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0500" activeTab="1"/>
  </bookViews>
  <sheets>
    <sheet name="XML a procesar" sheetId="2" r:id="rId1"/>
    <sheet name="PROCESADOR" sheetId="1" r:id="rId2"/>
    <sheet name="Resultad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1" l="1"/>
  <c r="P2" i="1"/>
  <c r="T15" i="1" s="1"/>
  <c r="A1601" i="1"/>
  <c r="B1601" i="1" s="1"/>
  <c r="A1602" i="1"/>
  <c r="B1602" i="1"/>
  <c r="A1603" i="1"/>
  <c r="A1604" i="1"/>
  <c r="B1604" i="1" s="1"/>
  <c r="A1605" i="1"/>
  <c r="B1605" i="1" s="1"/>
  <c r="A1606" i="1"/>
  <c r="B1606" i="1" s="1"/>
  <c r="A1607" i="1"/>
  <c r="B1607" i="1" s="1"/>
  <c r="A1608" i="1"/>
  <c r="B1608" i="1"/>
  <c r="A1609" i="1"/>
  <c r="B1609" i="1" s="1"/>
  <c r="A1610" i="1"/>
  <c r="B1610" i="1"/>
  <c r="A1611" i="1"/>
  <c r="B1611" i="1" s="1"/>
  <c r="A1612" i="1"/>
  <c r="B1612" i="1" s="1"/>
  <c r="A1613" i="1"/>
  <c r="B1613" i="1" s="1"/>
  <c r="A1614" i="1"/>
  <c r="B1614" i="1"/>
  <c r="A1615" i="1"/>
  <c r="B1615" i="1" s="1"/>
  <c r="A1616" i="1"/>
  <c r="B1616" i="1"/>
  <c r="A1617" i="1"/>
  <c r="B1617" i="1"/>
  <c r="A1618" i="1"/>
  <c r="B1618" i="1" s="1"/>
  <c r="A1619" i="1"/>
  <c r="B1619" i="1"/>
  <c r="A1620" i="1"/>
  <c r="B1620" i="1" s="1"/>
  <c r="A1621" i="1"/>
  <c r="B1621" i="1"/>
  <c r="A1622" i="1"/>
  <c r="B1622" i="1" s="1"/>
  <c r="A1623" i="1"/>
  <c r="B1623" i="1"/>
  <c r="A1624" i="1"/>
  <c r="B1624" i="1" s="1"/>
  <c r="A1625" i="1"/>
  <c r="B1625" i="1" s="1"/>
  <c r="A1626" i="1"/>
  <c r="B1626" i="1" s="1"/>
  <c r="A1627" i="1"/>
  <c r="B1627" i="1"/>
  <c r="A1628" i="1"/>
  <c r="A1629" i="1"/>
  <c r="B1629" i="1"/>
  <c r="A1630" i="1"/>
  <c r="B1630" i="1"/>
  <c r="A1631" i="1"/>
  <c r="B1631" i="1" s="1"/>
  <c r="A1632" i="1"/>
  <c r="B1632" i="1"/>
  <c r="A1633" i="1"/>
  <c r="A1634" i="1"/>
  <c r="B1634" i="1" s="1"/>
  <c r="A1635" i="1"/>
  <c r="B1635" i="1"/>
  <c r="A1636" i="1"/>
  <c r="B1636" i="1"/>
  <c r="A1637" i="1"/>
  <c r="A1638" i="1"/>
  <c r="B1638" i="1"/>
  <c r="A1639" i="1"/>
  <c r="B1639" i="1" s="1"/>
  <c r="A1640" i="1"/>
  <c r="B1640" i="1" s="1"/>
  <c r="A1641" i="1"/>
  <c r="B1641" i="1" s="1"/>
  <c r="A1642" i="1"/>
  <c r="B1642" i="1" s="1"/>
  <c r="A1643" i="1"/>
  <c r="B1643" i="1" s="1"/>
  <c r="A1644" i="1"/>
  <c r="B1644" i="1"/>
  <c r="A1645" i="1"/>
  <c r="B1645" i="1" s="1"/>
  <c r="A1646" i="1"/>
  <c r="A1647" i="1"/>
  <c r="B1647" i="1" s="1"/>
  <c r="A1648" i="1"/>
  <c r="B1648" i="1"/>
  <c r="A1649" i="1"/>
  <c r="B1649" i="1" s="1"/>
  <c r="A1650" i="1"/>
  <c r="B1650" i="1"/>
  <c r="A1651" i="1"/>
  <c r="A1652" i="1"/>
  <c r="B1652" i="1"/>
  <c r="A1653" i="1"/>
  <c r="B1653" i="1" s="1"/>
  <c r="A1654" i="1"/>
  <c r="B1654" i="1" s="1"/>
  <c r="A1655" i="1"/>
  <c r="B1655" i="1" s="1"/>
  <c r="A1656" i="1"/>
  <c r="B1656" i="1" s="1"/>
  <c r="A1657" i="1"/>
  <c r="A1658" i="1"/>
  <c r="B1658" i="1"/>
  <c r="A1659" i="1"/>
  <c r="B1659" i="1" s="1"/>
  <c r="A1660" i="1"/>
  <c r="A1661" i="1"/>
  <c r="B1661" i="1" s="1"/>
  <c r="A1662" i="1"/>
  <c r="B1662" i="1" s="1"/>
  <c r="A1663" i="1"/>
  <c r="B1663" i="1" s="1"/>
  <c r="A1664" i="1"/>
  <c r="B1664" i="1"/>
  <c r="A1665" i="1"/>
  <c r="B1665" i="1" s="1"/>
  <c r="A1666" i="1"/>
  <c r="A1667" i="1"/>
  <c r="B1667" i="1"/>
  <c r="A1668" i="1"/>
  <c r="B1668" i="1"/>
  <c r="A1669" i="1"/>
  <c r="A1670" i="1"/>
  <c r="B1670" i="1"/>
  <c r="A1671" i="1"/>
  <c r="B1671" i="1" s="1"/>
  <c r="A1672" i="1"/>
  <c r="B1672" i="1" s="1"/>
  <c r="A1673" i="1"/>
  <c r="B1673" i="1"/>
  <c r="A1674" i="1"/>
  <c r="B1674" i="1" s="1"/>
  <c r="A1675" i="1"/>
  <c r="A1676" i="1"/>
  <c r="B1676" i="1" s="1"/>
  <c r="A1677" i="1"/>
  <c r="B1677" i="1"/>
  <c r="A1678" i="1"/>
  <c r="A1679" i="1"/>
  <c r="B1679" i="1"/>
  <c r="A1680" i="1"/>
  <c r="B1680" i="1" s="1"/>
  <c r="A1681" i="1"/>
  <c r="B1681" i="1" s="1"/>
  <c r="A1682" i="1"/>
  <c r="B1682" i="1" s="1"/>
  <c r="A1683" i="1"/>
  <c r="B1683" i="1" s="1"/>
  <c r="A1684" i="1"/>
  <c r="A1685" i="1"/>
  <c r="B1685" i="1"/>
  <c r="A1686" i="1"/>
  <c r="B1686" i="1" s="1"/>
  <c r="A1687" i="1"/>
  <c r="A1688" i="1"/>
  <c r="B1688" i="1" s="1"/>
  <c r="A1689" i="1"/>
  <c r="B1689" i="1" s="1"/>
  <c r="A1690" i="1"/>
  <c r="B1690" i="1" s="1"/>
  <c r="A1691" i="1"/>
  <c r="B1691" i="1"/>
  <c r="A1692" i="1"/>
  <c r="B1692" i="1" s="1"/>
  <c r="A1693" i="1"/>
  <c r="A1694" i="1"/>
  <c r="B1694" i="1"/>
  <c r="A1695" i="1"/>
  <c r="B1695" i="1"/>
  <c r="A1696" i="1"/>
  <c r="A1697" i="1"/>
  <c r="B1697" i="1"/>
  <c r="A1698" i="1"/>
  <c r="A1699" i="1"/>
  <c r="B1699" i="1"/>
  <c r="A1700" i="1"/>
  <c r="B1700" i="1" s="1"/>
  <c r="A1701" i="1"/>
  <c r="B1701" i="1" s="1"/>
  <c r="A1702" i="1"/>
  <c r="B1702" i="1"/>
  <c r="A1703" i="1"/>
  <c r="B1703" i="1" s="1"/>
  <c r="A1704" i="1"/>
  <c r="B1704" i="1" s="1"/>
  <c r="A1705" i="1"/>
  <c r="B1705" i="1" s="1"/>
  <c r="A1706" i="1"/>
  <c r="B1706" i="1"/>
  <c r="A1707" i="1"/>
  <c r="A1708" i="1"/>
  <c r="B1708" i="1"/>
  <c r="A1709" i="1"/>
  <c r="B1709" i="1" s="1"/>
  <c r="A1710" i="1"/>
  <c r="B1710" i="1" s="1"/>
  <c r="A1711" i="1"/>
  <c r="B1711" i="1" s="1"/>
  <c r="A1712" i="1"/>
  <c r="B1712" i="1" s="1"/>
  <c r="A1713" i="1"/>
  <c r="B1713" i="1" s="1"/>
  <c r="A1714" i="1"/>
  <c r="B1714" i="1"/>
  <c r="A1715" i="1"/>
  <c r="B1715" i="1" s="1"/>
  <c r="A1716" i="1"/>
  <c r="A1717" i="1"/>
  <c r="B1717" i="1" s="1"/>
  <c r="A1718" i="1"/>
  <c r="B1718" i="1" s="1"/>
  <c r="A1719" i="1"/>
  <c r="B1719" i="1" s="1"/>
  <c r="A1720" i="1"/>
  <c r="B1720" i="1"/>
  <c r="A1721" i="1"/>
  <c r="B1721" i="1" s="1"/>
  <c r="A1722" i="1"/>
  <c r="A1723" i="1"/>
  <c r="B1723" i="1"/>
  <c r="A1724" i="1"/>
  <c r="B1724" i="1"/>
  <c r="A1725" i="1"/>
  <c r="A1726" i="1"/>
  <c r="B1726" i="1"/>
  <c r="A1727" i="1"/>
  <c r="A1728" i="1"/>
  <c r="B1728" i="1" s="1"/>
  <c r="A1729" i="1"/>
  <c r="B1729" i="1"/>
  <c r="A1730" i="1"/>
  <c r="B1730" i="1" s="1"/>
  <c r="A1731" i="1"/>
  <c r="A1732" i="1"/>
  <c r="B1732" i="1" s="1"/>
  <c r="A1733" i="1"/>
  <c r="B1733" i="1"/>
  <c r="A1734" i="1"/>
  <c r="A1735" i="1"/>
  <c r="B1735" i="1"/>
  <c r="A1736" i="1"/>
  <c r="A1737" i="1"/>
  <c r="B1737" i="1" s="1"/>
  <c r="A1738" i="1"/>
  <c r="B1738" i="1" s="1"/>
  <c r="A1739" i="1"/>
  <c r="B1739" i="1" s="1"/>
  <c r="A1740" i="1"/>
  <c r="A1741" i="1"/>
  <c r="B1741" i="1"/>
  <c r="A1742" i="1"/>
  <c r="B1742" i="1" s="1"/>
  <c r="A1743" i="1"/>
  <c r="A1744" i="1"/>
  <c r="B1744" i="1" s="1"/>
  <c r="A1745" i="1"/>
  <c r="A1746" i="1"/>
  <c r="B1746" i="1" s="1"/>
  <c r="A1747" i="1"/>
  <c r="B1747" i="1"/>
  <c r="A1748" i="1"/>
  <c r="B1748" i="1" s="1"/>
  <c r="A1749" i="1"/>
  <c r="A1750" i="1"/>
  <c r="B1750" i="1"/>
  <c r="A1751" i="1"/>
  <c r="B1751" i="1"/>
  <c r="A1752" i="1"/>
  <c r="A1753" i="1"/>
  <c r="B1753" i="1"/>
  <c r="A1754" i="1"/>
  <c r="B1754" i="1" s="1"/>
  <c r="A1755" i="1"/>
  <c r="B1755" i="1" s="1"/>
  <c r="A1756" i="1"/>
  <c r="B1756" i="1"/>
  <c r="A1757" i="1"/>
  <c r="B1757" i="1" s="1"/>
  <c r="A1758" i="1"/>
  <c r="A1759" i="1"/>
  <c r="B1759" i="1" s="1"/>
  <c r="A1760" i="1"/>
  <c r="B1760" i="1"/>
  <c r="A1761" i="1"/>
  <c r="A1762" i="1"/>
  <c r="B1762" i="1"/>
  <c r="A1763" i="1"/>
  <c r="B1763" i="1" s="1"/>
  <c r="A1764" i="1"/>
  <c r="B1764" i="1" s="1"/>
  <c r="A1765" i="1"/>
  <c r="B1765" i="1" s="1"/>
  <c r="A1766" i="1"/>
  <c r="B1766" i="1" s="1"/>
  <c r="A1767" i="1"/>
  <c r="A1768" i="1"/>
  <c r="B1768" i="1"/>
  <c r="A1769" i="1"/>
  <c r="B1769" i="1" s="1"/>
  <c r="A1770" i="1"/>
  <c r="A1771" i="1"/>
  <c r="B1771" i="1" s="1"/>
  <c r="A1772" i="1"/>
  <c r="B1772" i="1" s="1"/>
  <c r="A1773" i="1"/>
  <c r="B1773" i="1" s="1"/>
  <c r="A1774" i="1"/>
  <c r="B1774" i="1"/>
  <c r="A1775" i="1"/>
  <c r="B1775" i="1" s="1"/>
  <c r="A1776" i="1"/>
  <c r="A1777" i="1"/>
  <c r="B1777" i="1"/>
  <c r="A1778" i="1"/>
  <c r="B1778" i="1"/>
  <c r="A1779" i="1"/>
  <c r="A1780" i="1"/>
  <c r="B1780" i="1"/>
  <c r="A1781" i="1"/>
  <c r="B1781" i="1" s="1"/>
  <c r="A1782" i="1"/>
  <c r="B1782" i="1" s="1"/>
  <c r="A1783" i="1"/>
  <c r="B1783" i="1"/>
  <c r="A1784" i="1"/>
  <c r="B1784" i="1" s="1"/>
  <c r="A1785" i="1"/>
  <c r="A1786" i="1"/>
  <c r="B1786" i="1" s="1"/>
  <c r="A1787" i="1"/>
  <c r="B1787" i="1"/>
  <c r="A1788" i="1"/>
  <c r="A1789" i="1"/>
  <c r="B1789" i="1"/>
  <c r="A1790" i="1"/>
  <c r="B1790" i="1" s="1"/>
  <c r="A1791" i="1"/>
  <c r="B1791" i="1" s="1"/>
  <c r="A1792" i="1"/>
  <c r="B1792" i="1" s="1"/>
  <c r="A1793" i="1"/>
  <c r="B1793" i="1" s="1"/>
  <c r="A1794" i="1"/>
  <c r="A1795" i="1"/>
  <c r="B1795" i="1"/>
  <c r="A1796" i="1"/>
  <c r="B1796" i="1" s="1"/>
  <c r="A1797" i="1"/>
  <c r="A1798" i="1"/>
  <c r="B1798" i="1" s="1"/>
  <c r="A1799" i="1"/>
  <c r="B1799" i="1"/>
  <c r="A1800" i="1"/>
  <c r="B1800" i="1" s="1"/>
  <c r="A1801" i="1"/>
  <c r="A1802" i="1"/>
  <c r="B1802" i="1" s="1"/>
  <c r="A1803" i="1"/>
  <c r="B1803" i="1"/>
  <c r="A1804" i="1"/>
  <c r="B1804" i="1" s="1"/>
  <c r="A1805" i="1"/>
  <c r="B1805" i="1"/>
  <c r="A1806" i="1"/>
  <c r="B1806" i="1" s="1"/>
  <c r="A1807" i="1"/>
  <c r="B1807" i="1" s="1"/>
  <c r="A1808" i="1"/>
  <c r="B1808" i="1" s="1"/>
  <c r="A1809" i="1"/>
  <c r="B1809" i="1" s="1"/>
  <c r="A1810" i="1"/>
  <c r="A1811" i="1"/>
  <c r="B1811" i="1"/>
  <c r="A1812" i="1"/>
  <c r="B1812" i="1" s="1"/>
  <c r="A1813" i="1"/>
  <c r="B1813" i="1" s="1"/>
  <c r="A1814" i="1"/>
  <c r="B1814" i="1" s="1"/>
  <c r="A1815" i="1"/>
  <c r="B1815" i="1" s="1"/>
  <c r="A1816" i="1"/>
  <c r="B1816" i="1" s="1"/>
  <c r="A1817" i="1"/>
  <c r="B1817" i="1"/>
  <c r="A1818" i="1"/>
  <c r="B1818" i="1" s="1"/>
  <c r="A1819" i="1"/>
  <c r="A1820" i="1"/>
  <c r="B1820" i="1"/>
  <c r="A1821" i="1"/>
  <c r="B1821" i="1"/>
  <c r="A1822" i="1"/>
  <c r="B1822" i="1" s="1"/>
  <c r="A1823" i="1"/>
  <c r="B1823" i="1"/>
  <c r="A1824" i="1"/>
  <c r="B1824" i="1" s="1"/>
  <c r="A1825" i="1"/>
  <c r="B1825" i="1" s="1"/>
  <c r="A1826" i="1"/>
  <c r="B1826" i="1"/>
  <c r="A1827" i="1"/>
  <c r="B1827" i="1" s="1"/>
  <c r="A1828" i="1"/>
  <c r="A1829" i="1"/>
  <c r="B1829" i="1" s="1"/>
  <c r="A1830" i="1"/>
  <c r="B1830" i="1"/>
  <c r="A1831" i="1"/>
  <c r="A1832" i="1"/>
  <c r="B1832" i="1"/>
  <c r="A1833" i="1"/>
  <c r="A1834" i="1"/>
  <c r="B1834" i="1" s="1"/>
  <c r="A1835" i="1"/>
  <c r="B1835" i="1" s="1"/>
  <c r="A1836" i="1"/>
  <c r="B1836" i="1" s="1"/>
  <c r="A1837" i="1"/>
  <c r="A1838" i="1"/>
  <c r="B1838" i="1"/>
  <c r="A1839" i="1"/>
  <c r="B1839" i="1" s="1"/>
  <c r="A1840" i="1"/>
  <c r="A1841" i="1"/>
  <c r="B1841" i="1" s="1"/>
  <c r="A1842" i="1"/>
  <c r="A1843" i="1"/>
  <c r="B1843" i="1" s="1"/>
  <c r="A1844" i="1"/>
  <c r="B1844" i="1"/>
  <c r="A1845" i="1"/>
  <c r="B1845" i="1" s="1"/>
  <c r="A1846" i="1"/>
  <c r="A1847" i="1"/>
  <c r="B1847" i="1"/>
  <c r="A1848" i="1"/>
  <c r="B1848" i="1"/>
  <c r="A1849" i="1"/>
  <c r="A1850" i="1"/>
  <c r="B1850" i="1"/>
  <c r="A1851" i="1"/>
  <c r="A1852" i="1"/>
  <c r="B1852" i="1" s="1"/>
  <c r="A1853" i="1"/>
  <c r="B1853" i="1"/>
  <c r="A1854" i="1"/>
  <c r="B1854" i="1" s="1"/>
  <c r="A1855" i="1"/>
  <c r="B1855" i="1" s="1"/>
  <c r="A1856" i="1"/>
  <c r="B1856" i="1" s="1"/>
  <c r="A1857" i="1"/>
  <c r="B1857" i="1" s="1"/>
  <c r="A1858" i="1"/>
  <c r="A1859" i="1"/>
  <c r="B1859" i="1"/>
  <c r="A1860" i="1"/>
  <c r="B1860" i="1" s="1"/>
  <c r="A1861" i="1"/>
  <c r="B1861" i="1" s="1"/>
  <c r="A1862" i="1"/>
  <c r="B1862" i="1" s="1"/>
  <c r="A1863" i="1"/>
  <c r="B1863" i="1" s="1"/>
  <c r="A1864" i="1"/>
  <c r="B1864" i="1" s="1"/>
  <c r="A1865" i="1"/>
  <c r="B1865" i="1"/>
  <c r="A1866" i="1"/>
  <c r="B1866" i="1" s="1"/>
  <c r="A1867" i="1"/>
  <c r="A1868" i="1"/>
  <c r="B1868" i="1"/>
  <c r="A1869" i="1"/>
  <c r="B1869" i="1"/>
  <c r="A1870" i="1"/>
  <c r="B1870" i="1" s="1"/>
  <c r="A1871" i="1"/>
  <c r="B1871" i="1"/>
  <c r="A1872" i="1"/>
  <c r="B1872" i="1" s="1"/>
  <c r="A1873" i="1"/>
  <c r="B1873" i="1" s="1"/>
  <c r="A1874" i="1"/>
  <c r="B1874" i="1"/>
  <c r="A1875" i="1"/>
  <c r="B1875" i="1" s="1"/>
  <c r="A1876" i="1"/>
  <c r="A1877" i="1"/>
  <c r="B1877" i="1" s="1"/>
  <c r="A1878" i="1"/>
  <c r="B1878" i="1"/>
  <c r="A1879" i="1"/>
  <c r="B1879" i="1" s="1"/>
  <c r="A1880" i="1"/>
  <c r="B1880" i="1"/>
  <c r="A1881" i="1"/>
  <c r="B1881" i="1" s="1"/>
  <c r="A1882" i="1"/>
  <c r="B1882" i="1" s="1"/>
  <c r="A1883" i="1"/>
  <c r="B1883" i="1" s="1"/>
  <c r="A1884" i="1"/>
  <c r="B1884" i="1" s="1"/>
  <c r="A1885" i="1"/>
  <c r="A1886" i="1"/>
  <c r="B1886" i="1"/>
  <c r="A1887" i="1"/>
  <c r="B1887" i="1" s="1"/>
  <c r="A1888" i="1"/>
  <c r="B1888" i="1" s="1"/>
  <c r="A1889" i="1"/>
  <c r="B1889" i="1" s="1"/>
  <c r="A1890" i="1"/>
  <c r="B1890" i="1" s="1"/>
  <c r="A1891" i="1"/>
  <c r="B1891" i="1" s="1"/>
  <c r="A1892" i="1"/>
  <c r="B1892" i="1"/>
  <c r="A1893" i="1"/>
  <c r="B1893" i="1" s="1"/>
  <c r="A1894" i="1"/>
  <c r="A1895" i="1"/>
  <c r="B1895" i="1"/>
  <c r="A1896" i="1"/>
  <c r="B1896" i="1"/>
  <c r="A1897" i="1"/>
  <c r="B1897" i="1" s="1"/>
  <c r="A1898" i="1"/>
  <c r="B1898" i="1"/>
  <c r="A1899" i="1"/>
  <c r="B1899" i="1" s="1"/>
  <c r="A1900" i="1"/>
  <c r="B1900" i="1" s="1"/>
  <c r="A1901" i="1"/>
  <c r="B1901" i="1"/>
  <c r="A1902" i="1"/>
  <c r="B1902" i="1" s="1"/>
  <c r="A1903" i="1"/>
  <c r="A1904" i="1"/>
  <c r="B1904" i="1" s="1"/>
  <c r="A1905" i="1"/>
  <c r="B1905" i="1"/>
  <c r="A1906" i="1"/>
  <c r="B1906" i="1" s="1"/>
  <c r="A1907" i="1"/>
  <c r="B1907" i="1"/>
  <c r="A1908" i="1"/>
  <c r="B1908" i="1" s="1"/>
  <c r="A1909" i="1"/>
  <c r="B1909" i="1" s="1"/>
  <c r="A1910" i="1"/>
  <c r="B1910" i="1" s="1"/>
  <c r="A1911" i="1"/>
  <c r="B1911" i="1" s="1"/>
  <c r="A1912" i="1"/>
  <c r="A1913" i="1"/>
  <c r="B1913" i="1" s="1"/>
  <c r="A1914" i="1"/>
  <c r="B1914" i="1" s="1"/>
  <c r="A1915" i="1"/>
  <c r="B1915" i="1" s="1"/>
  <c r="A1916" i="1"/>
  <c r="A1917" i="1"/>
  <c r="B1917" i="1" s="1"/>
  <c r="A1918" i="1"/>
  <c r="B1918" i="1"/>
  <c r="A1919" i="1"/>
  <c r="B1919" i="1" s="1"/>
  <c r="A1920" i="1"/>
  <c r="B1920" i="1" s="1"/>
  <c r="A1921" i="1"/>
  <c r="B1921" i="1"/>
  <c r="A1922" i="1"/>
  <c r="B1922" i="1" s="1"/>
  <c r="A1923" i="1"/>
  <c r="B1923" i="1" s="1"/>
  <c r="A1924" i="1"/>
  <c r="B1924" i="1" s="1"/>
  <c r="A1925" i="1"/>
  <c r="A1926" i="1"/>
  <c r="B1926" i="1" s="1"/>
  <c r="A1927" i="1"/>
  <c r="B1927" i="1"/>
  <c r="A1928" i="1"/>
  <c r="B1928" i="1" s="1"/>
  <c r="A1929" i="1"/>
  <c r="B1929" i="1" s="1"/>
  <c r="A1930" i="1"/>
  <c r="B1930" i="1"/>
  <c r="A1931" i="1"/>
  <c r="B1931" i="1" s="1"/>
  <c r="A1932" i="1"/>
  <c r="B1932" i="1" s="1"/>
  <c r="A1933" i="1"/>
  <c r="B1933" i="1" s="1"/>
  <c r="A1934" i="1"/>
  <c r="A1935" i="1"/>
  <c r="B1935" i="1" s="1"/>
  <c r="A1936" i="1"/>
  <c r="B1936" i="1"/>
  <c r="A1937" i="1"/>
  <c r="B1937" i="1" s="1"/>
  <c r="A1938" i="1"/>
  <c r="B1938" i="1" s="1"/>
  <c r="A1939" i="1"/>
  <c r="B1939" i="1"/>
  <c r="A1940" i="1"/>
  <c r="B1940" i="1" s="1"/>
  <c r="A1941" i="1"/>
  <c r="B1941" i="1" s="1"/>
  <c r="A1942" i="1"/>
  <c r="B1942" i="1" s="1"/>
  <c r="A1943" i="1"/>
  <c r="A1944" i="1"/>
  <c r="B1944" i="1" s="1"/>
  <c r="A1945" i="1"/>
  <c r="B1945" i="1"/>
  <c r="A1946" i="1"/>
  <c r="B1946" i="1" s="1"/>
  <c r="A1947" i="1"/>
  <c r="B1947" i="1" s="1"/>
  <c r="A1948" i="1"/>
  <c r="B1948" i="1"/>
  <c r="A1949" i="1"/>
  <c r="B1949" i="1" s="1"/>
  <c r="A1950" i="1"/>
  <c r="B1950" i="1" s="1"/>
  <c r="A1951" i="1"/>
  <c r="B1951" i="1" s="1"/>
  <c r="A1952" i="1"/>
  <c r="A1953" i="1"/>
  <c r="B1953" i="1" s="1"/>
  <c r="A1954" i="1"/>
  <c r="B1954" i="1"/>
  <c r="A1955" i="1"/>
  <c r="B1955" i="1" s="1"/>
  <c r="A1956" i="1"/>
  <c r="B1956" i="1" s="1"/>
  <c r="A1957" i="1"/>
  <c r="B1957" i="1"/>
  <c r="A1958" i="1"/>
  <c r="B1958" i="1" s="1"/>
  <c r="A1959" i="1"/>
  <c r="B1959" i="1" s="1"/>
  <c r="A1960" i="1"/>
  <c r="B1960" i="1" s="1"/>
  <c r="A1961" i="1"/>
  <c r="A1962" i="1"/>
  <c r="B1962" i="1" s="1"/>
  <c r="A1963" i="1"/>
  <c r="B1963" i="1"/>
  <c r="A1964" i="1"/>
  <c r="B1964" i="1" s="1"/>
  <c r="A1965" i="1"/>
  <c r="B1965" i="1" s="1"/>
  <c r="A1966" i="1"/>
  <c r="B1966" i="1"/>
  <c r="A1967" i="1"/>
  <c r="B1967" i="1" s="1"/>
  <c r="A1968" i="1"/>
  <c r="A1969" i="1"/>
  <c r="B1969" i="1" s="1"/>
  <c r="A1970" i="1"/>
  <c r="B1970" i="1"/>
  <c r="A1971" i="1"/>
  <c r="B1971" i="1" s="1"/>
  <c r="A1972" i="1"/>
  <c r="B1972" i="1"/>
  <c r="A1973" i="1"/>
  <c r="B1973" i="1" s="1"/>
  <c r="A1974" i="1"/>
  <c r="B1974" i="1" s="1"/>
  <c r="A1975" i="1"/>
  <c r="B1975" i="1" s="1"/>
  <c r="A1976" i="1"/>
  <c r="B1976" i="1" s="1"/>
  <c r="A1977" i="1"/>
  <c r="A1978" i="1"/>
  <c r="B1978" i="1"/>
  <c r="A1979" i="1"/>
  <c r="B1979" i="1" s="1"/>
  <c r="A1980" i="1"/>
  <c r="B1980" i="1" s="1"/>
  <c r="A1981" i="1"/>
  <c r="B1981" i="1" s="1"/>
  <c r="A1982" i="1"/>
  <c r="B1982" i="1" s="1"/>
  <c r="A1983" i="1"/>
  <c r="B1983" i="1" s="1"/>
  <c r="A1984" i="1"/>
  <c r="B1984" i="1"/>
  <c r="A1985" i="1"/>
  <c r="B1985" i="1" s="1"/>
  <c r="A1986" i="1"/>
  <c r="A1987" i="1"/>
  <c r="B1987" i="1"/>
  <c r="A1988" i="1"/>
  <c r="B1988" i="1"/>
  <c r="A1989" i="1"/>
  <c r="B1989" i="1" s="1"/>
  <c r="A1990" i="1"/>
  <c r="B1990" i="1"/>
  <c r="A1991" i="1"/>
  <c r="B1991" i="1" s="1"/>
  <c r="A1992" i="1"/>
  <c r="B1992" i="1" s="1"/>
  <c r="A1993" i="1"/>
  <c r="B1993" i="1" s="1"/>
  <c r="A1994" i="1"/>
  <c r="B1994" i="1" s="1"/>
  <c r="A1995" i="1"/>
  <c r="B1995" i="1" s="1"/>
  <c r="A1996" i="1"/>
  <c r="B1996" i="1" s="1"/>
  <c r="A1997" i="1"/>
  <c r="B1997" i="1"/>
  <c r="A1998" i="1"/>
  <c r="B1998" i="1" s="1"/>
  <c r="A1999" i="1"/>
  <c r="B1999" i="1" s="1"/>
  <c r="A2000" i="1"/>
  <c r="B2000" i="1"/>
  <c r="A2001" i="1"/>
  <c r="A2002" i="1"/>
  <c r="B2002" i="1" s="1"/>
  <c r="A2003" i="1"/>
  <c r="B2003" i="1" s="1"/>
  <c r="A2004" i="1"/>
  <c r="B2004" i="1" s="1"/>
  <c r="A2005" i="1"/>
  <c r="B2005" i="1" s="1"/>
  <c r="A2006" i="1"/>
  <c r="B2006" i="1"/>
  <c r="A2007" i="1"/>
  <c r="B2007" i="1" s="1"/>
  <c r="A2008" i="1"/>
  <c r="B2008" i="1" s="1"/>
  <c r="A2009" i="1"/>
  <c r="B2009" i="1"/>
  <c r="A2010" i="1"/>
  <c r="A2011" i="1"/>
  <c r="B2011" i="1" s="1"/>
  <c r="A2012" i="1"/>
  <c r="B2012" i="1" s="1"/>
  <c r="A2013" i="1"/>
  <c r="B2013" i="1" s="1"/>
  <c r="A2014" i="1"/>
  <c r="B2014" i="1" s="1"/>
  <c r="A2015" i="1"/>
  <c r="B2015" i="1"/>
  <c r="A2016" i="1"/>
  <c r="B2016" i="1" s="1"/>
  <c r="A2017" i="1"/>
  <c r="B2017" i="1" s="1"/>
  <c r="A2018" i="1"/>
  <c r="B2018" i="1"/>
  <c r="A2019" i="1"/>
  <c r="A2020" i="1"/>
  <c r="B2020" i="1" s="1"/>
  <c r="A2021" i="1"/>
  <c r="B2021" i="1" s="1"/>
  <c r="A2022" i="1"/>
  <c r="B2022" i="1" s="1"/>
  <c r="A2023" i="1"/>
  <c r="B2023" i="1" s="1"/>
  <c r="A2024" i="1"/>
  <c r="B2024" i="1"/>
  <c r="A2025" i="1"/>
  <c r="B2025" i="1" s="1"/>
  <c r="A2026" i="1"/>
  <c r="B2026" i="1" s="1"/>
  <c r="A2027" i="1"/>
  <c r="B2027" i="1"/>
  <c r="A2028" i="1"/>
  <c r="A2029" i="1"/>
  <c r="B2029" i="1" s="1"/>
  <c r="A2030" i="1"/>
  <c r="B2030" i="1" s="1"/>
  <c r="A2031" i="1"/>
  <c r="B2031" i="1" s="1"/>
  <c r="A2032" i="1"/>
  <c r="B2032" i="1" s="1"/>
  <c r="A2033" i="1"/>
  <c r="B2033" i="1"/>
  <c r="A2034" i="1"/>
  <c r="B2034" i="1" s="1"/>
  <c r="A2035" i="1"/>
  <c r="B2035" i="1" s="1"/>
  <c r="A2036" i="1"/>
  <c r="B2036" i="1"/>
  <c r="A2037" i="1"/>
  <c r="A2038" i="1"/>
  <c r="B2038" i="1" s="1"/>
  <c r="A2039" i="1"/>
  <c r="B2039" i="1" s="1"/>
  <c r="A2040" i="1"/>
  <c r="B2040" i="1" s="1"/>
  <c r="A2041" i="1"/>
  <c r="B2041" i="1" s="1"/>
  <c r="A2042" i="1"/>
  <c r="B2042" i="1"/>
  <c r="A2043" i="1"/>
  <c r="B2043" i="1" s="1"/>
  <c r="A2044" i="1"/>
  <c r="B2044" i="1" s="1"/>
  <c r="A2045" i="1"/>
  <c r="B2045" i="1"/>
  <c r="A2046" i="1"/>
  <c r="A2047" i="1"/>
  <c r="B2047" i="1" s="1"/>
  <c r="A2048" i="1"/>
  <c r="B2048" i="1" s="1"/>
  <c r="A2049" i="1"/>
  <c r="B2049" i="1" s="1"/>
  <c r="A2050" i="1"/>
  <c r="B2050" i="1" s="1"/>
  <c r="A2051" i="1"/>
  <c r="B2051" i="1"/>
  <c r="A2052" i="1"/>
  <c r="B2052" i="1" s="1"/>
  <c r="A2053" i="1"/>
  <c r="B2053" i="1" s="1"/>
  <c r="A2054" i="1"/>
  <c r="B2054" i="1"/>
  <c r="A2055" i="1"/>
  <c r="A2056" i="1"/>
  <c r="B2056" i="1" s="1"/>
  <c r="A2057" i="1"/>
  <c r="B2057" i="1" s="1"/>
  <c r="A2058" i="1"/>
  <c r="B2058" i="1" s="1"/>
  <c r="A2059" i="1"/>
  <c r="B2059" i="1" s="1"/>
  <c r="A2060" i="1"/>
  <c r="B2060" i="1"/>
  <c r="A2061" i="1"/>
  <c r="B2061" i="1" s="1"/>
  <c r="A2062" i="1"/>
  <c r="B2062" i="1" s="1"/>
  <c r="A2063" i="1"/>
  <c r="B2063" i="1"/>
  <c r="A2064" i="1"/>
  <c r="A2065" i="1"/>
  <c r="B2065" i="1" s="1"/>
  <c r="A2066" i="1"/>
  <c r="B2066" i="1" s="1"/>
  <c r="A2067" i="1"/>
  <c r="B2067" i="1" s="1"/>
  <c r="A2068" i="1"/>
  <c r="B2068" i="1" s="1"/>
  <c r="A2069" i="1"/>
  <c r="B2069" i="1"/>
  <c r="A2070" i="1"/>
  <c r="B2070" i="1" s="1"/>
  <c r="A2071" i="1"/>
  <c r="B2071" i="1" s="1"/>
  <c r="A2072" i="1"/>
  <c r="B2072" i="1"/>
  <c r="A2073" i="1"/>
  <c r="A2074" i="1"/>
  <c r="B2074" i="1" s="1"/>
  <c r="A2075" i="1"/>
  <c r="B2075" i="1" s="1"/>
  <c r="A2076" i="1"/>
  <c r="B2076" i="1" s="1"/>
  <c r="A2077" i="1"/>
  <c r="B2077" i="1" s="1"/>
  <c r="A2078" i="1"/>
  <c r="B2078" i="1"/>
  <c r="A2079" i="1"/>
  <c r="B2079" i="1" s="1"/>
  <c r="A2080" i="1"/>
  <c r="B2080" i="1" s="1"/>
  <c r="A2081" i="1"/>
  <c r="B2081" i="1"/>
  <c r="A2082" i="1"/>
  <c r="A2083" i="1"/>
  <c r="B2083" i="1" s="1"/>
  <c r="A2084" i="1"/>
  <c r="B2084" i="1" s="1"/>
  <c r="A2085" i="1"/>
  <c r="B2085" i="1" s="1"/>
  <c r="A2086" i="1"/>
  <c r="B2086" i="1" s="1"/>
  <c r="A2087" i="1"/>
  <c r="B2087" i="1"/>
  <c r="A2088" i="1"/>
  <c r="B2088" i="1" s="1"/>
  <c r="A2089" i="1"/>
  <c r="B2089" i="1" s="1"/>
  <c r="A2090" i="1"/>
  <c r="B2090" i="1"/>
  <c r="A2091" i="1"/>
  <c r="A2092" i="1"/>
  <c r="B2092" i="1" s="1"/>
  <c r="A2093" i="1"/>
  <c r="B2093" i="1" s="1"/>
  <c r="A2094" i="1"/>
  <c r="B2094" i="1" s="1"/>
  <c r="A2095" i="1"/>
  <c r="B2095" i="1" s="1"/>
  <c r="A2096" i="1"/>
  <c r="B2096" i="1"/>
  <c r="A2097" i="1"/>
  <c r="B2097" i="1" s="1"/>
  <c r="A2098" i="1"/>
  <c r="B2098" i="1" s="1"/>
  <c r="A2099" i="1"/>
  <c r="B2099" i="1"/>
  <c r="A2100" i="1"/>
  <c r="A2101" i="1"/>
  <c r="B2101" i="1" s="1"/>
  <c r="A2102" i="1"/>
  <c r="B2102" i="1" s="1"/>
  <c r="A2103" i="1"/>
  <c r="B2103" i="1" s="1"/>
  <c r="A2104" i="1"/>
  <c r="B2104" i="1" s="1"/>
  <c r="A2105" i="1"/>
  <c r="B2105" i="1"/>
  <c r="A2106" i="1"/>
  <c r="B2106" i="1" s="1"/>
  <c r="A2107" i="1"/>
  <c r="B2107" i="1" s="1"/>
  <c r="A2108" i="1"/>
  <c r="B2108" i="1" s="1"/>
  <c r="A2109" i="1"/>
  <c r="A2110" i="1"/>
  <c r="B2110" i="1" s="1"/>
  <c r="A2111" i="1"/>
  <c r="B2111" i="1" s="1"/>
  <c r="A2112" i="1"/>
  <c r="B2112" i="1" s="1"/>
  <c r="A2113" i="1"/>
  <c r="B2113" i="1" s="1"/>
  <c r="A2114" i="1"/>
  <c r="B2114" i="1"/>
  <c r="A2115" i="1"/>
  <c r="B2115" i="1" s="1"/>
  <c r="A2116" i="1"/>
  <c r="B2116" i="1" s="1"/>
  <c r="A2117" i="1"/>
  <c r="B2117" i="1" s="1"/>
  <c r="A2118" i="1"/>
  <c r="A2119" i="1"/>
  <c r="B2119" i="1" s="1"/>
  <c r="A2120" i="1"/>
  <c r="B2120" i="1" s="1"/>
  <c r="A2121" i="1"/>
  <c r="B2121" i="1" s="1"/>
  <c r="A2122" i="1"/>
  <c r="B2122" i="1" s="1"/>
  <c r="A2123" i="1"/>
  <c r="B2123" i="1"/>
  <c r="A2124" i="1"/>
  <c r="B2124" i="1" s="1"/>
  <c r="A2125" i="1"/>
  <c r="B2125" i="1" s="1"/>
  <c r="A2126" i="1"/>
  <c r="B2126" i="1"/>
  <c r="A2127" i="1"/>
  <c r="A2128" i="1"/>
  <c r="B2128" i="1" s="1"/>
  <c r="A2129" i="1"/>
  <c r="B2129" i="1" s="1"/>
  <c r="A2130" i="1"/>
  <c r="B2130" i="1" s="1"/>
  <c r="A2131" i="1"/>
  <c r="B2131" i="1" s="1"/>
  <c r="A2132" i="1"/>
  <c r="B2132" i="1"/>
  <c r="A2133" i="1"/>
  <c r="B2133" i="1" s="1"/>
  <c r="A2134" i="1"/>
  <c r="B2134" i="1" s="1"/>
  <c r="A2135" i="1"/>
  <c r="B2135" i="1" s="1"/>
  <c r="A2136" i="1"/>
  <c r="A2137" i="1"/>
  <c r="B2137" i="1" s="1"/>
  <c r="A2138" i="1"/>
  <c r="B2138" i="1" s="1"/>
  <c r="A2139" i="1"/>
  <c r="B2139" i="1" s="1"/>
  <c r="A2140" i="1"/>
  <c r="B2140" i="1" s="1"/>
  <c r="A2141" i="1"/>
  <c r="B2141" i="1"/>
  <c r="A2142" i="1"/>
  <c r="B2142" i="1" s="1"/>
  <c r="A2143" i="1"/>
  <c r="B2143" i="1" s="1"/>
  <c r="A2144" i="1"/>
  <c r="B2144" i="1" s="1"/>
  <c r="A2145" i="1"/>
  <c r="A2146" i="1"/>
  <c r="B2146" i="1" s="1"/>
  <c r="A2147" i="1"/>
  <c r="B2147" i="1" s="1"/>
  <c r="A2148" i="1"/>
  <c r="B2148" i="1" s="1"/>
  <c r="A2149" i="1"/>
  <c r="B2149" i="1" s="1"/>
  <c r="A2150" i="1"/>
  <c r="B2150" i="1"/>
  <c r="A2151" i="1"/>
  <c r="B2151" i="1" s="1"/>
  <c r="A2152" i="1"/>
  <c r="B2152" i="1" s="1"/>
  <c r="A2153" i="1"/>
  <c r="B2153" i="1"/>
  <c r="A2154" i="1"/>
  <c r="A2155" i="1"/>
  <c r="B2155" i="1" s="1"/>
  <c r="A2156" i="1"/>
  <c r="B2156" i="1" s="1"/>
  <c r="A2157" i="1"/>
  <c r="B2157" i="1" s="1"/>
  <c r="A2158" i="1"/>
  <c r="B2158" i="1" s="1"/>
  <c r="A2159" i="1"/>
  <c r="B2159" i="1"/>
  <c r="A2160" i="1"/>
  <c r="B2160" i="1" s="1"/>
  <c r="A2161" i="1"/>
  <c r="B2161" i="1" s="1"/>
  <c r="A2162" i="1"/>
  <c r="B2162" i="1" s="1"/>
  <c r="A2163" i="1"/>
  <c r="A2164" i="1"/>
  <c r="B2164" i="1" s="1"/>
  <c r="A2165" i="1"/>
  <c r="B2165" i="1" s="1"/>
  <c r="A2166" i="1"/>
  <c r="B2166" i="1" s="1"/>
  <c r="A2167" i="1"/>
  <c r="B2167" i="1" s="1"/>
  <c r="A2168" i="1"/>
  <c r="B2168" i="1"/>
  <c r="A2169" i="1"/>
  <c r="B2169" i="1" s="1"/>
  <c r="A2170" i="1"/>
  <c r="B2170" i="1" s="1"/>
  <c r="A2171" i="1"/>
  <c r="B2171" i="1" s="1"/>
  <c r="A2172" i="1"/>
  <c r="A2173" i="1"/>
  <c r="B2173" i="1" s="1"/>
  <c r="A2174" i="1"/>
  <c r="B2174" i="1" s="1"/>
  <c r="A2175" i="1"/>
  <c r="B2175" i="1" s="1"/>
  <c r="A2176" i="1"/>
  <c r="B2176" i="1" s="1"/>
  <c r="A2177" i="1"/>
  <c r="B2177" i="1"/>
  <c r="A2178" i="1"/>
  <c r="B2178" i="1" s="1"/>
  <c r="A2179" i="1"/>
  <c r="B2179" i="1" s="1"/>
  <c r="A2180" i="1"/>
  <c r="B2180" i="1" s="1"/>
  <c r="A2181" i="1"/>
  <c r="B2181" i="1" s="1"/>
  <c r="A2182" i="1"/>
  <c r="B2182" i="1" s="1"/>
  <c r="A2183" i="1"/>
  <c r="B2183" i="1"/>
  <c r="A2184" i="1"/>
  <c r="B2184" i="1" s="1"/>
  <c r="A2185" i="1"/>
  <c r="A2186" i="1"/>
  <c r="B2186" i="1" s="1"/>
  <c r="A2187" i="1"/>
  <c r="B2187" i="1"/>
  <c r="A2188" i="1"/>
  <c r="B2188" i="1" s="1"/>
  <c r="A2189" i="1"/>
  <c r="B2189" i="1"/>
  <c r="A2190" i="1"/>
  <c r="B2190" i="1" s="1"/>
  <c r="A2191" i="1"/>
  <c r="B2191" i="1" s="1"/>
  <c r="A2192" i="1"/>
  <c r="B2192" i="1" s="1"/>
  <c r="A2193" i="1"/>
  <c r="B2193" i="1" s="1"/>
  <c r="A2194" i="1"/>
  <c r="A2195" i="1"/>
  <c r="B2195" i="1" s="1"/>
  <c r="A2196" i="1"/>
  <c r="B2196" i="1" s="1"/>
  <c r="A2197" i="1"/>
  <c r="B2197" i="1" s="1"/>
  <c r="A2198" i="1"/>
  <c r="B2198" i="1" s="1"/>
  <c r="A2199" i="1"/>
  <c r="B2199" i="1" s="1"/>
  <c r="A2200" i="1"/>
  <c r="B2200" i="1" s="1"/>
  <c r="A2201" i="1"/>
  <c r="B2201" i="1" s="1"/>
  <c r="A2202" i="1"/>
  <c r="B2202" i="1" s="1"/>
  <c r="A2203" i="1"/>
  <c r="A2204" i="1"/>
  <c r="B2204" i="1"/>
  <c r="A2205" i="1"/>
  <c r="B2205" i="1" s="1"/>
  <c r="A2206" i="1"/>
  <c r="B2206" i="1" s="1"/>
  <c r="A2207" i="1"/>
  <c r="B2207" i="1" s="1"/>
  <c r="A2208" i="1"/>
  <c r="B2208" i="1" s="1"/>
  <c r="A2209" i="1"/>
  <c r="B2209" i="1" s="1"/>
  <c r="A2210" i="1"/>
  <c r="B2210" i="1"/>
  <c r="A2211" i="1"/>
  <c r="B2211" i="1" s="1"/>
  <c r="A2212" i="1"/>
  <c r="A2213" i="1"/>
  <c r="B2213" i="1" s="1"/>
  <c r="A2214" i="1"/>
  <c r="B2214" i="1"/>
  <c r="A2215" i="1"/>
  <c r="B2215" i="1" s="1"/>
  <c r="A2216" i="1"/>
  <c r="B2216" i="1"/>
  <c r="A2217" i="1"/>
  <c r="B2217" i="1" s="1"/>
  <c r="A2218" i="1"/>
  <c r="B2218" i="1" s="1"/>
  <c r="A2219" i="1"/>
  <c r="B2219" i="1" s="1"/>
  <c r="A2220" i="1"/>
  <c r="B2220" i="1" s="1"/>
  <c r="A2221" i="1"/>
  <c r="A2222" i="1"/>
  <c r="B2222" i="1" s="1"/>
  <c r="A2223" i="1"/>
  <c r="B2223" i="1" s="1"/>
  <c r="A2224" i="1"/>
  <c r="B2224" i="1" s="1"/>
  <c r="A2225" i="1"/>
  <c r="B2225" i="1" s="1"/>
  <c r="A2226" i="1"/>
  <c r="B2226" i="1" s="1"/>
  <c r="A2227" i="1"/>
  <c r="B2227" i="1" s="1"/>
  <c r="A2228" i="1"/>
  <c r="B2228" i="1" s="1"/>
  <c r="A2229" i="1"/>
  <c r="B2229" i="1" s="1"/>
  <c r="A2230" i="1"/>
  <c r="B2230" i="1" s="1"/>
  <c r="A2231" i="1"/>
  <c r="B2231" i="1" s="1"/>
  <c r="A2232" i="1"/>
  <c r="B2232" i="1" s="1"/>
  <c r="A2233" i="1"/>
  <c r="B2233" i="1"/>
  <c r="A2234" i="1"/>
  <c r="B2234" i="1" s="1"/>
  <c r="A2235" i="1"/>
  <c r="B2235" i="1" s="1"/>
  <c r="A2236" i="1"/>
  <c r="B2236" i="1" s="1"/>
  <c r="A2237" i="1"/>
  <c r="A2238" i="1"/>
  <c r="B2238" i="1" s="1"/>
  <c r="A2239" i="1"/>
  <c r="B2239" i="1" s="1"/>
  <c r="A2240" i="1"/>
  <c r="B2240" i="1" s="1"/>
  <c r="A2241" i="1"/>
  <c r="B2241" i="1" s="1"/>
  <c r="A2242" i="1"/>
  <c r="B2242" i="1"/>
  <c r="A2243" i="1"/>
  <c r="B2243" i="1" s="1"/>
  <c r="A2244" i="1"/>
  <c r="B2244" i="1" s="1"/>
  <c r="A2245" i="1"/>
  <c r="B2245" i="1" s="1"/>
  <c r="A2246" i="1"/>
  <c r="A2247" i="1"/>
  <c r="B2247" i="1" s="1"/>
  <c r="A2248" i="1"/>
  <c r="B2248" i="1" s="1"/>
  <c r="A2249" i="1"/>
  <c r="B2249" i="1" s="1"/>
  <c r="A2250" i="1"/>
  <c r="B2250" i="1" s="1"/>
  <c r="A2251" i="1"/>
  <c r="B2251" i="1"/>
  <c r="A2252" i="1"/>
  <c r="B2252" i="1" s="1"/>
  <c r="A2253" i="1"/>
  <c r="B2253" i="1" s="1"/>
  <c r="A2254" i="1"/>
  <c r="B2254" i="1" s="1"/>
  <c r="A2255" i="1"/>
  <c r="A2256" i="1"/>
  <c r="B2256" i="1" s="1"/>
  <c r="A2257" i="1"/>
  <c r="B2257" i="1" s="1"/>
  <c r="A2258" i="1"/>
  <c r="B2258" i="1" s="1"/>
  <c r="A2259" i="1"/>
  <c r="B2259" i="1" s="1"/>
  <c r="A2260" i="1"/>
  <c r="B2260" i="1"/>
  <c r="A2261" i="1"/>
  <c r="B2261" i="1" s="1"/>
  <c r="A2262" i="1"/>
  <c r="B2262" i="1" s="1"/>
  <c r="A2263" i="1"/>
  <c r="B2263" i="1" s="1"/>
  <c r="A2264" i="1"/>
  <c r="A2265" i="1"/>
  <c r="B2265" i="1" s="1"/>
  <c r="A2266" i="1"/>
  <c r="B2266" i="1" s="1"/>
  <c r="A2267" i="1"/>
  <c r="B2267" i="1" s="1"/>
  <c r="A2268" i="1"/>
  <c r="B2268" i="1" s="1"/>
  <c r="A2269" i="1"/>
  <c r="B2269" i="1"/>
  <c r="A2270" i="1"/>
  <c r="B2270" i="1" s="1"/>
  <c r="A2271" i="1"/>
  <c r="B2271" i="1" s="1"/>
  <c r="A2272" i="1"/>
  <c r="B2272" i="1" s="1"/>
  <c r="A2273" i="1"/>
  <c r="A2274" i="1"/>
  <c r="B2274" i="1" s="1"/>
  <c r="A2275" i="1"/>
  <c r="B2275" i="1" s="1"/>
  <c r="A2276" i="1"/>
  <c r="B2276" i="1" s="1"/>
  <c r="A2277" i="1"/>
  <c r="B2277" i="1" s="1"/>
  <c r="A2278" i="1"/>
  <c r="B2278" i="1"/>
  <c r="A2279" i="1"/>
  <c r="B2279" i="1" s="1"/>
  <c r="A2280" i="1"/>
  <c r="B2280" i="1" s="1"/>
  <c r="A2281" i="1"/>
  <c r="B2281" i="1" s="1"/>
  <c r="A2282" i="1"/>
  <c r="A2283" i="1"/>
  <c r="B2283" i="1" s="1"/>
  <c r="A2284" i="1"/>
  <c r="B2284" i="1" s="1"/>
  <c r="A2285" i="1"/>
  <c r="B2285" i="1" s="1"/>
  <c r="A2286" i="1"/>
  <c r="B2286" i="1" s="1"/>
  <c r="A2287" i="1"/>
  <c r="B2287" i="1"/>
  <c r="A2288" i="1"/>
  <c r="B2288" i="1" s="1"/>
  <c r="A2289" i="1"/>
  <c r="B2289" i="1" s="1"/>
  <c r="A2290" i="1"/>
  <c r="B2290" i="1" s="1"/>
  <c r="A2291" i="1"/>
  <c r="A2292" i="1"/>
  <c r="B2292" i="1" s="1"/>
  <c r="A2293" i="1"/>
  <c r="B2293" i="1" s="1"/>
  <c r="A2294" i="1"/>
  <c r="B2294" i="1" s="1"/>
  <c r="A2295" i="1"/>
  <c r="B2295" i="1" s="1"/>
  <c r="A2296" i="1"/>
  <c r="B2296" i="1"/>
  <c r="A2297" i="1"/>
  <c r="B2297" i="1" s="1"/>
  <c r="A2298" i="1"/>
  <c r="B2298" i="1" s="1"/>
  <c r="A2299" i="1"/>
  <c r="B2299" i="1" s="1"/>
  <c r="A2300" i="1"/>
  <c r="A2301" i="1"/>
  <c r="B2301" i="1" s="1"/>
  <c r="A2302" i="1"/>
  <c r="B2302" i="1" s="1"/>
  <c r="A2303" i="1"/>
  <c r="B2303" i="1" s="1"/>
  <c r="A2304" i="1"/>
  <c r="B2304" i="1" s="1"/>
  <c r="A2305" i="1"/>
  <c r="B2305" i="1"/>
  <c r="A2306" i="1"/>
  <c r="B2306" i="1" s="1"/>
  <c r="A2307" i="1"/>
  <c r="B2307" i="1" s="1"/>
  <c r="A2308" i="1"/>
  <c r="B2308" i="1" s="1"/>
  <c r="A2309" i="1"/>
  <c r="A2310" i="1"/>
  <c r="B2310" i="1" s="1"/>
  <c r="A2311" i="1"/>
  <c r="B2311" i="1" s="1"/>
  <c r="A2312" i="1"/>
  <c r="B2312" i="1" s="1"/>
  <c r="A2313" i="1"/>
  <c r="B2313" i="1" s="1"/>
  <c r="A2314" i="1"/>
  <c r="B2314" i="1"/>
  <c r="A2315" i="1"/>
  <c r="B2315" i="1" s="1"/>
  <c r="A2316" i="1"/>
  <c r="B2316" i="1" s="1"/>
  <c r="A2317" i="1"/>
  <c r="B2317" i="1" s="1"/>
  <c r="A2318" i="1"/>
  <c r="A2319" i="1"/>
  <c r="B2319" i="1" s="1"/>
  <c r="A2320" i="1"/>
  <c r="B2320" i="1" s="1"/>
  <c r="A2321" i="1"/>
  <c r="B2321" i="1" s="1"/>
  <c r="A2322" i="1"/>
  <c r="B2322" i="1" s="1"/>
  <c r="A2323" i="1"/>
  <c r="B2323" i="1"/>
  <c r="A2324" i="1"/>
  <c r="B2324" i="1" s="1"/>
  <c r="A2325" i="1"/>
  <c r="B2325" i="1" s="1"/>
  <c r="A2326" i="1"/>
  <c r="B2326" i="1" s="1"/>
  <c r="A2327" i="1"/>
  <c r="A2328" i="1"/>
  <c r="B2328" i="1" s="1"/>
  <c r="A2329" i="1"/>
  <c r="B2329" i="1" s="1"/>
  <c r="A2330" i="1"/>
  <c r="B2330" i="1" s="1"/>
  <c r="A2331" i="1"/>
  <c r="B2331" i="1" s="1"/>
  <c r="A2332" i="1"/>
  <c r="B2332" i="1"/>
  <c r="A2333" i="1"/>
  <c r="B2333" i="1" s="1"/>
  <c r="A2334" i="1"/>
  <c r="B2334" i="1" s="1"/>
  <c r="A2335" i="1"/>
  <c r="B2335" i="1" s="1"/>
  <c r="A2336" i="1"/>
  <c r="A2337" i="1"/>
  <c r="B2337" i="1" s="1"/>
  <c r="A2338" i="1"/>
  <c r="B2338" i="1" s="1"/>
  <c r="A2339" i="1"/>
  <c r="B2339" i="1" s="1"/>
  <c r="A2340" i="1"/>
  <c r="B2340" i="1" s="1"/>
  <c r="A2341" i="1"/>
  <c r="B2341" i="1"/>
  <c r="A2342" i="1"/>
  <c r="B2342" i="1" s="1"/>
  <c r="A2343" i="1"/>
  <c r="B2343" i="1" s="1"/>
  <c r="A2344" i="1"/>
  <c r="B2344" i="1" s="1"/>
  <c r="A2345" i="1"/>
  <c r="A2346" i="1"/>
  <c r="B2346" i="1" s="1"/>
  <c r="A2347" i="1"/>
  <c r="B2347" i="1" s="1"/>
  <c r="A2348" i="1"/>
  <c r="B2348" i="1" s="1"/>
  <c r="A2349" i="1"/>
  <c r="B2349" i="1" s="1"/>
  <c r="A2350" i="1"/>
  <c r="B2350" i="1"/>
  <c r="A2351" i="1"/>
  <c r="B2351" i="1" s="1"/>
  <c r="A2352" i="1"/>
  <c r="B2352" i="1" s="1"/>
  <c r="A2353" i="1"/>
  <c r="B2353" i="1" s="1"/>
  <c r="A2354" i="1"/>
  <c r="A2355" i="1"/>
  <c r="B2355" i="1" s="1"/>
  <c r="A2356" i="1"/>
  <c r="B2356" i="1" s="1"/>
  <c r="A2357" i="1"/>
  <c r="B2357" i="1" s="1"/>
  <c r="A2358" i="1"/>
  <c r="B2358" i="1" s="1"/>
  <c r="A2359" i="1"/>
  <c r="B2359" i="1"/>
  <c r="A2360" i="1"/>
  <c r="B2360" i="1" s="1"/>
  <c r="A2361" i="1"/>
  <c r="B2361" i="1" s="1"/>
  <c r="A2362" i="1"/>
  <c r="B2362" i="1" s="1"/>
  <c r="A2363" i="1"/>
  <c r="A2364" i="1"/>
  <c r="B2364" i="1" s="1"/>
  <c r="A2365" i="1"/>
  <c r="B2365" i="1" s="1"/>
  <c r="A2366" i="1"/>
  <c r="B2366" i="1" s="1"/>
  <c r="A2367" i="1"/>
  <c r="B2367" i="1" s="1"/>
  <c r="A2368" i="1"/>
  <c r="B2368" i="1"/>
  <c r="A2369" i="1"/>
  <c r="B2369" i="1" s="1"/>
  <c r="A2370" i="1"/>
  <c r="B2370" i="1" s="1"/>
  <c r="A2371" i="1"/>
  <c r="B2371" i="1" s="1"/>
  <c r="A2372" i="1"/>
  <c r="A2373" i="1"/>
  <c r="B2373" i="1" s="1"/>
  <c r="A2374" i="1"/>
  <c r="B2374" i="1" s="1"/>
  <c r="A2375" i="1"/>
  <c r="B2375" i="1" s="1"/>
  <c r="A2376" i="1"/>
  <c r="B2376" i="1" s="1"/>
  <c r="A2377" i="1"/>
  <c r="B2377" i="1"/>
  <c r="A2378" i="1"/>
  <c r="B2378" i="1" s="1"/>
  <c r="A2379" i="1"/>
  <c r="B2379" i="1" s="1"/>
  <c r="A2380" i="1"/>
  <c r="B2380" i="1" s="1"/>
  <c r="A2381" i="1"/>
  <c r="A2382" i="1"/>
  <c r="B2382" i="1" s="1"/>
  <c r="A2383" i="1"/>
  <c r="B2383" i="1" s="1"/>
  <c r="A2384" i="1"/>
  <c r="B2384" i="1" s="1"/>
  <c r="A2385" i="1"/>
  <c r="B2385" i="1" s="1"/>
  <c r="A2386" i="1"/>
  <c r="B2386" i="1"/>
  <c r="A2387" i="1"/>
  <c r="B2387" i="1" s="1"/>
  <c r="A2388" i="1"/>
  <c r="B2388" i="1" s="1"/>
  <c r="A2389" i="1"/>
  <c r="B2389" i="1" s="1"/>
  <c r="A2390" i="1"/>
  <c r="A2391" i="1"/>
  <c r="B2391" i="1" s="1"/>
  <c r="A2392" i="1"/>
  <c r="B2392" i="1" s="1"/>
  <c r="A2393" i="1"/>
  <c r="B2393" i="1" s="1"/>
  <c r="A2394" i="1"/>
  <c r="B2394" i="1" s="1"/>
  <c r="A2395" i="1"/>
  <c r="B2395" i="1"/>
  <c r="A2396" i="1"/>
  <c r="B2396" i="1" s="1"/>
  <c r="A2397" i="1"/>
  <c r="B2397" i="1" s="1"/>
  <c r="A2398" i="1"/>
  <c r="B2398" i="1" s="1"/>
  <c r="A2399" i="1"/>
  <c r="A2400" i="1"/>
  <c r="B2400" i="1" s="1"/>
  <c r="A2401" i="1"/>
  <c r="B2401" i="1" s="1"/>
  <c r="A2402" i="1"/>
  <c r="B2402" i="1" s="1"/>
  <c r="A2403" i="1"/>
  <c r="B2403" i="1" s="1"/>
  <c r="A2404" i="1"/>
  <c r="B2404" i="1"/>
  <c r="A2405" i="1"/>
  <c r="B2405" i="1" s="1"/>
  <c r="A2406" i="1"/>
  <c r="B2406" i="1" s="1"/>
  <c r="A2407" i="1"/>
  <c r="B2407" i="1" s="1"/>
  <c r="A2408" i="1"/>
  <c r="A2409" i="1"/>
  <c r="B2409" i="1" s="1"/>
  <c r="A2410" i="1"/>
  <c r="B2410" i="1" s="1"/>
  <c r="A2411" i="1"/>
  <c r="B2411" i="1" s="1"/>
  <c r="A2412" i="1"/>
  <c r="B2412" i="1" s="1"/>
  <c r="A2413" i="1"/>
  <c r="B2413" i="1"/>
  <c r="A2414" i="1"/>
  <c r="B2414" i="1" s="1"/>
  <c r="A2415" i="1"/>
  <c r="B2415" i="1" s="1"/>
  <c r="A2416" i="1"/>
  <c r="B2416" i="1" s="1"/>
  <c r="A2417" i="1"/>
  <c r="B2417" i="1" s="1"/>
  <c r="A2418" i="1"/>
  <c r="A2419" i="1"/>
  <c r="B2419" i="1" s="1"/>
  <c r="A2420" i="1"/>
  <c r="B2420" i="1" s="1"/>
  <c r="A2421" i="1"/>
  <c r="B2421" i="1" s="1"/>
  <c r="A2422" i="1"/>
  <c r="B2422" i="1" s="1"/>
  <c r="A2423" i="1"/>
  <c r="B2423" i="1" s="1"/>
  <c r="A2424" i="1"/>
  <c r="B2424" i="1" s="1"/>
  <c r="A2425" i="1"/>
  <c r="B2425" i="1" s="1"/>
  <c r="A2426" i="1"/>
  <c r="B2426" i="1" s="1"/>
  <c r="A2427" i="1"/>
  <c r="A2428" i="1"/>
  <c r="B2428" i="1"/>
  <c r="A2429" i="1"/>
  <c r="B2429" i="1" s="1"/>
  <c r="A2430" i="1"/>
  <c r="B2430" i="1" s="1"/>
  <c r="A2431" i="1"/>
  <c r="B2431" i="1" s="1"/>
  <c r="A2432" i="1"/>
  <c r="B2432" i="1" s="1"/>
  <c r="A2433" i="1"/>
  <c r="B2433" i="1" s="1"/>
  <c r="A2434" i="1"/>
  <c r="B2434" i="1"/>
  <c r="A2435" i="1"/>
  <c r="B2435" i="1" s="1"/>
  <c r="A2436" i="1"/>
  <c r="A2437" i="1"/>
  <c r="B2437" i="1" s="1"/>
  <c r="A2438" i="1"/>
  <c r="B2438" i="1"/>
  <c r="A2439" i="1"/>
  <c r="B2439" i="1" s="1"/>
  <c r="A2440" i="1"/>
  <c r="B2440" i="1" s="1"/>
  <c r="A2441" i="1"/>
  <c r="B2441" i="1" s="1"/>
  <c r="A2442" i="1"/>
  <c r="B2442" i="1"/>
  <c r="A2443" i="1"/>
  <c r="B2443" i="1" s="1"/>
  <c r="A2444" i="1"/>
  <c r="B2444" i="1" s="1"/>
  <c r="A2445" i="1"/>
  <c r="B2445" i="1" s="1"/>
  <c r="A2446" i="1"/>
  <c r="A2447" i="1"/>
  <c r="B2447" i="1" s="1"/>
  <c r="A2448" i="1"/>
  <c r="B2448" i="1" s="1"/>
  <c r="A2449" i="1"/>
  <c r="B2449" i="1" s="1"/>
  <c r="A2450" i="1"/>
  <c r="B2450" i="1" s="1"/>
  <c r="A2451" i="1"/>
  <c r="B2451" i="1"/>
  <c r="A2452" i="1"/>
  <c r="B2452" i="1" s="1"/>
  <c r="A2453" i="1"/>
  <c r="B2453" i="1" s="1"/>
  <c r="A2454" i="1"/>
  <c r="B2454" i="1" s="1"/>
  <c r="A2455" i="1"/>
  <c r="A2456" i="1"/>
  <c r="B2456" i="1" s="1"/>
  <c r="A2457" i="1"/>
  <c r="B2457" i="1" s="1"/>
  <c r="A2458" i="1"/>
  <c r="B2458" i="1" s="1"/>
  <c r="A2459" i="1"/>
  <c r="B2459" i="1" s="1"/>
  <c r="A2460" i="1"/>
  <c r="B2460" i="1"/>
  <c r="A2461" i="1"/>
  <c r="B2461" i="1" s="1"/>
  <c r="A2462" i="1"/>
  <c r="B2462" i="1" s="1"/>
  <c r="A2463" i="1"/>
  <c r="B2463" i="1" s="1"/>
  <c r="A2464" i="1"/>
  <c r="A2465" i="1"/>
  <c r="B2465" i="1" s="1"/>
  <c r="A2466" i="1"/>
  <c r="B2466" i="1" s="1"/>
  <c r="A2467" i="1"/>
  <c r="B2467" i="1" s="1"/>
  <c r="A2468" i="1"/>
  <c r="B2468" i="1" s="1"/>
  <c r="A2469" i="1"/>
  <c r="B2469" i="1"/>
  <c r="A2470" i="1"/>
  <c r="B2470" i="1" s="1"/>
  <c r="A2471" i="1"/>
  <c r="B2471" i="1" s="1"/>
  <c r="A2472" i="1"/>
  <c r="B2472" i="1" s="1"/>
  <c r="A2473" i="1"/>
  <c r="A2474" i="1"/>
  <c r="B2474" i="1" s="1"/>
  <c r="A2475" i="1"/>
  <c r="B2475" i="1" s="1"/>
  <c r="A2476" i="1"/>
  <c r="B2476" i="1" s="1"/>
  <c r="A2477" i="1"/>
  <c r="B2477" i="1" s="1"/>
  <c r="A2478" i="1"/>
  <c r="B2478" i="1"/>
  <c r="A2479" i="1"/>
  <c r="B2479" i="1" s="1"/>
  <c r="A2480" i="1"/>
  <c r="B2480" i="1" s="1"/>
  <c r="A2481" i="1"/>
  <c r="B2481" i="1" s="1"/>
  <c r="A2482" i="1"/>
  <c r="A2483" i="1"/>
  <c r="B2483" i="1" s="1"/>
  <c r="A2484" i="1"/>
  <c r="B2484" i="1" s="1"/>
  <c r="A2485" i="1"/>
  <c r="B2485" i="1" s="1"/>
  <c r="A2486" i="1"/>
  <c r="B2486" i="1" s="1"/>
  <c r="A2487" i="1"/>
  <c r="B2487" i="1"/>
  <c r="A2488" i="1"/>
  <c r="B2488" i="1" s="1"/>
  <c r="A2489" i="1"/>
  <c r="B2489" i="1" s="1"/>
  <c r="A2490" i="1"/>
  <c r="B2490" i="1" s="1"/>
  <c r="A2491" i="1"/>
  <c r="A2492" i="1"/>
  <c r="B2492" i="1" s="1"/>
  <c r="A2493" i="1"/>
  <c r="B2493" i="1" s="1"/>
  <c r="A2494" i="1"/>
  <c r="B2494" i="1" s="1"/>
  <c r="A2495" i="1"/>
  <c r="B2495" i="1" s="1"/>
  <c r="A2496" i="1"/>
  <c r="B2496" i="1"/>
  <c r="A2497" i="1"/>
  <c r="B2497" i="1" s="1"/>
  <c r="A2498" i="1"/>
  <c r="B2498" i="1" s="1"/>
  <c r="A2499" i="1"/>
  <c r="B2499" i="1" s="1"/>
  <c r="A2500" i="1"/>
  <c r="A2501" i="1"/>
  <c r="B2501" i="1" s="1"/>
  <c r="A2502" i="1"/>
  <c r="B2502" i="1" s="1"/>
  <c r="A2503" i="1"/>
  <c r="B2503" i="1" s="1"/>
  <c r="A2504" i="1"/>
  <c r="B2504" i="1" s="1"/>
  <c r="A2505" i="1"/>
  <c r="B2505" i="1"/>
  <c r="A2506" i="1"/>
  <c r="B2506" i="1" s="1"/>
  <c r="A2507" i="1"/>
  <c r="B2507" i="1" s="1"/>
  <c r="A2508" i="1"/>
  <c r="B2508" i="1" s="1"/>
  <c r="A2509" i="1"/>
  <c r="A2510" i="1"/>
  <c r="B2510" i="1" s="1"/>
  <c r="A2511" i="1"/>
  <c r="B2511" i="1" s="1"/>
  <c r="A2512" i="1"/>
  <c r="B2512" i="1" s="1"/>
  <c r="A2513" i="1"/>
  <c r="B2513" i="1" s="1"/>
  <c r="A2514" i="1"/>
  <c r="B2514" i="1"/>
  <c r="A2515" i="1"/>
  <c r="B2515" i="1" s="1"/>
  <c r="A2516" i="1"/>
  <c r="B2516" i="1" s="1"/>
  <c r="A2517" i="1"/>
  <c r="B2517" i="1" s="1"/>
  <c r="A2518" i="1"/>
  <c r="A2519" i="1"/>
  <c r="B2519" i="1" s="1"/>
  <c r="A2520" i="1"/>
  <c r="B2520" i="1" s="1"/>
  <c r="A2521" i="1"/>
  <c r="B2521" i="1" s="1"/>
  <c r="A2522" i="1"/>
  <c r="B2522" i="1" s="1"/>
  <c r="A2523" i="1"/>
  <c r="B2523" i="1"/>
  <c r="A2524" i="1"/>
  <c r="B2524" i="1" s="1"/>
  <c r="A2525" i="1"/>
  <c r="B2525" i="1" s="1"/>
  <c r="A2526" i="1"/>
  <c r="B2526" i="1" s="1"/>
  <c r="A2527" i="1"/>
  <c r="A2528" i="1"/>
  <c r="B2528" i="1" s="1"/>
  <c r="A2529" i="1"/>
  <c r="B2529" i="1" s="1"/>
  <c r="A2530" i="1"/>
  <c r="B2530" i="1" s="1"/>
  <c r="A2531" i="1"/>
  <c r="B2531" i="1" s="1"/>
  <c r="A2532" i="1"/>
  <c r="B2532" i="1"/>
  <c r="A2533" i="1"/>
  <c r="B2533" i="1" s="1"/>
  <c r="A2534" i="1"/>
  <c r="B2534" i="1" s="1"/>
  <c r="A2535" i="1"/>
  <c r="B2535" i="1" s="1"/>
  <c r="A2536" i="1"/>
  <c r="A2537" i="1"/>
  <c r="B2537" i="1" s="1"/>
  <c r="A2538" i="1"/>
  <c r="B2538" i="1" s="1"/>
  <c r="A2539" i="1"/>
  <c r="B2539" i="1" s="1"/>
  <c r="A2540" i="1"/>
  <c r="B2540" i="1" s="1"/>
  <c r="A2541" i="1"/>
  <c r="B2541" i="1"/>
  <c r="A2542" i="1"/>
  <c r="B2542" i="1" s="1"/>
  <c r="A2543" i="1"/>
  <c r="B2543" i="1" s="1"/>
  <c r="A2544" i="1"/>
  <c r="B2544" i="1" s="1"/>
  <c r="A2545" i="1"/>
  <c r="A2546" i="1"/>
  <c r="B2546" i="1" s="1"/>
  <c r="A2547" i="1"/>
  <c r="B2547" i="1" s="1"/>
  <c r="A2548" i="1"/>
  <c r="B2548" i="1" s="1"/>
  <c r="A2549" i="1"/>
  <c r="B2549" i="1" s="1"/>
  <c r="A2550" i="1"/>
  <c r="B2550" i="1"/>
  <c r="A2551" i="1"/>
  <c r="B2551" i="1" s="1"/>
  <c r="A2552" i="1"/>
  <c r="B2552" i="1" s="1"/>
  <c r="A2553" i="1"/>
  <c r="B2553" i="1" s="1"/>
  <c r="A2554" i="1"/>
  <c r="A2555" i="1"/>
  <c r="B2555" i="1" s="1"/>
  <c r="A2556" i="1"/>
  <c r="B2556" i="1" s="1"/>
  <c r="A2557" i="1"/>
  <c r="B2557" i="1" s="1"/>
  <c r="A2558" i="1"/>
  <c r="B2558" i="1" s="1"/>
  <c r="A2559" i="1"/>
  <c r="B2559" i="1"/>
  <c r="A2560" i="1"/>
  <c r="B2560" i="1" s="1"/>
  <c r="A2561" i="1"/>
  <c r="B2561" i="1" s="1"/>
  <c r="A2562" i="1"/>
  <c r="B2562" i="1" s="1"/>
  <c r="A2563" i="1"/>
  <c r="A2564" i="1"/>
  <c r="B2564" i="1" s="1"/>
  <c r="A2565" i="1"/>
  <c r="B2565" i="1" s="1"/>
  <c r="A2566" i="1"/>
  <c r="B2566" i="1" s="1"/>
  <c r="A2567" i="1"/>
  <c r="B2567" i="1" s="1"/>
  <c r="A2568" i="1"/>
  <c r="B2568" i="1"/>
  <c r="A2569" i="1"/>
  <c r="B2569" i="1" s="1"/>
  <c r="A2570" i="1"/>
  <c r="B2570" i="1" s="1"/>
  <c r="A2571" i="1"/>
  <c r="B2571" i="1" s="1"/>
  <c r="A2572" i="1"/>
  <c r="A2573" i="1"/>
  <c r="B2573" i="1" s="1"/>
  <c r="A2574" i="1"/>
  <c r="B2574" i="1" s="1"/>
  <c r="A2575" i="1"/>
  <c r="B2575" i="1" s="1"/>
  <c r="A2576" i="1"/>
  <c r="B2576" i="1" s="1"/>
  <c r="A2577" i="1"/>
  <c r="B2577" i="1"/>
  <c r="A2578" i="1"/>
  <c r="B2578" i="1" s="1"/>
  <c r="A2579" i="1"/>
  <c r="B2579" i="1" s="1"/>
  <c r="A2580" i="1"/>
  <c r="B2580" i="1" s="1"/>
  <c r="A2581" i="1"/>
  <c r="A2582" i="1"/>
  <c r="B2582" i="1" s="1"/>
  <c r="A2583" i="1"/>
  <c r="B2583" i="1" s="1"/>
  <c r="A2584" i="1"/>
  <c r="B2584" i="1" s="1"/>
  <c r="A2585" i="1"/>
  <c r="B2585" i="1" s="1"/>
  <c r="A2586" i="1"/>
  <c r="B2586" i="1"/>
  <c r="A2587" i="1"/>
  <c r="B2587" i="1" s="1"/>
  <c r="A2588" i="1"/>
  <c r="B2588" i="1" s="1"/>
  <c r="A2589" i="1"/>
  <c r="B2589" i="1" s="1"/>
  <c r="A2590" i="1"/>
  <c r="A2591" i="1"/>
  <c r="B2591" i="1" s="1"/>
  <c r="A2592" i="1"/>
  <c r="B2592" i="1" s="1"/>
  <c r="A2593" i="1"/>
  <c r="B2593" i="1" s="1"/>
  <c r="A2594" i="1"/>
  <c r="B2594" i="1" s="1"/>
  <c r="A2595" i="1"/>
  <c r="B2595" i="1"/>
  <c r="A2596" i="1"/>
  <c r="B2596" i="1" s="1"/>
  <c r="A2597" i="1"/>
  <c r="B2597" i="1" s="1"/>
  <c r="A2598" i="1"/>
  <c r="B2598" i="1" s="1"/>
  <c r="A2599" i="1"/>
  <c r="A2600" i="1"/>
  <c r="B2600" i="1" s="1"/>
  <c r="A2601" i="1"/>
  <c r="B2601" i="1" s="1"/>
  <c r="A2602" i="1"/>
  <c r="B2602" i="1" s="1"/>
  <c r="A2603" i="1"/>
  <c r="B2603" i="1" s="1"/>
  <c r="A2604" i="1"/>
  <c r="B2604" i="1"/>
  <c r="A2605" i="1"/>
  <c r="B2605" i="1" s="1"/>
  <c r="A2606" i="1"/>
  <c r="B2606" i="1" s="1"/>
  <c r="A2607" i="1"/>
  <c r="B2607" i="1" s="1"/>
  <c r="A2608" i="1"/>
  <c r="A2609" i="1"/>
  <c r="B2609" i="1" s="1"/>
  <c r="A2610" i="1"/>
  <c r="B2610" i="1" s="1"/>
  <c r="A2611" i="1"/>
  <c r="B2611" i="1" s="1"/>
  <c r="A2612" i="1"/>
  <c r="B2612" i="1" s="1"/>
  <c r="A2613" i="1"/>
  <c r="B2613" i="1"/>
  <c r="A2614" i="1"/>
  <c r="B2614" i="1" s="1"/>
  <c r="A2615" i="1"/>
  <c r="B2615" i="1" s="1"/>
  <c r="A2616" i="1"/>
  <c r="B2616" i="1" s="1"/>
  <c r="A2617" i="1"/>
  <c r="A2618" i="1"/>
  <c r="B2618" i="1" s="1"/>
  <c r="A2619" i="1"/>
  <c r="B2619" i="1" s="1"/>
  <c r="A2620" i="1"/>
  <c r="B2620" i="1" s="1"/>
  <c r="A2621" i="1"/>
  <c r="B2621" i="1" s="1"/>
  <c r="A2622" i="1"/>
  <c r="B2622" i="1"/>
  <c r="A2623" i="1"/>
  <c r="B2623" i="1" s="1"/>
  <c r="A2624" i="1"/>
  <c r="B2624" i="1" s="1"/>
  <c r="A2625" i="1"/>
  <c r="B2625" i="1" s="1"/>
  <c r="A2626" i="1"/>
  <c r="A2627" i="1"/>
  <c r="B2627" i="1" s="1"/>
  <c r="A2628" i="1"/>
  <c r="B2628" i="1" s="1"/>
  <c r="A2629" i="1"/>
  <c r="B2629" i="1" s="1"/>
  <c r="A2630" i="1"/>
  <c r="B2630" i="1" s="1"/>
  <c r="A2631" i="1"/>
  <c r="B2631" i="1"/>
  <c r="A2632" i="1"/>
  <c r="B2632" i="1" s="1"/>
  <c r="A2633" i="1"/>
  <c r="B2633" i="1" s="1"/>
  <c r="A2634" i="1"/>
  <c r="B2634" i="1" s="1"/>
  <c r="A2635" i="1"/>
  <c r="A2636" i="1"/>
  <c r="B2636" i="1" s="1"/>
  <c r="A2637" i="1"/>
  <c r="B2637" i="1" s="1"/>
  <c r="A2638" i="1"/>
  <c r="B2638" i="1" s="1"/>
  <c r="A2639" i="1"/>
  <c r="B2639" i="1" s="1"/>
  <c r="A2640" i="1"/>
  <c r="B2640" i="1"/>
  <c r="A2641" i="1"/>
  <c r="B2641" i="1" s="1"/>
  <c r="A2642" i="1"/>
  <c r="B2642" i="1" s="1"/>
  <c r="A2643" i="1"/>
  <c r="B2643" i="1" s="1"/>
  <c r="A2644" i="1"/>
  <c r="A2645" i="1"/>
  <c r="B2645" i="1" s="1"/>
  <c r="A2646" i="1"/>
  <c r="B2646" i="1" s="1"/>
  <c r="A2647" i="1"/>
  <c r="B2647" i="1" s="1"/>
  <c r="A2648" i="1"/>
  <c r="B2648" i="1" s="1"/>
  <c r="A2649" i="1"/>
  <c r="B2649" i="1"/>
  <c r="A2650" i="1"/>
  <c r="B2650" i="1" s="1"/>
  <c r="A2651" i="1"/>
  <c r="B2651" i="1" s="1"/>
  <c r="A2652" i="1"/>
  <c r="B2652" i="1" s="1"/>
  <c r="A2653" i="1"/>
  <c r="A2654" i="1"/>
  <c r="B2654" i="1" s="1"/>
  <c r="A2655" i="1"/>
  <c r="B2655" i="1" s="1"/>
  <c r="A2656" i="1"/>
  <c r="B2656" i="1" s="1"/>
  <c r="A2657" i="1"/>
  <c r="B2657" i="1" s="1"/>
  <c r="A2658" i="1"/>
  <c r="B2658" i="1"/>
  <c r="A2659" i="1"/>
  <c r="B2659" i="1" s="1"/>
  <c r="A2660" i="1"/>
  <c r="B2660" i="1" s="1"/>
  <c r="A2661" i="1"/>
  <c r="B2661" i="1" s="1"/>
  <c r="A2662" i="1"/>
  <c r="A2663" i="1"/>
  <c r="B2663" i="1" s="1"/>
  <c r="A2664" i="1"/>
  <c r="B2664" i="1" s="1"/>
  <c r="A2665" i="1"/>
  <c r="B2665" i="1" s="1"/>
  <c r="A2666" i="1"/>
  <c r="B2666" i="1" s="1"/>
  <c r="A2667" i="1"/>
  <c r="B2667" i="1"/>
  <c r="A2668" i="1"/>
  <c r="B2668" i="1" s="1"/>
  <c r="A2669" i="1"/>
  <c r="B2669" i="1" s="1"/>
  <c r="A2670" i="1"/>
  <c r="B2670" i="1" s="1"/>
  <c r="A2671" i="1"/>
  <c r="A2672" i="1"/>
  <c r="B2672" i="1" s="1"/>
  <c r="A2673" i="1"/>
  <c r="B2673" i="1" s="1"/>
  <c r="A2674" i="1"/>
  <c r="B2674" i="1" s="1"/>
  <c r="A2675" i="1"/>
  <c r="B2675" i="1" s="1"/>
  <c r="A2676" i="1"/>
  <c r="B2676" i="1"/>
  <c r="A2677" i="1"/>
  <c r="B2677" i="1" s="1"/>
  <c r="A2678" i="1"/>
  <c r="B2678" i="1" s="1"/>
  <c r="A2679" i="1"/>
  <c r="B2679" i="1" s="1"/>
  <c r="A2680" i="1"/>
  <c r="A2681" i="1"/>
  <c r="B2681" i="1" s="1"/>
  <c r="A2682" i="1"/>
  <c r="B2682" i="1" s="1"/>
  <c r="A2683" i="1"/>
  <c r="B2683" i="1" s="1"/>
  <c r="A2684" i="1"/>
  <c r="B2684" i="1" s="1"/>
  <c r="A2685" i="1"/>
  <c r="B2685" i="1"/>
  <c r="A2686" i="1"/>
  <c r="B2686" i="1" s="1"/>
  <c r="A2687" i="1"/>
  <c r="B2687" i="1" s="1"/>
  <c r="A2688" i="1"/>
  <c r="B2688" i="1" s="1"/>
  <c r="A2689" i="1"/>
  <c r="A2690" i="1"/>
  <c r="B2690" i="1" s="1"/>
  <c r="A2691" i="1"/>
  <c r="B2691" i="1" s="1"/>
  <c r="A2692" i="1"/>
  <c r="B2692" i="1" s="1"/>
  <c r="A2693" i="1"/>
  <c r="B2693" i="1" s="1"/>
  <c r="A2694" i="1"/>
  <c r="B2694" i="1"/>
  <c r="A2695" i="1"/>
  <c r="B2695" i="1" s="1"/>
  <c r="A2696" i="1"/>
  <c r="B2696" i="1" s="1"/>
  <c r="A2697" i="1"/>
  <c r="B2697" i="1" s="1"/>
  <c r="A2698" i="1"/>
  <c r="A2699" i="1"/>
  <c r="B2699" i="1" s="1"/>
  <c r="A2700" i="1"/>
  <c r="B2700" i="1" s="1"/>
  <c r="A2701" i="1"/>
  <c r="B2701" i="1" s="1"/>
  <c r="A2702" i="1"/>
  <c r="B2702" i="1" s="1"/>
  <c r="A2703" i="1"/>
  <c r="B2703" i="1"/>
  <c r="A2704" i="1"/>
  <c r="B2704" i="1" s="1"/>
  <c r="A2705" i="1"/>
  <c r="B2705" i="1" s="1"/>
  <c r="A2706" i="1"/>
  <c r="B2706" i="1" s="1"/>
  <c r="A2707" i="1"/>
  <c r="A2708" i="1"/>
  <c r="B2708" i="1" s="1"/>
  <c r="A2709" i="1"/>
  <c r="B2709" i="1" s="1"/>
  <c r="A2710" i="1"/>
  <c r="B2710" i="1" s="1"/>
  <c r="A2711" i="1"/>
  <c r="B2711" i="1" s="1"/>
  <c r="A2712" i="1"/>
  <c r="B2712" i="1"/>
  <c r="A2713" i="1"/>
  <c r="B2713" i="1" s="1"/>
  <c r="A2714" i="1"/>
  <c r="B2714" i="1" s="1"/>
  <c r="A2715" i="1"/>
  <c r="B2715" i="1" s="1"/>
  <c r="A2716" i="1"/>
  <c r="A2717" i="1"/>
  <c r="B2717" i="1" s="1"/>
  <c r="A2718" i="1"/>
  <c r="B2718" i="1" s="1"/>
  <c r="A2719" i="1"/>
  <c r="B2719" i="1" s="1"/>
  <c r="A2720" i="1"/>
  <c r="B2720" i="1" s="1"/>
  <c r="A2721" i="1"/>
  <c r="B2721" i="1"/>
  <c r="A2722" i="1"/>
  <c r="B2722" i="1" s="1"/>
  <c r="A2723" i="1"/>
  <c r="B2723" i="1" s="1"/>
  <c r="A2724" i="1"/>
  <c r="B2724" i="1" s="1"/>
  <c r="A2725" i="1"/>
  <c r="A2726" i="1"/>
  <c r="B2726" i="1" s="1"/>
  <c r="A2727" i="1"/>
  <c r="B2727" i="1" s="1"/>
  <c r="A2728" i="1"/>
  <c r="B2728" i="1" s="1"/>
  <c r="A2729" i="1"/>
  <c r="B2729" i="1" s="1"/>
  <c r="A2730" i="1"/>
  <c r="B2730" i="1"/>
  <c r="A2731" i="1"/>
  <c r="B2731" i="1" s="1"/>
  <c r="A2732" i="1"/>
  <c r="B2732" i="1" s="1"/>
  <c r="A2733" i="1"/>
  <c r="B2733" i="1" s="1"/>
  <c r="A2734" i="1"/>
  <c r="A2735" i="1"/>
  <c r="B2735" i="1" s="1"/>
  <c r="A2736" i="1"/>
  <c r="B2736" i="1" s="1"/>
  <c r="A2737" i="1"/>
  <c r="B2737" i="1" s="1"/>
  <c r="A2738" i="1"/>
  <c r="B2738" i="1" s="1"/>
  <c r="A2739" i="1"/>
  <c r="B2739" i="1"/>
  <c r="A2740" i="1"/>
  <c r="B2740" i="1" s="1"/>
  <c r="A2741" i="1"/>
  <c r="B2741" i="1" s="1"/>
  <c r="A2742" i="1"/>
  <c r="B2742" i="1" s="1"/>
  <c r="A2743" i="1"/>
  <c r="A2744" i="1"/>
  <c r="B2744" i="1" s="1"/>
  <c r="A2745" i="1"/>
  <c r="B2745" i="1" s="1"/>
  <c r="A2746" i="1"/>
  <c r="B2746" i="1" s="1"/>
  <c r="A2747" i="1"/>
  <c r="B2747" i="1" s="1"/>
  <c r="A2748" i="1"/>
  <c r="B2748" i="1"/>
  <c r="A2749" i="1"/>
  <c r="B2749" i="1" s="1"/>
  <c r="A2750" i="1"/>
  <c r="B2750" i="1" s="1"/>
  <c r="A2751" i="1"/>
  <c r="B2751" i="1" s="1"/>
  <c r="A2752" i="1"/>
  <c r="A2753" i="1"/>
  <c r="B2753" i="1" s="1"/>
  <c r="A2754" i="1"/>
  <c r="B2754" i="1" s="1"/>
  <c r="A2755" i="1"/>
  <c r="B2755" i="1" s="1"/>
  <c r="A2756" i="1"/>
  <c r="B2756" i="1" s="1"/>
  <c r="A2757" i="1"/>
  <c r="B2757" i="1"/>
  <c r="A2758" i="1"/>
  <c r="B2758" i="1" s="1"/>
  <c r="A2759" i="1"/>
  <c r="B2759" i="1" s="1"/>
  <c r="A2760" i="1"/>
  <c r="B2760" i="1" s="1"/>
  <c r="A2761" i="1"/>
  <c r="A2762" i="1"/>
  <c r="B2762" i="1" s="1"/>
  <c r="A2763" i="1"/>
  <c r="B2763" i="1" s="1"/>
  <c r="A2764" i="1"/>
  <c r="B2764" i="1" s="1"/>
  <c r="A2765" i="1"/>
  <c r="B2765" i="1" s="1"/>
  <c r="A2766" i="1"/>
  <c r="B2766" i="1"/>
  <c r="A2767" i="1"/>
  <c r="B2767" i="1" s="1"/>
  <c r="A2768" i="1"/>
  <c r="B2768" i="1" s="1"/>
  <c r="A2769" i="1"/>
  <c r="B2769" i="1" s="1"/>
  <c r="A2770" i="1"/>
  <c r="A2771" i="1"/>
  <c r="B2771" i="1" s="1"/>
  <c r="A2772" i="1"/>
  <c r="B2772" i="1" s="1"/>
  <c r="A2773" i="1"/>
  <c r="B2773" i="1" s="1"/>
  <c r="A2774" i="1"/>
  <c r="B2774" i="1" s="1"/>
  <c r="A2775" i="1"/>
  <c r="B2775" i="1"/>
  <c r="A2776" i="1"/>
  <c r="B2776" i="1" s="1"/>
  <c r="A2777" i="1"/>
  <c r="B2777" i="1" s="1"/>
  <c r="A2778" i="1"/>
  <c r="B2778" i="1" s="1"/>
  <c r="A2779" i="1"/>
  <c r="A2780" i="1"/>
  <c r="B2780" i="1" s="1"/>
  <c r="A2781" i="1"/>
  <c r="B2781" i="1" s="1"/>
  <c r="A2782" i="1"/>
  <c r="B2782" i="1" s="1"/>
  <c r="A2783" i="1"/>
  <c r="B2783" i="1" s="1"/>
  <c r="A2784" i="1"/>
  <c r="B2784" i="1"/>
  <c r="A2785" i="1"/>
  <c r="B2785" i="1" s="1"/>
  <c r="A2786" i="1"/>
  <c r="B2786" i="1" s="1"/>
  <c r="A2787" i="1"/>
  <c r="B2787" i="1" s="1"/>
  <c r="A2788" i="1"/>
  <c r="A2789" i="1"/>
  <c r="B2789" i="1" s="1"/>
  <c r="A2790" i="1"/>
  <c r="B2790" i="1" s="1"/>
  <c r="A2791" i="1"/>
  <c r="B2791" i="1" s="1"/>
  <c r="A2792" i="1"/>
  <c r="B2792" i="1" s="1"/>
  <c r="A2793" i="1"/>
  <c r="B2793" i="1"/>
  <c r="A2794" i="1"/>
  <c r="B2794" i="1" s="1"/>
  <c r="A2795" i="1"/>
  <c r="B2795" i="1" s="1"/>
  <c r="A2796" i="1"/>
  <c r="B2796" i="1" s="1"/>
  <c r="A2797" i="1"/>
  <c r="A2798" i="1"/>
  <c r="B2798" i="1" s="1"/>
  <c r="A2799" i="1"/>
  <c r="B2799" i="1" s="1"/>
  <c r="A2800" i="1"/>
  <c r="B2800" i="1" s="1"/>
  <c r="A2801" i="1"/>
  <c r="B2801" i="1" s="1"/>
  <c r="A2802" i="1"/>
  <c r="B2802" i="1"/>
  <c r="A2803" i="1"/>
  <c r="B2803" i="1" s="1"/>
  <c r="A2804" i="1"/>
  <c r="B2804" i="1" s="1"/>
  <c r="A2805" i="1"/>
  <c r="B2805" i="1" s="1"/>
  <c r="A2806" i="1"/>
  <c r="A2807" i="1"/>
  <c r="B2807" i="1" s="1"/>
  <c r="A2808" i="1"/>
  <c r="B2808" i="1" s="1"/>
  <c r="A2809" i="1"/>
  <c r="B2809" i="1" s="1"/>
  <c r="A2810" i="1"/>
  <c r="B2810" i="1" s="1"/>
  <c r="A2811" i="1"/>
  <c r="B2811" i="1"/>
  <c r="A2812" i="1"/>
  <c r="B2812" i="1" s="1"/>
  <c r="A2813" i="1"/>
  <c r="B2813" i="1" s="1"/>
  <c r="A2814" i="1"/>
  <c r="B2814" i="1"/>
  <c r="A2815" i="1"/>
  <c r="A2816" i="1"/>
  <c r="B2816" i="1" s="1"/>
  <c r="A2817" i="1"/>
  <c r="B2817" i="1" s="1"/>
  <c r="A2818" i="1"/>
  <c r="B2818" i="1" s="1"/>
  <c r="A2819" i="1"/>
  <c r="B2819" i="1" s="1"/>
  <c r="A2820" i="1"/>
  <c r="B2820" i="1"/>
  <c r="A2821" i="1"/>
  <c r="B2821" i="1" s="1"/>
  <c r="A2822" i="1"/>
  <c r="B2822" i="1" s="1"/>
  <c r="A2823" i="1"/>
  <c r="B2823" i="1" s="1"/>
  <c r="A2824" i="1"/>
  <c r="A2825" i="1"/>
  <c r="B2825" i="1" s="1"/>
  <c r="A2826" i="1"/>
  <c r="B2826" i="1" s="1"/>
  <c r="A2827" i="1"/>
  <c r="B2827" i="1" s="1"/>
  <c r="A2828" i="1"/>
  <c r="B2828" i="1" s="1"/>
  <c r="A2829" i="1"/>
  <c r="B2829" i="1"/>
  <c r="A2830" i="1"/>
  <c r="B2830" i="1" s="1"/>
  <c r="A2831" i="1"/>
  <c r="B2831" i="1" s="1"/>
  <c r="A2832" i="1"/>
  <c r="B2832" i="1" s="1"/>
  <c r="A2833" i="1"/>
  <c r="A2834" i="1"/>
  <c r="B2834" i="1" s="1"/>
  <c r="A2835" i="1"/>
  <c r="B2835" i="1" s="1"/>
  <c r="A2836" i="1"/>
  <c r="B2836" i="1" s="1"/>
  <c r="A2837" i="1"/>
  <c r="B2837" i="1" s="1"/>
  <c r="A2838" i="1"/>
  <c r="B2838" i="1"/>
  <c r="A2839" i="1"/>
  <c r="B2839" i="1" s="1"/>
  <c r="A2840" i="1"/>
  <c r="B2840" i="1" s="1"/>
  <c r="A2841" i="1"/>
  <c r="B2841" i="1"/>
  <c r="A2842" i="1"/>
  <c r="A2843" i="1"/>
  <c r="B2843" i="1" s="1"/>
  <c r="A2844" i="1"/>
  <c r="B2844" i="1" s="1"/>
  <c r="A2845" i="1"/>
  <c r="B2845" i="1" s="1"/>
  <c r="A2846" i="1"/>
  <c r="B2846" i="1" s="1"/>
  <c r="A2847" i="1"/>
  <c r="B2847" i="1"/>
  <c r="A2848" i="1"/>
  <c r="B2848" i="1" s="1"/>
  <c r="A2849" i="1"/>
  <c r="B2849" i="1" s="1"/>
  <c r="A2850" i="1"/>
  <c r="B2850" i="1" s="1"/>
  <c r="A2851" i="1"/>
  <c r="A2852" i="1"/>
  <c r="B2852" i="1" s="1"/>
  <c r="A2853" i="1"/>
  <c r="B2853" i="1" s="1"/>
  <c r="A2854" i="1"/>
  <c r="B2854" i="1" s="1"/>
  <c r="A2855" i="1"/>
  <c r="B2855" i="1" s="1"/>
  <c r="A2856" i="1"/>
  <c r="B2856" i="1"/>
  <c r="A2857" i="1"/>
  <c r="B2857" i="1" s="1"/>
  <c r="A2858" i="1"/>
  <c r="B2858" i="1" s="1"/>
  <c r="A2859" i="1"/>
  <c r="B2859" i="1" s="1"/>
  <c r="A2860" i="1"/>
  <c r="A2861" i="1"/>
  <c r="B2861" i="1" s="1"/>
  <c r="A2862" i="1"/>
  <c r="B2862" i="1" s="1"/>
  <c r="A2863" i="1"/>
  <c r="B2863" i="1" s="1"/>
  <c r="A2864" i="1"/>
  <c r="B2864" i="1" s="1"/>
  <c r="A2865" i="1"/>
  <c r="B2865" i="1"/>
  <c r="A2866" i="1"/>
  <c r="B2866" i="1" s="1"/>
  <c r="A2867" i="1"/>
  <c r="A2868" i="1"/>
  <c r="B2868" i="1" s="1"/>
  <c r="A2869" i="1"/>
  <c r="B2869" i="1" s="1"/>
  <c r="A2870" i="1"/>
  <c r="B2870" i="1" s="1"/>
  <c r="A2871" i="1"/>
  <c r="B2871" i="1" s="1"/>
  <c r="A2872" i="1"/>
  <c r="B2872" i="1" s="1"/>
  <c r="A2873" i="1"/>
  <c r="B2873" i="1" s="1"/>
  <c r="A2874" i="1"/>
  <c r="B2874" i="1" s="1"/>
  <c r="A2875" i="1"/>
  <c r="B2875" i="1"/>
  <c r="A2876" i="1"/>
  <c r="A2877" i="1"/>
  <c r="B2877" i="1"/>
  <c r="A2878" i="1"/>
  <c r="B2878" i="1" s="1"/>
  <c r="A2879" i="1"/>
  <c r="B2879" i="1" s="1"/>
  <c r="A2880" i="1"/>
  <c r="B2880" i="1" s="1"/>
  <c r="A2881" i="1"/>
  <c r="B2881" i="1" s="1"/>
  <c r="A2882" i="1"/>
  <c r="B2882" i="1" s="1"/>
  <c r="A2883" i="1"/>
  <c r="B2883" i="1"/>
  <c r="A2884" i="1"/>
  <c r="B2884" i="1" s="1"/>
  <c r="A2885" i="1"/>
  <c r="A2886" i="1"/>
  <c r="B2886" i="1" s="1"/>
  <c r="A2887" i="1"/>
  <c r="B2887" i="1" s="1"/>
  <c r="A2888" i="1"/>
  <c r="B2888" i="1" s="1"/>
  <c r="A2889" i="1"/>
  <c r="B2889" i="1" s="1"/>
  <c r="A2890" i="1"/>
  <c r="B2890" i="1" s="1"/>
  <c r="A2891" i="1"/>
  <c r="B2891" i="1" s="1"/>
  <c r="A2892" i="1"/>
  <c r="B2892" i="1" s="1"/>
  <c r="A2893" i="1"/>
  <c r="B2893" i="1" s="1"/>
  <c r="A2894" i="1"/>
  <c r="A2895" i="1"/>
  <c r="B2895" i="1" s="1"/>
  <c r="A2896" i="1"/>
  <c r="B2896" i="1"/>
  <c r="A2897" i="1"/>
  <c r="B2897" i="1" s="1"/>
  <c r="A2898" i="1"/>
  <c r="B2898" i="1"/>
  <c r="A2899" i="1"/>
  <c r="B2899" i="1" s="1"/>
  <c r="A2900" i="1"/>
  <c r="B2900" i="1" s="1"/>
  <c r="A2901" i="1"/>
  <c r="B2901" i="1" s="1"/>
  <c r="A2902" i="1"/>
  <c r="B2902" i="1"/>
  <c r="A2903" i="1"/>
  <c r="A2904" i="1"/>
  <c r="B2904" i="1"/>
  <c r="A2905" i="1"/>
  <c r="B2905" i="1" s="1"/>
  <c r="A2906" i="1"/>
  <c r="B2906" i="1" s="1"/>
  <c r="A2907" i="1"/>
  <c r="B2907" i="1" s="1"/>
  <c r="A2908" i="1"/>
  <c r="B2908" i="1" s="1"/>
  <c r="A2909" i="1"/>
  <c r="B2909" i="1" s="1"/>
  <c r="A2910" i="1"/>
  <c r="B2910" i="1"/>
  <c r="A2911" i="1"/>
  <c r="B2911" i="1" s="1"/>
  <c r="A2912" i="1"/>
  <c r="A2913" i="1"/>
  <c r="B2913" i="1" s="1"/>
  <c r="A2914" i="1"/>
  <c r="B2914" i="1" s="1"/>
  <c r="A2915" i="1"/>
  <c r="B2915" i="1" s="1"/>
  <c r="A2916" i="1"/>
  <c r="B2916" i="1" s="1"/>
  <c r="A2917" i="1"/>
  <c r="A2918" i="1"/>
  <c r="B2918" i="1" s="1"/>
  <c r="A2919" i="1"/>
  <c r="B2919" i="1" s="1"/>
  <c r="A2920" i="1"/>
  <c r="B2920" i="1" s="1"/>
  <c r="A2921" i="1"/>
  <c r="B2921" i="1"/>
  <c r="A2922" i="1"/>
  <c r="B2922" i="1" s="1"/>
  <c r="A2923" i="1"/>
  <c r="B2923" i="1"/>
  <c r="A2924" i="1"/>
  <c r="B2924" i="1" s="1"/>
  <c r="A2925" i="1"/>
  <c r="B2925" i="1" s="1"/>
  <c r="A2926" i="1"/>
  <c r="B2926" i="1" s="1"/>
  <c r="A2927" i="1"/>
  <c r="B2927" i="1" s="1"/>
  <c r="A2928" i="1"/>
  <c r="B2928" i="1" s="1"/>
  <c r="A2929" i="1"/>
  <c r="B2929" i="1" s="1"/>
  <c r="A2930" i="1"/>
  <c r="B2930" i="1"/>
  <c r="A2931" i="1"/>
  <c r="B2931" i="1" s="1"/>
  <c r="A2932" i="1"/>
  <c r="B2932" i="1"/>
  <c r="A2933" i="1"/>
  <c r="B2933" i="1" s="1"/>
  <c r="A2934" i="1"/>
  <c r="B2934" i="1" s="1"/>
  <c r="A2935" i="1"/>
  <c r="B2935" i="1" s="1"/>
  <c r="A2936" i="1"/>
  <c r="B2936" i="1" s="1"/>
  <c r="A2937" i="1"/>
  <c r="B2937" i="1" s="1"/>
  <c r="A2938" i="1"/>
  <c r="B2938" i="1" s="1"/>
  <c r="A2939" i="1"/>
  <c r="B2939" i="1"/>
  <c r="A2940" i="1"/>
  <c r="B2940" i="1" s="1"/>
  <c r="A2941" i="1"/>
  <c r="B2941" i="1"/>
  <c r="A2942" i="1"/>
  <c r="B2942" i="1" s="1"/>
  <c r="A2943" i="1"/>
  <c r="B2943" i="1" s="1"/>
  <c r="A2944" i="1"/>
  <c r="B2944" i="1" s="1"/>
  <c r="A2945" i="1"/>
  <c r="B2945" i="1" s="1"/>
  <c r="A2946" i="1"/>
  <c r="B2946" i="1" s="1"/>
  <c r="A2947" i="1"/>
  <c r="B2947" i="1" s="1"/>
  <c r="A2948" i="1"/>
  <c r="B2948" i="1"/>
  <c r="A2949" i="1"/>
  <c r="B2949" i="1" s="1"/>
  <c r="A2950" i="1"/>
  <c r="B2950" i="1"/>
  <c r="A2951" i="1"/>
  <c r="B2951" i="1" s="1"/>
  <c r="A2952" i="1"/>
  <c r="B2952" i="1" s="1"/>
  <c r="A2953" i="1"/>
  <c r="B2953" i="1" s="1"/>
  <c r="A2954" i="1"/>
  <c r="B2954" i="1" s="1"/>
  <c r="A2955" i="1"/>
  <c r="B2955" i="1" s="1"/>
  <c r="A2956" i="1"/>
  <c r="B2956" i="1" s="1"/>
  <c r="A2957" i="1"/>
  <c r="B2957" i="1"/>
  <c r="A2958" i="1"/>
  <c r="B2958" i="1" s="1"/>
  <c r="A2959" i="1"/>
  <c r="B2959" i="1"/>
  <c r="A2960" i="1"/>
  <c r="B2960" i="1" s="1"/>
  <c r="A2961" i="1"/>
  <c r="B2961" i="1" s="1"/>
  <c r="A2962" i="1"/>
  <c r="B2962" i="1" s="1"/>
  <c r="A2963" i="1"/>
  <c r="B2963" i="1" s="1"/>
  <c r="A2964" i="1"/>
  <c r="B2964" i="1" s="1"/>
  <c r="A2965" i="1"/>
  <c r="B2965" i="1" s="1"/>
  <c r="A2966" i="1"/>
  <c r="B2966" i="1"/>
  <c r="A2967" i="1"/>
  <c r="B2967" i="1" s="1"/>
  <c r="A2968" i="1"/>
  <c r="B2968" i="1"/>
  <c r="A2969" i="1"/>
  <c r="B2969" i="1" s="1"/>
  <c r="A2970" i="1"/>
  <c r="B2970" i="1" s="1"/>
  <c r="A2971" i="1"/>
  <c r="B2971" i="1" s="1"/>
  <c r="A2972" i="1"/>
  <c r="B2972" i="1" s="1"/>
  <c r="A2973" i="1"/>
  <c r="B2973" i="1" s="1"/>
  <c r="A2974" i="1"/>
  <c r="B2974" i="1" s="1"/>
  <c r="A2975" i="1"/>
  <c r="B2975" i="1"/>
  <c r="A2976" i="1"/>
  <c r="B2976" i="1" s="1"/>
  <c r="A2977" i="1"/>
  <c r="B2977" i="1"/>
  <c r="A2978" i="1"/>
  <c r="B2978" i="1" s="1"/>
  <c r="A2979" i="1"/>
  <c r="B2979" i="1" s="1"/>
  <c r="A2980" i="1"/>
  <c r="B2980" i="1" s="1"/>
  <c r="A2981" i="1"/>
  <c r="B2981" i="1" s="1"/>
  <c r="A2982" i="1"/>
  <c r="B2982" i="1" s="1"/>
  <c r="A2983" i="1"/>
  <c r="B2983" i="1" s="1"/>
  <c r="A2984" i="1"/>
  <c r="B2984" i="1"/>
  <c r="A2985" i="1"/>
  <c r="B2985" i="1" s="1"/>
  <c r="A2986" i="1"/>
  <c r="B2986" i="1"/>
  <c r="A2987" i="1"/>
  <c r="B2987" i="1" s="1"/>
  <c r="A2988" i="1"/>
  <c r="B2988" i="1" s="1"/>
  <c r="A2989" i="1"/>
  <c r="B2989" i="1" s="1"/>
  <c r="A2990" i="1"/>
  <c r="B2990" i="1" s="1"/>
  <c r="A2991" i="1"/>
  <c r="B2991" i="1" s="1"/>
  <c r="A2992" i="1"/>
  <c r="B2992" i="1" s="1"/>
  <c r="A2993" i="1"/>
  <c r="B2993" i="1"/>
  <c r="A2994" i="1"/>
  <c r="B2994" i="1" s="1"/>
  <c r="A2995" i="1"/>
  <c r="B2995" i="1"/>
  <c r="A2996" i="1"/>
  <c r="B2996" i="1" s="1"/>
  <c r="A2997" i="1"/>
  <c r="B2997" i="1" s="1"/>
  <c r="A2998" i="1"/>
  <c r="B2998" i="1" s="1"/>
  <c r="A2999" i="1"/>
  <c r="B2999" i="1" s="1"/>
  <c r="A3000" i="1"/>
  <c r="B3000" i="1" s="1"/>
  <c r="A3001" i="1"/>
  <c r="B3001" i="1" s="1"/>
  <c r="A3002" i="1"/>
  <c r="B3002" i="1"/>
  <c r="A3003" i="1"/>
  <c r="B3003" i="1" s="1"/>
  <c r="A3004" i="1"/>
  <c r="B3004" i="1"/>
  <c r="A3005" i="1"/>
  <c r="B3005" i="1" s="1"/>
  <c r="A3006" i="1"/>
  <c r="B3006" i="1" s="1"/>
  <c r="A3007" i="1"/>
  <c r="B3007" i="1" s="1"/>
  <c r="A3008" i="1"/>
  <c r="B3008" i="1" s="1"/>
  <c r="A3009" i="1"/>
  <c r="B3009" i="1" s="1"/>
  <c r="A3010" i="1"/>
  <c r="B3010" i="1" s="1"/>
  <c r="A3011" i="1"/>
  <c r="B3011" i="1"/>
  <c r="A3012" i="1"/>
  <c r="B3012" i="1" s="1"/>
  <c r="A3013" i="1"/>
  <c r="B3013" i="1"/>
  <c r="A3014" i="1"/>
  <c r="B3014" i="1" s="1"/>
  <c r="A3015" i="1"/>
  <c r="B3015" i="1" s="1"/>
  <c r="A3016" i="1"/>
  <c r="B3016" i="1" s="1"/>
  <c r="A3017" i="1"/>
  <c r="B3017" i="1" s="1"/>
  <c r="A3018" i="1"/>
  <c r="B3018" i="1" s="1"/>
  <c r="A3019" i="1"/>
  <c r="B3019" i="1" s="1"/>
  <c r="A3020" i="1"/>
  <c r="B3020" i="1"/>
  <c r="A3021" i="1"/>
  <c r="B3021" i="1" s="1"/>
  <c r="A3022" i="1"/>
  <c r="B3022" i="1"/>
  <c r="A3023" i="1"/>
  <c r="B3023" i="1" s="1"/>
  <c r="A3024" i="1"/>
  <c r="B3024" i="1" s="1"/>
  <c r="A3025" i="1"/>
  <c r="B3025" i="1" s="1"/>
  <c r="A3026" i="1"/>
  <c r="B3026" i="1" s="1"/>
  <c r="A3027" i="1"/>
  <c r="B3027" i="1" s="1"/>
  <c r="A3028" i="1"/>
  <c r="B3028" i="1" s="1"/>
  <c r="A3029" i="1"/>
  <c r="B3029" i="1"/>
  <c r="A3030" i="1"/>
  <c r="B3030" i="1" s="1"/>
  <c r="A3031" i="1"/>
  <c r="B3031" i="1"/>
  <c r="A3032" i="1"/>
  <c r="B3032" i="1" s="1"/>
  <c r="A3033" i="1"/>
  <c r="B3033" i="1" s="1"/>
  <c r="A3034" i="1"/>
  <c r="B3034" i="1" s="1"/>
  <c r="A3035" i="1"/>
  <c r="B3035" i="1" s="1"/>
  <c r="A3036" i="1"/>
  <c r="B3036" i="1" s="1"/>
  <c r="A3037" i="1"/>
  <c r="B3037" i="1" s="1"/>
  <c r="A3038" i="1"/>
  <c r="B3038" i="1"/>
  <c r="A3039" i="1"/>
  <c r="B3039" i="1" s="1"/>
  <c r="A3040" i="1"/>
  <c r="B3040" i="1"/>
  <c r="A3041" i="1"/>
  <c r="B3041" i="1" s="1"/>
  <c r="A3042" i="1"/>
  <c r="B3042" i="1" s="1"/>
  <c r="A3043" i="1"/>
  <c r="B3043" i="1" s="1"/>
  <c r="A3044" i="1"/>
  <c r="B3044" i="1" s="1"/>
  <c r="A3045" i="1"/>
  <c r="B3045" i="1" s="1"/>
  <c r="A3046" i="1"/>
  <c r="B3046" i="1" s="1"/>
  <c r="A3047" i="1"/>
  <c r="B3047" i="1"/>
  <c r="A3048" i="1"/>
  <c r="B3048" i="1" s="1"/>
  <c r="A3049" i="1"/>
  <c r="B3049" i="1"/>
  <c r="A3050" i="1"/>
  <c r="B3050" i="1" s="1"/>
  <c r="A3051" i="1"/>
  <c r="B3051" i="1" s="1"/>
  <c r="A3052" i="1"/>
  <c r="B3052" i="1" s="1"/>
  <c r="A3053" i="1"/>
  <c r="B3053" i="1" s="1"/>
  <c r="A3054" i="1"/>
  <c r="B3054" i="1" s="1"/>
  <c r="A3055" i="1"/>
  <c r="B3055" i="1" s="1"/>
  <c r="A3056" i="1"/>
  <c r="B3056" i="1"/>
  <c r="A3057" i="1"/>
  <c r="B3057" i="1" s="1"/>
  <c r="A3058" i="1"/>
  <c r="B3058" i="1"/>
  <c r="A3059" i="1"/>
  <c r="B3059" i="1" s="1"/>
  <c r="A3060" i="1"/>
  <c r="B3060" i="1" s="1"/>
  <c r="A3061" i="1"/>
  <c r="B3061" i="1" s="1"/>
  <c r="A3062" i="1"/>
  <c r="B3062" i="1" s="1"/>
  <c r="A3063" i="1"/>
  <c r="B3063" i="1" s="1"/>
  <c r="A3064" i="1"/>
  <c r="B3064" i="1" s="1"/>
  <c r="A3065" i="1"/>
  <c r="B3065" i="1"/>
  <c r="A3066" i="1"/>
  <c r="B3066" i="1" s="1"/>
  <c r="A3067" i="1"/>
  <c r="B3067" i="1"/>
  <c r="A3068" i="1"/>
  <c r="B3068" i="1" s="1"/>
  <c r="A3069" i="1"/>
  <c r="B3069" i="1" s="1"/>
  <c r="A3070" i="1"/>
  <c r="B3070" i="1" s="1"/>
  <c r="A3071" i="1"/>
  <c r="B3071" i="1" s="1"/>
  <c r="A3072" i="1"/>
  <c r="B3072" i="1" s="1"/>
  <c r="A3073" i="1"/>
  <c r="B3073" i="1" s="1"/>
  <c r="A3074" i="1"/>
  <c r="B3074" i="1"/>
  <c r="A3075" i="1"/>
  <c r="B3075" i="1" s="1"/>
  <c r="A3076" i="1"/>
  <c r="B3076" i="1"/>
  <c r="A3077" i="1"/>
  <c r="B3077" i="1" s="1"/>
  <c r="A3078" i="1"/>
  <c r="B3078" i="1" s="1"/>
  <c r="A3079" i="1"/>
  <c r="B3079" i="1" s="1"/>
  <c r="A3080" i="1"/>
  <c r="B3080" i="1" s="1"/>
  <c r="A3081" i="1"/>
  <c r="B3081" i="1" s="1"/>
  <c r="A3082" i="1"/>
  <c r="B3082" i="1" s="1"/>
  <c r="A3083" i="1"/>
  <c r="B3083" i="1"/>
  <c r="A3084" i="1"/>
  <c r="B3084" i="1" s="1"/>
  <c r="A3085" i="1"/>
  <c r="B3085" i="1"/>
  <c r="A3086" i="1"/>
  <c r="B3086" i="1" s="1"/>
  <c r="A3087" i="1"/>
  <c r="B3087" i="1" s="1"/>
  <c r="A3088" i="1"/>
  <c r="B3088" i="1" s="1"/>
  <c r="A3089" i="1"/>
  <c r="B3089" i="1" s="1"/>
  <c r="A3090" i="1"/>
  <c r="B3090" i="1" s="1"/>
  <c r="A3091" i="1"/>
  <c r="B3091" i="1" s="1"/>
  <c r="A3092" i="1"/>
  <c r="B3092" i="1"/>
  <c r="A3093" i="1"/>
  <c r="B3093" i="1" s="1"/>
  <c r="A3094" i="1"/>
  <c r="B3094" i="1"/>
  <c r="A3095" i="1"/>
  <c r="B3095" i="1" s="1"/>
  <c r="A3096" i="1"/>
  <c r="B3096" i="1" s="1"/>
  <c r="A3097" i="1"/>
  <c r="B3097" i="1" s="1"/>
  <c r="A3098" i="1"/>
  <c r="B3098" i="1" s="1"/>
  <c r="A3099" i="1"/>
  <c r="B3099" i="1" s="1"/>
  <c r="A3100" i="1"/>
  <c r="B3100" i="1" s="1"/>
  <c r="A3101" i="1"/>
  <c r="B3101" i="1"/>
  <c r="A3102" i="1"/>
  <c r="B3102" i="1" s="1"/>
  <c r="A3103" i="1"/>
  <c r="B3103" i="1"/>
  <c r="A3104" i="1"/>
  <c r="B3104" i="1" s="1"/>
  <c r="A3105" i="1"/>
  <c r="B3105" i="1" s="1"/>
  <c r="A3106" i="1"/>
  <c r="B3106" i="1" s="1"/>
  <c r="A3107" i="1"/>
  <c r="B3107" i="1" s="1"/>
  <c r="A3108" i="1"/>
  <c r="B3108" i="1" s="1"/>
  <c r="A3109" i="1"/>
  <c r="B3109" i="1" s="1"/>
  <c r="A3110" i="1"/>
  <c r="B3110" i="1"/>
  <c r="A3111" i="1"/>
  <c r="B3111" i="1" s="1"/>
  <c r="A3112" i="1"/>
  <c r="B3112" i="1"/>
  <c r="A3113" i="1"/>
  <c r="B3113" i="1" s="1"/>
  <c r="A3114" i="1"/>
  <c r="B3114" i="1" s="1"/>
  <c r="A3115" i="1"/>
  <c r="B3115" i="1" s="1"/>
  <c r="A3116" i="1"/>
  <c r="B3116" i="1" s="1"/>
  <c r="A3117" i="1"/>
  <c r="B3117" i="1" s="1"/>
  <c r="A3118" i="1"/>
  <c r="B3118" i="1" s="1"/>
  <c r="A3119" i="1"/>
  <c r="B3119" i="1"/>
  <c r="A3120" i="1"/>
  <c r="B3120" i="1" s="1"/>
  <c r="A3121" i="1"/>
  <c r="B3121" i="1"/>
  <c r="A3122" i="1"/>
  <c r="B3122" i="1" s="1"/>
  <c r="A3123" i="1"/>
  <c r="B3123" i="1" s="1"/>
  <c r="A3124" i="1"/>
  <c r="B3124" i="1" s="1"/>
  <c r="A3125" i="1"/>
  <c r="B3125" i="1" s="1"/>
  <c r="A3126" i="1"/>
  <c r="B3126" i="1" s="1"/>
  <c r="A3127" i="1"/>
  <c r="B3127" i="1" s="1"/>
  <c r="A3128" i="1"/>
  <c r="B3128" i="1"/>
  <c r="A3129" i="1"/>
  <c r="B3129" i="1" s="1"/>
  <c r="A3130" i="1"/>
  <c r="B3130" i="1"/>
  <c r="A3131" i="1"/>
  <c r="B3131" i="1" s="1"/>
  <c r="A3132" i="1"/>
  <c r="B3132" i="1" s="1"/>
  <c r="A3133" i="1"/>
  <c r="B3133" i="1" s="1"/>
  <c r="A3134" i="1"/>
  <c r="B3134" i="1" s="1"/>
  <c r="A3135" i="1"/>
  <c r="B3135" i="1" s="1"/>
  <c r="A3136" i="1"/>
  <c r="B3136" i="1" s="1"/>
  <c r="A3137" i="1"/>
  <c r="B3137" i="1"/>
  <c r="A3138" i="1"/>
  <c r="B3138" i="1" s="1"/>
  <c r="A3139" i="1"/>
  <c r="B3139" i="1"/>
  <c r="A3140" i="1"/>
  <c r="B3140" i="1" s="1"/>
  <c r="A3141" i="1"/>
  <c r="B3141" i="1" s="1"/>
  <c r="A3142" i="1"/>
  <c r="B3142" i="1" s="1"/>
  <c r="A3143" i="1"/>
  <c r="B3143" i="1" s="1"/>
  <c r="A3144" i="1"/>
  <c r="B3144" i="1" s="1"/>
  <c r="A3145" i="1"/>
  <c r="B3145" i="1" s="1"/>
  <c r="A3146" i="1"/>
  <c r="B3146" i="1"/>
  <c r="A3147" i="1"/>
  <c r="B3147" i="1" s="1"/>
  <c r="A3148" i="1"/>
  <c r="B3148" i="1"/>
  <c r="A3149" i="1"/>
  <c r="B3149" i="1" s="1"/>
  <c r="A3150" i="1"/>
  <c r="B3150" i="1" s="1"/>
  <c r="A3151" i="1"/>
  <c r="B3151" i="1" s="1"/>
  <c r="A3152" i="1"/>
  <c r="B3152" i="1" s="1"/>
  <c r="A3153" i="1"/>
  <c r="B3153" i="1" s="1"/>
  <c r="A3154" i="1"/>
  <c r="B3154" i="1" s="1"/>
  <c r="A3155" i="1"/>
  <c r="B3155" i="1"/>
  <c r="A3156" i="1"/>
  <c r="B3156" i="1" s="1"/>
  <c r="A3157" i="1"/>
  <c r="B3157" i="1"/>
  <c r="A3158" i="1"/>
  <c r="B3158" i="1" s="1"/>
  <c r="A3159" i="1"/>
  <c r="B3159" i="1" s="1"/>
  <c r="A3160" i="1"/>
  <c r="B3160" i="1" s="1"/>
  <c r="A3161" i="1"/>
  <c r="B3161" i="1" s="1"/>
  <c r="A3162" i="1"/>
  <c r="B3162" i="1" s="1"/>
  <c r="A3163" i="1"/>
  <c r="B3163" i="1" s="1"/>
  <c r="A3164" i="1"/>
  <c r="B3164" i="1"/>
  <c r="A3165" i="1"/>
  <c r="B3165" i="1" s="1"/>
  <c r="A3166" i="1"/>
  <c r="B3166" i="1"/>
  <c r="A3167" i="1"/>
  <c r="B3167" i="1" s="1"/>
  <c r="A3168" i="1"/>
  <c r="B3168" i="1" s="1"/>
  <c r="A3169" i="1"/>
  <c r="B3169" i="1" s="1"/>
  <c r="A3170" i="1"/>
  <c r="B3170" i="1" s="1"/>
  <c r="A3171" i="1"/>
  <c r="B3171" i="1" s="1"/>
  <c r="A3172" i="1"/>
  <c r="B3172" i="1" s="1"/>
  <c r="A3173" i="1"/>
  <c r="B3173" i="1"/>
  <c r="A3174" i="1"/>
  <c r="B3174" i="1" s="1"/>
  <c r="A3175" i="1"/>
  <c r="B3175" i="1"/>
  <c r="A3176" i="1"/>
  <c r="B3176" i="1" s="1"/>
  <c r="A3177" i="1"/>
  <c r="B3177" i="1" s="1"/>
  <c r="A3178" i="1"/>
  <c r="B3178" i="1" s="1"/>
  <c r="A3179" i="1"/>
  <c r="B3179" i="1" s="1"/>
  <c r="A3180" i="1"/>
  <c r="B3180" i="1" s="1"/>
  <c r="A3181" i="1"/>
  <c r="B3181" i="1" s="1"/>
  <c r="A3182" i="1"/>
  <c r="B3182" i="1" s="1"/>
  <c r="A3183" i="1"/>
  <c r="B3183" i="1" s="1"/>
  <c r="A3184" i="1"/>
  <c r="B3184" i="1" s="1"/>
  <c r="A3185" i="1"/>
  <c r="B3185" i="1" s="1"/>
  <c r="A3186" i="1"/>
  <c r="B3186" i="1" s="1"/>
  <c r="A3187" i="1"/>
  <c r="B3187" i="1" s="1"/>
  <c r="A3188" i="1"/>
  <c r="B3188" i="1" s="1"/>
  <c r="A3189" i="1"/>
  <c r="B3189" i="1" s="1"/>
  <c r="A3190" i="1"/>
  <c r="B3190" i="1"/>
  <c r="A3191" i="1"/>
  <c r="B3191" i="1" s="1"/>
  <c r="A3192" i="1"/>
  <c r="B3192" i="1" s="1"/>
  <c r="A3193" i="1"/>
  <c r="B3193" i="1" s="1"/>
  <c r="A3194" i="1"/>
  <c r="B3194" i="1" s="1"/>
  <c r="A3195" i="1"/>
  <c r="B3195" i="1" s="1"/>
  <c r="A3196" i="1"/>
  <c r="B3196" i="1"/>
  <c r="A3197" i="1"/>
  <c r="B3197" i="1" s="1"/>
  <c r="A3198" i="1"/>
  <c r="B3198" i="1" s="1"/>
  <c r="A3199" i="1"/>
  <c r="B3199" i="1" s="1"/>
  <c r="A3200" i="1"/>
  <c r="B3200" i="1"/>
  <c r="A3201" i="1"/>
  <c r="B3201" i="1" s="1"/>
  <c r="A3202" i="1"/>
  <c r="B3202" i="1"/>
  <c r="A3203" i="1"/>
  <c r="B3203" i="1" s="1"/>
  <c r="A3204" i="1"/>
  <c r="B3204" i="1" s="1"/>
  <c r="A3205" i="1"/>
  <c r="B3205" i="1" s="1"/>
  <c r="A3206" i="1"/>
  <c r="B3206" i="1" s="1"/>
  <c r="A3207" i="1"/>
  <c r="B3207" i="1" s="1"/>
  <c r="A3208" i="1"/>
  <c r="B3208" i="1" s="1"/>
  <c r="A3209" i="1"/>
  <c r="B3209" i="1" s="1"/>
  <c r="A3210" i="1"/>
  <c r="B3210" i="1" s="1"/>
  <c r="A3211" i="1"/>
  <c r="B3211" i="1" s="1"/>
  <c r="A3212" i="1"/>
  <c r="B3212" i="1" s="1"/>
  <c r="A3213" i="1"/>
  <c r="B3213" i="1" s="1"/>
  <c r="A3214" i="1"/>
  <c r="B3214" i="1" s="1"/>
  <c r="A3215" i="1"/>
  <c r="B3215" i="1" s="1"/>
  <c r="A3216" i="1"/>
  <c r="B3216" i="1" s="1"/>
  <c r="A3217" i="1"/>
  <c r="B3217" i="1"/>
  <c r="A3218" i="1"/>
  <c r="B3218" i="1" s="1"/>
  <c r="A3219" i="1"/>
  <c r="B3219" i="1" s="1"/>
  <c r="A3220" i="1"/>
  <c r="B3220" i="1" s="1"/>
  <c r="A3221" i="1"/>
  <c r="B3221" i="1" s="1"/>
  <c r="A3222" i="1"/>
  <c r="B3222" i="1" s="1"/>
  <c r="A3223" i="1"/>
  <c r="B3223" i="1"/>
  <c r="A3224" i="1"/>
  <c r="B3224" i="1" s="1"/>
  <c r="A3225" i="1"/>
  <c r="B3225" i="1" s="1"/>
  <c r="A3226" i="1"/>
  <c r="B3226" i="1" s="1"/>
  <c r="A3227" i="1"/>
  <c r="B3227" i="1"/>
  <c r="A3228" i="1"/>
  <c r="B3228" i="1" s="1"/>
  <c r="A3229" i="1"/>
  <c r="B3229" i="1"/>
  <c r="A3230" i="1"/>
  <c r="B3230" i="1" s="1"/>
  <c r="A3231" i="1"/>
  <c r="B3231" i="1" s="1"/>
  <c r="A3232" i="1"/>
  <c r="B3232" i="1" s="1"/>
  <c r="A3233" i="1"/>
  <c r="B3233" i="1" s="1"/>
  <c r="A3234" i="1"/>
  <c r="B3234" i="1" s="1"/>
  <c r="A3235" i="1"/>
  <c r="B3235" i="1" s="1"/>
  <c r="A3236" i="1"/>
  <c r="B3236" i="1" s="1"/>
  <c r="A3237" i="1"/>
  <c r="B3237" i="1" s="1"/>
  <c r="A3238" i="1"/>
  <c r="B3238" i="1" s="1"/>
  <c r="A3239" i="1"/>
  <c r="B3239" i="1" s="1"/>
  <c r="A3240" i="1"/>
  <c r="B3240" i="1" s="1"/>
  <c r="A3241" i="1"/>
  <c r="B3241" i="1" s="1"/>
  <c r="A3242" i="1"/>
  <c r="B3242" i="1" s="1"/>
  <c r="A3243" i="1"/>
  <c r="B3243" i="1" s="1"/>
  <c r="A3244" i="1"/>
  <c r="B3244" i="1"/>
  <c r="A3245" i="1"/>
  <c r="B3245" i="1" s="1"/>
  <c r="A3246" i="1"/>
  <c r="B3246" i="1" s="1"/>
  <c r="A3247" i="1"/>
  <c r="B3247" i="1" s="1"/>
  <c r="A3248" i="1"/>
  <c r="B3248" i="1" s="1"/>
  <c r="A3249" i="1"/>
  <c r="B3249" i="1" s="1"/>
  <c r="A3250" i="1"/>
  <c r="B3250" i="1"/>
  <c r="A3251" i="1"/>
  <c r="B3251" i="1" s="1"/>
  <c r="A3252" i="1"/>
  <c r="B3252" i="1" s="1"/>
  <c r="A3253" i="1"/>
  <c r="B3253" i="1" s="1"/>
  <c r="A3254" i="1"/>
  <c r="B3254" i="1"/>
  <c r="A3255" i="1"/>
  <c r="B3255" i="1" s="1"/>
  <c r="A3256" i="1"/>
  <c r="B3256" i="1"/>
  <c r="A3257" i="1"/>
  <c r="B3257" i="1" s="1"/>
  <c r="A3258" i="1"/>
  <c r="B3258" i="1" s="1"/>
  <c r="A3259" i="1"/>
  <c r="B3259" i="1" s="1"/>
  <c r="A3260" i="1"/>
  <c r="B3260" i="1" s="1"/>
  <c r="A3261" i="1"/>
  <c r="B3261" i="1" s="1"/>
  <c r="A3262" i="1"/>
  <c r="B3262" i="1" s="1"/>
  <c r="A3263" i="1"/>
  <c r="B3263" i="1" s="1"/>
  <c r="A3264" i="1"/>
  <c r="B3264" i="1" s="1"/>
  <c r="A3265" i="1"/>
  <c r="B3265" i="1" s="1"/>
  <c r="A3266" i="1"/>
  <c r="B3266" i="1" s="1"/>
  <c r="A3267" i="1"/>
  <c r="B3267" i="1" s="1"/>
  <c r="A3268" i="1"/>
  <c r="B3268" i="1" s="1"/>
  <c r="A3269" i="1"/>
  <c r="B3269" i="1" s="1"/>
  <c r="A3270" i="1"/>
  <c r="B3270" i="1" s="1"/>
  <c r="A3271" i="1"/>
  <c r="B3271" i="1"/>
  <c r="A3272" i="1"/>
  <c r="B3272" i="1" s="1"/>
  <c r="A3273" i="1"/>
  <c r="B3273" i="1" s="1"/>
  <c r="A3274" i="1"/>
  <c r="B3274" i="1" s="1"/>
  <c r="A3275" i="1"/>
  <c r="B3275" i="1" s="1"/>
  <c r="A3276" i="1"/>
  <c r="B3276" i="1" s="1"/>
  <c r="A3277" i="1"/>
  <c r="B3277" i="1"/>
  <c r="A3278" i="1"/>
  <c r="B3278" i="1" s="1"/>
  <c r="A3279" i="1"/>
  <c r="B3279" i="1" s="1"/>
  <c r="A3280" i="1"/>
  <c r="B3280" i="1" s="1"/>
  <c r="A3281" i="1"/>
  <c r="B3281" i="1"/>
  <c r="A3282" i="1"/>
  <c r="B3282" i="1" s="1"/>
  <c r="A3283" i="1"/>
  <c r="B3283" i="1"/>
  <c r="A3284" i="1"/>
  <c r="B3284" i="1" s="1"/>
  <c r="A3285" i="1"/>
  <c r="B3285" i="1" s="1"/>
  <c r="A3286" i="1"/>
  <c r="B3286" i="1" s="1"/>
  <c r="A3287" i="1"/>
  <c r="B3287" i="1" s="1"/>
  <c r="A3288" i="1"/>
  <c r="B3288" i="1" s="1"/>
  <c r="A3289" i="1"/>
  <c r="B3289" i="1" s="1"/>
  <c r="A3290" i="1"/>
  <c r="B3290" i="1" s="1"/>
  <c r="A3291" i="1"/>
  <c r="B3291" i="1" s="1"/>
  <c r="A3292" i="1"/>
  <c r="B3292" i="1" s="1"/>
  <c r="A3293" i="1"/>
  <c r="B3293" i="1" s="1"/>
  <c r="A3294" i="1"/>
  <c r="B3294" i="1" s="1"/>
  <c r="A3295" i="1"/>
  <c r="B3295" i="1" s="1"/>
  <c r="A3296" i="1"/>
  <c r="B3296" i="1" s="1"/>
  <c r="A3297" i="1"/>
  <c r="B3297" i="1" s="1"/>
  <c r="A3298" i="1"/>
  <c r="B3298" i="1"/>
  <c r="A3299" i="1"/>
  <c r="B3299" i="1" s="1"/>
  <c r="A3300" i="1"/>
  <c r="B3300" i="1" s="1"/>
  <c r="A3301" i="1"/>
  <c r="B3301" i="1" s="1"/>
  <c r="A3302" i="1"/>
  <c r="B3302" i="1" s="1"/>
  <c r="A3303" i="1"/>
  <c r="B3303" i="1" s="1"/>
  <c r="A3304" i="1"/>
  <c r="B3304" i="1"/>
  <c r="A3305" i="1"/>
  <c r="B3305" i="1" s="1"/>
  <c r="A3306" i="1"/>
  <c r="B3306" i="1" s="1"/>
  <c r="A3307" i="1"/>
  <c r="B3307" i="1" s="1"/>
  <c r="A3308" i="1"/>
  <c r="B3308" i="1" s="1"/>
  <c r="A3309" i="1"/>
  <c r="B3309" i="1" s="1"/>
  <c r="A3310" i="1"/>
  <c r="B3310" i="1" s="1"/>
  <c r="A3311" i="1"/>
  <c r="B3311" i="1" s="1"/>
  <c r="A3312" i="1"/>
  <c r="B3312" i="1" s="1"/>
  <c r="A3313" i="1"/>
  <c r="B3313" i="1"/>
  <c r="A3314" i="1"/>
  <c r="B3314" i="1" s="1"/>
  <c r="A3315" i="1"/>
  <c r="B3315" i="1" s="1"/>
  <c r="A3316" i="1"/>
  <c r="B3316" i="1" s="1"/>
  <c r="A3317" i="1"/>
  <c r="B3317" i="1" s="1"/>
  <c r="A3318" i="1"/>
  <c r="B3318" i="1" s="1"/>
  <c r="A3319" i="1"/>
  <c r="B3319" i="1" s="1"/>
  <c r="A3320" i="1"/>
  <c r="B3320" i="1" s="1"/>
  <c r="A3321" i="1"/>
  <c r="B3321" i="1" s="1"/>
  <c r="A3322" i="1"/>
  <c r="B3322" i="1"/>
  <c r="A3323" i="1"/>
  <c r="B3323" i="1" s="1"/>
  <c r="A3324" i="1"/>
  <c r="B3324" i="1" s="1"/>
  <c r="A3325" i="1"/>
  <c r="B3325" i="1" s="1"/>
  <c r="A3326" i="1"/>
  <c r="B3326" i="1" s="1"/>
  <c r="A3327" i="1"/>
  <c r="B3327" i="1" s="1"/>
  <c r="A3328" i="1"/>
  <c r="B3328" i="1" s="1"/>
  <c r="A3329" i="1"/>
  <c r="B3329" i="1" s="1"/>
  <c r="A3330" i="1"/>
  <c r="B3330" i="1" s="1"/>
  <c r="A3331" i="1"/>
  <c r="B3331" i="1"/>
  <c r="A3332" i="1"/>
  <c r="B3332" i="1" s="1"/>
  <c r="A3333" i="1"/>
  <c r="B3333" i="1" s="1"/>
  <c r="A3334" i="1"/>
  <c r="B3334" i="1" s="1"/>
  <c r="A3335" i="1"/>
  <c r="B3335" i="1" s="1"/>
  <c r="A3336" i="1"/>
  <c r="B3336" i="1" s="1"/>
  <c r="A3337" i="1"/>
  <c r="B3337" i="1" s="1"/>
  <c r="A3338" i="1"/>
  <c r="B3338" i="1" s="1"/>
  <c r="A3339" i="1"/>
  <c r="B3339" i="1" s="1"/>
  <c r="A3340" i="1"/>
  <c r="B3340" i="1"/>
  <c r="A3341" i="1"/>
  <c r="B3341" i="1" s="1"/>
  <c r="A3342" i="1"/>
  <c r="B3342" i="1" s="1"/>
  <c r="A3343" i="1"/>
  <c r="B3343" i="1" s="1"/>
  <c r="A3344" i="1"/>
  <c r="B3344" i="1"/>
  <c r="A3345" i="1"/>
  <c r="B3345" i="1" s="1"/>
  <c r="A3346" i="1"/>
  <c r="B3346" i="1"/>
  <c r="A3347" i="1"/>
  <c r="B3347" i="1" s="1"/>
  <c r="A3348" i="1"/>
  <c r="B3348" i="1" s="1"/>
  <c r="A3349" i="1"/>
  <c r="B3349" i="1" s="1"/>
  <c r="A3350" i="1"/>
  <c r="B3350" i="1" s="1"/>
  <c r="A3351" i="1"/>
  <c r="B3351" i="1" s="1"/>
  <c r="A3352" i="1"/>
  <c r="B3352" i="1"/>
  <c r="A3353" i="1"/>
  <c r="B3353" i="1" s="1"/>
  <c r="A3354" i="1"/>
  <c r="B3354" i="1" s="1"/>
  <c r="A3355" i="1"/>
  <c r="B3355" i="1" s="1"/>
  <c r="A3356" i="1"/>
  <c r="B3356" i="1" s="1"/>
  <c r="A3357" i="1"/>
  <c r="B3357" i="1" s="1"/>
  <c r="A3358" i="1"/>
  <c r="B3358" i="1" s="1"/>
  <c r="A3359" i="1"/>
  <c r="B3359" i="1" s="1"/>
  <c r="A3360" i="1"/>
  <c r="B3360" i="1" s="1"/>
  <c r="A3361" i="1"/>
  <c r="B3361" i="1" s="1"/>
  <c r="A3362" i="1"/>
  <c r="B3362" i="1" s="1"/>
  <c r="A3363" i="1"/>
  <c r="B3363" i="1" s="1"/>
  <c r="A3364" i="1"/>
  <c r="B3364" i="1" s="1"/>
  <c r="A3365" i="1"/>
  <c r="B3365" i="1"/>
  <c r="A3366" i="1"/>
  <c r="B3366" i="1" s="1"/>
  <c r="A3367" i="1"/>
  <c r="B3367" i="1"/>
  <c r="A3368" i="1"/>
  <c r="B3368" i="1" s="1"/>
  <c r="A3369" i="1"/>
  <c r="B3369" i="1" s="1"/>
  <c r="A3370" i="1"/>
  <c r="B3370" i="1" s="1"/>
  <c r="A3371" i="1"/>
  <c r="B3371" i="1"/>
  <c r="A3372" i="1"/>
  <c r="B3372" i="1" s="1"/>
  <c r="A3373" i="1"/>
  <c r="B3373" i="1"/>
  <c r="A3374" i="1"/>
  <c r="B3374" i="1" s="1"/>
  <c r="A3375" i="1"/>
  <c r="B3375" i="1" s="1"/>
  <c r="A3376" i="1"/>
  <c r="B3376" i="1" s="1"/>
  <c r="A3377" i="1"/>
  <c r="B3377" i="1" s="1"/>
  <c r="A3378" i="1"/>
  <c r="B3378" i="1" s="1"/>
  <c r="A3379" i="1"/>
  <c r="B3379" i="1"/>
  <c r="A3380" i="1"/>
  <c r="B3380" i="1" s="1"/>
  <c r="A3381" i="1"/>
  <c r="B3381" i="1" s="1"/>
  <c r="A3382" i="1"/>
  <c r="B3382" i="1"/>
  <c r="A3383" i="1"/>
  <c r="B3383" i="1" s="1"/>
  <c r="A3384" i="1"/>
  <c r="B3384" i="1"/>
  <c r="A3385" i="1"/>
  <c r="B3385" i="1" s="1"/>
  <c r="A3386" i="1"/>
  <c r="B3386" i="1" s="1"/>
  <c r="A3387" i="1"/>
  <c r="B3387" i="1" s="1"/>
  <c r="A3388" i="1"/>
  <c r="B3388" i="1" s="1"/>
  <c r="A3389" i="1"/>
  <c r="B3389" i="1" s="1"/>
  <c r="A3390" i="1"/>
  <c r="B3390" i="1" s="1"/>
  <c r="A3391" i="1"/>
  <c r="B3391" i="1"/>
  <c r="A3392" i="1"/>
  <c r="B3392" i="1" s="1"/>
  <c r="A3393" i="1"/>
  <c r="B3393" i="1"/>
  <c r="A3394" i="1"/>
  <c r="B3394" i="1" s="1"/>
  <c r="A3395" i="1"/>
  <c r="B3395" i="1" s="1"/>
  <c r="A3396" i="1"/>
  <c r="B3396" i="1" s="1"/>
  <c r="A3397" i="1"/>
  <c r="B3397" i="1" s="1"/>
  <c r="A3398" i="1"/>
  <c r="B3398" i="1" s="1"/>
  <c r="A3399" i="1"/>
  <c r="B3399" i="1" s="1"/>
  <c r="A3400" i="1"/>
  <c r="B3400" i="1"/>
  <c r="A3401" i="1"/>
  <c r="B3401" i="1" s="1"/>
  <c r="A3402" i="1"/>
  <c r="B3402" i="1"/>
  <c r="A3403" i="1"/>
  <c r="B3403" i="1" s="1"/>
  <c r="A3404" i="1"/>
  <c r="B3404" i="1" s="1"/>
  <c r="A3405" i="1"/>
  <c r="B3405" i="1" s="1"/>
  <c r="A3406" i="1"/>
  <c r="B3406" i="1" s="1"/>
  <c r="A3407" i="1"/>
  <c r="B3407" i="1" s="1"/>
  <c r="A3408" i="1"/>
  <c r="B3408" i="1" s="1"/>
  <c r="A3409" i="1"/>
  <c r="B3409" i="1"/>
  <c r="A3410" i="1"/>
  <c r="B3410" i="1" s="1"/>
  <c r="A3411" i="1"/>
  <c r="B3411" i="1"/>
  <c r="A3412" i="1"/>
  <c r="B3412" i="1" s="1"/>
  <c r="A3413" i="1"/>
  <c r="B3413" i="1" s="1"/>
  <c r="A3414" i="1"/>
  <c r="B3414" i="1" s="1"/>
  <c r="A3415" i="1"/>
  <c r="B3415" i="1" s="1"/>
  <c r="A3416" i="1"/>
  <c r="B3416" i="1" s="1"/>
  <c r="A3417" i="1"/>
  <c r="B3417" i="1" s="1"/>
  <c r="A3418" i="1"/>
  <c r="B3418" i="1"/>
  <c r="A3419" i="1"/>
  <c r="B3419" i="1" s="1"/>
  <c r="A3420" i="1"/>
  <c r="B3420" i="1"/>
  <c r="A3421" i="1"/>
  <c r="B3421" i="1" s="1"/>
  <c r="A3422" i="1"/>
  <c r="B3422" i="1" s="1"/>
  <c r="A3423" i="1"/>
  <c r="B3423" i="1" s="1"/>
  <c r="A3424" i="1"/>
  <c r="B3424" i="1" s="1"/>
  <c r="A3425" i="1"/>
  <c r="B3425" i="1" s="1"/>
  <c r="A3426" i="1"/>
  <c r="B3426" i="1" s="1"/>
  <c r="A3427" i="1"/>
  <c r="B3427" i="1"/>
  <c r="A3428" i="1"/>
  <c r="B3428" i="1" s="1"/>
  <c r="A3429" i="1"/>
  <c r="B3429" i="1"/>
  <c r="A3430" i="1"/>
  <c r="B3430" i="1" s="1"/>
  <c r="A3431" i="1"/>
  <c r="B3431" i="1" s="1"/>
  <c r="A3432" i="1"/>
  <c r="B3432" i="1" s="1"/>
  <c r="A3433" i="1"/>
  <c r="B3433" i="1" s="1"/>
  <c r="A3434" i="1"/>
  <c r="B3434" i="1" s="1"/>
  <c r="A3435" i="1"/>
  <c r="B3435" i="1" s="1"/>
  <c r="A3436" i="1"/>
  <c r="B3436" i="1"/>
  <c r="A3437" i="1"/>
  <c r="B3437" i="1" s="1"/>
  <c r="A3438" i="1"/>
  <c r="B3438" i="1"/>
  <c r="A3439" i="1"/>
  <c r="B3439" i="1" s="1"/>
  <c r="A3440" i="1"/>
  <c r="B3440" i="1" s="1"/>
  <c r="A3441" i="1"/>
  <c r="B3441" i="1" s="1"/>
  <c r="A3442" i="1"/>
  <c r="B3442" i="1" s="1"/>
  <c r="A3443" i="1"/>
  <c r="B3443" i="1" s="1"/>
  <c r="A3444" i="1"/>
  <c r="B3444" i="1" s="1"/>
  <c r="A3445" i="1"/>
  <c r="B3445" i="1"/>
  <c r="A3446" i="1"/>
  <c r="B3446" i="1" s="1"/>
  <c r="A3447" i="1"/>
  <c r="B3447" i="1"/>
  <c r="A3448" i="1"/>
  <c r="B3448" i="1" s="1"/>
  <c r="A3449" i="1"/>
  <c r="B3449" i="1" s="1"/>
  <c r="A3450" i="1"/>
  <c r="B3450" i="1" s="1"/>
  <c r="A3451" i="1"/>
  <c r="B3451" i="1" s="1"/>
  <c r="A3452" i="1"/>
  <c r="B3452" i="1" s="1"/>
  <c r="A3453" i="1"/>
  <c r="B3453" i="1" s="1"/>
  <c r="A3454" i="1"/>
  <c r="B3454" i="1"/>
  <c r="A3455" i="1"/>
  <c r="B3455" i="1" s="1"/>
  <c r="A3456" i="1"/>
  <c r="B3456" i="1"/>
  <c r="A3457" i="1"/>
  <c r="B3457" i="1" s="1"/>
  <c r="A3458" i="1"/>
  <c r="B3458" i="1" s="1"/>
  <c r="A3459" i="1"/>
  <c r="B3459" i="1" s="1"/>
  <c r="A3460" i="1"/>
  <c r="B3460" i="1" s="1"/>
  <c r="A3461" i="1"/>
  <c r="B3461" i="1" s="1"/>
  <c r="A3462" i="1"/>
  <c r="B3462" i="1" s="1"/>
  <c r="A3463" i="1"/>
  <c r="B3463" i="1"/>
  <c r="A3464" i="1"/>
  <c r="B3464" i="1" s="1"/>
  <c r="A3465" i="1"/>
  <c r="B3465" i="1"/>
  <c r="A3466" i="1"/>
  <c r="B3466" i="1" s="1"/>
  <c r="A3467" i="1"/>
  <c r="B3467" i="1" s="1"/>
  <c r="A3468" i="1"/>
  <c r="B3468" i="1" s="1"/>
  <c r="A3469" i="1"/>
  <c r="B3469" i="1" s="1"/>
  <c r="A3470" i="1"/>
  <c r="B3470" i="1" s="1"/>
  <c r="A3471" i="1"/>
  <c r="B3471" i="1" s="1"/>
  <c r="A3472" i="1"/>
  <c r="B3472" i="1"/>
  <c r="A3473" i="1"/>
  <c r="B3473" i="1" s="1"/>
  <c r="A3474" i="1"/>
  <c r="B3474" i="1"/>
  <c r="A3475" i="1"/>
  <c r="B3475" i="1" s="1"/>
  <c r="A3476" i="1"/>
  <c r="B3476" i="1" s="1"/>
  <c r="A3477" i="1"/>
  <c r="B3477" i="1" s="1"/>
  <c r="A3478" i="1"/>
  <c r="B3478" i="1" s="1"/>
  <c r="A3479" i="1"/>
  <c r="B3479" i="1" s="1"/>
  <c r="A3480" i="1"/>
  <c r="B3480" i="1" s="1"/>
  <c r="A3481" i="1"/>
  <c r="B3481" i="1"/>
  <c r="A3482" i="1"/>
  <c r="B3482" i="1" s="1"/>
  <c r="A3483" i="1"/>
  <c r="B3483" i="1"/>
  <c r="A3484" i="1"/>
  <c r="B3484" i="1" s="1"/>
  <c r="A3485" i="1"/>
  <c r="B3485" i="1" s="1"/>
  <c r="A3486" i="1"/>
  <c r="B3486" i="1" s="1"/>
  <c r="A3487" i="1"/>
  <c r="B3487" i="1" s="1"/>
  <c r="A3488" i="1"/>
  <c r="B3488" i="1" s="1"/>
  <c r="A3489" i="1"/>
  <c r="B3489" i="1" s="1"/>
  <c r="A3490" i="1"/>
  <c r="B3490" i="1"/>
  <c r="A3491" i="1"/>
  <c r="B3491" i="1" s="1"/>
  <c r="A3492" i="1"/>
  <c r="B3492" i="1"/>
  <c r="A3493" i="1"/>
  <c r="B3493" i="1" s="1"/>
  <c r="A3494" i="1"/>
  <c r="B3494" i="1" s="1"/>
  <c r="A3495" i="1"/>
  <c r="B3495" i="1" s="1"/>
  <c r="A3496" i="1"/>
  <c r="B3496" i="1" s="1"/>
  <c r="A3497" i="1"/>
  <c r="B3497" i="1" s="1"/>
  <c r="A3498" i="1"/>
  <c r="B3498" i="1" s="1"/>
  <c r="A3499" i="1"/>
  <c r="B3499" i="1"/>
  <c r="A3500" i="1"/>
  <c r="B3500" i="1" s="1"/>
  <c r="A3501" i="1"/>
  <c r="B3501" i="1"/>
  <c r="A3502" i="1"/>
  <c r="B3502" i="1" s="1"/>
  <c r="A3503" i="1"/>
  <c r="B3503" i="1" s="1"/>
  <c r="A3504" i="1"/>
  <c r="B3504" i="1" s="1"/>
  <c r="A3505" i="1"/>
  <c r="B3505" i="1" s="1"/>
  <c r="A3506" i="1"/>
  <c r="B3506" i="1" s="1"/>
  <c r="A3507" i="1"/>
  <c r="B3507" i="1" s="1"/>
  <c r="A3508" i="1"/>
  <c r="B3508" i="1"/>
  <c r="A3509" i="1"/>
  <c r="B3509" i="1" s="1"/>
  <c r="A3510" i="1"/>
  <c r="B3510" i="1"/>
  <c r="A3511" i="1"/>
  <c r="B3511" i="1" s="1"/>
  <c r="A3512" i="1"/>
  <c r="B3512" i="1" s="1"/>
  <c r="A3513" i="1"/>
  <c r="B3513" i="1" s="1"/>
  <c r="A3514" i="1"/>
  <c r="B3514" i="1" s="1"/>
  <c r="A3515" i="1"/>
  <c r="B3515" i="1" s="1"/>
  <c r="A3516" i="1"/>
  <c r="B3516" i="1" s="1"/>
  <c r="A3517" i="1"/>
  <c r="B3517" i="1"/>
  <c r="A3518" i="1"/>
  <c r="B3518" i="1" s="1"/>
  <c r="A3519" i="1"/>
  <c r="B3519" i="1"/>
  <c r="A3520" i="1"/>
  <c r="B3520" i="1" s="1"/>
  <c r="A3521" i="1"/>
  <c r="B3521" i="1" s="1"/>
  <c r="A3522" i="1"/>
  <c r="B3522" i="1" s="1"/>
  <c r="A3523" i="1"/>
  <c r="B3523" i="1" s="1"/>
  <c r="A3524" i="1"/>
  <c r="B3524" i="1" s="1"/>
  <c r="A3525" i="1"/>
  <c r="B3525" i="1" s="1"/>
  <c r="A3526" i="1"/>
  <c r="B3526" i="1"/>
  <c r="A3527" i="1"/>
  <c r="B3527" i="1" s="1"/>
  <c r="A3528" i="1"/>
  <c r="B3528" i="1"/>
  <c r="A3529" i="1"/>
  <c r="B3529" i="1" s="1"/>
  <c r="A3530" i="1"/>
  <c r="B3530" i="1" s="1"/>
  <c r="A3531" i="1"/>
  <c r="B3531" i="1" s="1"/>
  <c r="A3532" i="1"/>
  <c r="B3532" i="1" s="1"/>
  <c r="A3533" i="1"/>
  <c r="B3533" i="1" s="1"/>
  <c r="A3534" i="1"/>
  <c r="B3534" i="1" s="1"/>
  <c r="A3535" i="1"/>
  <c r="B3535" i="1"/>
  <c r="A3536" i="1"/>
  <c r="B3536" i="1" s="1"/>
  <c r="A3537" i="1"/>
  <c r="B3537" i="1"/>
  <c r="A3538" i="1"/>
  <c r="B3538" i="1" s="1"/>
  <c r="A3539" i="1"/>
  <c r="B3539" i="1" s="1"/>
  <c r="A3540" i="1"/>
  <c r="B3540" i="1" s="1"/>
  <c r="A3541" i="1"/>
  <c r="B3541" i="1" s="1"/>
  <c r="A3542" i="1"/>
  <c r="B3542" i="1" s="1"/>
  <c r="A3543" i="1"/>
  <c r="B3543" i="1"/>
  <c r="A3544" i="1"/>
  <c r="B3544" i="1" s="1"/>
  <c r="A3545" i="1"/>
  <c r="B3545" i="1" s="1"/>
  <c r="A3546" i="1"/>
  <c r="B3546" i="1" s="1"/>
  <c r="A3547" i="1"/>
  <c r="B3547" i="1"/>
  <c r="A3548" i="1"/>
  <c r="B3548" i="1" s="1"/>
  <c r="A3549" i="1"/>
  <c r="B3549" i="1"/>
  <c r="A3550" i="1"/>
  <c r="B3550" i="1" s="1"/>
  <c r="A3551" i="1"/>
  <c r="B3551" i="1" s="1"/>
  <c r="A3552" i="1"/>
  <c r="B3552" i="1" s="1"/>
  <c r="A3553" i="1"/>
  <c r="B3553" i="1" s="1"/>
  <c r="A3554" i="1"/>
  <c r="B3554" i="1" s="1"/>
  <c r="A3555" i="1"/>
  <c r="B3555" i="1" s="1"/>
  <c r="A3556" i="1"/>
  <c r="B3556" i="1"/>
  <c r="A3557" i="1"/>
  <c r="B3557" i="1" s="1"/>
  <c r="A3558" i="1"/>
  <c r="B3558" i="1"/>
  <c r="A3559" i="1"/>
  <c r="B3559" i="1" s="1"/>
  <c r="A3560" i="1"/>
  <c r="B3560" i="1" s="1"/>
  <c r="A3561" i="1"/>
  <c r="B3561" i="1" s="1"/>
  <c r="A3562" i="1"/>
  <c r="B3562" i="1" s="1"/>
  <c r="A3563" i="1"/>
  <c r="B3563" i="1" s="1"/>
  <c r="A3564" i="1"/>
  <c r="B3564" i="1" s="1"/>
  <c r="A3565" i="1"/>
  <c r="B3565" i="1"/>
  <c r="A3566" i="1"/>
  <c r="B3566" i="1" s="1"/>
  <c r="A3567" i="1"/>
  <c r="B3567" i="1"/>
  <c r="A3568" i="1"/>
  <c r="B3568" i="1" s="1"/>
  <c r="A3569" i="1"/>
  <c r="B3569" i="1" s="1"/>
  <c r="A3570" i="1"/>
  <c r="B3570" i="1" s="1"/>
  <c r="A3571" i="1"/>
  <c r="B3571" i="1" s="1"/>
  <c r="A3572" i="1"/>
  <c r="B3572" i="1" s="1"/>
  <c r="A3573" i="1"/>
  <c r="B3573" i="1" s="1"/>
  <c r="A3574" i="1"/>
  <c r="B3574" i="1" s="1"/>
  <c r="A3575" i="1"/>
  <c r="B3575" i="1" s="1"/>
  <c r="A3576" i="1"/>
  <c r="B3576" i="1" s="1"/>
  <c r="A3577" i="1"/>
  <c r="B3577" i="1" s="1"/>
  <c r="A3578" i="1"/>
  <c r="B3578" i="1" s="1"/>
  <c r="A3579" i="1"/>
  <c r="B3579" i="1"/>
  <c r="A3580" i="1"/>
  <c r="B3580" i="1" s="1"/>
  <c r="A3581" i="1"/>
  <c r="B3581" i="1" s="1"/>
  <c r="A3582" i="1"/>
  <c r="B3582" i="1" s="1"/>
  <c r="A3583" i="1"/>
  <c r="B3583" i="1" s="1"/>
  <c r="A3584" i="1"/>
  <c r="B3584" i="1" s="1"/>
  <c r="A3585" i="1"/>
  <c r="B3585" i="1" s="1"/>
  <c r="A3586" i="1"/>
  <c r="B3586" i="1" s="1"/>
  <c r="A3587" i="1"/>
  <c r="B3587" i="1" s="1"/>
  <c r="A3588" i="1"/>
  <c r="B3588" i="1"/>
  <c r="A3589" i="1"/>
  <c r="B3589" i="1" s="1"/>
  <c r="A3590" i="1"/>
  <c r="B3590" i="1" s="1"/>
  <c r="A3591" i="1"/>
  <c r="B3591" i="1" s="1"/>
  <c r="A3592" i="1"/>
  <c r="B3592" i="1" s="1"/>
  <c r="A3593" i="1"/>
  <c r="B3593" i="1" s="1"/>
  <c r="A3594" i="1"/>
  <c r="B3594" i="1" s="1"/>
  <c r="A3595" i="1"/>
  <c r="B3595" i="1" s="1"/>
  <c r="A3596" i="1"/>
  <c r="B3596" i="1" s="1"/>
  <c r="A3597" i="1"/>
  <c r="B3597" i="1"/>
  <c r="A3598" i="1"/>
  <c r="B3598" i="1" s="1"/>
  <c r="A3599" i="1"/>
  <c r="B3599" i="1" s="1"/>
  <c r="A3600" i="1"/>
  <c r="B3600" i="1" s="1"/>
  <c r="A3601" i="1"/>
  <c r="B3601" i="1" s="1"/>
  <c r="A3602" i="1"/>
  <c r="B3602" i="1" s="1"/>
  <c r="A3603" i="1"/>
  <c r="B3603" i="1" s="1"/>
  <c r="A3604" i="1"/>
  <c r="B3604" i="1" s="1"/>
  <c r="A3605" i="1"/>
  <c r="B3605" i="1" s="1"/>
  <c r="A3606" i="1"/>
  <c r="B3606" i="1"/>
  <c r="A3607" i="1"/>
  <c r="B3607" i="1" s="1"/>
  <c r="A3608" i="1"/>
  <c r="B3608" i="1" s="1"/>
  <c r="A3609" i="1"/>
  <c r="B3609" i="1" s="1"/>
  <c r="A3610" i="1"/>
  <c r="B3610" i="1" s="1"/>
  <c r="A3611" i="1"/>
  <c r="B3611" i="1" s="1"/>
  <c r="A3612" i="1"/>
  <c r="B3612" i="1" s="1"/>
  <c r="A3613" i="1"/>
  <c r="B3613" i="1" s="1"/>
  <c r="A3614" i="1"/>
  <c r="B3614" i="1" s="1"/>
  <c r="A3615" i="1"/>
  <c r="B3615" i="1"/>
  <c r="A3616" i="1"/>
  <c r="B3616" i="1" s="1"/>
  <c r="A3617" i="1"/>
  <c r="B3617" i="1" s="1"/>
  <c r="A3618" i="1"/>
  <c r="B3618" i="1" s="1"/>
  <c r="A3619" i="1"/>
  <c r="B3619" i="1" s="1"/>
  <c r="A3620" i="1"/>
  <c r="B3620" i="1" s="1"/>
  <c r="A3621" i="1"/>
  <c r="B3621" i="1" s="1"/>
  <c r="A3622" i="1"/>
  <c r="B3622" i="1" s="1"/>
  <c r="A3623" i="1"/>
  <c r="B3623" i="1" s="1"/>
  <c r="A3624" i="1"/>
  <c r="B3624" i="1" s="1"/>
  <c r="A3625" i="1"/>
  <c r="B3625" i="1"/>
  <c r="A3626" i="1"/>
  <c r="B3626" i="1" s="1"/>
  <c r="A3627" i="1"/>
  <c r="B3627" i="1"/>
  <c r="A3628" i="1"/>
  <c r="B3628" i="1" s="1"/>
  <c r="A3629" i="1"/>
  <c r="B3629" i="1" s="1"/>
  <c r="A3630" i="1"/>
  <c r="B3630" i="1" s="1"/>
  <c r="A3631" i="1"/>
  <c r="B3631" i="1" s="1"/>
  <c r="A3632" i="1"/>
  <c r="B3632" i="1" s="1"/>
  <c r="A3633" i="1"/>
  <c r="B3633" i="1" s="1"/>
  <c r="A3634" i="1"/>
  <c r="B3634" i="1" s="1"/>
  <c r="A3635" i="1"/>
  <c r="B3635" i="1" s="1"/>
  <c r="A3636" i="1"/>
  <c r="B3636" i="1" s="1"/>
  <c r="A3637" i="1"/>
  <c r="B3637" i="1" s="1"/>
  <c r="A3638" i="1"/>
  <c r="B3638" i="1" s="1"/>
  <c r="A3639" i="1"/>
  <c r="B3639" i="1"/>
  <c r="A3640" i="1"/>
  <c r="B3640" i="1" s="1"/>
  <c r="A3641" i="1"/>
  <c r="B3641" i="1" s="1"/>
  <c r="A3642" i="1"/>
  <c r="B3642" i="1" s="1"/>
  <c r="A3643" i="1"/>
  <c r="B3643" i="1" s="1"/>
  <c r="A3644" i="1"/>
  <c r="B3644" i="1" s="1"/>
  <c r="A3645" i="1"/>
  <c r="B3645" i="1" s="1"/>
  <c r="A3646" i="1"/>
  <c r="B3646" i="1" s="1"/>
  <c r="A3647" i="1"/>
  <c r="B3647" i="1" s="1"/>
  <c r="A3648" i="1"/>
  <c r="B3648" i="1"/>
  <c r="A3649" i="1"/>
  <c r="B3649" i="1" s="1"/>
  <c r="A3650" i="1"/>
  <c r="B3650" i="1" s="1"/>
  <c r="A3651" i="1"/>
  <c r="B3651" i="1" s="1"/>
  <c r="A3652" i="1"/>
  <c r="B3652" i="1" s="1"/>
  <c r="A3653" i="1"/>
  <c r="B3653" i="1" s="1"/>
  <c r="A3654" i="1"/>
  <c r="B3654" i="1" s="1"/>
  <c r="A3655" i="1"/>
  <c r="B3655" i="1" s="1"/>
  <c r="A3656" i="1"/>
  <c r="B3656" i="1" s="1"/>
  <c r="A3657" i="1"/>
  <c r="B3657" i="1"/>
  <c r="A3658" i="1"/>
  <c r="B3658" i="1" s="1"/>
  <c r="A3659" i="1"/>
  <c r="B3659" i="1" s="1"/>
  <c r="A3660" i="1"/>
  <c r="B3660" i="1" s="1"/>
  <c r="A3661" i="1"/>
  <c r="B3661" i="1" s="1"/>
  <c r="A3662" i="1"/>
  <c r="B3662" i="1" s="1"/>
  <c r="A3663" i="1"/>
  <c r="B3663" i="1" s="1"/>
  <c r="A3664" i="1"/>
  <c r="B3664" i="1" s="1"/>
  <c r="A3665" i="1"/>
  <c r="B3665" i="1" s="1"/>
  <c r="A3666" i="1"/>
  <c r="B3666" i="1"/>
  <c r="A3667" i="1"/>
  <c r="B3667" i="1" s="1"/>
  <c r="A3668" i="1"/>
  <c r="B3668" i="1" s="1"/>
  <c r="A3669" i="1"/>
  <c r="B3669" i="1" s="1"/>
  <c r="A3670" i="1"/>
  <c r="B3670" i="1" s="1"/>
  <c r="A3671" i="1"/>
  <c r="B3671" i="1" s="1"/>
  <c r="A3672" i="1"/>
  <c r="B3672" i="1" s="1"/>
  <c r="A3673" i="1"/>
  <c r="B3673" i="1" s="1"/>
  <c r="A3674" i="1"/>
  <c r="B3674" i="1" s="1"/>
  <c r="A3675" i="1"/>
  <c r="B3675" i="1" s="1"/>
  <c r="A3676" i="1"/>
  <c r="B3676" i="1"/>
  <c r="A3677" i="1"/>
  <c r="B3677" i="1" s="1"/>
  <c r="A3678" i="1"/>
  <c r="B3678" i="1"/>
  <c r="A3679" i="1"/>
  <c r="B3679" i="1" s="1"/>
  <c r="A3680" i="1"/>
  <c r="B3680" i="1" s="1"/>
  <c r="A3681" i="1"/>
  <c r="B3681" i="1" s="1"/>
  <c r="A3682" i="1"/>
  <c r="B3682" i="1"/>
  <c r="A3683" i="1"/>
  <c r="B3683" i="1" s="1"/>
  <c r="A3684" i="1"/>
  <c r="B3684" i="1"/>
  <c r="A3685" i="1"/>
  <c r="B3685" i="1" s="1"/>
  <c r="A3686" i="1"/>
  <c r="B3686" i="1" s="1"/>
  <c r="A3687" i="1"/>
  <c r="B3687" i="1" s="1"/>
  <c r="A3688" i="1"/>
  <c r="B3688" i="1" s="1"/>
  <c r="A3689" i="1"/>
  <c r="B3689" i="1" s="1"/>
  <c r="A3690" i="1"/>
  <c r="B3690" i="1"/>
  <c r="A3691" i="1"/>
  <c r="B3691" i="1" s="1"/>
  <c r="A3692" i="1"/>
  <c r="B3692" i="1" s="1"/>
  <c r="A3693" i="1"/>
  <c r="B3693" i="1" s="1"/>
  <c r="A3694" i="1"/>
  <c r="B3694" i="1" s="1"/>
  <c r="A3695" i="1"/>
  <c r="B3695" i="1" s="1"/>
  <c r="A3696" i="1"/>
  <c r="B3696" i="1" s="1"/>
  <c r="A3697" i="1"/>
  <c r="B3697" i="1" s="1"/>
  <c r="A3698" i="1"/>
  <c r="B3698" i="1" s="1"/>
  <c r="A3699" i="1"/>
  <c r="B3699" i="1" s="1"/>
  <c r="A3700" i="1"/>
  <c r="B3700" i="1" s="1"/>
  <c r="A3701" i="1"/>
  <c r="B3701" i="1" s="1"/>
  <c r="A3702" i="1"/>
  <c r="B3702" i="1" s="1"/>
  <c r="A3703" i="1"/>
  <c r="B3703" i="1"/>
  <c r="A3704" i="1"/>
  <c r="B3704" i="1" s="1"/>
  <c r="A3705" i="1"/>
  <c r="B3705" i="1"/>
  <c r="A3706" i="1"/>
  <c r="B3706" i="1" s="1"/>
  <c r="A3707" i="1"/>
  <c r="B3707" i="1" s="1"/>
  <c r="A3708" i="1"/>
  <c r="B3708" i="1" s="1"/>
  <c r="A3709" i="1"/>
  <c r="B3709" i="1"/>
  <c r="A3710" i="1"/>
  <c r="B3710" i="1" s="1"/>
  <c r="A3711" i="1"/>
  <c r="B3711" i="1"/>
  <c r="A3712" i="1"/>
  <c r="B3712" i="1" s="1"/>
  <c r="A3713" i="1"/>
  <c r="B3713" i="1" s="1"/>
  <c r="A3714" i="1"/>
  <c r="B3714" i="1" s="1"/>
  <c r="A3715" i="1"/>
  <c r="B3715" i="1"/>
  <c r="A3716" i="1"/>
  <c r="B3716" i="1"/>
  <c r="A3717" i="1"/>
  <c r="B3717" i="1" s="1"/>
  <c r="A3718" i="1"/>
  <c r="B3718" i="1"/>
  <c r="A3719" i="1"/>
  <c r="B3719" i="1" s="1"/>
  <c r="A3720" i="1"/>
  <c r="B3720" i="1" s="1"/>
  <c r="A3721" i="1"/>
  <c r="B3721" i="1" s="1"/>
  <c r="A3722" i="1"/>
  <c r="B3722" i="1"/>
  <c r="A3723" i="1"/>
  <c r="B3723" i="1" s="1"/>
  <c r="A3724" i="1"/>
  <c r="B3724" i="1"/>
  <c r="A3725" i="1"/>
  <c r="B3725" i="1"/>
  <c r="A3726" i="1"/>
  <c r="B3726" i="1" s="1"/>
  <c r="A3727" i="1"/>
  <c r="B3727" i="1"/>
  <c r="A3728" i="1"/>
  <c r="B3728" i="1" s="1"/>
  <c r="A3729" i="1"/>
  <c r="B3729" i="1" s="1"/>
  <c r="A3730" i="1"/>
  <c r="B3730" i="1" s="1"/>
  <c r="A3731" i="1"/>
  <c r="B3731" i="1" s="1"/>
  <c r="A3732" i="1"/>
  <c r="B3732" i="1" s="1"/>
  <c r="A3733" i="1"/>
  <c r="B3733" i="1" s="1"/>
  <c r="A3734" i="1"/>
  <c r="B3734" i="1"/>
  <c r="A3735" i="1"/>
  <c r="B3735" i="1" s="1"/>
  <c r="A3736" i="1"/>
  <c r="B3736" i="1"/>
  <c r="A3737" i="1"/>
  <c r="B3737" i="1" s="1"/>
  <c r="A3738" i="1"/>
  <c r="B3738" i="1" s="1"/>
  <c r="A3739" i="1"/>
  <c r="B3739" i="1" s="1"/>
  <c r="A3740" i="1"/>
  <c r="B3740" i="1"/>
  <c r="A3741" i="1"/>
  <c r="B3741" i="1" s="1"/>
  <c r="A3742" i="1"/>
  <c r="B3742" i="1"/>
  <c r="A3743" i="1"/>
  <c r="B3743" i="1"/>
  <c r="A3744" i="1"/>
  <c r="B3744" i="1" s="1"/>
  <c r="A3745" i="1"/>
  <c r="B3745" i="1"/>
  <c r="A3746" i="1"/>
  <c r="B3746" i="1" s="1"/>
  <c r="A3747" i="1"/>
  <c r="B3747" i="1" s="1"/>
  <c r="A3748" i="1"/>
  <c r="B3748" i="1"/>
  <c r="A3749" i="1"/>
  <c r="B3749" i="1" s="1"/>
  <c r="A3750" i="1"/>
  <c r="B3750" i="1" s="1"/>
  <c r="A3751" i="1"/>
  <c r="B3751" i="1" s="1"/>
  <c r="A3752" i="1"/>
  <c r="B3752" i="1" s="1"/>
  <c r="A3753" i="1"/>
  <c r="B3753" i="1" s="1"/>
  <c r="A3754" i="1"/>
  <c r="B3754" i="1"/>
  <c r="A3755" i="1"/>
  <c r="B3755" i="1" s="1"/>
  <c r="A3756" i="1"/>
  <c r="B3756" i="1" s="1"/>
  <c r="A3757" i="1"/>
  <c r="B3757" i="1" s="1"/>
  <c r="A3758" i="1"/>
  <c r="B3758" i="1" s="1"/>
  <c r="A3759" i="1"/>
  <c r="B3759" i="1" s="1"/>
  <c r="A3760" i="1"/>
  <c r="B3760" i="1" s="1"/>
  <c r="A3761" i="1"/>
  <c r="B3761" i="1" s="1"/>
  <c r="A3762" i="1"/>
  <c r="B3762" i="1" s="1"/>
  <c r="A3763" i="1"/>
  <c r="B3763" i="1"/>
  <c r="A3764" i="1"/>
  <c r="B3764" i="1" s="1"/>
  <c r="A3765" i="1"/>
  <c r="B3765" i="1" s="1"/>
  <c r="A3766" i="1"/>
  <c r="B3766" i="1"/>
  <c r="A3767" i="1"/>
  <c r="B3767" i="1" s="1"/>
  <c r="A3768" i="1"/>
  <c r="B3768" i="1" s="1"/>
  <c r="A3769" i="1"/>
  <c r="B3769" i="1" s="1"/>
  <c r="A3770" i="1"/>
  <c r="B3770" i="1" s="1"/>
  <c r="A3771" i="1"/>
  <c r="B3771" i="1" s="1"/>
  <c r="A3772" i="1"/>
  <c r="B3772" i="1" s="1"/>
  <c r="A3773" i="1"/>
  <c r="B3773" i="1" s="1"/>
  <c r="A3774" i="1"/>
  <c r="B3774" i="1" s="1"/>
  <c r="A3775" i="1"/>
  <c r="B3775" i="1"/>
  <c r="A3776" i="1"/>
  <c r="B3776" i="1" s="1"/>
  <c r="A3777" i="1"/>
  <c r="B3777" i="1" s="1"/>
  <c r="A3778" i="1"/>
  <c r="B3778" i="1"/>
  <c r="A3779" i="1"/>
  <c r="B3779" i="1" s="1"/>
  <c r="A3780" i="1"/>
  <c r="B3780" i="1" s="1"/>
  <c r="A3781" i="1"/>
  <c r="B3781" i="1" s="1"/>
  <c r="A3782" i="1"/>
  <c r="B3782" i="1" s="1"/>
  <c r="A3783" i="1"/>
  <c r="B3783" i="1" s="1"/>
  <c r="A3784" i="1"/>
  <c r="B3784" i="1"/>
  <c r="A3785" i="1"/>
  <c r="B3785" i="1" s="1"/>
  <c r="A3786" i="1"/>
  <c r="B3786" i="1" s="1"/>
  <c r="A3787" i="1"/>
  <c r="B3787" i="1"/>
  <c r="A3788" i="1"/>
  <c r="B3788" i="1" s="1"/>
  <c r="A3789" i="1"/>
  <c r="B3789" i="1" s="1"/>
  <c r="A3790" i="1"/>
  <c r="B3790" i="1" s="1"/>
  <c r="A3791" i="1"/>
  <c r="B3791" i="1" s="1"/>
  <c r="A3792" i="1"/>
  <c r="B3792" i="1" s="1"/>
  <c r="A3793" i="1"/>
  <c r="B3793" i="1"/>
  <c r="A3794" i="1"/>
  <c r="B3794" i="1" s="1"/>
  <c r="A3795" i="1"/>
  <c r="B3795" i="1" s="1"/>
  <c r="A3796" i="1"/>
  <c r="B3796" i="1"/>
  <c r="A3797" i="1"/>
  <c r="B3797" i="1" s="1"/>
  <c r="A3798" i="1"/>
  <c r="B3798" i="1" s="1"/>
  <c r="A3799" i="1"/>
  <c r="B3799" i="1" s="1"/>
  <c r="A3800" i="1"/>
  <c r="B3800" i="1" s="1"/>
  <c r="A3801" i="1"/>
  <c r="B3801" i="1" s="1"/>
  <c r="A3802" i="1"/>
  <c r="B3802" i="1"/>
  <c r="A3803" i="1"/>
  <c r="B3803" i="1" s="1"/>
  <c r="A3804" i="1"/>
  <c r="B3804" i="1" s="1"/>
  <c r="A3805" i="1"/>
  <c r="B3805" i="1"/>
  <c r="A3806" i="1"/>
  <c r="B3806" i="1" s="1"/>
  <c r="A3807" i="1"/>
  <c r="B3807" i="1" s="1"/>
  <c r="A3808" i="1"/>
  <c r="B3808" i="1" s="1"/>
  <c r="A3809" i="1"/>
  <c r="B3809" i="1" s="1"/>
  <c r="A3810" i="1"/>
  <c r="B3810" i="1" s="1"/>
  <c r="A3811" i="1"/>
  <c r="B3811" i="1"/>
  <c r="A3812" i="1"/>
  <c r="B3812" i="1" s="1"/>
  <c r="A3813" i="1"/>
  <c r="B3813" i="1" s="1"/>
  <c r="A3814" i="1"/>
  <c r="B3814" i="1"/>
  <c r="A3815" i="1"/>
  <c r="B3815" i="1" s="1"/>
  <c r="A3816" i="1"/>
  <c r="B3816" i="1" s="1"/>
  <c r="A3817" i="1"/>
  <c r="B3817" i="1" s="1"/>
  <c r="A3818" i="1"/>
  <c r="B3818" i="1" s="1"/>
  <c r="A3819" i="1"/>
  <c r="B3819" i="1" s="1"/>
  <c r="A3820" i="1"/>
  <c r="B3820" i="1"/>
  <c r="A3821" i="1"/>
  <c r="B3821" i="1" s="1"/>
  <c r="A3822" i="1"/>
  <c r="B3822" i="1" s="1"/>
  <c r="A3823" i="1"/>
  <c r="B3823" i="1"/>
  <c r="A3824" i="1"/>
  <c r="B3824" i="1" s="1"/>
  <c r="A3825" i="1"/>
  <c r="B3825" i="1" s="1"/>
  <c r="A3826" i="1"/>
  <c r="B3826" i="1" s="1"/>
  <c r="A3827" i="1"/>
  <c r="B3827" i="1" s="1"/>
  <c r="A3828" i="1"/>
  <c r="B3828" i="1" s="1"/>
  <c r="A3829" i="1"/>
  <c r="B3829" i="1"/>
  <c r="A3830" i="1"/>
  <c r="B3830" i="1" s="1"/>
  <c r="A3831" i="1"/>
  <c r="B3831" i="1" s="1"/>
  <c r="A3832" i="1"/>
  <c r="B3832" i="1"/>
  <c r="A3833" i="1"/>
  <c r="B3833" i="1" s="1"/>
  <c r="A3834" i="1"/>
  <c r="B3834" i="1" s="1"/>
  <c r="A3835" i="1"/>
  <c r="B3835" i="1" s="1"/>
  <c r="A3836" i="1"/>
  <c r="B3836" i="1" s="1"/>
  <c r="A3837" i="1"/>
  <c r="B3837" i="1" s="1"/>
  <c r="A3838" i="1"/>
  <c r="B3838" i="1"/>
  <c r="A3839" i="1"/>
  <c r="B3839" i="1" s="1"/>
  <c r="A3840" i="1"/>
  <c r="B3840" i="1" s="1"/>
  <c r="A3841" i="1"/>
  <c r="B3841" i="1"/>
  <c r="A3842" i="1"/>
  <c r="B3842" i="1" s="1"/>
  <c r="A3843" i="1"/>
  <c r="B3843" i="1" s="1"/>
  <c r="A3844" i="1"/>
  <c r="B3844" i="1" s="1"/>
  <c r="A3845" i="1"/>
  <c r="B3845" i="1" s="1"/>
  <c r="A3846" i="1"/>
  <c r="B3846" i="1" s="1"/>
  <c r="A3847" i="1"/>
  <c r="B3847" i="1"/>
  <c r="A3848" i="1"/>
  <c r="B3848" i="1" s="1"/>
  <c r="A3849" i="1"/>
  <c r="B3849" i="1" s="1"/>
  <c r="A3850" i="1"/>
  <c r="B3850" i="1"/>
  <c r="A3851" i="1"/>
  <c r="B3851" i="1" s="1"/>
  <c r="A3852" i="1"/>
  <c r="B3852" i="1" s="1"/>
  <c r="A3853" i="1"/>
  <c r="B3853" i="1" s="1"/>
  <c r="A3854" i="1"/>
  <c r="B3854" i="1" s="1"/>
  <c r="A3855" i="1"/>
  <c r="B3855" i="1" s="1"/>
  <c r="A3856" i="1"/>
  <c r="B3856" i="1"/>
  <c r="A3857" i="1"/>
  <c r="B3857" i="1" s="1"/>
  <c r="A3858" i="1"/>
  <c r="B3858" i="1" s="1"/>
  <c r="A3859" i="1"/>
  <c r="B3859" i="1"/>
  <c r="A3860" i="1"/>
  <c r="B3860" i="1" s="1"/>
  <c r="A3861" i="1"/>
  <c r="B3861" i="1" s="1"/>
  <c r="A3862" i="1"/>
  <c r="B3862" i="1" s="1"/>
  <c r="A3863" i="1"/>
  <c r="B3863" i="1" s="1"/>
  <c r="A3864" i="1"/>
  <c r="B3864" i="1" s="1"/>
  <c r="A3865" i="1"/>
  <c r="B3865" i="1"/>
  <c r="A3866" i="1"/>
  <c r="B3866" i="1" s="1"/>
  <c r="A3867" i="1"/>
  <c r="B3867" i="1" s="1"/>
  <c r="A3868" i="1"/>
  <c r="B3868" i="1"/>
  <c r="A3869" i="1"/>
  <c r="B3869" i="1" s="1"/>
  <c r="A3870" i="1"/>
  <c r="B3870" i="1" s="1"/>
  <c r="A3871" i="1"/>
  <c r="B3871" i="1" s="1"/>
  <c r="A3872" i="1"/>
  <c r="B3872" i="1" s="1"/>
  <c r="A3873" i="1"/>
  <c r="B3873" i="1" s="1"/>
  <c r="A3874" i="1"/>
  <c r="B3874" i="1"/>
  <c r="A3875" i="1"/>
  <c r="B3875" i="1" s="1"/>
  <c r="A3876" i="1"/>
  <c r="B3876" i="1" s="1"/>
  <c r="A3877" i="1"/>
  <c r="B3877" i="1"/>
  <c r="A3878" i="1"/>
  <c r="B3878" i="1" s="1"/>
  <c r="A3879" i="1"/>
  <c r="B3879" i="1" s="1"/>
  <c r="A3880" i="1"/>
  <c r="B3880" i="1" s="1"/>
  <c r="A3881" i="1"/>
  <c r="B3881" i="1" s="1"/>
  <c r="A3882" i="1"/>
  <c r="B3882" i="1" s="1"/>
  <c r="A3883" i="1"/>
  <c r="B3883" i="1"/>
  <c r="A3884" i="1"/>
  <c r="B3884" i="1" s="1"/>
  <c r="A3885" i="1"/>
  <c r="B3885" i="1" s="1"/>
  <c r="A3886" i="1"/>
  <c r="B3886" i="1"/>
  <c r="A3887" i="1"/>
  <c r="B3887" i="1" s="1"/>
  <c r="A3888" i="1"/>
  <c r="B3888" i="1" s="1"/>
  <c r="A3889" i="1"/>
  <c r="B3889" i="1" s="1"/>
  <c r="A3890" i="1"/>
  <c r="B3890" i="1" s="1"/>
  <c r="A3891" i="1"/>
  <c r="B3891" i="1" s="1"/>
  <c r="A3892" i="1"/>
  <c r="B3892" i="1"/>
  <c r="A3893" i="1"/>
  <c r="B3893" i="1" s="1"/>
  <c r="A3894" i="1"/>
  <c r="B3894" i="1" s="1"/>
  <c r="A3895" i="1"/>
  <c r="B3895" i="1"/>
  <c r="A3896" i="1"/>
  <c r="B3896" i="1" s="1"/>
  <c r="A3897" i="1"/>
  <c r="B3897" i="1" s="1"/>
  <c r="A3898" i="1"/>
  <c r="B3898" i="1" s="1"/>
  <c r="A3899" i="1"/>
  <c r="B3899" i="1" s="1"/>
  <c r="A3900" i="1"/>
  <c r="B3900" i="1" s="1"/>
  <c r="A3901" i="1"/>
  <c r="B3901" i="1"/>
  <c r="A3902" i="1"/>
  <c r="B3902" i="1" s="1"/>
  <c r="A3903" i="1"/>
  <c r="B3903" i="1" s="1"/>
  <c r="A3904" i="1"/>
  <c r="B3904" i="1"/>
  <c r="A3905" i="1"/>
  <c r="B3905" i="1" s="1"/>
  <c r="A3906" i="1"/>
  <c r="B3906" i="1" s="1"/>
  <c r="A3907" i="1"/>
  <c r="B3907" i="1" s="1"/>
  <c r="A3908" i="1"/>
  <c r="B3908" i="1" s="1"/>
  <c r="A3909" i="1"/>
  <c r="B3909" i="1" s="1"/>
  <c r="A3910" i="1"/>
  <c r="B3910" i="1"/>
  <c r="A3911" i="1"/>
  <c r="B3911" i="1" s="1"/>
  <c r="A3912" i="1"/>
  <c r="B3912" i="1" s="1"/>
  <c r="A3913" i="1"/>
  <c r="B3913" i="1"/>
  <c r="A3914" i="1"/>
  <c r="B3914" i="1" s="1"/>
  <c r="A3915" i="1"/>
  <c r="B3915" i="1" s="1"/>
  <c r="A3916" i="1"/>
  <c r="B3916" i="1" s="1"/>
  <c r="A3917" i="1"/>
  <c r="B3917" i="1" s="1"/>
  <c r="A3918" i="1"/>
  <c r="B3918" i="1" s="1"/>
  <c r="A3919" i="1"/>
  <c r="B3919" i="1"/>
  <c r="A3920" i="1"/>
  <c r="B3920" i="1" s="1"/>
  <c r="A3921" i="1"/>
  <c r="B3921" i="1" s="1"/>
  <c r="A3922" i="1"/>
  <c r="B3922" i="1"/>
  <c r="A3923" i="1"/>
  <c r="B3923" i="1" s="1"/>
  <c r="A3924" i="1"/>
  <c r="B3924" i="1" s="1"/>
  <c r="A3925" i="1"/>
  <c r="B3925" i="1" s="1"/>
  <c r="A3926" i="1"/>
  <c r="B3926" i="1" s="1"/>
  <c r="A3927" i="1"/>
  <c r="B3927" i="1" s="1"/>
  <c r="A3928" i="1"/>
  <c r="B3928" i="1"/>
  <c r="A3929" i="1"/>
  <c r="B3929" i="1" s="1"/>
  <c r="A3930" i="1"/>
  <c r="B3930" i="1" s="1"/>
  <c r="A3931" i="1"/>
  <c r="B3931" i="1"/>
  <c r="A3932" i="1"/>
  <c r="B3932" i="1" s="1"/>
  <c r="A3933" i="1"/>
  <c r="B3933" i="1" s="1"/>
  <c r="A3934" i="1"/>
  <c r="B3934" i="1" s="1"/>
  <c r="A3935" i="1"/>
  <c r="B3935" i="1" s="1"/>
  <c r="A3936" i="1"/>
  <c r="B3936" i="1" s="1"/>
  <c r="A3937" i="1"/>
  <c r="B3937" i="1"/>
  <c r="A3938" i="1"/>
  <c r="B3938" i="1" s="1"/>
  <c r="A3939" i="1"/>
  <c r="B3939" i="1" s="1"/>
  <c r="A3940" i="1"/>
  <c r="B3940" i="1"/>
  <c r="A3941" i="1"/>
  <c r="B3941" i="1" s="1"/>
  <c r="A3942" i="1"/>
  <c r="B3942" i="1" s="1"/>
  <c r="A3943" i="1"/>
  <c r="B3943" i="1" s="1"/>
  <c r="A3944" i="1"/>
  <c r="B3944" i="1" s="1"/>
  <c r="A3945" i="1"/>
  <c r="B3945" i="1" s="1"/>
  <c r="A3946" i="1"/>
  <c r="B3946" i="1"/>
  <c r="A3947" i="1"/>
  <c r="B3947" i="1" s="1"/>
  <c r="A3948" i="1"/>
  <c r="B3948" i="1" s="1"/>
  <c r="A3949" i="1"/>
  <c r="B3949" i="1"/>
  <c r="A3950" i="1"/>
  <c r="B3950" i="1" s="1"/>
  <c r="A3951" i="1"/>
  <c r="B3951" i="1" s="1"/>
  <c r="A3952" i="1"/>
  <c r="B3952" i="1" s="1"/>
  <c r="A3953" i="1"/>
  <c r="B3953" i="1" s="1"/>
  <c r="A3954" i="1"/>
  <c r="B3954" i="1" s="1"/>
  <c r="A3955" i="1"/>
  <c r="B3955" i="1"/>
  <c r="A3956" i="1"/>
  <c r="B3956" i="1" s="1"/>
  <c r="A3957" i="1"/>
  <c r="B3957" i="1" s="1"/>
  <c r="A3958" i="1"/>
  <c r="B3958" i="1"/>
  <c r="A3959" i="1"/>
  <c r="B3959" i="1" s="1"/>
  <c r="A3960" i="1"/>
  <c r="B3960" i="1" s="1"/>
  <c r="A3961" i="1"/>
  <c r="B3961" i="1" s="1"/>
  <c r="A3962" i="1"/>
  <c r="B3962" i="1" s="1"/>
  <c r="A3963" i="1"/>
  <c r="B3963" i="1" s="1"/>
  <c r="A3964" i="1"/>
  <c r="B3964" i="1"/>
  <c r="A3965" i="1"/>
  <c r="B3965" i="1" s="1"/>
  <c r="A3966" i="1"/>
  <c r="B3966" i="1" s="1"/>
  <c r="A3967" i="1"/>
  <c r="B3967" i="1"/>
  <c r="A3968" i="1"/>
  <c r="B3968" i="1" s="1"/>
  <c r="A3969" i="1"/>
  <c r="B3969" i="1" s="1"/>
  <c r="A3970" i="1"/>
  <c r="B3970" i="1" s="1"/>
  <c r="A3971" i="1"/>
  <c r="B3971" i="1" s="1"/>
  <c r="A3972" i="1"/>
  <c r="B3972" i="1" s="1"/>
  <c r="A3973" i="1"/>
  <c r="B3973" i="1"/>
  <c r="A3974" i="1"/>
  <c r="B3974" i="1" s="1"/>
  <c r="A3975" i="1"/>
  <c r="B3975" i="1" s="1"/>
  <c r="A3976" i="1"/>
  <c r="B3976" i="1"/>
  <c r="A3977" i="1"/>
  <c r="B3977" i="1" s="1"/>
  <c r="A3978" i="1"/>
  <c r="B3978" i="1" s="1"/>
  <c r="A3979" i="1"/>
  <c r="B3979" i="1" s="1"/>
  <c r="A3980" i="1"/>
  <c r="B3980" i="1" s="1"/>
  <c r="A3981" i="1"/>
  <c r="B3981" i="1" s="1"/>
  <c r="A3982" i="1"/>
  <c r="B3982" i="1"/>
  <c r="A3983" i="1"/>
  <c r="B3983" i="1" s="1"/>
  <c r="A3984" i="1"/>
  <c r="B3984" i="1" s="1"/>
  <c r="A3985" i="1"/>
  <c r="B3985" i="1"/>
  <c r="A3986" i="1"/>
  <c r="B3986" i="1" s="1"/>
  <c r="A3987" i="1"/>
  <c r="B3987" i="1" s="1"/>
  <c r="A3988" i="1"/>
  <c r="B3988" i="1" s="1"/>
  <c r="A3989" i="1"/>
  <c r="B3989" i="1" s="1"/>
  <c r="A3990" i="1"/>
  <c r="B3990" i="1" s="1"/>
  <c r="A3991" i="1"/>
  <c r="B3991" i="1"/>
  <c r="A3992" i="1"/>
  <c r="B3992" i="1" s="1"/>
  <c r="A3993" i="1"/>
  <c r="B3993" i="1" s="1"/>
  <c r="A3994" i="1"/>
  <c r="B3994" i="1"/>
  <c r="A3995" i="1"/>
  <c r="B3995" i="1" s="1"/>
  <c r="A3996" i="1"/>
  <c r="B3996" i="1" s="1"/>
  <c r="A3997" i="1"/>
  <c r="B3997" i="1" s="1"/>
  <c r="A3998" i="1"/>
  <c r="B3998" i="1" s="1"/>
  <c r="A3999" i="1"/>
  <c r="B3999" i="1" s="1"/>
  <c r="A4000" i="1"/>
  <c r="B4000" i="1"/>
  <c r="A4001" i="1"/>
  <c r="B4001" i="1" s="1"/>
  <c r="A4002" i="1"/>
  <c r="B4002" i="1" s="1"/>
  <c r="A4003" i="1"/>
  <c r="B4003" i="1"/>
  <c r="A4004" i="1"/>
  <c r="B4004" i="1" s="1"/>
  <c r="A4005" i="1"/>
  <c r="B4005" i="1" s="1"/>
  <c r="A4006" i="1"/>
  <c r="B4006" i="1" s="1"/>
  <c r="A4007" i="1"/>
  <c r="B4007" i="1" s="1"/>
  <c r="A4008" i="1"/>
  <c r="B4008" i="1" s="1"/>
  <c r="A4009" i="1"/>
  <c r="B4009" i="1"/>
  <c r="A4010" i="1"/>
  <c r="B4010" i="1" s="1"/>
  <c r="A4011" i="1"/>
  <c r="B4011" i="1" s="1"/>
  <c r="A4012" i="1"/>
  <c r="B4012" i="1"/>
  <c r="A4013" i="1"/>
  <c r="B4013" i="1" s="1"/>
  <c r="A4014" i="1"/>
  <c r="B4014" i="1" s="1"/>
  <c r="A4015" i="1"/>
  <c r="B4015" i="1" s="1"/>
  <c r="A4016" i="1"/>
  <c r="B4016" i="1" s="1"/>
  <c r="A4017" i="1"/>
  <c r="B4017" i="1" s="1"/>
  <c r="A4018" i="1"/>
  <c r="B4018" i="1"/>
  <c r="A4019" i="1"/>
  <c r="B4019" i="1" s="1"/>
  <c r="A4020" i="1"/>
  <c r="B4020" i="1" s="1"/>
  <c r="A4021" i="1"/>
  <c r="B4021" i="1"/>
  <c r="A4022" i="1"/>
  <c r="B4022" i="1" s="1"/>
  <c r="A4023" i="1"/>
  <c r="B4023" i="1" s="1"/>
  <c r="A4024" i="1"/>
  <c r="B4024" i="1" s="1"/>
  <c r="A4025" i="1"/>
  <c r="B4025" i="1" s="1"/>
  <c r="A4026" i="1"/>
  <c r="B4026" i="1" s="1"/>
  <c r="A4027" i="1"/>
  <c r="B4027" i="1"/>
  <c r="A4028" i="1"/>
  <c r="B4028" i="1" s="1"/>
  <c r="A4029" i="1"/>
  <c r="B4029" i="1" s="1"/>
  <c r="A4030" i="1"/>
  <c r="B4030" i="1"/>
  <c r="A4031" i="1"/>
  <c r="B4031" i="1" s="1"/>
  <c r="A4032" i="1"/>
  <c r="B4032" i="1" s="1"/>
  <c r="A4033" i="1"/>
  <c r="B4033" i="1" s="1"/>
  <c r="A4034" i="1"/>
  <c r="B4034" i="1" s="1"/>
  <c r="A4035" i="1"/>
  <c r="B4035" i="1" s="1"/>
  <c r="A4036" i="1"/>
  <c r="B4036" i="1"/>
  <c r="A4037" i="1"/>
  <c r="B4037" i="1" s="1"/>
  <c r="A4038" i="1"/>
  <c r="B4038" i="1" s="1"/>
  <c r="A4039" i="1"/>
  <c r="B4039" i="1"/>
  <c r="A4040" i="1"/>
  <c r="B4040" i="1" s="1"/>
  <c r="A4041" i="1"/>
  <c r="B4041" i="1" s="1"/>
  <c r="A4042" i="1"/>
  <c r="B4042" i="1" s="1"/>
  <c r="A4043" i="1"/>
  <c r="B4043" i="1" s="1"/>
  <c r="A4044" i="1"/>
  <c r="B4044" i="1" s="1"/>
  <c r="A4045" i="1"/>
  <c r="B4045" i="1"/>
  <c r="A4046" i="1"/>
  <c r="B4046" i="1" s="1"/>
  <c r="A4047" i="1"/>
  <c r="B4047" i="1" s="1"/>
  <c r="A4048" i="1"/>
  <c r="B4048" i="1"/>
  <c r="A4049" i="1"/>
  <c r="B4049" i="1" s="1"/>
  <c r="A4050" i="1"/>
  <c r="B4050" i="1" s="1"/>
  <c r="A4051" i="1"/>
  <c r="B4051" i="1" s="1"/>
  <c r="A4052" i="1"/>
  <c r="B4052" i="1" s="1"/>
  <c r="A4053" i="1"/>
  <c r="B4053" i="1" s="1"/>
  <c r="A4054" i="1"/>
  <c r="B4054" i="1"/>
  <c r="A4055" i="1"/>
  <c r="B4055" i="1" s="1"/>
  <c r="A4056" i="1"/>
  <c r="B4056" i="1" s="1"/>
  <c r="A4057" i="1"/>
  <c r="B4057" i="1"/>
  <c r="A4058" i="1"/>
  <c r="B4058" i="1" s="1"/>
  <c r="A4059" i="1"/>
  <c r="B4059" i="1" s="1"/>
  <c r="A4060" i="1"/>
  <c r="B4060" i="1" s="1"/>
  <c r="A4061" i="1"/>
  <c r="B4061" i="1" s="1"/>
  <c r="A4062" i="1"/>
  <c r="B4062" i="1" s="1"/>
  <c r="A4063" i="1"/>
  <c r="B4063" i="1"/>
  <c r="A4064" i="1"/>
  <c r="B4064" i="1" s="1"/>
  <c r="A4065" i="1"/>
  <c r="B4065" i="1" s="1"/>
  <c r="A4066" i="1"/>
  <c r="B4066" i="1"/>
  <c r="A4067" i="1"/>
  <c r="B4067" i="1" s="1"/>
  <c r="A4068" i="1"/>
  <c r="B4068" i="1" s="1"/>
  <c r="A4069" i="1"/>
  <c r="B4069" i="1" s="1"/>
  <c r="A4070" i="1"/>
  <c r="B4070" i="1" s="1"/>
  <c r="A4071" i="1"/>
  <c r="B4071" i="1" s="1"/>
  <c r="A4072" i="1"/>
  <c r="B4072" i="1"/>
  <c r="A4073" i="1"/>
  <c r="B4073" i="1" s="1"/>
  <c r="A4074" i="1"/>
  <c r="B4074" i="1" s="1"/>
  <c r="A4075" i="1"/>
  <c r="B4075" i="1"/>
  <c r="A4076" i="1"/>
  <c r="B4076" i="1" s="1"/>
  <c r="A4077" i="1"/>
  <c r="B4077" i="1" s="1"/>
  <c r="A4078" i="1"/>
  <c r="B4078" i="1" s="1"/>
  <c r="A4079" i="1"/>
  <c r="B4079" i="1" s="1"/>
  <c r="A4080" i="1"/>
  <c r="B4080" i="1" s="1"/>
  <c r="A4081" i="1"/>
  <c r="B4081" i="1"/>
  <c r="A4082" i="1"/>
  <c r="B4082" i="1" s="1"/>
  <c r="A4083" i="1"/>
  <c r="B4083" i="1" s="1"/>
  <c r="A4084" i="1"/>
  <c r="B4084" i="1"/>
  <c r="A4085" i="1"/>
  <c r="B4085" i="1" s="1"/>
  <c r="A4086" i="1"/>
  <c r="B4086" i="1" s="1"/>
  <c r="A4087" i="1"/>
  <c r="B4087" i="1" s="1"/>
  <c r="A4088" i="1"/>
  <c r="B4088" i="1" s="1"/>
  <c r="A4089" i="1"/>
  <c r="B4089" i="1" s="1"/>
  <c r="A4090" i="1"/>
  <c r="B4090" i="1"/>
  <c r="A4091" i="1"/>
  <c r="B4091" i="1" s="1"/>
  <c r="A4092" i="1"/>
  <c r="B4092" i="1" s="1"/>
  <c r="A4093" i="1"/>
  <c r="B4093" i="1"/>
  <c r="A4094" i="1"/>
  <c r="B4094" i="1" s="1"/>
  <c r="A4095" i="1"/>
  <c r="B4095" i="1" s="1"/>
  <c r="A4096" i="1"/>
  <c r="B4096" i="1" s="1"/>
  <c r="A4097" i="1"/>
  <c r="B4097" i="1" s="1"/>
  <c r="A4098" i="1"/>
  <c r="B4098" i="1" s="1"/>
  <c r="A4099" i="1"/>
  <c r="B4099" i="1"/>
  <c r="A4100" i="1"/>
  <c r="B4100" i="1" s="1"/>
  <c r="A4101" i="1"/>
  <c r="B4101" i="1" s="1"/>
  <c r="A4102" i="1"/>
  <c r="B4102" i="1"/>
  <c r="A4103" i="1"/>
  <c r="B4103" i="1" s="1"/>
  <c r="A4104" i="1"/>
  <c r="B4104" i="1" s="1"/>
  <c r="A4105" i="1"/>
  <c r="B4105" i="1" s="1"/>
  <c r="A4106" i="1"/>
  <c r="B4106" i="1" s="1"/>
  <c r="A4107" i="1"/>
  <c r="B4107" i="1" s="1"/>
  <c r="A4108" i="1"/>
  <c r="B4108" i="1"/>
  <c r="A4109" i="1"/>
  <c r="B4109" i="1" s="1"/>
  <c r="A4110" i="1"/>
  <c r="B4110" i="1" s="1"/>
  <c r="A4111" i="1"/>
  <c r="B4111" i="1"/>
  <c r="A4112" i="1"/>
  <c r="B4112" i="1" s="1"/>
  <c r="A4113" i="1"/>
  <c r="B4113" i="1" s="1"/>
  <c r="A4114" i="1"/>
  <c r="B4114" i="1" s="1"/>
  <c r="A4115" i="1"/>
  <c r="B4115" i="1" s="1"/>
  <c r="A4116" i="1"/>
  <c r="B4116" i="1" s="1"/>
  <c r="A4117" i="1"/>
  <c r="B4117" i="1"/>
  <c r="A4118" i="1"/>
  <c r="B4118" i="1" s="1"/>
  <c r="A4119" i="1"/>
  <c r="B4119" i="1" s="1"/>
  <c r="A4120" i="1"/>
  <c r="B4120" i="1"/>
  <c r="A4121" i="1"/>
  <c r="B4121" i="1" s="1"/>
  <c r="A4122" i="1"/>
  <c r="B4122" i="1" s="1"/>
  <c r="A4123" i="1"/>
  <c r="B4123" i="1" s="1"/>
  <c r="A4124" i="1"/>
  <c r="B4124" i="1" s="1"/>
  <c r="A4125" i="1"/>
  <c r="B4125" i="1" s="1"/>
  <c r="A4126" i="1"/>
  <c r="B4126" i="1"/>
  <c r="A4127" i="1"/>
  <c r="B4127" i="1" s="1"/>
  <c r="A4128" i="1"/>
  <c r="B4128" i="1" s="1"/>
  <c r="A4129" i="1"/>
  <c r="B4129" i="1"/>
  <c r="A4130" i="1"/>
  <c r="B4130" i="1" s="1"/>
  <c r="A4131" i="1"/>
  <c r="B4131" i="1" s="1"/>
  <c r="A4132" i="1"/>
  <c r="B4132" i="1" s="1"/>
  <c r="A4133" i="1"/>
  <c r="B4133" i="1" s="1"/>
  <c r="A4134" i="1"/>
  <c r="B4134" i="1" s="1"/>
  <c r="A4135" i="1"/>
  <c r="B4135" i="1"/>
  <c r="A4136" i="1"/>
  <c r="B4136" i="1" s="1"/>
  <c r="A4137" i="1"/>
  <c r="B4137" i="1" s="1"/>
  <c r="A4138" i="1"/>
  <c r="B4138" i="1"/>
  <c r="A4139" i="1"/>
  <c r="B4139" i="1" s="1"/>
  <c r="A4140" i="1"/>
  <c r="B4140" i="1" s="1"/>
  <c r="A4141" i="1"/>
  <c r="B4141" i="1" s="1"/>
  <c r="A4142" i="1"/>
  <c r="B4142" i="1" s="1"/>
  <c r="A4143" i="1"/>
  <c r="B4143" i="1" s="1"/>
  <c r="A4144" i="1"/>
  <c r="B4144" i="1"/>
  <c r="A4145" i="1"/>
  <c r="B4145" i="1" s="1"/>
  <c r="A4146" i="1"/>
  <c r="B4146" i="1" s="1"/>
  <c r="A4147" i="1"/>
  <c r="B4147" i="1"/>
  <c r="A4148" i="1"/>
  <c r="B4148" i="1" s="1"/>
  <c r="A4149" i="1"/>
  <c r="B4149" i="1" s="1"/>
  <c r="A4150" i="1"/>
  <c r="B4150" i="1" s="1"/>
  <c r="A4151" i="1"/>
  <c r="B4151" i="1" s="1"/>
  <c r="A4152" i="1"/>
  <c r="B4152" i="1" s="1"/>
  <c r="A4153" i="1"/>
  <c r="B4153" i="1"/>
  <c r="A4154" i="1"/>
  <c r="B4154" i="1" s="1"/>
  <c r="A4155" i="1"/>
  <c r="B4155" i="1" s="1"/>
  <c r="A4156" i="1"/>
  <c r="B4156" i="1"/>
  <c r="A4157" i="1"/>
  <c r="B4157" i="1" s="1"/>
  <c r="A4158" i="1"/>
  <c r="B4158" i="1" s="1"/>
  <c r="A4159" i="1"/>
  <c r="B4159" i="1" s="1"/>
  <c r="A4160" i="1"/>
  <c r="B4160" i="1" s="1"/>
  <c r="A4161" i="1"/>
  <c r="B4161" i="1" s="1"/>
  <c r="A4162" i="1"/>
  <c r="B4162" i="1"/>
  <c r="A4163" i="1"/>
  <c r="B4163" i="1" s="1"/>
  <c r="A4164" i="1"/>
  <c r="B4164" i="1" s="1"/>
  <c r="A4165" i="1"/>
  <c r="B4165" i="1"/>
  <c r="A4166" i="1"/>
  <c r="B4166" i="1" s="1"/>
  <c r="A4167" i="1"/>
  <c r="B4167" i="1" s="1"/>
  <c r="A4168" i="1"/>
  <c r="B4168" i="1" s="1"/>
  <c r="A4169" i="1"/>
  <c r="B4169" i="1" s="1"/>
  <c r="A4170" i="1"/>
  <c r="B4170" i="1" s="1"/>
  <c r="A4171" i="1"/>
  <c r="B4171" i="1"/>
  <c r="A4172" i="1"/>
  <c r="B4172" i="1" s="1"/>
  <c r="A4173" i="1"/>
  <c r="B4173" i="1" s="1"/>
  <c r="A4174" i="1"/>
  <c r="B4174" i="1"/>
  <c r="A4175" i="1"/>
  <c r="B4175" i="1" s="1"/>
  <c r="A4176" i="1"/>
  <c r="B4176" i="1" s="1"/>
  <c r="A4177" i="1"/>
  <c r="B4177" i="1" s="1"/>
  <c r="A4178" i="1"/>
  <c r="B4178" i="1" s="1"/>
  <c r="A4179" i="1"/>
  <c r="B4179" i="1" s="1"/>
  <c r="A4180" i="1"/>
  <c r="B4180" i="1"/>
  <c r="A4181" i="1"/>
  <c r="B4181" i="1" s="1"/>
  <c r="A4182" i="1"/>
  <c r="B4182" i="1" s="1"/>
  <c r="A4183" i="1"/>
  <c r="B4183" i="1"/>
  <c r="A4184" i="1"/>
  <c r="B4184" i="1" s="1"/>
  <c r="A4185" i="1"/>
  <c r="B4185" i="1" s="1"/>
  <c r="A4186" i="1"/>
  <c r="B4186" i="1" s="1"/>
  <c r="A4187" i="1"/>
  <c r="B4187" i="1" s="1"/>
  <c r="A4188" i="1"/>
  <c r="B4188" i="1" s="1"/>
  <c r="A4189" i="1"/>
  <c r="B4189" i="1"/>
  <c r="A4190" i="1"/>
  <c r="B4190" i="1" s="1"/>
  <c r="A4191" i="1"/>
  <c r="B4191" i="1" s="1"/>
  <c r="A4192" i="1"/>
  <c r="B4192" i="1"/>
  <c r="A4193" i="1"/>
  <c r="B4193" i="1" s="1"/>
  <c r="A4194" i="1"/>
  <c r="B4194" i="1" s="1"/>
  <c r="A4195" i="1"/>
  <c r="B4195" i="1" s="1"/>
  <c r="A4196" i="1"/>
  <c r="B4196" i="1" s="1"/>
  <c r="A4197" i="1"/>
  <c r="B4197" i="1" s="1"/>
  <c r="A4198" i="1"/>
  <c r="B4198" i="1"/>
  <c r="A4199" i="1"/>
  <c r="B4199" i="1" s="1"/>
  <c r="A4200" i="1"/>
  <c r="B4200" i="1" s="1"/>
  <c r="A4201" i="1"/>
  <c r="B4201" i="1"/>
  <c r="A4202" i="1"/>
  <c r="B4202" i="1" s="1"/>
  <c r="A4203" i="1"/>
  <c r="B4203" i="1" s="1"/>
  <c r="A4204" i="1"/>
  <c r="B4204" i="1" s="1"/>
  <c r="A4205" i="1"/>
  <c r="B4205" i="1" s="1"/>
  <c r="A4206" i="1"/>
  <c r="B4206" i="1" s="1"/>
  <c r="A4207" i="1"/>
  <c r="B4207" i="1"/>
  <c r="A4208" i="1"/>
  <c r="B4208" i="1" s="1"/>
  <c r="A4209" i="1"/>
  <c r="B4209" i="1" s="1"/>
  <c r="A4210" i="1"/>
  <c r="B4210" i="1"/>
  <c r="A4211" i="1"/>
  <c r="B4211" i="1" s="1"/>
  <c r="A4212" i="1"/>
  <c r="B4212" i="1" s="1"/>
  <c r="A4213" i="1"/>
  <c r="B4213" i="1" s="1"/>
  <c r="A4214" i="1"/>
  <c r="B4214" i="1" s="1"/>
  <c r="A4215" i="1"/>
  <c r="B4215" i="1" s="1"/>
  <c r="A4216" i="1"/>
  <c r="B4216" i="1"/>
  <c r="A4217" i="1"/>
  <c r="B4217" i="1" s="1"/>
  <c r="A4218" i="1"/>
  <c r="B4218" i="1" s="1"/>
  <c r="A4219" i="1"/>
  <c r="B4219" i="1"/>
  <c r="A4220" i="1"/>
  <c r="B4220" i="1" s="1"/>
  <c r="A4221" i="1"/>
  <c r="B4221" i="1" s="1"/>
  <c r="A4222" i="1"/>
  <c r="B4222" i="1" s="1"/>
  <c r="A4223" i="1"/>
  <c r="B4223" i="1" s="1"/>
  <c r="A4224" i="1"/>
  <c r="B4224" i="1" s="1"/>
  <c r="A4225" i="1"/>
  <c r="B4225" i="1"/>
  <c r="A4226" i="1"/>
  <c r="B4226" i="1" s="1"/>
  <c r="A4227" i="1"/>
  <c r="B4227" i="1" s="1"/>
  <c r="A4228" i="1"/>
  <c r="B4228" i="1"/>
  <c r="A4229" i="1"/>
  <c r="B4229" i="1" s="1"/>
  <c r="A4230" i="1"/>
  <c r="B4230" i="1" s="1"/>
  <c r="A4231" i="1"/>
  <c r="B4231" i="1" s="1"/>
  <c r="A4232" i="1"/>
  <c r="B4232" i="1" s="1"/>
  <c r="A4233" i="1"/>
  <c r="B4233" i="1" s="1"/>
  <c r="A4234" i="1"/>
  <c r="B4234" i="1"/>
  <c r="A4235" i="1"/>
  <c r="B4235" i="1" s="1"/>
  <c r="A4236" i="1"/>
  <c r="B4236" i="1" s="1"/>
  <c r="A4237" i="1"/>
  <c r="B4237" i="1"/>
  <c r="A4238" i="1"/>
  <c r="B4238" i="1" s="1"/>
  <c r="A4239" i="1"/>
  <c r="B4239" i="1" s="1"/>
  <c r="A4240" i="1"/>
  <c r="B4240" i="1" s="1"/>
  <c r="A4241" i="1"/>
  <c r="B4241" i="1" s="1"/>
  <c r="A4242" i="1"/>
  <c r="B4242" i="1" s="1"/>
  <c r="A4243" i="1"/>
  <c r="B4243" i="1"/>
  <c r="A4244" i="1"/>
  <c r="B4244" i="1" s="1"/>
  <c r="A4245" i="1"/>
  <c r="B4245" i="1" s="1"/>
  <c r="A4246" i="1"/>
  <c r="B4246" i="1"/>
  <c r="A4247" i="1"/>
  <c r="B4247" i="1" s="1"/>
  <c r="A4248" i="1"/>
  <c r="B4248" i="1" s="1"/>
  <c r="A4249" i="1"/>
  <c r="B4249" i="1" s="1"/>
  <c r="A4250" i="1"/>
  <c r="B4250" i="1" s="1"/>
  <c r="A4251" i="1"/>
  <c r="B4251" i="1" s="1"/>
  <c r="A4252" i="1"/>
  <c r="B4252" i="1"/>
  <c r="A4253" i="1"/>
  <c r="B4253" i="1" s="1"/>
  <c r="A4254" i="1"/>
  <c r="B4254" i="1" s="1"/>
  <c r="A4255" i="1"/>
  <c r="B4255" i="1"/>
  <c r="A4256" i="1"/>
  <c r="B4256" i="1" s="1"/>
  <c r="A4257" i="1"/>
  <c r="B4257" i="1" s="1"/>
  <c r="A4258" i="1"/>
  <c r="B4258" i="1" s="1"/>
  <c r="A4259" i="1"/>
  <c r="B4259" i="1" s="1"/>
  <c r="A4260" i="1"/>
  <c r="B4260" i="1" s="1"/>
  <c r="A4261" i="1"/>
  <c r="B4261" i="1"/>
  <c r="A4262" i="1"/>
  <c r="B4262" i="1" s="1"/>
  <c r="A4263" i="1"/>
  <c r="B4263" i="1" s="1"/>
  <c r="A4264" i="1"/>
  <c r="B4264" i="1"/>
  <c r="A4265" i="1"/>
  <c r="B4265" i="1" s="1"/>
  <c r="A4266" i="1"/>
  <c r="B4266" i="1" s="1"/>
  <c r="A4267" i="1"/>
  <c r="B4267" i="1" s="1"/>
  <c r="A4268" i="1"/>
  <c r="B4268" i="1" s="1"/>
  <c r="A4269" i="1"/>
  <c r="B4269" i="1" s="1"/>
  <c r="A4270" i="1"/>
  <c r="B4270" i="1"/>
  <c r="A4271" i="1"/>
  <c r="B4271" i="1" s="1"/>
  <c r="A4272" i="1"/>
  <c r="B4272" i="1" s="1"/>
  <c r="A4273" i="1"/>
  <c r="B4273" i="1"/>
  <c r="A4274" i="1"/>
  <c r="B4274" i="1" s="1"/>
  <c r="A4275" i="1"/>
  <c r="B4275" i="1" s="1"/>
  <c r="A4276" i="1"/>
  <c r="B4276" i="1" s="1"/>
  <c r="A4277" i="1"/>
  <c r="B4277" i="1" s="1"/>
  <c r="A4278" i="1"/>
  <c r="B4278" i="1" s="1"/>
  <c r="A4279" i="1"/>
  <c r="B4279" i="1"/>
  <c r="A4280" i="1"/>
  <c r="B4280" i="1" s="1"/>
  <c r="A4281" i="1"/>
  <c r="B4281" i="1" s="1"/>
  <c r="A4282" i="1"/>
  <c r="B4282" i="1"/>
  <c r="A4283" i="1"/>
  <c r="B4283" i="1" s="1"/>
  <c r="A4284" i="1"/>
  <c r="B4284" i="1" s="1"/>
  <c r="A4285" i="1"/>
  <c r="B4285" i="1" s="1"/>
  <c r="A4286" i="1"/>
  <c r="B4286" i="1" s="1"/>
  <c r="A4287" i="1"/>
  <c r="B4287" i="1" s="1"/>
  <c r="A4288" i="1"/>
  <c r="B4288" i="1"/>
  <c r="A4289" i="1"/>
  <c r="B4289" i="1" s="1"/>
  <c r="A4290" i="1"/>
  <c r="B4290" i="1" s="1"/>
  <c r="A4291" i="1"/>
  <c r="B4291" i="1"/>
  <c r="A4292" i="1"/>
  <c r="B4292" i="1" s="1"/>
  <c r="A4293" i="1"/>
  <c r="B4293" i="1" s="1"/>
  <c r="A4294" i="1"/>
  <c r="B4294" i="1" s="1"/>
  <c r="A4295" i="1"/>
  <c r="B4295" i="1" s="1"/>
  <c r="A4296" i="1"/>
  <c r="B4296" i="1" s="1"/>
  <c r="A4297" i="1"/>
  <c r="B4297" i="1"/>
  <c r="A4298" i="1"/>
  <c r="B4298" i="1" s="1"/>
  <c r="A4299" i="1"/>
  <c r="B4299" i="1" s="1"/>
  <c r="A4300" i="1"/>
  <c r="B4300" i="1"/>
  <c r="A4301" i="1"/>
  <c r="B4301" i="1" s="1"/>
  <c r="A4302" i="1"/>
  <c r="B4302" i="1" s="1"/>
  <c r="A4303" i="1"/>
  <c r="B4303" i="1" s="1"/>
  <c r="A4304" i="1"/>
  <c r="B4304" i="1" s="1"/>
  <c r="A4305" i="1"/>
  <c r="B4305" i="1" s="1"/>
  <c r="A4306" i="1"/>
  <c r="B4306" i="1"/>
  <c r="A4307" i="1"/>
  <c r="B4307" i="1" s="1"/>
  <c r="A4308" i="1"/>
  <c r="B4308" i="1" s="1"/>
  <c r="A4309" i="1"/>
  <c r="B4309" i="1"/>
  <c r="A4310" i="1"/>
  <c r="B4310" i="1" s="1"/>
  <c r="A4311" i="1"/>
  <c r="B4311" i="1" s="1"/>
  <c r="A4312" i="1"/>
  <c r="B4312" i="1" s="1"/>
  <c r="A4313" i="1"/>
  <c r="B4313" i="1" s="1"/>
  <c r="A4314" i="1"/>
  <c r="B4314" i="1" s="1"/>
  <c r="A4315" i="1"/>
  <c r="B4315" i="1"/>
  <c r="A4316" i="1"/>
  <c r="B4316" i="1" s="1"/>
  <c r="A4317" i="1"/>
  <c r="B4317" i="1" s="1"/>
  <c r="A4318" i="1"/>
  <c r="B4318" i="1"/>
  <c r="A4319" i="1"/>
  <c r="B4319" i="1" s="1"/>
  <c r="A4320" i="1"/>
  <c r="B4320" i="1" s="1"/>
  <c r="A4321" i="1"/>
  <c r="B4321" i="1" s="1"/>
  <c r="A4322" i="1"/>
  <c r="B4322" i="1"/>
  <c r="A4323" i="1"/>
  <c r="B4323" i="1" s="1"/>
  <c r="A4324" i="1"/>
  <c r="B4324" i="1"/>
  <c r="A4325" i="1"/>
  <c r="B4325" i="1" s="1"/>
  <c r="A4326" i="1"/>
  <c r="B4326" i="1" s="1"/>
  <c r="A4327" i="1"/>
  <c r="B4327" i="1" s="1"/>
  <c r="A4328" i="1"/>
  <c r="B4328" i="1" s="1"/>
  <c r="A4329" i="1"/>
  <c r="B4329" i="1" s="1"/>
  <c r="A4330" i="1"/>
  <c r="B4330" i="1"/>
  <c r="A4331" i="1"/>
  <c r="B4331" i="1" s="1"/>
  <c r="A4332" i="1"/>
  <c r="B4332" i="1" s="1"/>
  <c r="A4333" i="1"/>
  <c r="B4333" i="1" s="1"/>
  <c r="A4334" i="1"/>
  <c r="B4334" i="1" s="1"/>
  <c r="A4335" i="1"/>
  <c r="B4335" i="1" s="1"/>
  <c r="A4336" i="1"/>
  <c r="B4336" i="1" s="1"/>
  <c r="A4337" i="1"/>
  <c r="B4337" i="1"/>
  <c r="A4338" i="1"/>
  <c r="B4338" i="1" s="1"/>
  <c r="A4339" i="1"/>
  <c r="B4339" i="1" s="1"/>
  <c r="A4340" i="1"/>
  <c r="B4340" i="1" s="1"/>
  <c r="A4341" i="1"/>
  <c r="B4341" i="1" s="1"/>
  <c r="A4342" i="1"/>
  <c r="B4342" i="1" s="1"/>
  <c r="A4343" i="1"/>
  <c r="B4343" i="1"/>
  <c r="A4344" i="1"/>
  <c r="B4344" i="1" s="1"/>
  <c r="A4345" i="1"/>
  <c r="B4345" i="1" s="1"/>
  <c r="A4346" i="1"/>
  <c r="B4346" i="1"/>
  <c r="A4347" i="1"/>
  <c r="B4347" i="1" s="1"/>
  <c r="A4348" i="1"/>
  <c r="B4348" i="1" s="1"/>
  <c r="A4349" i="1"/>
  <c r="B4349" i="1" s="1"/>
  <c r="A4350" i="1"/>
  <c r="B4350" i="1" s="1"/>
  <c r="A4351" i="1"/>
  <c r="B4351" i="1" s="1"/>
  <c r="A4352" i="1"/>
  <c r="B4352" i="1"/>
  <c r="A4353" i="1"/>
  <c r="B4353" i="1" s="1"/>
  <c r="A4354" i="1"/>
  <c r="B4354" i="1" s="1"/>
  <c r="A4355" i="1"/>
  <c r="B4355" i="1"/>
  <c r="A4356" i="1"/>
  <c r="B4356" i="1" s="1"/>
  <c r="A4357" i="1"/>
  <c r="B4357" i="1" s="1"/>
  <c r="A4358" i="1"/>
  <c r="B4358" i="1" s="1"/>
  <c r="A4359" i="1"/>
  <c r="B4359" i="1" s="1"/>
  <c r="A4360" i="1"/>
  <c r="B4360" i="1" s="1"/>
  <c r="A4361" i="1"/>
  <c r="B4361" i="1"/>
  <c r="A4362" i="1"/>
  <c r="B4362" i="1" s="1"/>
  <c r="A4363" i="1"/>
  <c r="B4363" i="1" s="1"/>
  <c r="A4364" i="1"/>
  <c r="B4364" i="1"/>
  <c r="A4365" i="1"/>
  <c r="B4365" i="1" s="1"/>
  <c r="A4366" i="1"/>
  <c r="B4366" i="1" s="1"/>
  <c r="A4367" i="1"/>
  <c r="B4367" i="1" s="1"/>
  <c r="A4368" i="1"/>
  <c r="B4368" i="1" s="1"/>
  <c r="A4369" i="1"/>
  <c r="B4369" i="1" s="1"/>
  <c r="A4370" i="1"/>
  <c r="B4370" i="1"/>
  <c r="A4371" i="1"/>
  <c r="B4371" i="1" s="1"/>
  <c r="A4372" i="1"/>
  <c r="B4372" i="1" s="1"/>
  <c r="A4373" i="1"/>
  <c r="B4373" i="1"/>
  <c r="A4374" i="1"/>
  <c r="B4374" i="1" s="1"/>
  <c r="A4375" i="1"/>
  <c r="B4375" i="1" s="1"/>
  <c r="A4376" i="1"/>
  <c r="B4376" i="1" s="1"/>
  <c r="A4377" i="1"/>
  <c r="B4377" i="1" s="1"/>
  <c r="A4378" i="1"/>
  <c r="B4378" i="1" s="1"/>
  <c r="A4379" i="1"/>
  <c r="B4379" i="1"/>
  <c r="A4380" i="1"/>
  <c r="B4380" i="1" s="1"/>
  <c r="A4381" i="1"/>
  <c r="B4381" i="1" s="1"/>
  <c r="A4382" i="1"/>
  <c r="B4382" i="1"/>
  <c r="A4383" i="1"/>
  <c r="B4383" i="1" s="1"/>
  <c r="A4384" i="1"/>
  <c r="B4384" i="1" s="1"/>
  <c r="A4385" i="1"/>
  <c r="B4385" i="1" s="1"/>
  <c r="A4386" i="1"/>
  <c r="B4386" i="1" s="1"/>
  <c r="A4387" i="1"/>
  <c r="B4387" i="1" s="1"/>
  <c r="A4388" i="1"/>
  <c r="B4388" i="1"/>
  <c r="A4389" i="1"/>
  <c r="B4389" i="1" s="1"/>
  <c r="A4390" i="1"/>
  <c r="B4390" i="1" s="1"/>
  <c r="A4391" i="1"/>
  <c r="B4391" i="1"/>
  <c r="A4392" i="1"/>
  <c r="B4392" i="1" s="1"/>
  <c r="A4393" i="1"/>
  <c r="B4393" i="1" s="1"/>
  <c r="A4394" i="1"/>
  <c r="B4394" i="1" s="1"/>
  <c r="A4395" i="1"/>
  <c r="B4395" i="1" s="1"/>
  <c r="A4396" i="1"/>
  <c r="B4396" i="1" s="1"/>
  <c r="A4397" i="1"/>
  <c r="B4397" i="1"/>
  <c r="A4398" i="1"/>
  <c r="B4398" i="1" s="1"/>
  <c r="A4399" i="1"/>
  <c r="B4399" i="1" s="1"/>
  <c r="A4400" i="1"/>
  <c r="B4400" i="1"/>
  <c r="A4401" i="1"/>
  <c r="B4401" i="1" s="1"/>
  <c r="A4402" i="1"/>
  <c r="B4402" i="1" s="1"/>
  <c r="A4403" i="1"/>
  <c r="B4403" i="1" s="1"/>
  <c r="A4404" i="1"/>
  <c r="B4404" i="1" s="1"/>
  <c r="A4405" i="1"/>
  <c r="B4405" i="1" s="1"/>
  <c r="A4406" i="1"/>
  <c r="B4406" i="1"/>
  <c r="A4407" i="1"/>
  <c r="B4407" i="1" s="1"/>
  <c r="A4408" i="1"/>
  <c r="B4408" i="1" s="1"/>
  <c r="A4409" i="1"/>
  <c r="B4409" i="1"/>
  <c r="A4410" i="1"/>
  <c r="B4410" i="1" s="1"/>
  <c r="A4411" i="1"/>
  <c r="B4411" i="1" s="1"/>
  <c r="A4412" i="1"/>
  <c r="B4412" i="1" s="1"/>
  <c r="A4413" i="1"/>
  <c r="B4413" i="1" s="1"/>
  <c r="A4414" i="1"/>
  <c r="B4414" i="1" s="1"/>
  <c r="A4415" i="1"/>
  <c r="B4415" i="1"/>
  <c r="A4416" i="1"/>
  <c r="B4416" i="1" s="1"/>
  <c r="A4417" i="1"/>
  <c r="B4417" i="1" s="1"/>
  <c r="A4418" i="1"/>
  <c r="B4418" i="1"/>
  <c r="A4419" i="1"/>
  <c r="B4419" i="1" s="1"/>
  <c r="A4420" i="1"/>
  <c r="B4420" i="1" s="1"/>
  <c r="A4421" i="1"/>
  <c r="B4421" i="1" s="1"/>
  <c r="A4422" i="1"/>
  <c r="B4422" i="1" s="1"/>
  <c r="A4423" i="1"/>
  <c r="B4423" i="1" s="1"/>
  <c r="A4424" i="1"/>
  <c r="B4424" i="1"/>
  <c r="A4425" i="1"/>
  <c r="B4425" i="1" s="1"/>
  <c r="A4426" i="1"/>
  <c r="B4426" i="1" s="1"/>
  <c r="A4427" i="1"/>
  <c r="B4427" i="1"/>
  <c r="A4428" i="1"/>
  <c r="B4428" i="1" s="1"/>
  <c r="A4429" i="1"/>
  <c r="B4429" i="1" s="1"/>
  <c r="A4430" i="1"/>
  <c r="B4430" i="1" s="1"/>
  <c r="A4431" i="1"/>
  <c r="B4431" i="1" s="1"/>
  <c r="A4432" i="1"/>
  <c r="B4432" i="1" s="1"/>
  <c r="A4433" i="1"/>
  <c r="B4433" i="1"/>
  <c r="A4434" i="1"/>
  <c r="B4434" i="1" s="1"/>
  <c r="A4435" i="1"/>
  <c r="B4435" i="1" s="1"/>
  <c r="A4436" i="1"/>
  <c r="B4436" i="1"/>
  <c r="A4437" i="1"/>
  <c r="B4437" i="1" s="1"/>
  <c r="A4438" i="1"/>
  <c r="B4438" i="1" s="1"/>
  <c r="A4439" i="1"/>
  <c r="B4439" i="1" s="1"/>
  <c r="A4440" i="1"/>
  <c r="B4440" i="1" s="1"/>
  <c r="A4441" i="1"/>
  <c r="B4441" i="1" s="1"/>
  <c r="A4442" i="1"/>
  <c r="B4442" i="1"/>
  <c r="A4443" i="1"/>
  <c r="B4443" i="1" s="1"/>
  <c r="A4444" i="1"/>
  <c r="B4444" i="1" s="1"/>
  <c r="A4445" i="1"/>
  <c r="B4445" i="1"/>
  <c r="A4446" i="1"/>
  <c r="B4446" i="1" s="1"/>
  <c r="A4447" i="1"/>
  <c r="B4447" i="1" s="1"/>
  <c r="A4448" i="1"/>
  <c r="B4448" i="1" s="1"/>
  <c r="A4449" i="1"/>
  <c r="B4449" i="1" s="1"/>
  <c r="A4450" i="1"/>
  <c r="B4450" i="1" s="1"/>
  <c r="A4451" i="1"/>
  <c r="B4451" i="1"/>
  <c r="A4452" i="1"/>
  <c r="B4452" i="1" s="1"/>
  <c r="A4453" i="1"/>
  <c r="B4453" i="1" s="1"/>
  <c r="A4454" i="1"/>
  <c r="B4454" i="1"/>
  <c r="A4455" i="1"/>
  <c r="B4455" i="1" s="1"/>
  <c r="A4456" i="1"/>
  <c r="B4456" i="1" s="1"/>
  <c r="A4457" i="1"/>
  <c r="B4457" i="1" s="1"/>
  <c r="A4458" i="1"/>
  <c r="B4458" i="1" s="1"/>
  <c r="A4459" i="1"/>
  <c r="B4459" i="1" s="1"/>
  <c r="A4460" i="1"/>
  <c r="B4460" i="1"/>
  <c r="A4461" i="1"/>
  <c r="B4461" i="1" s="1"/>
  <c r="A4462" i="1"/>
  <c r="B4462" i="1" s="1"/>
  <c r="A4463" i="1"/>
  <c r="B4463" i="1"/>
  <c r="A4464" i="1"/>
  <c r="B4464" i="1" s="1"/>
  <c r="A4465" i="1"/>
  <c r="B4465" i="1" s="1"/>
  <c r="A4466" i="1"/>
  <c r="B4466" i="1" s="1"/>
  <c r="A4467" i="1"/>
  <c r="B4467" i="1" s="1"/>
  <c r="A4468" i="1"/>
  <c r="B4468" i="1" s="1"/>
  <c r="A4469" i="1"/>
  <c r="B4469" i="1"/>
  <c r="A4470" i="1"/>
  <c r="B4470" i="1" s="1"/>
  <c r="A4471" i="1"/>
  <c r="B4471" i="1" s="1"/>
  <c r="A4472" i="1"/>
  <c r="B4472" i="1"/>
  <c r="A4473" i="1"/>
  <c r="B4473" i="1" s="1"/>
  <c r="A4474" i="1"/>
  <c r="B4474" i="1" s="1"/>
  <c r="A4475" i="1"/>
  <c r="B4475" i="1" s="1"/>
  <c r="A4476" i="1"/>
  <c r="B4476" i="1" s="1"/>
  <c r="A4477" i="1"/>
  <c r="B4477" i="1" s="1"/>
  <c r="A4478" i="1"/>
  <c r="B4478" i="1"/>
  <c r="A4479" i="1"/>
  <c r="B4479" i="1" s="1"/>
  <c r="A4480" i="1"/>
  <c r="B4480" i="1" s="1"/>
  <c r="A4481" i="1"/>
  <c r="B4481" i="1"/>
  <c r="A4482" i="1"/>
  <c r="B4482" i="1" s="1"/>
  <c r="A4483" i="1"/>
  <c r="B4483" i="1" s="1"/>
  <c r="A4484" i="1"/>
  <c r="B4484" i="1" s="1"/>
  <c r="A4485" i="1"/>
  <c r="B4485" i="1" s="1"/>
  <c r="A4486" i="1"/>
  <c r="B4486" i="1" s="1"/>
  <c r="A4487" i="1"/>
  <c r="B4487" i="1"/>
  <c r="A4488" i="1"/>
  <c r="B4488" i="1" s="1"/>
  <c r="A4489" i="1"/>
  <c r="B4489" i="1" s="1"/>
  <c r="A4490" i="1"/>
  <c r="B4490" i="1"/>
  <c r="A4491" i="1"/>
  <c r="B4491" i="1" s="1"/>
  <c r="A4492" i="1"/>
  <c r="B4492" i="1" s="1"/>
  <c r="A4493" i="1"/>
  <c r="B4493" i="1" s="1"/>
  <c r="A4494" i="1"/>
  <c r="B4494" i="1" s="1"/>
  <c r="A4495" i="1"/>
  <c r="B4495" i="1" s="1"/>
  <c r="A4496" i="1"/>
  <c r="B4496" i="1"/>
  <c r="A4497" i="1"/>
  <c r="B4497" i="1" s="1"/>
  <c r="A4498" i="1"/>
  <c r="B4498" i="1" s="1"/>
  <c r="A4499" i="1"/>
  <c r="B4499" i="1"/>
  <c r="A4500" i="1"/>
  <c r="B4500" i="1" s="1"/>
  <c r="A4501" i="1"/>
  <c r="B4501" i="1" s="1"/>
  <c r="A4502" i="1"/>
  <c r="B4502" i="1" s="1"/>
  <c r="A4503" i="1"/>
  <c r="B4503" i="1" s="1"/>
  <c r="A4504" i="1"/>
  <c r="B4504" i="1" s="1"/>
  <c r="A4505" i="1"/>
  <c r="B4505" i="1"/>
  <c r="A4506" i="1"/>
  <c r="B4506" i="1" s="1"/>
  <c r="A4507" i="1"/>
  <c r="B4507" i="1" s="1"/>
  <c r="A4508" i="1"/>
  <c r="B4508" i="1"/>
  <c r="A4509" i="1"/>
  <c r="B4509" i="1" s="1"/>
  <c r="A4510" i="1"/>
  <c r="B4510" i="1" s="1"/>
  <c r="A4511" i="1"/>
  <c r="B4511" i="1" s="1"/>
  <c r="A4512" i="1"/>
  <c r="B4512" i="1" s="1"/>
  <c r="A4513" i="1"/>
  <c r="B4513" i="1" s="1"/>
  <c r="A4514" i="1"/>
  <c r="B4514" i="1"/>
  <c r="A4515" i="1"/>
  <c r="B4515" i="1" s="1"/>
  <c r="A4516" i="1"/>
  <c r="B4516" i="1" s="1"/>
  <c r="A4517" i="1"/>
  <c r="B4517" i="1"/>
  <c r="A4518" i="1"/>
  <c r="B4518" i="1" s="1"/>
  <c r="A4519" i="1"/>
  <c r="B4519" i="1" s="1"/>
  <c r="A4520" i="1"/>
  <c r="B4520" i="1" s="1"/>
  <c r="A4521" i="1"/>
  <c r="B4521" i="1" s="1"/>
  <c r="A4522" i="1"/>
  <c r="B4522" i="1" s="1"/>
  <c r="A4523" i="1"/>
  <c r="B4523" i="1"/>
  <c r="A4524" i="1"/>
  <c r="B4524" i="1" s="1"/>
  <c r="A4525" i="1"/>
  <c r="B4525" i="1" s="1"/>
  <c r="A4526" i="1"/>
  <c r="B4526" i="1"/>
  <c r="A4527" i="1"/>
  <c r="B4527" i="1" s="1"/>
  <c r="A4528" i="1"/>
  <c r="B4528" i="1" s="1"/>
  <c r="A4529" i="1"/>
  <c r="B4529" i="1" s="1"/>
  <c r="A4530" i="1"/>
  <c r="B4530" i="1" s="1"/>
  <c r="A4531" i="1"/>
  <c r="B4531" i="1" s="1"/>
  <c r="A4532" i="1"/>
  <c r="B4532" i="1"/>
  <c r="A4533" i="1"/>
  <c r="B4533" i="1" s="1"/>
  <c r="A4534" i="1"/>
  <c r="B4534" i="1" s="1"/>
  <c r="A4535" i="1"/>
  <c r="B4535" i="1"/>
  <c r="A4536" i="1"/>
  <c r="B4536" i="1" s="1"/>
  <c r="A4537" i="1"/>
  <c r="B4537" i="1" s="1"/>
  <c r="A4538" i="1"/>
  <c r="B4538" i="1" s="1"/>
  <c r="A4539" i="1"/>
  <c r="B4539" i="1" s="1"/>
  <c r="A4540" i="1"/>
  <c r="B4540" i="1" s="1"/>
  <c r="A4541" i="1"/>
  <c r="B4541" i="1"/>
  <c r="A4542" i="1"/>
  <c r="B4542" i="1" s="1"/>
  <c r="A4543" i="1"/>
  <c r="B4543" i="1" s="1"/>
  <c r="A4544" i="1"/>
  <c r="B4544" i="1"/>
  <c r="A4545" i="1"/>
  <c r="B4545" i="1" s="1"/>
  <c r="A4546" i="1"/>
  <c r="B4546" i="1" s="1"/>
  <c r="A4547" i="1"/>
  <c r="B4547" i="1" s="1"/>
  <c r="A4548" i="1"/>
  <c r="B4548" i="1" s="1"/>
  <c r="A4549" i="1"/>
  <c r="B4549" i="1" s="1"/>
  <c r="A4550" i="1"/>
  <c r="B4550" i="1"/>
  <c r="A4551" i="1"/>
  <c r="B4551" i="1" s="1"/>
  <c r="A4552" i="1"/>
  <c r="B4552" i="1" s="1"/>
  <c r="A4553" i="1"/>
  <c r="B4553" i="1"/>
  <c r="A4554" i="1"/>
  <c r="B4554" i="1" s="1"/>
  <c r="A4555" i="1"/>
  <c r="B4555" i="1" s="1"/>
  <c r="A4556" i="1"/>
  <c r="B4556" i="1" s="1"/>
  <c r="A4557" i="1"/>
  <c r="B4557" i="1" s="1"/>
  <c r="A4558" i="1"/>
  <c r="B4558" i="1" s="1"/>
  <c r="A4559" i="1"/>
  <c r="B4559" i="1"/>
  <c r="A4560" i="1"/>
  <c r="B4560" i="1" s="1"/>
  <c r="A4561" i="1"/>
  <c r="B4561" i="1" s="1"/>
  <c r="A4562" i="1"/>
  <c r="B4562" i="1"/>
  <c r="A4563" i="1"/>
  <c r="B4563" i="1" s="1"/>
  <c r="A4564" i="1"/>
  <c r="B4564" i="1" s="1"/>
  <c r="A4565" i="1"/>
  <c r="B4565" i="1" s="1"/>
  <c r="A4566" i="1"/>
  <c r="B4566" i="1" s="1"/>
  <c r="A4567" i="1"/>
  <c r="B4567" i="1" s="1"/>
  <c r="A4568" i="1"/>
  <c r="B4568" i="1"/>
  <c r="A4569" i="1"/>
  <c r="B4569" i="1" s="1"/>
  <c r="A4570" i="1"/>
  <c r="B4570" i="1" s="1"/>
  <c r="A4571" i="1"/>
  <c r="B4571" i="1"/>
  <c r="A4572" i="1"/>
  <c r="B4572" i="1" s="1"/>
  <c r="A4573" i="1"/>
  <c r="B4573" i="1" s="1"/>
  <c r="A4574" i="1"/>
  <c r="B4574" i="1" s="1"/>
  <c r="A4575" i="1"/>
  <c r="B4575" i="1" s="1"/>
  <c r="A4576" i="1"/>
  <c r="B4576" i="1" s="1"/>
  <c r="A4577" i="1"/>
  <c r="B4577" i="1"/>
  <c r="A4578" i="1"/>
  <c r="B4578" i="1" s="1"/>
  <c r="A4579" i="1"/>
  <c r="B4579" i="1" s="1"/>
  <c r="A4580" i="1"/>
  <c r="B4580" i="1"/>
  <c r="A4581" i="1"/>
  <c r="B4581" i="1" s="1"/>
  <c r="A4582" i="1"/>
  <c r="B4582" i="1" s="1"/>
  <c r="A4583" i="1"/>
  <c r="B4583" i="1" s="1"/>
  <c r="A4584" i="1"/>
  <c r="B4584" i="1" s="1"/>
  <c r="A4585" i="1"/>
  <c r="B4585" i="1" s="1"/>
  <c r="A4586" i="1"/>
  <c r="B4586" i="1"/>
  <c r="A4587" i="1"/>
  <c r="B4587" i="1" s="1"/>
  <c r="A4588" i="1"/>
  <c r="B4588" i="1" s="1"/>
  <c r="A4589" i="1"/>
  <c r="B4589" i="1"/>
  <c r="A4590" i="1"/>
  <c r="B4590" i="1" s="1"/>
  <c r="A4591" i="1"/>
  <c r="B4591" i="1" s="1"/>
  <c r="A4592" i="1"/>
  <c r="B4592" i="1" s="1"/>
  <c r="A4593" i="1"/>
  <c r="B4593" i="1" s="1"/>
  <c r="A4594" i="1"/>
  <c r="B4594" i="1" s="1"/>
  <c r="A4595" i="1"/>
  <c r="B4595" i="1"/>
  <c r="A4596" i="1"/>
  <c r="B4596" i="1" s="1"/>
  <c r="A4597" i="1"/>
  <c r="B4597" i="1" s="1"/>
  <c r="A4598" i="1"/>
  <c r="B4598" i="1"/>
  <c r="A4599" i="1"/>
  <c r="B4599" i="1" s="1"/>
  <c r="A4600" i="1"/>
  <c r="B4600" i="1" s="1"/>
  <c r="A4601" i="1"/>
  <c r="B4601" i="1" s="1"/>
  <c r="A4602" i="1"/>
  <c r="B4602" i="1" s="1"/>
  <c r="A4603" i="1"/>
  <c r="B4603" i="1" s="1"/>
  <c r="A4604" i="1"/>
  <c r="B4604" i="1"/>
  <c r="A4605" i="1"/>
  <c r="B4605" i="1" s="1"/>
  <c r="A4606" i="1"/>
  <c r="B4606" i="1" s="1"/>
  <c r="A4607" i="1"/>
  <c r="B4607" i="1"/>
  <c r="A4608" i="1"/>
  <c r="B4608" i="1" s="1"/>
  <c r="A4609" i="1"/>
  <c r="B4609" i="1" s="1"/>
  <c r="A4610" i="1"/>
  <c r="B4610" i="1" s="1"/>
  <c r="A4611" i="1"/>
  <c r="B4611" i="1" s="1"/>
  <c r="A4612" i="1"/>
  <c r="B4612" i="1" s="1"/>
  <c r="A4613" i="1"/>
  <c r="B4613" i="1"/>
  <c r="A4614" i="1"/>
  <c r="B4614" i="1" s="1"/>
  <c r="A4615" i="1"/>
  <c r="B4615" i="1" s="1"/>
  <c r="A4616" i="1"/>
  <c r="B4616" i="1"/>
  <c r="A4617" i="1"/>
  <c r="B4617" i="1" s="1"/>
  <c r="A4618" i="1"/>
  <c r="B4618" i="1" s="1"/>
  <c r="A4619" i="1"/>
  <c r="B4619" i="1" s="1"/>
  <c r="A4620" i="1"/>
  <c r="B4620" i="1" s="1"/>
  <c r="A4621" i="1"/>
  <c r="B4621" i="1" s="1"/>
  <c r="A4622" i="1"/>
  <c r="B4622" i="1"/>
  <c r="A4623" i="1"/>
  <c r="B4623" i="1" s="1"/>
  <c r="A4624" i="1"/>
  <c r="B4624" i="1" s="1"/>
  <c r="A4625" i="1"/>
  <c r="B4625" i="1"/>
  <c r="A4626" i="1"/>
  <c r="B4626" i="1" s="1"/>
  <c r="A4627" i="1"/>
  <c r="B4627" i="1" s="1"/>
  <c r="A4628" i="1"/>
  <c r="B4628" i="1" s="1"/>
  <c r="A4629" i="1"/>
  <c r="B4629" i="1" s="1"/>
  <c r="A4630" i="1"/>
  <c r="B4630" i="1" s="1"/>
  <c r="A4631" i="1"/>
  <c r="B4631" i="1"/>
  <c r="A4632" i="1"/>
  <c r="B4632" i="1" s="1"/>
  <c r="A4633" i="1"/>
  <c r="B4633" i="1" s="1"/>
  <c r="A4634" i="1"/>
  <c r="B4634" i="1"/>
  <c r="A4635" i="1"/>
  <c r="B4635" i="1" s="1"/>
  <c r="A4636" i="1"/>
  <c r="B4636" i="1" s="1"/>
  <c r="A4637" i="1"/>
  <c r="B4637" i="1" s="1"/>
  <c r="A4638" i="1"/>
  <c r="B4638" i="1" s="1"/>
  <c r="A4639" i="1"/>
  <c r="B4639" i="1" s="1"/>
  <c r="A4640" i="1"/>
  <c r="B4640" i="1"/>
  <c r="A4641" i="1"/>
  <c r="B4641" i="1" s="1"/>
  <c r="A4642" i="1"/>
  <c r="B4642" i="1" s="1"/>
  <c r="A4643" i="1"/>
  <c r="B4643" i="1"/>
  <c r="A4644" i="1"/>
  <c r="B4644" i="1" s="1"/>
  <c r="A4645" i="1"/>
  <c r="B4645" i="1" s="1"/>
  <c r="A4646" i="1"/>
  <c r="B4646" i="1" s="1"/>
  <c r="A4647" i="1"/>
  <c r="B4647" i="1" s="1"/>
  <c r="A4648" i="1"/>
  <c r="B4648" i="1" s="1"/>
  <c r="A4649" i="1"/>
  <c r="B4649" i="1"/>
  <c r="A4650" i="1"/>
  <c r="B4650" i="1" s="1"/>
  <c r="A4651" i="1"/>
  <c r="B4651" i="1" s="1"/>
  <c r="A4652" i="1"/>
  <c r="B4652" i="1"/>
  <c r="A4653" i="1"/>
  <c r="B4653" i="1" s="1"/>
  <c r="A4654" i="1"/>
  <c r="B4654" i="1" s="1"/>
  <c r="A4655" i="1"/>
  <c r="B4655" i="1" s="1"/>
  <c r="A4656" i="1"/>
  <c r="B4656" i="1" s="1"/>
  <c r="A4657" i="1"/>
  <c r="B4657" i="1" s="1"/>
  <c r="A4658" i="1"/>
  <c r="B4658" i="1"/>
  <c r="A4659" i="1"/>
  <c r="B4659" i="1" s="1"/>
  <c r="A4660" i="1"/>
  <c r="B4660" i="1" s="1"/>
  <c r="A4661" i="1"/>
  <c r="B4661" i="1"/>
  <c r="A4662" i="1"/>
  <c r="B4662" i="1" s="1"/>
  <c r="A4663" i="1"/>
  <c r="B4663" i="1" s="1"/>
  <c r="A4664" i="1"/>
  <c r="B4664" i="1" s="1"/>
  <c r="A4665" i="1"/>
  <c r="B4665" i="1" s="1"/>
  <c r="A4666" i="1"/>
  <c r="B4666" i="1" s="1"/>
  <c r="A4667" i="1"/>
  <c r="B4667" i="1"/>
  <c r="A4668" i="1"/>
  <c r="B4668" i="1" s="1"/>
  <c r="A4669" i="1"/>
  <c r="B4669" i="1" s="1"/>
  <c r="A4670" i="1"/>
  <c r="B4670" i="1"/>
  <c r="A4671" i="1"/>
  <c r="B4671" i="1" s="1"/>
  <c r="A4672" i="1"/>
  <c r="B4672" i="1" s="1"/>
  <c r="A4673" i="1"/>
  <c r="B4673" i="1" s="1"/>
  <c r="A4674" i="1"/>
  <c r="B4674" i="1" s="1"/>
  <c r="A4675" i="1"/>
  <c r="B4675" i="1" s="1"/>
  <c r="A4676" i="1"/>
  <c r="B4676" i="1"/>
  <c r="A4677" i="1"/>
  <c r="B4677" i="1" s="1"/>
  <c r="A4678" i="1"/>
  <c r="B4678" i="1" s="1"/>
  <c r="A4679" i="1"/>
  <c r="B4679" i="1"/>
  <c r="A4680" i="1"/>
  <c r="B4680" i="1" s="1"/>
  <c r="A4681" i="1"/>
  <c r="B4681" i="1" s="1"/>
  <c r="A4682" i="1"/>
  <c r="B4682" i="1" s="1"/>
  <c r="A4683" i="1"/>
  <c r="B4683" i="1" s="1"/>
  <c r="A4684" i="1"/>
  <c r="B4684" i="1" s="1"/>
  <c r="A4685" i="1"/>
  <c r="B4685" i="1"/>
  <c r="A4686" i="1"/>
  <c r="B4686" i="1" s="1"/>
  <c r="A4687" i="1"/>
  <c r="B4687" i="1" s="1"/>
  <c r="A4688" i="1"/>
  <c r="B4688" i="1"/>
  <c r="A4689" i="1"/>
  <c r="B4689" i="1" s="1"/>
  <c r="A4690" i="1"/>
  <c r="B4690" i="1" s="1"/>
  <c r="A4691" i="1"/>
  <c r="B4691" i="1" s="1"/>
  <c r="A4692" i="1"/>
  <c r="B4692" i="1" s="1"/>
  <c r="A4693" i="1"/>
  <c r="B4693" i="1" s="1"/>
  <c r="A4694" i="1"/>
  <c r="B4694" i="1"/>
  <c r="A4695" i="1"/>
  <c r="B4695" i="1" s="1"/>
  <c r="A4696" i="1"/>
  <c r="B4696" i="1" s="1"/>
  <c r="A4697" i="1"/>
  <c r="B4697" i="1"/>
  <c r="A4698" i="1"/>
  <c r="B4698" i="1" s="1"/>
  <c r="A4699" i="1"/>
  <c r="B4699" i="1" s="1"/>
  <c r="A4700" i="1"/>
  <c r="B4700" i="1" s="1"/>
  <c r="A4701" i="1"/>
  <c r="B4701" i="1" s="1"/>
  <c r="A4702" i="1"/>
  <c r="B4702" i="1" s="1"/>
  <c r="A4703" i="1"/>
  <c r="B4703" i="1"/>
  <c r="A4704" i="1"/>
  <c r="B4704" i="1" s="1"/>
  <c r="A4705" i="1"/>
  <c r="B4705" i="1" s="1"/>
  <c r="A4706" i="1"/>
  <c r="B4706" i="1"/>
  <c r="A4707" i="1"/>
  <c r="B4707" i="1" s="1"/>
  <c r="A4708" i="1"/>
  <c r="B4708" i="1" s="1"/>
  <c r="A4709" i="1"/>
  <c r="B4709" i="1" s="1"/>
  <c r="A4710" i="1"/>
  <c r="B4710" i="1" s="1"/>
  <c r="A4711" i="1"/>
  <c r="B4711" i="1" s="1"/>
  <c r="A4712" i="1"/>
  <c r="B4712" i="1"/>
  <c r="A4713" i="1"/>
  <c r="B4713" i="1" s="1"/>
  <c r="A4714" i="1"/>
  <c r="B4714" i="1" s="1"/>
  <c r="A4715" i="1"/>
  <c r="B4715" i="1"/>
  <c r="A4716" i="1"/>
  <c r="B4716" i="1" s="1"/>
  <c r="A4717" i="1"/>
  <c r="B4717" i="1" s="1"/>
  <c r="A4718" i="1"/>
  <c r="B4718" i="1" s="1"/>
  <c r="A4719" i="1"/>
  <c r="B4719" i="1" s="1"/>
  <c r="A4720" i="1"/>
  <c r="B4720" i="1" s="1"/>
  <c r="A4721" i="1"/>
  <c r="B4721" i="1"/>
  <c r="A4722" i="1"/>
  <c r="B4722" i="1" s="1"/>
  <c r="A4723" i="1"/>
  <c r="B4723" i="1" s="1"/>
  <c r="A4724" i="1"/>
  <c r="B4724" i="1"/>
  <c r="A4725" i="1"/>
  <c r="B4725" i="1" s="1"/>
  <c r="A4726" i="1"/>
  <c r="B4726" i="1" s="1"/>
  <c r="A4727" i="1"/>
  <c r="B4727" i="1" s="1"/>
  <c r="A4728" i="1"/>
  <c r="B4728" i="1" s="1"/>
  <c r="A4729" i="1"/>
  <c r="B4729" i="1" s="1"/>
  <c r="A4730" i="1"/>
  <c r="B4730" i="1"/>
  <c r="A4731" i="1"/>
  <c r="B4731" i="1" s="1"/>
  <c r="A4732" i="1"/>
  <c r="B4732" i="1" s="1"/>
  <c r="A4733" i="1"/>
  <c r="B4733" i="1"/>
  <c r="A4734" i="1"/>
  <c r="B4734" i="1" s="1"/>
  <c r="A4735" i="1"/>
  <c r="B4735" i="1" s="1"/>
  <c r="A4736" i="1"/>
  <c r="B4736" i="1" s="1"/>
  <c r="A4737" i="1"/>
  <c r="B4737" i="1" s="1"/>
  <c r="A4738" i="1"/>
  <c r="B4738" i="1" s="1"/>
  <c r="A4739" i="1"/>
  <c r="B4739" i="1"/>
  <c r="A4740" i="1"/>
  <c r="B4740" i="1" s="1"/>
  <c r="A4741" i="1"/>
  <c r="B4741" i="1" s="1"/>
  <c r="A4742" i="1"/>
  <c r="B4742" i="1"/>
  <c r="A4743" i="1"/>
  <c r="B4743" i="1" s="1"/>
  <c r="A4744" i="1"/>
  <c r="B4744" i="1" s="1"/>
  <c r="A4745" i="1"/>
  <c r="B4745" i="1" s="1"/>
  <c r="A4746" i="1"/>
  <c r="B4746" i="1" s="1"/>
  <c r="A4747" i="1"/>
  <c r="B4747" i="1" s="1"/>
  <c r="A4748" i="1"/>
  <c r="B4748" i="1"/>
  <c r="A4749" i="1"/>
  <c r="B4749" i="1" s="1"/>
  <c r="A4750" i="1"/>
  <c r="B4750" i="1" s="1"/>
  <c r="A4751" i="1"/>
  <c r="B4751" i="1"/>
  <c r="A4752" i="1"/>
  <c r="B4752" i="1" s="1"/>
  <c r="A4753" i="1"/>
  <c r="B4753" i="1" s="1"/>
  <c r="A4754" i="1"/>
  <c r="B4754" i="1" s="1"/>
  <c r="A4755" i="1"/>
  <c r="B4755" i="1" s="1"/>
  <c r="A4756" i="1"/>
  <c r="B4756" i="1" s="1"/>
  <c r="A4757" i="1"/>
  <c r="B4757" i="1"/>
  <c r="A4758" i="1"/>
  <c r="B4758" i="1" s="1"/>
  <c r="A4759" i="1"/>
  <c r="B4759" i="1" s="1"/>
  <c r="A4760" i="1"/>
  <c r="B4760" i="1"/>
  <c r="A4761" i="1"/>
  <c r="B4761" i="1" s="1"/>
  <c r="A4762" i="1"/>
  <c r="B4762" i="1"/>
  <c r="A4763" i="1"/>
  <c r="B4763" i="1"/>
  <c r="A4764" i="1"/>
  <c r="B4764" i="1" s="1"/>
  <c r="A4765" i="1"/>
  <c r="B4765" i="1"/>
  <c r="A4766" i="1"/>
  <c r="B4766" i="1" s="1"/>
  <c r="A4767" i="1"/>
  <c r="B4767" i="1" s="1"/>
  <c r="A4768" i="1"/>
  <c r="B4768" i="1" s="1"/>
  <c r="A4769" i="1"/>
  <c r="B4769" i="1"/>
  <c r="A4770" i="1"/>
  <c r="B4770" i="1" s="1"/>
  <c r="A4771" i="1"/>
  <c r="B4771" i="1"/>
  <c r="A4772" i="1"/>
  <c r="B4772" i="1"/>
  <c r="A4773" i="1"/>
  <c r="B4773" i="1" s="1"/>
  <c r="A4774" i="1"/>
  <c r="B4774" i="1"/>
  <c r="A4775" i="1"/>
  <c r="B4775" i="1" s="1"/>
  <c r="A4776" i="1"/>
  <c r="B4776" i="1" s="1"/>
  <c r="A4777" i="1"/>
  <c r="B4777" i="1" s="1"/>
  <c r="A4778" i="1"/>
  <c r="B4778" i="1"/>
  <c r="A4779" i="1"/>
  <c r="B4779" i="1" s="1"/>
  <c r="A4780" i="1"/>
  <c r="B4780" i="1"/>
  <c r="A4781" i="1"/>
  <c r="B4781" i="1"/>
  <c r="A4782" i="1"/>
  <c r="B4782" i="1" s="1"/>
  <c r="A4783" i="1"/>
  <c r="B4783" i="1"/>
  <c r="A4784" i="1"/>
  <c r="B4784" i="1" s="1"/>
  <c r="A4785" i="1"/>
  <c r="B4785" i="1" s="1"/>
  <c r="A4786" i="1"/>
  <c r="B4786" i="1" s="1"/>
  <c r="A4787" i="1"/>
  <c r="B4787" i="1"/>
  <c r="A4788" i="1"/>
  <c r="B4788" i="1" s="1"/>
  <c r="A4789" i="1"/>
  <c r="B4789" i="1"/>
  <c r="A4790" i="1"/>
  <c r="B4790" i="1"/>
  <c r="A4791" i="1"/>
  <c r="B4791" i="1" s="1"/>
  <c r="A4792" i="1"/>
  <c r="B4792" i="1"/>
  <c r="A4793" i="1"/>
  <c r="B4793" i="1" s="1"/>
  <c r="A4794" i="1"/>
  <c r="B4794" i="1" s="1"/>
  <c r="A4795" i="1"/>
  <c r="B4795" i="1" s="1"/>
  <c r="A4796" i="1"/>
  <c r="B4796" i="1"/>
  <c r="A4797" i="1"/>
  <c r="B4797" i="1" s="1"/>
  <c r="A4798" i="1"/>
  <c r="B4798" i="1"/>
  <c r="A4799" i="1"/>
  <c r="B4799" i="1"/>
  <c r="A4800" i="1"/>
  <c r="B4800" i="1" s="1"/>
  <c r="A4801" i="1"/>
  <c r="B4801" i="1"/>
  <c r="A4802" i="1"/>
  <c r="B4802" i="1" s="1"/>
  <c r="A4803" i="1"/>
  <c r="B4803" i="1" s="1"/>
  <c r="A4804" i="1"/>
  <c r="B4804" i="1" s="1"/>
  <c r="A4805" i="1"/>
  <c r="B4805" i="1"/>
  <c r="A4806" i="1"/>
  <c r="B4806" i="1" s="1"/>
  <c r="A4807" i="1"/>
  <c r="B4807" i="1"/>
  <c r="A4808" i="1"/>
  <c r="B4808" i="1"/>
  <c r="A4809" i="1"/>
  <c r="B4809" i="1" s="1"/>
  <c r="A4810" i="1"/>
  <c r="B4810" i="1"/>
  <c r="A4811" i="1"/>
  <c r="B4811" i="1" s="1"/>
  <c r="A4812" i="1"/>
  <c r="B4812" i="1" s="1"/>
  <c r="A4813" i="1"/>
  <c r="B4813" i="1" s="1"/>
  <c r="A4814" i="1"/>
  <c r="B4814" i="1"/>
  <c r="A4815" i="1"/>
  <c r="B4815" i="1" s="1"/>
  <c r="A4816" i="1"/>
  <c r="B4816" i="1"/>
  <c r="A4817" i="1"/>
  <c r="B4817" i="1"/>
  <c r="A4818" i="1"/>
  <c r="B4818" i="1" s="1"/>
  <c r="A4819" i="1"/>
  <c r="B4819" i="1"/>
  <c r="A4820" i="1"/>
  <c r="B4820" i="1" s="1"/>
  <c r="A4821" i="1"/>
  <c r="B4821" i="1" s="1"/>
  <c r="A4822" i="1"/>
  <c r="B4822" i="1" s="1"/>
  <c r="A4823" i="1"/>
  <c r="B4823" i="1"/>
  <c r="A4824" i="1"/>
  <c r="B4824" i="1" s="1"/>
  <c r="A4825" i="1"/>
  <c r="B4825" i="1"/>
  <c r="A4826" i="1"/>
  <c r="B4826" i="1"/>
  <c r="A4827" i="1"/>
  <c r="B4827" i="1" s="1"/>
  <c r="A4828" i="1"/>
  <c r="B4828" i="1"/>
  <c r="A4829" i="1"/>
  <c r="B4829" i="1" s="1"/>
  <c r="A4830" i="1"/>
  <c r="B4830" i="1" s="1"/>
  <c r="A4831" i="1"/>
  <c r="B4831" i="1" s="1"/>
  <c r="A4832" i="1"/>
  <c r="B4832" i="1"/>
  <c r="A4833" i="1"/>
  <c r="B4833" i="1" s="1"/>
  <c r="A4834" i="1"/>
  <c r="B4834" i="1"/>
  <c r="A4835" i="1"/>
  <c r="B4835" i="1"/>
  <c r="A4836" i="1"/>
  <c r="B4836" i="1" s="1"/>
  <c r="A4837" i="1"/>
  <c r="B4837" i="1"/>
  <c r="A4838" i="1"/>
  <c r="B4838" i="1" s="1"/>
  <c r="A4839" i="1"/>
  <c r="B4839" i="1" s="1"/>
  <c r="A4840" i="1"/>
  <c r="B4840" i="1" s="1"/>
  <c r="A4841" i="1"/>
  <c r="B4841" i="1"/>
  <c r="A4842" i="1"/>
  <c r="B4842" i="1" s="1"/>
  <c r="A4843" i="1"/>
  <c r="B4843" i="1"/>
  <c r="A4844" i="1"/>
  <c r="B4844" i="1"/>
  <c r="A4845" i="1"/>
  <c r="B4845" i="1" s="1"/>
  <c r="A4846" i="1"/>
  <c r="B4846" i="1"/>
  <c r="A4847" i="1"/>
  <c r="B4847" i="1" s="1"/>
  <c r="A4848" i="1"/>
  <c r="B4848" i="1" s="1"/>
  <c r="A4849" i="1"/>
  <c r="B4849" i="1" s="1"/>
  <c r="A4850" i="1"/>
  <c r="B4850" i="1"/>
  <c r="A4851" i="1"/>
  <c r="B4851" i="1" s="1"/>
  <c r="A4852" i="1"/>
  <c r="B4852" i="1"/>
  <c r="A4853" i="1"/>
  <c r="B4853" i="1"/>
  <c r="A4854" i="1"/>
  <c r="B4854" i="1" s="1"/>
  <c r="A4855" i="1"/>
  <c r="B4855" i="1"/>
  <c r="A4856" i="1"/>
  <c r="B4856" i="1" s="1"/>
  <c r="A4857" i="1"/>
  <c r="B4857" i="1" s="1"/>
  <c r="A4858" i="1"/>
  <c r="B4858" i="1" s="1"/>
  <c r="A4859" i="1"/>
  <c r="B4859" i="1"/>
  <c r="A4860" i="1"/>
  <c r="B4860" i="1" s="1"/>
  <c r="A4861" i="1"/>
  <c r="B4861" i="1"/>
  <c r="A4862" i="1"/>
  <c r="B4862" i="1"/>
  <c r="A4863" i="1"/>
  <c r="B4863" i="1" s="1"/>
  <c r="A4864" i="1"/>
  <c r="B4864" i="1"/>
  <c r="A4865" i="1"/>
  <c r="B4865" i="1" s="1"/>
  <c r="A4866" i="1"/>
  <c r="B4866" i="1" s="1"/>
  <c r="A4867" i="1"/>
  <c r="B4867" i="1" s="1"/>
  <c r="A4868" i="1"/>
  <c r="B4868" i="1"/>
  <c r="A4869" i="1"/>
  <c r="B4869" i="1" s="1"/>
  <c r="A4870" i="1"/>
  <c r="B4870" i="1"/>
  <c r="A4871" i="1"/>
  <c r="B4871" i="1"/>
  <c r="A4872" i="1"/>
  <c r="B4872" i="1" s="1"/>
  <c r="A4873" i="1"/>
  <c r="B4873" i="1"/>
  <c r="A4874" i="1"/>
  <c r="B4874" i="1" s="1"/>
  <c r="A4875" i="1"/>
  <c r="B4875" i="1" s="1"/>
  <c r="A4876" i="1"/>
  <c r="B4876" i="1" s="1"/>
  <c r="A4877" i="1"/>
  <c r="B4877" i="1"/>
  <c r="A4878" i="1"/>
  <c r="B4878" i="1" s="1"/>
  <c r="A4879" i="1"/>
  <c r="B4879" i="1"/>
  <c r="A4880" i="1"/>
  <c r="B4880" i="1"/>
  <c r="A4881" i="1"/>
  <c r="B4881" i="1" s="1"/>
  <c r="A4882" i="1"/>
  <c r="B4882" i="1"/>
  <c r="A4883" i="1"/>
  <c r="B4883" i="1" s="1"/>
  <c r="A4884" i="1"/>
  <c r="B4884" i="1" s="1"/>
  <c r="A4885" i="1"/>
  <c r="B4885" i="1" s="1"/>
  <c r="A4886" i="1"/>
  <c r="B4886" i="1"/>
  <c r="A4887" i="1"/>
  <c r="B4887" i="1" s="1"/>
  <c r="A4888" i="1"/>
  <c r="B4888" i="1"/>
  <c r="A4889" i="1"/>
  <c r="B4889" i="1"/>
  <c r="A4890" i="1"/>
  <c r="B4890" i="1" s="1"/>
  <c r="A4891" i="1"/>
  <c r="B4891" i="1"/>
  <c r="A4892" i="1"/>
  <c r="B4892" i="1" s="1"/>
  <c r="A4893" i="1"/>
  <c r="B4893" i="1" s="1"/>
  <c r="A4894" i="1"/>
  <c r="B4894" i="1" s="1"/>
  <c r="A4895" i="1"/>
  <c r="B4895" i="1"/>
  <c r="A4896" i="1"/>
  <c r="B4896" i="1" s="1"/>
  <c r="A4897" i="1"/>
  <c r="B4897" i="1"/>
  <c r="A4898" i="1"/>
  <c r="B4898" i="1"/>
  <c r="A4899" i="1"/>
  <c r="B4899" i="1" s="1"/>
  <c r="A4900" i="1"/>
  <c r="B4900" i="1"/>
  <c r="A4901" i="1"/>
  <c r="B4901" i="1" s="1"/>
  <c r="A4902" i="1"/>
  <c r="B4902" i="1" s="1"/>
  <c r="A4903" i="1"/>
  <c r="B4903" i="1" s="1"/>
  <c r="A4904" i="1"/>
  <c r="B4904" i="1"/>
  <c r="A4905" i="1"/>
  <c r="B4905" i="1" s="1"/>
  <c r="A4906" i="1"/>
  <c r="B4906" i="1"/>
  <c r="A4907" i="1"/>
  <c r="B4907" i="1"/>
  <c r="A4908" i="1"/>
  <c r="B4908" i="1" s="1"/>
  <c r="A4909" i="1"/>
  <c r="B4909" i="1"/>
  <c r="A4910" i="1"/>
  <c r="B4910" i="1" s="1"/>
  <c r="A4911" i="1"/>
  <c r="B4911" i="1" s="1"/>
  <c r="A4912" i="1"/>
  <c r="B4912" i="1" s="1"/>
  <c r="A4913" i="1"/>
  <c r="B4913" i="1"/>
  <c r="A4914" i="1"/>
  <c r="B4914" i="1" s="1"/>
  <c r="A4915" i="1"/>
  <c r="B4915" i="1"/>
  <c r="A4916" i="1"/>
  <c r="B4916" i="1"/>
  <c r="A4917" i="1"/>
  <c r="B4917" i="1" s="1"/>
  <c r="A4918" i="1"/>
  <c r="B4918" i="1"/>
  <c r="A4919" i="1"/>
  <c r="B4919" i="1" s="1"/>
  <c r="A4920" i="1"/>
  <c r="B4920" i="1" s="1"/>
  <c r="A4921" i="1"/>
  <c r="B4921" i="1" s="1"/>
  <c r="A4922" i="1"/>
  <c r="B4922" i="1"/>
  <c r="A4923" i="1"/>
  <c r="B4923" i="1" s="1"/>
  <c r="A4924" i="1"/>
  <c r="B4924" i="1"/>
  <c r="A4925" i="1"/>
  <c r="B4925" i="1"/>
  <c r="A4926" i="1"/>
  <c r="B4926" i="1" s="1"/>
  <c r="A4927" i="1"/>
  <c r="B4927" i="1"/>
  <c r="A4928" i="1"/>
  <c r="B4928" i="1" s="1"/>
  <c r="A4929" i="1"/>
  <c r="B4929" i="1" s="1"/>
  <c r="A4930" i="1"/>
  <c r="B4930" i="1" s="1"/>
  <c r="A4931" i="1"/>
  <c r="B4931" i="1"/>
  <c r="A4932" i="1"/>
  <c r="B4932" i="1" s="1"/>
  <c r="A4933" i="1"/>
  <c r="B4933" i="1"/>
  <c r="A4934" i="1"/>
  <c r="B4934" i="1"/>
  <c r="A4935" i="1"/>
  <c r="B4935" i="1" s="1"/>
  <c r="A4936" i="1"/>
  <c r="B4936" i="1"/>
  <c r="A4937" i="1"/>
  <c r="B4937" i="1" s="1"/>
  <c r="A4938" i="1"/>
  <c r="B4938" i="1" s="1"/>
  <c r="A4939" i="1"/>
  <c r="B4939" i="1" s="1"/>
  <c r="A4940" i="1"/>
  <c r="B4940" i="1"/>
  <c r="A4941" i="1"/>
  <c r="B4941" i="1" s="1"/>
  <c r="A4942" i="1"/>
  <c r="B4942" i="1"/>
  <c r="A4943" i="1"/>
  <c r="B4943" i="1"/>
  <c r="A4944" i="1"/>
  <c r="B4944" i="1" s="1"/>
  <c r="A4945" i="1"/>
  <c r="B4945" i="1"/>
  <c r="A4946" i="1"/>
  <c r="B4946" i="1" s="1"/>
  <c r="A4947" i="1"/>
  <c r="B4947" i="1" s="1"/>
  <c r="A4948" i="1"/>
  <c r="B4948" i="1" s="1"/>
  <c r="A4949" i="1"/>
  <c r="B4949" i="1" s="1"/>
  <c r="A4950" i="1"/>
  <c r="B4950" i="1" s="1"/>
  <c r="A4951" i="1"/>
  <c r="B4951" i="1"/>
  <c r="A4952" i="1"/>
  <c r="B4952" i="1" s="1"/>
  <c r="A4953" i="1"/>
  <c r="B4953" i="1" s="1"/>
  <c r="A4954" i="1"/>
  <c r="B4954" i="1"/>
  <c r="A4955" i="1"/>
  <c r="B4955" i="1" s="1"/>
  <c r="A4956" i="1"/>
  <c r="B4956" i="1" s="1"/>
  <c r="A4957" i="1"/>
  <c r="B4957" i="1" s="1"/>
  <c r="A4958" i="1"/>
  <c r="B4958" i="1" s="1"/>
  <c r="A4959" i="1"/>
  <c r="B4959" i="1" s="1"/>
  <c r="A4960" i="1"/>
  <c r="B4960" i="1"/>
  <c r="A4961" i="1"/>
  <c r="B4961" i="1" s="1"/>
  <c r="A4962" i="1"/>
  <c r="B4962" i="1" s="1"/>
  <c r="A4963" i="1"/>
  <c r="B4963" i="1"/>
  <c r="A4964" i="1"/>
  <c r="B4964" i="1" s="1"/>
  <c r="A4965" i="1"/>
  <c r="B4965" i="1" s="1"/>
  <c r="A4966" i="1"/>
  <c r="B4966" i="1" s="1"/>
  <c r="A4967" i="1"/>
  <c r="B4967" i="1" s="1"/>
  <c r="A4968" i="1"/>
  <c r="B4968" i="1" s="1"/>
  <c r="A4969" i="1"/>
  <c r="B4969" i="1"/>
  <c r="A4970" i="1"/>
  <c r="B4970" i="1" s="1"/>
  <c r="A4971" i="1"/>
  <c r="B4971" i="1" s="1"/>
  <c r="A4972" i="1"/>
  <c r="B4972" i="1"/>
  <c r="A4973" i="1"/>
  <c r="B4973" i="1" s="1"/>
  <c r="A4974" i="1"/>
  <c r="B4974" i="1" s="1"/>
  <c r="A4975" i="1"/>
  <c r="B4975" i="1" s="1"/>
  <c r="A4976" i="1"/>
  <c r="B4976" i="1" s="1"/>
  <c r="A4977" i="1"/>
  <c r="B4977" i="1" s="1"/>
  <c r="A4978" i="1"/>
  <c r="B4978" i="1"/>
  <c r="A4979" i="1"/>
  <c r="B4979" i="1" s="1"/>
  <c r="A4980" i="1"/>
  <c r="B4980" i="1" s="1"/>
  <c r="A4981" i="1"/>
  <c r="B4981" i="1"/>
  <c r="A4982" i="1"/>
  <c r="B4982" i="1" s="1"/>
  <c r="A4983" i="1"/>
  <c r="B4983" i="1" s="1"/>
  <c r="A4984" i="1"/>
  <c r="B4984" i="1" s="1"/>
  <c r="A4985" i="1"/>
  <c r="B4985" i="1" s="1"/>
  <c r="A4986" i="1"/>
  <c r="B4986" i="1" s="1"/>
  <c r="A4987" i="1"/>
  <c r="B4987" i="1"/>
  <c r="A4988" i="1"/>
  <c r="B4988" i="1" s="1"/>
  <c r="A4989" i="1"/>
  <c r="B4989" i="1" s="1"/>
  <c r="A4990" i="1"/>
  <c r="B4990" i="1"/>
  <c r="A4991" i="1"/>
  <c r="B4991" i="1" s="1"/>
  <c r="A4992" i="1"/>
  <c r="B4992" i="1" s="1"/>
  <c r="A4993" i="1"/>
  <c r="B4993" i="1" s="1"/>
  <c r="A4994" i="1"/>
  <c r="B4994" i="1" s="1"/>
  <c r="A4995" i="1"/>
  <c r="B4995" i="1" s="1"/>
  <c r="A4996" i="1"/>
  <c r="B4996" i="1"/>
  <c r="A4997" i="1"/>
  <c r="B4997" i="1" s="1"/>
  <c r="A4998" i="1"/>
  <c r="B4998" i="1" s="1"/>
  <c r="A4999" i="1"/>
  <c r="B4999" i="1"/>
  <c r="A5000" i="1"/>
  <c r="B5000" i="1" s="1"/>
  <c r="A5001" i="1"/>
  <c r="B5001" i="1" s="1"/>
  <c r="S14" i="1" l="1"/>
  <c r="P3" i="1"/>
  <c r="S15" i="1"/>
  <c r="B2903" i="1"/>
  <c r="B2876" i="1"/>
  <c r="B2860" i="1"/>
  <c r="B2894" i="1"/>
  <c r="B2867" i="1"/>
  <c r="B2851" i="1"/>
  <c r="B2917" i="1"/>
  <c r="B2912" i="1"/>
  <c r="B2885" i="1"/>
  <c r="B2842" i="1"/>
  <c r="B2824" i="1"/>
  <c r="B2815" i="1"/>
  <c r="B2788" i="1"/>
  <c r="B2761" i="1"/>
  <c r="B2734" i="1"/>
  <c r="B2707" i="1"/>
  <c r="B2680" i="1"/>
  <c r="B2653" i="1"/>
  <c r="B2626" i="1"/>
  <c r="B2599" i="1"/>
  <c r="B2572" i="1"/>
  <c r="B2545" i="1"/>
  <c r="B2518" i="1"/>
  <c r="B2509" i="1"/>
  <c r="B2833" i="1"/>
  <c r="B2806" i="1"/>
  <c r="B2779" i="1"/>
  <c r="B2752" i="1"/>
  <c r="B2725" i="1"/>
  <c r="B2698" i="1"/>
  <c r="B2671" i="1"/>
  <c r="B2644" i="1"/>
  <c r="B2617" i="1"/>
  <c r="B2590" i="1"/>
  <c r="B2563" i="1"/>
  <c r="B2536" i="1"/>
  <c r="B2500" i="1"/>
  <c r="B2797" i="1"/>
  <c r="B2770" i="1"/>
  <c r="B2743" i="1"/>
  <c r="B2716" i="1"/>
  <c r="B2689" i="1"/>
  <c r="B2662" i="1"/>
  <c r="B2635" i="1"/>
  <c r="B2608" i="1"/>
  <c r="B2581" i="1"/>
  <c r="B2554" i="1"/>
  <c r="B2527" i="1"/>
  <c r="B2491" i="1"/>
  <c r="B2464" i="1"/>
  <c r="B2354" i="1"/>
  <c r="B2273" i="1"/>
  <c r="B2482" i="1"/>
  <c r="B2455" i="1"/>
  <c r="B2408" i="1"/>
  <c r="B2327" i="1"/>
  <c r="B2246" i="1"/>
  <c r="B2172" i="1"/>
  <c r="B2473" i="1"/>
  <c r="B2446" i="1"/>
  <c r="B2381" i="1"/>
  <c r="B2300" i="1"/>
  <c r="B2091" i="1"/>
  <c r="B2010" i="1"/>
  <c r="B2399" i="1"/>
  <c r="B2372" i="1"/>
  <c r="B2345" i="1"/>
  <c r="B2318" i="1"/>
  <c r="B2291" i="1"/>
  <c r="B2264" i="1"/>
  <c r="B2237" i="1"/>
  <c r="B2145" i="1"/>
  <c r="B2064" i="1"/>
  <c r="B1916" i="1"/>
  <c r="B2436" i="1"/>
  <c r="B2427" i="1"/>
  <c r="B2418" i="1"/>
  <c r="B2390" i="1"/>
  <c r="B2363" i="1"/>
  <c r="B2336" i="1"/>
  <c r="B2309" i="1"/>
  <c r="B2282" i="1"/>
  <c r="B2255" i="1"/>
  <c r="B2118" i="1"/>
  <c r="B2037" i="1"/>
  <c r="B2221" i="1"/>
  <c r="B2212" i="1"/>
  <c r="B2203" i="1"/>
  <c r="B2194" i="1"/>
  <c r="B2185" i="1"/>
  <c r="B2163" i="1"/>
  <c r="B2136" i="1"/>
  <c r="B2109" i="1"/>
  <c r="B2082" i="1"/>
  <c r="B2055" i="1"/>
  <c r="B2028" i="1"/>
  <c r="B2001" i="1"/>
  <c r="B2154" i="1"/>
  <c r="B2127" i="1"/>
  <c r="B2100" i="1"/>
  <c r="B2073" i="1"/>
  <c r="B2046" i="1"/>
  <c r="B2019" i="1"/>
  <c r="B1943" i="1"/>
  <c r="B1986" i="1"/>
  <c r="B1977" i="1"/>
  <c r="B1968" i="1"/>
  <c r="B1961" i="1"/>
  <c r="B1934" i="1"/>
  <c r="B1952" i="1"/>
  <c r="B1925" i="1"/>
  <c r="B1851" i="1"/>
  <c r="B1842" i="1"/>
  <c r="B1833" i="1"/>
  <c r="B1846" i="1"/>
  <c r="B1837" i="1"/>
  <c r="B1912" i="1"/>
  <c r="B1903" i="1"/>
  <c r="B1894" i="1"/>
  <c r="B1885" i="1"/>
  <c r="B1876" i="1"/>
  <c r="B1867" i="1"/>
  <c r="B1858" i="1"/>
  <c r="B1849" i="1"/>
  <c r="B1840" i="1"/>
  <c r="B1831" i="1"/>
  <c r="B1828" i="1"/>
  <c r="B1819" i="1"/>
  <c r="B1810" i="1"/>
  <c r="B1801" i="1"/>
  <c r="B1794" i="1"/>
  <c r="B1785" i="1"/>
  <c r="B1776" i="1"/>
  <c r="B1767" i="1"/>
  <c r="B1758" i="1"/>
  <c r="B1749" i="1"/>
  <c r="B1745" i="1"/>
  <c r="B1736" i="1"/>
  <c r="B1727" i="1"/>
  <c r="B1633" i="1"/>
  <c r="B1797" i="1"/>
  <c r="B1788" i="1"/>
  <c r="B1779" i="1"/>
  <c r="B1770" i="1"/>
  <c r="B1761" i="1"/>
  <c r="B1752" i="1"/>
  <c r="B1740" i="1"/>
  <c r="B1731" i="1"/>
  <c r="B1722" i="1"/>
  <c r="B1743" i="1"/>
  <c r="B1734" i="1"/>
  <c r="B1725" i="1"/>
  <c r="B1716" i="1"/>
  <c r="B1707" i="1"/>
  <c r="B1693" i="1"/>
  <c r="B1684" i="1"/>
  <c r="B1675" i="1"/>
  <c r="B1698" i="1"/>
  <c r="B1666" i="1"/>
  <c r="B1657" i="1"/>
  <c r="B1646" i="1"/>
  <c r="B1637" i="1"/>
  <c r="B1696" i="1"/>
  <c r="B1687" i="1"/>
  <c r="B1678" i="1"/>
  <c r="B1669" i="1"/>
  <c r="B1660" i="1"/>
  <c r="B1651" i="1"/>
  <c r="B1628" i="1"/>
  <c r="B1603" i="1"/>
  <c r="N3" i="1"/>
  <c r="N4" i="1" s="1"/>
  <c r="S13" i="1" l="1"/>
  <c r="O4" i="1"/>
  <c r="O3" i="1"/>
  <c r="A1501" i="1" l="1"/>
  <c r="B1501" i="1" s="1"/>
  <c r="A1502" i="1"/>
  <c r="B1502" i="1" s="1"/>
  <c r="A1503" i="1"/>
  <c r="B1503" i="1" s="1"/>
  <c r="A1504" i="1"/>
  <c r="B1504" i="1" s="1"/>
  <c r="A1505" i="1"/>
  <c r="B1505" i="1" s="1"/>
  <c r="A1506" i="1"/>
  <c r="B1506" i="1" s="1"/>
  <c r="A1507" i="1"/>
  <c r="B1507" i="1" s="1"/>
  <c r="A1508" i="1"/>
  <c r="B1508" i="1" s="1"/>
  <c r="A1509" i="1"/>
  <c r="B1509" i="1" s="1"/>
  <c r="A1510" i="1"/>
  <c r="B1510" i="1" s="1"/>
  <c r="A1511" i="1"/>
  <c r="B1511" i="1" s="1"/>
  <c r="A1512" i="1"/>
  <c r="B1512" i="1" s="1"/>
  <c r="A1513" i="1"/>
  <c r="B1513" i="1" s="1"/>
  <c r="A1514" i="1"/>
  <c r="B1514" i="1" s="1"/>
  <c r="A1515" i="1"/>
  <c r="B1515" i="1" s="1"/>
  <c r="A1516" i="1"/>
  <c r="B1516" i="1" s="1"/>
  <c r="A1517" i="1"/>
  <c r="B1517" i="1" s="1"/>
  <c r="A1518" i="1"/>
  <c r="B1518" i="1" s="1"/>
  <c r="A1519" i="1"/>
  <c r="B1519" i="1" s="1"/>
  <c r="A1520" i="1"/>
  <c r="B1520" i="1" s="1"/>
  <c r="A1521" i="1"/>
  <c r="B1521" i="1" s="1"/>
  <c r="A1522" i="1"/>
  <c r="B1522" i="1" s="1"/>
  <c r="A1523" i="1"/>
  <c r="A1524" i="1"/>
  <c r="A1525" i="1"/>
  <c r="A1526" i="1"/>
  <c r="A1527" i="1"/>
  <c r="B1527" i="1" s="1"/>
  <c r="A1528" i="1"/>
  <c r="B1528" i="1" s="1"/>
  <c r="A1529" i="1"/>
  <c r="A1530" i="1"/>
  <c r="B1530" i="1" s="1"/>
  <c r="A1531" i="1"/>
  <c r="B1531" i="1" s="1"/>
  <c r="A1532" i="1"/>
  <c r="A1533" i="1"/>
  <c r="B1533" i="1" s="1"/>
  <c r="A1534" i="1"/>
  <c r="B1534" i="1" s="1"/>
  <c r="A1535" i="1"/>
  <c r="B1535" i="1" s="1"/>
  <c r="A1536" i="1"/>
  <c r="A1537" i="1"/>
  <c r="B1537" i="1" s="1"/>
  <c r="A1538" i="1"/>
  <c r="B1538" i="1" s="1"/>
  <c r="A1539" i="1"/>
  <c r="A1540" i="1"/>
  <c r="B1540" i="1" s="1"/>
  <c r="A1541" i="1"/>
  <c r="B1541" i="1" s="1"/>
  <c r="A1542" i="1"/>
  <c r="A1543" i="1"/>
  <c r="B1543" i="1" s="1"/>
  <c r="A1544" i="1"/>
  <c r="B1544" i="1" s="1"/>
  <c r="A1545" i="1"/>
  <c r="A1546" i="1"/>
  <c r="B1546" i="1" s="1"/>
  <c r="A1547" i="1"/>
  <c r="B1547" i="1" s="1"/>
  <c r="A1548" i="1"/>
  <c r="A1549" i="1"/>
  <c r="B1549" i="1" s="1"/>
  <c r="A1550" i="1"/>
  <c r="B1550" i="1" s="1"/>
  <c r="A1551" i="1"/>
  <c r="A1552" i="1"/>
  <c r="B1552" i="1" s="1"/>
  <c r="A1553" i="1"/>
  <c r="B1553" i="1" s="1"/>
  <c r="A1554" i="1"/>
  <c r="A1555" i="1"/>
  <c r="B1555" i="1" s="1"/>
  <c r="A1556" i="1"/>
  <c r="B1556" i="1" s="1"/>
  <c r="A1557" i="1"/>
  <c r="B1557" i="1" s="1"/>
  <c r="A1558" i="1"/>
  <c r="B1558" i="1" s="1"/>
  <c r="A1559" i="1"/>
  <c r="B1559" i="1"/>
  <c r="A1560" i="1"/>
  <c r="B1560" i="1" s="1"/>
  <c r="A1561" i="1"/>
  <c r="B1561" i="1"/>
  <c r="A1562" i="1"/>
  <c r="B1562" i="1"/>
  <c r="A1563" i="1"/>
  <c r="B1563" i="1" s="1"/>
  <c r="A1564" i="1"/>
  <c r="B1564" i="1"/>
  <c r="A1565" i="1"/>
  <c r="B1565" i="1" s="1"/>
  <c r="A1566" i="1"/>
  <c r="B1566" i="1" s="1"/>
  <c r="A1567" i="1"/>
  <c r="B1567" i="1" s="1"/>
  <c r="A1568" i="1"/>
  <c r="B1568" i="1"/>
  <c r="A1569" i="1"/>
  <c r="B1569" i="1" s="1"/>
  <c r="A1570" i="1"/>
  <c r="B1570" i="1"/>
  <c r="A1571" i="1"/>
  <c r="B1571" i="1"/>
  <c r="A1572" i="1"/>
  <c r="B1572" i="1" s="1"/>
  <c r="A1573" i="1"/>
  <c r="B1573" i="1"/>
  <c r="A1574" i="1"/>
  <c r="B1574" i="1" s="1"/>
  <c r="A1575" i="1"/>
  <c r="B1575" i="1" s="1"/>
  <c r="A1576" i="1"/>
  <c r="B1576" i="1" s="1"/>
  <c r="A1577" i="1"/>
  <c r="B1577" i="1"/>
  <c r="A1578" i="1"/>
  <c r="B1578" i="1" s="1"/>
  <c r="A1579" i="1"/>
  <c r="B1579" i="1"/>
  <c r="A1580" i="1"/>
  <c r="B1580" i="1"/>
  <c r="A1581" i="1"/>
  <c r="B1581" i="1" s="1"/>
  <c r="A1582" i="1"/>
  <c r="B1582" i="1"/>
  <c r="A1583" i="1"/>
  <c r="B1583" i="1" s="1"/>
  <c r="A1584" i="1"/>
  <c r="B1584" i="1" s="1"/>
  <c r="A1585" i="1"/>
  <c r="B1585" i="1" s="1"/>
  <c r="A1586" i="1"/>
  <c r="B1586" i="1" s="1"/>
  <c r="A1587" i="1"/>
  <c r="B1587" i="1" s="1"/>
  <c r="A1588" i="1"/>
  <c r="B1588" i="1" s="1"/>
  <c r="A1589" i="1"/>
  <c r="B1589" i="1" s="1"/>
  <c r="A1590" i="1"/>
  <c r="B1590" i="1" s="1"/>
  <c r="A1591" i="1"/>
  <c r="B1591" i="1" s="1"/>
  <c r="A1592" i="1"/>
  <c r="B1592" i="1" s="1"/>
  <c r="A1593" i="1"/>
  <c r="B1593" i="1" s="1"/>
  <c r="A1594" i="1"/>
  <c r="B1594" i="1" s="1"/>
  <c r="A1595" i="1"/>
  <c r="B1595" i="1" s="1"/>
  <c r="A1596" i="1"/>
  <c r="B1596" i="1" s="1"/>
  <c r="A1597" i="1"/>
  <c r="B1597" i="1" s="1"/>
  <c r="A1598" i="1"/>
  <c r="B1598" i="1" s="1"/>
  <c r="A1599" i="1"/>
  <c r="B1599" i="1" s="1"/>
  <c r="A1600" i="1"/>
  <c r="I2" i="1"/>
  <c r="B1600" i="1" l="1"/>
  <c r="B1551" i="1"/>
  <c r="B1554" i="1"/>
  <c r="B1545" i="1"/>
  <c r="B1542" i="1"/>
  <c r="B1539" i="1"/>
  <c r="B1536" i="1"/>
  <c r="B1548" i="1"/>
  <c r="B1524" i="1"/>
  <c r="B1523" i="1"/>
  <c r="B1532" i="1"/>
  <c r="B1529" i="1"/>
  <c r="B1526" i="1"/>
  <c r="B1525" i="1"/>
  <c r="A2" i="1"/>
  <c r="B2" i="1" s="1"/>
  <c r="F2" i="1"/>
  <c r="P4" i="1" l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P433" i="1" s="1"/>
  <c r="P434" i="1" s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P458" i="1" s="1"/>
  <c r="P459" i="1" s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P483" i="1" s="1"/>
  <c r="P484" i="1" s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P508" i="1" s="1"/>
  <c r="P509" i="1" s="1"/>
  <c r="P510" i="1" s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P525" i="1" s="1"/>
  <c r="P526" i="1" s="1"/>
  <c r="P527" i="1" s="1"/>
  <c r="P528" i="1" s="1"/>
  <c r="P529" i="1" s="1"/>
  <c r="P530" i="1" s="1"/>
  <c r="P531" i="1" s="1"/>
  <c r="P532" i="1" s="1"/>
  <c r="P533" i="1" s="1"/>
  <c r="P534" i="1" s="1"/>
  <c r="P535" i="1" s="1"/>
  <c r="P536" i="1" s="1"/>
  <c r="P537" i="1" s="1"/>
  <c r="P538" i="1" s="1"/>
  <c r="P539" i="1" s="1"/>
  <c r="P540" i="1" s="1"/>
  <c r="P541" i="1" s="1"/>
  <c r="P542" i="1" s="1"/>
  <c r="P543" i="1" s="1"/>
  <c r="P544" i="1" s="1"/>
  <c r="P545" i="1" s="1"/>
  <c r="P546" i="1" s="1"/>
  <c r="P547" i="1" s="1"/>
  <c r="P548" i="1" s="1"/>
  <c r="P549" i="1" s="1"/>
  <c r="P550" i="1" s="1"/>
  <c r="P551" i="1" s="1"/>
  <c r="P552" i="1" s="1"/>
  <c r="P553" i="1" s="1"/>
  <c r="P554" i="1" s="1"/>
  <c r="P555" i="1" s="1"/>
  <c r="P556" i="1" s="1"/>
  <c r="P557" i="1" s="1"/>
  <c r="P558" i="1" s="1"/>
  <c r="P559" i="1" s="1"/>
  <c r="P560" i="1" s="1"/>
  <c r="P561" i="1" s="1"/>
  <c r="P562" i="1" s="1"/>
  <c r="P563" i="1" s="1"/>
  <c r="P564" i="1" s="1"/>
  <c r="P565" i="1" s="1"/>
  <c r="P566" i="1" s="1"/>
  <c r="P567" i="1" s="1"/>
  <c r="P568" i="1" s="1"/>
  <c r="P569" i="1" s="1"/>
  <c r="P570" i="1" s="1"/>
  <c r="P571" i="1" s="1"/>
  <c r="P572" i="1" s="1"/>
  <c r="P573" i="1" s="1"/>
  <c r="P574" i="1" s="1"/>
  <c r="P575" i="1" s="1"/>
  <c r="P576" i="1" s="1"/>
  <c r="P577" i="1" s="1"/>
  <c r="P578" i="1" s="1"/>
  <c r="P579" i="1" s="1"/>
  <c r="P580" i="1" s="1"/>
  <c r="P581" i="1" s="1"/>
  <c r="P582" i="1" s="1"/>
  <c r="P583" i="1" s="1"/>
  <c r="P584" i="1" s="1"/>
  <c r="P585" i="1" s="1"/>
  <c r="P586" i="1" s="1"/>
  <c r="P587" i="1" s="1"/>
  <c r="P588" i="1" s="1"/>
  <c r="P589" i="1" s="1"/>
  <c r="P590" i="1" s="1"/>
  <c r="P591" i="1" s="1"/>
  <c r="P592" i="1" s="1"/>
  <c r="P593" i="1" s="1"/>
  <c r="P594" i="1" s="1"/>
  <c r="P595" i="1" s="1"/>
  <c r="P596" i="1" s="1"/>
  <c r="P597" i="1" s="1"/>
  <c r="P598" i="1" s="1"/>
  <c r="P599" i="1" s="1"/>
  <c r="P600" i="1" s="1"/>
  <c r="P601" i="1" s="1"/>
  <c r="P602" i="1" s="1"/>
  <c r="P603" i="1" s="1"/>
  <c r="P604" i="1" s="1"/>
  <c r="P605" i="1" s="1"/>
  <c r="P606" i="1" s="1"/>
  <c r="P607" i="1" s="1"/>
  <c r="P608" i="1" s="1"/>
  <c r="P609" i="1" s="1"/>
  <c r="P610" i="1" s="1"/>
  <c r="P611" i="1" s="1"/>
  <c r="P612" i="1" s="1"/>
  <c r="P613" i="1" s="1"/>
  <c r="P614" i="1" s="1"/>
  <c r="P615" i="1" s="1"/>
  <c r="P616" i="1" s="1"/>
  <c r="P617" i="1" s="1"/>
  <c r="P618" i="1" s="1"/>
  <c r="P619" i="1" s="1"/>
  <c r="P620" i="1" s="1"/>
  <c r="P621" i="1" s="1"/>
  <c r="P622" i="1" s="1"/>
  <c r="P623" i="1" s="1"/>
  <c r="P624" i="1" s="1"/>
  <c r="P625" i="1" s="1"/>
  <c r="P626" i="1" s="1"/>
  <c r="P627" i="1" s="1"/>
  <c r="P628" i="1" s="1"/>
  <c r="P629" i="1" s="1"/>
  <c r="P630" i="1" s="1"/>
  <c r="P631" i="1" s="1"/>
  <c r="P632" i="1" s="1"/>
  <c r="P633" i="1" s="1"/>
  <c r="P634" i="1" s="1"/>
  <c r="P635" i="1" s="1"/>
  <c r="P636" i="1" s="1"/>
  <c r="P637" i="1" s="1"/>
  <c r="P638" i="1" s="1"/>
  <c r="P639" i="1" s="1"/>
  <c r="P640" i="1" s="1"/>
  <c r="P641" i="1" s="1"/>
  <c r="P642" i="1" s="1"/>
  <c r="P643" i="1" s="1"/>
  <c r="P644" i="1" s="1"/>
  <c r="P645" i="1" s="1"/>
  <c r="P646" i="1" s="1"/>
  <c r="P647" i="1" s="1"/>
  <c r="P648" i="1" s="1"/>
  <c r="P649" i="1" s="1"/>
  <c r="P650" i="1" s="1"/>
  <c r="P651" i="1" s="1"/>
  <c r="P652" i="1" s="1"/>
  <c r="P653" i="1" s="1"/>
  <c r="P654" i="1" s="1"/>
  <c r="P655" i="1" s="1"/>
  <c r="P656" i="1" s="1"/>
  <c r="P657" i="1" s="1"/>
  <c r="P658" i="1" s="1"/>
  <c r="P659" i="1" s="1"/>
  <c r="P660" i="1" s="1"/>
  <c r="P661" i="1" s="1"/>
  <c r="P662" i="1" s="1"/>
  <c r="P663" i="1" s="1"/>
  <c r="P664" i="1" s="1"/>
  <c r="P665" i="1" s="1"/>
  <c r="P666" i="1" s="1"/>
  <c r="P667" i="1" s="1"/>
  <c r="P668" i="1" s="1"/>
  <c r="P669" i="1" s="1"/>
  <c r="P670" i="1" s="1"/>
  <c r="P671" i="1" s="1"/>
  <c r="P672" i="1" s="1"/>
  <c r="P673" i="1" s="1"/>
  <c r="P674" i="1" s="1"/>
  <c r="P675" i="1" s="1"/>
  <c r="P676" i="1" s="1"/>
  <c r="P677" i="1" s="1"/>
  <c r="P678" i="1" s="1"/>
  <c r="P679" i="1" s="1"/>
  <c r="P680" i="1" s="1"/>
  <c r="P681" i="1" s="1"/>
  <c r="P682" i="1" s="1"/>
  <c r="P683" i="1" s="1"/>
  <c r="P684" i="1" s="1"/>
  <c r="P685" i="1" s="1"/>
  <c r="P686" i="1" s="1"/>
  <c r="P687" i="1" s="1"/>
  <c r="P688" i="1" s="1"/>
  <c r="P689" i="1" s="1"/>
  <c r="P690" i="1" s="1"/>
  <c r="P691" i="1" s="1"/>
  <c r="P692" i="1" s="1"/>
  <c r="P693" i="1" s="1"/>
  <c r="P694" i="1" s="1"/>
  <c r="P695" i="1" s="1"/>
  <c r="P696" i="1" s="1"/>
  <c r="P697" i="1" s="1"/>
  <c r="P698" i="1" s="1"/>
  <c r="P699" i="1" s="1"/>
  <c r="P700" i="1" s="1"/>
  <c r="P701" i="1" s="1"/>
  <c r="P702" i="1" s="1"/>
  <c r="P703" i="1" s="1"/>
  <c r="P704" i="1" s="1"/>
  <c r="P705" i="1" s="1"/>
  <c r="P706" i="1" s="1"/>
  <c r="P707" i="1" s="1"/>
  <c r="P708" i="1" s="1"/>
  <c r="P709" i="1" s="1"/>
  <c r="P710" i="1" s="1"/>
  <c r="P711" i="1" s="1"/>
  <c r="P712" i="1" s="1"/>
  <c r="P713" i="1" s="1"/>
  <c r="P714" i="1" s="1"/>
  <c r="P715" i="1" s="1"/>
  <c r="P716" i="1" s="1"/>
  <c r="P717" i="1" s="1"/>
  <c r="P718" i="1" s="1"/>
  <c r="P719" i="1" s="1"/>
  <c r="P720" i="1" s="1"/>
  <c r="P721" i="1" s="1"/>
  <c r="P722" i="1" s="1"/>
  <c r="P723" i="1" s="1"/>
  <c r="P724" i="1" s="1"/>
  <c r="P725" i="1" s="1"/>
  <c r="P726" i="1" s="1"/>
  <c r="P727" i="1" s="1"/>
  <c r="P728" i="1" s="1"/>
  <c r="P729" i="1" s="1"/>
  <c r="P730" i="1" s="1"/>
  <c r="P731" i="1" s="1"/>
  <c r="P732" i="1" s="1"/>
  <c r="P733" i="1" s="1"/>
  <c r="P734" i="1" s="1"/>
  <c r="P735" i="1" s="1"/>
  <c r="P736" i="1" s="1"/>
  <c r="P737" i="1" s="1"/>
  <c r="P738" i="1" s="1"/>
  <c r="P739" i="1" s="1"/>
  <c r="P740" i="1" s="1"/>
  <c r="P741" i="1" s="1"/>
  <c r="P742" i="1" s="1"/>
  <c r="P743" i="1" s="1"/>
  <c r="P744" i="1" s="1"/>
  <c r="P745" i="1" s="1"/>
  <c r="P746" i="1" s="1"/>
  <c r="P747" i="1" s="1"/>
  <c r="P748" i="1" s="1"/>
  <c r="P749" i="1" s="1"/>
  <c r="P750" i="1" s="1"/>
  <c r="P751" i="1" s="1"/>
  <c r="P752" i="1" s="1"/>
  <c r="P753" i="1" s="1"/>
  <c r="P754" i="1" s="1"/>
  <c r="P755" i="1" s="1"/>
  <c r="P756" i="1" s="1"/>
  <c r="P757" i="1" s="1"/>
  <c r="P758" i="1" s="1"/>
  <c r="P759" i="1" s="1"/>
  <c r="P760" i="1" s="1"/>
  <c r="P761" i="1" s="1"/>
  <c r="P762" i="1" s="1"/>
  <c r="P763" i="1" s="1"/>
  <c r="P764" i="1" s="1"/>
  <c r="P765" i="1" s="1"/>
  <c r="P766" i="1" s="1"/>
  <c r="P767" i="1" s="1"/>
  <c r="P768" i="1" s="1"/>
  <c r="P769" i="1" s="1"/>
  <c r="P770" i="1" s="1"/>
  <c r="P771" i="1" s="1"/>
  <c r="P772" i="1" s="1"/>
  <c r="P773" i="1" s="1"/>
  <c r="P774" i="1" s="1"/>
  <c r="P775" i="1" s="1"/>
  <c r="P776" i="1" s="1"/>
  <c r="P777" i="1" s="1"/>
  <c r="P778" i="1" s="1"/>
  <c r="P779" i="1" s="1"/>
  <c r="P780" i="1" s="1"/>
  <c r="P781" i="1" s="1"/>
  <c r="P782" i="1" s="1"/>
  <c r="P783" i="1" s="1"/>
  <c r="P784" i="1" s="1"/>
  <c r="P785" i="1" s="1"/>
  <c r="P786" i="1" s="1"/>
  <c r="P787" i="1" s="1"/>
  <c r="P788" i="1" s="1"/>
  <c r="P789" i="1" s="1"/>
  <c r="P790" i="1" s="1"/>
  <c r="P791" i="1" s="1"/>
  <c r="P792" i="1" s="1"/>
  <c r="P793" i="1" s="1"/>
  <c r="P794" i="1" s="1"/>
  <c r="P795" i="1" s="1"/>
  <c r="P796" i="1" s="1"/>
  <c r="P797" i="1" s="1"/>
  <c r="P798" i="1" s="1"/>
  <c r="P799" i="1" s="1"/>
  <c r="P800" i="1" s="1"/>
  <c r="P801" i="1" s="1"/>
  <c r="P802" i="1" s="1"/>
  <c r="P803" i="1" s="1"/>
  <c r="P804" i="1" s="1"/>
  <c r="P805" i="1" s="1"/>
  <c r="P806" i="1" s="1"/>
  <c r="P807" i="1" s="1"/>
  <c r="P808" i="1" s="1"/>
  <c r="P809" i="1" s="1"/>
  <c r="P810" i="1" s="1"/>
  <c r="P811" i="1" s="1"/>
  <c r="P812" i="1" s="1"/>
  <c r="P813" i="1" s="1"/>
  <c r="P814" i="1" s="1"/>
  <c r="P815" i="1" s="1"/>
  <c r="P816" i="1" s="1"/>
  <c r="P817" i="1" s="1"/>
  <c r="P818" i="1" s="1"/>
  <c r="P819" i="1" s="1"/>
  <c r="P820" i="1" s="1"/>
  <c r="P821" i="1" s="1"/>
  <c r="P822" i="1" s="1"/>
  <c r="P823" i="1" s="1"/>
  <c r="P824" i="1" s="1"/>
  <c r="P825" i="1" s="1"/>
  <c r="P826" i="1" s="1"/>
  <c r="P827" i="1" s="1"/>
  <c r="P828" i="1" s="1"/>
  <c r="P829" i="1" s="1"/>
  <c r="P830" i="1" s="1"/>
  <c r="P831" i="1" s="1"/>
  <c r="P832" i="1" s="1"/>
  <c r="P833" i="1" s="1"/>
  <c r="P834" i="1" s="1"/>
  <c r="P835" i="1" s="1"/>
  <c r="P836" i="1" s="1"/>
  <c r="P837" i="1" s="1"/>
  <c r="P838" i="1" s="1"/>
  <c r="P839" i="1" s="1"/>
  <c r="P840" i="1" s="1"/>
  <c r="P841" i="1" s="1"/>
  <c r="P842" i="1" s="1"/>
  <c r="P843" i="1" s="1"/>
  <c r="P844" i="1" s="1"/>
  <c r="P845" i="1" s="1"/>
  <c r="P846" i="1" s="1"/>
  <c r="P847" i="1" s="1"/>
  <c r="P848" i="1" s="1"/>
  <c r="P849" i="1" s="1"/>
  <c r="P850" i="1" s="1"/>
  <c r="P851" i="1" s="1"/>
  <c r="P852" i="1" s="1"/>
  <c r="P853" i="1" s="1"/>
  <c r="P854" i="1" s="1"/>
  <c r="P855" i="1" s="1"/>
  <c r="P856" i="1" s="1"/>
  <c r="P857" i="1" s="1"/>
  <c r="P858" i="1" s="1"/>
  <c r="P859" i="1" s="1"/>
  <c r="P860" i="1" s="1"/>
  <c r="P861" i="1" s="1"/>
  <c r="P862" i="1" s="1"/>
  <c r="P863" i="1" s="1"/>
  <c r="P864" i="1" s="1"/>
  <c r="P865" i="1" s="1"/>
  <c r="P866" i="1" s="1"/>
  <c r="P867" i="1" s="1"/>
  <c r="P868" i="1" s="1"/>
  <c r="P869" i="1" s="1"/>
  <c r="P870" i="1" s="1"/>
  <c r="P871" i="1" s="1"/>
  <c r="P872" i="1" s="1"/>
  <c r="P873" i="1" s="1"/>
  <c r="P874" i="1" s="1"/>
  <c r="P875" i="1" s="1"/>
  <c r="P876" i="1" s="1"/>
  <c r="P877" i="1" s="1"/>
  <c r="P878" i="1" s="1"/>
  <c r="P879" i="1" s="1"/>
  <c r="P880" i="1" s="1"/>
  <c r="P881" i="1" s="1"/>
  <c r="P882" i="1" s="1"/>
  <c r="P883" i="1" s="1"/>
  <c r="P884" i="1" s="1"/>
  <c r="P885" i="1" s="1"/>
  <c r="P886" i="1" s="1"/>
  <c r="P887" i="1" s="1"/>
  <c r="P888" i="1" s="1"/>
  <c r="P889" i="1" s="1"/>
  <c r="P890" i="1" s="1"/>
  <c r="P891" i="1" s="1"/>
  <c r="P892" i="1" s="1"/>
  <c r="P893" i="1" s="1"/>
  <c r="P894" i="1" s="1"/>
  <c r="P895" i="1" s="1"/>
  <c r="P896" i="1" s="1"/>
  <c r="P897" i="1" s="1"/>
  <c r="P898" i="1" s="1"/>
  <c r="P899" i="1" s="1"/>
  <c r="P900" i="1" s="1"/>
  <c r="P901" i="1" s="1"/>
  <c r="P902" i="1" s="1"/>
  <c r="P903" i="1" s="1"/>
  <c r="P904" i="1" s="1"/>
  <c r="P905" i="1" s="1"/>
  <c r="P906" i="1" s="1"/>
  <c r="P907" i="1" s="1"/>
  <c r="P908" i="1" s="1"/>
  <c r="P909" i="1" s="1"/>
  <c r="P910" i="1" s="1"/>
  <c r="P911" i="1" s="1"/>
  <c r="P912" i="1" s="1"/>
  <c r="P913" i="1" s="1"/>
  <c r="P914" i="1" s="1"/>
  <c r="P915" i="1" s="1"/>
  <c r="P916" i="1" s="1"/>
  <c r="P917" i="1" s="1"/>
  <c r="P918" i="1" s="1"/>
  <c r="P919" i="1" s="1"/>
  <c r="P920" i="1" s="1"/>
  <c r="P921" i="1" s="1"/>
  <c r="P922" i="1" s="1"/>
  <c r="P923" i="1" s="1"/>
  <c r="P924" i="1" s="1"/>
  <c r="P925" i="1" s="1"/>
  <c r="P926" i="1" s="1"/>
  <c r="P927" i="1" s="1"/>
  <c r="P928" i="1" s="1"/>
  <c r="P929" i="1" s="1"/>
  <c r="P930" i="1" s="1"/>
  <c r="P931" i="1" s="1"/>
  <c r="P932" i="1" s="1"/>
  <c r="P933" i="1" s="1"/>
  <c r="P934" i="1" s="1"/>
  <c r="P935" i="1" s="1"/>
  <c r="P936" i="1" s="1"/>
  <c r="P937" i="1" s="1"/>
  <c r="P938" i="1" s="1"/>
  <c r="P939" i="1" s="1"/>
  <c r="P940" i="1" s="1"/>
  <c r="P941" i="1" s="1"/>
  <c r="P942" i="1" s="1"/>
  <c r="P943" i="1" s="1"/>
  <c r="P944" i="1" s="1"/>
  <c r="P945" i="1" s="1"/>
  <c r="P946" i="1" s="1"/>
  <c r="P947" i="1" s="1"/>
  <c r="P948" i="1" s="1"/>
  <c r="P949" i="1" s="1"/>
  <c r="P950" i="1" s="1"/>
  <c r="P951" i="1" s="1"/>
  <c r="P952" i="1" s="1"/>
  <c r="P953" i="1" s="1"/>
  <c r="P954" i="1" s="1"/>
  <c r="P955" i="1" s="1"/>
  <c r="P956" i="1" s="1"/>
  <c r="P957" i="1" s="1"/>
  <c r="P958" i="1" s="1"/>
  <c r="P959" i="1" s="1"/>
  <c r="P960" i="1" s="1"/>
  <c r="P961" i="1" s="1"/>
  <c r="P962" i="1" s="1"/>
  <c r="P963" i="1" s="1"/>
  <c r="P964" i="1" s="1"/>
  <c r="P965" i="1" s="1"/>
  <c r="P966" i="1" s="1"/>
  <c r="P967" i="1" s="1"/>
  <c r="P968" i="1" s="1"/>
  <c r="P969" i="1" s="1"/>
  <c r="P970" i="1" s="1"/>
  <c r="P971" i="1" s="1"/>
  <c r="P972" i="1" s="1"/>
  <c r="P973" i="1" s="1"/>
  <c r="P974" i="1" s="1"/>
  <c r="P975" i="1" s="1"/>
  <c r="P976" i="1" s="1"/>
  <c r="P977" i="1" s="1"/>
  <c r="P978" i="1" s="1"/>
  <c r="P979" i="1" s="1"/>
  <c r="P980" i="1" s="1"/>
  <c r="P981" i="1" s="1"/>
  <c r="P982" i="1" s="1"/>
  <c r="P983" i="1" s="1"/>
  <c r="P984" i="1" s="1"/>
  <c r="P985" i="1" s="1"/>
  <c r="P986" i="1" s="1"/>
  <c r="P987" i="1" s="1"/>
  <c r="P988" i="1" s="1"/>
  <c r="P989" i="1" s="1"/>
  <c r="P990" i="1" s="1"/>
  <c r="P991" i="1" s="1"/>
  <c r="P992" i="1" s="1"/>
  <c r="P993" i="1" s="1"/>
  <c r="P994" i="1" s="1"/>
  <c r="P995" i="1" s="1"/>
  <c r="P996" i="1" s="1"/>
  <c r="P997" i="1" s="1"/>
  <c r="P998" i="1" s="1"/>
  <c r="P999" i="1" s="1"/>
  <c r="P1000" i="1" s="1"/>
  <c r="P1001" i="1" s="1"/>
  <c r="P1002" i="1" s="1"/>
  <c r="P1003" i="1" s="1"/>
  <c r="P1004" i="1" s="1"/>
  <c r="P1005" i="1" s="1"/>
  <c r="P1006" i="1" s="1"/>
  <c r="P1007" i="1" s="1"/>
  <c r="P1008" i="1" s="1"/>
  <c r="P1009" i="1" s="1"/>
  <c r="P1010" i="1" s="1"/>
  <c r="P1011" i="1" s="1"/>
  <c r="P1012" i="1" s="1"/>
  <c r="P1013" i="1" s="1"/>
  <c r="P1014" i="1" s="1"/>
  <c r="P1015" i="1" s="1"/>
  <c r="P1016" i="1" s="1"/>
  <c r="P1017" i="1" s="1"/>
  <c r="P1018" i="1" s="1"/>
  <c r="P1019" i="1" s="1"/>
  <c r="P1020" i="1" s="1"/>
  <c r="P1021" i="1" s="1"/>
  <c r="P1022" i="1" s="1"/>
  <c r="P1023" i="1" s="1"/>
  <c r="P1024" i="1" s="1"/>
  <c r="P1025" i="1" s="1"/>
  <c r="P1026" i="1" s="1"/>
  <c r="P1027" i="1" s="1"/>
  <c r="P1028" i="1" s="1"/>
  <c r="P1029" i="1" s="1"/>
  <c r="P1030" i="1" s="1"/>
  <c r="P1031" i="1" s="1"/>
  <c r="P1032" i="1" s="1"/>
  <c r="P1033" i="1" s="1"/>
  <c r="P1034" i="1" s="1"/>
  <c r="P1035" i="1" s="1"/>
  <c r="P1036" i="1" s="1"/>
  <c r="P1037" i="1" s="1"/>
  <c r="P1038" i="1" s="1"/>
  <c r="P1039" i="1" s="1"/>
  <c r="P1040" i="1" s="1"/>
  <c r="P1041" i="1" s="1"/>
  <c r="P1042" i="1" s="1"/>
  <c r="P1043" i="1" s="1"/>
  <c r="P1044" i="1" s="1"/>
  <c r="P1045" i="1" s="1"/>
  <c r="P1046" i="1" s="1"/>
  <c r="P1047" i="1" s="1"/>
  <c r="P1048" i="1" s="1"/>
  <c r="P1049" i="1" s="1"/>
  <c r="P1050" i="1" s="1"/>
  <c r="P1051" i="1" s="1"/>
  <c r="P1052" i="1" s="1"/>
  <c r="P1053" i="1" s="1"/>
  <c r="P1054" i="1" s="1"/>
  <c r="P1055" i="1" s="1"/>
  <c r="P1056" i="1" s="1"/>
  <c r="P1057" i="1" s="1"/>
  <c r="P1058" i="1" s="1"/>
  <c r="P1059" i="1" s="1"/>
  <c r="P1060" i="1" s="1"/>
  <c r="P1061" i="1" s="1"/>
  <c r="P1062" i="1" s="1"/>
  <c r="P1063" i="1" s="1"/>
  <c r="P1064" i="1" s="1"/>
  <c r="P1065" i="1" s="1"/>
  <c r="P1066" i="1" s="1"/>
  <c r="P1067" i="1" s="1"/>
  <c r="P1068" i="1" s="1"/>
  <c r="P1069" i="1" s="1"/>
  <c r="P1070" i="1" s="1"/>
  <c r="P1071" i="1" s="1"/>
  <c r="P1072" i="1" s="1"/>
  <c r="P1073" i="1" s="1"/>
  <c r="P1074" i="1" s="1"/>
  <c r="P1075" i="1" s="1"/>
  <c r="P1076" i="1" s="1"/>
  <c r="P1077" i="1" s="1"/>
  <c r="P1078" i="1" s="1"/>
  <c r="P1079" i="1" s="1"/>
  <c r="P1080" i="1" s="1"/>
  <c r="P1081" i="1" s="1"/>
  <c r="P1082" i="1" s="1"/>
  <c r="P1083" i="1" s="1"/>
  <c r="P1084" i="1" s="1"/>
  <c r="P1085" i="1" s="1"/>
  <c r="P1086" i="1" s="1"/>
  <c r="P1087" i="1" s="1"/>
  <c r="P1088" i="1" s="1"/>
  <c r="P1089" i="1" s="1"/>
  <c r="P1090" i="1" s="1"/>
  <c r="P1091" i="1" s="1"/>
  <c r="P1092" i="1" s="1"/>
  <c r="P1093" i="1" s="1"/>
  <c r="P1094" i="1" s="1"/>
  <c r="P1095" i="1" s="1"/>
  <c r="P1096" i="1" s="1"/>
  <c r="P1097" i="1" s="1"/>
  <c r="P1098" i="1" s="1"/>
  <c r="P1099" i="1" s="1"/>
  <c r="P1100" i="1" s="1"/>
  <c r="P1101" i="1" s="1"/>
  <c r="P1102" i="1" s="1"/>
  <c r="P1103" i="1" s="1"/>
  <c r="P1104" i="1" s="1"/>
  <c r="P1105" i="1" s="1"/>
  <c r="P1106" i="1" s="1"/>
  <c r="P1107" i="1" s="1"/>
  <c r="P1108" i="1" s="1"/>
  <c r="P1109" i="1" s="1"/>
  <c r="P1110" i="1" s="1"/>
  <c r="P1111" i="1" s="1"/>
  <c r="P1112" i="1" s="1"/>
  <c r="P1113" i="1" s="1"/>
  <c r="P1114" i="1" s="1"/>
  <c r="P1115" i="1" s="1"/>
  <c r="P1116" i="1" s="1"/>
  <c r="P1117" i="1" s="1"/>
  <c r="P1118" i="1" s="1"/>
  <c r="P1119" i="1" s="1"/>
  <c r="P1120" i="1" s="1"/>
  <c r="P1121" i="1" s="1"/>
  <c r="P1122" i="1" s="1"/>
  <c r="P1123" i="1" s="1"/>
  <c r="P1124" i="1" s="1"/>
  <c r="P1125" i="1" s="1"/>
  <c r="P1126" i="1" s="1"/>
  <c r="P1127" i="1" s="1"/>
  <c r="P1128" i="1" s="1"/>
  <c r="P1129" i="1" s="1"/>
  <c r="P1130" i="1" s="1"/>
  <c r="P1131" i="1" s="1"/>
  <c r="P1132" i="1" s="1"/>
  <c r="P1133" i="1" s="1"/>
  <c r="P1134" i="1" s="1"/>
  <c r="P1135" i="1" s="1"/>
  <c r="P1136" i="1" s="1"/>
  <c r="P1137" i="1" s="1"/>
  <c r="P1138" i="1" s="1"/>
  <c r="P1139" i="1" s="1"/>
  <c r="P1140" i="1" s="1"/>
  <c r="P1141" i="1" s="1"/>
  <c r="P1142" i="1" s="1"/>
  <c r="P1143" i="1" s="1"/>
  <c r="P1144" i="1" s="1"/>
  <c r="P1145" i="1" s="1"/>
  <c r="P1146" i="1" s="1"/>
  <c r="P1147" i="1" s="1"/>
  <c r="P1148" i="1" s="1"/>
  <c r="P1149" i="1" s="1"/>
  <c r="P1150" i="1" s="1"/>
  <c r="P1151" i="1" s="1"/>
  <c r="P1152" i="1" s="1"/>
  <c r="P1153" i="1" s="1"/>
  <c r="P1154" i="1" s="1"/>
  <c r="P1155" i="1" s="1"/>
  <c r="P1156" i="1" s="1"/>
  <c r="P1157" i="1" s="1"/>
  <c r="P1158" i="1" s="1"/>
  <c r="P1159" i="1" s="1"/>
  <c r="P1160" i="1" s="1"/>
  <c r="P1161" i="1" s="1"/>
  <c r="P1162" i="1" s="1"/>
  <c r="P1163" i="1" s="1"/>
  <c r="P1164" i="1" s="1"/>
  <c r="P1165" i="1" s="1"/>
  <c r="P1166" i="1" s="1"/>
  <c r="P1167" i="1" s="1"/>
  <c r="P1168" i="1" s="1"/>
  <c r="P1169" i="1" s="1"/>
  <c r="P1170" i="1" s="1"/>
  <c r="P1171" i="1" s="1"/>
  <c r="P1172" i="1" s="1"/>
  <c r="P1173" i="1" s="1"/>
  <c r="P1174" i="1" s="1"/>
  <c r="P1175" i="1" s="1"/>
  <c r="P1176" i="1" s="1"/>
  <c r="P1177" i="1" s="1"/>
  <c r="P1178" i="1" s="1"/>
  <c r="P1179" i="1" s="1"/>
  <c r="P1180" i="1" s="1"/>
  <c r="P1181" i="1" s="1"/>
  <c r="P1182" i="1" s="1"/>
  <c r="P1183" i="1" s="1"/>
  <c r="P1184" i="1" s="1"/>
  <c r="P1185" i="1" s="1"/>
  <c r="P1186" i="1" s="1"/>
  <c r="P1187" i="1" s="1"/>
  <c r="P1188" i="1" s="1"/>
  <c r="P1189" i="1" s="1"/>
  <c r="P1190" i="1" s="1"/>
  <c r="P1191" i="1" s="1"/>
  <c r="P1192" i="1" s="1"/>
  <c r="P1193" i="1" s="1"/>
  <c r="P1194" i="1" s="1"/>
  <c r="P1195" i="1" s="1"/>
  <c r="P1196" i="1" s="1"/>
  <c r="P1197" i="1" s="1"/>
  <c r="P1198" i="1" s="1"/>
  <c r="P1199" i="1" s="1"/>
  <c r="P1200" i="1" s="1"/>
  <c r="P1201" i="1" s="1"/>
  <c r="P1202" i="1" s="1"/>
  <c r="P1203" i="1" s="1"/>
  <c r="P1204" i="1" s="1"/>
  <c r="P1205" i="1" s="1"/>
  <c r="P1206" i="1" s="1"/>
  <c r="P1207" i="1" s="1"/>
  <c r="P1208" i="1" s="1"/>
  <c r="P1209" i="1" s="1"/>
  <c r="P1210" i="1" s="1"/>
  <c r="P1211" i="1" s="1"/>
  <c r="P1212" i="1" s="1"/>
  <c r="P1213" i="1" s="1"/>
  <c r="P1214" i="1" s="1"/>
  <c r="P1215" i="1" s="1"/>
  <c r="P1216" i="1" s="1"/>
  <c r="P1217" i="1" s="1"/>
  <c r="P1218" i="1" s="1"/>
  <c r="P1219" i="1" s="1"/>
  <c r="P1220" i="1" s="1"/>
  <c r="P1221" i="1" s="1"/>
  <c r="P1222" i="1" s="1"/>
  <c r="P1223" i="1" s="1"/>
  <c r="P1224" i="1" s="1"/>
  <c r="P1225" i="1" s="1"/>
  <c r="P1226" i="1" s="1"/>
  <c r="P1227" i="1" s="1"/>
  <c r="P1228" i="1" s="1"/>
  <c r="P1229" i="1" s="1"/>
  <c r="P1230" i="1" s="1"/>
  <c r="P1231" i="1" s="1"/>
  <c r="P1232" i="1" s="1"/>
  <c r="P1233" i="1" s="1"/>
  <c r="P1234" i="1" s="1"/>
  <c r="P1235" i="1" s="1"/>
  <c r="P1236" i="1" s="1"/>
  <c r="P1237" i="1" s="1"/>
  <c r="P1238" i="1" s="1"/>
  <c r="P1239" i="1" s="1"/>
  <c r="P1240" i="1" s="1"/>
  <c r="P1241" i="1" s="1"/>
  <c r="P1242" i="1" s="1"/>
  <c r="P1243" i="1" s="1"/>
  <c r="P1244" i="1" s="1"/>
  <c r="P1245" i="1" s="1"/>
  <c r="P1246" i="1" s="1"/>
  <c r="P1247" i="1" s="1"/>
  <c r="P1248" i="1" s="1"/>
  <c r="P1249" i="1" s="1"/>
  <c r="P1250" i="1" s="1"/>
  <c r="P1251" i="1" s="1"/>
  <c r="P1252" i="1" s="1"/>
  <c r="P1253" i="1" s="1"/>
  <c r="P1254" i="1" s="1"/>
  <c r="P1255" i="1" s="1"/>
  <c r="P1256" i="1" s="1"/>
  <c r="P1257" i="1" s="1"/>
  <c r="P1258" i="1" s="1"/>
  <c r="P1259" i="1" s="1"/>
  <c r="P1260" i="1" s="1"/>
  <c r="P1261" i="1" s="1"/>
  <c r="P1262" i="1" s="1"/>
  <c r="P1263" i="1" s="1"/>
  <c r="P1264" i="1" s="1"/>
  <c r="P1265" i="1" s="1"/>
  <c r="P1266" i="1" s="1"/>
  <c r="P1267" i="1" s="1"/>
  <c r="P1268" i="1" s="1"/>
  <c r="P1269" i="1" s="1"/>
  <c r="P1270" i="1" s="1"/>
  <c r="P1271" i="1" s="1"/>
  <c r="P1272" i="1" s="1"/>
  <c r="P1273" i="1" s="1"/>
  <c r="P1274" i="1" s="1"/>
  <c r="P1275" i="1" s="1"/>
  <c r="P1276" i="1" s="1"/>
  <c r="P1277" i="1" s="1"/>
  <c r="P1278" i="1" s="1"/>
  <c r="P1279" i="1" s="1"/>
  <c r="P1280" i="1" s="1"/>
  <c r="P1281" i="1" s="1"/>
  <c r="P1282" i="1" s="1"/>
  <c r="P1283" i="1" s="1"/>
  <c r="P1284" i="1" s="1"/>
  <c r="P1285" i="1" s="1"/>
  <c r="P1286" i="1" s="1"/>
  <c r="P1287" i="1" s="1"/>
  <c r="P1288" i="1" s="1"/>
  <c r="P1289" i="1" s="1"/>
  <c r="P1290" i="1" s="1"/>
  <c r="P1291" i="1" s="1"/>
  <c r="P1292" i="1" s="1"/>
  <c r="P1293" i="1" s="1"/>
  <c r="P1294" i="1" s="1"/>
  <c r="P1295" i="1" s="1"/>
  <c r="P1296" i="1" s="1"/>
  <c r="P1297" i="1" s="1"/>
  <c r="P1298" i="1" s="1"/>
  <c r="P1299" i="1" s="1"/>
  <c r="P1300" i="1" s="1"/>
  <c r="P1301" i="1" s="1"/>
  <c r="P1302" i="1" s="1"/>
  <c r="P1303" i="1" s="1"/>
  <c r="P1304" i="1" s="1"/>
  <c r="P1305" i="1" s="1"/>
  <c r="P1306" i="1" s="1"/>
  <c r="P1307" i="1" s="1"/>
  <c r="P1308" i="1" s="1"/>
  <c r="P1309" i="1" s="1"/>
  <c r="P1310" i="1" s="1"/>
  <c r="P1311" i="1" s="1"/>
  <c r="P1312" i="1" s="1"/>
  <c r="P1313" i="1" s="1"/>
  <c r="P1314" i="1" s="1"/>
  <c r="P1315" i="1" s="1"/>
  <c r="P1316" i="1" s="1"/>
  <c r="P1317" i="1" s="1"/>
  <c r="P1318" i="1" s="1"/>
  <c r="P1319" i="1" s="1"/>
  <c r="P1320" i="1" s="1"/>
  <c r="P1321" i="1" s="1"/>
  <c r="P1322" i="1" s="1"/>
  <c r="P1323" i="1" s="1"/>
  <c r="P1324" i="1" s="1"/>
  <c r="P1325" i="1" s="1"/>
  <c r="P1326" i="1" s="1"/>
  <c r="P1327" i="1" s="1"/>
  <c r="P1328" i="1" s="1"/>
  <c r="P1329" i="1" s="1"/>
  <c r="P1330" i="1" s="1"/>
  <c r="P1331" i="1" s="1"/>
  <c r="P1332" i="1" s="1"/>
  <c r="P1333" i="1" s="1"/>
  <c r="P1334" i="1" s="1"/>
  <c r="P1335" i="1" s="1"/>
  <c r="P1336" i="1" s="1"/>
  <c r="P1337" i="1" s="1"/>
  <c r="P1338" i="1" s="1"/>
  <c r="P1339" i="1" s="1"/>
  <c r="P1340" i="1" s="1"/>
  <c r="P1341" i="1" s="1"/>
  <c r="P1342" i="1" s="1"/>
  <c r="P1343" i="1" s="1"/>
  <c r="P1344" i="1" s="1"/>
  <c r="P1345" i="1" s="1"/>
  <c r="P1346" i="1" s="1"/>
  <c r="P1347" i="1" s="1"/>
  <c r="P1348" i="1" s="1"/>
  <c r="P1349" i="1" s="1"/>
  <c r="P1350" i="1" s="1"/>
  <c r="P1351" i="1" s="1"/>
  <c r="P1352" i="1" s="1"/>
  <c r="P1353" i="1" s="1"/>
  <c r="P1354" i="1" s="1"/>
  <c r="P1355" i="1" s="1"/>
  <c r="P1356" i="1" s="1"/>
  <c r="P1357" i="1" s="1"/>
  <c r="P1358" i="1" s="1"/>
  <c r="P1359" i="1" s="1"/>
  <c r="P1360" i="1" s="1"/>
  <c r="P1361" i="1" s="1"/>
  <c r="P1362" i="1" s="1"/>
  <c r="P1363" i="1" s="1"/>
  <c r="P1364" i="1" s="1"/>
  <c r="P1365" i="1" s="1"/>
  <c r="P1366" i="1" s="1"/>
  <c r="P1367" i="1" s="1"/>
  <c r="P1368" i="1" s="1"/>
  <c r="P1369" i="1" s="1"/>
  <c r="P1370" i="1" s="1"/>
  <c r="P1371" i="1" s="1"/>
  <c r="P1372" i="1" s="1"/>
  <c r="P1373" i="1" s="1"/>
  <c r="P1374" i="1" s="1"/>
  <c r="P1375" i="1" s="1"/>
  <c r="P1376" i="1" s="1"/>
  <c r="P1377" i="1" s="1"/>
  <c r="P1378" i="1" s="1"/>
  <c r="P1379" i="1" s="1"/>
  <c r="P1380" i="1" s="1"/>
  <c r="P1381" i="1" s="1"/>
  <c r="P1382" i="1" s="1"/>
  <c r="P1383" i="1" s="1"/>
  <c r="P1384" i="1" s="1"/>
  <c r="P1385" i="1" s="1"/>
  <c r="P1386" i="1" s="1"/>
  <c r="P1387" i="1" s="1"/>
  <c r="P1388" i="1" s="1"/>
  <c r="P1389" i="1" s="1"/>
  <c r="P1390" i="1" s="1"/>
  <c r="P1391" i="1" s="1"/>
  <c r="P1392" i="1" s="1"/>
  <c r="P1393" i="1" s="1"/>
  <c r="P1394" i="1" s="1"/>
  <c r="P1395" i="1" s="1"/>
  <c r="P1396" i="1" s="1"/>
  <c r="P1397" i="1" s="1"/>
  <c r="P1398" i="1" s="1"/>
  <c r="P1399" i="1" s="1"/>
  <c r="P1400" i="1" s="1"/>
  <c r="P1401" i="1" s="1"/>
  <c r="P1402" i="1" s="1"/>
  <c r="P1403" i="1" s="1"/>
  <c r="P1404" i="1" s="1"/>
  <c r="P1405" i="1" s="1"/>
  <c r="P1406" i="1" s="1"/>
  <c r="P1407" i="1" s="1"/>
  <c r="P1408" i="1" s="1"/>
  <c r="P1409" i="1" s="1"/>
  <c r="P1410" i="1" s="1"/>
  <c r="P1411" i="1" s="1"/>
  <c r="P1412" i="1" s="1"/>
  <c r="P1413" i="1" s="1"/>
  <c r="P1414" i="1" s="1"/>
  <c r="P1415" i="1" s="1"/>
  <c r="P1416" i="1" s="1"/>
  <c r="P1417" i="1" s="1"/>
  <c r="P1418" i="1" s="1"/>
  <c r="P1419" i="1" s="1"/>
  <c r="P1420" i="1" s="1"/>
  <c r="P1421" i="1" s="1"/>
  <c r="P1422" i="1" s="1"/>
  <c r="P1423" i="1" s="1"/>
  <c r="P1424" i="1" s="1"/>
  <c r="P1425" i="1" s="1"/>
  <c r="P1426" i="1" s="1"/>
  <c r="P1427" i="1" s="1"/>
  <c r="P1428" i="1" s="1"/>
  <c r="P1429" i="1" s="1"/>
  <c r="P1430" i="1" s="1"/>
  <c r="P1431" i="1" s="1"/>
  <c r="P1432" i="1" s="1"/>
  <c r="P1433" i="1" s="1"/>
  <c r="P1434" i="1" s="1"/>
  <c r="P1435" i="1" s="1"/>
  <c r="P1436" i="1" s="1"/>
  <c r="P1437" i="1" s="1"/>
  <c r="P1438" i="1" s="1"/>
  <c r="P1439" i="1" s="1"/>
  <c r="P1440" i="1" s="1"/>
  <c r="P1441" i="1" s="1"/>
  <c r="P1442" i="1" s="1"/>
  <c r="P1443" i="1" s="1"/>
  <c r="P1444" i="1" s="1"/>
  <c r="P1445" i="1" s="1"/>
  <c r="P1446" i="1" s="1"/>
  <c r="P1447" i="1" s="1"/>
  <c r="P1448" i="1" s="1"/>
  <c r="P1449" i="1" s="1"/>
  <c r="P1450" i="1" s="1"/>
  <c r="P1451" i="1" s="1"/>
  <c r="P1452" i="1" s="1"/>
  <c r="P1453" i="1" s="1"/>
  <c r="P1454" i="1" s="1"/>
  <c r="P1455" i="1" s="1"/>
  <c r="P1456" i="1" s="1"/>
  <c r="P1457" i="1" s="1"/>
  <c r="P1458" i="1" s="1"/>
  <c r="P1459" i="1" s="1"/>
  <c r="P1460" i="1" s="1"/>
  <c r="P1461" i="1" s="1"/>
  <c r="P1462" i="1" s="1"/>
  <c r="P1463" i="1" s="1"/>
  <c r="P1464" i="1" s="1"/>
  <c r="P1465" i="1" s="1"/>
  <c r="P1466" i="1" s="1"/>
  <c r="P1467" i="1" s="1"/>
  <c r="P1468" i="1" s="1"/>
  <c r="P1469" i="1" s="1"/>
  <c r="P1470" i="1" s="1"/>
  <c r="P1471" i="1" s="1"/>
  <c r="P1472" i="1" s="1"/>
  <c r="P1473" i="1" s="1"/>
  <c r="P1474" i="1" s="1"/>
  <c r="P1475" i="1" s="1"/>
  <c r="P1476" i="1" s="1"/>
  <c r="P1477" i="1" s="1"/>
  <c r="P1478" i="1" s="1"/>
  <c r="P1479" i="1" s="1"/>
  <c r="P1480" i="1" s="1"/>
  <c r="P1481" i="1" s="1"/>
  <c r="P1482" i="1" s="1"/>
  <c r="P1483" i="1" s="1"/>
  <c r="P1484" i="1" s="1"/>
  <c r="P1485" i="1" s="1"/>
  <c r="P1486" i="1" s="1"/>
  <c r="P1487" i="1" s="1"/>
  <c r="P1488" i="1" s="1"/>
  <c r="P1489" i="1" s="1"/>
  <c r="P1490" i="1" s="1"/>
  <c r="P1491" i="1" s="1"/>
  <c r="P1492" i="1" s="1"/>
  <c r="P1493" i="1" s="1"/>
  <c r="P1494" i="1" s="1"/>
  <c r="P1495" i="1" s="1"/>
  <c r="P1496" i="1" s="1"/>
  <c r="P1497" i="1" s="1"/>
  <c r="P1498" i="1" s="1"/>
  <c r="P1499" i="1" s="1"/>
  <c r="P1500" i="1" s="1"/>
  <c r="P1501" i="1" s="1"/>
  <c r="P1502" i="1" s="1"/>
  <c r="P1503" i="1" s="1"/>
  <c r="P1504" i="1" s="1"/>
  <c r="P1505" i="1" s="1"/>
  <c r="P1506" i="1" s="1"/>
  <c r="P1507" i="1" s="1"/>
  <c r="P1508" i="1" s="1"/>
  <c r="P1509" i="1" s="1"/>
  <c r="P1510" i="1" s="1"/>
  <c r="P1511" i="1" s="1"/>
  <c r="P1512" i="1" s="1"/>
  <c r="P1513" i="1" s="1"/>
  <c r="P1514" i="1" s="1"/>
  <c r="P1515" i="1" s="1"/>
  <c r="P1516" i="1" s="1"/>
  <c r="P1517" i="1" s="1"/>
  <c r="P1518" i="1" s="1"/>
  <c r="P1519" i="1" s="1"/>
  <c r="P1520" i="1" s="1"/>
  <c r="P1521" i="1" s="1"/>
  <c r="P1522" i="1" s="1"/>
  <c r="P1523" i="1" s="1"/>
  <c r="P1524" i="1" s="1"/>
  <c r="P1525" i="1" s="1"/>
  <c r="P1526" i="1" s="1"/>
  <c r="P1527" i="1" s="1"/>
  <c r="P1528" i="1" s="1"/>
  <c r="P1529" i="1" s="1"/>
  <c r="P1530" i="1" s="1"/>
  <c r="P1531" i="1" s="1"/>
  <c r="P1532" i="1" s="1"/>
  <c r="P1533" i="1" s="1"/>
  <c r="P1534" i="1" s="1"/>
  <c r="P1535" i="1" s="1"/>
  <c r="P1536" i="1" s="1"/>
  <c r="P1537" i="1" s="1"/>
  <c r="P1538" i="1" s="1"/>
  <c r="P1539" i="1" s="1"/>
  <c r="P1540" i="1" s="1"/>
  <c r="P1541" i="1" s="1"/>
  <c r="P1542" i="1" s="1"/>
  <c r="P1543" i="1" s="1"/>
  <c r="P1544" i="1" s="1"/>
  <c r="P1545" i="1" s="1"/>
  <c r="P1546" i="1" s="1"/>
  <c r="P1547" i="1" s="1"/>
  <c r="P1548" i="1" s="1"/>
  <c r="P1549" i="1" s="1"/>
  <c r="P1550" i="1" s="1"/>
  <c r="P1551" i="1" s="1"/>
  <c r="P1552" i="1" s="1"/>
  <c r="P1553" i="1" s="1"/>
  <c r="P1554" i="1" s="1"/>
  <c r="P1555" i="1" s="1"/>
  <c r="P1556" i="1" s="1"/>
  <c r="P1557" i="1" s="1"/>
  <c r="P1558" i="1" s="1"/>
  <c r="P1559" i="1" s="1"/>
  <c r="P1560" i="1" s="1"/>
  <c r="P1561" i="1" s="1"/>
  <c r="P1562" i="1" s="1"/>
  <c r="P1563" i="1" s="1"/>
  <c r="P1564" i="1" s="1"/>
  <c r="P1565" i="1" s="1"/>
  <c r="P1566" i="1" s="1"/>
  <c r="P1567" i="1" s="1"/>
  <c r="P1568" i="1" s="1"/>
  <c r="P1569" i="1" s="1"/>
  <c r="P1570" i="1" s="1"/>
  <c r="P1571" i="1" s="1"/>
  <c r="P1572" i="1" s="1"/>
  <c r="P1573" i="1" s="1"/>
  <c r="P1574" i="1" s="1"/>
  <c r="P1575" i="1" s="1"/>
  <c r="P1576" i="1" s="1"/>
  <c r="P1577" i="1" s="1"/>
  <c r="P1578" i="1" s="1"/>
  <c r="P1579" i="1" s="1"/>
  <c r="P1580" i="1" s="1"/>
  <c r="P1581" i="1" s="1"/>
  <c r="P1582" i="1" s="1"/>
  <c r="P1583" i="1" s="1"/>
  <c r="P1584" i="1" s="1"/>
  <c r="P1585" i="1" s="1"/>
  <c r="P1586" i="1" s="1"/>
  <c r="P1587" i="1" s="1"/>
  <c r="P1588" i="1" s="1"/>
  <c r="P1589" i="1" s="1"/>
  <c r="P1590" i="1" s="1"/>
  <c r="P1591" i="1" s="1"/>
  <c r="P1592" i="1" s="1"/>
  <c r="P1593" i="1" s="1"/>
  <c r="P1594" i="1" s="1"/>
  <c r="P1595" i="1" s="1"/>
  <c r="P1596" i="1" s="1"/>
  <c r="P1597" i="1" s="1"/>
  <c r="P1598" i="1" s="1"/>
  <c r="P1599" i="1" s="1"/>
  <c r="P1600" i="1" s="1"/>
  <c r="P1601" i="1" s="1"/>
  <c r="P1602" i="1" s="1"/>
  <c r="P1603" i="1" s="1"/>
  <c r="P1604" i="1" s="1"/>
  <c r="P1605" i="1" s="1"/>
  <c r="P1606" i="1" s="1"/>
  <c r="P1607" i="1" s="1"/>
  <c r="P1608" i="1" s="1"/>
  <c r="P1609" i="1" s="1"/>
  <c r="P1610" i="1" s="1"/>
  <c r="P1611" i="1" s="1"/>
  <c r="P1612" i="1" s="1"/>
  <c r="P1613" i="1" s="1"/>
  <c r="P1614" i="1" s="1"/>
  <c r="P1615" i="1" s="1"/>
  <c r="P1616" i="1" s="1"/>
  <c r="P1617" i="1" s="1"/>
  <c r="P1618" i="1" s="1"/>
  <c r="P1619" i="1" s="1"/>
  <c r="P1620" i="1" s="1"/>
  <c r="P1621" i="1" s="1"/>
  <c r="P1622" i="1" s="1"/>
  <c r="P1623" i="1" s="1"/>
  <c r="P1624" i="1" s="1"/>
  <c r="P1625" i="1" s="1"/>
  <c r="P1626" i="1" s="1"/>
  <c r="P1627" i="1" s="1"/>
  <c r="P1628" i="1" s="1"/>
  <c r="P1629" i="1" s="1"/>
  <c r="P1630" i="1" s="1"/>
  <c r="P1631" i="1" s="1"/>
  <c r="P1632" i="1" s="1"/>
  <c r="P1633" i="1" s="1"/>
  <c r="P1634" i="1" s="1"/>
  <c r="P1635" i="1" s="1"/>
  <c r="P1636" i="1" s="1"/>
  <c r="P1637" i="1" s="1"/>
  <c r="P1638" i="1" s="1"/>
  <c r="P1639" i="1" s="1"/>
  <c r="P1640" i="1" s="1"/>
  <c r="P1641" i="1" s="1"/>
  <c r="P1642" i="1" s="1"/>
  <c r="P1643" i="1" s="1"/>
  <c r="P1644" i="1" s="1"/>
  <c r="P1645" i="1" s="1"/>
  <c r="P1646" i="1" s="1"/>
  <c r="P1647" i="1" s="1"/>
  <c r="P1648" i="1" s="1"/>
  <c r="P1649" i="1" s="1"/>
  <c r="P1650" i="1" s="1"/>
  <c r="P1651" i="1" s="1"/>
  <c r="P1652" i="1" s="1"/>
  <c r="P1653" i="1" s="1"/>
  <c r="P1654" i="1" s="1"/>
  <c r="P1655" i="1" s="1"/>
  <c r="P1656" i="1" s="1"/>
  <c r="P1657" i="1" s="1"/>
  <c r="P1658" i="1" s="1"/>
  <c r="P1659" i="1" s="1"/>
  <c r="P1660" i="1" s="1"/>
  <c r="P1661" i="1" s="1"/>
  <c r="P1662" i="1" s="1"/>
  <c r="P1663" i="1" s="1"/>
  <c r="P1664" i="1" s="1"/>
  <c r="P1665" i="1" s="1"/>
  <c r="P1666" i="1" s="1"/>
  <c r="P1667" i="1" s="1"/>
  <c r="P1668" i="1" s="1"/>
  <c r="P1669" i="1" s="1"/>
  <c r="P1670" i="1" s="1"/>
  <c r="P1671" i="1" s="1"/>
  <c r="P1672" i="1" s="1"/>
  <c r="P1673" i="1" s="1"/>
  <c r="P1674" i="1" s="1"/>
  <c r="P1675" i="1" s="1"/>
  <c r="P1676" i="1" s="1"/>
  <c r="P1677" i="1" s="1"/>
  <c r="P1678" i="1" s="1"/>
  <c r="P1679" i="1" s="1"/>
  <c r="P1680" i="1" s="1"/>
  <c r="P1681" i="1" s="1"/>
  <c r="P1682" i="1" s="1"/>
  <c r="P1683" i="1" s="1"/>
  <c r="P1684" i="1" s="1"/>
  <c r="P1685" i="1" s="1"/>
  <c r="P1686" i="1" s="1"/>
  <c r="P1687" i="1" s="1"/>
  <c r="P1688" i="1" s="1"/>
  <c r="P1689" i="1" s="1"/>
  <c r="P1690" i="1" s="1"/>
  <c r="P1691" i="1" s="1"/>
  <c r="P1692" i="1" s="1"/>
  <c r="P1693" i="1" s="1"/>
  <c r="P1694" i="1" s="1"/>
  <c r="P1695" i="1" s="1"/>
  <c r="P1696" i="1" s="1"/>
  <c r="P1697" i="1" s="1"/>
  <c r="P1698" i="1" s="1"/>
  <c r="P1699" i="1" s="1"/>
  <c r="P1700" i="1" s="1"/>
  <c r="P1701" i="1" s="1"/>
  <c r="P1702" i="1" s="1"/>
  <c r="P1703" i="1" s="1"/>
  <c r="P1704" i="1" s="1"/>
  <c r="P1705" i="1" s="1"/>
  <c r="P1706" i="1" s="1"/>
  <c r="P1707" i="1" s="1"/>
  <c r="P1708" i="1" s="1"/>
  <c r="P1709" i="1" s="1"/>
  <c r="P1710" i="1" s="1"/>
  <c r="P1711" i="1" s="1"/>
  <c r="P1712" i="1" s="1"/>
  <c r="P1713" i="1" s="1"/>
  <c r="P1714" i="1" s="1"/>
  <c r="P1715" i="1" s="1"/>
  <c r="P1716" i="1" s="1"/>
  <c r="P1717" i="1" s="1"/>
  <c r="P1718" i="1" s="1"/>
  <c r="P1719" i="1" s="1"/>
  <c r="P1720" i="1" s="1"/>
  <c r="P1721" i="1" s="1"/>
  <c r="P1722" i="1" s="1"/>
  <c r="P1723" i="1" s="1"/>
  <c r="P1724" i="1" s="1"/>
  <c r="P1725" i="1" s="1"/>
  <c r="P1726" i="1" s="1"/>
  <c r="P1727" i="1" s="1"/>
  <c r="P1728" i="1" s="1"/>
  <c r="P1729" i="1" s="1"/>
  <c r="P1730" i="1" s="1"/>
  <c r="P1731" i="1" s="1"/>
  <c r="P1732" i="1" s="1"/>
  <c r="P1733" i="1" s="1"/>
  <c r="P1734" i="1" s="1"/>
  <c r="P1735" i="1" s="1"/>
  <c r="P1736" i="1" s="1"/>
  <c r="P1737" i="1" s="1"/>
  <c r="P1738" i="1" s="1"/>
  <c r="P1739" i="1" s="1"/>
  <c r="P1740" i="1" s="1"/>
  <c r="P1741" i="1" s="1"/>
  <c r="P1742" i="1" s="1"/>
  <c r="P1743" i="1" s="1"/>
  <c r="P1744" i="1" s="1"/>
  <c r="P1745" i="1" s="1"/>
  <c r="P1746" i="1" s="1"/>
  <c r="P1747" i="1" s="1"/>
  <c r="P1748" i="1" s="1"/>
  <c r="P1749" i="1" s="1"/>
  <c r="P1750" i="1" s="1"/>
  <c r="P1751" i="1" s="1"/>
  <c r="P1752" i="1" s="1"/>
  <c r="P1753" i="1" s="1"/>
  <c r="P1754" i="1" s="1"/>
  <c r="P1755" i="1" s="1"/>
  <c r="P1756" i="1" s="1"/>
  <c r="P1757" i="1" s="1"/>
  <c r="P1758" i="1" s="1"/>
  <c r="P1759" i="1" s="1"/>
  <c r="P1760" i="1" s="1"/>
  <c r="P1761" i="1" s="1"/>
  <c r="P1762" i="1" s="1"/>
  <c r="P1763" i="1" s="1"/>
  <c r="P1764" i="1" s="1"/>
  <c r="P1765" i="1" s="1"/>
  <c r="P1766" i="1" s="1"/>
  <c r="P1767" i="1" s="1"/>
  <c r="P1768" i="1" s="1"/>
  <c r="P1769" i="1" s="1"/>
  <c r="P1770" i="1" s="1"/>
  <c r="P1771" i="1" s="1"/>
  <c r="P1772" i="1" s="1"/>
  <c r="P1773" i="1" s="1"/>
  <c r="P1774" i="1" s="1"/>
  <c r="P1775" i="1" s="1"/>
  <c r="P1776" i="1" s="1"/>
  <c r="P1777" i="1" s="1"/>
  <c r="P1778" i="1" s="1"/>
  <c r="P1779" i="1" s="1"/>
  <c r="P1780" i="1" s="1"/>
  <c r="P1781" i="1" s="1"/>
  <c r="P1782" i="1" s="1"/>
  <c r="P1783" i="1" s="1"/>
  <c r="P1784" i="1" s="1"/>
  <c r="P1785" i="1" s="1"/>
  <c r="P1786" i="1" s="1"/>
  <c r="P1787" i="1" s="1"/>
  <c r="P1788" i="1" s="1"/>
  <c r="P1789" i="1" s="1"/>
  <c r="P1790" i="1" s="1"/>
  <c r="P1791" i="1" s="1"/>
  <c r="P1792" i="1" s="1"/>
  <c r="P1793" i="1" s="1"/>
  <c r="P1794" i="1" s="1"/>
  <c r="P1795" i="1" s="1"/>
  <c r="P1796" i="1" s="1"/>
  <c r="P1797" i="1" s="1"/>
  <c r="P1798" i="1" s="1"/>
  <c r="P1799" i="1" s="1"/>
  <c r="P1800" i="1" s="1"/>
  <c r="P1801" i="1" s="1"/>
  <c r="P1802" i="1" s="1"/>
  <c r="P1803" i="1" s="1"/>
  <c r="P1804" i="1" s="1"/>
  <c r="P1805" i="1" s="1"/>
  <c r="P1806" i="1" s="1"/>
  <c r="P1807" i="1" s="1"/>
  <c r="P1808" i="1" s="1"/>
  <c r="P1809" i="1" s="1"/>
  <c r="P1810" i="1" s="1"/>
  <c r="P1811" i="1" s="1"/>
  <c r="P1812" i="1" s="1"/>
  <c r="P1813" i="1" s="1"/>
  <c r="P1814" i="1" s="1"/>
  <c r="P1815" i="1" s="1"/>
  <c r="P1816" i="1" s="1"/>
  <c r="P1817" i="1" s="1"/>
  <c r="P1818" i="1" s="1"/>
  <c r="P1819" i="1" s="1"/>
  <c r="P1820" i="1" s="1"/>
  <c r="P1821" i="1" s="1"/>
  <c r="P1822" i="1" s="1"/>
  <c r="P1823" i="1" s="1"/>
  <c r="P1824" i="1" s="1"/>
  <c r="P1825" i="1" s="1"/>
  <c r="P1826" i="1" s="1"/>
  <c r="P1827" i="1" s="1"/>
  <c r="P1828" i="1" s="1"/>
  <c r="P1829" i="1" s="1"/>
  <c r="P1830" i="1" s="1"/>
  <c r="P1831" i="1" s="1"/>
  <c r="P1832" i="1" s="1"/>
  <c r="P1833" i="1" s="1"/>
  <c r="P1834" i="1" s="1"/>
  <c r="P1835" i="1" s="1"/>
  <c r="P1836" i="1" s="1"/>
  <c r="P1837" i="1" s="1"/>
  <c r="P1838" i="1" s="1"/>
  <c r="P1839" i="1" s="1"/>
  <c r="P1840" i="1" s="1"/>
  <c r="P1841" i="1" s="1"/>
  <c r="P1842" i="1" s="1"/>
  <c r="P1843" i="1" s="1"/>
  <c r="P1844" i="1" s="1"/>
  <c r="P1845" i="1" s="1"/>
  <c r="P1846" i="1" s="1"/>
  <c r="P1847" i="1" s="1"/>
  <c r="P1848" i="1" s="1"/>
  <c r="P1849" i="1" s="1"/>
  <c r="P1850" i="1" s="1"/>
  <c r="P1851" i="1" s="1"/>
  <c r="P1852" i="1" s="1"/>
  <c r="P1853" i="1" s="1"/>
  <c r="P1854" i="1" s="1"/>
  <c r="P1855" i="1" s="1"/>
  <c r="P1856" i="1" s="1"/>
  <c r="P1857" i="1" s="1"/>
  <c r="P1858" i="1" s="1"/>
  <c r="P1859" i="1" s="1"/>
  <c r="P1860" i="1" s="1"/>
  <c r="P1861" i="1" s="1"/>
  <c r="P1862" i="1" s="1"/>
  <c r="P1863" i="1" s="1"/>
  <c r="P1864" i="1" s="1"/>
  <c r="P1865" i="1" s="1"/>
  <c r="P1866" i="1" s="1"/>
  <c r="P1867" i="1" s="1"/>
  <c r="P1868" i="1" s="1"/>
  <c r="P1869" i="1" s="1"/>
  <c r="P1870" i="1" s="1"/>
  <c r="P1871" i="1" s="1"/>
  <c r="P1872" i="1" s="1"/>
  <c r="P1873" i="1" s="1"/>
  <c r="P1874" i="1" s="1"/>
  <c r="P1875" i="1" s="1"/>
  <c r="P1876" i="1" s="1"/>
  <c r="P1877" i="1" s="1"/>
  <c r="P1878" i="1" s="1"/>
  <c r="P1879" i="1" s="1"/>
  <c r="P1880" i="1" s="1"/>
  <c r="P1881" i="1" s="1"/>
  <c r="P1882" i="1" s="1"/>
  <c r="P1883" i="1" s="1"/>
  <c r="P1884" i="1" s="1"/>
  <c r="P1885" i="1" s="1"/>
  <c r="P1886" i="1" s="1"/>
  <c r="P1887" i="1" s="1"/>
  <c r="P1888" i="1" s="1"/>
  <c r="P1889" i="1" s="1"/>
  <c r="P1890" i="1" s="1"/>
  <c r="P1891" i="1" s="1"/>
  <c r="P1892" i="1" s="1"/>
  <c r="P1893" i="1" s="1"/>
  <c r="P1894" i="1" s="1"/>
  <c r="P1895" i="1" s="1"/>
  <c r="P1896" i="1" s="1"/>
  <c r="P1897" i="1" s="1"/>
  <c r="P1898" i="1" s="1"/>
  <c r="P1899" i="1" s="1"/>
  <c r="P1900" i="1" s="1"/>
  <c r="P1901" i="1" s="1"/>
  <c r="P1902" i="1" s="1"/>
  <c r="P1903" i="1" s="1"/>
  <c r="P1904" i="1" s="1"/>
  <c r="P1905" i="1" s="1"/>
  <c r="P1906" i="1" s="1"/>
  <c r="P1907" i="1" s="1"/>
  <c r="P1908" i="1" s="1"/>
  <c r="P1909" i="1" s="1"/>
  <c r="P1910" i="1" s="1"/>
  <c r="P1911" i="1" s="1"/>
  <c r="P1912" i="1" s="1"/>
  <c r="P1913" i="1" s="1"/>
  <c r="P1914" i="1" s="1"/>
  <c r="P1915" i="1" s="1"/>
  <c r="P1916" i="1" s="1"/>
  <c r="P1917" i="1" s="1"/>
  <c r="P1918" i="1" s="1"/>
  <c r="P1919" i="1" s="1"/>
  <c r="P1920" i="1" s="1"/>
  <c r="P1921" i="1" s="1"/>
  <c r="P1922" i="1" s="1"/>
  <c r="P1923" i="1" s="1"/>
  <c r="P1924" i="1" s="1"/>
  <c r="P1925" i="1" s="1"/>
  <c r="P1926" i="1" s="1"/>
  <c r="P1927" i="1" s="1"/>
  <c r="P1928" i="1" s="1"/>
  <c r="P1929" i="1" s="1"/>
  <c r="P1930" i="1" s="1"/>
  <c r="P1931" i="1" s="1"/>
  <c r="P1932" i="1" s="1"/>
  <c r="P1933" i="1" s="1"/>
  <c r="P1934" i="1" s="1"/>
  <c r="P1935" i="1" s="1"/>
  <c r="P1936" i="1" s="1"/>
  <c r="P1937" i="1" s="1"/>
  <c r="P1938" i="1" s="1"/>
  <c r="P1939" i="1" s="1"/>
  <c r="P1940" i="1" s="1"/>
  <c r="P1941" i="1" s="1"/>
  <c r="P1942" i="1" s="1"/>
  <c r="P1943" i="1" s="1"/>
  <c r="P1944" i="1" s="1"/>
  <c r="P1945" i="1" s="1"/>
  <c r="P1946" i="1" s="1"/>
  <c r="P1947" i="1" s="1"/>
  <c r="P1948" i="1" s="1"/>
  <c r="P1949" i="1" s="1"/>
  <c r="P1950" i="1" s="1"/>
  <c r="P1951" i="1" s="1"/>
  <c r="P1952" i="1" s="1"/>
  <c r="P1953" i="1" s="1"/>
  <c r="P1954" i="1" s="1"/>
  <c r="P1955" i="1" s="1"/>
  <c r="P1956" i="1" s="1"/>
  <c r="P1957" i="1" s="1"/>
  <c r="P1958" i="1" s="1"/>
  <c r="P1959" i="1" s="1"/>
  <c r="P1960" i="1" s="1"/>
  <c r="P1961" i="1" s="1"/>
  <c r="P1962" i="1" s="1"/>
  <c r="P1963" i="1" s="1"/>
  <c r="P1964" i="1" s="1"/>
  <c r="P1965" i="1" s="1"/>
  <c r="P1966" i="1" s="1"/>
  <c r="P1967" i="1" s="1"/>
  <c r="P1968" i="1" s="1"/>
  <c r="P1969" i="1" s="1"/>
  <c r="P1970" i="1" s="1"/>
  <c r="P1971" i="1" s="1"/>
  <c r="P1972" i="1" s="1"/>
  <c r="P1973" i="1" s="1"/>
  <c r="P1974" i="1" s="1"/>
  <c r="P1975" i="1" s="1"/>
  <c r="P1976" i="1" s="1"/>
  <c r="P1977" i="1" s="1"/>
  <c r="P1978" i="1" s="1"/>
  <c r="P1979" i="1" s="1"/>
  <c r="P1980" i="1" s="1"/>
  <c r="P1981" i="1" s="1"/>
  <c r="P1982" i="1" s="1"/>
  <c r="P1983" i="1" s="1"/>
  <c r="P1984" i="1" s="1"/>
  <c r="P1985" i="1" s="1"/>
  <c r="P1986" i="1" s="1"/>
  <c r="P1987" i="1" s="1"/>
  <c r="P1988" i="1" s="1"/>
  <c r="P1989" i="1" s="1"/>
  <c r="P1990" i="1" s="1"/>
  <c r="P1991" i="1" s="1"/>
  <c r="P1992" i="1" s="1"/>
  <c r="P1993" i="1" s="1"/>
  <c r="P1994" i="1" s="1"/>
  <c r="P1995" i="1" s="1"/>
  <c r="P1996" i="1" s="1"/>
  <c r="P1997" i="1" s="1"/>
  <c r="P1998" i="1" s="1"/>
  <c r="P1999" i="1" s="1"/>
  <c r="P2000" i="1" s="1"/>
  <c r="P2001" i="1" s="1"/>
  <c r="P2002" i="1" s="1"/>
  <c r="P2003" i="1" s="1"/>
  <c r="P2004" i="1" s="1"/>
  <c r="P2005" i="1" s="1"/>
  <c r="P2006" i="1" s="1"/>
  <c r="P2007" i="1" s="1"/>
  <c r="P2008" i="1" s="1"/>
  <c r="P2009" i="1" s="1"/>
  <c r="P2010" i="1" s="1"/>
  <c r="P2011" i="1" s="1"/>
  <c r="P2012" i="1" s="1"/>
  <c r="P2013" i="1" s="1"/>
  <c r="P2014" i="1" s="1"/>
  <c r="P2015" i="1" s="1"/>
  <c r="P2016" i="1" s="1"/>
  <c r="P2017" i="1" s="1"/>
  <c r="P2018" i="1" s="1"/>
  <c r="P2019" i="1" s="1"/>
  <c r="P2020" i="1" s="1"/>
  <c r="P2021" i="1" s="1"/>
  <c r="P2022" i="1" s="1"/>
  <c r="P2023" i="1" s="1"/>
  <c r="P2024" i="1" s="1"/>
  <c r="P2025" i="1" s="1"/>
  <c r="P2026" i="1" s="1"/>
  <c r="P2027" i="1" s="1"/>
  <c r="P2028" i="1" s="1"/>
  <c r="P2029" i="1" s="1"/>
  <c r="P2030" i="1" s="1"/>
  <c r="P2031" i="1" s="1"/>
  <c r="P2032" i="1" s="1"/>
  <c r="P2033" i="1" s="1"/>
  <c r="P2034" i="1" s="1"/>
  <c r="P2035" i="1" s="1"/>
  <c r="P2036" i="1" s="1"/>
  <c r="P2037" i="1" s="1"/>
  <c r="P2038" i="1" s="1"/>
  <c r="P2039" i="1" s="1"/>
  <c r="P2040" i="1" s="1"/>
  <c r="P2041" i="1" s="1"/>
  <c r="P2042" i="1" s="1"/>
  <c r="P2043" i="1" s="1"/>
  <c r="P2044" i="1" s="1"/>
  <c r="P2045" i="1" s="1"/>
  <c r="P2046" i="1" s="1"/>
  <c r="P2047" i="1" s="1"/>
  <c r="P2048" i="1" s="1"/>
  <c r="P2049" i="1" s="1"/>
  <c r="P2050" i="1" s="1"/>
  <c r="P2051" i="1" s="1"/>
  <c r="P2052" i="1" s="1"/>
  <c r="P2053" i="1" s="1"/>
  <c r="P2054" i="1" s="1"/>
  <c r="P2055" i="1" s="1"/>
  <c r="P2056" i="1" s="1"/>
  <c r="P2057" i="1" s="1"/>
  <c r="P2058" i="1" s="1"/>
  <c r="P2059" i="1" s="1"/>
  <c r="P2060" i="1" s="1"/>
  <c r="P2061" i="1" s="1"/>
  <c r="P2062" i="1" s="1"/>
  <c r="P2063" i="1" s="1"/>
  <c r="P2064" i="1" s="1"/>
  <c r="P2065" i="1" s="1"/>
  <c r="P2066" i="1" s="1"/>
  <c r="P2067" i="1" s="1"/>
  <c r="P2068" i="1" s="1"/>
  <c r="P2069" i="1" s="1"/>
  <c r="P2070" i="1" s="1"/>
  <c r="P2071" i="1" s="1"/>
  <c r="P2072" i="1" s="1"/>
  <c r="P2073" i="1" s="1"/>
  <c r="P2074" i="1" s="1"/>
  <c r="P2075" i="1" s="1"/>
  <c r="P2076" i="1" s="1"/>
  <c r="P2077" i="1" s="1"/>
  <c r="P2078" i="1" s="1"/>
  <c r="P2079" i="1" s="1"/>
  <c r="P2080" i="1" s="1"/>
  <c r="P2081" i="1" s="1"/>
  <c r="P2082" i="1" s="1"/>
  <c r="P2083" i="1" s="1"/>
  <c r="P2084" i="1" s="1"/>
  <c r="P2085" i="1" s="1"/>
  <c r="P2086" i="1" s="1"/>
  <c r="P2087" i="1" s="1"/>
  <c r="P2088" i="1" s="1"/>
  <c r="P2089" i="1" s="1"/>
  <c r="P2090" i="1" s="1"/>
  <c r="P2091" i="1" s="1"/>
  <c r="P2092" i="1" s="1"/>
  <c r="P2093" i="1" s="1"/>
  <c r="P2094" i="1" s="1"/>
  <c r="P2095" i="1" s="1"/>
  <c r="P2096" i="1" s="1"/>
  <c r="P2097" i="1" s="1"/>
  <c r="P2098" i="1" s="1"/>
  <c r="P2099" i="1" s="1"/>
  <c r="P2100" i="1" s="1"/>
  <c r="P2101" i="1" s="1"/>
  <c r="P2102" i="1" s="1"/>
  <c r="P2103" i="1" s="1"/>
  <c r="P2104" i="1" s="1"/>
  <c r="P2105" i="1" s="1"/>
  <c r="P2106" i="1" s="1"/>
  <c r="P2107" i="1" s="1"/>
  <c r="P2108" i="1" s="1"/>
  <c r="P2109" i="1" s="1"/>
  <c r="P2110" i="1" s="1"/>
  <c r="P2111" i="1" s="1"/>
  <c r="P2112" i="1" s="1"/>
  <c r="P2113" i="1" s="1"/>
  <c r="P2114" i="1" s="1"/>
  <c r="P2115" i="1" s="1"/>
  <c r="P2116" i="1" s="1"/>
  <c r="P2117" i="1" s="1"/>
  <c r="P2118" i="1" s="1"/>
  <c r="P2119" i="1" s="1"/>
  <c r="P2120" i="1" s="1"/>
  <c r="P2121" i="1" s="1"/>
  <c r="P2122" i="1" s="1"/>
  <c r="P2123" i="1" s="1"/>
  <c r="P2124" i="1" s="1"/>
  <c r="P2125" i="1" s="1"/>
  <c r="P2126" i="1" s="1"/>
  <c r="P2127" i="1" s="1"/>
  <c r="P2128" i="1" s="1"/>
  <c r="P2129" i="1" s="1"/>
  <c r="P2130" i="1" s="1"/>
  <c r="P2131" i="1" s="1"/>
  <c r="P2132" i="1" s="1"/>
  <c r="P2133" i="1" s="1"/>
  <c r="P2134" i="1" s="1"/>
  <c r="P2135" i="1" s="1"/>
  <c r="P2136" i="1" s="1"/>
  <c r="P2137" i="1" s="1"/>
  <c r="P2138" i="1" s="1"/>
  <c r="P2139" i="1" s="1"/>
  <c r="P2140" i="1" s="1"/>
  <c r="P2141" i="1" s="1"/>
  <c r="P2142" i="1" s="1"/>
  <c r="P2143" i="1" s="1"/>
  <c r="P2144" i="1" s="1"/>
  <c r="P2145" i="1" s="1"/>
  <c r="P2146" i="1" s="1"/>
  <c r="P2147" i="1" s="1"/>
  <c r="P2148" i="1" s="1"/>
  <c r="P2149" i="1" s="1"/>
  <c r="P2150" i="1" s="1"/>
  <c r="P2151" i="1" s="1"/>
  <c r="P2152" i="1" s="1"/>
  <c r="P2153" i="1" s="1"/>
  <c r="P2154" i="1" s="1"/>
  <c r="P2155" i="1" s="1"/>
  <c r="P2156" i="1" s="1"/>
  <c r="P2157" i="1" s="1"/>
  <c r="P2158" i="1" s="1"/>
  <c r="P2159" i="1" s="1"/>
  <c r="P2160" i="1" s="1"/>
  <c r="P2161" i="1" s="1"/>
  <c r="P2162" i="1" s="1"/>
  <c r="P2163" i="1" s="1"/>
  <c r="P2164" i="1" s="1"/>
  <c r="P2165" i="1" s="1"/>
  <c r="P2166" i="1" s="1"/>
  <c r="P2167" i="1" s="1"/>
  <c r="P2168" i="1" s="1"/>
  <c r="P2169" i="1" s="1"/>
  <c r="P2170" i="1" s="1"/>
  <c r="P2171" i="1" s="1"/>
  <c r="P2172" i="1" s="1"/>
  <c r="P2173" i="1" s="1"/>
  <c r="P2174" i="1" s="1"/>
  <c r="P2175" i="1" s="1"/>
  <c r="P2176" i="1" s="1"/>
  <c r="P2177" i="1" s="1"/>
  <c r="P2178" i="1" s="1"/>
  <c r="P2179" i="1" s="1"/>
  <c r="P2180" i="1" s="1"/>
  <c r="P2181" i="1" s="1"/>
  <c r="P2182" i="1" s="1"/>
  <c r="P2183" i="1" s="1"/>
  <c r="P2184" i="1" s="1"/>
  <c r="P2185" i="1" s="1"/>
  <c r="P2186" i="1" s="1"/>
  <c r="P2187" i="1" s="1"/>
  <c r="P2188" i="1" s="1"/>
  <c r="P2189" i="1" s="1"/>
  <c r="P2190" i="1" s="1"/>
  <c r="P2191" i="1" s="1"/>
  <c r="P2192" i="1" s="1"/>
  <c r="P2193" i="1" s="1"/>
  <c r="P2194" i="1" s="1"/>
  <c r="P2195" i="1" s="1"/>
  <c r="P2196" i="1" s="1"/>
  <c r="P2197" i="1" s="1"/>
  <c r="P2198" i="1" s="1"/>
  <c r="P2199" i="1" s="1"/>
  <c r="P2200" i="1" s="1"/>
  <c r="P2201" i="1" s="1"/>
  <c r="P2202" i="1" s="1"/>
  <c r="P2203" i="1" s="1"/>
  <c r="P2204" i="1" s="1"/>
  <c r="P2205" i="1" s="1"/>
  <c r="P2206" i="1" s="1"/>
  <c r="P2207" i="1" s="1"/>
  <c r="P2208" i="1" s="1"/>
  <c r="P2209" i="1" s="1"/>
  <c r="P2210" i="1" s="1"/>
  <c r="P2211" i="1" s="1"/>
  <c r="P2212" i="1" s="1"/>
  <c r="P2213" i="1" s="1"/>
  <c r="P2214" i="1" s="1"/>
  <c r="P2215" i="1" s="1"/>
  <c r="P2216" i="1" s="1"/>
  <c r="P2217" i="1" s="1"/>
  <c r="P2218" i="1" s="1"/>
  <c r="P2219" i="1" s="1"/>
  <c r="P2220" i="1" s="1"/>
  <c r="P2221" i="1" s="1"/>
  <c r="P2222" i="1" s="1"/>
  <c r="P2223" i="1" s="1"/>
  <c r="P2224" i="1" s="1"/>
  <c r="P2225" i="1" s="1"/>
  <c r="P2226" i="1" s="1"/>
  <c r="P2227" i="1" s="1"/>
  <c r="P2228" i="1" s="1"/>
  <c r="P2229" i="1" s="1"/>
  <c r="P2230" i="1" s="1"/>
  <c r="P2231" i="1" s="1"/>
  <c r="P2232" i="1" s="1"/>
  <c r="P2233" i="1" s="1"/>
  <c r="P2234" i="1" s="1"/>
  <c r="P2235" i="1" s="1"/>
  <c r="P2236" i="1" s="1"/>
  <c r="P2237" i="1" s="1"/>
  <c r="P2238" i="1" s="1"/>
  <c r="P2239" i="1" s="1"/>
  <c r="P2240" i="1" s="1"/>
  <c r="P2241" i="1" s="1"/>
  <c r="P2242" i="1" s="1"/>
  <c r="P2243" i="1" s="1"/>
  <c r="P2244" i="1" s="1"/>
  <c r="P2245" i="1" s="1"/>
  <c r="P2246" i="1" s="1"/>
  <c r="P2247" i="1" s="1"/>
  <c r="P2248" i="1" s="1"/>
  <c r="P2249" i="1" s="1"/>
  <c r="P2250" i="1" s="1"/>
  <c r="P2251" i="1" s="1"/>
  <c r="P2252" i="1" s="1"/>
  <c r="P2253" i="1" s="1"/>
  <c r="P2254" i="1" s="1"/>
  <c r="P2255" i="1" s="1"/>
  <c r="P2256" i="1" s="1"/>
  <c r="P2257" i="1" s="1"/>
  <c r="P2258" i="1" s="1"/>
  <c r="P2259" i="1" s="1"/>
  <c r="P2260" i="1" s="1"/>
  <c r="P2261" i="1" s="1"/>
  <c r="P2262" i="1" s="1"/>
  <c r="P2263" i="1" s="1"/>
  <c r="P2264" i="1" s="1"/>
  <c r="P2265" i="1" s="1"/>
  <c r="P2266" i="1" s="1"/>
  <c r="P2267" i="1" s="1"/>
  <c r="P2268" i="1" s="1"/>
  <c r="P2269" i="1" s="1"/>
  <c r="P2270" i="1" s="1"/>
  <c r="P2271" i="1" s="1"/>
  <c r="P2272" i="1" s="1"/>
  <c r="P2273" i="1" s="1"/>
  <c r="P2274" i="1" s="1"/>
  <c r="P2275" i="1" s="1"/>
  <c r="P2276" i="1" s="1"/>
  <c r="P2277" i="1" s="1"/>
  <c r="P2278" i="1" s="1"/>
  <c r="P2279" i="1" s="1"/>
  <c r="P2280" i="1" s="1"/>
  <c r="P2281" i="1" s="1"/>
  <c r="P2282" i="1" s="1"/>
  <c r="P2283" i="1" s="1"/>
  <c r="P2284" i="1" s="1"/>
  <c r="P2285" i="1" s="1"/>
  <c r="P2286" i="1" s="1"/>
  <c r="P2287" i="1" s="1"/>
  <c r="P2288" i="1" s="1"/>
  <c r="P2289" i="1" s="1"/>
  <c r="P2290" i="1" s="1"/>
  <c r="P2291" i="1" s="1"/>
  <c r="P2292" i="1" s="1"/>
  <c r="P2293" i="1" s="1"/>
  <c r="P2294" i="1" s="1"/>
  <c r="P2295" i="1" s="1"/>
  <c r="P2296" i="1" s="1"/>
  <c r="P2297" i="1" s="1"/>
  <c r="P2298" i="1" s="1"/>
  <c r="P2299" i="1" s="1"/>
  <c r="P2300" i="1" s="1"/>
  <c r="P2301" i="1" s="1"/>
  <c r="P2302" i="1" s="1"/>
  <c r="P2303" i="1" s="1"/>
  <c r="P2304" i="1" s="1"/>
  <c r="P2305" i="1" s="1"/>
  <c r="P2306" i="1" s="1"/>
  <c r="P2307" i="1" s="1"/>
  <c r="P2308" i="1" s="1"/>
  <c r="P2309" i="1" s="1"/>
  <c r="P2310" i="1" s="1"/>
  <c r="P2311" i="1" s="1"/>
  <c r="P2312" i="1" s="1"/>
  <c r="P2313" i="1" s="1"/>
  <c r="P2314" i="1" s="1"/>
  <c r="P2315" i="1" s="1"/>
  <c r="P2316" i="1" s="1"/>
  <c r="P2317" i="1" s="1"/>
  <c r="P2318" i="1" s="1"/>
  <c r="P2319" i="1" s="1"/>
  <c r="P2320" i="1" s="1"/>
  <c r="P2321" i="1" s="1"/>
  <c r="P2322" i="1" s="1"/>
  <c r="P2323" i="1" s="1"/>
  <c r="P2324" i="1" s="1"/>
  <c r="P2325" i="1" s="1"/>
  <c r="P2326" i="1" s="1"/>
  <c r="P2327" i="1" s="1"/>
  <c r="P2328" i="1" s="1"/>
  <c r="P2329" i="1" s="1"/>
  <c r="P2330" i="1" s="1"/>
  <c r="P2331" i="1" s="1"/>
  <c r="P2332" i="1" s="1"/>
  <c r="P2333" i="1" s="1"/>
  <c r="P2334" i="1" s="1"/>
  <c r="P2335" i="1" s="1"/>
  <c r="P2336" i="1" s="1"/>
  <c r="P2337" i="1" s="1"/>
  <c r="P2338" i="1" s="1"/>
  <c r="P2339" i="1" s="1"/>
  <c r="P2340" i="1" s="1"/>
  <c r="P2341" i="1" s="1"/>
  <c r="P2342" i="1" s="1"/>
  <c r="P2343" i="1" s="1"/>
  <c r="P2344" i="1" s="1"/>
  <c r="P2345" i="1" s="1"/>
  <c r="P2346" i="1" s="1"/>
  <c r="P2347" i="1" s="1"/>
  <c r="P2348" i="1" s="1"/>
  <c r="P2349" i="1" s="1"/>
  <c r="P2350" i="1" s="1"/>
  <c r="P2351" i="1" s="1"/>
  <c r="P2352" i="1" s="1"/>
  <c r="P2353" i="1" s="1"/>
  <c r="P2354" i="1" s="1"/>
  <c r="P2355" i="1" s="1"/>
  <c r="P2356" i="1" s="1"/>
  <c r="P2357" i="1" s="1"/>
  <c r="P2358" i="1" s="1"/>
  <c r="P2359" i="1" s="1"/>
  <c r="P2360" i="1" s="1"/>
  <c r="P2361" i="1" s="1"/>
  <c r="P2362" i="1" s="1"/>
  <c r="P2363" i="1" s="1"/>
  <c r="P2364" i="1" s="1"/>
  <c r="P2365" i="1" s="1"/>
  <c r="P2366" i="1" s="1"/>
  <c r="P2367" i="1" s="1"/>
  <c r="P2368" i="1" s="1"/>
  <c r="P2369" i="1" s="1"/>
  <c r="P2370" i="1" s="1"/>
  <c r="P2371" i="1" s="1"/>
  <c r="P2372" i="1" s="1"/>
  <c r="P2373" i="1" s="1"/>
  <c r="P2374" i="1" s="1"/>
  <c r="P2375" i="1" s="1"/>
  <c r="P2376" i="1" s="1"/>
  <c r="P2377" i="1" s="1"/>
  <c r="P2378" i="1" s="1"/>
  <c r="P2379" i="1" s="1"/>
  <c r="P2380" i="1" s="1"/>
  <c r="P2381" i="1" s="1"/>
  <c r="P2382" i="1" s="1"/>
  <c r="P2383" i="1" s="1"/>
  <c r="P2384" i="1" s="1"/>
  <c r="P2385" i="1" s="1"/>
  <c r="P2386" i="1" s="1"/>
  <c r="P2387" i="1" s="1"/>
  <c r="P2388" i="1" s="1"/>
  <c r="P2389" i="1" s="1"/>
  <c r="P2390" i="1" s="1"/>
  <c r="P2391" i="1" s="1"/>
  <c r="P2392" i="1" s="1"/>
  <c r="P2393" i="1" s="1"/>
  <c r="P2394" i="1" s="1"/>
  <c r="P2395" i="1" s="1"/>
  <c r="P2396" i="1" s="1"/>
  <c r="P2397" i="1" s="1"/>
  <c r="P2398" i="1" s="1"/>
  <c r="P2399" i="1" s="1"/>
  <c r="P2400" i="1" s="1"/>
  <c r="P2401" i="1" s="1"/>
  <c r="P2402" i="1" s="1"/>
  <c r="P2403" i="1" s="1"/>
  <c r="P2404" i="1" s="1"/>
  <c r="P2405" i="1" s="1"/>
  <c r="P2406" i="1" s="1"/>
  <c r="P2407" i="1" s="1"/>
  <c r="P2408" i="1" s="1"/>
  <c r="P2409" i="1" s="1"/>
  <c r="P2410" i="1" s="1"/>
  <c r="P2411" i="1" s="1"/>
  <c r="P2412" i="1" s="1"/>
  <c r="P2413" i="1" s="1"/>
  <c r="P2414" i="1" s="1"/>
  <c r="P2415" i="1" s="1"/>
  <c r="P2416" i="1" s="1"/>
  <c r="P2417" i="1" s="1"/>
  <c r="P2418" i="1" s="1"/>
  <c r="P2419" i="1" s="1"/>
  <c r="P2420" i="1" s="1"/>
  <c r="P2421" i="1" s="1"/>
  <c r="P2422" i="1" s="1"/>
  <c r="P2423" i="1" s="1"/>
  <c r="P2424" i="1" s="1"/>
  <c r="P2425" i="1" s="1"/>
  <c r="P2426" i="1" s="1"/>
  <c r="P2427" i="1" s="1"/>
  <c r="P2428" i="1" s="1"/>
  <c r="P2429" i="1" s="1"/>
  <c r="P2430" i="1" s="1"/>
  <c r="P2431" i="1" s="1"/>
  <c r="P2432" i="1" s="1"/>
  <c r="P2433" i="1" s="1"/>
  <c r="P2434" i="1" s="1"/>
  <c r="P2435" i="1" s="1"/>
  <c r="P2436" i="1" s="1"/>
  <c r="P2437" i="1" s="1"/>
  <c r="P2438" i="1" s="1"/>
  <c r="P2439" i="1" s="1"/>
  <c r="P2440" i="1" s="1"/>
  <c r="P2441" i="1" s="1"/>
  <c r="P2442" i="1" s="1"/>
  <c r="P2443" i="1" s="1"/>
  <c r="P2444" i="1" s="1"/>
  <c r="P2445" i="1" s="1"/>
  <c r="P2446" i="1" s="1"/>
  <c r="P2447" i="1" s="1"/>
  <c r="P2448" i="1" s="1"/>
  <c r="P2449" i="1" s="1"/>
  <c r="P2450" i="1" s="1"/>
  <c r="P2451" i="1" s="1"/>
  <c r="P2452" i="1" s="1"/>
  <c r="P2453" i="1" s="1"/>
  <c r="P2454" i="1" s="1"/>
  <c r="P2455" i="1" s="1"/>
  <c r="P2456" i="1" s="1"/>
  <c r="P2457" i="1" s="1"/>
  <c r="P2458" i="1" s="1"/>
  <c r="P2459" i="1" s="1"/>
  <c r="P2460" i="1" s="1"/>
  <c r="P2461" i="1" s="1"/>
  <c r="P2462" i="1" s="1"/>
  <c r="P2463" i="1" s="1"/>
  <c r="P2464" i="1" s="1"/>
  <c r="P2465" i="1" s="1"/>
  <c r="P2466" i="1" s="1"/>
  <c r="P2467" i="1" s="1"/>
  <c r="P2468" i="1" s="1"/>
  <c r="P2469" i="1" s="1"/>
  <c r="P2470" i="1" s="1"/>
  <c r="P2471" i="1" s="1"/>
  <c r="P2472" i="1" s="1"/>
  <c r="P2473" i="1" s="1"/>
  <c r="P2474" i="1" s="1"/>
  <c r="P2475" i="1" s="1"/>
  <c r="P2476" i="1" s="1"/>
  <c r="P2477" i="1" s="1"/>
  <c r="P2478" i="1" s="1"/>
  <c r="P2479" i="1" s="1"/>
  <c r="P2480" i="1" s="1"/>
  <c r="P2481" i="1" s="1"/>
  <c r="P2482" i="1" s="1"/>
  <c r="P2483" i="1" s="1"/>
  <c r="P2484" i="1" s="1"/>
  <c r="P2485" i="1" s="1"/>
  <c r="P2486" i="1" s="1"/>
  <c r="P2487" i="1" s="1"/>
  <c r="P2488" i="1" s="1"/>
  <c r="P2489" i="1" s="1"/>
  <c r="P2490" i="1" s="1"/>
  <c r="P2491" i="1" s="1"/>
  <c r="P2492" i="1" s="1"/>
  <c r="P2493" i="1" s="1"/>
  <c r="P2494" i="1" s="1"/>
  <c r="P2495" i="1" s="1"/>
  <c r="P2496" i="1" s="1"/>
  <c r="P2497" i="1" s="1"/>
  <c r="P2498" i="1" s="1"/>
  <c r="P2499" i="1" s="1"/>
  <c r="P2500" i="1" s="1"/>
  <c r="P2501" i="1" s="1"/>
  <c r="P2502" i="1" s="1"/>
  <c r="P2503" i="1" s="1"/>
  <c r="P2504" i="1" s="1"/>
  <c r="P2505" i="1" s="1"/>
  <c r="P2506" i="1" s="1"/>
  <c r="P2507" i="1" s="1"/>
  <c r="P2508" i="1" s="1"/>
  <c r="P2509" i="1" s="1"/>
  <c r="P2510" i="1" s="1"/>
  <c r="P2511" i="1" s="1"/>
  <c r="P2512" i="1" s="1"/>
  <c r="P2513" i="1" s="1"/>
  <c r="P2514" i="1" s="1"/>
  <c r="P2515" i="1" s="1"/>
  <c r="P2516" i="1" s="1"/>
  <c r="P2517" i="1" s="1"/>
  <c r="P2518" i="1" s="1"/>
  <c r="P2519" i="1" s="1"/>
  <c r="P2520" i="1" s="1"/>
  <c r="P2521" i="1" s="1"/>
  <c r="P2522" i="1" s="1"/>
  <c r="P2523" i="1" s="1"/>
  <c r="P2524" i="1" s="1"/>
  <c r="P2525" i="1" s="1"/>
  <c r="P2526" i="1" s="1"/>
  <c r="P2527" i="1" s="1"/>
  <c r="P2528" i="1" s="1"/>
  <c r="P2529" i="1" s="1"/>
  <c r="P2530" i="1" s="1"/>
  <c r="P2531" i="1" s="1"/>
  <c r="P2532" i="1" s="1"/>
  <c r="P2533" i="1" s="1"/>
  <c r="P2534" i="1" s="1"/>
  <c r="P2535" i="1" s="1"/>
  <c r="P2536" i="1" s="1"/>
  <c r="P2537" i="1" s="1"/>
  <c r="P2538" i="1" s="1"/>
  <c r="P2539" i="1" s="1"/>
  <c r="P2540" i="1" s="1"/>
  <c r="P2541" i="1" s="1"/>
  <c r="P2542" i="1" s="1"/>
  <c r="P2543" i="1" s="1"/>
  <c r="P2544" i="1" s="1"/>
  <c r="P2545" i="1" s="1"/>
  <c r="P2546" i="1" s="1"/>
  <c r="P2547" i="1" s="1"/>
  <c r="P2548" i="1" s="1"/>
  <c r="P2549" i="1" s="1"/>
  <c r="P2550" i="1" s="1"/>
  <c r="P2551" i="1" s="1"/>
  <c r="P2552" i="1" s="1"/>
  <c r="P2553" i="1" s="1"/>
  <c r="P2554" i="1" s="1"/>
  <c r="P2555" i="1" s="1"/>
  <c r="P2556" i="1" s="1"/>
  <c r="P2557" i="1" s="1"/>
  <c r="P2558" i="1" s="1"/>
  <c r="P2559" i="1" s="1"/>
  <c r="P2560" i="1" s="1"/>
  <c r="P2561" i="1" s="1"/>
  <c r="P2562" i="1" s="1"/>
  <c r="P2563" i="1" s="1"/>
  <c r="P2564" i="1" s="1"/>
  <c r="P2565" i="1" s="1"/>
  <c r="P2566" i="1" s="1"/>
  <c r="P2567" i="1" s="1"/>
  <c r="P2568" i="1" s="1"/>
  <c r="P2569" i="1" s="1"/>
  <c r="P2570" i="1" s="1"/>
  <c r="P2571" i="1" s="1"/>
  <c r="P2572" i="1" s="1"/>
  <c r="P2573" i="1" s="1"/>
  <c r="P2574" i="1" s="1"/>
  <c r="P2575" i="1" s="1"/>
  <c r="P2576" i="1" s="1"/>
  <c r="P2577" i="1" s="1"/>
  <c r="P2578" i="1" s="1"/>
  <c r="P2579" i="1" s="1"/>
  <c r="P2580" i="1" s="1"/>
  <c r="P2581" i="1" s="1"/>
  <c r="P2582" i="1" s="1"/>
  <c r="P2583" i="1" s="1"/>
  <c r="P2584" i="1" s="1"/>
  <c r="P2585" i="1" s="1"/>
  <c r="P2586" i="1" s="1"/>
  <c r="P2587" i="1" s="1"/>
  <c r="P2588" i="1" s="1"/>
  <c r="P2589" i="1" s="1"/>
  <c r="P2590" i="1" s="1"/>
  <c r="P2591" i="1" s="1"/>
  <c r="P2592" i="1" s="1"/>
  <c r="P2593" i="1" s="1"/>
  <c r="P2594" i="1" s="1"/>
  <c r="P2595" i="1" s="1"/>
  <c r="P2596" i="1" s="1"/>
  <c r="P2597" i="1" s="1"/>
  <c r="P2598" i="1" s="1"/>
  <c r="P2599" i="1" s="1"/>
  <c r="P2600" i="1" s="1"/>
  <c r="P2601" i="1" s="1"/>
  <c r="P2602" i="1" s="1"/>
  <c r="P2603" i="1" s="1"/>
  <c r="P2604" i="1" s="1"/>
  <c r="P2605" i="1" s="1"/>
  <c r="P2606" i="1" s="1"/>
  <c r="P2607" i="1" s="1"/>
  <c r="P2608" i="1" s="1"/>
  <c r="P2609" i="1" s="1"/>
  <c r="P2610" i="1" s="1"/>
  <c r="P2611" i="1" s="1"/>
  <c r="P2612" i="1" s="1"/>
  <c r="P2613" i="1" s="1"/>
  <c r="P2614" i="1" s="1"/>
  <c r="P2615" i="1" s="1"/>
  <c r="P2616" i="1" s="1"/>
  <c r="P2617" i="1" s="1"/>
  <c r="P2618" i="1" s="1"/>
  <c r="P2619" i="1" s="1"/>
  <c r="P2620" i="1" s="1"/>
  <c r="P2621" i="1" s="1"/>
  <c r="P2622" i="1" s="1"/>
  <c r="P2623" i="1" s="1"/>
  <c r="P2624" i="1" s="1"/>
  <c r="P2625" i="1" s="1"/>
  <c r="P2626" i="1" s="1"/>
  <c r="P2627" i="1" s="1"/>
  <c r="P2628" i="1" s="1"/>
  <c r="P2629" i="1" s="1"/>
  <c r="P2630" i="1" s="1"/>
  <c r="P2631" i="1" s="1"/>
  <c r="P2632" i="1" s="1"/>
  <c r="P2633" i="1" s="1"/>
  <c r="P2634" i="1" s="1"/>
  <c r="P2635" i="1" s="1"/>
  <c r="P2636" i="1" s="1"/>
  <c r="P2637" i="1" s="1"/>
  <c r="P2638" i="1" s="1"/>
  <c r="P2639" i="1" s="1"/>
  <c r="P2640" i="1" s="1"/>
  <c r="P2641" i="1" s="1"/>
  <c r="P2642" i="1" s="1"/>
  <c r="P2643" i="1" s="1"/>
  <c r="P2644" i="1" s="1"/>
  <c r="P2645" i="1" s="1"/>
  <c r="P2646" i="1" s="1"/>
  <c r="P2647" i="1" s="1"/>
  <c r="P2648" i="1" s="1"/>
  <c r="P2649" i="1" s="1"/>
  <c r="P2650" i="1" s="1"/>
  <c r="P2651" i="1" s="1"/>
  <c r="P2652" i="1" s="1"/>
  <c r="P2653" i="1" s="1"/>
  <c r="P2654" i="1" s="1"/>
  <c r="P2655" i="1" s="1"/>
  <c r="P2656" i="1" s="1"/>
  <c r="P2657" i="1" s="1"/>
  <c r="P2658" i="1" s="1"/>
  <c r="P2659" i="1" s="1"/>
  <c r="P2660" i="1" s="1"/>
  <c r="P2661" i="1" s="1"/>
  <c r="P2662" i="1" s="1"/>
  <c r="P2663" i="1" s="1"/>
  <c r="P2664" i="1" s="1"/>
  <c r="P2665" i="1" s="1"/>
  <c r="P2666" i="1" s="1"/>
  <c r="P2667" i="1" s="1"/>
  <c r="P2668" i="1" s="1"/>
  <c r="P2669" i="1" s="1"/>
  <c r="P2670" i="1" s="1"/>
  <c r="P2671" i="1" s="1"/>
  <c r="P2672" i="1" s="1"/>
  <c r="P2673" i="1" s="1"/>
  <c r="P2674" i="1" s="1"/>
  <c r="P2675" i="1" s="1"/>
  <c r="P2676" i="1" s="1"/>
  <c r="P2677" i="1" s="1"/>
  <c r="P2678" i="1" s="1"/>
  <c r="P2679" i="1" s="1"/>
  <c r="P2680" i="1" s="1"/>
  <c r="P2681" i="1" s="1"/>
  <c r="P2682" i="1" s="1"/>
  <c r="P2683" i="1" s="1"/>
  <c r="P2684" i="1" s="1"/>
  <c r="P2685" i="1" s="1"/>
  <c r="P2686" i="1" s="1"/>
  <c r="P2687" i="1" s="1"/>
  <c r="P2688" i="1" s="1"/>
  <c r="P2689" i="1" s="1"/>
  <c r="P2690" i="1" s="1"/>
  <c r="P2691" i="1" s="1"/>
  <c r="P2692" i="1" s="1"/>
  <c r="P2693" i="1" s="1"/>
  <c r="P2694" i="1" s="1"/>
  <c r="P2695" i="1" s="1"/>
  <c r="P2696" i="1" s="1"/>
  <c r="P2697" i="1" s="1"/>
  <c r="P2698" i="1" s="1"/>
  <c r="P2699" i="1" s="1"/>
  <c r="P2700" i="1" s="1"/>
  <c r="P2701" i="1" s="1"/>
  <c r="P2702" i="1" s="1"/>
  <c r="P2703" i="1" s="1"/>
  <c r="P2704" i="1" s="1"/>
  <c r="P2705" i="1" s="1"/>
  <c r="P2706" i="1" s="1"/>
  <c r="P2707" i="1" s="1"/>
  <c r="P2708" i="1" s="1"/>
  <c r="P2709" i="1" s="1"/>
  <c r="P2710" i="1" s="1"/>
  <c r="P2711" i="1" s="1"/>
  <c r="P2712" i="1" s="1"/>
  <c r="P2713" i="1" s="1"/>
  <c r="P2714" i="1" s="1"/>
  <c r="P2715" i="1" s="1"/>
  <c r="P2716" i="1" s="1"/>
  <c r="P2717" i="1" s="1"/>
  <c r="P2718" i="1" s="1"/>
  <c r="P2719" i="1" s="1"/>
  <c r="P2720" i="1" s="1"/>
  <c r="P2721" i="1" s="1"/>
  <c r="P2722" i="1" s="1"/>
  <c r="P2723" i="1" s="1"/>
  <c r="P2724" i="1" s="1"/>
  <c r="P2725" i="1" s="1"/>
  <c r="P2726" i="1" s="1"/>
  <c r="P2727" i="1" s="1"/>
  <c r="P2728" i="1" s="1"/>
  <c r="P2729" i="1" s="1"/>
  <c r="P2730" i="1" s="1"/>
  <c r="P2731" i="1" s="1"/>
  <c r="P2732" i="1" s="1"/>
  <c r="P2733" i="1" s="1"/>
  <c r="P2734" i="1" s="1"/>
  <c r="P2735" i="1" s="1"/>
  <c r="P2736" i="1" s="1"/>
  <c r="P2737" i="1" s="1"/>
  <c r="P2738" i="1" s="1"/>
  <c r="P2739" i="1" s="1"/>
  <c r="P2740" i="1" s="1"/>
  <c r="P2741" i="1" s="1"/>
  <c r="P2742" i="1" s="1"/>
  <c r="P2743" i="1" s="1"/>
  <c r="P2744" i="1" s="1"/>
  <c r="P2745" i="1" s="1"/>
  <c r="P2746" i="1" s="1"/>
  <c r="P2747" i="1" s="1"/>
  <c r="P2748" i="1" s="1"/>
  <c r="P2749" i="1" s="1"/>
  <c r="P2750" i="1" s="1"/>
  <c r="P2751" i="1" s="1"/>
  <c r="P2752" i="1" s="1"/>
  <c r="P2753" i="1" s="1"/>
  <c r="P2754" i="1" s="1"/>
  <c r="P2755" i="1" s="1"/>
  <c r="P2756" i="1" s="1"/>
  <c r="P2757" i="1" s="1"/>
  <c r="P2758" i="1" s="1"/>
  <c r="P2759" i="1" s="1"/>
  <c r="P2760" i="1" s="1"/>
  <c r="P2761" i="1" s="1"/>
  <c r="P2762" i="1" s="1"/>
  <c r="P2763" i="1" s="1"/>
  <c r="P2764" i="1" s="1"/>
  <c r="P2765" i="1" s="1"/>
  <c r="P2766" i="1" s="1"/>
  <c r="P2767" i="1" s="1"/>
  <c r="P2768" i="1" s="1"/>
  <c r="P2769" i="1" s="1"/>
  <c r="P2770" i="1" s="1"/>
  <c r="P2771" i="1" s="1"/>
  <c r="P2772" i="1" s="1"/>
  <c r="P2773" i="1" s="1"/>
  <c r="P2774" i="1" s="1"/>
  <c r="P2775" i="1" s="1"/>
  <c r="P2776" i="1" s="1"/>
  <c r="P2777" i="1" s="1"/>
  <c r="P2778" i="1" s="1"/>
  <c r="P2779" i="1" s="1"/>
  <c r="P2780" i="1" s="1"/>
  <c r="P2781" i="1" s="1"/>
  <c r="P2782" i="1" s="1"/>
  <c r="P2783" i="1" s="1"/>
  <c r="P2784" i="1" s="1"/>
  <c r="P2785" i="1" s="1"/>
  <c r="P2786" i="1" s="1"/>
  <c r="P2787" i="1" s="1"/>
  <c r="P2788" i="1" s="1"/>
  <c r="P2789" i="1" s="1"/>
  <c r="P2790" i="1" s="1"/>
  <c r="P2791" i="1" s="1"/>
  <c r="P2792" i="1" s="1"/>
  <c r="P2793" i="1" s="1"/>
  <c r="P2794" i="1" s="1"/>
  <c r="P2795" i="1" s="1"/>
  <c r="P2796" i="1" s="1"/>
  <c r="P2797" i="1" s="1"/>
  <c r="P2798" i="1" s="1"/>
  <c r="P2799" i="1" s="1"/>
  <c r="P2800" i="1" s="1"/>
  <c r="P2801" i="1" s="1"/>
  <c r="P2802" i="1" s="1"/>
  <c r="P2803" i="1" s="1"/>
  <c r="P2804" i="1" s="1"/>
  <c r="P2805" i="1" s="1"/>
  <c r="P2806" i="1" s="1"/>
  <c r="P2807" i="1" s="1"/>
  <c r="P2808" i="1" s="1"/>
  <c r="P2809" i="1" s="1"/>
  <c r="P2810" i="1" s="1"/>
  <c r="P2811" i="1" s="1"/>
  <c r="P2812" i="1" s="1"/>
  <c r="P2813" i="1" s="1"/>
  <c r="P2814" i="1" s="1"/>
  <c r="P2815" i="1" s="1"/>
  <c r="P2816" i="1" s="1"/>
  <c r="P2817" i="1" s="1"/>
  <c r="P2818" i="1" s="1"/>
  <c r="P2819" i="1" s="1"/>
  <c r="P2820" i="1" s="1"/>
  <c r="P2821" i="1" s="1"/>
  <c r="P2822" i="1" s="1"/>
  <c r="P2823" i="1" s="1"/>
  <c r="P2824" i="1" s="1"/>
  <c r="P2825" i="1" s="1"/>
  <c r="P2826" i="1" s="1"/>
  <c r="P2827" i="1" s="1"/>
  <c r="P2828" i="1" s="1"/>
  <c r="P2829" i="1" s="1"/>
  <c r="P2830" i="1" s="1"/>
  <c r="P2831" i="1" s="1"/>
  <c r="P2832" i="1" s="1"/>
  <c r="P2833" i="1" s="1"/>
  <c r="P2834" i="1" s="1"/>
  <c r="P2835" i="1" s="1"/>
  <c r="P2836" i="1" s="1"/>
  <c r="P2837" i="1" s="1"/>
  <c r="P2838" i="1" s="1"/>
  <c r="P2839" i="1" s="1"/>
  <c r="P2840" i="1" s="1"/>
  <c r="P2841" i="1" s="1"/>
  <c r="P2842" i="1" s="1"/>
  <c r="P2843" i="1" s="1"/>
  <c r="P2844" i="1" s="1"/>
  <c r="P2845" i="1" s="1"/>
  <c r="P2846" i="1" s="1"/>
  <c r="P2847" i="1" s="1"/>
  <c r="P2848" i="1" s="1"/>
  <c r="P2849" i="1" s="1"/>
  <c r="P2850" i="1" s="1"/>
  <c r="P2851" i="1" s="1"/>
  <c r="P2852" i="1" s="1"/>
  <c r="P2853" i="1" s="1"/>
  <c r="P2854" i="1" s="1"/>
  <c r="P2855" i="1" s="1"/>
  <c r="P2856" i="1" s="1"/>
  <c r="P2857" i="1" s="1"/>
  <c r="P2858" i="1" s="1"/>
  <c r="P2859" i="1" s="1"/>
  <c r="P2860" i="1" s="1"/>
  <c r="P2861" i="1" s="1"/>
  <c r="P2862" i="1" s="1"/>
  <c r="P2863" i="1" s="1"/>
  <c r="P2864" i="1" s="1"/>
  <c r="P2865" i="1" s="1"/>
  <c r="P2866" i="1" s="1"/>
  <c r="P2867" i="1" s="1"/>
  <c r="P2868" i="1" s="1"/>
  <c r="P2869" i="1" s="1"/>
  <c r="P2870" i="1" s="1"/>
  <c r="P2871" i="1" s="1"/>
  <c r="P2872" i="1" s="1"/>
  <c r="P2873" i="1" s="1"/>
  <c r="P2874" i="1" s="1"/>
  <c r="P2875" i="1" s="1"/>
  <c r="P2876" i="1" s="1"/>
  <c r="P2877" i="1" s="1"/>
  <c r="P2878" i="1" s="1"/>
  <c r="P2879" i="1" s="1"/>
  <c r="P2880" i="1" s="1"/>
  <c r="P2881" i="1" s="1"/>
  <c r="P2882" i="1" s="1"/>
  <c r="P2883" i="1" s="1"/>
  <c r="P2884" i="1" s="1"/>
  <c r="P2885" i="1" s="1"/>
  <c r="P2886" i="1" s="1"/>
  <c r="P2887" i="1" s="1"/>
  <c r="P2888" i="1" s="1"/>
  <c r="P2889" i="1" s="1"/>
  <c r="P2890" i="1" s="1"/>
  <c r="P2891" i="1" s="1"/>
  <c r="P2892" i="1" s="1"/>
  <c r="P2893" i="1" s="1"/>
  <c r="P2894" i="1" s="1"/>
  <c r="P2895" i="1" s="1"/>
  <c r="P2896" i="1" s="1"/>
  <c r="P2897" i="1" s="1"/>
  <c r="P2898" i="1" s="1"/>
  <c r="P2899" i="1" s="1"/>
  <c r="P2900" i="1" s="1"/>
  <c r="P2901" i="1" s="1"/>
  <c r="P2902" i="1" s="1"/>
  <c r="P2903" i="1" s="1"/>
  <c r="P2904" i="1" s="1"/>
  <c r="P2905" i="1" s="1"/>
  <c r="P2906" i="1" s="1"/>
  <c r="P2907" i="1" s="1"/>
  <c r="P2908" i="1" s="1"/>
  <c r="P2909" i="1" s="1"/>
  <c r="P2910" i="1" s="1"/>
  <c r="P2911" i="1" s="1"/>
  <c r="P2912" i="1" s="1"/>
  <c r="P2913" i="1" s="1"/>
  <c r="P2914" i="1" s="1"/>
  <c r="P2915" i="1" s="1"/>
  <c r="P2916" i="1" s="1"/>
  <c r="P2917" i="1" s="1"/>
  <c r="P2918" i="1" s="1"/>
  <c r="P2919" i="1" s="1"/>
  <c r="P2920" i="1" s="1"/>
  <c r="P2921" i="1" s="1"/>
  <c r="P2922" i="1" s="1"/>
  <c r="P2923" i="1" s="1"/>
  <c r="P2924" i="1" s="1"/>
  <c r="P2925" i="1" s="1"/>
  <c r="P2926" i="1" s="1"/>
  <c r="P2927" i="1" s="1"/>
  <c r="P2928" i="1" s="1"/>
  <c r="P2929" i="1" s="1"/>
  <c r="P2930" i="1" s="1"/>
  <c r="P2931" i="1" s="1"/>
  <c r="P2932" i="1" s="1"/>
  <c r="P2933" i="1" s="1"/>
  <c r="P2934" i="1" s="1"/>
  <c r="P2935" i="1" s="1"/>
  <c r="P2936" i="1" s="1"/>
  <c r="P2937" i="1" s="1"/>
  <c r="P2938" i="1" s="1"/>
  <c r="P2939" i="1" s="1"/>
  <c r="P2940" i="1" s="1"/>
  <c r="P2941" i="1" s="1"/>
  <c r="P2942" i="1" s="1"/>
  <c r="P2943" i="1" s="1"/>
  <c r="P2944" i="1" s="1"/>
  <c r="P2945" i="1" s="1"/>
  <c r="P2946" i="1" s="1"/>
  <c r="P2947" i="1" s="1"/>
  <c r="P2948" i="1" s="1"/>
  <c r="P2949" i="1" s="1"/>
  <c r="P2950" i="1" s="1"/>
  <c r="P2951" i="1" s="1"/>
  <c r="P2952" i="1" s="1"/>
  <c r="P2953" i="1" s="1"/>
  <c r="P2954" i="1" s="1"/>
  <c r="P2955" i="1" s="1"/>
  <c r="P2956" i="1" s="1"/>
  <c r="P2957" i="1" s="1"/>
  <c r="P2958" i="1" s="1"/>
  <c r="P2959" i="1" s="1"/>
  <c r="P2960" i="1" s="1"/>
  <c r="P2961" i="1" s="1"/>
  <c r="P2962" i="1" s="1"/>
  <c r="P2963" i="1" s="1"/>
  <c r="P2964" i="1" s="1"/>
  <c r="P2965" i="1" s="1"/>
  <c r="P2966" i="1" s="1"/>
  <c r="P2967" i="1" s="1"/>
  <c r="P2968" i="1" s="1"/>
  <c r="P2969" i="1" s="1"/>
  <c r="P2970" i="1" s="1"/>
  <c r="P2971" i="1" s="1"/>
  <c r="P2972" i="1" s="1"/>
  <c r="P2973" i="1" s="1"/>
  <c r="P2974" i="1" s="1"/>
  <c r="P2975" i="1" s="1"/>
  <c r="P2976" i="1" s="1"/>
  <c r="P2977" i="1" s="1"/>
  <c r="P2978" i="1" s="1"/>
  <c r="P2979" i="1" s="1"/>
  <c r="P2980" i="1" s="1"/>
  <c r="P2981" i="1" s="1"/>
  <c r="P2982" i="1" s="1"/>
  <c r="P2983" i="1" s="1"/>
  <c r="P2984" i="1" s="1"/>
  <c r="P2985" i="1" s="1"/>
  <c r="P2986" i="1" s="1"/>
  <c r="P2987" i="1" s="1"/>
  <c r="P2988" i="1" s="1"/>
  <c r="P2989" i="1" s="1"/>
  <c r="P2990" i="1" s="1"/>
  <c r="P2991" i="1" s="1"/>
  <c r="P2992" i="1" s="1"/>
  <c r="P2993" i="1" s="1"/>
  <c r="P2994" i="1" s="1"/>
  <c r="P2995" i="1" s="1"/>
  <c r="P2996" i="1" s="1"/>
  <c r="P2997" i="1" s="1"/>
  <c r="P2998" i="1" s="1"/>
  <c r="P2999" i="1" s="1"/>
  <c r="P3000" i="1" s="1"/>
  <c r="P3001" i="1" s="1"/>
  <c r="P3002" i="1" s="1"/>
  <c r="P3003" i="1" s="1"/>
  <c r="P3004" i="1" s="1"/>
  <c r="P3005" i="1" s="1"/>
  <c r="P3006" i="1" s="1"/>
  <c r="P3007" i="1" s="1"/>
  <c r="P3008" i="1" s="1"/>
  <c r="P3009" i="1" s="1"/>
  <c r="P3010" i="1" s="1"/>
  <c r="P3011" i="1" s="1"/>
  <c r="P3012" i="1" s="1"/>
  <c r="P3013" i="1" s="1"/>
  <c r="P3014" i="1" s="1"/>
  <c r="P3015" i="1" s="1"/>
  <c r="P3016" i="1" s="1"/>
  <c r="P3017" i="1" s="1"/>
  <c r="P3018" i="1" s="1"/>
  <c r="P3019" i="1" s="1"/>
  <c r="P3020" i="1" s="1"/>
  <c r="P3021" i="1" s="1"/>
  <c r="P3022" i="1" s="1"/>
  <c r="P3023" i="1" s="1"/>
  <c r="P3024" i="1" s="1"/>
  <c r="P3025" i="1" s="1"/>
  <c r="P3026" i="1" s="1"/>
  <c r="P3027" i="1" s="1"/>
  <c r="P3028" i="1" s="1"/>
  <c r="P3029" i="1" s="1"/>
  <c r="P3030" i="1" s="1"/>
  <c r="P3031" i="1" s="1"/>
  <c r="P3032" i="1" s="1"/>
  <c r="P3033" i="1" s="1"/>
  <c r="P3034" i="1" s="1"/>
  <c r="P3035" i="1" s="1"/>
  <c r="P3036" i="1" s="1"/>
  <c r="P3037" i="1" s="1"/>
  <c r="P3038" i="1" s="1"/>
  <c r="P3039" i="1" s="1"/>
  <c r="P3040" i="1" s="1"/>
  <c r="P3041" i="1" s="1"/>
  <c r="P3042" i="1" s="1"/>
  <c r="P3043" i="1" s="1"/>
  <c r="P3044" i="1" s="1"/>
  <c r="P3045" i="1" s="1"/>
  <c r="P3046" i="1" s="1"/>
  <c r="P3047" i="1" s="1"/>
  <c r="P3048" i="1" s="1"/>
  <c r="P3049" i="1" s="1"/>
  <c r="P3050" i="1" s="1"/>
  <c r="P3051" i="1" s="1"/>
  <c r="P3052" i="1" s="1"/>
  <c r="P3053" i="1" s="1"/>
  <c r="P3054" i="1" s="1"/>
  <c r="P3055" i="1" s="1"/>
  <c r="P3056" i="1" s="1"/>
  <c r="P3057" i="1" s="1"/>
  <c r="P3058" i="1" s="1"/>
  <c r="P3059" i="1" s="1"/>
  <c r="P3060" i="1" s="1"/>
  <c r="P3061" i="1" s="1"/>
  <c r="P3062" i="1" s="1"/>
  <c r="P3063" i="1" s="1"/>
  <c r="P3064" i="1" s="1"/>
  <c r="P3065" i="1" s="1"/>
  <c r="P3066" i="1" s="1"/>
  <c r="P3067" i="1" s="1"/>
  <c r="P3068" i="1" s="1"/>
  <c r="P3069" i="1" s="1"/>
  <c r="P3070" i="1" s="1"/>
  <c r="P3071" i="1" s="1"/>
  <c r="P3072" i="1" s="1"/>
  <c r="P3073" i="1" s="1"/>
  <c r="P3074" i="1" s="1"/>
  <c r="P3075" i="1" s="1"/>
  <c r="P3076" i="1" s="1"/>
  <c r="P3077" i="1" s="1"/>
  <c r="P3078" i="1" s="1"/>
  <c r="P3079" i="1" s="1"/>
  <c r="P3080" i="1" s="1"/>
  <c r="P3081" i="1" s="1"/>
  <c r="P3082" i="1" s="1"/>
  <c r="P3083" i="1" s="1"/>
  <c r="P3084" i="1" s="1"/>
  <c r="P3085" i="1" s="1"/>
  <c r="P3086" i="1" s="1"/>
  <c r="P3087" i="1" s="1"/>
  <c r="P3088" i="1" s="1"/>
  <c r="P3089" i="1" s="1"/>
  <c r="P3090" i="1" s="1"/>
  <c r="P3091" i="1" s="1"/>
  <c r="P3092" i="1" s="1"/>
  <c r="P3093" i="1" s="1"/>
  <c r="P3094" i="1" s="1"/>
  <c r="P3095" i="1" s="1"/>
  <c r="P3096" i="1" s="1"/>
  <c r="P3097" i="1" s="1"/>
  <c r="P3098" i="1" s="1"/>
  <c r="P3099" i="1" s="1"/>
  <c r="P3100" i="1" s="1"/>
  <c r="P3101" i="1" s="1"/>
  <c r="P3102" i="1" s="1"/>
  <c r="P3103" i="1" s="1"/>
  <c r="P3104" i="1" s="1"/>
  <c r="P3105" i="1" s="1"/>
  <c r="P3106" i="1" s="1"/>
  <c r="P3107" i="1" s="1"/>
  <c r="P3108" i="1" s="1"/>
  <c r="P3109" i="1" s="1"/>
  <c r="P3110" i="1" s="1"/>
  <c r="P3111" i="1" s="1"/>
  <c r="P3112" i="1" s="1"/>
  <c r="P3113" i="1" s="1"/>
  <c r="P3114" i="1" s="1"/>
  <c r="P3115" i="1" s="1"/>
  <c r="P3116" i="1" s="1"/>
  <c r="P3117" i="1" s="1"/>
  <c r="P3118" i="1" s="1"/>
  <c r="P3119" i="1" s="1"/>
  <c r="P3120" i="1" s="1"/>
  <c r="P3121" i="1" s="1"/>
  <c r="P3122" i="1" s="1"/>
  <c r="P3123" i="1" s="1"/>
  <c r="P3124" i="1" s="1"/>
  <c r="P3125" i="1" s="1"/>
  <c r="P3126" i="1" s="1"/>
  <c r="P3127" i="1" s="1"/>
  <c r="P3128" i="1" s="1"/>
  <c r="P3129" i="1" s="1"/>
  <c r="P3130" i="1" s="1"/>
  <c r="P3131" i="1" s="1"/>
  <c r="P3132" i="1" s="1"/>
  <c r="P3133" i="1" s="1"/>
  <c r="P3134" i="1" s="1"/>
  <c r="P3135" i="1" s="1"/>
  <c r="P3136" i="1" s="1"/>
  <c r="P3137" i="1" s="1"/>
  <c r="P3138" i="1" s="1"/>
  <c r="P3139" i="1" s="1"/>
  <c r="P3140" i="1" s="1"/>
  <c r="P3141" i="1" s="1"/>
  <c r="P3142" i="1" s="1"/>
  <c r="P3143" i="1" s="1"/>
  <c r="P3144" i="1" s="1"/>
  <c r="P3145" i="1" s="1"/>
  <c r="P3146" i="1" s="1"/>
  <c r="P3147" i="1" s="1"/>
  <c r="P3148" i="1" s="1"/>
  <c r="P3149" i="1" s="1"/>
  <c r="P3150" i="1" s="1"/>
  <c r="P3151" i="1" s="1"/>
  <c r="P3152" i="1" s="1"/>
  <c r="P3153" i="1" s="1"/>
  <c r="P3154" i="1" s="1"/>
  <c r="P3155" i="1" s="1"/>
  <c r="P3156" i="1" s="1"/>
  <c r="P3157" i="1" s="1"/>
  <c r="P3158" i="1" s="1"/>
  <c r="P3159" i="1" s="1"/>
  <c r="P3160" i="1" s="1"/>
  <c r="P3161" i="1" s="1"/>
  <c r="P3162" i="1" s="1"/>
  <c r="P3163" i="1" s="1"/>
  <c r="P3164" i="1" s="1"/>
  <c r="P3165" i="1" s="1"/>
  <c r="P3166" i="1" s="1"/>
  <c r="P3167" i="1" s="1"/>
  <c r="P3168" i="1" s="1"/>
  <c r="P3169" i="1" s="1"/>
  <c r="P3170" i="1" s="1"/>
  <c r="P3171" i="1" s="1"/>
  <c r="P3172" i="1" s="1"/>
  <c r="P3173" i="1" s="1"/>
  <c r="P3174" i="1" s="1"/>
  <c r="P3175" i="1" s="1"/>
  <c r="P3176" i="1" s="1"/>
  <c r="P3177" i="1" s="1"/>
  <c r="P3178" i="1" s="1"/>
  <c r="P3179" i="1" s="1"/>
  <c r="P3180" i="1" s="1"/>
  <c r="P3181" i="1" s="1"/>
  <c r="P3182" i="1" s="1"/>
  <c r="P3183" i="1" s="1"/>
  <c r="P3184" i="1" s="1"/>
  <c r="P3185" i="1" s="1"/>
  <c r="P3186" i="1" s="1"/>
  <c r="P3187" i="1" s="1"/>
  <c r="P3188" i="1" s="1"/>
  <c r="P3189" i="1" s="1"/>
  <c r="P3190" i="1" s="1"/>
  <c r="P3191" i="1" s="1"/>
  <c r="P3192" i="1" s="1"/>
  <c r="P3193" i="1" s="1"/>
  <c r="P3194" i="1" s="1"/>
  <c r="P3195" i="1" s="1"/>
  <c r="P3196" i="1" s="1"/>
  <c r="P3197" i="1" s="1"/>
  <c r="P3198" i="1" s="1"/>
  <c r="P3199" i="1" s="1"/>
  <c r="P3200" i="1" s="1"/>
  <c r="P3201" i="1" s="1"/>
  <c r="P3202" i="1" s="1"/>
  <c r="P3203" i="1" s="1"/>
  <c r="P3204" i="1" s="1"/>
  <c r="P3205" i="1" s="1"/>
  <c r="P3206" i="1" s="1"/>
  <c r="P3207" i="1" s="1"/>
  <c r="P3208" i="1" s="1"/>
  <c r="P3209" i="1" s="1"/>
  <c r="P3210" i="1" s="1"/>
  <c r="P3211" i="1" s="1"/>
  <c r="P3212" i="1" s="1"/>
  <c r="P3213" i="1" s="1"/>
  <c r="P3214" i="1" s="1"/>
  <c r="P3215" i="1" s="1"/>
  <c r="P3216" i="1" s="1"/>
  <c r="P3217" i="1" s="1"/>
  <c r="P3218" i="1" s="1"/>
  <c r="P3219" i="1" s="1"/>
  <c r="P3220" i="1" s="1"/>
  <c r="P3221" i="1" s="1"/>
  <c r="P3222" i="1" s="1"/>
  <c r="P3223" i="1" s="1"/>
  <c r="P3224" i="1" s="1"/>
  <c r="P3225" i="1" s="1"/>
  <c r="P3226" i="1" s="1"/>
  <c r="P3227" i="1" s="1"/>
  <c r="P3228" i="1" s="1"/>
  <c r="P3229" i="1" s="1"/>
  <c r="P3230" i="1" s="1"/>
  <c r="P3231" i="1" s="1"/>
  <c r="P3232" i="1" s="1"/>
  <c r="P3233" i="1" s="1"/>
  <c r="P3234" i="1" s="1"/>
  <c r="P3235" i="1" s="1"/>
  <c r="P3236" i="1" s="1"/>
  <c r="P3237" i="1" s="1"/>
  <c r="P3238" i="1" s="1"/>
  <c r="P3239" i="1" s="1"/>
  <c r="P3240" i="1" s="1"/>
  <c r="P3241" i="1" s="1"/>
  <c r="P3242" i="1" s="1"/>
  <c r="P3243" i="1" s="1"/>
  <c r="P3244" i="1" s="1"/>
  <c r="P3245" i="1" s="1"/>
  <c r="P3246" i="1" s="1"/>
  <c r="P3247" i="1" s="1"/>
  <c r="P3248" i="1" s="1"/>
  <c r="P3249" i="1" s="1"/>
  <c r="P3250" i="1" s="1"/>
  <c r="P3251" i="1" s="1"/>
  <c r="P3252" i="1" s="1"/>
  <c r="P3253" i="1" s="1"/>
  <c r="P3254" i="1" s="1"/>
  <c r="P3255" i="1" s="1"/>
  <c r="P3256" i="1" s="1"/>
  <c r="P3257" i="1" s="1"/>
  <c r="P3258" i="1" s="1"/>
  <c r="P3259" i="1" s="1"/>
  <c r="P3260" i="1" s="1"/>
  <c r="P3261" i="1" s="1"/>
  <c r="P3262" i="1" s="1"/>
  <c r="P3263" i="1" s="1"/>
  <c r="P3264" i="1" s="1"/>
  <c r="P3265" i="1" s="1"/>
  <c r="P3266" i="1" s="1"/>
  <c r="P3267" i="1" s="1"/>
  <c r="P3268" i="1" s="1"/>
  <c r="P3269" i="1" s="1"/>
  <c r="P3270" i="1" s="1"/>
  <c r="P3271" i="1" s="1"/>
  <c r="P3272" i="1" s="1"/>
  <c r="P3273" i="1" s="1"/>
  <c r="P3274" i="1" s="1"/>
  <c r="P3275" i="1" s="1"/>
  <c r="P3276" i="1" s="1"/>
  <c r="P3277" i="1" s="1"/>
  <c r="P3278" i="1" s="1"/>
  <c r="P3279" i="1" s="1"/>
  <c r="P3280" i="1" s="1"/>
  <c r="P3281" i="1" s="1"/>
  <c r="P3282" i="1" s="1"/>
  <c r="P3283" i="1" s="1"/>
  <c r="P3284" i="1" s="1"/>
  <c r="P3285" i="1" s="1"/>
  <c r="P3286" i="1" s="1"/>
  <c r="P3287" i="1" s="1"/>
  <c r="P3288" i="1" s="1"/>
  <c r="P3289" i="1" s="1"/>
  <c r="P3290" i="1" s="1"/>
  <c r="P3291" i="1" s="1"/>
  <c r="P3292" i="1" s="1"/>
  <c r="P3293" i="1" s="1"/>
  <c r="P3294" i="1" s="1"/>
  <c r="P3295" i="1" s="1"/>
  <c r="P3296" i="1" s="1"/>
  <c r="P3297" i="1" s="1"/>
  <c r="P3298" i="1" s="1"/>
  <c r="P3299" i="1" s="1"/>
  <c r="P3300" i="1" s="1"/>
  <c r="P3301" i="1" s="1"/>
  <c r="P3302" i="1" s="1"/>
  <c r="P3303" i="1" s="1"/>
  <c r="P3304" i="1" s="1"/>
  <c r="P3305" i="1" s="1"/>
  <c r="P3306" i="1" s="1"/>
  <c r="P3307" i="1" s="1"/>
  <c r="P3308" i="1" s="1"/>
  <c r="P3309" i="1" s="1"/>
  <c r="P3310" i="1" s="1"/>
  <c r="P3311" i="1" s="1"/>
  <c r="P3312" i="1" s="1"/>
  <c r="P3313" i="1" s="1"/>
  <c r="P3314" i="1" s="1"/>
  <c r="P3315" i="1" s="1"/>
  <c r="P3316" i="1" s="1"/>
  <c r="P3317" i="1" s="1"/>
  <c r="P3318" i="1" s="1"/>
  <c r="P3319" i="1" s="1"/>
  <c r="P3320" i="1" s="1"/>
  <c r="P3321" i="1" s="1"/>
  <c r="P3322" i="1" s="1"/>
  <c r="P3323" i="1" s="1"/>
  <c r="P3324" i="1" s="1"/>
  <c r="P3325" i="1" s="1"/>
  <c r="P3326" i="1" s="1"/>
  <c r="P3327" i="1" s="1"/>
  <c r="P3328" i="1" s="1"/>
  <c r="P3329" i="1" s="1"/>
  <c r="P3330" i="1" s="1"/>
  <c r="P3331" i="1" s="1"/>
  <c r="P3332" i="1" s="1"/>
  <c r="P3333" i="1" s="1"/>
  <c r="P3334" i="1" s="1"/>
  <c r="P3335" i="1" s="1"/>
  <c r="P3336" i="1" s="1"/>
  <c r="P3337" i="1" s="1"/>
  <c r="P3338" i="1" s="1"/>
  <c r="P3339" i="1" s="1"/>
  <c r="P3340" i="1" s="1"/>
  <c r="P3341" i="1" s="1"/>
  <c r="P3342" i="1" s="1"/>
  <c r="P3343" i="1" s="1"/>
  <c r="P3344" i="1" s="1"/>
  <c r="P3345" i="1" s="1"/>
  <c r="P3346" i="1" s="1"/>
  <c r="P3347" i="1" s="1"/>
  <c r="P3348" i="1" s="1"/>
  <c r="P3349" i="1" s="1"/>
  <c r="P3350" i="1" s="1"/>
  <c r="P3351" i="1" s="1"/>
  <c r="P3352" i="1" s="1"/>
  <c r="P3353" i="1" s="1"/>
  <c r="P3354" i="1" s="1"/>
  <c r="P3355" i="1" s="1"/>
  <c r="P3356" i="1" s="1"/>
  <c r="P3357" i="1" s="1"/>
  <c r="P3358" i="1" s="1"/>
  <c r="P3359" i="1" s="1"/>
  <c r="P3360" i="1" s="1"/>
  <c r="P3361" i="1" s="1"/>
  <c r="P3362" i="1" s="1"/>
  <c r="P3363" i="1" s="1"/>
  <c r="P3364" i="1" s="1"/>
  <c r="P3365" i="1" s="1"/>
  <c r="P3366" i="1" s="1"/>
  <c r="P3367" i="1" s="1"/>
  <c r="P3368" i="1" s="1"/>
  <c r="P3369" i="1" s="1"/>
  <c r="P3370" i="1" s="1"/>
  <c r="P3371" i="1" s="1"/>
  <c r="P3372" i="1" s="1"/>
  <c r="P3373" i="1" s="1"/>
  <c r="P3374" i="1" s="1"/>
  <c r="P3375" i="1" s="1"/>
  <c r="P3376" i="1" s="1"/>
  <c r="P3377" i="1" s="1"/>
  <c r="P3378" i="1" s="1"/>
  <c r="P3379" i="1" s="1"/>
  <c r="P3380" i="1" s="1"/>
  <c r="P3381" i="1" s="1"/>
  <c r="P3382" i="1" s="1"/>
  <c r="P3383" i="1" s="1"/>
  <c r="P3384" i="1" s="1"/>
  <c r="P3385" i="1" s="1"/>
  <c r="P3386" i="1" s="1"/>
  <c r="P3387" i="1" s="1"/>
  <c r="P3388" i="1" s="1"/>
  <c r="P3389" i="1" s="1"/>
  <c r="P3390" i="1" s="1"/>
  <c r="P3391" i="1" s="1"/>
  <c r="P3392" i="1" s="1"/>
  <c r="P3393" i="1" s="1"/>
  <c r="P3394" i="1" s="1"/>
  <c r="P3395" i="1" s="1"/>
  <c r="P3396" i="1" s="1"/>
  <c r="P3397" i="1" s="1"/>
  <c r="P3398" i="1" s="1"/>
  <c r="P3399" i="1" s="1"/>
  <c r="P3400" i="1" s="1"/>
  <c r="P3401" i="1" s="1"/>
  <c r="P3402" i="1" s="1"/>
  <c r="P3403" i="1" s="1"/>
  <c r="P3404" i="1" s="1"/>
  <c r="P3405" i="1" s="1"/>
  <c r="P3406" i="1" s="1"/>
  <c r="P3407" i="1" s="1"/>
  <c r="P3408" i="1" s="1"/>
  <c r="P3409" i="1" s="1"/>
  <c r="P3410" i="1" s="1"/>
  <c r="P3411" i="1" s="1"/>
  <c r="P3412" i="1" s="1"/>
  <c r="P3413" i="1" s="1"/>
  <c r="P3414" i="1" s="1"/>
  <c r="P3415" i="1" s="1"/>
  <c r="P3416" i="1" s="1"/>
  <c r="P3417" i="1" s="1"/>
  <c r="P3418" i="1" s="1"/>
  <c r="P3419" i="1" s="1"/>
  <c r="P3420" i="1" s="1"/>
  <c r="P3421" i="1" s="1"/>
  <c r="P3422" i="1" s="1"/>
  <c r="P3423" i="1" s="1"/>
  <c r="P3424" i="1" s="1"/>
  <c r="P3425" i="1" s="1"/>
  <c r="P3426" i="1" s="1"/>
  <c r="P3427" i="1" s="1"/>
  <c r="P3428" i="1" s="1"/>
  <c r="P3429" i="1" s="1"/>
  <c r="P3430" i="1" s="1"/>
  <c r="P3431" i="1" s="1"/>
  <c r="P3432" i="1" s="1"/>
  <c r="P3433" i="1" s="1"/>
  <c r="P3434" i="1" s="1"/>
  <c r="P3435" i="1" s="1"/>
  <c r="P3436" i="1" s="1"/>
  <c r="P3437" i="1" s="1"/>
  <c r="P3438" i="1" s="1"/>
  <c r="P3439" i="1" s="1"/>
  <c r="P3440" i="1" s="1"/>
  <c r="P3441" i="1" s="1"/>
  <c r="P3442" i="1" s="1"/>
  <c r="P3443" i="1" s="1"/>
  <c r="P3444" i="1" s="1"/>
  <c r="P3445" i="1" s="1"/>
  <c r="P3446" i="1" s="1"/>
  <c r="P3447" i="1" s="1"/>
  <c r="P3448" i="1" s="1"/>
  <c r="P3449" i="1" s="1"/>
  <c r="P3450" i="1" s="1"/>
  <c r="P3451" i="1" s="1"/>
  <c r="P3452" i="1" s="1"/>
  <c r="P3453" i="1" s="1"/>
  <c r="P3454" i="1" s="1"/>
  <c r="P3455" i="1" s="1"/>
  <c r="P3456" i="1" s="1"/>
  <c r="P3457" i="1" s="1"/>
  <c r="P3458" i="1" s="1"/>
  <c r="P3459" i="1" s="1"/>
  <c r="P3460" i="1" s="1"/>
  <c r="P3461" i="1" s="1"/>
  <c r="P3462" i="1" s="1"/>
  <c r="P3463" i="1" s="1"/>
  <c r="P3464" i="1" s="1"/>
  <c r="P3465" i="1" s="1"/>
  <c r="P3466" i="1" s="1"/>
  <c r="P3467" i="1" s="1"/>
  <c r="P3468" i="1" s="1"/>
  <c r="P3469" i="1" s="1"/>
  <c r="P3470" i="1" s="1"/>
  <c r="P3471" i="1" s="1"/>
  <c r="P3472" i="1" s="1"/>
  <c r="P3473" i="1" s="1"/>
  <c r="P3474" i="1" s="1"/>
  <c r="P3475" i="1" s="1"/>
  <c r="P3476" i="1" s="1"/>
  <c r="P3477" i="1" s="1"/>
  <c r="P3478" i="1" s="1"/>
  <c r="P3479" i="1" s="1"/>
  <c r="P3480" i="1" s="1"/>
  <c r="P3481" i="1" s="1"/>
  <c r="P3482" i="1" s="1"/>
  <c r="P3483" i="1" s="1"/>
  <c r="P3484" i="1" s="1"/>
  <c r="P3485" i="1" s="1"/>
  <c r="P3486" i="1" s="1"/>
  <c r="P3487" i="1" s="1"/>
  <c r="P3488" i="1" s="1"/>
  <c r="P3489" i="1" s="1"/>
  <c r="P3490" i="1" s="1"/>
  <c r="P3491" i="1" s="1"/>
  <c r="P3492" i="1" s="1"/>
  <c r="P3493" i="1" s="1"/>
  <c r="P3494" i="1" s="1"/>
  <c r="P3495" i="1" s="1"/>
  <c r="P3496" i="1" s="1"/>
  <c r="P3497" i="1" s="1"/>
  <c r="P3498" i="1" s="1"/>
  <c r="P3499" i="1" s="1"/>
  <c r="P3500" i="1" s="1"/>
  <c r="P3501" i="1" s="1"/>
  <c r="P3502" i="1" s="1"/>
  <c r="P3503" i="1" s="1"/>
  <c r="P3504" i="1" s="1"/>
  <c r="P3505" i="1" s="1"/>
  <c r="P3506" i="1" s="1"/>
  <c r="P3507" i="1" s="1"/>
  <c r="P3508" i="1" s="1"/>
  <c r="P3509" i="1" s="1"/>
  <c r="P3510" i="1" s="1"/>
  <c r="P3511" i="1" s="1"/>
  <c r="P3512" i="1" s="1"/>
  <c r="P3513" i="1" s="1"/>
  <c r="P3514" i="1" s="1"/>
  <c r="P3515" i="1" s="1"/>
  <c r="P3516" i="1" s="1"/>
  <c r="P3517" i="1" s="1"/>
  <c r="P3518" i="1" s="1"/>
  <c r="P3519" i="1" s="1"/>
  <c r="P3520" i="1" s="1"/>
  <c r="P3521" i="1" s="1"/>
  <c r="P3522" i="1" s="1"/>
  <c r="P3523" i="1" s="1"/>
  <c r="P3524" i="1" s="1"/>
  <c r="P3525" i="1" s="1"/>
  <c r="P3526" i="1" s="1"/>
  <c r="P3527" i="1" s="1"/>
  <c r="P3528" i="1" s="1"/>
  <c r="P3529" i="1" s="1"/>
  <c r="P3530" i="1" s="1"/>
  <c r="P3531" i="1" s="1"/>
  <c r="P3532" i="1" s="1"/>
  <c r="P3533" i="1" s="1"/>
  <c r="P3534" i="1" s="1"/>
  <c r="P3535" i="1" s="1"/>
  <c r="P3536" i="1" s="1"/>
  <c r="P3537" i="1" s="1"/>
  <c r="P3538" i="1" s="1"/>
  <c r="P3539" i="1" s="1"/>
  <c r="P3540" i="1" s="1"/>
  <c r="P3541" i="1" s="1"/>
  <c r="P3542" i="1" s="1"/>
  <c r="P3543" i="1" s="1"/>
  <c r="P3544" i="1" s="1"/>
  <c r="P3545" i="1" s="1"/>
  <c r="P3546" i="1" s="1"/>
  <c r="P3547" i="1" s="1"/>
  <c r="P3548" i="1" s="1"/>
  <c r="P3549" i="1" s="1"/>
  <c r="P3550" i="1" s="1"/>
  <c r="P3551" i="1" s="1"/>
  <c r="P3552" i="1" s="1"/>
  <c r="P3553" i="1" s="1"/>
  <c r="P3554" i="1" s="1"/>
  <c r="P3555" i="1" s="1"/>
  <c r="P3556" i="1" s="1"/>
  <c r="P3557" i="1" s="1"/>
  <c r="P3558" i="1" s="1"/>
  <c r="P3559" i="1" s="1"/>
  <c r="P3560" i="1" s="1"/>
  <c r="P3561" i="1" s="1"/>
  <c r="P3562" i="1" s="1"/>
  <c r="P3563" i="1" s="1"/>
  <c r="P3564" i="1" s="1"/>
  <c r="P3565" i="1" s="1"/>
  <c r="P3566" i="1" s="1"/>
  <c r="P3567" i="1" s="1"/>
  <c r="P3568" i="1" s="1"/>
  <c r="P3569" i="1" s="1"/>
  <c r="P3570" i="1" s="1"/>
  <c r="P3571" i="1" s="1"/>
  <c r="P3572" i="1" s="1"/>
  <c r="P3573" i="1" s="1"/>
  <c r="P3574" i="1" s="1"/>
  <c r="P3575" i="1" s="1"/>
  <c r="P3576" i="1" s="1"/>
  <c r="P3577" i="1" s="1"/>
  <c r="P3578" i="1" s="1"/>
  <c r="P3579" i="1" s="1"/>
  <c r="P3580" i="1" s="1"/>
  <c r="P3581" i="1" s="1"/>
  <c r="P3582" i="1" s="1"/>
  <c r="P3583" i="1" s="1"/>
  <c r="P3584" i="1" s="1"/>
  <c r="P3585" i="1" s="1"/>
  <c r="P3586" i="1" s="1"/>
  <c r="P3587" i="1" s="1"/>
  <c r="P3588" i="1" s="1"/>
  <c r="P3589" i="1" s="1"/>
  <c r="P3590" i="1" s="1"/>
  <c r="P3591" i="1" s="1"/>
  <c r="P3592" i="1" s="1"/>
  <c r="P3593" i="1" s="1"/>
  <c r="P3594" i="1" s="1"/>
  <c r="P3595" i="1" s="1"/>
  <c r="P3596" i="1" s="1"/>
  <c r="P3597" i="1" s="1"/>
  <c r="P3598" i="1" s="1"/>
  <c r="P3599" i="1" s="1"/>
  <c r="P3600" i="1" s="1"/>
  <c r="P3601" i="1" s="1"/>
  <c r="P3602" i="1" s="1"/>
  <c r="P3603" i="1" s="1"/>
  <c r="P3604" i="1" s="1"/>
  <c r="P3605" i="1" s="1"/>
  <c r="P3606" i="1" s="1"/>
  <c r="P3607" i="1" s="1"/>
  <c r="P3608" i="1" s="1"/>
  <c r="P3609" i="1" s="1"/>
  <c r="P3610" i="1" s="1"/>
  <c r="P3611" i="1" s="1"/>
  <c r="P3612" i="1" s="1"/>
  <c r="P3613" i="1" s="1"/>
  <c r="P3614" i="1" s="1"/>
  <c r="P3615" i="1" s="1"/>
  <c r="P3616" i="1" s="1"/>
  <c r="P3617" i="1" s="1"/>
  <c r="P3618" i="1" s="1"/>
  <c r="P3619" i="1" s="1"/>
  <c r="P3620" i="1" s="1"/>
  <c r="P3621" i="1" s="1"/>
  <c r="P3622" i="1" s="1"/>
  <c r="P3623" i="1" s="1"/>
  <c r="P3624" i="1" s="1"/>
  <c r="P3625" i="1" s="1"/>
  <c r="P3626" i="1" s="1"/>
  <c r="P3627" i="1" s="1"/>
  <c r="P3628" i="1" s="1"/>
  <c r="P3629" i="1" s="1"/>
  <c r="P3630" i="1" s="1"/>
  <c r="P3631" i="1" s="1"/>
  <c r="P3632" i="1" s="1"/>
  <c r="P3633" i="1" s="1"/>
  <c r="P3634" i="1" s="1"/>
  <c r="P3635" i="1" s="1"/>
  <c r="P3636" i="1" s="1"/>
  <c r="P3637" i="1" s="1"/>
  <c r="P3638" i="1" s="1"/>
  <c r="P3639" i="1" s="1"/>
  <c r="P3640" i="1" s="1"/>
  <c r="P3641" i="1" s="1"/>
  <c r="P3642" i="1" s="1"/>
  <c r="P3643" i="1" s="1"/>
  <c r="P3644" i="1" s="1"/>
  <c r="P3645" i="1" s="1"/>
  <c r="P3646" i="1" s="1"/>
  <c r="P3647" i="1" s="1"/>
  <c r="P3648" i="1" s="1"/>
  <c r="P3649" i="1" s="1"/>
  <c r="P3650" i="1" s="1"/>
  <c r="P3651" i="1" s="1"/>
  <c r="P3652" i="1" s="1"/>
  <c r="P3653" i="1" s="1"/>
  <c r="P3654" i="1" s="1"/>
  <c r="P3655" i="1" s="1"/>
  <c r="P3656" i="1" s="1"/>
  <c r="P3657" i="1" s="1"/>
  <c r="P3658" i="1" s="1"/>
  <c r="P3659" i="1" s="1"/>
  <c r="P3660" i="1" s="1"/>
  <c r="P3661" i="1" s="1"/>
  <c r="P3662" i="1" s="1"/>
  <c r="P3663" i="1" s="1"/>
  <c r="P3664" i="1" s="1"/>
  <c r="P3665" i="1" s="1"/>
  <c r="P3666" i="1" s="1"/>
  <c r="P3667" i="1" s="1"/>
  <c r="P3668" i="1" s="1"/>
  <c r="P3669" i="1" s="1"/>
  <c r="P3670" i="1" s="1"/>
  <c r="P3671" i="1" s="1"/>
  <c r="P3672" i="1" s="1"/>
  <c r="P3673" i="1" s="1"/>
  <c r="P3674" i="1" s="1"/>
  <c r="P3675" i="1" s="1"/>
  <c r="P3676" i="1" s="1"/>
  <c r="P3677" i="1" s="1"/>
  <c r="P3678" i="1" s="1"/>
  <c r="P3679" i="1" s="1"/>
  <c r="P3680" i="1" s="1"/>
  <c r="P3681" i="1" s="1"/>
  <c r="P3682" i="1" s="1"/>
  <c r="P3683" i="1" s="1"/>
  <c r="P3684" i="1" s="1"/>
  <c r="P3685" i="1" s="1"/>
  <c r="P3686" i="1" s="1"/>
  <c r="P3687" i="1" s="1"/>
  <c r="P3688" i="1" s="1"/>
  <c r="P3689" i="1" s="1"/>
  <c r="P3690" i="1" s="1"/>
  <c r="P3691" i="1" s="1"/>
  <c r="P3692" i="1" s="1"/>
  <c r="P3693" i="1" s="1"/>
  <c r="P3694" i="1" s="1"/>
  <c r="P3695" i="1" s="1"/>
  <c r="P3696" i="1" s="1"/>
  <c r="P3697" i="1" s="1"/>
  <c r="P3698" i="1" s="1"/>
  <c r="P3699" i="1" s="1"/>
  <c r="P3700" i="1" s="1"/>
  <c r="P3701" i="1" s="1"/>
  <c r="P3702" i="1" s="1"/>
  <c r="P3703" i="1" s="1"/>
  <c r="P3704" i="1" s="1"/>
  <c r="P3705" i="1" s="1"/>
  <c r="P3706" i="1" s="1"/>
  <c r="P3707" i="1" s="1"/>
  <c r="P3708" i="1" s="1"/>
  <c r="P3709" i="1" s="1"/>
  <c r="P3710" i="1" s="1"/>
  <c r="P3711" i="1" s="1"/>
  <c r="P3712" i="1" s="1"/>
  <c r="P3713" i="1" s="1"/>
  <c r="P3714" i="1" s="1"/>
  <c r="P3715" i="1" s="1"/>
  <c r="P3716" i="1" s="1"/>
  <c r="P3717" i="1" s="1"/>
  <c r="P3718" i="1" s="1"/>
  <c r="P3719" i="1" s="1"/>
  <c r="P3720" i="1" s="1"/>
  <c r="P3721" i="1" s="1"/>
  <c r="P3722" i="1" s="1"/>
  <c r="P3723" i="1" s="1"/>
  <c r="P3724" i="1" s="1"/>
  <c r="P3725" i="1" s="1"/>
  <c r="P3726" i="1" s="1"/>
  <c r="P3727" i="1" s="1"/>
  <c r="P3728" i="1" s="1"/>
  <c r="P3729" i="1" s="1"/>
  <c r="P3730" i="1" s="1"/>
  <c r="P3731" i="1" s="1"/>
  <c r="P3732" i="1" s="1"/>
  <c r="P3733" i="1" s="1"/>
  <c r="P3734" i="1" s="1"/>
  <c r="P3735" i="1" s="1"/>
  <c r="P3736" i="1" s="1"/>
  <c r="P3737" i="1" s="1"/>
  <c r="P3738" i="1" s="1"/>
  <c r="P3739" i="1" s="1"/>
  <c r="P3740" i="1" s="1"/>
  <c r="P3741" i="1" s="1"/>
  <c r="P3742" i="1" s="1"/>
  <c r="P3743" i="1" s="1"/>
  <c r="P3744" i="1" s="1"/>
  <c r="P3745" i="1" s="1"/>
  <c r="P3746" i="1" s="1"/>
  <c r="P3747" i="1" s="1"/>
  <c r="P3748" i="1" s="1"/>
  <c r="P3749" i="1" s="1"/>
  <c r="P3750" i="1" s="1"/>
  <c r="P3751" i="1" s="1"/>
  <c r="P3752" i="1" s="1"/>
  <c r="P3753" i="1" s="1"/>
  <c r="P3754" i="1" s="1"/>
  <c r="P3755" i="1" s="1"/>
  <c r="P3756" i="1" s="1"/>
  <c r="P3757" i="1" s="1"/>
  <c r="P3758" i="1" s="1"/>
  <c r="P3759" i="1" s="1"/>
  <c r="P3760" i="1" s="1"/>
  <c r="P3761" i="1" s="1"/>
  <c r="P3762" i="1" s="1"/>
  <c r="P3763" i="1" s="1"/>
  <c r="P3764" i="1" s="1"/>
  <c r="P3765" i="1" s="1"/>
  <c r="P3766" i="1" s="1"/>
  <c r="P3767" i="1" s="1"/>
  <c r="P3768" i="1" s="1"/>
  <c r="P3769" i="1" s="1"/>
  <c r="P3770" i="1" s="1"/>
  <c r="P3771" i="1" s="1"/>
  <c r="P3772" i="1" s="1"/>
  <c r="P3773" i="1" s="1"/>
  <c r="P3774" i="1" s="1"/>
  <c r="P3775" i="1" s="1"/>
  <c r="P3776" i="1" s="1"/>
  <c r="P3777" i="1" s="1"/>
  <c r="P3778" i="1" s="1"/>
  <c r="P3779" i="1" s="1"/>
  <c r="P3780" i="1" s="1"/>
  <c r="P3781" i="1" s="1"/>
  <c r="P3782" i="1" s="1"/>
  <c r="P3783" i="1" s="1"/>
  <c r="P3784" i="1" s="1"/>
  <c r="P3785" i="1" s="1"/>
  <c r="P3786" i="1" s="1"/>
  <c r="P3787" i="1" s="1"/>
  <c r="P3788" i="1" s="1"/>
  <c r="P3789" i="1" s="1"/>
  <c r="P3790" i="1" s="1"/>
  <c r="P3791" i="1" s="1"/>
  <c r="P3792" i="1" s="1"/>
  <c r="P3793" i="1" s="1"/>
  <c r="P3794" i="1" s="1"/>
  <c r="P3795" i="1" s="1"/>
  <c r="P3796" i="1" s="1"/>
  <c r="P3797" i="1" s="1"/>
  <c r="P3798" i="1" s="1"/>
  <c r="P3799" i="1" s="1"/>
  <c r="P3800" i="1" s="1"/>
  <c r="P3801" i="1" s="1"/>
  <c r="P3802" i="1" s="1"/>
  <c r="P3803" i="1" s="1"/>
  <c r="P3804" i="1" s="1"/>
  <c r="P3805" i="1" s="1"/>
  <c r="P3806" i="1" s="1"/>
  <c r="P3807" i="1" s="1"/>
  <c r="P3808" i="1" s="1"/>
  <c r="P3809" i="1" s="1"/>
  <c r="P3810" i="1" s="1"/>
  <c r="P3811" i="1" s="1"/>
  <c r="P3812" i="1" s="1"/>
  <c r="P3813" i="1" s="1"/>
  <c r="P3814" i="1" s="1"/>
  <c r="P3815" i="1" s="1"/>
  <c r="P3816" i="1" s="1"/>
  <c r="P3817" i="1" s="1"/>
  <c r="P3818" i="1" s="1"/>
  <c r="P3819" i="1" s="1"/>
  <c r="P3820" i="1" s="1"/>
  <c r="P3821" i="1" s="1"/>
  <c r="P3822" i="1" s="1"/>
  <c r="P3823" i="1" s="1"/>
  <c r="P3824" i="1" s="1"/>
  <c r="P3825" i="1" s="1"/>
  <c r="P3826" i="1" s="1"/>
  <c r="P3827" i="1" s="1"/>
  <c r="P3828" i="1" s="1"/>
  <c r="P3829" i="1" s="1"/>
  <c r="P3830" i="1" s="1"/>
  <c r="P3831" i="1" s="1"/>
  <c r="P3832" i="1" s="1"/>
  <c r="P3833" i="1" s="1"/>
  <c r="P3834" i="1" s="1"/>
  <c r="P3835" i="1" s="1"/>
  <c r="P3836" i="1" s="1"/>
  <c r="P3837" i="1" s="1"/>
  <c r="P3838" i="1" s="1"/>
  <c r="P3839" i="1" s="1"/>
  <c r="P3840" i="1" s="1"/>
  <c r="P3841" i="1" s="1"/>
  <c r="P3842" i="1" s="1"/>
  <c r="P3843" i="1" s="1"/>
  <c r="P3844" i="1" s="1"/>
  <c r="P3845" i="1" s="1"/>
  <c r="P3846" i="1" s="1"/>
  <c r="P3847" i="1" s="1"/>
  <c r="P3848" i="1" s="1"/>
  <c r="P3849" i="1" s="1"/>
  <c r="P3850" i="1" s="1"/>
  <c r="P3851" i="1" s="1"/>
  <c r="P3852" i="1" s="1"/>
  <c r="P3853" i="1" s="1"/>
  <c r="P3854" i="1" s="1"/>
  <c r="P3855" i="1" s="1"/>
  <c r="P3856" i="1" s="1"/>
  <c r="P3857" i="1" s="1"/>
  <c r="P3858" i="1" s="1"/>
  <c r="P3859" i="1" s="1"/>
  <c r="P3860" i="1" s="1"/>
  <c r="P3861" i="1" s="1"/>
  <c r="P3862" i="1" s="1"/>
  <c r="P3863" i="1" s="1"/>
  <c r="P3864" i="1" s="1"/>
  <c r="P3865" i="1" s="1"/>
  <c r="P3866" i="1" s="1"/>
  <c r="P3867" i="1" s="1"/>
  <c r="P3868" i="1" s="1"/>
  <c r="P3869" i="1" s="1"/>
  <c r="P3870" i="1" s="1"/>
  <c r="P3871" i="1" s="1"/>
  <c r="P3872" i="1" s="1"/>
  <c r="P3873" i="1" s="1"/>
  <c r="P3874" i="1" s="1"/>
  <c r="P3875" i="1" s="1"/>
  <c r="P3876" i="1" s="1"/>
  <c r="P3877" i="1" s="1"/>
  <c r="P3878" i="1" s="1"/>
  <c r="P3879" i="1" s="1"/>
  <c r="P3880" i="1" s="1"/>
  <c r="P3881" i="1" s="1"/>
  <c r="P3882" i="1" s="1"/>
  <c r="P3883" i="1" s="1"/>
  <c r="P3884" i="1" s="1"/>
  <c r="P3885" i="1" s="1"/>
  <c r="P3886" i="1" s="1"/>
  <c r="P3887" i="1" s="1"/>
  <c r="P3888" i="1" s="1"/>
  <c r="P3889" i="1" s="1"/>
  <c r="P3890" i="1" s="1"/>
  <c r="P3891" i="1" s="1"/>
  <c r="P3892" i="1" s="1"/>
  <c r="P3893" i="1" s="1"/>
  <c r="P3894" i="1" s="1"/>
  <c r="P3895" i="1" s="1"/>
  <c r="P3896" i="1" s="1"/>
  <c r="P3897" i="1" s="1"/>
  <c r="P3898" i="1" s="1"/>
  <c r="P3899" i="1" s="1"/>
  <c r="P3900" i="1" s="1"/>
  <c r="P3901" i="1" s="1"/>
  <c r="P3902" i="1" s="1"/>
  <c r="P3903" i="1" s="1"/>
  <c r="P3904" i="1" s="1"/>
  <c r="P3905" i="1" s="1"/>
  <c r="P3906" i="1" s="1"/>
  <c r="P3907" i="1" s="1"/>
  <c r="P3908" i="1" s="1"/>
  <c r="P3909" i="1" s="1"/>
  <c r="P3910" i="1" s="1"/>
  <c r="P3911" i="1" s="1"/>
  <c r="P3912" i="1" s="1"/>
  <c r="P3913" i="1" s="1"/>
  <c r="P3914" i="1" s="1"/>
  <c r="P3915" i="1" s="1"/>
  <c r="P3916" i="1" s="1"/>
  <c r="P3917" i="1" s="1"/>
  <c r="P3918" i="1" s="1"/>
  <c r="P3919" i="1" s="1"/>
  <c r="P3920" i="1" s="1"/>
  <c r="P3921" i="1" s="1"/>
  <c r="P3922" i="1" s="1"/>
  <c r="P3923" i="1" s="1"/>
  <c r="P3924" i="1" s="1"/>
  <c r="P3925" i="1" s="1"/>
  <c r="P3926" i="1" s="1"/>
  <c r="P3927" i="1" s="1"/>
  <c r="P3928" i="1" s="1"/>
  <c r="P3929" i="1" s="1"/>
  <c r="P3930" i="1" s="1"/>
  <c r="P3931" i="1" s="1"/>
  <c r="P3932" i="1" s="1"/>
  <c r="P3933" i="1" s="1"/>
  <c r="P3934" i="1" s="1"/>
  <c r="P3935" i="1" s="1"/>
  <c r="P3936" i="1" s="1"/>
  <c r="P3937" i="1" s="1"/>
  <c r="P3938" i="1" s="1"/>
  <c r="P3939" i="1" s="1"/>
  <c r="P3940" i="1" s="1"/>
  <c r="P3941" i="1" s="1"/>
  <c r="P3942" i="1" s="1"/>
  <c r="P3943" i="1" s="1"/>
  <c r="P3944" i="1" s="1"/>
  <c r="P3945" i="1" s="1"/>
  <c r="P3946" i="1" s="1"/>
  <c r="P3947" i="1" s="1"/>
  <c r="P3948" i="1" s="1"/>
  <c r="P3949" i="1" s="1"/>
  <c r="P3950" i="1" s="1"/>
  <c r="P3951" i="1" s="1"/>
  <c r="P3952" i="1" s="1"/>
  <c r="P3953" i="1" s="1"/>
  <c r="P3954" i="1" s="1"/>
  <c r="P3955" i="1" s="1"/>
  <c r="P3956" i="1" s="1"/>
  <c r="P3957" i="1" s="1"/>
  <c r="P3958" i="1" s="1"/>
  <c r="P3959" i="1" s="1"/>
  <c r="P3960" i="1" s="1"/>
  <c r="P3961" i="1" s="1"/>
  <c r="P3962" i="1" s="1"/>
  <c r="P3963" i="1" s="1"/>
  <c r="P3964" i="1" s="1"/>
  <c r="P3965" i="1" s="1"/>
  <c r="P3966" i="1" s="1"/>
  <c r="P3967" i="1" s="1"/>
  <c r="P3968" i="1" s="1"/>
  <c r="P3969" i="1" s="1"/>
  <c r="P3970" i="1" s="1"/>
  <c r="P3971" i="1" s="1"/>
  <c r="P3972" i="1" s="1"/>
  <c r="P3973" i="1" s="1"/>
  <c r="P3974" i="1" s="1"/>
  <c r="P3975" i="1" s="1"/>
  <c r="P3976" i="1" s="1"/>
  <c r="P3977" i="1" s="1"/>
  <c r="P3978" i="1" s="1"/>
  <c r="P3979" i="1" s="1"/>
  <c r="P3980" i="1" s="1"/>
  <c r="P3981" i="1" s="1"/>
  <c r="P3982" i="1" s="1"/>
  <c r="P3983" i="1" s="1"/>
  <c r="P3984" i="1" s="1"/>
  <c r="P3985" i="1" s="1"/>
  <c r="P3986" i="1" s="1"/>
  <c r="P3987" i="1" s="1"/>
  <c r="P3988" i="1" s="1"/>
  <c r="P3989" i="1" s="1"/>
  <c r="P3990" i="1" s="1"/>
  <c r="P3991" i="1" s="1"/>
  <c r="P3992" i="1" s="1"/>
  <c r="P3993" i="1" s="1"/>
  <c r="P3994" i="1" s="1"/>
  <c r="P3995" i="1" s="1"/>
  <c r="P3996" i="1" s="1"/>
  <c r="P3997" i="1" s="1"/>
  <c r="P3998" i="1" s="1"/>
  <c r="P3999" i="1" s="1"/>
  <c r="P4000" i="1" s="1"/>
  <c r="P4001" i="1" s="1"/>
  <c r="P4002" i="1" s="1"/>
  <c r="P4003" i="1" s="1"/>
  <c r="P4004" i="1" s="1"/>
  <c r="P4005" i="1" s="1"/>
  <c r="P4006" i="1" s="1"/>
  <c r="P4007" i="1" s="1"/>
  <c r="P4008" i="1" s="1"/>
  <c r="P4009" i="1" s="1"/>
  <c r="P4010" i="1" s="1"/>
  <c r="P4011" i="1" s="1"/>
  <c r="P4012" i="1" s="1"/>
  <c r="P4013" i="1" s="1"/>
  <c r="P4014" i="1" s="1"/>
  <c r="P4015" i="1" s="1"/>
  <c r="P4016" i="1" s="1"/>
  <c r="P4017" i="1" s="1"/>
  <c r="P4018" i="1" s="1"/>
  <c r="P4019" i="1" s="1"/>
  <c r="P4020" i="1" s="1"/>
  <c r="P4021" i="1" s="1"/>
  <c r="P4022" i="1" s="1"/>
  <c r="P4023" i="1" s="1"/>
  <c r="P4024" i="1" s="1"/>
  <c r="P4025" i="1" s="1"/>
  <c r="P4026" i="1" s="1"/>
  <c r="P4027" i="1" s="1"/>
  <c r="P4028" i="1" s="1"/>
  <c r="P4029" i="1" s="1"/>
  <c r="P4030" i="1" s="1"/>
  <c r="P4031" i="1" s="1"/>
  <c r="P4032" i="1" s="1"/>
  <c r="P4033" i="1" s="1"/>
  <c r="P4034" i="1" s="1"/>
  <c r="P4035" i="1" s="1"/>
  <c r="P4036" i="1" s="1"/>
  <c r="P4037" i="1" s="1"/>
  <c r="P4038" i="1" s="1"/>
  <c r="P4039" i="1" s="1"/>
  <c r="P4040" i="1" s="1"/>
  <c r="P4041" i="1" s="1"/>
  <c r="P4042" i="1" s="1"/>
  <c r="P4043" i="1" s="1"/>
  <c r="P4044" i="1" s="1"/>
  <c r="P4045" i="1" s="1"/>
  <c r="P4046" i="1" s="1"/>
  <c r="P4047" i="1" s="1"/>
  <c r="P4048" i="1" s="1"/>
  <c r="P4049" i="1" s="1"/>
  <c r="P4050" i="1" s="1"/>
  <c r="P4051" i="1" s="1"/>
  <c r="P4052" i="1" s="1"/>
  <c r="P4053" i="1" s="1"/>
  <c r="P4054" i="1" s="1"/>
  <c r="P4055" i="1" s="1"/>
  <c r="P4056" i="1" s="1"/>
  <c r="P4057" i="1" s="1"/>
  <c r="P4058" i="1" s="1"/>
  <c r="P4059" i="1" s="1"/>
  <c r="P4060" i="1" s="1"/>
  <c r="P4061" i="1" s="1"/>
  <c r="P4062" i="1" s="1"/>
  <c r="P4063" i="1" s="1"/>
  <c r="P4064" i="1" s="1"/>
  <c r="P4065" i="1" s="1"/>
  <c r="P4066" i="1" s="1"/>
  <c r="P4067" i="1" s="1"/>
  <c r="P4068" i="1" s="1"/>
  <c r="P4069" i="1" s="1"/>
  <c r="P4070" i="1" s="1"/>
  <c r="P4071" i="1" s="1"/>
  <c r="P4072" i="1" s="1"/>
  <c r="P4073" i="1" s="1"/>
  <c r="P4074" i="1" s="1"/>
  <c r="P4075" i="1" s="1"/>
  <c r="P4076" i="1" s="1"/>
  <c r="P4077" i="1" s="1"/>
  <c r="P4078" i="1" s="1"/>
  <c r="P4079" i="1" s="1"/>
  <c r="P4080" i="1" s="1"/>
  <c r="P4081" i="1" s="1"/>
  <c r="P4082" i="1" s="1"/>
  <c r="P4083" i="1" s="1"/>
  <c r="P4084" i="1" s="1"/>
  <c r="P4085" i="1" s="1"/>
  <c r="P4086" i="1" s="1"/>
  <c r="P4087" i="1" s="1"/>
  <c r="P4088" i="1" s="1"/>
  <c r="P4089" i="1" s="1"/>
  <c r="P4090" i="1" s="1"/>
  <c r="P4091" i="1" s="1"/>
  <c r="P4092" i="1" s="1"/>
  <c r="P4093" i="1" s="1"/>
  <c r="P4094" i="1" s="1"/>
  <c r="P4095" i="1" s="1"/>
  <c r="P4096" i="1" s="1"/>
  <c r="P4097" i="1" s="1"/>
  <c r="P4098" i="1" s="1"/>
  <c r="P4099" i="1" s="1"/>
  <c r="P4100" i="1" s="1"/>
  <c r="P4101" i="1" s="1"/>
  <c r="P4102" i="1" s="1"/>
  <c r="P4103" i="1" s="1"/>
  <c r="P4104" i="1" s="1"/>
  <c r="P4105" i="1" s="1"/>
  <c r="P4106" i="1" s="1"/>
  <c r="P4107" i="1" s="1"/>
  <c r="P4108" i="1" s="1"/>
  <c r="P4109" i="1" s="1"/>
  <c r="P4110" i="1" s="1"/>
  <c r="P4111" i="1" s="1"/>
  <c r="P4112" i="1" s="1"/>
  <c r="P4113" i="1" s="1"/>
  <c r="P4114" i="1" s="1"/>
  <c r="P4115" i="1" s="1"/>
  <c r="P4116" i="1" s="1"/>
  <c r="P4117" i="1" s="1"/>
  <c r="P4118" i="1" s="1"/>
  <c r="P4119" i="1" s="1"/>
  <c r="P4120" i="1" s="1"/>
  <c r="P4121" i="1" s="1"/>
  <c r="P4122" i="1" s="1"/>
  <c r="P4123" i="1" s="1"/>
  <c r="P4124" i="1" s="1"/>
  <c r="P4125" i="1" s="1"/>
  <c r="P4126" i="1" s="1"/>
  <c r="P4127" i="1" s="1"/>
  <c r="P4128" i="1" s="1"/>
  <c r="P4129" i="1" s="1"/>
  <c r="P4130" i="1" s="1"/>
  <c r="P4131" i="1" s="1"/>
  <c r="P4132" i="1" s="1"/>
  <c r="P4133" i="1" s="1"/>
  <c r="P4134" i="1" s="1"/>
  <c r="P4135" i="1" s="1"/>
  <c r="P4136" i="1" s="1"/>
  <c r="P4137" i="1" s="1"/>
  <c r="P4138" i="1" s="1"/>
  <c r="P4139" i="1" s="1"/>
  <c r="P4140" i="1" s="1"/>
  <c r="P4141" i="1" s="1"/>
  <c r="P4142" i="1" s="1"/>
  <c r="P4143" i="1" s="1"/>
  <c r="P4144" i="1" s="1"/>
  <c r="P4145" i="1" s="1"/>
  <c r="P4146" i="1" s="1"/>
  <c r="P4147" i="1" s="1"/>
  <c r="P4148" i="1" s="1"/>
  <c r="P4149" i="1" s="1"/>
  <c r="P4150" i="1" s="1"/>
  <c r="P4151" i="1" s="1"/>
  <c r="P4152" i="1" s="1"/>
  <c r="P4153" i="1" s="1"/>
  <c r="P4154" i="1" s="1"/>
  <c r="P4155" i="1" s="1"/>
  <c r="P4156" i="1" s="1"/>
  <c r="P4157" i="1" s="1"/>
  <c r="P4158" i="1" s="1"/>
  <c r="P4159" i="1" s="1"/>
  <c r="P4160" i="1" s="1"/>
  <c r="P4161" i="1" s="1"/>
  <c r="P4162" i="1" s="1"/>
  <c r="P4163" i="1" s="1"/>
  <c r="P4164" i="1" s="1"/>
  <c r="P4165" i="1" s="1"/>
  <c r="P4166" i="1" s="1"/>
  <c r="P4167" i="1" s="1"/>
  <c r="P4168" i="1" s="1"/>
  <c r="P4169" i="1" s="1"/>
  <c r="P4170" i="1" s="1"/>
  <c r="P4171" i="1" s="1"/>
  <c r="P4172" i="1" s="1"/>
  <c r="P4173" i="1" s="1"/>
  <c r="P4174" i="1" s="1"/>
  <c r="P4175" i="1" s="1"/>
  <c r="P4176" i="1" s="1"/>
  <c r="P4177" i="1" s="1"/>
  <c r="P4178" i="1" s="1"/>
  <c r="P4179" i="1" s="1"/>
  <c r="P4180" i="1" s="1"/>
  <c r="P4181" i="1" s="1"/>
  <c r="P4182" i="1" s="1"/>
  <c r="P4183" i="1" s="1"/>
  <c r="P4184" i="1" s="1"/>
  <c r="P4185" i="1" s="1"/>
  <c r="P4186" i="1" s="1"/>
  <c r="P4187" i="1" s="1"/>
  <c r="P4188" i="1" s="1"/>
  <c r="P4189" i="1" s="1"/>
  <c r="P4190" i="1" s="1"/>
  <c r="P4191" i="1" s="1"/>
  <c r="P4192" i="1" s="1"/>
  <c r="P4193" i="1" s="1"/>
  <c r="P4194" i="1" s="1"/>
  <c r="P4195" i="1" s="1"/>
  <c r="P4196" i="1" s="1"/>
  <c r="P4197" i="1" s="1"/>
  <c r="P4198" i="1" s="1"/>
  <c r="P4199" i="1" s="1"/>
  <c r="P4200" i="1" s="1"/>
  <c r="P4201" i="1" s="1"/>
  <c r="P4202" i="1" s="1"/>
  <c r="P4203" i="1" s="1"/>
  <c r="P4204" i="1" s="1"/>
  <c r="P4205" i="1" s="1"/>
  <c r="P4206" i="1" s="1"/>
  <c r="P4207" i="1" s="1"/>
  <c r="P4208" i="1" s="1"/>
  <c r="P4209" i="1" s="1"/>
  <c r="P4210" i="1" s="1"/>
  <c r="P4211" i="1" s="1"/>
  <c r="P4212" i="1" s="1"/>
  <c r="P4213" i="1" s="1"/>
  <c r="P4214" i="1" s="1"/>
  <c r="P4215" i="1" s="1"/>
  <c r="P4216" i="1" s="1"/>
  <c r="P4217" i="1" s="1"/>
  <c r="P4218" i="1" s="1"/>
  <c r="P4219" i="1" s="1"/>
  <c r="P4220" i="1" s="1"/>
  <c r="P4221" i="1" s="1"/>
  <c r="P4222" i="1" s="1"/>
  <c r="P4223" i="1" s="1"/>
  <c r="P4224" i="1" s="1"/>
  <c r="P4225" i="1" s="1"/>
  <c r="P4226" i="1" s="1"/>
  <c r="P4227" i="1" s="1"/>
  <c r="P4228" i="1" s="1"/>
  <c r="P4229" i="1" s="1"/>
  <c r="P4230" i="1" s="1"/>
  <c r="P4231" i="1" s="1"/>
  <c r="P4232" i="1" s="1"/>
  <c r="P4233" i="1" s="1"/>
  <c r="P4234" i="1" s="1"/>
  <c r="P4235" i="1" s="1"/>
  <c r="P4236" i="1" s="1"/>
  <c r="P4237" i="1" s="1"/>
  <c r="P4238" i="1" s="1"/>
  <c r="P4239" i="1" s="1"/>
  <c r="P4240" i="1" s="1"/>
  <c r="P4241" i="1" s="1"/>
  <c r="P4242" i="1" s="1"/>
  <c r="P4243" i="1" s="1"/>
  <c r="P4244" i="1" s="1"/>
  <c r="P4245" i="1" s="1"/>
  <c r="P4246" i="1" s="1"/>
  <c r="P4247" i="1" s="1"/>
  <c r="P4248" i="1" s="1"/>
  <c r="P4249" i="1" s="1"/>
  <c r="P4250" i="1" s="1"/>
  <c r="P4251" i="1" s="1"/>
  <c r="P4252" i="1" s="1"/>
  <c r="P4253" i="1" s="1"/>
  <c r="P4254" i="1" s="1"/>
  <c r="P4255" i="1" s="1"/>
  <c r="P4256" i="1" s="1"/>
  <c r="P4257" i="1" s="1"/>
  <c r="P4258" i="1" s="1"/>
  <c r="P4259" i="1" s="1"/>
  <c r="P4260" i="1" s="1"/>
  <c r="P4261" i="1" s="1"/>
  <c r="P4262" i="1" s="1"/>
  <c r="P4263" i="1" s="1"/>
  <c r="P4264" i="1" s="1"/>
  <c r="P4265" i="1" s="1"/>
  <c r="P4266" i="1" s="1"/>
  <c r="P4267" i="1" s="1"/>
  <c r="P4268" i="1" s="1"/>
  <c r="P4269" i="1" s="1"/>
  <c r="P4270" i="1" s="1"/>
  <c r="P4271" i="1" s="1"/>
  <c r="P4272" i="1" s="1"/>
  <c r="P4273" i="1" s="1"/>
  <c r="P4274" i="1" s="1"/>
  <c r="P4275" i="1" s="1"/>
  <c r="P4276" i="1" s="1"/>
  <c r="P4277" i="1" s="1"/>
  <c r="P4278" i="1" s="1"/>
  <c r="P4279" i="1" s="1"/>
  <c r="P4280" i="1" s="1"/>
  <c r="P4281" i="1" s="1"/>
  <c r="P4282" i="1" s="1"/>
  <c r="P4283" i="1" s="1"/>
  <c r="P4284" i="1" s="1"/>
  <c r="P4285" i="1" s="1"/>
  <c r="P4286" i="1" s="1"/>
  <c r="P4287" i="1" s="1"/>
  <c r="P4288" i="1" s="1"/>
  <c r="P4289" i="1" s="1"/>
  <c r="P4290" i="1" s="1"/>
  <c r="P4291" i="1" s="1"/>
  <c r="P4292" i="1" s="1"/>
  <c r="P4293" i="1" s="1"/>
  <c r="P4294" i="1" s="1"/>
  <c r="P4295" i="1" s="1"/>
  <c r="P4296" i="1" s="1"/>
  <c r="P4297" i="1" s="1"/>
  <c r="P4298" i="1" s="1"/>
  <c r="P4299" i="1" s="1"/>
  <c r="P4300" i="1" s="1"/>
  <c r="P4301" i="1" s="1"/>
  <c r="P4302" i="1" s="1"/>
  <c r="P4303" i="1" s="1"/>
  <c r="P4304" i="1" s="1"/>
  <c r="P4305" i="1" s="1"/>
  <c r="P4306" i="1" s="1"/>
  <c r="P4307" i="1" s="1"/>
  <c r="P4308" i="1" s="1"/>
  <c r="P4309" i="1" s="1"/>
  <c r="P4310" i="1" s="1"/>
  <c r="P4311" i="1" s="1"/>
  <c r="P4312" i="1" s="1"/>
  <c r="P4313" i="1" s="1"/>
  <c r="P4314" i="1" s="1"/>
  <c r="P4315" i="1" s="1"/>
  <c r="P4316" i="1" s="1"/>
  <c r="P4317" i="1" s="1"/>
  <c r="P4318" i="1" s="1"/>
  <c r="P4319" i="1" s="1"/>
  <c r="P4320" i="1" s="1"/>
  <c r="P4321" i="1" s="1"/>
  <c r="P4322" i="1" s="1"/>
  <c r="P4323" i="1" s="1"/>
  <c r="P4324" i="1" s="1"/>
  <c r="P4325" i="1" s="1"/>
  <c r="P4326" i="1" s="1"/>
  <c r="P4327" i="1" s="1"/>
  <c r="P4328" i="1" s="1"/>
  <c r="P4329" i="1" s="1"/>
  <c r="P4330" i="1" s="1"/>
  <c r="P4331" i="1" s="1"/>
  <c r="P4332" i="1" s="1"/>
  <c r="P4333" i="1" s="1"/>
  <c r="P4334" i="1" s="1"/>
  <c r="P4335" i="1" s="1"/>
  <c r="P4336" i="1" s="1"/>
  <c r="P4337" i="1" s="1"/>
  <c r="P4338" i="1" s="1"/>
  <c r="P4339" i="1" s="1"/>
  <c r="P4340" i="1" s="1"/>
  <c r="P4341" i="1" s="1"/>
  <c r="P4342" i="1" s="1"/>
  <c r="P4343" i="1" s="1"/>
  <c r="P4344" i="1" s="1"/>
  <c r="P4345" i="1" s="1"/>
  <c r="P4346" i="1" s="1"/>
  <c r="P4347" i="1" s="1"/>
  <c r="P4348" i="1" s="1"/>
  <c r="P4349" i="1" s="1"/>
  <c r="P4350" i="1" s="1"/>
  <c r="P4351" i="1" s="1"/>
  <c r="P4352" i="1" s="1"/>
  <c r="P4353" i="1" s="1"/>
  <c r="P4354" i="1" s="1"/>
  <c r="P4355" i="1" s="1"/>
  <c r="P4356" i="1" s="1"/>
  <c r="P4357" i="1" s="1"/>
  <c r="P4358" i="1" s="1"/>
  <c r="P4359" i="1" s="1"/>
  <c r="P4360" i="1" s="1"/>
  <c r="P4361" i="1" s="1"/>
  <c r="P4362" i="1" s="1"/>
  <c r="P4363" i="1" s="1"/>
  <c r="P4364" i="1" s="1"/>
  <c r="P4365" i="1" s="1"/>
  <c r="P4366" i="1" s="1"/>
  <c r="P4367" i="1" s="1"/>
  <c r="P4368" i="1" s="1"/>
  <c r="P4369" i="1" s="1"/>
  <c r="P4370" i="1" s="1"/>
  <c r="P4371" i="1" s="1"/>
  <c r="P4372" i="1" s="1"/>
  <c r="P4373" i="1" s="1"/>
  <c r="P4374" i="1" s="1"/>
  <c r="P4375" i="1" s="1"/>
  <c r="P4376" i="1" s="1"/>
  <c r="P4377" i="1" s="1"/>
  <c r="P4378" i="1" s="1"/>
  <c r="P4379" i="1" s="1"/>
  <c r="P4380" i="1" s="1"/>
  <c r="P4381" i="1" s="1"/>
  <c r="P4382" i="1" s="1"/>
  <c r="P4383" i="1" s="1"/>
  <c r="P4384" i="1" s="1"/>
  <c r="P4385" i="1" s="1"/>
  <c r="P4386" i="1" s="1"/>
  <c r="P4387" i="1" s="1"/>
  <c r="P4388" i="1" s="1"/>
  <c r="P4389" i="1" s="1"/>
  <c r="P4390" i="1" s="1"/>
  <c r="P4391" i="1" s="1"/>
  <c r="P4392" i="1" s="1"/>
  <c r="P4393" i="1" s="1"/>
  <c r="P4394" i="1" s="1"/>
  <c r="P4395" i="1" s="1"/>
  <c r="P4396" i="1" s="1"/>
  <c r="P4397" i="1" s="1"/>
  <c r="P4398" i="1" s="1"/>
  <c r="P4399" i="1" s="1"/>
  <c r="P4400" i="1" s="1"/>
  <c r="P4401" i="1" s="1"/>
  <c r="P4402" i="1" s="1"/>
  <c r="P4403" i="1" s="1"/>
  <c r="P4404" i="1" s="1"/>
  <c r="P4405" i="1" s="1"/>
  <c r="P4406" i="1" s="1"/>
  <c r="P4407" i="1" s="1"/>
  <c r="P4408" i="1" s="1"/>
  <c r="P4409" i="1" s="1"/>
  <c r="P4410" i="1" s="1"/>
  <c r="P4411" i="1" s="1"/>
  <c r="P4412" i="1" s="1"/>
  <c r="P4413" i="1" s="1"/>
  <c r="P4414" i="1" s="1"/>
  <c r="P4415" i="1" s="1"/>
  <c r="P4416" i="1" s="1"/>
  <c r="P4417" i="1" s="1"/>
  <c r="P4418" i="1" s="1"/>
  <c r="P4419" i="1" s="1"/>
  <c r="P4420" i="1" s="1"/>
  <c r="P4421" i="1" s="1"/>
  <c r="P4422" i="1" s="1"/>
  <c r="P4423" i="1" s="1"/>
  <c r="P4424" i="1" s="1"/>
  <c r="P4425" i="1" s="1"/>
  <c r="P4426" i="1" s="1"/>
  <c r="P4427" i="1" s="1"/>
  <c r="P4428" i="1" s="1"/>
  <c r="P4429" i="1" s="1"/>
  <c r="P4430" i="1" s="1"/>
  <c r="P4431" i="1" s="1"/>
  <c r="P4432" i="1" s="1"/>
  <c r="P4433" i="1" s="1"/>
  <c r="P4434" i="1" s="1"/>
  <c r="P4435" i="1" s="1"/>
  <c r="P4436" i="1" s="1"/>
  <c r="P4437" i="1" s="1"/>
  <c r="P4438" i="1" s="1"/>
  <c r="P4439" i="1" s="1"/>
  <c r="P4440" i="1" s="1"/>
  <c r="P4441" i="1" s="1"/>
  <c r="P4442" i="1" s="1"/>
  <c r="P4443" i="1" s="1"/>
  <c r="P4444" i="1" s="1"/>
  <c r="P4445" i="1" s="1"/>
  <c r="P4446" i="1" s="1"/>
  <c r="P4447" i="1" s="1"/>
  <c r="P4448" i="1" s="1"/>
  <c r="P4449" i="1" s="1"/>
  <c r="P4450" i="1" s="1"/>
  <c r="P4451" i="1" s="1"/>
  <c r="P4452" i="1" s="1"/>
  <c r="P4453" i="1" s="1"/>
  <c r="P4454" i="1" s="1"/>
  <c r="P4455" i="1" s="1"/>
  <c r="P4456" i="1" s="1"/>
  <c r="P4457" i="1" s="1"/>
  <c r="P4458" i="1" s="1"/>
  <c r="P4459" i="1" s="1"/>
  <c r="P4460" i="1" s="1"/>
  <c r="P4461" i="1" s="1"/>
  <c r="P4462" i="1" s="1"/>
  <c r="P4463" i="1" s="1"/>
  <c r="P4464" i="1" s="1"/>
  <c r="P4465" i="1" s="1"/>
  <c r="P4466" i="1" s="1"/>
  <c r="P4467" i="1" s="1"/>
  <c r="P4468" i="1" s="1"/>
  <c r="P4469" i="1" s="1"/>
  <c r="P4470" i="1" s="1"/>
  <c r="P4471" i="1" s="1"/>
  <c r="P4472" i="1" s="1"/>
  <c r="P4473" i="1" s="1"/>
  <c r="P4474" i="1" s="1"/>
  <c r="P4475" i="1" s="1"/>
  <c r="P4476" i="1" s="1"/>
  <c r="P4477" i="1" s="1"/>
  <c r="P4478" i="1" s="1"/>
  <c r="P4479" i="1" s="1"/>
  <c r="P4480" i="1" s="1"/>
  <c r="P4481" i="1" s="1"/>
  <c r="P4482" i="1" s="1"/>
  <c r="P4483" i="1" s="1"/>
  <c r="P4484" i="1" s="1"/>
  <c r="P4485" i="1" s="1"/>
  <c r="P4486" i="1" s="1"/>
  <c r="P4487" i="1" s="1"/>
  <c r="P4488" i="1" s="1"/>
  <c r="P4489" i="1" s="1"/>
  <c r="P4490" i="1" s="1"/>
  <c r="P4491" i="1" s="1"/>
  <c r="P4492" i="1" s="1"/>
  <c r="P4493" i="1" s="1"/>
  <c r="P4494" i="1" s="1"/>
  <c r="P4495" i="1" s="1"/>
  <c r="P4496" i="1" s="1"/>
  <c r="P4497" i="1" s="1"/>
  <c r="P4498" i="1" s="1"/>
  <c r="P4499" i="1" s="1"/>
  <c r="P4500" i="1" s="1"/>
  <c r="P4501" i="1" s="1"/>
  <c r="P4502" i="1" s="1"/>
  <c r="P4503" i="1" s="1"/>
  <c r="P4504" i="1" s="1"/>
  <c r="P4505" i="1" s="1"/>
  <c r="P4506" i="1" s="1"/>
  <c r="P4507" i="1" s="1"/>
  <c r="P4508" i="1" s="1"/>
  <c r="P4509" i="1" s="1"/>
  <c r="P4510" i="1" s="1"/>
  <c r="P4511" i="1" s="1"/>
  <c r="P4512" i="1" s="1"/>
  <c r="P4513" i="1" s="1"/>
  <c r="P4514" i="1" s="1"/>
  <c r="P4515" i="1" s="1"/>
  <c r="P4516" i="1" s="1"/>
  <c r="P4517" i="1" s="1"/>
  <c r="P4518" i="1" s="1"/>
  <c r="P4519" i="1" s="1"/>
  <c r="P4520" i="1" s="1"/>
  <c r="P4521" i="1" s="1"/>
  <c r="P4522" i="1" s="1"/>
  <c r="P4523" i="1" s="1"/>
  <c r="P4524" i="1" s="1"/>
  <c r="P4525" i="1" s="1"/>
  <c r="P4526" i="1" s="1"/>
  <c r="P4527" i="1" s="1"/>
  <c r="P4528" i="1" s="1"/>
  <c r="P4529" i="1" s="1"/>
  <c r="P4530" i="1" s="1"/>
  <c r="P4531" i="1" s="1"/>
  <c r="P4532" i="1" s="1"/>
  <c r="P4533" i="1" s="1"/>
  <c r="P4534" i="1" s="1"/>
  <c r="P4535" i="1" s="1"/>
  <c r="P4536" i="1" s="1"/>
  <c r="P4537" i="1" s="1"/>
  <c r="P4538" i="1" s="1"/>
  <c r="P4539" i="1" s="1"/>
  <c r="P4540" i="1" s="1"/>
  <c r="P4541" i="1" s="1"/>
  <c r="P4542" i="1" s="1"/>
  <c r="P4543" i="1" s="1"/>
  <c r="P4544" i="1" s="1"/>
  <c r="P4545" i="1" s="1"/>
  <c r="P4546" i="1" s="1"/>
  <c r="P4547" i="1" s="1"/>
  <c r="P4548" i="1" s="1"/>
  <c r="P4549" i="1" s="1"/>
  <c r="P4550" i="1" s="1"/>
  <c r="P4551" i="1" s="1"/>
  <c r="P4552" i="1" s="1"/>
  <c r="P4553" i="1" s="1"/>
  <c r="P4554" i="1" s="1"/>
  <c r="P4555" i="1" s="1"/>
  <c r="P4556" i="1" s="1"/>
  <c r="P4557" i="1" s="1"/>
  <c r="P4558" i="1" s="1"/>
  <c r="P4559" i="1" s="1"/>
  <c r="P4560" i="1" s="1"/>
  <c r="P4561" i="1" s="1"/>
  <c r="P4562" i="1" s="1"/>
  <c r="P4563" i="1" s="1"/>
  <c r="P4564" i="1" s="1"/>
  <c r="P4565" i="1" s="1"/>
  <c r="P4566" i="1" s="1"/>
  <c r="P4567" i="1" s="1"/>
  <c r="P4568" i="1" s="1"/>
  <c r="P4569" i="1" s="1"/>
  <c r="P4570" i="1" s="1"/>
  <c r="P4571" i="1" s="1"/>
  <c r="P4572" i="1" s="1"/>
  <c r="P4573" i="1" s="1"/>
  <c r="P4574" i="1" s="1"/>
  <c r="P4575" i="1" s="1"/>
  <c r="P4576" i="1" s="1"/>
  <c r="P4577" i="1" s="1"/>
  <c r="P4578" i="1" s="1"/>
  <c r="P4579" i="1" s="1"/>
  <c r="P4580" i="1" s="1"/>
  <c r="P4581" i="1" s="1"/>
  <c r="P4582" i="1" s="1"/>
  <c r="P4583" i="1" s="1"/>
  <c r="P4584" i="1" s="1"/>
  <c r="P4585" i="1" s="1"/>
  <c r="P4586" i="1" s="1"/>
  <c r="P4587" i="1" s="1"/>
  <c r="P4588" i="1" s="1"/>
  <c r="P4589" i="1" s="1"/>
  <c r="P4590" i="1" s="1"/>
  <c r="P4591" i="1" s="1"/>
  <c r="P4592" i="1" s="1"/>
  <c r="P4593" i="1" s="1"/>
  <c r="P4594" i="1" s="1"/>
  <c r="P4595" i="1" s="1"/>
  <c r="P4596" i="1" s="1"/>
  <c r="P4597" i="1" s="1"/>
  <c r="P4598" i="1" s="1"/>
  <c r="P4599" i="1" s="1"/>
  <c r="P4600" i="1" s="1"/>
  <c r="P4601" i="1" s="1"/>
  <c r="P4602" i="1" s="1"/>
  <c r="P4603" i="1" s="1"/>
  <c r="P4604" i="1" s="1"/>
  <c r="P4605" i="1" s="1"/>
  <c r="P4606" i="1" s="1"/>
  <c r="P4607" i="1" s="1"/>
  <c r="P4608" i="1" s="1"/>
  <c r="P4609" i="1" s="1"/>
  <c r="P4610" i="1" s="1"/>
  <c r="P4611" i="1" s="1"/>
  <c r="P4612" i="1" s="1"/>
  <c r="P4613" i="1" s="1"/>
  <c r="P4614" i="1" s="1"/>
  <c r="P4615" i="1" s="1"/>
  <c r="P4616" i="1" s="1"/>
  <c r="P4617" i="1" s="1"/>
  <c r="P4618" i="1" s="1"/>
  <c r="P4619" i="1" s="1"/>
  <c r="P4620" i="1" s="1"/>
  <c r="P4621" i="1" s="1"/>
  <c r="P4622" i="1" s="1"/>
  <c r="P4623" i="1" s="1"/>
  <c r="P4624" i="1" s="1"/>
  <c r="P4625" i="1" s="1"/>
  <c r="P4626" i="1" s="1"/>
  <c r="P4627" i="1" s="1"/>
  <c r="P4628" i="1" s="1"/>
  <c r="P4629" i="1" s="1"/>
  <c r="P4630" i="1" s="1"/>
  <c r="P4631" i="1" s="1"/>
  <c r="P4632" i="1" s="1"/>
  <c r="P4633" i="1" s="1"/>
  <c r="P4634" i="1" s="1"/>
  <c r="P4635" i="1" s="1"/>
  <c r="P4636" i="1" s="1"/>
  <c r="P4637" i="1" s="1"/>
  <c r="P4638" i="1" s="1"/>
  <c r="P4639" i="1" s="1"/>
  <c r="P4640" i="1" s="1"/>
  <c r="P4641" i="1" s="1"/>
  <c r="P4642" i="1" s="1"/>
  <c r="P4643" i="1" s="1"/>
  <c r="P4644" i="1" s="1"/>
  <c r="P4645" i="1" s="1"/>
  <c r="P4646" i="1" s="1"/>
  <c r="P4647" i="1" s="1"/>
  <c r="P4648" i="1" s="1"/>
  <c r="P4649" i="1" s="1"/>
  <c r="P4650" i="1" s="1"/>
  <c r="P4651" i="1" s="1"/>
  <c r="P4652" i="1" s="1"/>
  <c r="P4653" i="1" s="1"/>
  <c r="P4654" i="1" s="1"/>
  <c r="P4655" i="1" s="1"/>
  <c r="P4656" i="1" s="1"/>
  <c r="P4657" i="1" s="1"/>
  <c r="P4658" i="1" s="1"/>
  <c r="P4659" i="1" s="1"/>
  <c r="P4660" i="1" s="1"/>
  <c r="P4661" i="1" s="1"/>
  <c r="P4662" i="1" s="1"/>
  <c r="P4663" i="1" s="1"/>
  <c r="P4664" i="1" s="1"/>
  <c r="P4665" i="1" s="1"/>
  <c r="P4666" i="1" s="1"/>
  <c r="P4667" i="1" s="1"/>
  <c r="P4668" i="1" s="1"/>
  <c r="P4669" i="1" s="1"/>
  <c r="P4670" i="1" s="1"/>
  <c r="P4671" i="1" s="1"/>
  <c r="P4672" i="1" s="1"/>
  <c r="P4673" i="1" s="1"/>
  <c r="P4674" i="1" s="1"/>
  <c r="P4675" i="1" s="1"/>
  <c r="P4676" i="1" s="1"/>
  <c r="P4677" i="1" s="1"/>
  <c r="P4678" i="1" s="1"/>
  <c r="P4679" i="1" s="1"/>
  <c r="P4680" i="1" s="1"/>
  <c r="P4681" i="1" s="1"/>
  <c r="P4682" i="1" s="1"/>
  <c r="P4683" i="1" s="1"/>
  <c r="P4684" i="1" s="1"/>
  <c r="P4685" i="1" s="1"/>
  <c r="P4686" i="1" s="1"/>
  <c r="P4687" i="1" s="1"/>
  <c r="P4688" i="1" s="1"/>
  <c r="P4689" i="1" s="1"/>
  <c r="P4690" i="1" s="1"/>
  <c r="P4691" i="1" s="1"/>
  <c r="P4692" i="1" s="1"/>
  <c r="P4693" i="1" s="1"/>
  <c r="P4694" i="1" s="1"/>
  <c r="P4695" i="1" s="1"/>
  <c r="P4696" i="1" s="1"/>
  <c r="P4697" i="1" s="1"/>
  <c r="P4698" i="1" s="1"/>
  <c r="P4699" i="1" s="1"/>
  <c r="P4700" i="1" s="1"/>
  <c r="P4701" i="1" s="1"/>
  <c r="P4702" i="1" s="1"/>
  <c r="P4703" i="1" s="1"/>
  <c r="P4704" i="1" s="1"/>
  <c r="P4705" i="1" s="1"/>
  <c r="P4706" i="1" s="1"/>
  <c r="P4707" i="1" s="1"/>
  <c r="P4708" i="1" s="1"/>
  <c r="P4709" i="1" s="1"/>
  <c r="P4710" i="1" s="1"/>
  <c r="P4711" i="1" s="1"/>
  <c r="P4712" i="1" s="1"/>
  <c r="P4713" i="1" s="1"/>
  <c r="P4714" i="1" s="1"/>
  <c r="P4715" i="1" s="1"/>
  <c r="P4716" i="1" s="1"/>
  <c r="P4717" i="1" s="1"/>
  <c r="P4718" i="1" s="1"/>
  <c r="P4719" i="1" s="1"/>
  <c r="P4720" i="1" s="1"/>
  <c r="P4721" i="1" s="1"/>
  <c r="P4722" i="1" s="1"/>
  <c r="P4723" i="1" s="1"/>
  <c r="P4724" i="1" s="1"/>
  <c r="P4725" i="1" s="1"/>
  <c r="P4726" i="1" s="1"/>
  <c r="P4727" i="1" s="1"/>
  <c r="P4728" i="1" s="1"/>
  <c r="P4729" i="1" s="1"/>
  <c r="P4730" i="1" s="1"/>
  <c r="P4731" i="1" s="1"/>
  <c r="P4732" i="1" s="1"/>
  <c r="P4733" i="1" s="1"/>
  <c r="P4734" i="1" s="1"/>
  <c r="P4735" i="1" s="1"/>
  <c r="P4736" i="1" s="1"/>
  <c r="P4737" i="1" s="1"/>
  <c r="P4738" i="1" s="1"/>
  <c r="P4739" i="1" s="1"/>
  <c r="P4740" i="1" s="1"/>
  <c r="P4741" i="1" s="1"/>
  <c r="P4742" i="1" s="1"/>
  <c r="P4743" i="1" s="1"/>
  <c r="P4744" i="1" s="1"/>
  <c r="P4745" i="1" s="1"/>
  <c r="P4746" i="1" s="1"/>
  <c r="P4747" i="1" s="1"/>
  <c r="P4748" i="1" s="1"/>
  <c r="P4749" i="1" s="1"/>
  <c r="P4750" i="1" s="1"/>
  <c r="P4751" i="1" s="1"/>
  <c r="P4752" i="1" s="1"/>
  <c r="P4753" i="1" s="1"/>
  <c r="P4754" i="1" s="1"/>
  <c r="P4755" i="1" s="1"/>
  <c r="P4756" i="1" s="1"/>
  <c r="P4757" i="1" s="1"/>
  <c r="P4758" i="1" s="1"/>
  <c r="P4759" i="1" s="1"/>
  <c r="P4760" i="1" s="1"/>
  <c r="P4761" i="1" s="1"/>
  <c r="P4762" i="1" s="1"/>
  <c r="P4763" i="1" s="1"/>
  <c r="P4764" i="1" s="1"/>
  <c r="P4765" i="1" s="1"/>
  <c r="P4766" i="1" s="1"/>
  <c r="P4767" i="1" s="1"/>
  <c r="P4768" i="1" s="1"/>
  <c r="P4769" i="1" s="1"/>
  <c r="P4770" i="1" s="1"/>
  <c r="P4771" i="1" s="1"/>
  <c r="P4772" i="1" s="1"/>
  <c r="P4773" i="1" s="1"/>
  <c r="P4774" i="1" s="1"/>
  <c r="P4775" i="1" s="1"/>
  <c r="P4776" i="1" s="1"/>
  <c r="P4777" i="1" s="1"/>
  <c r="P4778" i="1" s="1"/>
  <c r="P4779" i="1" s="1"/>
  <c r="P4780" i="1" s="1"/>
  <c r="P4781" i="1" s="1"/>
  <c r="P4782" i="1" s="1"/>
  <c r="P4783" i="1" s="1"/>
  <c r="P4784" i="1" s="1"/>
  <c r="P4785" i="1" s="1"/>
  <c r="P4786" i="1" s="1"/>
  <c r="P4787" i="1" s="1"/>
  <c r="P4788" i="1" s="1"/>
  <c r="P4789" i="1" s="1"/>
  <c r="P4790" i="1" s="1"/>
  <c r="P4791" i="1" s="1"/>
  <c r="P4792" i="1" s="1"/>
  <c r="P4793" i="1" s="1"/>
  <c r="P4794" i="1" s="1"/>
  <c r="P4795" i="1" s="1"/>
  <c r="P4796" i="1" s="1"/>
  <c r="P4797" i="1" s="1"/>
  <c r="P4798" i="1" s="1"/>
  <c r="P4799" i="1" s="1"/>
  <c r="P4800" i="1" s="1"/>
  <c r="P4801" i="1" s="1"/>
  <c r="P4802" i="1" s="1"/>
  <c r="P4803" i="1" s="1"/>
  <c r="P4804" i="1" s="1"/>
  <c r="P4805" i="1" s="1"/>
  <c r="P4806" i="1" s="1"/>
  <c r="P4807" i="1" s="1"/>
  <c r="P4808" i="1" s="1"/>
  <c r="P4809" i="1" s="1"/>
  <c r="P4810" i="1" s="1"/>
  <c r="P4811" i="1" s="1"/>
  <c r="P4812" i="1" s="1"/>
  <c r="P4813" i="1" s="1"/>
  <c r="P4814" i="1" s="1"/>
  <c r="P4815" i="1" s="1"/>
  <c r="P4816" i="1" s="1"/>
  <c r="P4817" i="1" s="1"/>
  <c r="P4818" i="1" s="1"/>
  <c r="P4819" i="1" s="1"/>
  <c r="P4820" i="1" s="1"/>
  <c r="P4821" i="1" s="1"/>
  <c r="P4822" i="1" s="1"/>
  <c r="P4823" i="1" s="1"/>
  <c r="P4824" i="1" s="1"/>
  <c r="P4825" i="1" s="1"/>
  <c r="P4826" i="1" s="1"/>
  <c r="P4827" i="1" s="1"/>
  <c r="P4828" i="1" s="1"/>
  <c r="P4829" i="1" s="1"/>
  <c r="P4830" i="1" s="1"/>
  <c r="P4831" i="1" s="1"/>
  <c r="P4832" i="1" s="1"/>
  <c r="P4833" i="1" s="1"/>
  <c r="P4834" i="1" s="1"/>
  <c r="P4835" i="1" s="1"/>
  <c r="P4836" i="1" s="1"/>
  <c r="P4837" i="1" s="1"/>
  <c r="P4838" i="1" s="1"/>
  <c r="P4839" i="1" s="1"/>
  <c r="P4840" i="1" s="1"/>
  <c r="P4841" i="1" s="1"/>
  <c r="P4842" i="1" s="1"/>
  <c r="P4843" i="1" s="1"/>
  <c r="P4844" i="1" s="1"/>
  <c r="P4845" i="1" s="1"/>
  <c r="P4846" i="1" s="1"/>
  <c r="P4847" i="1" s="1"/>
  <c r="P4848" i="1" s="1"/>
  <c r="P4849" i="1" s="1"/>
  <c r="P4850" i="1" s="1"/>
  <c r="P4851" i="1" s="1"/>
  <c r="P4852" i="1" s="1"/>
  <c r="P4853" i="1" s="1"/>
  <c r="P4854" i="1" s="1"/>
  <c r="P4855" i="1" s="1"/>
  <c r="P4856" i="1" s="1"/>
  <c r="P4857" i="1" s="1"/>
  <c r="P4858" i="1" s="1"/>
  <c r="P4859" i="1" s="1"/>
  <c r="P4860" i="1" s="1"/>
  <c r="P4861" i="1" s="1"/>
  <c r="P4862" i="1" s="1"/>
  <c r="P4863" i="1" s="1"/>
  <c r="P4864" i="1" s="1"/>
  <c r="P4865" i="1" s="1"/>
  <c r="P4866" i="1" s="1"/>
  <c r="P4867" i="1" s="1"/>
  <c r="P4868" i="1" s="1"/>
  <c r="P4869" i="1" s="1"/>
  <c r="P4870" i="1" s="1"/>
  <c r="P4871" i="1" s="1"/>
  <c r="P4872" i="1" s="1"/>
  <c r="P4873" i="1" s="1"/>
  <c r="P4874" i="1" s="1"/>
  <c r="P4875" i="1" s="1"/>
  <c r="P4876" i="1" s="1"/>
  <c r="P4877" i="1" s="1"/>
  <c r="P4878" i="1" s="1"/>
  <c r="P4879" i="1" s="1"/>
  <c r="P4880" i="1" s="1"/>
  <c r="P4881" i="1" s="1"/>
  <c r="P4882" i="1" s="1"/>
  <c r="P4883" i="1" s="1"/>
  <c r="P4884" i="1" s="1"/>
  <c r="P4885" i="1" s="1"/>
  <c r="P4886" i="1" s="1"/>
  <c r="P4887" i="1" s="1"/>
  <c r="P4888" i="1" s="1"/>
  <c r="P4889" i="1" s="1"/>
  <c r="P4890" i="1" s="1"/>
  <c r="P4891" i="1" s="1"/>
  <c r="P4892" i="1" s="1"/>
  <c r="P4893" i="1" s="1"/>
  <c r="P4894" i="1" s="1"/>
  <c r="P4895" i="1" s="1"/>
  <c r="P4896" i="1" s="1"/>
  <c r="P4897" i="1" s="1"/>
  <c r="P4898" i="1" s="1"/>
  <c r="P4899" i="1" s="1"/>
  <c r="P4900" i="1" s="1"/>
  <c r="P4901" i="1" s="1"/>
  <c r="P4902" i="1" s="1"/>
  <c r="P4903" i="1" s="1"/>
  <c r="P4904" i="1" s="1"/>
  <c r="P4905" i="1" s="1"/>
  <c r="P4906" i="1" s="1"/>
  <c r="P4907" i="1" s="1"/>
  <c r="P4908" i="1" s="1"/>
  <c r="P4909" i="1" s="1"/>
  <c r="P4910" i="1" s="1"/>
  <c r="P4911" i="1" s="1"/>
  <c r="P4912" i="1" s="1"/>
  <c r="P4913" i="1" s="1"/>
  <c r="P4914" i="1" s="1"/>
  <c r="P4915" i="1" s="1"/>
  <c r="P4916" i="1" s="1"/>
  <c r="P4917" i="1" s="1"/>
  <c r="P4918" i="1" s="1"/>
  <c r="P4919" i="1" s="1"/>
  <c r="P4920" i="1" s="1"/>
  <c r="P4921" i="1" s="1"/>
  <c r="P4922" i="1" s="1"/>
  <c r="P4923" i="1" s="1"/>
  <c r="P4924" i="1" s="1"/>
  <c r="P4925" i="1" s="1"/>
  <c r="P4926" i="1" s="1"/>
  <c r="P4927" i="1" s="1"/>
  <c r="P4928" i="1" s="1"/>
  <c r="P4929" i="1" s="1"/>
  <c r="P4930" i="1" s="1"/>
  <c r="P4931" i="1" s="1"/>
  <c r="P4932" i="1" s="1"/>
  <c r="P4933" i="1" s="1"/>
  <c r="P4934" i="1" s="1"/>
  <c r="P4935" i="1" s="1"/>
  <c r="P4936" i="1" s="1"/>
  <c r="P4937" i="1" s="1"/>
  <c r="P4938" i="1" s="1"/>
  <c r="P4939" i="1" s="1"/>
  <c r="P4940" i="1" s="1"/>
  <c r="P4941" i="1" s="1"/>
  <c r="P4942" i="1" s="1"/>
  <c r="P4943" i="1" s="1"/>
  <c r="P4944" i="1" s="1"/>
  <c r="P4945" i="1" s="1"/>
  <c r="P4946" i="1" s="1"/>
  <c r="P4947" i="1" s="1"/>
  <c r="P4948" i="1" s="1"/>
  <c r="P4949" i="1" s="1"/>
  <c r="P4950" i="1" s="1"/>
  <c r="P4951" i="1" s="1"/>
  <c r="P4952" i="1" s="1"/>
  <c r="P4953" i="1" s="1"/>
  <c r="P4954" i="1" s="1"/>
  <c r="P4955" i="1" s="1"/>
  <c r="P4956" i="1" s="1"/>
  <c r="P4957" i="1" s="1"/>
  <c r="P4958" i="1" s="1"/>
  <c r="P4959" i="1" s="1"/>
  <c r="P4960" i="1" s="1"/>
  <c r="P4961" i="1" s="1"/>
  <c r="P4962" i="1" s="1"/>
  <c r="P4963" i="1" s="1"/>
  <c r="P4964" i="1" s="1"/>
  <c r="P4965" i="1" s="1"/>
  <c r="P4966" i="1" s="1"/>
  <c r="P4967" i="1" s="1"/>
  <c r="P4968" i="1" s="1"/>
  <c r="P4969" i="1" s="1"/>
  <c r="P4970" i="1" s="1"/>
  <c r="P4971" i="1" s="1"/>
  <c r="P4972" i="1" s="1"/>
  <c r="P4973" i="1" s="1"/>
  <c r="P4974" i="1" s="1"/>
  <c r="P4975" i="1" s="1"/>
  <c r="P4976" i="1" s="1"/>
  <c r="P4977" i="1" s="1"/>
  <c r="P4978" i="1" s="1"/>
  <c r="P4979" i="1" s="1"/>
  <c r="P4980" i="1" s="1"/>
  <c r="P4981" i="1" s="1"/>
  <c r="P4982" i="1" s="1"/>
  <c r="P4983" i="1" s="1"/>
  <c r="P4984" i="1" s="1"/>
  <c r="P4985" i="1" s="1"/>
  <c r="P4986" i="1" s="1"/>
  <c r="P4987" i="1" s="1"/>
  <c r="P4988" i="1" s="1"/>
  <c r="P4989" i="1" s="1"/>
  <c r="P4990" i="1" s="1"/>
  <c r="P4991" i="1" s="1"/>
  <c r="P4992" i="1" s="1"/>
  <c r="P4993" i="1" s="1"/>
  <c r="P4994" i="1" s="1"/>
  <c r="P4995" i="1" s="1"/>
  <c r="P4996" i="1" s="1"/>
  <c r="P4997" i="1" s="1"/>
  <c r="P4998" i="1" s="1"/>
  <c r="P4999" i="1" s="1"/>
  <c r="P5000" i="1" s="1"/>
  <c r="P5001" i="1" s="1"/>
  <c r="C3" i="1"/>
  <c r="U15" i="1" l="1"/>
  <c r="A3" i="1"/>
  <c r="A4" i="1"/>
  <c r="B4" i="1" s="1"/>
  <c r="A5" i="1"/>
  <c r="B5" i="1" s="1"/>
  <c r="A6" i="1"/>
  <c r="B6" i="1" s="1"/>
  <c r="A7" i="1"/>
  <c r="B7" i="1" s="1"/>
  <c r="A8" i="1"/>
  <c r="B8" i="1" s="1"/>
  <c r="A9" i="1"/>
  <c r="B9" i="1" s="1"/>
  <c r="A10" i="1"/>
  <c r="B10" i="1" s="1"/>
  <c r="A11" i="1"/>
  <c r="B11" i="1" s="1"/>
  <c r="A12" i="1"/>
  <c r="B12" i="1" s="1"/>
  <c r="A13" i="1"/>
  <c r="B13" i="1" s="1"/>
  <c r="A14" i="1"/>
  <c r="B14" i="1" s="1"/>
  <c r="A15" i="1"/>
  <c r="B15" i="1" s="1"/>
  <c r="A16" i="1"/>
  <c r="B16" i="1" s="1"/>
  <c r="A17" i="1"/>
  <c r="B17" i="1" s="1"/>
  <c r="A18" i="1"/>
  <c r="B18" i="1" s="1"/>
  <c r="A19" i="1"/>
  <c r="B19" i="1" s="1"/>
  <c r="A20" i="1"/>
  <c r="B20" i="1" s="1"/>
  <c r="A21" i="1"/>
  <c r="B21" i="1" s="1"/>
  <c r="A22" i="1"/>
  <c r="B22" i="1" s="1"/>
  <c r="A23" i="1"/>
  <c r="B23" i="1" s="1"/>
  <c r="A24" i="1"/>
  <c r="B24" i="1" s="1"/>
  <c r="A25" i="1"/>
  <c r="B25" i="1" s="1"/>
  <c r="A26" i="1"/>
  <c r="B26" i="1" s="1"/>
  <c r="A27" i="1"/>
  <c r="B27" i="1" s="1"/>
  <c r="A28" i="1"/>
  <c r="B28" i="1" s="1"/>
  <c r="A29" i="1"/>
  <c r="B29" i="1" s="1"/>
  <c r="A30" i="1"/>
  <c r="B30" i="1" s="1"/>
  <c r="A31" i="1"/>
  <c r="B31" i="1" s="1"/>
  <c r="A32" i="1"/>
  <c r="B32" i="1" s="1"/>
  <c r="A33" i="1"/>
  <c r="B33" i="1" s="1"/>
  <c r="A34" i="1"/>
  <c r="B34" i="1" s="1"/>
  <c r="A35" i="1"/>
  <c r="B35" i="1" s="1"/>
  <c r="A36" i="1"/>
  <c r="B36" i="1" s="1"/>
  <c r="A37" i="1"/>
  <c r="B37" i="1" s="1"/>
  <c r="A38" i="1"/>
  <c r="B38" i="1" s="1"/>
  <c r="A39" i="1"/>
  <c r="B39" i="1" s="1"/>
  <c r="A40" i="1"/>
  <c r="B40" i="1" s="1"/>
  <c r="A41" i="1"/>
  <c r="A42" i="1"/>
  <c r="B42" i="1" s="1"/>
  <c r="A43" i="1"/>
  <c r="B43" i="1" s="1"/>
  <c r="A44" i="1"/>
  <c r="B44" i="1" s="1"/>
  <c r="A45" i="1"/>
  <c r="B45" i="1" s="1"/>
  <c r="A46" i="1"/>
  <c r="B46" i="1" s="1"/>
  <c r="A47" i="1"/>
  <c r="B47" i="1" s="1"/>
  <c r="A48" i="1"/>
  <c r="B48" i="1" s="1"/>
  <c r="A49" i="1"/>
  <c r="B49" i="1" s="1"/>
  <c r="A50" i="1"/>
  <c r="B50" i="1" s="1"/>
  <c r="A51" i="1"/>
  <c r="B51" i="1" s="1"/>
  <c r="A52" i="1"/>
  <c r="B52" i="1" s="1"/>
  <c r="A53" i="1"/>
  <c r="B53" i="1" s="1"/>
  <c r="A54" i="1"/>
  <c r="A55" i="1"/>
  <c r="B55" i="1" s="1"/>
  <c r="A56" i="1"/>
  <c r="B56" i="1" s="1"/>
  <c r="A57" i="1"/>
  <c r="B57" i="1" s="1"/>
  <c r="A58" i="1"/>
  <c r="B58" i="1" s="1"/>
  <c r="A59" i="1"/>
  <c r="B59" i="1" s="1"/>
  <c r="A60" i="1"/>
  <c r="B60" i="1" s="1"/>
  <c r="A61" i="1"/>
  <c r="B61" i="1" s="1"/>
  <c r="A62" i="1"/>
  <c r="B62" i="1" s="1"/>
  <c r="A63" i="1"/>
  <c r="B63" i="1" s="1"/>
  <c r="A64" i="1"/>
  <c r="B64" i="1" s="1"/>
  <c r="A65" i="1"/>
  <c r="B65" i="1" s="1"/>
  <c r="A66" i="1"/>
  <c r="B66" i="1" s="1"/>
  <c r="A67" i="1"/>
  <c r="B67" i="1" s="1"/>
  <c r="A68" i="1"/>
  <c r="B68" i="1" s="1"/>
  <c r="A69" i="1"/>
  <c r="B69" i="1" s="1"/>
  <c r="A70" i="1"/>
  <c r="B70" i="1" s="1"/>
  <c r="A71" i="1"/>
  <c r="B71" i="1" s="1"/>
  <c r="A72" i="1"/>
  <c r="B72" i="1" s="1"/>
  <c r="A73" i="1"/>
  <c r="B73" i="1" s="1"/>
  <c r="A74" i="1"/>
  <c r="B74" i="1" s="1"/>
  <c r="A75" i="1"/>
  <c r="B75" i="1" s="1"/>
  <c r="A76" i="1"/>
  <c r="B76" i="1" s="1"/>
  <c r="A77" i="1"/>
  <c r="B77" i="1" s="1"/>
  <c r="A78" i="1"/>
  <c r="B78" i="1" s="1"/>
  <c r="A79" i="1"/>
  <c r="B79" i="1" s="1"/>
  <c r="A80" i="1"/>
  <c r="B80" i="1" s="1"/>
  <c r="A81" i="1"/>
  <c r="B81" i="1" s="1"/>
  <c r="A82" i="1"/>
  <c r="B82" i="1" s="1"/>
  <c r="A83" i="1"/>
  <c r="B83" i="1" s="1"/>
  <c r="A84" i="1"/>
  <c r="B84" i="1" s="1"/>
  <c r="A85" i="1"/>
  <c r="B85" i="1" s="1"/>
  <c r="A86" i="1"/>
  <c r="B86" i="1" s="1"/>
  <c r="A87" i="1"/>
  <c r="B87" i="1" s="1"/>
  <c r="A88" i="1"/>
  <c r="B88" i="1" s="1"/>
  <c r="A89" i="1"/>
  <c r="B89" i="1" s="1"/>
  <c r="A90" i="1"/>
  <c r="B90" i="1" s="1"/>
  <c r="A91" i="1"/>
  <c r="B91" i="1" s="1"/>
  <c r="A92" i="1"/>
  <c r="B92" i="1" s="1"/>
  <c r="A93" i="1"/>
  <c r="B93" i="1" s="1"/>
  <c r="A94" i="1"/>
  <c r="B94" i="1" s="1"/>
  <c r="A95" i="1"/>
  <c r="B95" i="1" s="1"/>
  <c r="A96" i="1"/>
  <c r="B96" i="1" s="1"/>
  <c r="A97" i="1"/>
  <c r="B97" i="1" s="1"/>
  <c r="A98" i="1"/>
  <c r="B98" i="1" s="1"/>
  <c r="A99" i="1"/>
  <c r="B99" i="1" s="1"/>
  <c r="A100" i="1"/>
  <c r="B100" i="1" s="1"/>
  <c r="A101" i="1"/>
  <c r="B101" i="1" s="1"/>
  <c r="A102" i="1"/>
  <c r="B102" i="1" s="1"/>
  <c r="A103" i="1"/>
  <c r="B103" i="1" s="1"/>
  <c r="A104" i="1"/>
  <c r="B104" i="1" s="1"/>
  <c r="A105" i="1"/>
  <c r="B105" i="1" s="1"/>
  <c r="A106" i="1"/>
  <c r="B106" i="1" s="1"/>
  <c r="A107" i="1"/>
  <c r="B107" i="1" s="1"/>
  <c r="A108" i="1"/>
  <c r="B108" i="1" s="1"/>
  <c r="A109" i="1"/>
  <c r="B109" i="1" s="1"/>
  <c r="A110" i="1"/>
  <c r="B110" i="1" s="1"/>
  <c r="A111" i="1"/>
  <c r="B111" i="1" s="1"/>
  <c r="A112" i="1"/>
  <c r="B112" i="1" s="1"/>
  <c r="A113" i="1"/>
  <c r="B113" i="1" s="1"/>
  <c r="A114" i="1"/>
  <c r="B114" i="1" s="1"/>
  <c r="A115" i="1"/>
  <c r="B115" i="1" s="1"/>
  <c r="A116" i="1"/>
  <c r="B116" i="1" s="1"/>
  <c r="A117" i="1"/>
  <c r="B117" i="1" s="1"/>
  <c r="A118" i="1"/>
  <c r="B118" i="1" s="1"/>
  <c r="A119" i="1"/>
  <c r="B119" i="1" s="1"/>
  <c r="A120" i="1"/>
  <c r="B120" i="1" s="1"/>
  <c r="A121" i="1"/>
  <c r="B121" i="1" s="1"/>
  <c r="A122" i="1"/>
  <c r="B122" i="1" s="1"/>
  <c r="A123" i="1"/>
  <c r="B123" i="1" s="1"/>
  <c r="A124" i="1"/>
  <c r="B124" i="1" s="1"/>
  <c r="A125" i="1"/>
  <c r="B125" i="1" s="1"/>
  <c r="A126" i="1"/>
  <c r="B126" i="1" s="1"/>
  <c r="A127" i="1"/>
  <c r="B127" i="1" s="1"/>
  <c r="A128" i="1"/>
  <c r="B128" i="1" s="1"/>
  <c r="A129" i="1"/>
  <c r="B129" i="1" s="1"/>
  <c r="A130" i="1"/>
  <c r="B130" i="1" s="1"/>
  <c r="A131" i="1"/>
  <c r="B131" i="1" s="1"/>
  <c r="A132" i="1"/>
  <c r="B132" i="1" s="1"/>
  <c r="A133" i="1"/>
  <c r="B133" i="1" s="1"/>
  <c r="A134" i="1"/>
  <c r="B134" i="1" s="1"/>
  <c r="A135" i="1"/>
  <c r="B135" i="1" s="1"/>
  <c r="A136" i="1"/>
  <c r="B136" i="1" s="1"/>
  <c r="A137" i="1"/>
  <c r="B137" i="1" s="1"/>
  <c r="A138" i="1"/>
  <c r="B138" i="1" s="1"/>
  <c r="A139" i="1"/>
  <c r="B139" i="1" s="1"/>
  <c r="A140" i="1"/>
  <c r="B140" i="1" s="1"/>
  <c r="A141" i="1"/>
  <c r="B141" i="1" s="1"/>
  <c r="A142" i="1"/>
  <c r="B142" i="1" s="1"/>
  <c r="A143" i="1"/>
  <c r="B143" i="1" s="1"/>
  <c r="A144" i="1"/>
  <c r="B144" i="1" s="1"/>
  <c r="A145" i="1"/>
  <c r="B145" i="1" s="1"/>
  <c r="A146" i="1"/>
  <c r="B146" i="1" s="1"/>
  <c r="A147" i="1"/>
  <c r="B147" i="1" s="1"/>
  <c r="A148" i="1"/>
  <c r="B148" i="1" s="1"/>
  <c r="A149" i="1"/>
  <c r="B149" i="1" s="1"/>
  <c r="A150" i="1"/>
  <c r="B150" i="1" s="1"/>
  <c r="A151" i="1"/>
  <c r="B151" i="1" s="1"/>
  <c r="A152" i="1"/>
  <c r="B152" i="1" s="1"/>
  <c r="A153" i="1"/>
  <c r="B153" i="1" s="1"/>
  <c r="A154" i="1"/>
  <c r="B154" i="1" s="1"/>
  <c r="A155" i="1"/>
  <c r="B155" i="1" s="1"/>
  <c r="A156" i="1"/>
  <c r="B156" i="1" s="1"/>
  <c r="A157" i="1"/>
  <c r="B157" i="1" s="1"/>
  <c r="A158" i="1"/>
  <c r="B158" i="1" s="1"/>
  <c r="A159" i="1"/>
  <c r="B159" i="1" s="1"/>
  <c r="A160" i="1"/>
  <c r="B160" i="1" s="1"/>
  <c r="A161" i="1"/>
  <c r="B161" i="1" s="1"/>
  <c r="A162" i="1"/>
  <c r="B162" i="1" s="1"/>
  <c r="A163" i="1"/>
  <c r="B163" i="1" s="1"/>
  <c r="A164" i="1"/>
  <c r="B164" i="1" s="1"/>
  <c r="A165" i="1"/>
  <c r="B165" i="1" s="1"/>
  <c r="A166" i="1"/>
  <c r="B166" i="1" s="1"/>
  <c r="A167" i="1"/>
  <c r="B167" i="1" s="1"/>
  <c r="A168" i="1"/>
  <c r="B168" i="1" s="1"/>
  <c r="A169" i="1"/>
  <c r="B169" i="1" s="1"/>
  <c r="A170" i="1"/>
  <c r="B170" i="1" s="1"/>
  <c r="A171" i="1"/>
  <c r="B171" i="1" s="1"/>
  <c r="A172" i="1"/>
  <c r="B172" i="1" s="1"/>
  <c r="A173" i="1"/>
  <c r="B173" i="1" s="1"/>
  <c r="A174" i="1"/>
  <c r="B174" i="1" s="1"/>
  <c r="A175" i="1"/>
  <c r="B175" i="1" s="1"/>
  <c r="A176" i="1"/>
  <c r="B176" i="1" s="1"/>
  <c r="A177" i="1"/>
  <c r="B177" i="1" s="1"/>
  <c r="A178" i="1"/>
  <c r="B178" i="1" s="1"/>
  <c r="A179" i="1"/>
  <c r="B179" i="1" s="1"/>
  <c r="A180" i="1"/>
  <c r="B180" i="1" s="1"/>
  <c r="A181" i="1"/>
  <c r="B181" i="1" s="1"/>
  <c r="A182" i="1"/>
  <c r="B182" i="1" s="1"/>
  <c r="A183" i="1"/>
  <c r="B183" i="1" s="1"/>
  <c r="A184" i="1"/>
  <c r="B184" i="1" s="1"/>
  <c r="A185" i="1"/>
  <c r="B185" i="1" s="1"/>
  <c r="A186" i="1"/>
  <c r="B186" i="1" s="1"/>
  <c r="A187" i="1"/>
  <c r="B187" i="1" s="1"/>
  <c r="A188" i="1"/>
  <c r="B188" i="1" s="1"/>
  <c r="A189" i="1"/>
  <c r="B189" i="1" s="1"/>
  <c r="A190" i="1"/>
  <c r="B190" i="1" s="1"/>
  <c r="A191" i="1"/>
  <c r="B191" i="1" s="1"/>
  <c r="A192" i="1"/>
  <c r="B192" i="1" s="1"/>
  <c r="A193" i="1"/>
  <c r="B193" i="1" s="1"/>
  <c r="A194" i="1"/>
  <c r="B194" i="1" s="1"/>
  <c r="A195" i="1"/>
  <c r="B195" i="1" s="1"/>
  <c r="A196" i="1"/>
  <c r="B196" i="1" s="1"/>
  <c r="A197" i="1"/>
  <c r="B197" i="1" s="1"/>
  <c r="A198" i="1"/>
  <c r="B198" i="1" s="1"/>
  <c r="A199" i="1"/>
  <c r="B199" i="1" s="1"/>
  <c r="A200" i="1"/>
  <c r="B200" i="1" s="1"/>
  <c r="A201" i="1"/>
  <c r="B201" i="1" s="1"/>
  <c r="A202" i="1"/>
  <c r="B202" i="1" s="1"/>
  <c r="A203" i="1"/>
  <c r="B203" i="1" s="1"/>
  <c r="A204" i="1"/>
  <c r="B204" i="1" s="1"/>
  <c r="A205" i="1"/>
  <c r="B205" i="1" s="1"/>
  <c r="A206" i="1"/>
  <c r="B206" i="1" s="1"/>
  <c r="A207" i="1"/>
  <c r="B207" i="1" s="1"/>
  <c r="A208" i="1"/>
  <c r="B208" i="1" s="1"/>
  <c r="A209" i="1"/>
  <c r="B209" i="1" s="1"/>
  <c r="A210" i="1"/>
  <c r="B210" i="1" s="1"/>
  <c r="A211" i="1"/>
  <c r="B211" i="1" s="1"/>
  <c r="A212" i="1"/>
  <c r="B212" i="1" s="1"/>
  <c r="A213" i="1"/>
  <c r="B213" i="1" s="1"/>
  <c r="A214" i="1"/>
  <c r="B214" i="1" s="1"/>
  <c r="A215" i="1"/>
  <c r="B215" i="1" s="1"/>
  <c r="A216" i="1"/>
  <c r="B216" i="1" s="1"/>
  <c r="A217" i="1"/>
  <c r="B217" i="1" s="1"/>
  <c r="A218" i="1"/>
  <c r="B218" i="1" s="1"/>
  <c r="A219" i="1"/>
  <c r="B219" i="1" s="1"/>
  <c r="A220" i="1"/>
  <c r="B220" i="1" s="1"/>
  <c r="A221" i="1"/>
  <c r="B221" i="1" s="1"/>
  <c r="A222" i="1"/>
  <c r="B222" i="1" s="1"/>
  <c r="A223" i="1"/>
  <c r="B223" i="1" s="1"/>
  <c r="A224" i="1"/>
  <c r="B224" i="1" s="1"/>
  <c r="A225" i="1"/>
  <c r="B225" i="1" s="1"/>
  <c r="A226" i="1"/>
  <c r="B226" i="1" s="1"/>
  <c r="A227" i="1"/>
  <c r="B227" i="1" s="1"/>
  <c r="A228" i="1"/>
  <c r="B228" i="1" s="1"/>
  <c r="A229" i="1"/>
  <c r="B229" i="1" s="1"/>
  <c r="A230" i="1"/>
  <c r="B230" i="1" s="1"/>
  <c r="A231" i="1"/>
  <c r="B231" i="1" s="1"/>
  <c r="A232" i="1"/>
  <c r="B232" i="1" s="1"/>
  <c r="A233" i="1"/>
  <c r="B233" i="1" s="1"/>
  <c r="A234" i="1"/>
  <c r="B234" i="1" s="1"/>
  <c r="A235" i="1"/>
  <c r="B235" i="1" s="1"/>
  <c r="A236" i="1"/>
  <c r="B236" i="1" s="1"/>
  <c r="A237" i="1"/>
  <c r="B237" i="1" s="1"/>
  <c r="A238" i="1"/>
  <c r="B238" i="1" s="1"/>
  <c r="A239" i="1"/>
  <c r="B239" i="1" s="1"/>
  <c r="A240" i="1"/>
  <c r="B240" i="1" s="1"/>
  <c r="A241" i="1"/>
  <c r="B241" i="1" s="1"/>
  <c r="A242" i="1"/>
  <c r="B242" i="1" s="1"/>
  <c r="A243" i="1"/>
  <c r="B243" i="1" s="1"/>
  <c r="A244" i="1"/>
  <c r="B244" i="1" s="1"/>
  <c r="A245" i="1"/>
  <c r="B245" i="1" s="1"/>
  <c r="A246" i="1"/>
  <c r="B246" i="1" s="1"/>
  <c r="A247" i="1"/>
  <c r="B247" i="1" s="1"/>
  <c r="A248" i="1"/>
  <c r="B248" i="1" s="1"/>
  <c r="A249" i="1"/>
  <c r="B249" i="1" s="1"/>
  <c r="A250" i="1"/>
  <c r="B250" i="1" s="1"/>
  <c r="A251" i="1"/>
  <c r="B251" i="1" s="1"/>
  <c r="A252" i="1"/>
  <c r="B252" i="1" s="1"/>
  <c r="A253" i="1"/>
  <c r="B253" i="1" s="1"/>
  <c r="A254" i="1"/>
  <c r="B254" i="1" s="1"/>
  <c r="A255" i="1"/>
  <c r="B255" i="1" s="1"/>
  <c r="A256" i="1"/>
  <c r="B256" i="1" s="1"/>
  <c r="A257" i="1"/>
  <c r="B257" i="1" s="1"/>
  <c r="A258" i="1"/>
  <c r="B258" i="1" s="1"/>
  <c r="A259" i="1"/>
  <c r="B259" i="1" s="1"/>
  <c r="A260" i="1"/>
  <c r="B260" i="1" s="1"/>
  <c r="A261" i="1"/>
  <c r="B261" i="1" s="1"/>
  <c r="A262" i="1"/>
  <c r="B262" i="1" s="1"/>
  <c r="A263" i="1"/>
  <c r="B263" i="1" s="1"/>
  <c r="A264" i="1"/>
  <c r="B264" i="1" s="1"/>
  <c r="A265" i="1"/>
  <c r="B265" i="1" s="1"/>
  <c r="A266" i="1"/>
  <c r="B266" i="1" s="1"/>
  <c r="A267" i="1"/>
  <c r="B267" i="1" s="1"/>
  <c r="A268" i="1"/>
  <c r="B268" i="1" s="1"/>
  <c r="A269" i="1"/>
  <c r="B269" i="1" s="1"/>
  <c r="A270" i="1"/>
  <c r="B270" i="1" s="1"/>
  <c r="A271" i="1"/>
  <c r="B271" i="1" s="1"/>
  <c r="A272" i="1"/>
  <c r="B272" i="1" s="1"/>
  <c r="A273" i="1"/>
  <c r="B273" i="1" s="1"/>
  <c r="A274" i="1"/>
  <c r="B274" i="1" s="1"/>
  <c r="A275" i="1"/>
  <c r="B275" i="1" s="1"/>
  <c r="A276" i="1"/>
  <c r="B276" i="1" s="1"/>
  <c r="A277" i="1"/>
  <c r="B277" i="1" s="1"/>
  <c r="A278" i="1"/>
  <c r="B278" i="1" s="1"/>
  <c r="A279" i="1"/>
  <c r="B279" i="1" s="1"/>
  <c r="A280" i="1"/>
  <c r="B280" i="1" s="1"/>
  <c r="A281" i="1"/>
  <c r="B281" i="1" s="1"/>
  <c r="A282" i="1"/>
  <c r="B282" i="1" s="1"/>
  <c r="A283" i="1"/>
  <c r="B283" i="1" s="1"/>
  <c r="A284" i="1"/>
  <c r="B284" i="1" s="1"/>
  <c r="A285" i="1"/>
  <c r="B285" i="1" s="1"/>
  <c r="A286" i="1"/>
  <c r="B286" i="1" s="1"/>
  <c r="A287" i="1"/>
  <c r="B287" i="1" s="1"/>
  <c r="A288" i="1"/>
  <c r="B288" i="1" s="1"/>
  <c r="A289" i="1"/>
  <c r="B289" i="1" s="1"/>
  <c r="A290" i="1"/>
  <c r="B290" i="1" s="1"/>
  <c r="A291" i="1"/>
  <c r="B291" i="1" s="1"/>
  <c r="A292" i="1"/>
  <c r="B292" i="1" s="1"/>
  <c r="A293" i="1"/>
  <c r="B293" i="1" s="1"/>
  <c r="A294" i="1"/>
  <c r="B294" i="1" s="1"/>
  <c r="A295" i="1"/>
  <c r="B295" i="1" s="1"/>
  <c r="A296" i="1"/>
  <c r="B296" i="1" s="1"/>
  <c r="A297" i="1"/>
  <c r="B297" i="1" s="1"/>
  <c r="A298" i="1"/>
  <c r="B298" i="1" s="1"/>
  <c r="A299" i="1"/>
  <c r="B299" i="1" s="1"/>
  <c r="A300" i="1"/>
  <c r="B300" i="1" s="1"/>
  <c r="A301" i="1"/>
  <c r="B301" i="1" s="1"/>
  <c r="A302" i="1"/>
  <c r="B302" i="1" s="1"/>
  <c r="A303" i="1"/>
  <c r="B303" i="1" s="1"/>
  <c r="A304" i="1"/>
  <c r="B304" i="1" s="1"/>
  <c r="A305" i="1"/>
  <c r="B305" i="1" s="1"/>
  <c r="A306" i="1"/>
  <c r="B306" i="1" s="1"/>
  <c r="A307" i="1"/>
  <c r="B307" i="1" s="1"/>
  <c r="A308" i="1"/>
  <c r="B308" i="1" s="1"/>
  <c r="A309" i="1"/>
  <c r="B309" i="1" s="1"/>
  <c r="A310" i="1"/>
  <c r="B310" i="1" s="1"/>
  <c r="A311" i="1"/>
  <c r="B311" i="1" s="1"/>
  <c r="A312" i="1"/>
  <c r="B312" i="1" s="1"/>
  <c r="A313" i="1"/>
  <c r="B313" i="1" s="1"/>
  <c r="A314" i="1"/>
  <c r="B314" i="1" s="1"/>
  <c r="A315" i="1"/>
  <c r="B315" i="1" s="1"/>
  <c r="A316" i="1"/>
  <c r="B316" i="1" s="1"/>
  <c r="A317" i="1"/>
  <c r="B317" i="1" s="1"/>
  <c r="A318" i="1"/>
  <c r="B318" i="1" s="1"/>
  <c r="A319" i="1"/>
  <c r="B319" i="1" s="1"/>
  <c r="A320" i="1"/>
  <c r="B320" i="1" s="1"/>
  <c r="A321" i="1"/>
  <c r="B321" i="1" s="1"/>
  <c r="A322" i="1"/>
  <c r="B322" i="1" s="1"/>
  <c r="A323" i="1"/>
  <c r="B323" i="1" s="1"/>
  <c r="A324" i="1"/>
  <c r="B324" i="1" s="1"/>
  <c r="A325" i="1"/>
  <c r="B325" i="1" s="1"/>
  <c r="A326" i="1"/>
  <c r="B326" i="1" s="1"/>
  <c r="A327" i="1"/>
  <c r="B327" i="1" s="1"/>
  <c r="A328" i="1"/>
  <c r="B328" i="1" s="1"/>
  <c r="A329" i="1"/>
  <c r="B329" i="1" s="1"/>
  <c r="A330" i="1"/>
  <c r="B330" i="1" s="1"/>
  <c r="A331" i="1"/>
  <c r="B331" i="1" s="1"/>
  <c r="A332" i="1"/>
  <c r="B332" i="1" s="1"/>
  <c r="A333" i="1"/>
  <c r="B333" i="1" s="1"/>
  <c r="A334" i="1"/>
  <c r="B334" i="1" s="1"/>
  <c r="A335" i="1"/>
  <c r="B335" i="1" s="1"/>
  <c r="A336" i="1"/>
  <c r="B336" i="1" s="1"/>
  <c r="A337" i="1"/>
  <c r="B337" i="1" s="1"/>
  <c r="A338" i="1"/>
  <c r="B338" i="1" s="1"/>
  <c r="A339" i="1"/>
  <c r="B339" i="1" s="1"/>
  <c r="A340" i="1"/>
  <c r="B340" i="1" s="1"/>
  <c r="A341" i="1"/>
  <c r="B341" i="1" s="1"/>
  <c r="A342" i="1"/>
  <c r="B342" i="1" s="1"/>
  <c r="A343" i="1"/>
  <c r="B343" i="1" s="1"/>
  <c r="A344" i="1"/>
  <c r="B344" i="1" s="1"/>
  <c r="A345" i="1"/>
  <c r="B345" i="1" s="1"/>
  <c r="A346" i="1"/>
  <c r="B346" i="1" s="1"/>
  <c r="A347" i="1"/>
  <c r="B347" i="1" s="1"/>
  <c r="A348" i="1"/>
  <c r="B348" i="1" s="1"/>
  <c r="A349" i="1"/>
  <c r="B349" i="1" s="1"/>
  <c r="A350" i="1"/>
  <c r="B350" i="1" s="1"/>
  <c r="A351" i="1"/>
  <c r="B351" i="1" s="1"/>
  <c r="A352" i="1"/>
  <c r="B352" i="1" s="1"/>
  <c r="A353" i="1"/>
  <c r="B353" i="1" s="1"/>
  <c r="A354" i="1"/>
  <c r="B354" i="1" s="1"/>
  <c r="A355" i="1"/>
  <c r="B355" i="1" s="1"/>
  <c r="A356" i="1"/>
  <c r="B356" i="1" s="1"/>
  <c r="A357" i="1"/>
  <c r="B357" i="1" s="1"/>
  <c r="A358" i="1"/>
  <c r="B358" i="1" s="1"/>
  <c r="A359" i="1"/>
  <c r="B359" i="1" s="1"/>
  <c r="A360" i="1"/>
  <c r="B360" i="1" s="1"/>
  <c r="A361" i="1"/>
  <c r="B361" i="1" s="1"/>
  <c r="A362" i="1"/>
  <c r="B362" i="1" s="1"/>
  <c r="A363" i="1"/>
  <c r="B363" i="1" s="1"/>
  <c r="A364" i="1"/>
  <c r="B364" i="1" s="1"/>
  <c r="A365" i="1"/>
  <c r="B365" i="1" s="1"/>
  <c r="A366" i="1"/>
  <c r="B366" i="1" s="1"/>
  <c r="A367" i="1"/>
  <c r="B367" i="1" s="1"/>
  <c r="A368" i="1"/>
  <c r="B368" i="1" s="1"/>
  <c r="A369" i="1"/>
  <c r="B369" i="1" s="1"/>
  <c r="A370" i="1"/>
  <c r="B370" i="1" s="1"/>
  <c r="A371" i="1"/>
  <c r="B371" i="1" s="1"/>
  <c r="A372" i="1"/>
  <c r="B372" i="1" s="1"/>
  <c r="A373" i="1"/>
  <c r="B373" i="1" s="1"/>
  <c r="A374" i="1"/>
  <c r="B374" i="1" s="1"/>
  <c r="A375" i="1"/>
  <c r="B375" i="1" s="1"/>
  <c r="A376" i="1"/>
  <c r="B376" i="1" s="1"/>
  <c r="A377" i="1"/>
  <c r="B377" i="1" s="1"/>
  <c r="A378" i="1"/>
  <c r="B378" i="1" s="1"/>
  <c r="A379" i="1"/>
  <c r="B379" i="1" s="1"/>
  <c r="A380" i="1"/>
  <c r="B380" i="1" s="1"/>
  <c r="A381" i="1"/>
  <c r="B381" i="1" s="1"/>
  <c r="A382" i="1"/>
  <c r="B382" i="1" s="1"/>
  <c r="A383" i="1"/>
  <c r="B383" i="1" s="1"/>
  <c r="A384" i="1"/>
  <c r="B384" i="1" s="1"/>
  <c r="A385" i="1"/>
  <c r="B385" i="1" s="1"/>
  <c r="A386" i="1"/>
  <c r="B386" i="1" s="1"/>
  <c r="A387" i="1"/>
  <c r="B387" i="1" s="1"/>
  <c r="A388" i="1"/>
  <c r="B388" i="1" s="1"/>
  <c r="A389" i="1"/>
  <c r="B389" i="1" s="1"/>
  <c r="A390" i="1"/>
  <c r="B390" i="1" s="1"/>
  <c r="A391" i="1"/>
  <c r="B391" i="1" s="1"/>
  <c r="A392" i="1"/>
  <c r="B392" i="1" s="1"/>
  <c r="A393" i="1"/>
  <c r="B393" i="1" s="1"/>
  <c r="A394" i="1"/>
  <c r="B394" i="1" s="1"/>
  <c r="A395" i="1"/>
  <c r="B395" i="1" s="1"/>
  <c r="A396" i="1"/>
  <c r="B396" i="1" s="1"/>
  <c r="A397" i="1"/>
  <c r="B397" i="1" s="1"/>
  <c r="A398" i="1"/>
  <c r="B398" i="1" s="1"/>
  <c r="A399" i="1"/>
  <c r="B399" i="1" s="1"/>
  <c r="A400" i="1"/>
  <c r="B400" i="1" s="1"/>
  <c r="A401" i="1"/>
  <c r="B401" i="1" s="1"/>
  <c r="A402" i="1"/>
  <c r="B402" i="1" s="1"/>
  <c r="A403" i="1"/>
  <c r="B403" i="1" s="1"/>
  <c r="A404" i="1"/>
  <c r="B404" i="1" s="1"/>
  <c r="A405" i="1"/>
  <c r="B405" i="1" s="1"/>
  <c r="A406" i="1"/>
  <c r="B406" i="1" s="1"/>
  <c r="A407" i="1"/>
  <c r="B407" i="1" s="1"/>
  <c r="A408" i="1"/>
  <c r="B408" i="1" s="1"/>
  <c r="A409" i="1"/>
  <c r="B409" i="1" s="1"/>
  <c r="A410" i="1"/>
  <c r="B410" i="1" s="1"/>
  <c r="A411" i="1"/>
  <c r="B411" i="1" s="1"/>
  <c r="A412" i="1"/>
  <c r="B412" i="1" s="1"/>
  <c r="A413" i="1"/>
  <c r="B413" i="1" s="1"/>
  <c r="A414" i="1"/>
  <c r="B414" i="1" s="1"/>
  <c r="A415" i="1"/>
  <c r="B415" i="1" s="1"/>
  <c r="A416" i="1"/>
  <c r="B416" i="1" s="1"/>
  <c r="A417" i="1"/>
  <c r="B417" i="1" s="1"/>
  <c r="A418" i="1"/>
  <c r="B418" i="1" s="1"/>
  <c r="A419" i="1"/>
  <c r="B419" i="1" s="1"/>
  <c r="A420" i="1"/>
  <c r="B420" i="1" s="1"/>
  <c r="A421" i="1"/>
  <c r="B421" i="1" s="1"/>
  <c r="A422" i="1"/>
  <c r="B422" i="1" s="1"/>
  <c r="A423" i="1"/>
  <c r="B423" i="1" s="1"/>
  <c r="A424" i="1"/>
  <c r="B424" i="1" s="1"/>
  <c r="A425" i="1"/>
  <c r="B425" i="1" s="1"/>
  <c r="A426" i="1"/>
  <c r="B426" i="1" s="1"/>
  <c r="A427" i="1"/>
  <c r="B427" i="1" s="1"/>
  <c r="A428" i="1"/>
  <c r="B428" i="1" s="1"/>
  <c r="A429" i="1"/>
  <c r="B429" i="1" s="1"/>
  <c r="A430" i="1"/>
  <c r="B430" i="1" s="1"/>
  <c r="A431" i="1"/>
  <c r="B431" i="1" s="1"/>
  <c r="A432" i="1"/>
  <c r="B432" i="1" s="1"/>
  <c r="A433" i="1"/>
  <c r="B433" i="1" s="1"/>
  <c r="A434" i="1"/>
  <c r="B434" i="1" s="1"/>
  <c r="A435" i="1"/>
  <c r="B435" i="1" s="1"/>
  <c r="A436" i="1"/>
  <c r="B436" i="1" s="1"/>
  <c r="A437" i="1"/>
  <c r="B437" i="1" s="1"/>
  <c r="A438" i="1"/>
  <c r="B438" i="1" s="1"/>
  <c r="A439" i="1"/>
  <c r="B439" i="1" s="1"/>
  <c r="A440" i="1"/>
  <c r="B440" i="1" s="1"/>
  <c r="A441" i="1"/>
  <c r="B441" i="1" s="1"/>
  <c r="A442" i="1"/>
  <c r="B442" i="1" s="1"/>
  <c r="A443" i="1"/>
  <c r="B443" i="1" s="1"/>
  <c r="A444" i="1"/>
  <c r="B444" i="1" s="1"/>
  <c r="A445" i="1"/>
  <c r="B445" i="1" s="1"/>
  <c r="A446" i="1"/>
  <c r="B446" i="1" s="1"/>
  <c r="A447" i="1"/>
  <c r="B447" i="1" s="1"/>
  <c r="A448" i="1"/>
  <c r="B448" i="1" s="1"/>
  <c r="A449" i="1"/>
  <c r="B449" i="1" s="1"/>
  <c r="A450" i="1"/>
  <c r="B450" i="1" s="1"/>
  <c r="A451" i="1"/>
  <c r="B451" i="1" s="1"/>
  <c r="A452" i="1"/>
  <c r="B452" i="1" s="1"/>
  <c r="A453" i="1"/>
  <c r="B453" i="1" s="1"/>
  <c r="A454" i="1"/>
  <c r="B454" i="1" s="1"/>
  <c r="A455" i="1"/>
  <c r="B455" i="1" s="1"/>
  <c r="A456" i="1"/>
  <c r="B456" i="1" s="1"/>
  <c r="A457" i="1"/>
  <c r="B457" i="1" s="1"/>
  <c r="A458" i="1"/>
  <c r="B458" i="1" s="1"/>
  <c r="A459" i="1"/>
  <c r="B459" i="1" s="1"/>
  <c r="A460" i="1"/>
  <c r="B460" i="1" s="1"/>
  <c r="A461" i="1"/>
  <c r="B461" i="1" s="1"/>
  <c r="A462" i="1"/>
  <c r="B462" i="1" s="1"/>
  <c r="A463" i="1"/>
  <c r="B463" i="1" s="1"/>
  <c r="A464" i="1"/>
  <c r="B464" i="1" s="1"/>
  <c r="A465" i="1"/>
  <c r="B465" i="1" s="1"/>
  <c r="A466" i="1"/>
  <c r="B466" i="1" s="1"/>
  <c r="A467" i="1"/>
  <c r="B467" i="1" s="1"/>
  <c r="A468" i="1"/>
  <c r="B468" i="1" s="1"/>
  <c r="A469" i="1"/>
  <c r="B469" i="1" s="1"/>
  <c r="A470" i="1"/>
  <c r="B470" i="1" s="1"/>
  <c r="A471" i="1"/>
  <c r="B471" i="1" s="1"/>
  <c r="A472" i="1"/>
  <c r="B472" i="1" s="1"/>
  <c r="A473" i="1"/>
  <c r="B473" i="1" s="1"/>
  <c r="A474" i="1"/>
  <c r="B474" i="1" s="1"/>
  <c r="A475" i="1"/>
  <c r="B475" i="1" s="1"/>
  <c r="A476" i="1"/>
  <c r="B476" i="1" s="1"/>
  <c r="A477" i="1"/>
  <c r="B477" i="1" s="1"/>
  <c r="A478" i="1"/>
  <c r="B478" i="1" s="1"/>
  <c r="A479" i="1"/>
  <c r="B479" i="1" s="1"/>
  <c r="A480" i="1"/>
  <c r="B480" i="1" s="1"/>
  <c r="A481" i="1"/>
  <c r="B481" i="1" s="1"/>
  <c r="A482" i="1"/>
  <c r="B482" i="1" s="1"/>
  <c r="A483" i="1"/>
  <c r="B483" i="1" s="1"/>
  <c r="A484" i="1"/>
  <c r="B484" i="1" s="1"/>
  <c r="A485" i="1"/>
  <c r="B485" i="1" s="1"/>
  <c r="A486" i="1"/>
  <c r="B486" i="1" s="1"/>
  <c r="A487" i="1"/>
  <c r="B487" i="1" s="1"/>
  <c r="A488" i="1"/>
  <c r="B488" i="1" s="1"/>
  <c r="A489" i="1"/>
  <c r="B489" i="1" s="1"/>
  <c r="A490" i="1"/>
  <c r="B490" i="1" s="1"/>
  <c r="A491" i="1"/>
  <c r="B491" i="1" s="1"/>
  <c r="A492" i="1"/>
  <c r="B492" i="1" s="1"/>
  <c r="A493" i="1"/>
  <c r="B493" i="1" s="1"/>
  <c r="A494" i="1"/>
  <c r="B494" i="1" s="1"/>
  <c r="A495" i="1"/>
  <c r="B495" i="1" s="1"/>
  <c r="A496" i="1"/>
  <c r="B496" i="1" s="1"/>
  <c r="A497" i="1"/>
  <c r="B497" i="1" s="1"/>
  <c r="A498" i="1"/>
  <c r="B498" i="1" s="1"/>
  <c r="A499" i="1"/>
  <c r="B499" i="1" s="1"/>
  <c r="A500" i="1"/>
  <c r="B500" i="1" s="1"/>
  <c r="A501" i="1"/>
  <c r="B501" i="1" s="1"/>
  <c r="A502" i="1"/>
  <c r="B502" i="1" s="1"/>
  <c r="A503" i="1"/>
  <c r="B503" i="1" s="1"/>
  <c r="A504" i="1"/>
  <c r="B504" i="1" s="1"/>
  <c r="A505" i="1"/>
  <c r="B505" i="1" s="1"/>
  <c r="A506" i="1"/>
  <c r="B506" i="1" s="1"/>
  <c r="A507" i="1"/>
  <c r="B507" i="1" s="1"/>
  <c r="A508" i="1"/>
  <c r="B508" i="1" s="1"/>
  <c r="A509" i="1"/>
  <c r="B509" i="1" s="1"/>
  <c r="A510" i="1"/>
  <c r="B510" i="1" s="1"/>
  <c r="A511" i="1"/>
  <c r="B511" i="1" s="1"/>
  <c r="A512" i="1"/>
  <c r="B512" i="1" s="1"/>
  <c r="A513" i="1"/>
  <c r="B513" i="1" s="1"/>
  <c r="A514" i="1"/>
  <c r="B514" i="1" s="1"/>
  <c r="A515" i="1"/>
  <c r="B515" i="1" s="1"/>
  <c r="A516" i="1"/>
  <c r="B516" i="1" s="1"/>
  <c r="A517" i="1"/>
  <c r="B517" i="1" s="1"/>
  <c r="A518" i="1"/>
  <c r="B518" i="1" s="1"/>
  <c r="A519" i="1"/>
  <c r="B519" i="1" s="1"/>
  <c r="A520" i="1"/>
  <c r="B520" i="1" s="1"/>
  <c r="A521" i="1"/>
  <c r="B521" i="1" s="1"/>
  <c r="A522" i="1"/>
  <c r="B522" i="1" s="1"/>
  <c r="A523" i="1"/>
  <c r="B523" i="1" s="1"/>
  <c r="A524" i="1"/>
  <c r="B524" i="1" s="1"/>
  <c r="A525" i="1"/>
  <c r="B525" i="1" s="1"/>
  <c r="A526" i="1"/>
  <c r="B526" i="1" s="1"/>
  <c r="A527" i="1"/>
  <c r="B527" i="1" s="1"/>
  <c r="A528" i="1"/>
  <c r="B528" i="1" s="1"/>
  <c r="A529" i="1"/>
  <c r="B529" i="1" s="1"/>
  <c r="A530" i="1"/>
  <c r="B530" i="1" s="1"/>
  <c r="A531" i="1"/>
  <c r="B531" i="1" s="1"/>
  <c r="A532" i="1"/>
  <c r="B532" i="1" s="1"/>
  <c r="A533" i="1"/>
  <c r="B533" i="1" s="1"/>
  <c r="A534" i="1"/>
  <c r="B534" i="1" s="1"/>
  <c r="A535" i="1"/>
  <c r="B535" i="1" s="1"/>
  <c r="A536" i="1"/>
  <c r="B536" i="1" s="1"/>
  <c r="A537" i="1"/>
  <c r="B537" i="1" s="1"/>
  <c r="A538" i="1"/>
  <c r="B538" i="1" s="1"/>
  <c r="A539" i="1"/>
  <c r="B539" i="1" s="1"/>
  <c r="A540" i="1"/>
  <c r="B540" i="1" s="1"/>
  <c r="A541" i="1"/>
  <c r="B541" i="1" s="1"/>
  <c r="A542" i="1"/>
  <c r="B542" i="1" s="1"/>
  <c r="A543" i="1"/>
  <c r="B543" i="1" s="1"/>
  <c r="A544" i="1"/>
  <c r="B544" i="1" s="1"/>
  <c r="A545" i="1"/>
  <c r="B545" i="1" s="1"/>
  <c r="A546" i="1"/>
  <c r="B546" i="1" s="1"/>
  <c r="A547" i="1"/>
  <c r="B547" i="1" s="1"/>
  <c r="A548" i="1"/>
  <c r="B548" i="1" s="1"/>
  <c r="A549" i="1"/>
  <c r="B549" i="1" s="1"/>
  <c r="A550" i="1"/>
  <c r="B550" i="1" s="1"/>
  <c r="A551" i="1"/>
  <c r="B551" i="1" s="1"/>
  <c r="A552" i="1"/>
  <c r="B552" i="1" s="1"/>
  <c r="A553" i="1"/>
  <c r="B553" i="1" s="1"/>
  <c r="A554" i="1"/>
  <c r="B554" i="1" s="1"/>
  <c r="A555" i="1"/>
  <c r="B555" i="1" s="1"/>
  <c r="A556" i="1"/>
  <c r="B556" i="1" s="1"/>
  <c r="A557" i="1"/>
  <c r="B557" i="1" s="1"/>
  <c r="A558" i="1"/>
  <c r="B558" i="1" s="1"/>
  <c r="A559" i="1"/>
  <c r="B559" i="1" s="1"/>
  <c r="A560" i="1"/>
  <c r="B560" i="1" s="1"/>
  <c r="A561" i="1"/>
  <c r="B561" i="1" s="1"/>
  <c r="A562" i="1"/>
  <c r="B562" i="1" s="1"/>
  <c r="A563" i="1"/>
  <c r="B563" i="1" s="1"/>
  <c r="A564" i="1"/>
  <c r="B564" i="1" s="1"/>
  <c r="A565" i="1"/>
  <c r="B565" i="1" s="1"/>
  <c r="A566" i="1"/>
  <c r="B566" i="1" s="1"/>
  <c r="A567" i="1"/>
  <c r="B567" i="1" s="1"/>
  <c r="A568" i="1"/>
  <c r="B568" i="1" s="1"/>
  <c r="A569" i="1"/>
  <c r="B569" i="1" s="1"/>
  <c r="A570" i="1"/>
  <c r="B570" i="1" s="1"/>
  <c r="A571" i="1"/>
  <c r="B571" i="1" s="1"/>
  <c r="A572" i="1"/>
  <c r="B572" i="1" s="1"/>
  <c r="A573" i="1"/>
  <c r="B573" i="1" s="1"/>
  <c r="A574" i="1"/>
  <c r="B574" i="1" s="1"/>
  <c r="A575" i="1"/>
  <c r="B575" i="1" s="1"/>
  <c r="A576" i="1"/>
  <c r="B576" i="1" s="1"/>
  <c r="A577" i="1"/>
  <c r="B577" i="1" s="1"/>
  <c r="A578" i="1"/>
  <c r="B578" i="1" s="1"/>
  <c r="A579" i="1"/>
  <c r="B579" i="1" s="1"/>
  <c r="A580" i="1"/>
  <c r="B580" i="1" s="1"/>
  <c r="A581" i="1"/>
  <c r="B581" i="1" s="1"/>
  <c r="A582" i="1"/>
  <c r="B582" i="1" s="1"/>
  <c r="A583" i="1"/>
  <c r="B583" i="1" s="1"/>
  <c r="A584" i="1"/>
  <c r="B584" i="1" s="1"/>
  <c r="A585" i="1"/>
  <c r="B585" i="1" s="1"/>
  <c r="A586" i="1"/>
  <c r="B586" i="1" s="1"/>
  <c r="A587" i="1"/>
  <c r="B587" i="1" s="1"/>
  <c r="A588" i="1"/>
  <c r="B588" i="1" s="1"/>
  <c r="A589" i="1"/>
  <c r="B589" i="1" s="1"/>
  <c r="A590" i="1"/>
  <c r="B590" i="1" s="1"/>
  <c r="A591" i="1"/>
  <c r="B591" i="1" s="1"/>
  <c r="A592" i="1"/>
  <c r="B592" i="1" s="1"/>
  <c r="A593" i="1"/>
  <c r="B593" i="1" s="1"/>
  <c r="A594" i="1"/>
  <c r="B594" i="1" s="1"/>
  <c r="A595" i="1"/>
  <c r="B595" i="1" s="1"/>
  <c r="A596" i="1"/>
  <c r="B596" i="1" s="1"/>
  <c r="A597" i="1"/>
  <c r="B597" i="1" s="1"/>
  <c r="A598" i="1"/>
  <c r="B598" i="1" s="1"/>
  <c r="A599" i="1"/>
  <c r="B599" i="1" s="1"/>
  <c r="A600" i="1"/>
  <c r="B600" i="1" s="1"/>
  <c r="A601" i="1"/>
  <c r="B601" i="1" s="1"/>
  <c r="A602" i="1"/>
  <c r="B602" i="1" s="1"/>
  <c r="A603" i="1"/>
  <c r="B603" i="1" s="1"/>
  <c r="A604" i="1"/>
  <c r="B604" i="1" s="1"/>
  <c r="A605" i="1"/>
  <c r="B605" i="1" s="1"/>
  <c r="A606" i="1"/>
  <c r="B606" i="1" s="1"/>
  <c r="A607" i="1"/>
  <c r="B607" i="1" s="1"/>
  <c r="A608" i="1"/>
  <c r="B608" i="1" s="1"/>
  <c r="A609" i="1"/>
  <c r="B609" i="1" s="1"/>
  <c r="A610" i="1"/>
  <c r="B610" i="1" s="1"/>
  <c r="A611" i="1"/>
  <c r="B611" i="1" s="1"/>
  <c r="A612" i="1"/>
  <c r="B612" i="1" s="1"/>
  <c r="A613" i="1"/>
  <c r="B613" i="1" s="1"/>
  <c r="A614" i="1"/>
  <c r="B614" i="1" s="1"/>
  <c r="A615" i="1"/>
  <c r="B615" i="1" s="1"/>
  <c r="A616" i="1"/>
  <c r="B616" i="1" s="1"/>
  <c r="A617" i="1"/>
  <c r="B617" i="1" s="1"/>
  <c r="A618" i="1"/>
  <c r="B618" i="1" s="1"/>
  <c r="A619" i="1"/>
  <c r="B619" i="1" s="1"/>
  <c r="A620" i="1"/>
  <c r="B620" i="1" s="1"/>
  <c r="A621" i="1"/>
  <c r="B621" i="1" s="1"/>
  <c r="A622" i="1"/>
  <c r="B622" i="1" s="1"/>
  <c r="A623" i="1"/>
  <c r="B623" i="1" s="1"/>
  <c r="A624" i="1"/>
  <c r="B624" i="1" s="1"/>
  <c r="A625" i="1"/>
  <c r="B625" i="1" s="1"/>
  <c r="A626" i="1"/>
  <c r="B626" i="1" s="1"/>
  <c r="A627" i="1"/>
  <c r="B627" i="1" s="1"/>
  <c r="A628" i="1"/>
  <c r="B628" i="1" s="1"/>
  <c r="A629" i="1"/>
  <c r="B629" i="1" s="1"/>
  <c r="A630" i="1"/>
  <c r="B630" i="1" s="1"/>
  <c r="A631" i="1"/>
  <c r="B631" i="1" s="1"/>
  <c r="A632" i="1"/>
  <c r="B632" i="1" s="1"/>
  <c r="A633" i="1"/>
  <c r="B633" i="1" s="1"/>
  <c r="A634" i="1"/>
  <c r="B634" i="1" s="1"/>
  <c r="A635" i="1"/>
  <c r="B635" i="1" s="1"/>
  <c r="A636" i="1"/>
  <c r="B636" i="1" s="1"/>
  <c r="A637" i="1"/>
  <c r="B637" i="1" s="1"/>
  <c r="A638" i="1"/>
  <c r="B638" i="1" s="1"/>
  <c r="A639" i="1"/>
  <c r="B639" i="1" s="1"/>
  <c r="A640" i="1"/>
  <c r="B640" i="1" s="1"/>
  <c r="A641" i="1"/>
  <c r="B641" i="1" s="1"/>
  <c r="A642" i="1"/>
  <c r="B642" i="1" s="1"/>
  <c r="A643" i="1"/>
  <c r="B643" i="1" s="1"/>
  <c r="A644" i="1"/>
  <c r="B644" i="1" s="1"/>
  <c r="A645" i="1"/>
  <c r="B645" i="1" s="1"/>
  <c r="A646" i="1"/>
  <c r="B646" i="1" s="1"/>
  <c r="A647" i="1"/>
  <c r="B647" i="1" s="1"/>
  <c r="A648" i="1"/>
  <c r="B648" i="1" s="1"/>
  <c r="A649" i="1"/>
  <c r="B649" i="1" s="1"/>
  <c r="A650" i="1"/>
  <c r="B650" i="1" s="1"/>
  <c r="A651" i="1"/>
  <c r="B651" i="1" s="1"/>
  <c r="A652" i="1"/>
  <c r="B652" i="1" s="1"/>
  <c r="A653" i="1"/>
  <c r="B653" i="1" s="1"/>
  <c r="A654" i="1"/>
  <c r="B654" i="1" s="1"/>
  <c r="A655" i="1"/>
  <c r="B655" i="1" s="1"/>
  <c r="A656" i="1"/>
  <c r="B656" i="1" s="1"/>
  <c r="A657" i="1"/>
  <c r="B657" i="1" s="1"/>
  <c r="A658" i="1"/>
  <c r="B658" i="1" s="1"/>
  <c r="A659" i="1"/>
  <c r="B659" i="1" s="1"/>
  <c r="A660" i="1"/>
  <c r="B660" i="1" s="1"/>
  <c r="A661" i="1"/>
  <c r="B661" i="1" s="1"/>
  <c r="A662" i="1"/>
  <c r="B662" i="1" s="1"/>
  <c r="A663" i="1"/>
  <c r="B663" i="1" s="1"/>
  <c r="A664" i="1"/>
  <c r="B664" i="1" s="1"/>
  <c r="A665" i="1"/>
  <c r="B665" i="1" s="1"/>
  <c r="A666" i="1"/>
  <c r="B666" i="1" s="1"/>
  <c r="A667" i="1"/>
  <c r="B667" i="1" s="1"/>
  <c r="A668" i="1"/>
  <c r="B668" i="1" s="1"/>
  <c r="A669" i="1"/>
  <c r="B669" i="1" s="1"/>
  <c r="A670" i="1"/>
  <c r="B670" i="1" s="1"/>
  <c r="A671" i="1"/>
  <c r="B671" i="1" s="1"/>
  <c r="A672" i="1"/>
  <c r="B672" i="1" s="1"/>
  <c r="A673" i="1"/>
  <c r="B673" i="1" s="1"/>
  <c r="A674" i="1"/>
  <c r="B674" i="1" s="1"/>
  <c r="A675" i="1"/>
  <c r="B675" i="1" s="1"/>
  <c r="A676" i="1"/>
  <c r="B676" i="1" s="1"/>
  <c r="A677" i="1"/>
  <c r="B677" i="1" s="1"/>
  <c r="A678" i="1"/>
  <c r="B678" i="1" s="1"/>
  <c r="A679" i="1"/>
  <c r="B679" i="1" s="1"/>
  <c r="A680" i="1"/>
  <c r="B680" i="1" s="1"/>
  <c r="A681" i="1"/>
  <c r="B681" i="1" s="1"/>
  <c r="A682" i="1"/>
  <c r="B682" i="1" s="1"/>
  <c r="A683" i="1"/>
  <c r="B683" i="1" s="1"/>
  <c r="A684" i="1"/>
  <c r="B684" i="1" s="1"/>
  <c r="A685" i="1"/>
  <c r="B685" i="1" s="1"/>
  <c r="A686" i="1"/>
  <c r="B686" i="1" s="1"/>
  <c r="A687" i="1"/>
  <c r="B687" i="1" s="1"/>
  <c r="A688" i="1"/>
  <c r="B688" i="1" s="1"/>
  <c r="A689" i="1"/>
  <c r="B689" i="1" s="1"/>
  <c r="A690" i="1"/>
  <c r="B690" i="1" s="1"/>
  <c r="A691" i="1"/>
  <c r="B691" i="1" s="1"/>
  <c r="A692" i="1"/>
  <c r="B692" i="1" s="1"/>
  <c r="A693" i="1"/>
  <c r="B693" i="1" s="1"/>
  <c r="A694" i="1"/>
  <c r="B694" i="1" s="1"/>
  <c r="A695" i="1"/>
  <c r="B695" i="1" s="1"/>
  <c r="A696" i="1"/>
  <c r="B696" i="1" s="1"/>
  <c r="A697" i="1"/>
  <c r="B697" i="1" s="1"/>
  <c r="A698" i="1"/>
  <c r="B698" i="1" s="1"/>
  <c r="A699" i="1"/>
  <c r="B699" i="1" s="1"/>
  <c r="A700" i="1"/>
  <c r="B700" i="1" s="1"/>
  <c r="A701" i="1"/>
  <c r="B701" i="1" s="1"/>
  <c r="A702" i="1"/>
  <c r="B702" i="1" s="1"/>
  <c r="A703" i="1"/>
  <c r="B703" i="1" s="1"/>
  <c r="A704" i="1"/>
  <c r="B704" i="1" s="1"/>
  <c r="A705" i="1"/>
  <c r="B705" i="1" s="1"/>
  <c r="A706" i="1"/>
  <c r="B706" i="1" s="1"/>
  <c r="A707" i="1"/>
  <c r="B707" i="1" s="1"/>
  <c r="A708" i="1"/>
  <c r="B708" i="1" s="1"/>
  <c r="A709" i="1"/>
  <c r="B709" i="1" s="1"/>
  <c r="A710" i="1"/>
  <c r="B710" i="1" s="1"/>
  <c r="A711" i="1"/>
  <c r="B711" i="1" s="1"/>
  <c r="A712" i="1"/>
  <c r="B712" i="1" s="1"/>
  <c r="A713" i="1"/>
  <c r="B713" i="1" s="1"/>
  <c r="A714" i="1"/>
  <c r="B714" i="1" s="1"/>
  <c r="A715" i="1"/>
  <c r="B715" i="1" s="1"/>
  <c r="A716" i="1"/>
  <c r="B716" i="1" s="1"/>
  <c r="A717" i="1"/>
  <c r="B717" i="1" s="1"/>
  <c r="A718" i="1"/>
  <c r="B718" i="1" s="1"/>
  <c r="A719" i="1"/>
  <c r="B719" i="1" s="1"/>
  <c r="A720" i="1"/>
  <c r="B720" i="1" s="1"/>
  <c r="A721" i="1"/>
  <c r="B721" i="1" s="1"/>
  <c r="A722" i="1"/>
  <c r="B722" i="1" s="1"/>
  <c r="A723" i="1"/>
  <c r="B723" i="1" s="1"/>
  <c r="A724" i="1"/>
  <c r="B724" i="1" s="1"/>
  <c r="A725" i="1"/>
  <c r="B725" i="1" s="1"/>
  <c r="A726" i="1"/>
  <c r="B726" i="1" s="1"/>
  <c r="A727" i="1"/>
  <c r="B727" i="1" s="1"/>
  <c r="A728" i="1"/>
  <c r="B728" i="1" s="1"/>
  <c r="A729" i="1"/>
  <c r="B729" i="1" s="1"/>
  <c r="A730" i="1"/>
  <c r="B730" i="1" s="1"/>
  <c r="A731" i="1"/>
  <c r="B731" i="1" s="1"/>
  <c r="A732" i="1"/>
  <c r="B732" i="1" s="1"/>
  <c r="A733" i="1"/>
  <c r="B733" i="1" s="1"/>
  <c r="A734" i="1"/>
  <c r="B734" i="1" s="1"/>
  <c r="A735" i="1"/>
  <c r="B735" i="1" s="1"/>
  <c r="A736" i="1"/>
  <c r="B736" i="1" s="1"/>
  <c r="A737" i="1"/>
  <c r="B737" i="1" s="1"/>
  <c r="A738" i="1"/>
  <c r="B738" i="1" s="1"/>
  <c r="A739" i="1"/>
  <c r="B739" i="1" s="1"/>
  <c r="A740" i="1"/>
  <c r="B740" i="1" s="1"/>
  <c r="A741" i="1"/>
  <c r="B741" i="1" s="1"/>
  <c r="A742" i="1"/>
  <c r="B742" i="1" s="1"/>
  <c r="A743" i="1"/>
  <c r="B743" i="1" s="1"/>
  <c r="A744" i="1"/>
  <c r="B744" i="1" s="1"/>
  <c r="A745" i="1"/>
  <c r="B745" i="1" s="1"/>
  <c r="A746" i="1"/>
  <c r="B746" i="1" s="1"/>
  <c r="A747" i="1"/>
  <c r="B747" i="1" s="1"/>
  <c r="A748" i="1"/>
  <c r="B748" i="1" s="1"/>
  <c r="A749" i="1"/>
  <c r="B749" i="1" s="1"/>
  <c r="A750" i="1"/>
  <c r="B750" i="1" s="1"/>
  <c r="A751" i="1"/>
  <c r="B751" i="1" s="1"/>
  <c r="A752" i="1"/>
  <c r="B752" i="1" s="1"/>
  <c r="A753" i="1"/>
  <c r="B753" i="1" s="1"/>
  <c r="A754" i="1"/>
  <c r="B754" i="1" s="1"/>
  <c r="A755" i="1"/>
  <c r="B755" i="1" s="1"/>
  <c r="A756" i="1"/>
  <c r="B756" i="1" s="1"/>
  <c r="A757" i="1"/>
  <c r="B757" i="1" s="1"/>
  <c r="A758" i="1"/>
  <c r="B758" i="1" s="1"/>
  <c r="A759" i="1"/>
  <c r="B759" i="1" s="1"/>
  <c r="A760" i="1"/>
  <c r="B760" i="1" s="1"/>
  <c r="A761" i="1"/>
  <c r="B761" i="1" s="1"/>
  <c r="A762" i="1"/>
  <c r="B762" i="1" s="1"/>
  <c r="A763" i="1"/>
  <c r="B763" i="1" s="1"/>
  <c r="A764" i="1"/>
  <c r="B764" i="1" s="1"/>
  <c r="A765" i="1"/>
  <c r="B765" i="1" s="1"/>
  <c r="A766" i="1"/>
  <c r="B766" i="1" s="1"/>
  <c r="A767" i="1"/>
  <c r="B767" i="1" s="1"/>
  <c r="A768" i="1"/>
  <c r="B768" i="1" s="1"/>
  <c r="A769" i="1"/>
  <c r="B769" i="1" s="1"/>
  <c r="A770" i="1"/>
  <c r="B770" i="1" s="1"/>
  <c r="A771" i="1"/>
  <c r="B771" i="1" s="1"/>
  <c r="A772" i="1"/>
  <c r="B772" i="1" s="1"/>
  <c r="A773" i="1"/>
  <c r="B773" i="1" s="1"/>
  <c r="A774" i="1"/>
  <c r="B774" i="1" s="1"/>
  <c r="A775" i="1"/>
  <c r="B775" i="1" s="1"/>
  <c r="A776" i="1"/>
  <c r="B776" i="1" s="1"/>
  <c r="A777" i="1"/>
  <c r="B777" i="1" s="1"/>
  <c r="A778" i="1"/>
  <c r="B778" i="1" s="1"/>
  <c r="A779" i="1"/>
  <c r="B779" i="1" s="1"/>
  <c r="A780" i="1"/>
  <c r="B780" i="1" s="1"/>
  <c r="A781" i="1"/>
  <c r="B781" i="1" s="1"/>
  <c r="A782" i="1"/>
  <c r="B782" i="1" s="1"/>
  <c r="A783" i="1"/>
  <c r="B783" i="1" s="1"/>
  <c r="A784" i="1"/>
  <c r="B784" i="1" s="1"/>
  <c r="A785" i="1"/>
  <c r="B785" i="1" s="1"/>
  <c r="A786" i="1"/>
  <c r="B786" i="1" s="1"/>
  <c r="A787" i="1"/>
  <c r="B787" i="1" s="1"/>
  <c r="A788" i="1"/>
  <c r="B788" i="1" s="1"/>
  <c r="A789" i="1"/>
  <c r="B789" i="1" s="1"/>
  <c r="A790" i="1"/>
  <c r="B790" i="1" s="1"/>
  <c r="A791" i="1"/>
  <c r="B791" i="1" s="1"/>
  <c r="A792" i="1"/>
  <c r="B792" i="1" s="1"/>
  <c r="A793" i="1"/>
  <c r="B793" i="1" s="1"/>
  <c r="A794" i="1"/>
  <c r="B794" i="1" s="1"/>
  <c r="A795" i="1"/>
  <c r="B795" i="1" s="1"/>
  <c r="A796" i="1"/>
  <c r="B796" i="1" s="1"/>
  <c r="A797" i="1"/>
  <c r="B797" i="1" s="1"/>
  <c r="A798" i="1"/>
  <c r="B798" i="1" s="1"/>
  <c r="A799" i="1"/>
  <c r="B799" i="1" s="1"/>
  <c r="A800" i="1"/>
  <c r="B800" i="1" s="1"/>
  <c r="A801" i="1"/>
  <c r="B801" i="1" s="1"/>
  <c r="A802" i="1"/>
  <c r="B802" i="1" s="1"/>
  <c r="A803" i="1"/>
  <c r="B803" i="1" s="1"/>
  <c r="A804" i="1"/>
  <c r="B804" i="1" s="1"/>
  <c r="A805" i="1"/>
  <c r="B805" i="1" s="1"/>
  <c r="A806" i="1"/>
  <c r="B806" i="1" s="1"/>
  <c r="A807" i="1"/>
  <c r="B807" i="1" s="1"/>
  <c r="A808" i="1"/>
  <c r="B808" i="1" s="1"/>
  <c r="A809" i="1"/>
  <c r="B809" i="1" s="1"/>
  <c r="A810" i="1"/>
  <c r="B810" i="1" s="1"/>
  <c r="A811" i="1"/>
  <c r="B811" i="1" s="1"/>
  <c r="A812" i="1"/>
  <c r="B812" i="1" s="1"/>
  <c r="A813" i="1"/>
  <c r="B813" i="1" s="1"/>
  <c r="A814" i="1"/>
  <c r="B814" i="1" s="1"/>
  <c r="A815" i="1"/>
  <c r="B815" i="1" s="1"/>
  <c r="A816" i="1"/>
  <c r="B816" i="1" s="1"/>
  <c r="A817" i="1"/>
  <c r="B817" i="1" s="1"/>
  <c r="A818" i="1"/>
  <c r="B818" i="1" s="1"/>
  <c r="A819" i="1"/>
  <c r="B819" i="1" s="1"/>
  <c r="A820" i="1"/>
  <c r="B820" i="1" s="1"/>
  <c r="A821" i="1"/>
  <c r="B821" i="1" s="1"/>
  <c r="A822" i="1"/>
  <c r="B822" i="1" s="1"/>
  <c r="A823" i="1"/>
  <c r="B823" i="1" s="1"/>
  <c r="A824" i="1"/>
  <c r="B824" i="1" s="1"/>
  <c r="A825" i="1"/>
  <c r="B825" i="1" s="1"/>
  <c r="A826" i="1"/>
  <c r="B826" i="1" s="1"/>
  <c r="A827" i="1"/>
  <c r="B827" i="1" s="1"/>
  <c r="A828" i="1"/>
  <c r="B828" i="1" s="1"/>
  <c r="A829" i="1"/>
  <c r="B829" i="1" s="1"/>
  <c r="A830" i="1"/>
  <c r="B830" i="1" s="1"/>
  <c r="A831" i="1"/>
  <c r="B831" i="1" s="1"/>
  <c r="A832" i="1"/>
  <c r="B832" i="1" s="1"/>
  <c r="A833" i="1"/>
  <c r="B833" i="1" s="1"/>
  <c r="A834" i="1"/>
  <c r="B834" i="1" s="1"/>
  <c r="A835" i="1"/>
  <c r="B835" i="1" s="1"/>
  <c r="A836" i="1"/>
  <c r="B836" i="1" s="1"/>
  <c r="A837" i="1"/>
  <c r="B837" i="1" s="1"/>
  <c r="A838" i="1"/>
  <c r="B838" i="1" s="1"/>
  <c r="A839" i="1"/>
  <c r="B839" i="1" s="1"/>
  <c r="A840" i="1"/>
  <c r="B840" i="1" s="1"/>
  <c r="A841" i="1"/>
  <c r="B841" i="1" s="1"/>
  <c r="A842" i="1"/>
  <c r="B842" i="1" s="1"/>
  <c r="A843" i="1"/>
  <c r="B843" i="1" s="1"/>
  <c r="A844" i="1"/>
  <c r="B844" i="1" s="1"/>
  <c r="A845" i="1"/>
  <c r="B845" i="1" s="1"/>
  <c r="A846" i="1"/>
  <c r="B846" i="1" s="1"/>
  <c r="A847" i="1"/>
  <c r="B847" i="1" s="1"/>
  <c r="A848" i="1"/>
  <c r="B848" i="1" s="1"/>
  <c r="A849" i="1"/>
  <c r="B849" i="1" s="1"/>
  <c r="A850" i="1"/>
  <c r="B850" i="1" s="1"/>
  <c r="A851" i="1"/>
  <c r="B851" i="1" s="1"/>
  <c r="A852" i="1"/>
  <c r="B852" i="1" s="1"/>
  <c r="A853" i="1"/>
  <c r="B853" i="1" s="1"/>
  <c r="A854" i="1"/>
  <c r="B854" i="1" s="1"/>
  <c r="A855" i="1"/>
  <c r="B855" i="1" s="1"/>
  <c r="A856" i="1"/>
  <c r="B856" i="1" s="1"/>
  <c r="A857" i="1"/>
  <c r="B857" i="1" s="1"/>
  <c r="A858" i="1"/>
  <c r="B858" i="1" s="1"/>
  <c r="A859" i="1"/>
  <c r="B859" i="1" s="1"/>
  <c r="A860" i="1"/>
  <c r="B860" i="1" s="1"/>
  <c r="A861" i="1"/>
  <c r="B861" i="1" s="1"/>
  <c r="A862" i="1"/>
  <c r="B862" i="1" s="1"/>
  <c r="A863" i="1"/>
  <c r="B863" i="1" s="1"/>
  <c r="A864" i="1"/>
  <c r="B864" i="1" s="1"/>
  <c r="A865" i="1"/>
  <c r="B865" i="1" s="1"/>
  <c r="A866" i="1"/>
  <c r="B866" i="1" s="1"/>
  <c r="A867" i="1"/>
  <c r="B867" i="1" s="1"/>
  <c r="A868" i="1"/>
  <c r="B868" i="1" s="1"/>
  <c r="A869" i="1"/>
  <c r="B869" i="1" s="1"/>
  <c r="A870" i="1"/>
  <c r="B870" i="1" s="1"/>
  <c r="A871" i="1"/>
  <c r="B871" i="1" s="1"/>
  <c r="A872" i="1"/>
  <c r="B872" i="1" s="1"/>
  <c r="A873" i="1"/>
  <c r="B873" i="1" s="1"/>
  <c r="A874" i="1"/>
  <c r="B874" i="1" s="1"/>
  <c r="A875" i="1"/>
  <c r="B875" i="1" s="1"/>
  <c r="A876" i="1"/>
  <c r="B876" i="1" s="1"/>
  <c r="A877" i="1"/>
  <c r="B877" i="1" s="1"/>
  <c r="A878" i="1"/>
  <c r="B878" i="1" s="1"/>
  <c r="A879" i="1"/>
  <c r="B879" i="1" s="1"/>
  <c r="A880" i="1"/>
  <c r="B880" i="1" s="1"/>
  <c r="A881" i="1"/>
  <c r="B881" i="1" s="1"/>
  <c r="A882" i="1"/>
  <c r="B882" i="1" s="1"/>
  <c r="A883" i="1"/>
  <c r="B883" i="1" s="1"/>
  <c r="A884" i="1"/>
  <c r="B884" i="1" s="1"/>
  <c r="A885" i="1"/>
  <c r="B885" i="1" s="1"/>
  <c r="A886" i="1"/>
  <c r="B886" i="1" s="1"/>
  <c r="A887" i="1"/>
  <c r="B887" i="1" s="1"/>
  <c r="A888" i="1"/>
  <c r="B888" i="1" s="1"/>
  <c r="A889" i="1"/>
  <c r="B889" i="1" s="1"/>
  <c r="A890" i="1"/>
  <c r="B890" i="1" s="1"/>
  <c r="A891" i="1"/>
  <c r="B891" i="1" s="1"/>
  <c r="A892" i="1"/>
  <c r="B892" i="1" s="1"/>
  <c r="A893" i="1"/>
  <c r="B893" i="1" s="1"/>
  <c r="A894" i="1"/>
  <c r="B894" i="1" s="1"/>
  <c r="A895" i="1"/>
  <c r="B895" i="1" s="1"/>
  <c r="A896" i="1"/>
  <c r="B896" i="1" s="1"/>
  <c r="A897" i="1"/>
  <c r="B897" i="1" s="1"/>
  <c r="A898" i="1"/>
  <c r="B898" i="1" s="1"/>
  <c r="A899" i="1"/>
  <c r="B899" i="1" s="1"/>
  <c r="A900" i="1"/>
  <c r="B900" i="1" s="1"/>
  <c r="A901" i="1"/>
  <c r="B901" i="1" s="1"/>
  <c r="A902" i="1"/>
  <c r="B902" i="1" s="1"/>
  <c r="A903" i="1"/>
  <c r="B903" i="1" s="1"/>
  <c r="A904" i="1"/>
  <c r="B904" i="1" s="1"/>
  <c r="A905" i="1"/>
  <c r="B905" i="1" s="1"/>
  <c r="A906" i="1"/>
  <c r="B906" i="1" s="1"/>
  <c r="A907" i="1"/>
  <c r="B907" i="1" s="1"/>
  <c r="A908" i="1"/>
  <c r="B908" i="1" s="1"/>
  <c r="A909" i="1"/>
  <c r="B909" i="1" s="1"/>
  <c r="A910" i="1"/>
  <c r="B910" i="1" s="1"/>
  <c r="A911" i="1"/>
  <c r="B911" i="1" s="1"/>
  <c r="A912" i="1"/>
  <c r="B912" i="1" s="1"/>
  <c r="A913" i="1"/>
  <c r="B913" i="1" s="1"/>
  <c r="A914" i="1"/>
  <c r="B914" i="1" s="1"/>
  <c r="A915" i="1"/>
  <c r="B915" i="1" s="1"/>
  <c r="A916" i="1"/>
  <c r="B916" i="1" s="1"/>
  <c r="A917" i="1"/>
  <c r="B917" i="1" s="1"/>
  <c r="A918" i="1"/>
  <c r="B918" i="1" s="1"/>
  <c r="A919" i="1"/>
  <c r="B919" i="1" s="1"/>
  <c r="A920" i="1"/>
  <c r="B920" i="1" s="1"/>
  <c r="A921" i="1"/>
  <c r="B921" i="1" s="1"/>
  <c r="A922" i="1"/>
  <c r="B922" i="1" s="1"/>
  <c r="A923" i="1"/>
  <c r="B923" i="1" s="1"/>
  <c r="A924" i="1"/>
  <c r="B924" i="1" s="1"/>
  <c r="A925" i="1"/>
  <c r="B925" i="1" s="1"/>
  <c r="A926" i="1"/>
  <c r="B926" i="1" s="1"/>
  <c r="A927" i="1"/>
  <c r="B927" i="1" s="1"/>
  <c r="A928" i="1"/>
  <c r="B928" i="1" s="1"/>
  <c r="A929" i="1"/>
  <c r="B929" i="1" s="1"/>
  <c r="A930" i="1"/>
  <c r="B930" i="1" s="1"/>
  <c r="A931" i="1"/>
  <c r="B931" i="1" s="1"/>
  <c r="A932" i="1"/>
  <c r="B932" i="1" s="1"/>
  <c r="A933" i="1"/>
  <c r="B933" i="1" s="1"/>
  <c r="A934" i="1"/>
  <c r="B934" i="1" s="1"/>
  <c r="A935" i="1"/>
  <c r="B935" i="1" s="1"/>
  <c r="A936" i="1"/>
  <c r="B936" i="1" s="1"/>
  <c r="A937" i="1"/>
  <c r="B937" i="1" s="1"/>
  <c r="A938" i="1"/>
  <c r="B938" i="1" s="1"/>
  <c r="A939" i="1"/>
  <c r="B939" i="1" s="1"/>
  <c r="A940" i="1"/>
  <c r="B940" i="1" s="1"/>
  <c r="A941" i="1"/>
  <c r="B941" i="1" s="1"/>
  <c r="A942" i="1"/>
  <c r="B942" i="1" s="1"/>
  <c r="A943" i="1"/>
  <c r="B943" i="1" s="1"/>
  <c r="A944" i="1"/>
  <c r="B944" i="1" s="1"/>
  <c r="A945" i="1"/>
  <c r="B945" i="1" s="1"/>
  <c r="A946" i="1"/>
  <c r="B946" i="1" s="1"/>
  <c r="A947" i="1"/>
  <c r="B947" i="1" s="1"/>
  <c r="A948" i="1"/>
  <c r="B948" i="1" s="1"/>
  <c r="A949" i="1"/>
  <c r="B949" i="1" s="1"/>
  <c r="A950" i="1"/>
  <c r="B950" i="1" s="1"/>
  <c r="A951" i="1"/>
  <c r="B951" i="1" s="1"/>
  <c r="A952" i="1"/>
  <c r="B952" i="1" s="1"/>
  <c r="A953" i="1"/>
  <c r="B953" i="1" s="1"/>
  <c r="A954" i="1"/>
  <c r="B954" i="1" s="1"/>
  <c r="A955" i="1"/>
  <c r="B955" i="1" s="1"/>
  <c r="A956" i="1"/>
  <c r="B956" i="1" s="1"/>
  <c r="A957" i="1"/>
  <c r="B957" i="1" s="1"/>
  <c r="A958" i="1"/>
  <c r="B958" i="1" s="1"/>
  <c r="A959" i="1"/>
  <c r="B959" i="1" s="1"/>
  <c r="A960" i="1"/>
  <c r="B960" i="1" s="1"/>
  <c r="A961" i="1"/>
  <c r="B961" i="1" s="1"/>
  <c r="A962" i="1"/>
  <c r="B962" i="1" s="1"/>
  <c r="A963" i="1"/>
  <c r="B963" i="1" s="1"/>
  <c r="A964" i="1"/>
  <c r="B964" i="1" s="1"/>
  <c r="A965" i="1"/>
  <c r="B965" i="1" s="1"/>
  <c r="A966" i="1"/>
  <c r="B966" i="1" s="1"/>
  <c r="A967" i="1"/>
  <c r="B967" i="1" s="1"/>
  <c r="A968" i="1"/>
  <c r="B968" i="1" s="1"/>
  <c r="A969" i="1"/>
  <c r="B969" i="1" s="1"/>
  <c r="A970" i="1"/>
  <c r="B970" i="1" s="1"/>
  <c r="A971" i="1"/>
  <c r="B971" i="1" s="1"/>
  <c r="A972" i="1"/>
  <c r="B972" i="1" s="1"/>
  <c r="A973" i="1"/>
  <c r="B973" i="1" s="1"/>
  <c r="A974" i="1"/>
  <c r="B974" i="1" s="1"/>
  <c r="A975" i="1"/>
  <c r="B975" i="1" s="1"/>
  <c r="A976" i="1"/>
  <c r="B976" i="1" s="1"/>
  <c r="A977" i="1"/>
  <c r="B977" i="1" s="1"/>
  <c r="A978" i="1"/>
  <c r="B978" i="1" s="1"/>
  <c r="A979" i="1"/>
  <c r="B979" i="1" s="1"/>
  <c r="A980" i="1"/>
  <c r="B980" i="1" s="1"/>
  <c r="A981" i="1"/>
  <c r="B981" i="1" s="1"/>
  <c r="A982" i="1"/>
  <c r="B982" i="1" s="1"/>
  <c r="A983" i="1"/>
  <c r="B983" i="1" s="1"/>
  <c r="A984" i="1"/>
  <c r="B984" i="1" s="1"/>
  <c r="A985" i="1"/>
  <c r="B985" i="1" s="1"/>
  <c r="A986" i="1"/>
  <c r="B986" i="1" s="1"/>
  <c r="A987" i="1"/>
  <c r="B987" i="1" s="1"/>
  <c r="A988" i="1"/>
  <c r="B988" i="1" s="1"/>
  <c r="A989" i="1"/>
  <c r="B989" i="1" s="1"/>
  <c r="A990" i="1"/>
  <c r="B990" i="1" s="1"/>
  <c r="A991" i="1"/>
  <c r="B991" i="1" s="1"/>
  <c r="A992" i="1"/>
  <c r="B992" i="1" s="1"/>
  <c r="A993" i="1"/>
  <c r="B993" i="1" s="1"/>
  <c r="A994" i="1"/>
  <c r="B994" i="1" s="1"/>
  <c r="A995" i="1"/>
  <c r="B995" i="1" s="1"/>
  <c r="A996" i="1"/>
  <c r="B996" i="1" s="1"/>
  <c r="A997" i="1"/>
  <c r="B997" i="1" s="1"/>
  <c r="A998" i="1"/>
  <c r="B998" i="1" s="1"/>
  <c r="A999" i="1"/>
  <c r="B999" i="1" s="1"/>
  <c r="A1000" i="1"/>
  <c r="B1000" i="1" s="1"/>
  <c r="A1001" i="1"/>
  <c r="B1001" i="1" s="1"/>
  <c r="A1002" i="1"/>
  <c r="B1002" i="1" s="1"/>
  <c r="A1003" i="1"/>
  <c r="B1003" i="1" s="1"/>
  <c r="A1004" i="1"/>
  <c r="B1004" i="1" s="1"/>
  <c r="A1005" i="1"/>
  <c r="B1005" i="1" s="1"/>
  <c r="A1006" i="1"/>
  <c r="B1006" i="1" s="1"/>
  <c r="A1007" i="1"/>
  <c r="B1007" i="1" s="1"/>
  <c r="A1008" i="1"/>
  <c r="B1008" i="1" s="1"/>
  <c r="A1009" i="1"/>
  <c r="B1009" i="1" s="1"/>
  <c r="A1010" i="1"/>
  <c r="B1010" i="1" s="1"/>
  <c r="A1011" i="1"/>
  <c r="B1011" i="1" s="1"/>
  <c r="A1012" i="1"/>
  <c r="B1012" i="1" s="1"/>
  <c r="A1013" i="1"/>
  <c r="B1013" i="1" s="1"/>
  <c r="A1014" i="1"/>
  <c r="B1014" i="1" s="1"/>
  <c r="A1015" i="1"/>
  <c r="B1015" i="1" s="1"/>
  <c r="A1016" i="1"/>
  <c r="B1016" i="1" s="1"/>
  <c r="A1017" i="1"/>
  <c r="B1017" i="1" s="1"/>
  <c r="A1018" i="1"/>
  <c r="B1018" i="1" s="1"/>
  <c r="A1019" i="1"/>
  <c r="B1019" i="1" s="1"/>
  <c r="A1020" i="1"/>
  <c r="B1020" i="1" s="1"/>
  <c r="A1021" i="1"/>
  <c r="B1021" i="1" s="1"/>
  <c r="A1022" i="1"/>
  <c r="B1022" i="1" s="1"/>
  <c r="A1023" i="1"/>
  <c r="B1023" i="1" s="1"/>
  <c r="A1024" i="1"/>
  <c r="B1024" i="1" s="1"/>
  <c r="A1025" i="1"/>
  <c r="B1025" i="1" s="1"/>
  <c r="A1026" i="1"/>
  <c r="B1026" i="1" s="1"/>
  <c r="A1027" i="1"/>
  <c r="B1027" i="1" s="1"/>
  <c r="A1028" i="1"/>
  <c r="B1028" i="1" s="1"/>
  <c r="A1029" i="1"/>
  <c r="B1029" i="1" s="1"/>
  <c r="A1030" i="1"/>
  <c r="B1030" i="1" s="1"/>
  <c r="A1031" i="1"/>
  <c r="B1031" i="1" s="1"/>
  <c r="A1032" i="1"/>
  <c r="B1032" i="1" s="1"/>
  <c r="A1033" i="1"/>
  <c r="B1033" i="1" s="1"/>
  <c r="A1034" i="1"/>
  <c r="B1034" i="1" s="1"/>
  <c r="A1035" i="1"/>
  <c r="B1035" i="1" s="1"/>
  <c r="A1036" i="1"/>
  <c r="B1036" i="1" s="1"/>
  <c r="A1037" i="1"/>
  <c r="B1037" i="1" s="1"/>
  <c r="A1038" i="1"/>
  <c r="B1038" i="1" s="1"/>
  <c r="A1039" i="1"/>
  <c r="B1039" i="1" s="1"/>
  <c r="A1040" i="1"/>
  <c r="B1040" i="1" s="1"/>
  <c r="A1041" i="1"/>
  <c r="B1041" i="1" s="1"/>
  <c r="A1042" i="1"/>
  <c r="B1042" i="1" s="1"/>
  <c r="A1043" i="1"/>
  <c r="B1043" i="1" s="1"/>
  <c r="A1044" i="1"/>
  <c r="B1044" i="1" s="1"/>
  <c r="A1045" i="1"/>
  <c r="B1045" i="1" s="1"/>
  <c r="A1046" i="1"/>
  <c r="B1046" i="1" s="1"/>
  <c r="A1047" i="1"/>
  <c r="B1047" i="1" s="1"/>
  <c r="A1048" i="1"/>
  <c r="B1048" i="1" s="1"/>
  <c r="A1049" i="1"/>
  <c r="B1049" i="1" s="1"/>
  <c r="A1050" i="1"/>
  <c r="B1050" i="1" s="1"/>
  <c r="A1051" i="1"/>
  <c r="B1051" i="1" s="1"/>
  <c r="A1052" i="1"/>
  <c r="B1052" i="1" s="1"/>
  <c r="A1053" i="1"/>
  <c r="B1053" i="1" s="1"/>
  <c r="A1054" i="1"/>
  <c r="B1054" i="1" s="1"/>
  <c r="A1055" i="1"/>
  <c r="B1055" i="1" s="1"/>
  <c r="A1056" i="1"/>
  <c r="B1056" i="1" s="1"/>
  <c r="A1057" i="1"/>
  <c r="B1057" i="1" s="1"/>
  <c r="A1058" i="1"/>
  <c r="B1058" i="1" s="1"/>
  <c r="A1059" i="1"/>
  <c r="B1059" i="1" s="1"/>
  <c r="A1060" i="1"/>
  <c r="B1060" i="1" s="1"/>
  <c r="A1061" i="1"/>
  <c r="B1061" i="1" s="1"/>
  <c r="A1062" i="1"/>
  <c r="B1062" i="1" s="1"/>
  <c r="A1063" i="1"/>
  <c r="B1063" i="1" s="1"/>
  <c r="A1064" i="1"/>
  <c r="B1064" i="1" s="1"/>
  <c r="A1065" i="1"/>
  <c r="B1065" i="1" s="1"/>
  <c r="A1066" i="1"/>
  <c r="B1066" i="1" s="1"/>
  <c r="A1067" i="1"/>
  <c r="B1067" i="1" s="1"/>
  <c r="A1068" i="1"/>
  <c r="B1068" i="1" s="1"/>
  <c r="A1069" i="1"/>
  <c r="B1069" i="1" s="1"/>
  <c r="A1070" i="1"/>
  <c r="B1070" i="1" s="1"/>
  <c r="A1071" i="1"/>
  <c r="B1071" i="1" s="1"/>
  <c r="A1072" i="1"/>
  <c r="B1072" i="1" s="1"/>
  <c r="A1073" i="1"/>
  <c r="B1073" i="1" s="1"/>
  <c r="A1074" i="1"/>
  <c r="B1074" i="1" s="1"/>
  <c r="A1075" i="1"/>
  <c r="B1075" i="1" s="1"/>
  <c r="A1076" i="1"/>
  <c r="B1076" i="1" s="1"/>
  <c r="A1077" i="1"/>
  <c r="B1077" i="1" s="1"/>
  <c r="A1078" i="1"/>
  <c r="B1078" i="1" s="1"/>
  <c r="A1079" i="1"/>
  <c r="B1079" i="1" s="1"/>
  <c r="A1080" i="1"/>
  <c r="B1080" i="1" s="1"/>
  <c r="A1081" i="1"/>
  <c r="B1081" i="1" s="1"/>
  <c r="A1082" i="1"/>
  <c r="B1082" i="1" s="1"/>
  <c r="A1083" i="1"/>
  <c r="B1083" i="1" s="1"/>
  <c r="A1084" i="1"/>
  <c r="B1084" i="1" s="1"/>
  <c r="A1085" i="1"/>
  <c r="B1085" i="1" s="1"/>
  <c r="A1086" i="1"/>
  <c r="B1086" i="1" s="1"/>
  <c r="A1087" i="1"/>
  <c r="B1087" i="1" s="1"/>
  <c r="A1088" i="1"/>
  <c r="B1088" i="1" s="1"/>
  <c r="A1089" i="1"/>
  <c r="B1089" i="1" s="1"/>
  <c r="A1090" i="1"/>
  <c r="B1090" i="1" s="1"/>
  <c r="A1091" i="1"/>
  <c r="B1091" i="1" s="1"/>
  <c r="A1092" i="1"/>
  <c r="B1092" i="1" s="1"/>
  <c r="A1093" i="1"/>
  <c r="B1093" i="1" s="1"/>
  <c r="A1094" i="1"/>
  <c r="B1094" i="1" s="1"/>
  <c r="A1095" i="1"/>
  <c r="B1095" i="1" s="1"/>
  <c r="A1096" i="1"/>
  <c r="B1096" i="1" s="1"/>
  <c r="A1097" i="1"/>
  <c r="B1097" i="1" s="1"/>
  <c r="A1098" i="1"/>
  <c r="B1098" i="1" s="1"/>
  <c r="A1099" i="1"/>
  <c r="B1099" i="1" s="1"/>
  <c r="A1100" i="1"/>
  <c r="B1100" i="1" s="1"/>
  <c r="A1101" i="1"/>
  <c r="B1101" i="1" s="1"/>
  <c r="A1102" i="1"/>
  <c r="B1102" i="1" s="1"/>
  <c r="A1103" i="1"/>
  <c r="B1103" i="1" s="1"/>
  <c r="A1104" i="1"/>
  <c r="B1104" i="1" s="1"/>
  <c r="A1105" i="1"/>
  <c r="B1105" i="1" s="1"/>
  <c r="A1106" i="1"/>
  <c r="B1106" i="1" s="1"/>
  <c r="A1107" i="1"/>
  <c r="B1107" i="1" s="1"/>
  <c r="A1108" i="1"/>
  <c r="B1108" i="1" s="1"/>
  <c r="A1109" i="1"/>
  <c r="B1109" i="1" s="1"/>
  <c r="A1110" i="1"/>
  <c r="B1110" i="1" s="1"/>
  <c r="A1111" i="1"/>
  <c r="B1111" i="1" s="1"/>
  <c r="A1112" i="1"/>
  <c r="B1112" i="1" s="1"/>
  <c r="A1113" i="1"/>
  <c r="B1113" i="1" s="1"/>
  <c r="A1114" i="1"/>
  <c r="B1114" i="1" s="1"/>
  <c r="A1115" i="1"/>
  <c r="B1115" i="1" s="1"/>
  <c r="A1116" i="1"/>
  <c r="B1116" i="1" s="1"/>
  <c r="A1117" i="1"/>
  <c r="B1117" i="1" s="1"/>
  <c r="A1118" i="1"/>
  <c r="B1118" i="1" s="1"/>
  <c r="A1119" i="1"/>
  <c r="B1119" i="1" s="1"/>
  <c r="A1120" i="1"/>
  <c r="B1120" i="1" s="1"/>
  <c r="A1121" i="1"/>
  <c r="B1121" i="1" s="1"/>
  <c r="A1122" i="1"/>
  <c r="B1122" i="1" s="1"/>
  <c r="A1123" i="1"/>
  <c r="B1123" i="1" s="1"/>
  <c r="A1124" i="1"/>
  <c r="B1124" i="1" s="1"/>
  <c r="A1125" i="1"/>
  <c r="B1125" i="1" s="1"/>
  <c r="A1126" i="1"/>
  <c r="B1126" i="1" s="1"/>
  <c r="A1127" i="1"/>
  <c r="B1127" i="1" s="1"/>
  <c r="A1128" i="1"/>
  <c r="B1128" i="1" s="1"/>
  <c r="A1129" i="1"/>
  <c r="B1129" i="1" s="1"/>
  <c r="A1130" i="1"/>
  <c r="B1130" i="1" s="1"/>
  <c r="A1131" i="1"/>
  <c r="B1131" i="1" s="1"/>
  <c r="A1132" i="1"/>
  <c r="B1132" i="1" s="1"/>
  <c r="A1133" i="1"/>
  <c r="B1133" i="1" s="1"/>
  <c r="A1134" i="1"/>
  <c r="B1134" i="1" s="1"/>
  <c r="A1135" i="1"/>
  <c r="B1135" i="1" s="1"/>
  <c r="A1136" i="1"/>
  <c r="B1136" i="1" s="1"/>
  <c r="A1137" i="1"/>
  <c r="B1137" i="1" s="1"/>
  <c r="A1138" i="1"/>
  <c r="B1138" i="1" s="1"/>
  <c r="A1139" i="1"/>
  <c r="B1139" i="1" s="1"/>
  <c r="A1140" i="1"/>
  <c r="B1140" i="1" s="1"/>
  <c r="A1141" i="1"/>
  <c r="B1141" i="1" s="1"/>
  <c r="A1142" i="1"/>
  <c r="B1142" i="1" s="1"/>
  <c r="A1143" i="1"/>
  <c r="B1143" i="1" s="1"/>
  <c r="A1144" i="1"/>
  <c r="B1144" i="1" s="1"/>
  <c r="A1145" i="1"/>
  <c r="B1145" i="1" s="1"/>
  <c r="A1146" i="1"/>
  <c r="B1146" i="1" s="1"/>
  <c r="A1147" i="1"/>
  <c r="B1147" i="1" s="1"/>
  <c r="A1148" i="1"/>
  <c r="B1148" i="1" s="1"/>
  <c r="A1149" i="1"/>
  <c r="B1149" i="1" s="1"/>
  <c r="A1150" i="1"/>
  <c r="B1150" i="1" s="1"/>
  <c r="A1151" i="1"/>
  <c r="B1151" i="1" s="1"/>
  <c r="A1152" i="1"/>
  <c r="B1152" i="1" s="1"/>
  <c r="A1153" i="1"/>
  <c r="B1153" i="1" s="1"/>
  <c r="A1154" i="1"/>
  <c r="B1154" i="1" s="1"/>
  <c r="A1155" i="1"/>
  <c r="B1155" i="1" s="1"/>
  <c r="A1156" i="1"/>
  <c r="B1156" i="1" s="1"/>
  <c r="A1157" i="1"/>
  <c r="B1157" i="1" s="1"/>
  <c r="A1158" i="1"/>
  <c r="B1158" i="1" s="1"/>
  <c r="A1159" i="1"/>
  <c r="B1159" i="1" s="1"/>
  <c r="A1160" i="1"/>
  <c r="B1160" i="1" s="1"/>
  <c r="A1161" i="1"/>
  <c r="B1161" i="1" s="1"/>
  <c r="A1162" i="1"/>
  <c r="B1162" i="1" s="1"/>
  <c r="A1163" i="1"/>
  <c r="B1163" i="1" s="1"/>
  <c r="A1164" i="1"/>
  <c r="B1164" i="1" s="1"/>
  <c r="A1165" i="1"/>
  <c r="B1165" i="1" s="1"/>
  <c r="A1166" i="1"/>
  <c r="B1166" i="1" s="1"/>
  <c r="A1167" i="1"/>
  <c r="B1167" i="1" s="1"/>
  <c r="A1168" i="1"/>
  <c r="B1168" i="1" s="1"/>
  <c r="A1169" i="1"/>
  <c r="B1169" i="1" s="1"/>
  <c r="A1170" i="1"/>
  <c r="B1170" i="1" s="1"/>
  <c r="A1171" i="1"/>
  <c r="B1171" i="1" s="1"/>
  <c r="A1172" i="1"/>
  <c r="B1172" i="1" s="1"/>
  <c r="A1173" i="1"/>
  <c r="B1173" i="1" s="1"/>
  <c r="A1174" i="1"/>
  <c r="B1174" i="1" s="1"/>
  <c r="A1175" i="1"/>
  <c r="B1175" i="1" s="1"/>
  <c r="A1176" i="1"/>
  <c r="B1176" i="1" s="1"/>
  <c r="A1177" i="1"/>
  <c r="B1177" i="1" s="1"/>
  <c r="A1178" i="1"/>
  <c r="B1178" i="1" s="1"/>
  <c r="A1179" i="1"/>
  <c r="B1179" i="1" s="1"/>
  <c r="A1180" i="1"/>
  <c r="B1180" i="1" s="1"/>
  <c r="A1181" i="1"/>
  <c r="B1181" i="1" s="1"/>
  <c r="A1182" i="1"/>
  <c r="B1182" i="1" s="1"/>
  <c r="A1183" i="1"/>
  <c r="B1183" i="1" s="1"/>
  <c r="A1184" i="1"/>
  <c r="B1184" i="1" s="1"/>
  <c r="A1185" i="1"/>
  <c r="B1185" i="1" s="1"/>
  <c r="A1186" i="1"/>
  <c r="B1186" i="1" s="1"/>
  <c r="A1187" i="1"/>
  <c r="B1187" i="1" s="1"/>
  <c r="A1188" i="1"/>
  <c r="B1188" i="1" s="1"/>
  <c r="A1189" i="1"/>
  <c r="B1189" i="1" s="1"/>
  <c r="A1190" i="1"/>
  <c r="B1190" i="1" s="1"/>
  <c r="A1191" i="1"/>
  <c r="B1191" i="1" s="1"/>
  <c r="A1192" i="1"/>
  <c r="B1192" i="1" s="1"/>
  <c r="A1193" i="1"/>
  <c r="B1193" i="1" s="1"/>
  <c r="A1194" i="1"/>
  <c r="B1194" i="1" s="1"/>
  <c r="A1195" i="1"/>
  <c r="B1195" i="1" s="1"/>
  <c r="A1196" i="1"/>
  <c r="B1196" i="1" s="1"/>
  <c r="A1197" i="1"/>
  <c r="B1197" i="1" s="1"/>
  <c r="A1198" i="1"/>
  <c r="B1198" i="1" s="1"/>
  <c r="A1199" i="1"/>
  <c r="B1199" i="1" s="1"/>
  <c r="A1200" i="1"/>
  <c r="B1200" i="1" s="1"/>
  <c r="A1201" i="1"/>
  <c r="B1201" i="1" s="1"/>
  <c r="A1202" i="1"/>
  <c r="B1202" i="1" s="1"/>
  <c r="A1203" i="1"/>
  <c r="B1203" i="1" s="1"/>
  <c r="A1204" i="1"/>
  <c r="B1204" i="1" s="1"/>
  <c r="A1205" i="1"/>
  <c r="B1205" i="1" s="1"/>
  <c r="A1206" i="1"/>
  <c r="B1206" i="1" s="1"/>
  <c r="A1207" i="1"/>
  <c r="B1207" i="1" s="1"/>
  <c r="A1208" i="1"/>
  <c r="B1208" i="1" s="1"/>
  <c r="A1209" i="1"/>
  <c r="B1209" i="1" s="1"/>
  <c r="A1210" i="1"/>
  <c r="B1210" i="1" s="1"/>
  <c r="A1211" i="1"/>
  <c r="B1211" i="1" s="1"/>
  <c r="A1212" i="1"/>
  <c r="B1212" i="1" s="1"/>
  <c r="A1213" i="1"/>
  <c r="B1213" i="1" s="1"/>
  <c r="A1214" i="1"/>
  <c r="B1214" i="1" s="1"/>
  <c r="A1215" i="1"/>
  <c r="B1215" i="1" s="1"/>
  <c r="A1216" i="1"/>
  <c r="B1216" i="1" s="1"/>
  <c r="A1217" i="1"/>
  <c r="B1217" i="1" s="1"/>
  <c r="A1218" i="1"/>
  <c r="B1218" i="1" s="1"/>
  <c r="A1219" i="1"/>
  <c r="B1219" i="1" s="1"/>
  <c r="A1220" i="1"/>
  <c r="B1220" i="1" s="1"/>
  <c r="A1221" i="1"/>
  <c r="B1221" i="1" s="1"/>
  <c r="A1222" i="1"/>
  <c r="B1222" i="1" s="1"/>
  <c r="A1223" i="1"/>
  <c r="B1223" i="1" s="1"/>
  <c r="A1224" i="1"/>
  <c r="B1224" i="1" s="1"/>
  <c r="A1225" i="1"/>
  <c r="B1225" i="1" s="1"/>
  <c r="A1226" i="1"/>
  <c r="B1226" i="1" s="1"/>
  <c r="A1227" i="1"/>
  <c r="B1227" i="1" s="1"/>
  <c r="A1228" i="1"/>
  <c r="B1228" i="1" s="1"/>
  <c r="A1229" i="1"/>
  <c r="B1229" i="1" s="1"/>
  <c r="A1230" i="1"/>
  <c r="B1230" i="1" s="1"/>
  <c r="A1231" i="1"/>
  <c r="B1231" i="1" s="1"/>
  <c r="A1232" i="1"/>
  <c r="B1232" i="1" s="1"/>
  <c r="A1233" i="1"/>
  <c r="B1233" i="1" s="1"/>
  <c r="A1234" i="1"/>
  <c r="B1234" i="1" s="1"/>
  <c r="A1235" i="1"/>
  <c r="B1235" i="1" s="1"/>
  <c r="A1236" i="1"/>
  <c r="B1236" i="1" s="1"/>
  <c r="A1237" i="1"/>
  <c r="B1237" i="1" s="1"/>
  <c r="A1238" i="1"/>
  <c r="B1238" i="1" s="1"/>
  <c r="A1239" i="1"/>
  <c r="B1239" i="1" s="1"/>
  <c r="A1240" i="1"/>
  <c r="B1240" i="1" s="1"/>
  <c r="A1241" i="1"/>
  <c r="B1241" i="1" s="1"/>
  <c r="A1242" i="1"/>
  <c r="B1242" i="1" s="1"/>
  <c r="A1243" i="1"/>
  <c r="B1243" i="1" s="1"/>
  <c r="A1244" i="1"/>
  <c r="B1244" i="1" s="1"/>
  <c r="A1245" i="1"/>
  <c r="B1245" i="1" s="1"/>
  <c r="A1246" i="1"/>
  <c r="B1246" i="1" s="1"/>
  <c r="A1247" i="1"/>
  <c r="B1247" i="1" s="1"/>
  <c r="A1248" i="1"/>
  <c r="B1248" i="1" s="1"/>
  <c r="A1249" i="1"/>
  <c r="B1249" i="1" s="1"/>
  <c r="A1250" i="1"/>
  <c r="B1250" i="1" s="1"/>
  <c r="A1251" i="1"/>
  <c r="B1251" i="1" s="1"/>
  <c r="A1252" i="1"/>
  <c r="B1252" i="1" s="1"/>
  <c r="A1253" i="1"/>
  <c r="B1253" i="1" s="1"/>
  <c r="A1254" i="1"/>
  <c r="B1254" i="1" s="1"/>
  <c r="A1255" i="1"/>
  <c r="B1255" i="1" s="1"/>
  <c r="A1256" i="1"/>
  <c r="B1256" i="1" s="1"/>
  <c r="A1257" i="1"/>
  <c r="B1257" i="1" s="1"/>
  <c r="A1258" i="1"/>
  <c r="B1258" i="1" s="1"/>
  <c r="A1259" i="1"/>
  <c r="B1259" i="1" s="1"/>
  <c r="A1260" i="1"/>
  <c r="B1260" i="1" s="1"/>
  <c r="A1261" i="1"/>
  <c r="B1261" i="1" s="1"/>
  <c r="A1262" i="1"/>
  <c r="B1262" i="1" s="1"/>
  <c r="A1263" i="1"/>
  <c r="B1263" i="1" s="1"/>
  <c r="A1264" i="1"/>
  <c r="B1264" i="1" s="1"/>
  <c r="A1265" i="1"/>
  <c r="B1265" i="1" s="1"/>
  <c r="A1266" i="1"/>
  <c r="B1266" i="1" s="1"/>
  <c r="A1267" i="1"/>
  <c r="B1267" i="1" s="1"/>
  <c r="A1268" i="1"/>
  <c r="B1268" i="1" s="1"/>
  <c r="A1269" i="1"/>
  <c r="B1269" i="1" s="1"/>
  <c r="A1270" i="1"/>
  <c r="B1270" i="1" s="1"/>
  <c r="A1271" i="1"/>
  <c r="B1271" i="1" s="1"/>
  <c r="A1272" i="1"/>
  <c r="B1272" i="1" s="1"/>
  <c r="A1273" i="1"/>
  <c r="B1273" i="1" s="1"/>
  <c r="A1274" i="1"/>
  <c r="B1274" i="1" s="1"/>
  <c r="A1275" i="1"/>
  <c r="B1275" i="1" s="1"/>
  <c r="A1276" i="1"/>
  <c r="B1276" i="1" s="1"/>
  <c r="A1277" i="1"/>
  <c r="B1277" i="1" s="1"/>
  <c r="A1278" i="1"/>
  <c r="B1278" i="1" s="1"/>
  <c r="A1279" i="1"/>
  <c r="B1279" i="1" s="1"/>
  <c r="A1280" i="1"/>
  <c r="B1280" i="1" s="1"/>
  <c r="A1281" i="1"/>
  <c r="B1281" i="1" s="1"/>
  <c r="A1282" i="1"/>
  <c r="B1282" i="1" s="1"/>
  <c r="A1283" i="1"/>
  <c r="B1283" i="1" s="1"/>
  <c r="A1284" i="1"/>
  <c r="B1284" i="1" s="1"/>
  <c r="A1285" i="1"/>
  <c r="B1285" i="1" s="1"/>
  <c r="A1286" i="1"/>
  <c r="B1286" i="1" s="1"/>
  <c r="A1287" i="1"/>
  <c r="B1287" i="1" s="1"/>
  <c r="A1288" i="1"/>
  <c r="B1288" i="1" s="1"/>
  <c r="A1289" i="1"/>
  <c r="B1289" i="1" s="1"/>
  <c r="A1290" i="1"/>
  <c r="B1290" i="1" s="1"/>
  <c r="A1291" i="1"/>
  <c r="B1291" i="1" s="1"/>
  <c r="A1292" i="1"/>
  <c r="B1292" i="1" s="1"/>
  <c r="A1293" i="1"/>
  <c r="B1293" i="1" s="1"/>
  <c r="A1294" i="1"/>
  <c r="B1294" i="1" s="1"/>
  <c r="A1295" i="1"/>
  <c r="B1295" i="1" s="1"/>
  <c r="A1296" i="1"/>
  <c r="B1296" i="1" s="1"/>
  <c r="A1297" i="1"/>
  <c r="B1297" i="1" s="1"/>
  <c r="A1298" i="1"/>
  <c r="B1298" i="1" s="1"/>
  <c r="A1299" i="1"/>
  <c r="B1299" i="1" s="1"/>
  <c r="A1300" i="1"/>
  <c r="B1300" i="1" s="1"/>
  <c r="A1301" i="1"/>
  <c r="B1301" i="1" s="1"/>
  <c r="A1302" i="1"/>
  <c r="B1302" i="1" s="1"/>
  <c r="A1303" i="1"/>
  <c r="B1303" i="1" s="1"/>
  <c r="A1304" i="1"/>
  <c r="B1304" i="1" s="1"/>
  <c r="A1305" i="1"/>
  <c r="B1305" i="1" s="1"/>
  <c r="A1306" i="1"/>
  <c r="B1306" i="1" s="1"/>
  <c r="A1307" i="1"/>
  <c r="B1307" i="1" s="1"/>
  <c r="A1308" i="1"/>
  <c r="B1308" i="1" s="1"/>
  <c r="A1309" i="1"/>
  <c r="B1309" i="1" s="1"/>
  <c r="A1310" i="1"/>
  <c r="B1310" i="1" s="1"/>
  <c r="A1311" i="1"/>
  <c r="B1311" i="1" s="1"/>
  <c r="A1312" i="1"/>
  <c r="B1312" i="1" s="1"/>
  <c r="A1313" i="1"/>
  <c r="B1313" i="1" s="1"/>
  <c r="A1314" i="1"/>
  <c r="B1314" i="1" s="1"/>
  <c r="A1315" i="1"/>
  <c r="B1315" i="1" s="1"/>
  <c r="A1316" i="1"/>
  <c r="B1316" i="1" s="1"/>
  <c r="A1317" i="1"/>
  <c r="B1317" i="1" s="1"/>
  <c r="A1318" i="1"/>
  <c r="B1318" i="1" s="1"/>
  <c r="A1319" i="1"/>
  <c r="B1319" i="1" s="1"/>
  <c r="A1320" i="1"/>
  <c r="B1320" i="1" s="1"/>
  <c r="A1321" i="1"/>
  <c r="B1321" i="1" s="1"/>
  <c r="A1322" i="1"/>
  <c r="B1322" i="1" s="1"/>
  <c r="A1323" i="1"/>
  <c r="B1323" i="1" s="1"/>
  <c r="A1324" i="1"/>
  <c r="B1324" i="1" s="1"/>
  <c r="A1325" i="1"/>
  <c r="B1325" i="1" s="1"/>
  <c r="A1326" i="1"/>
  <c r="B1326" i="1" s="1"/>
  <c r="A1327" i="1"/>
  <c r="B1327" i="1" s="1"/>
  <c r="A1328" i="1"/>
  <c r="B1328" i="1" s="1"/>
  <c r="A1329" i="1"/>
  <c r="B1329" i="1" s="1"/>
  <c r="A1330" i="1"/>
  <c r="B1330" i="1" s="1"/>
  <c r="A1331" i="1"/>
  <c r="B1331" i="1" s="1"/>
  <c r="A1332" i="1"/>
  <c r="B1332" i="1" s="1"/>
  <c r="A1333" i="1"/>
  <c r="B1333" i="1" s="1"/>
  <c r="A1334" i="1"/>
  <c r="B1334" i="1" s="1"/>
  <c r="A1335" i="1"/>
  <c r="B1335" i="1" s="1"/>
  <c r="A1336" i="1"/>
  <c r="B1336" i="1" s="1"/>
  <c r="A1337" i="1"/>
  <c r="B1337" i="1" s="1"/>
  <c r="A1338" i="1"/>
  <c r="B1338" i="1" s="1"/>
  <c r="A1339" i="1"/>
  <c r="B1339" i="1" s="1"/>
  <c r="A1340" i="1"/>
  <c r="B1340" i="1" s="1"/>
  <c r="A1341" i="1"/>
  <c r="B1341" i="1" s="1"/>
  <c r="A1342" i="1"/>
  <c r="B1342" i="1" s="1"/>
  <c r="A1343" i="1"/>
  <c r="B1343" i="1" s="1"/>
  <c r="A1344" i="1"/>
  <c r="B1344" i="1" s="1"/>
  <c r="A1345" i="1"/>
  <c r="B1345" i="1" s="1"/>
  <c r="A1346" i="1"/>
  <c r="B1346" i="1" s="1"/>
  <c r="A1347" i="1"/>
  <c r="B1347" i="1" s="1"/>
  <c r="A1348" i="1"/>
  <c r="B1348" i="1" s="1"/>
  <c r="A1349" i="1"/>
  <c r="B1349" i="1" s="1"/>
  <c r="A1350" i="1"/>
  <c r="B1350" i="1" s="1"/>
  <c r="A1351" i="1"/>
  <c r="B1351" i="1" s="1"/>
  <c r="A1352" i="1"/>
  <c r="B1352" i="1" s="1"/>
  <c r="A1353" i="1"/>
  <c r="B1353" i="1" s="1"/>
  <c r="A1354" i="1"/>
  <c r="B1354" i="1" s="1"/>
  <c r="A1355" i="1"/>
  <c r="B1355" i="1" s="1"/>
  <c r="A1356" i="1"/>
  <c r="B1356" i="1" s="1"/>
  <c r="A1357" i="1"/>
  <c r="B1357" i="1" s="1"/>
  <c r="A1358" i="1"/>
  <c r="B1358" i="1" s="1"/>
  <c r="A1359" i="1"/>
  <c r="B1359" i="1" s="1"/>
  <c r="A1360" i="1"/>
  <c r="B1360" i="1" s="1"/>
  <c r="A1361" i="1"/>
  <c r="B1361" i="1" s="1"/>
  <c r="A1362" i="1"/>
  <c r="B1362" i="1" s="1"/>
  <c r="A1363" i="1"/>
  <c r="B1363" i="1" s="1"/>
  <c r="A1364" i="1"/>
  <c r="B1364" i="1" s="1"/>
  <c r="A1365" i="1"/>
  <c r="B1365" i="1" s="1"/>
  <c r="A1366" i="1"/>
  <c r="B1366" i="1" s="1"/>
  <c r="A1367" i="1"/>
  <c r="B1367" i="1" s="1"/>
  <c r="A1368" i="1"/>
  <c r="B1368" i="1" s="1"/>
  <c r="A1369" i="1"/>
  <c r="B1369" i="1" s="1"/>
  <c r="A1370" i="1"/>
  <c r="B1370" i="1" s="1"/>
  <c r="A1371" i="1"/>
  <c r="B1371" i="1" s="1"/>
  <c r="A1372" i="1"/>
  <c r="B1372" i="1" s="1"/>
  <c r="A1373" i="1"/>
  <c r="B1373" i="1" s="1"/>
  <c r="A1374" i="1"/>
  <c r="B1374" i="1" s="1"/>
  <c r="A1375" i="1"/>
  <c r="B1375" i="1" s="1"/>
  <c r="A1376" i="1"/>
  <c r="B1376" i="1" s="1"/>
  <c r="A1377" i="1"/>
  <c r="B1377" i="1" s="1"/>
  <c r="A1378" i="1"/>
  <c r="B1378" i="1" s="1"/>
  <c r="A1379" i="1"/>
  <c r="B1379" i="1" s="1"/>
  <c r="A1380" i="1"/>
  <c r="B1380" i="1" s="1"/>
  <c r="A1381" i="1"/>
  <c r="B1381" i="1" s="1"/>
  <c r="A1382" i="1"/>
  <c r="B1382" i="1" s="1"/>
  <c r="A1383" i="1"/>
  <c r="B1383" i="1" s="1"/>
  <c r="A1384" i="1"/>
  <c r="B1384" i="1" s="1"/>
  <c r="A1385" i="1"/>
  <c r="B1385" i="1" s="1"/>
  <c r="A1386" i="1"/>
  <c r="B1386" i="1" s="1"/>
  <c r="A1387" i="1"/>
  <c r="B1387" i="1" s="1"/>
  <c r="A1388" i="1"/>
  <c r="B1388" i="1" s="1"/>
  <c r="A1389" i="1"/>
  <c r="B1389" i="1" s="1"/>
  <c r="A1390" i="1"/>
  <c r="B1390" i="1" s="1"/>
  <c r="A1391" i="1"/>
  <c r="B1391" i="1" s="1"/>
  <c r="A1392" i="1"/>
  <c r="B1392" i="1" s="1"/>
  <c r="A1393" i="1"/>
  <c r="B1393" i="1" s="1"/>
  <c r="A1394" i="1"/>
  <c r="B1394" i="1" s="1"/>
  <c r="A1395" i="1"/>
  <c r="B1395" i="1" s="1"/>
  <c r="A1396" i="1"/>
  <c r="B1396" i="1" s="1"/>
  <c r="A1397" i="1"/>
  <c r="B1397" i="1" s="1"/>
  <c r="A1398" i="1"/>
  <c r="B1398" i="1" s="1"/>
  <c r="A1399" i="1"/>
  <c r="B1399" i="1" s="1"/>
  <c r="A1400" i="1"/>
  <c r="B1400" i="1" s="1"/>
  <c r="A1401" i="1"/>
  <c r="B1401" i="1" s="1"/>
  <c r="A1402" i="1"/>
  <c r="B1402" i="1" s="1"/>
  <c r="A1403" i="1"/>
  <c r="B1403" i="1" s="1"/>
  <c r="A1404" i="1"/>
  <c r="B1404" i="1" s="1"/>
  <c r="A1405" i="1"/>
  <c r="B1405" i="1" s="1"/>
  <c r="A1406" i="1"/>
  <c r="B1406" i="1" s="1"/>
  <c r="A1407" i="1"/>
  <c r="B1407" i="1" s="1"/>
  <c r="A1408" i="1"/>
  <c r="B1408" i="1" s="1"/>
  <c r="A1409" i="1"/>
  <c r="B1409" i="1" s="1"/>
  <c r="A1410" i="1"/>
  <c r="B1410" i="1" s="1"/>
  <c r="A1411" i="1"/>
  <c r="B1411" i="1" s="1"/>
  <c r="A1412" i="1"/>
  <c r="B1412" i="1" s="1"/>
  <c r="A1413" i="1"/>
  <c r="B1413" i="1" s="1"/>
  <c r="A1414" i="1"/>
  <c r="B1414" i="1" s="1"/>
  <c r="A1415" i="1"/>
  <c r="B1415" i="1" s="1"/>
  <c r="A1416" i="1"/>
  <c r="B1416" i="1" s="1"/>
  <c r="A1417" i="1"/>
  <c r="B1417" i="1" s="1"/>
  <c r="A1418" i="1"/>
  <c r="B1418" i="1" s="1"/>
  <c r="A1419" i="1"/>
  <c r="B1419" i="1" s="1"/>
  <c r="A1420" i="1"/>
  <c r="B1420" i="1" s="1"/>
  <c r="A1421" i="1"/>
  <c r="B1421" i="1" s="1"/>
  <c r="A1422" i="1"/>
  <c r="B1422" i="1" s="1"/>
  <c r="A1423" i="1"/>
  <c r="B1423" i="1" s="1"/>
  <c r="A1424" i="1"/>
  <c r="B1424" i="1" s="1"/>
  <c r="A1425" i="1"/>
  <c r="B1425" i="1" s="1"/>
  <c r="A1426" i="1"/>
  <c r="B1426" i="1" s="1"/>
  <c r="A1427" i="1"/>
  <c r="B1427" i="1" s="1"/>
  <c r="A1428" i="1"/>
  <c r="B1428" i="1" s="1"/>
  <c r="A1429" i="1"/>
  <c r="B1429" i="1" s="1"/>
  <c r="A1430" i="1"/>
  <c r="B1430" i="1" s="1"/>
  <c r="A1431" i="1"/>
  <c r="B1431" i="1" s="1"/>
  <c r="A1432" i="1"/>
  <c r="B1432" i="1" s="1"/>
  <c r="A1433" i="1"/>
  <c r="B1433" i="1" s="1"/>
  <c r="A1434" i="1"/>
  <c r="B1434" i="1" s="1"/>
  <c r="A1435" i="1"/>
  <c r="B1435" i="1" s="1"/>
  <c r="A1436" i="1"/>
  <c r="B1436" i="1" s="1"/>
  <c r="A1437" i="1"/>
  <c r="B1437" i="1" s="1"/>
  <c r="A1438" i="1"/>
  <c r="B1438" i="1" s="1"/>
  <c r="A1439" i="1"/>
  <c r="B1439" i="1" s="1"/>
  <c r="A1440" i="1"/>
  <c r="B1440" i="1" s="1"/>
  <c r="A1441" i="1"/>
  <c r="B1441" i="1" s="1"/>
  <c r="A1442" i="1"/>
  <c r="B1442" i="1" s="1"/>
  <c r="A1443" i="1"/>
  <c r="B1443" i="1" s="1"/>
  <c r="A1444" i="1"/>
  <c r="B1444" i="1" s="1"/>
  <c r="A1445" i="1"/>
  <c r="B1445" i="1" s="1"/>
  <c r="A1446" i="1"/>
  <c r="B1446" i="1" s="1"/>
  <c r="A1447" i="1"/>
  <c r="B1447" i="1" s="1"/>
  <c r="A1448" i="1"/>
  <c r="B1448" i="1" s="1"/>
  <c r="A1449" i="1"/>
  <c r="B1449" i="1" s="1"/>
  <c r="A1450" i="1"/>
  <c r="B1450" i="1" s="1"/>
  <c r="A1451" i="1"/>
  <c r="B1451" i="1" s="1"/>
  <c r="A1452" i="1"/>
  <c r="B1452" i="1" s="1"/>
  <c r="A1453" i="1"/>
  <c r="B1453" i="1" s="1"/>
  <c r="A1454" i="1"/>
  <c r="B1454" i="1" s="1"/>
  <c r="A1455" i="1"/>
  <c r="B1455" i="1" s="1"/>
  <c r="A1456" i="1"/>
  <c r="B1456" i="1" s="1"/>
  <c r="A1457" i="1"/>
  <c r="B1457" i="1" s="1"/>
  <c r="A1458" i="1"/>
  <c r="B1458" i="1" s="1"/>
  <c r="A1459" i="1"/>
  <c r="B1459" i="1" s="1"/>
  <c r="A1460" i="1"/>
  <c r="B1460" i="1" s="1"/>
  <c r="A1461" i="1"/>
  <c r="B1461" i="1" s="1"/>
  <c r="A1462" i="1"/>
  <c r="B1462" i="1" s="1"/>
  <c r="A1463" i="1"/>
  <c r="B1463" i="1" s="1"/>
  <c r="A1464" i="1"/>
  <c r="B1464" i="1" s="1"/>
  <c r="A1465" i="1"/>
  <c r="B1465" i="1" s="1"/>
  <c r="A1466" i="1"/>
  <c r="B1466" i="1" s="1"/>
  <c r="A1467" i="1"/>
  <c r="B1467" i="1" s="1"/>
  <c r="A1468" i="1"/>
  <c r="B1468" i="1" s="1"/>
  <c r="A1469" i="1"/>
  <c r="B1469" i="1" s="1"/>
  <c r="A1470" i="1"/>
  <c r="B1470" i="1" s="1"/>
  <c r="A1471" i="1"/>
  <c r="B1471" i="1" s="1"/>
  <c r="A1472" i="1"/>
  <c r="B1472" i="1" s="1"/>
  <c r="A1473" i="1"/>
  <c r="B1473" i="1" s="1"/>
  <c r="A1474" i="1"/>
  <c r="B1474" i="1" s="1"/>
  <c r="A1475" i="1"/>
  <c r="B1475" i="1" s="1"/>
  <c r="A1476" i="1"/>
  <c r="B1476" i="1" s="1"/>
  <c r="A1477" i="1"/>
  <c r="B1477" i="1" s="1"/>
  <c r="A1478" i="1"/>
  <c r="B1478" i="1" s="1"/>
  <c r="A1479" i="1"/>
  <c r="B1479" i="1" s="1"/>
  <c r="A1480" i="1"/>
  <c r="B1480" i="1" s="1"/>
  <c r="A1481" i="1"/>
  <c r="B1481" i="1" s="1"/>
  <c r="A1482" i="1"/>
  <c r="B1482" i="1" s="1"/>
  <c r="A1483" i="1"/>
  <c r="B1483" i="1" s="1"/>
  <c r="A1484" i="1"/>
  <c r="B1484" i="1" s="1"/>
  <c r="A1485" i="1"/>
  <c r="B1485" i="1" s="1"/>
  <c r="A1486" i="1"/>
  <c r="B1486" i="1" s="1"/>
  <c r="A1487" i="1"/>
  <c r="B1487" i="1" s="1"/>
  <c r="A1488" i="1"/>
  <c r="B1488" i="1" s="1"/>
  <c r="A1489" i="1"/>
  <c r="B1489" i="1" s="1"/>
  <c r="A1490" i="1"/>
  <c r="B1490" i="1" s="1"/>
  <c r="A1491" i="1"/>
  <c r="B1491" i="1" s="1"/>
  <c r="A1492" i="1"/>
  <c r="B1492" i="1" s="1"/>
  <c r="A1493" i="1"/>
  <c r="B1493" i="1" s="1"/>
  <c r="A1494" i="1"/>
  <c r="B1494" i="1" s="1"/>
  <c r="A1495" i="1"/>
  <c r="B1495" i="1" s="1"/>
  <c r="A1496" i="1"/>
  <c r="B1496" i="1" s="1"/>
  <c r="A1497" i="1"/>
  <c r="B1497" i="1" s="1"/>
  <c r="A1498" i="1"/>
  <c r="B1498" i="1" s="1"/>
  <c r="A1499" i="1"/>
  <c r="B1499" i="1" s="1"/>
  <c r="A1500" i="1"/>
  <c r="B1500" i="1" l="1"/>
  <c r="B3" i="1"/>
  <c r="D3" i="1"/>
  <c r="E3" i="1" s="1"/>
  <c r="S7" i="1"/>
  <c r="J2" i="1"/>
  <c r="K2" i="1"/>
  <c r="B41" i="1"/>
  <c r="B54" i="1"/>
  <c r="T7" i="1"/>
  <c r="T17" i="1"/>
  <c r="M2" i="1"/>
  <c r="F3" i="1"/>
  <c r="O2" i="1"/>
  <c r="T8" i="1" l="1"/>
  <c r="G3" i="1"/>
  <c r="S8" i="1"/>
  <c r="A1" i="3"/>
  <c r="D2" i="1"/>
  <c r="C4" i="1" l="1"/>
  <c r="C5" i="1" l="1"/>
  <c r="C6" i="1" s="1"/>
  <c r="C7" i="1" s="1"/>
  <c r="D4" i="1"/>
  <c r="D6" i="1" l="1"/>
  <c r="D5" i="1"/>
  <c r="E4" i="1"/>
  <c r="C8" i="1"/>
  <c r="D7" i="1"/>
  <c r="F4" i="1"/>
  <c r="G4" i="1" l="1"/>
  <c r="H3" i="1"/>
  <c r="E5" i="1"/>
  <c r="C9" i="1"/>
  <c r="D8" i="1"/>
  <c r="F5" i="1"/>
  <c r="I3" i="1"/>
  <c r="G5" i="1" l="1"/>
  <c r="H4" i="1"/>
  <c r="E6" i="1"/>
  <c r="C10" i="1"/>
  <c r="D9" i="1"/>
  <c r="J3" i="1"/>
  <c r="F6" i="1"/>
  <c r="I4" i="1"/>
  <c r="K3" i="1" l="1"/>
  <c r="L3" i="1" s="1"/>
  <c r="G6" i="1"/>
  <c r="H5" i="1"/>
  <c r="E7" i="1"/>
  <c r="C11" i="1"/>
  <c r="D10" i="1"/>
  <c r="F7" i="1"/>
  <c r="J4" i="1"/>
  <c r="I5" i="1"/>
  <c r="K4" i="1" l="1"/>
  <c r="G7" i="1"/>
  <c r="H6" i="1"/>
  <c r="E8" i="1"/>
  <c r="D11" i="1"/>
  <c r="C12" i="1"/>
  <c r="F8" i="1"/>
  <c r="J5" i="1"/>
  <c r="I6" i="1"/>
  <c r="K5" i="1" l="1"/>
  <c r="G8" i="1"/>
  <c r="H7" i="1"/>
  <c r="E9" i="1"/>
  <c r="C13" i="1"/>
  <c r="D12" i="1"/>
  <c r="J6" i="1"/>
  <c r="F9" i="1"/>
  <c r="I7" i="1"/>
  <c r="K6" i="1" l="1"/>
  <c r="G9" i="1"/>
  <c r="H8" i="1"/>
  <c r="E10" i="1"/>
  <c r="C14" i="1"/>
  <c r="D13" i="1"/>
  <c r="F10" i="1"/>
  <c r="I8" i="1"/>
  <c r="J7" i="1"/>
  <c r="K7" i="1" l="1"/>
  <c r="G10" i="1"/>
  <c r="H9" i="1"/>
  <c r="E11" i="1"/>
  <c r="C15" i="1"/>
  <c r="D14" i="1"/>
  <c r="J8" i="1"/>
  <c r="F11" i="1"/>
  <c r="I9" i="1"/>
  <c r="K8" i="1" l="1"/>
  <c r="G11" i="1"/>
  <c r="H10" i="1"/>
  <c r="E12" i="1"/>
  <c r="C16" i="1"/>
  <c r="D15" i="1"/>
  <c r="F12" i="1"/>
  <c r="J9" i="1"/>
  <c r="I10" i="1"/>
  <c r="K9" i="1" l="1"/>
  <c r="G12" i="1"/>
  <c r="H11" i="1"/>
  <c r="E13" i="1"/>
  <c r="C17" i="1"/>
  <c r="D16" i="1"/>
  <c r="F13" i="1"/>
  <c r="I11" i="1"/>
  <c r="J10" i="1"/>
  <c r="K10" i="1" l="1"/>
  <c r="G13" i="1"/>
  <c r="H12" i="1"/>
  <c r="E14" i="1"/>
  <c r="D17" i="1"/>
  <c r="C18" i="1"/>
  <c r="F14" i="1"/>
  <c r="J11" i="1"/>
  <c r="I12" i="1"/>
  <c r="K11" i="1" l="1"/>
  <c r="G14" i="1"/>
  <c r="H13" i="1"/>
  <c r="E15" i="1"/>
  <c r="C19" i="1"/>
  <c r="D18" i="1"/>
  <c r="J12" i="1"/>
  <c r="F15" i="1"/>
  <c r="I13" i="1"/>
  <c r="K12" i="1" l="1"/>
  <c r="G15" i="1"/>
  <c r="H14" i="1"/>
  <c r="E16" i="1"/>
  <c r="C20" i="1"/>
  <c r="D19" i="1"/>
  <c r="J13" i="1"/>
  <c r="F16" i="1"/>
  <c r="I14" i="1"/>
  <c r="K13" i="1" l="1"/>
  <c r="G16" i="1"/>
  <c r="H15" i="1"/>
  <c r="E17" i="1"/>
  <c r="C21" i="1"/>
  <c r="D20" i="1"/>
  <c r="J14" i="1"/>
  <c r="F17" i="1"/>
  <c r="I15" i="1"/>
  <c r="K14" i="1" l="1"/>
  <c r="G17" i="1"/>
  <c r="H16" i="1"/>
  <c r="E18" i="1"/>
  <c r="C22" i="1"/>
  <c r="D21" i="1"/>
  <c r="J15" i="1"/>
  <c r="I16" i="1"/>
  <c r="F18" i="1"/>
  <c r="K15" i="1" l="1"/>
  <c r="G18" i="1"/>
  <c r="H17" i="1"/>
  <c r="E19" i="1"/>
  <c r="C23" i="1"/>
  <c r="D22" i="1"/>
  <c r="F19" i="1"/>
  <c r="J16" i="1"/>
  <c r="I17" i="1"/>
  <c r="K16" i="1" l="1"/>
  <c r="G19" i="1"/>
  <c r="H18" i="1"/>
  <c r="E20" i="1"/>
  <c r="D23" i="1"/>
  <c r="C24" i="1"/>
  <c r="J17" i="1"/>
  <c r="F20" i="1"/>
  <c r="I18" i="1"/>
  <c r="K17" i="1" l="1"/>
  <c r="G20" i="1"/>
  <c r="H19" i="1"/>
  <c r="E21" i="1"/>
  <c r="C25" i="1"/>
  <c r="D24" i="1"/>
  <c r="F21" i="1"/>
  <c r="J18" i="1"/>
  <c r="I19" i="1"/>
  <c r="K18" i="1" l="1"/>
  <c r="G21" i="1"/>
  <c r="H20" i="1"/>
  <c r="E22" i="1"/>
  <c r="C26" i="1"/>
  <c r="D25" i="1"/>
  <c r="F22" i="1"/>
  <c r="J19" i="1"/>
  <c r="I20" i="1"/>
  <c r="K19" i="1" l="1"/>
  <c r="G22" i="1"/>
  <c r="H21" i="1"/>
  <c r="E23" i="1"/>
  <c r="D26" i="1"/>
  <c r="C27" i="1"/>
  <c r="J20" i="1"/>
  <c r="F23" i="1"/>
  <c r="I21" i="1"/>
  <c r="K20" i="1" l="1"/>
  <c r="G23" i="1"/>
  <c r="H22" i="1"/>
  <c r="E24" i="1"/>
  <c r="C28" i="1"/>
  <c r="D27" i="1"/>
  <c r="J21" i="1"/>
  <c r="F24" i="1"/>
  <c r="I22" i="1"/>
  <c r="K21" i="1" l="1"/>
  <c r="G24" i="1"/>
  <c r="H23" i="1"/>
  <c r="E25" i="1"/>
  <c r="C29" i="1"/>
  <c r="D28" i="1"/>
  <c r="F25" i="1"/>
  <c r="I23" i="1"/>
  <c r="J22" i="1"/>
  <c r="K22" i="1" l="1"/>
  <c r="G25" i="1"/>
  <c r="H24" i="1"/>
  <c r="E26" i="1"/>
  <c r="C30" i="1"/>
  <c r="D29" i="1"/>
  <c r="F26" i="1"/>
  <c r="J23" i="1"/>
  <c r="I24" i="1"/>
  <c r="K23" i="1" l="1"/>
  <c r="G26" i="1"/>
  <c r="H25" i="1"/>
  <c r="E27" i="1"/>
  <c r="C31" i="1"/>
  <c r="D30" i="1"/>
  <c r="F27" i="1"/>
  <c r="J24" i="1"/>
  <c r="I25" i="1"/>
  <c r="K24" i="1" l="1"/>
  <c r="G27" i="1"/>
  <c r="H26" i="1"/>
  <c r="E28" i="1"/>
  <c r="C32" i="1"/>
  <c r="D31" i="1"/>
  <c r="J25" i="1"/>
  <c r="F28" i="1"/>
  <c r="I26" i="1"/>
  <c r="K25" i="1" l="1"/>
  <c r="G28" i="1"/>
  <c r="H27" i="1"/>
  <c r="E29" i="1"/>
  <c r="D32" i="1"/>
  <c r="C33" i="1"/>
  <c r="F29" i="1"/>
  <c r="J26" i="1"/>
  <c r="I27" i="1"/>
  <c r="K26" i="1" l="1"/>
  <c r="G29" i="1"/>
  <c r="H28" i="1"/>
  <c r="E30" i="1"/>
  <c r="C34" i="1"/>
  <c r="D33" i="1"/>
  <c r="J27" i="1"/>
  <c r="F30" i="1"/>
  <c r="I28" i="1"/>
  <c r="K27" i="1" l="1"/>
  <c r="G30" i="1"/>
  <c r="H29" i="1"/>
  <c r="E31" i="1"/>
  <c r="C35" i="1"/>
  <c r="D34" i="1"/>
  <c r="J28" i="1"/>
  <c r="F31" i="1"/>
  <c r="I29" i="1"/>
  <c r="K28" i="1" l="1"/>
  <c r="G31" i="1"/>
  <c r="H30" i="1"/>
  <c r="E32" i="1"/>
  <c r="D35" i="1"/>
  <c r="C36" i="1"/>
  <c r="F32" i="1"/>
  <c r="J29" i="1"/>
  <c r="I30" i="1"/>
  <c r="K29" i="1" l="1"/>
  <c r="G32" i="1"/>
  <c r="H31" i="1"/>
  <c r="E33" i="1"/>
  <c r="C37" i="1"/>
  <c r="D36" i="1"/>
  <c r="J30" i="1"/>
  <c r="I31" i="1"/>
  <c r="F33" i="1"/>
  <c r="K30" i="1" l="1"/>
  <c r="G33" i="1"/>
  <c r="H32" i="1"/>
  <c r="E34" i="1"/>
  <c r="C38" i="1"/>
  <c r="D37" i="1"/>
  <c r="J31" i="1"/>
  <c r="F34" i="1"/>
  <c r="I32" i="1"/>
  <c r="K31" i="1" l="1"/>
  <c r="G34" i="1"/>
  <c r="H33" i="1"/>
  <c r="E35" i="1"/>
  <c r="D38" i="1"/>
  <c r="C39" i="1"/>
  <c r="F35" i="1"/>
  <c r="J32" i="1"/>
  <c r="I33" i="1"/>
  <c r="K32" i="1" l="1"/>
  <c r="G35" i="1"/>
  <c r="H34" i="1"/>
  <c r="E36" i="1"/>
  <c r="C40" i="1"/>
  <c r="D39" i="1"/>
  <c r="F36" i="1"/>
  <c r="J33" i="1"/>
  <c r="I34" i="1"/>
  <c r="K33" i="1" l="1"/>
  <c r="G36" i="1"/>
  <c r="H35" i="1"/>
  <c r="E37" i="1"/>
  <c r="C41" i="1"/>
  <c r="D41" i="1" s="1"/>
  <c r="D40" i="1"/>
  <c r="J34" i="1"/>
  <c r="F37" i="1"/>
  <c r="I35" i="1"/>
  <c r="K34" i="1" l="1"/>
  <c r="G37" i="1"/>
  <c r="H36" i="1"/>
  <c r="E38" i="1"/>
  <c r="C42" i="1"/>
  <c r="J35" i="1"/>
  <c r="I36" i="1"/>
  <c r="K35" i="1" l="1"/>
  <c r="H37" i="1"/>
  <c r="E39" i="1"/>
  <c r="C43" i="1"/>
  <c r="D42" i="1"/>
  <c r="F38" i="1"/>
  <c r="I37" i="1"/>
  <c r="J36" i="1"/>
  <c r="G38" i="1" l="1"/>
  <c r="H38" i="1" s="1"/>
  <c r="K36" i="1"/>
  <c r="E40" i="1"/>
  <c r="C44" i="1"/>
  <c r="D43" i="1"/>
  <c r="J37" i="1"/>
  <c r="F39" i="1"/>
  <c r="I38" i="1"/>
  <c r="G39" i="1" l="1"/>
  <c r="H39" i="1" s="1"/>
  <c r="K37" i="1"/>
  <c r="E41" i="1"/>
  <c r="C45" i="1"/>
  <c r="D44" i="1"/>
  <c r="F40" i="1"/>
  <c r="J38" i="1"/>
  <c r="I39" i="1"/>
  <c r="G40" i="1" l="1"/>
  <c r="H40" i="1" s="1"/>
  <c r="K38" i="1"/>
  <c r="E42" i="1"/>
  <c r="C46" i="1"/>
  <c r="D45" i="1"/>
  <c r="J39" i="1"/>
  <c r="F41" i="1"/>
  <c r="I40" i="1"/>
  <c r="K39" i="1" l="1"/>
  <c r="G41" i="1"/>
  <c r="E43" i="1"/>
  <c r="C47" i="1"/>
  <c r="D46" i="1"/>
  <c r="F42" i="1"/>
  <c r="J40" i="1"/>
  <c r="K40" i="1" l="1"/>
  <c r="G42" i="1"/>
  <c r="H41" i="1"/>
  <c r="E44" i="1"/>
  <c r="D47" i="1"/>
  <c r="C48" i="1"/>
  <c r="F43" i="1"/>
  <c r="I41" i="1"/>
  <c r="G43" i="1" l="1"/>
  <c r="H42" i="1"/>
  <c r="E45" i="1"/>
  <c r="C49" i="1"/>
  <c r="D48" i="1"/>
  <c r="J41" i="1"/>
  <c r="F44" i="1"/>
  <c r="I42" i="1"/>
  <c r="K41" i="1" l="1"/>
  <c r="G44" i="1"/>
  <c r="H43" i="1"/>
  <c r="E46" i="1"/>
  <c r="C50" i="1"/>
  <c r="D49" i="1"/>
  <c r="J42" i="1"/>
  <c r="F45" i="1"/>
  <c r="I43" i="1"/>
  <c r="K42" i="1" l="1"/>
  <c r="G45" i="1"/>
  <c r="H44" i="1"/>
  <c r="E47" i="1"/>
  <c r="D50" i="1"/>
  <c r="C51" i="1"/>
  <c r="J43" i="1"/>
  <c r="F46" i="1"/>
  <c r="I44" i="1"/>
  <c r="K43" i="1" l="1"/>
  <c r="G46" i="1"/>
  <c r="E48" i="1"/>
  <c r="C52" i="1"/>
  <c r="D51" i="1"/>
  <c r="J44" i="1"/>
  <c r="F47" i="1"/>
  <c r="G47" i="1" l="1"/>
  <c r="E49" i="1"/>
  <c r="C53" i="1"/>
  <c r="D52" i="1"/>
  <c r="K44" i="1"/>
  <c r="F48" i="1"/>
  <c r="G48" i="1" l="1"/>
  <c r="E50" i="1"/>
  <c r="C54" i="1"/>
  <c r="D53" i="1"/>
  <c r="E51" i="1" l="1"/>
  <c r="C55" i="1"/>
  <c r="D54" i="1"/>
  <c r="F49" i="1"/>
  <c r="G49" i="1" l="1"/>
  <c r="E52" i="1"/>
  <c r="C56" i="1"/>
  <c r="D55" i="1"/>
  <c r="F50" i="1"/>
  <c r="G50" i="1" l="1"/>
  <c r="E53" i="1"/>
  <c r="C57" i="1"/>
  <c r="D56" i="1"/>
  <c r="F51" i="1"/>
  <c r="G51" i="1" l="1"/>
  <c r="E54" i="1"/>
  <c r="C58" i="1"/>
  <c r="D57" i="1"/>
  <c r="F52" i="1"/>
  <c r="G52" i="1" l="1"/>
  <c r="E55" i="1"/>
  <c r="C59" i="1"/>
  <c r="D58" i="1"/>
  <c r="F53" i="1"/>
  <c r="G53" i="1" l="1"/>
  <c r="E56" i="1"/>
  <c r="C60" i="1"/>
  <c r="D59" i="1"/>
  <c r="F54" i="1"/>
  <c r="G54" i="1" l="1"/>
  <c r="E57" i="1"/>
  <c r="C61" i="1"/>
  <c r="D60" i="1"/>
  <c r="F55" i="1"/>
  <c r="G55" i="1" l="1"/>
  <c r="E58" i="1"/>
  <c r="C62" i="1"/>
  <c r="D61" i="1"/>
  <c r="F56" i="1"/>
  <c r="G56" i="1" l="1"/>
  <c r="E59" i="1"/>
  <c r="D62" i="1"/>
  <c r="C63" i="1"/>
  <c r="E60" i="1" l="1"/>
  <c r="C64" i="1"/>
  <c r="D63" i="1"/>
  <c r="F57" i="1"/>
  <c r="G57" i="1" l="1"/>
  <c r="E61" i="1"/>
  <c r="C65" i="1"/>
  <c r="D64" i="1"/>
  <c r="F58" i="1"/>
  <c r="G58" i="1" l="1"/>
  <c r="E62" i="1"/>
  <c r="C66" i="1"/>
  <c r="D65" i="1"/>
  <c r="F59" i="1"/>
  <c r="G59" i="1" l="1"/>
  <c r="E63" i="1"/>
  <c r="C67" i="1"/>
  <c r="D66" i="1"/>
  <c r="F60" i="1"/>
  <c r="G60" i="1" l="1"/>
  <c r="E64" i="1"/>
  <c r="D67" i="1"/>
  <c r="C68" i="1"/>
  <c r="F61" i="1"/>
  <c r="G61" i="1" l="1"/>
  <c r="E65" i="1"/>
  <c r="C69" i="1"/>
  <c r="D68" i="1"/>
  <c r="F62" i="1"/>
  <c r="G62" i="1" l="1"/>
  <c r="E66" i="1"/>
  <c r="C70" i="1"/>
  <c r="D69" i="1"/>
  <c r="F63" i="1"/>
  <c r="G63" i="1" l="1"/>
  <c r="E67" i="1"/>
  <c r="D70" i="1"/>
  <c r="C71" i="1"/>
  <c r="F64" i="1"/>
  <c r="G64" i="1" l="1"/>
  <c r="E68" i="1"/>
  <c r="C72" i="1"/>
  <c r="D71" i="1"/>
  <c r="F65" i="1"/>
  <c r="G65" i="1" l="1"/>
  <c r="E69" i="1"/>
  <c r="C73" i="1"/>
  <c r="D72" i="1"/>
  <c r="E70" i="1" l="1"/>
  <c r="D73" i="1"/>
  <c r="C74" i="1"/>
  <c r="F66" i="1"/>
  <c r="G66" i="1" l="1"/>
  <c r="E71" i="1"/>
  <c r="C75" i="1"/>
  <c r="D74" i="1"/>
  <c r="F67" i="1"/>
  <c r="G67" i="1" l="1"/>
  <c r="E72" i="1"/>
  <c r="C76" i="1"/>
  <c r="D75" i="1"/>
  <c r="F68" i="1"/>
  <c r="G68" i="1" l="1"/>
  <c r="E73" i="1"/>
  <c r="C77" i="1"/>
  <c r="D76" i="1"/>
  <c r="F69" i="1"/>
  <c r="G69" i="1" l="1"/>
  <c r="E74" i="1"/>
  <c r="D77" i="1"/>
  <c r="C78" i="1"/>
  <c r="F70" i="1"/>
  <c r="G70" i="1" l="1"/>
  <c r="E75" i="1"/>
  <c r="C79" i="1"/>
  <c r="D78" i="1"/>
  <c r="F71" i="1"/>
  <c r="G71" i="1" l="1"/>
  <c r="E76" i="1"/>
  <c r="D79" i="1"/>
  <c r="C80" i="1"/>
  <c r="F72" i="1"/>
  <c r="G72" i="1" l="1"/>
  <c r="E77" i="1"/>
  <c r="C81" i="1"/>
  <c r="D80" i="1"/>
  <c r="F73" i="1"/>
  <c r="G73" i="1" l="1"/>
  <c r="E78" i="1"/>
  <c r="C82" i="1"/>
  <c r="D81" i="1"/>
  <c r="E79" i="1" l="1"/>
  <c r="C83" i="1"/>
  <c r="D82" i="1"/>
  <c r="F74" i="1"/>
  <c r="G74" i="1" l="1"/>
  <c r="E80" i="1"/>
  <c r="C84" i="1"/>
  <c r="D83" i="1"/>
  <c r="F75" i="1"/>
  <c r="G75" i="1" l="1"/>
  <c r="E81" i="1"/>
  <c r="C85" i="1"/>
  <c r="D84" i="1"/>
  <c r="F76" i="1"/>
  <c r="G76" i="1" l="1"/>
  <c r="E82" i="1"/>
  <c r="C86" i="1"/>
  <c r="D85" i="1"/>
  <c r="F77" i="1"/>
  <c r="G77" i="1" l="1"/>
  <c r="E83" i="1"/>
  <c r="D86" i="1"/>
  <c r="C87" i="1"/>
  <c r="F78" i="1"/>
  <c r="G78" i="1" l="1"/>
  <c r="E84" i="1"/>
  <c r="C88" i="1"/>
  <c r="D87" i="1"/>
  <c r="F79" i="1"/>
  <c r="G79" i="1" l="1"/>
  <c r="E85" i="1"/>
  <c r="D88" i="1"/>
  <c r="C89" i="1"/>
  <c r="F80" i="1"/>
  <c r="G80" i="1" l="1"/>
  <c r="E86" i="1"/>
  <c r="C90" i="1"/>
  <c r="D89" i="1"/>
  <c r="F81" i="1"/>
  <c r="G81" i="1" l="1"/>
  <c r="E87" i="1"/>
  <c r="C91" i="1"/>
  <c r="D90" i="1"/>
  <c r="E88" i="1" l="1"/>
  <c r="D91" i="1"/>
  <c r="C92" i="1"/>
  <c r="F82" i="1"/>
  <c r="G82" i="1" l="1"/>
  <c r="E89" i="1"/>
  <c r="C93" i="1"/>
  <c r="D92" i="1"/>
  <c r="F83" i="1"/>
  <c r="G83" i="1" l="1"/>
  <c r="E90" i="1"/>
  <c r="D93" i="1"/>
  <c r="C94" i="1"/>
  <c r="F84" i="1"/>
  <c r="G84" i="1" l="1"/>
  <c r="E91" i="1"/>
  <c r="D94" i="1"/>
  <c r="C95" i="1"/>
  <c r="F85" i="1"/>
  <c r="G85" i="1" l="1"/>
  <c r="E92" i="1"/>
  <c r="C96" i="1"/>
  <c r="D95" i="1"/>
  <c r="F86" i="1"/>
  <c r="G86" i="1" l="1"/>
  <c r="E93" i="1"/>
  <c r="C97" i="1"/>
  <c r="D96" i="1"/>
  <c r="F87" i="1"/>
  <c r="G87" i="1" l="1"/>
  <c r="E94" i="1"/>
  <c r="D97" i="1"/>
  <c r="C98" i="1"/>
  <c r="F88" i="1"/>
  <c r="G88" i="1" l="1"/>
  <c r="E95" i="1"/>
  <c r="D98" i="1"/>
  <c r="C99" i="1"/>
  <c r="F89" i="1"/>
  <c r="G89" i="1" l="1"/>
  <c r="E96" i="1"/>
  <c r="C100" i="1"/>
  <c r="D99" i="1"/>
  <c r="E97" i="1" l="1"/>
  <c r="C101" i="1"/>
  <c r="D100" i="1"/>
  <c r="F90" i="1"/>
  <c r="G90" i="1" l="1"/>
  <c r="E98" i="1"/>
  <c r="C102" i="1"/>
  <c r="D101" i="1"/>
  <c r="F91" i="1"/>
  <c r="G91" i="1" l="1"/>
  <c r="E99" i="1"/>
  <c r="C103" i="1"/>
  <c r="D102" i="1"/>
  <c r="F92" i="1"/>
  <c r="G92" i="1" l="1"/>
  <c r="E100" i="1"/>
  <c r="C104" i="1"/>
  <c r="D103" i="1"/>
  <c r="F93" i="1"/>
  <c r="G93" i="1" l="1"/>
  <c r="E101" i="1"/>
  <c r="C105" i="1"/>
  <c r="D104" i="1"/>
  <c r="F94" i="1"/>
  <c r="G94" i="1" l="1"/>
  <c r="E102" i="1"/>
  <c r="C106" i="1"/>
  <c r="D105" i="1"/>
  <c r="F95" i="1"/>
  <c r="G95" i="1" l="1"/>
  <c r="E103" i="1"/>
  <c r="D106" i="1"/>
  <c r="C107" i="1"/>
  <c r="F96" i="1"/>
  <c r="G96" i="1" l="1"/>
  <c r="E104" i="1"/>
  <c r="C108" i="1"/>
  <c r="D107" i="1"/>
  <c r="F97" i="1"/>
  <c r="G97" i="1" l="1"/>
  <c r="E105" i="1"/>
  <c r="C109" i="1"/>
  <c r="D108" i="1"/>
  <c r="F98" i="1"/>
  <c r="G98" i="1" l="1"/>
  <c r="E106" i="1"/>
  <c r="C110" i="1"/>
  <c r="D109" i="1"/>
  <c r="F99" i="1"/>
  <c r="G99" i="1" l="1"/>
  <c r="E107" i="1"/>
  <c r="C111" i="1"/>
  <c r="D110" i="1"/>
  <c r="F100" i="1"/>
  <c r="G100" i="1" l="1"/>
  <c r="E108" i="1"/>
  <c r="C112" i="1"/>
  <c r="D111" i="1"/>
  <c r="F101" i="1"/>
  <c r="G101" i="1" l="1"/>
  <c r="E109" i="1"/>
  <c r="C113" i="1"/>
  <c r="D112" i="1"/>
  <c r="F102" i="1"/>
  <c r="G102" i="1" l="1"/>
  <c r="E110" i="1"/>
  <c r="C114" i="1"/>
  <c r="D113" i="1"/>
  <c r="F103" i="1"/>
  <c r="G103" i="1" l="1"/>
  <c r="E111" i="1"/>
  <c r="D114" i="1"/>
  <c r="C115" i="1"/>
  <c r="F104" i="1"/>
  <c r="G104" i="1" l="1"/>
  <c r="E112" i="1"/>
  <c r="C116" i="1"/>
  <c r="D115" i="1"/>
  <c r="F105" i="1"/>
  <c r="G105" i="1" l="1"/>
  <c r="E113" i="1"/>
  <c r="C117" i="1"/>
  <c r="D116" i="1"/>
  <c r="F106" i="1"/>
  <c r="G106" i="1" l="1"/>
  <c r="E114" i="1"/>
  <c r="C118" i="1"/>
  <c r="D117" i="1"/>
  <c r="F107" i="1"/>
  <c r="G107" i="1" l="1"/>
  <c r="E115" i="1"/>
  <c r="C119" i="1"/>
  <c r="D118" i="1"/>
  <c r="F108" i="1"/>
  <c r="G108" i="1" l="1"/>
  <c r="E116" i="1"/>
  <c r="C120" i="1"/>
  <c r="D119" i="1"/>
  <c r="F109" i="1"/>
  <c r="G109" i="1" l="1"/>
  <c r="E117" i="1"/>
  <c r="D120" i="1"/>
  <c r="C121" i="1"/>
  <c r="F110" i="1"/>
  <c r="G110" i="1" l="1"/>
  <c r="E118" i="1"/>
  <c r="C122" i="1"/>
  <c r="D121" i="1"/>
  <c r="F111" i="1"/>
  <c r="G111" i="1" l="1"/>
  <c r="E119" i="1"/>
  <c r="C123" i="1"/>
  <c r="D122" i="1"/>
  <c r="F112" i="1"/>
  <c r="G112" i="1" l="1"/>
  <c r="E120" i="1"/>
  <c r="C124" i="1"/>
  <c r="D123" i="1"/>
  <c r="F113" i="1"/>
  <c r="G113" i="1" l="1"/>
  <c r="E121" i="1"/>
  <c r="C125" i="1"/>
  <c r="D124" i="1"/>
  <c r="F114" i="1"/>
  <c r="G114" i="1" l="1"/>
  <c r="E122" i="1"/>
  <c r="C126" i="1"/>
  <c r="D125" i="1"/>
  <c r="F115" i="1"/>
  <c r="G115" i="1" l="1"/>
  <c r="E123" i="1"/>
  <c r="D126" i="1"/>
  <c r="C127" i="1"/>
  <c r="F116" i="1"/>
  <c r="G116" i="1" l="1"/>
  <c r="E124" i="1"/>
  <c r="D127" i="1"/>
  <c r="C128" i="1"/>
  <c r="F117" i="1"/>
  <c r="G117" i="1" l="1"/>
  <c r="E125" i="1"/>
  <c r="C129" i="1"/>
  <c r="D128" i="1"/>
  <c r="F118" i="1"/>
  <c r="G118" i="1" l="1"/>
  <c r="E126" i="1"/>
  <c r="C130" i="1"/>
  <c r="D129" i="1"/>
  <c r="F119" i="1"/>
  <c r="G119" i="1" l="1"/>
  <c r="E127" i="1"/>
  <c r="C131" i="1"/>
  <c r="D130" i="1"/>
  <c r="F120" i="1"/>
  <c r="G120" i="1" l="1"/>
  <c r="E128" i="1"/>
  <c r="C132" i="1"/>
  <c r="D131" i="1"/>
  <c r="F121" i="1"/>
  <c r="G121" i="1" l="1"/>
  <c r="E129" i="1"/>
  <c r="D132" i="1"/>
  <c r="C133" i="1"/>
  <c r="F122" i="1"/>
  <c r="G122" i="1" l="1"/>
  <c r="E130" i="1"/>
  <c r="D133" i="1"/>
  <c r="C134" i="1"/>
  <c r="F123" i="1"/>
  <c r="G123" i="1" l="1"/>
  <c r="E131" i="1"/>
  <c r="D134" i="1"/>
  <c r="C135" i="1"/>
  <c r="F124" i="1"/>
  <c r="G124" i="1" l="1"/>
  <c r="E132" i="1"/>
  <c r="C136" i="1"/>
  <c r="D135" i="1"/>
  <c r="F125" i="1"/>
  <c r="G125" i="1" l="1"/>
  <c r="E133" i="1"/>
  <c r="D136" i="1"/>
  <c r="C137" i="1"/>
  <c r="F126" i="1"/>
  <c r="G126" i="1" l="1"/>
  <c r="E134" i="1"/>
  <c r="C138" i="1"/>
  <c r="D137" i="1"/>
  <c r="F127" i="1"/>
  <c r="G127" i="1" l="1"/>
  <c r="E135" i="1"/>
  <c r="C139" i="1"/>
  <c r="D138" i="1"/>
  <c r="F128" i="1"/>
  <c r="G128" i="1" l="1"/>
  <c r="E136" i="1"/>
  <c r="C140" i="1"/>
  <c r="D139" i="1"/>
  <c r="F129" i="1"/>
  <c r="G129" i="1" l="1"/>
  <c r="E137" i="1"/>
  <c r="D140" i="1"/>
  <c r="C141" i="1"/>
  <c r="F130" i="1"/>
  <c r="G130" i="1" l="1"/>
  <c r="E138" i="1"/>
  <c r="C142" i="1"/>
  <c r="D141" i="1"/>
  <c r="F131" i="1"/>
  <c r="G131" i="1" l="1"/>
  <c r="E139" i="1"/>
  <c r="D142" i="1"/>
  <c r="C143" i="1"/>
  <c r="F132" i="1"/>
  <c r="G132" i="1" l="1"/>
  <c r="E140" i="1"/>
  <c r="D143" i="1"/>
  <c r="C144" i="1"/>
  <c r="F133" i="1"/>
  <c r="G133" i="1" l="1"/>
  <c r="E141" i="1"/>
  <c r="C145" i="1"/>
  <c r="D144" i="1"/>
  <c r="F134" i="1"/>
  <c r="G134" i="1" l="1"/>
  <c r="E142" i="1"/>
  <c r="D145" i="1"/>
  <c r="C146" i="1"/>
  <c r="F135" i="1"/>
  <c r="G135" i="1" l="1"/>
  <c r="E143" i="1"/>
  <c r="C147" i="1"/>
  <c r="D146" i="1"/>
  <c r="F136" i="1"/>
  <c r="G136" i="1" l="1"/>
  <c r="E144" i="1"/>
  <c r="D147" i="1"/>
  <c r="C148" i="1"/>
  <c r="F137" i="1"/>
  <c r="G137" i="1" l="1"/>
  <c r="E145" i="1"/>
  <c r="D148" i="1"/>
  <c r="C149" i="1"/>
  <c r="F138" i="1"/>
  <c r="G138" i="1" l="1"/>
  <c r="E146" i="1"/>
  <c r="D149" i="1"/>
  <c r="C150" i="1"/>
  <c r="F139" i="1"/>
  <c r="G139" i="1" l="1"/>
  <c r="E147" i="1"/>
  <c r="C151" i="1"/>
  <c r="D150" i="1"/>
  <c r="F140" i="1"/>
  <c r="G140" i="1" l="1"/>
  <c r="E148" i="1"/>
  <c r="C152" i="1"/>
  <c r="D151" i="1"/>
  <c r="F141" i="1"/>
  <c r="G141" i="1" l="1"/>
  <c r="E149" i="1"/>
  <c r="C153" i="1"/>
  <c r="D152" i="1"/>
  <c r="F142" i="1"/>
  <c r="G142" i="1" l="1"/>
  <c r="E150" i="1"/>
  <c r="C154" i="1"/>
  <c r="D153" i="1"/>
  <c r="F143" i="1"/>
  <c r="G143" i="1" l="1"/>
  <c r="E151" i="1"/>
  <c r="C155" i="1"/>
  <c r="D154" i="1"/>
  <c r="F144" i="1"/>
  <c r="G144" i="1" l="1"/>
  <c r="E152" i="1"/>
  <c r="D155" i="1"/>
  <c r="C156" i="1"/>
  <c r="F145" i="1"/>
  <c r="G145" i="1" l="1"/>
  <c r="E153" i="1"/>
  <c r="C157" i="1"/>
  <c r="D156" i="1"/>
  <c r="F146" i="1"/>
  <c r="G146" i="1" l="1"/>
  <c r="E154" i="1"/>
  <c r="C158" i="1"/>
  <c r="D157" i="1"/>
  <c r="F147" i="1"/>
  <c r="G147" i="1" l="1"/>
  <c r="E155" i="1"/>
  <c r="C159" i="1"/>
  <c r="D158" i="1"/>
  <c r="F148" i="1"/>
  <c r="G148" i="1" l="1"/>
  <c r="E156" i="1"/>
  <c r="C160" i="1"/>
  <c r="D159" i="1"/>
  <c r="F149" i="1"/>
  <c r="G149" i="1" l="1"/>
  <c r="E157" i="1"/>
  <c r="C161" i="1"/>
  <c r="D160" i="1"/>
  <c r="F150" i="1"/>
  <c r="G150" i="1" l="1"/>
  <c r="E158" i="1"/>
  <c r="C162" i="1"/>
  <c r="D161" i="1"/>
  <c r="F151" i="1"/>
  <c r="G151" i="1" l="1"/>
  <c r="E159" i="1"/>
  <c r="C163" i="1"/>
  <c r="D162" i="1"/>
  <c r="F152" i="1"/>
  <c r="G152" i="1" l="1"/>
  <c r="E160" i="1"/>
  <c r="D163" i="1"/>
  <c r="C164" i="1"/>
  <c r="F153" i="1"/>
  <c r="G153" i="1" l="1"/>
  <c r="E161" i="1"/>
  <c r="C165" i="1"/>
  <c r="D164" i="1"/>
  <c r="F154" i="1"/>
  <c r="G154" i="1" l="1"/>
  <c r="E162" i="1"/>
  <c r="C166" i="1"/>
  <c r="D165" i="1"/>
  <c r="F155" i="1"/>
  <c r="G155" i="1" l="1"/>
  <c r="E163" i="1"/>
  <c r="C167" i="1"/>
  <c r="D166" i="1"/>
  <c r="F156" i="1"/>
  <c r="G156" i="1" l="1"/>
  <c r="E164" i="1"/>
  <c r="C168" i="1"/>
  <c r="D167" i="1"/>
  <c r="F157" i="1"/>
  <c r="G157" i="1" l="1"/>
  <c r="E165" i="1"/>
  <c r="D168" i="1"/>
  <c r="C169" i="1"/>
  <c r="F158" i="1"/>
  <c r="G158" i="1" l="1"/>
  <c r="E166" i="1"/>
  <c r="C170" i="1"/>
  <c r="D169" i="1"/>
  <c r="F159" i="1"/>
  <c r="G159" i="1" l="1"/>
  <c r="E167" i="1"/>
  <c r="D170" i="1"/>
  <c r="C171" i="1"/>
  <c r="F160" i="1"/>
  <c r="G160" i="1" l="1"/>
  <c r="E168" i="1"/>
  <c r="C172" i="1"/>
  <c r="D171" i="1"/>
  <c r="F161" i="1"/>
  <c r="G161" i="1" l="1"/>
  <c r="E169" i="1"/>
  <c r="C173" i="1"/>
  <c r="D172" i="1"/>
  <c r="F162" i="1"/>
  <c r="G162" i="1" l="1"/>
  <c r="E170" i="1"/>
  <c r="C174" i="1"/>
  <c r="D173" i="1"/>
  <c r="F163" i="1"/>
  <c r="G163" i="1" l="1"/>
  <c r="E171" i="1"/>
  <c r="C175" i="1"/>
  <c r="D174" i="1"/>
  <c r="F164" i="1"/>
  <c r="G164" i="1" l="1"/>
  <c r="E172" i="1"/>
  <c r="C176" i="1"/>
  <c r="D175" i="1"/>
  <c r="F165" i="1"/>
  <c r="G165" i="1" l="1"/>
  <c r="E173" i="1"/>
  <c r="D176" i="1"/>
  <c r="C177" i="1"/>
  <c r="F166" i="1"/>
  <c r="G166" i="1" l="1"/>
  <c r="E174" i="1"/>
  <c r="D177" i="1"/>
  <c r="C178" i="1"/>
  <c r="F167" i="1"/>
  <c r="G167" i="1" l="1"/>
  <c r="E175" i="1"/>
  <c r="D178" i="1"/>
  <c r="C179" i="1"/>
  <c r="F168" i="1"/>
  <c r="G168" i="1" l="1"/>
  <c r="E176" i="1"/>
  <c r="C180" i="1"/>
  <c r="D179" i="1"/>
  <c r="F169" i="1"/>
  <c r="G169" i="1" l="1"/>
  <c r="E177" i="1"/>
  <c r="D180" i="1"/>
  <c r="C181" i="1"/>
  <c r="F170" i="1"/>
  <c r="G170" i="1" l="1"/>
  <c r="E178" i="1"/>
  <c r="C182" i="1"/>
  <c r="D181" i="1"/>
  <c r="F171" i="1"/>
  <c r="G171" i="1" l="1"/>
  <c r="E179" i="1"/>
  <c r="C183" i="1"/>
  <c r="D182" i="1"/>
  <c r="F172" i="1"/>
  <c r="G172" i="1" l="1"/>
  <c r="E180" i="1"/>
  <c r="C184" i="1"/>
  <c r="D183" i="1"/>
  <c r="F173" i="1"/>
  <c r="G173" i="1" l="1"/>
  <c r="E181" i="1"/>
  <c r="D184" i="1"/>
  <c r="C185" i="1"/>
  <c r="F174" i="1"/>
  <c r="G174" i="1" l="1"/>
  <c r="E182" i="1"/>
  <c r="C186" i="1"/>
  <c r="D185" i="1"/>
  <c r="F175" i="1"/>
  <c r="G175" i="1" l="1"/>
  <c r="E183" i="1"/>
  <c r="D186" i="1"/>
  <c r="C187" i="1"/>
  <c r="F176" i="1"/>
  <c r="G176" i="1" l="1"/>
  <c r="E184" i="1"/>
  <c r="C188" i="1"/>
  <c r="D187" i="1"/>
  <c r="F177" i="1"/>
  <c r="G177" i="1" l="1"/>
  <c r="E185" i="1"/>
  <c r="C189" i="1"/>
  <c r="D188" i="1"/>
  <c r="F178" i="1"/>
  <c r="G178" i="1" l="1"/>
  <c r="E186" i="1"/>
  <c r="C190" i="1"/>
  <c r="D189" i="1"/>
  <c r="F179" i="1"/>
  <c r="G179" i="1" l="1"/>
  <c r="E187" i="1"/>
  <c r="C191" i="1"/>
  <c r="D190" i="1"/>
  <c r="F180" i="1"/>
  <c r="G180" i="1" l="1"/>
  <c r="E188" i="1"/>
  <c r="C192" i="1"/>
  <c r="D191" i="1"/>
  <c r="F181" i="1"/>
  <c r="G181" i="1" l="1"/>
  <c r="E189" i="1"/>
  <c r="C193" i="1"/>
  <c r="D192" i="1"/>
  <c r="F182" i="1"/>
  <c r="G182" i="1" l="1"/>
  <c r="E190" i="1"/>
  <c r="C194" i="1"/>
  <c r="D193" i="1"/>
  <c r="F183" i="1"/>
  <c r="G183" i="1" l="1"/>
  <c r="E191" i="1"/>
  <c r="D194" i="1"/>
  <c r="C195" i="1"/>
  <c r="F184" i="1"/>
  <c r="G184" i="1" l="1"/>
  <c r="E192" i="1"/>
  <c r="D195" i="1"/>
  <c r="C196" i="1"/>
  <c r="F185" i="1"/>
  <c r="G185" i="1" l="1"/>
  <c r="E193" i="1"/>
  <c r="C197" i="1"/>
  <c r="D196" i="1"/>
  <c r="F186" i="1"/>
  <c r="G186" i="1" l="1"/>
  <c r="E194" i="1"/>
  <c r="C198" i="1"/>
  <c r="D197" i="1"/>
  <c r="F187" i="1"/>
  <c r="G187" i="1" l="1"/>
  <c r="E195" i="1"/>
  <c r="D198" i="1"/>
  <c r="C199" i="1"/>
  <c r="F188" i="1"/>
  <c r="G188" i="1" l="1"/>
  <c r="E196" i="1"/>
  <c r="D199" i="1"/>
  <c r="C200" i="1"/>
  <c r="F189" i="1"/>
  <c r="G189" i="1" l="1"/>
  <c r="E197" i="1"/>
  <c r="C201" i="1"/>
  <c r="D200" i="1"/>
  <c r="F190" i="1"/>
  <c r="G190" i="1" l="1"/>
  <c r="E198" i="1"/>
  <c r="C202" i="1"/>
  <c r="D201" i="1"/>
  <c r="F191" i="1"/>
  <c r="G191" i="1" l="1"/>
  <c r="E199" i="1"/>
  <c r="C203" i="1"/>
  <c r="D202" i="1"/>
  <c r="F192" i="1"/>
  <c r="G192" i="1" l="1"/>
  <c r="E200" i="1"/>
  <c r="D203" i="1"/>
  <c r="C204" i="1"/>
  <c r="F193" i="1"/>
  <c r="G193" i="1" l="1"/>
  <c r="E201" i="1"/>
  <c r="C205" i="1"/>
  <c r="D204" i="1"/>
  <c r="F194" i="1"/>
  <c r="G194" i="1" l="1"/>
  <c r="E202" i="1"/>
  <c r="D205" i="1"/>
  <c r="C206" i="1"/>
  <c r="F195" i="1"/>
  <c r="G195" i="1" l="1"/>
  <c r="E203" i="1"/>
  <c r="D206" i="1"/>
  <c r="C207" i="1"/>
  <c r="F196" i="1"/>
  <c r="G196" i="1" l="1"/>
  <c r="E204" i="1"/>
  <c r="D207" i="1"/>
  <c r="C208" i="1"/>
  <c r="F197" i="1"/>
  <c r="G197" i="1" l="1"/>
  <c r="E205" i="1"/>
  <c r="C209" i="1"/>
  <c r="D208" i="1"/>
  <c r="F198" i="1"/>
  <c r="G198" i="1" l="1"/>
  <c r="E206" i="1"/>
  <c r="D209" i="1"/>
  <c r="C210" i="1"/>
  <c r="F199" i="1"/>
  <c r="G199" i="1" l="1"/>
  <c r="E207" i="1"/>
  <c r="C211" i="1"/>
  <c r="D210" i="1"/>
  <c r="F200" i="1"/>
  <c r="G200" i="1" l="1"/>
  <c r="E208" i="1"/>
  <c r="C212" i="1"/>
  <c r="D211" i="1"/>
  <c r="F201" i="1"/>
  <c r="G201" i="1" l="1"/>
  <c r="E209" i="1"/>
  <c r="D212" i="1"/>
  <c r="C213" i="1"/>
  <c r="F202" i="1"/>
  <c r="G202" i="1" l="1"/>
  <c r="E210" i="1"/>
  <c r="D213" i="1"/>
  <c r="C214" i="1"/>
  <c r="F203" i="1"/>
  <c r="G203" i="1" l="1"/>
  <c r="E211" i="1"/>
  <c r="D214" i="1"/>
  <c r="C215" i="1"/>
  <c r="F204" i="1"/>
  <c r="G204" i="1" l="1"/>
  <c r="E212" i="1"/>
  <c r="D215" i="1"/>
  <c r="C216" i="1"/>
  <c r="F205" i="1"/>
  <c r="G205" i="1" l="1"/>
  <c r="E213" i="1"/>
  <c r="C217" i="1"/>
  <c r="D216" i="1"/>
  <c r="F206" i="1"/>
  <c r="G206" i="1" l="1"/>
  <c r="E214" i="1"/>
  <c r="C218" i="1"/>
  <c r="D217" i="1"/>
  <c r="F207" i="1"/>
  <c r="G207" i="1" l="1"/>
  <c r="E215" i="1"/>
  <c r="C219" i="1"/>
  <c r="D218" i="1"/>
  <c r="F208" i="1"/>
  <c r="G208" i="1" l="1"/>
  <c r="E216" i="1"/>
  <c r="C220" i="1"/>
  <c r="D219" i="1"/>
  <c r="F209" i="1"/>
  <c r="G209" i="1" l="1"/>
  <c r="E217" i="1"/>
  <c r="D220" i="1"/>
  <c r="C221" i="1"/>
  <c r="F210" i="1"/>
  <c r="G210" i="1" l="1"/>
  <c r="E218" i="1"/>
  <c r="C222" i="1"/>
  <c r="D221" i="1"/>
  <c r="F211" i="1"/>
  <c r="G211" i="1" l="1"/>
  <c r="E219" i="1"/>
  <c r="D222" i="1"/>
  <c r="C223" i="1"/>
  <c r="F212" i="1"/>
  <c r="G212" i="1" l="1"/>
  <c r="E220" i="1"/>
  <c r="C224" i="1"/>
  <c r="D223" i="1"/>
  <c r="F213" i="1"/>
  <c r="G213" i="1" l="1"/>
  <c r="E221" i="1"/>
  <c r="C225" i="1"/>
  <c r="D224" i="1"/>
  <c r="F214" i="1"/>
  <c r="G214" i="1" l="1"/>
  <c r="E222" i="1"/>
  <c r="C226" i="1"/>
  <c r="D225" i="1"/>
  <c r="F215" i="1"/>
  <c r="G215" i="1" l="1"/>
  <c r="E223" i="1"/>
  <c r="D226" i="1"/>
  <c r="C227" i="1"/>
  <c r="F216" i="1"/>
  <c r="G216" i="1" l="1"/>
  <c r="E224" i="1"/>
  <c r="C228" i="1"/>
  <c r="D227" i="1"/>
  <c r="F217" i="1"/>
  <c r="G217" i="1" l="1"/>
  <c r="E225" i="1"/>
  <c r="C229" i="1"/>
  <c r="D228" i="1"/>
  <c r="F218" i="1"/>
  <c r="G218" i="1" l="1"/>
  <c r="E226" i="1"/>
  <c r="C230" i="1"/>
  <c r="D229" i="1"/>
  <c r="F219" i="1"/>
  <c r="G219" i="1" l="1"/>
  <c r="E227" i="1"/>
  <c r="C231" i="1"/>
  <c r="D230" i="1"/>
  <c r="F220" i="1"/>
  <c r="G220" i="1" l="1"/>
  <c r="E228" i="1"/>
  <c r="C232" i="1"/>
  <c r="D231" i="1"/>
  <c r="F221" i="1"/>
  <c r="G221" i="1" l="1"/>
  <c r="E229" i="1"/>
  <c r="C233" i="1"/>
  <c r="D232" i="1"/>
  <c r="F222" i="1"/>
  <c r="G222" i="1" l="1"/>
  <c r="E230" i="1"/>
  <c r="D233" i="1"/>
  <c r="C234" i="1"/>
  <c r="F223" i="1"/>
  <c r="G223" i="1" l="1"/>
  <c r="E231" i="1"/>
  <c r="C235" i="1"/>
  <c r="D234" i="1"/>
  <c r="F224" i="1"/>
  <c r="G224" i="1" l="1"/>
  <c r="E232" i="1"/>
  <c r="D235" i="1"/>
  <c r="C236" i="1"/>
  <c r="F225" i="1"/>
  <c r="G225" i="1" l="1"/>
  <c r="E233" i="1"/>
  <c r="C237" i="1"/>
  <c r="D236" i="1"/>
  <c r="F226" i="1"/>
  <c r="G226" i="1" l="1"/>
  <c r="E234" i="1"/>
  <c r="C238" i="1"/>
  <c r="D237" i="1"/>
  <c r="F227" i="1"/>
  <c r="G227" i="1" l="1"/>
  <c r="E235" i="1"/>
  <c r="D238" i="1"/>
  <c r="C239" i="1"/>
  <c r="F228" i="1"/>
  <c r="G228" i="1" l="1"/>
  <c r="E236" i="1"/>
  <c r="D239" i="1"/>
  <c r="C240" i="1"/>
  <c r="F229" i="1"/>
  <c r="G229" i="1" l="1"/>
  <c r="E237" i="1"/>
  <c r="C241" i="1"/>
  <c r="D240" i="1"/>
  <c r="F230" i="1"/>
  <c r="G230" i="1" l="1"/>
  <c r="E238" i="1"/>
  <c r="D241" i="1"/>
  <c r="C242" i="1"/>
  <c r="F231" i="1"/>
  <c r="G231" i="1" l="1"/>
  <c r="E239" i="1"/>
  <c r="C243" i="1"/>
  <c r="D242" i="1"/>
  <c r="F232" i="1"/>
  <c r="G232" i="1" l="1"/>
  <c r="E240" i="1"/>
  <c r="D243" i="1"/>
  <c r="C244" i="1"/>
  <c r="F233" i="1"/>
  <c r="G233" i="1" l="1"/>
  <c r="E241" i="1"/>
  <c r="C245" i="1"/>
  <c r="D244" i="1"/>
  <c r="F234" i="1"/>
  <c r="G234" i="1" l="1"/>
  <c r="E242" i="1"/>
  <c r="D245" i="1"/>
  <c r="C246" i="1"/>
  <c r="F235" i="1"/>
  <c r="G235" i="1" l="1"/>
  <c r="E243" i="1"/>
  <c r="C247" i="1"/>
  <c r="D246" i="1"/>
  <c r="F236" i="1"/>
  <c r="G236" i="1" l="1"/>
  <c r="E244" i="1"/>
  <c r="C248" i="1"/>
  <c r="D247" i="1"/>
  <c r="F237" i="1"/>
  <c r="G237" i="1" l="1"/>
  <c r="E245" i="1"/>
  <c r="D248" i="1"/>
  <c r="C249" i="1"/>
  <c r="F238" i="1"/>
  <c r="G238" i="1" l="1"/>
  <c r="E246" i="1"/>
  <c r="D249" i="1"/>
  <c r="C250" i="1"/>
  <c r="F239" i="1"/>
  <c r="G239" i="1" l="1"/>
  <c r="E247" i="1"/>
  <c r="C251" i="1"/>
  <c r="D250" i="1"/>
  <c r="F240" i="1"/>
  <c r="G240" i="1" l="1"/>
  <c r="E248" i="1"/>
  <c r="D251" i="1"/>
  <c r="C252" i="1"/>
  <c r="F241" i="1"/>
  <c r="G241" i="1" l="1"/>
  <c r="E249" i="1"/>
  <c r="D252" i="1"/>
  <c r="C253" i="1"/>
  <c r="F242" i="1"/>
  <c r="G242" i="1" l="1"/>
  <c r="E250" i="1"/>
  <c r="C254" i="1"/>
  <c r="D253" i="1"/>
  <c r="F243" i="1"/>
  <c r="G243" i="1" l="1"/>
  <c r="E251" i="1"/>
  <c r="C255" i="1"/>
  <c r="D254" i="1"/>
  <c r="F244" i="1"/>
  <c r="G244" i="1" l="1"/>
  <c r="E252" i="1"/>
  <c r="C256" i="1"/>
  <c r="D255" i="1"/>
  <c r="F245" i="1"/>
  <c r="G245" i="1" l="1"/>
  <c r="E253" i="1"/>
  <c r="D256" i="1"/>
  <c r="C257" i="1"/>
  <c r="F246" i="1"/>
  <c r="G246" i="1" l="1"/>
  <c r="E254" i="1"/>
  <c r="D257" i="1"/>
  <c r="C258" i="1"/>
  <c r="F247" i="1"/>
  <c r="G247" i="1" l="1"/>
  <c r="E255" i="1"/>
  <c r="D258" i="1"/>
  <c r="C259" i="1"/>
  <c r="F248" i="1"/>
  <c r="G248" i="1" l="1"/>
  <c r="E256" i="1"/>
  <c r="C260" i="1"/>
  <c r="D259" i="1"/>
  <c r="F249" i="1"/>
  <c r="G249" i="1" l="1"/>
  <c r="E257" i="1"/>
  <c r="C261" i="1"/>
  <c r="D260" i="1"/>
  <c r="F250" i="1"/>
  <c r="G250" i="1" l="1"/>
  <c r="E258" i="1"/>
  <c r="D261" i="1"/>
  <c r="C262" i="1"/>
  <c r="E259" i="1" l="1"/>
  <c r="C263" i="1"/>
  <c r="D262" i="1"/>
  <c r="F251" i="1"/>
  <c r="G251" i="1" l="1"/>
  <c r="E260" i="1"/>
  <c r="D263" i="1"/>
  <c r="C264" i="1"/>
  <c r="F252" i="1"/>
  <c r="G252" i="1" l="1"/>
  <c r="E261" i="1"/>
  <c r="C265" i="1"/>
  <c r="D264" i="1"/>
  <c r="F253" i="1"/>
  <c r="G253" i="1" l="1"/>
  <c r="E262" i="1"/>
  <c r="D265" i="1"/>
  <c r="C266" i="1"/>
  <c r="F254" i="1"/>
  <c r="G254" i="1" l="1"/>
  <c r="E263" i="1"/>
  <c r="C267" i="1"/>
  <c r="D266" i="1"/>
  <c r="F255" i="1"/>
  <c r="G255" i="1" l="1"/>
  <c r="E264" i="1"/>
  <c r="C268" i="1"/>
  <c r="D267" i="1"/>
  <c r="F256" i="1"/>
  <c r="G256" i="1" l="1"/>
  <c r="E265" i="1"/>
  <c r="C269" i="1"/>
  <c r="D268" i="1"/>
  <c r="F257" i="1"/>
  <c r="G257" i="1" l="1"/>
  <c r="E266" i="1"/>
  <c r="C270" i="1"/>
  <c r="D269" i="1"/>
  <c r="F258" i="1"/>
  <c r="G258" i="1" l="1"/>
  <c r="E267" i="1"/>
  <c r="C271" i="1"/>
  <c r="D270" i="1"/>
  <c r="F259" i="1"/>
  <c r="G259" i="1" l="1"/>
  <c r="E268" i="1"/>
  <c r="D271" i="1"/>
  <c r="C272" i="1"/>
  <c r="F260" i="1"/>
  <c r="G260" i="1" l="1"/>
  <c r="E269" i="1"/>
  <c r="D272" i="1"/>
  <c r="C273" i="1"/>
  <c r="F261" i="1"/>
  <c r="G261" i="1" l="1"/>
  <c r="E270" i="1"/>
  <c r="C274" i="1"/>
  <c r="D273" i="1"/>
  <c r="F262" i="1"/>
  <c r="G262" i="1" l="1"/>
  <c r="E271" i="1"/>
  <c r="D274" i="1"/>
  <c r="C275" i="1"/>
  <c r="F263" i="1"/>
  <c r="G263" i="1" l="1"/>
  <c r="E272" i="1"/>
  <c r="D275" i="1"/>
  <c r="C276" i="1"/>
  <c r="F264" i="1"/>
  <c r="G264" i="1" l="1"/>
  <c r="E273" i="1"/>
  <c r="D276" i="1"/>
  <c r="C277" i="1"/>
  <c r="F265" i="1"/>
  <c r="G265" i="1" l="1"/>
  <c r="E274" i="1"/>
  <c r="D277" i="1"/>
  <c r="C278" i="1"/>
  <c r="F266" i="1"/>
  <c r="G266" i="1" l="1"/>
  <c r="E275" i="1"/>
  <c r="D278" i="1"/>
  <c r="C279" i="1"/>
  <c r="F267" i="1"/>
  <c r="G267" i="1" l="1"/>
  <c r="E276" i="1"/>
  <c r="D279" i="1"/>
  <c r="C280" i="1"/>
  <c r="F268" i="1"/>
  <c r="G268" i="1" l="1"/>
  <c r="E277" i="1"/>
  <c r="C281" i="1"/>
  <c r="D280" i="1"/>
  <c r="F269" i="1"/>
  <c r="G269" i="1" l="1"/>
  <c r="E278" i="1"/>
  <c r="D281" i="1"/>
  <c r="C282" i="1"/>
  <c r="F270" i="1"/>
  <c r="G270" i="1" l="1"/>
  <c r="E279" i="1"/>
  <c r="C283" i="1"/>
  <c r="D282" i="1"/>
  <c r="F271" i="1"/>
  <c r="G271" i="1" l="1"/>
  <c r="E280" i="1"/>
  <c r="C284" i="1"/>
  <c r="D283" i="1"/>
  <c r="F272" i="1"/>
  <c r="G272" i="1" l="1"/>
  <c r="E281" i="1"/>
  <c r="C285" i="1"/>
  <c r="D284" i="1"/>
  <c r="F273" i="1"/>
  <c r="G273" i="1" l="1"/>
  <c r="E282" i="1"/>
  <c r="C286" i="1"/>
  <c r="D285" i="1"/>
  <c r="F274" i="1"/>
  <c r="G274" i="1" l="1"/>
  <c r="E283" i="1"/>
  <c r="C287" i="1"/>
  <c r="D286" i="1"/>
  <c r="F275" i="1"/>
  <c r="G275" i="1" l="1"/>
  <c r="E284" i="1"/>
  <c r="C288" i="1"/>
  <c r="D287" i="1"/>
  <c r="F276" i="1"/>
  <c r="G276" i="1" l="1"/>
  <c r="E285" i="1"/>
  <c r="C289" i="1"/>
  <c r="D288" i="1"/>
  <c r="F277" i="1"/>
  <c r="G277" i="1" l="1"/>
  <c r="E286" i="1"/>
  <c r="C290" i="1"/>
  <c r="D289" i="1"/>
  <c r="E287" i="1" l="1"/>
  <c r="C291" i="1"/>
  <c r="D290" i="1"/>
  <c r="F278" i="1"/>
  <c r="G278" i="1" l="1"/>
  <c r="E288" i="1"/>
  <c r="C292" i="1"/>
  <c r="D291" i="1"/>
  <c r="F279" i="1"/>
  <c r="G279" i="1" l="1"/>
  <c r="E289" i="1"/>
  <c r="C293" i="1"/>
  <c r="D292" i="1"/>
  <c r="F280" i="1"/>
  <c r="G280" i="1" l="1"/>
  <c r="E290" i="1"/>
  <c r="C294" i="1"/>
  <c r="D293" i="1"/>
  <c r="F281" i="1"/>
  <c r="G281" i="1" l="1"/>
  <c r="E291" i="1"/>
  <c r="C295" i="1"/>
  <c r="D294" i="1"/>
  <c r="F282" i="1"/>
  <c r="G282" i="1" l="1"/>
  <c r="E292" i="1"/>
  <c r="C296" i="1"/>
  <c r="D295" i="1"/>
  <c r="F283" i="1"/>
  <c r="G283" i="1" l="1"/>
  <c r="E293" i="1"/>
  <c r="D296" i="1"/>
  <c r="C297" i="1"/>
  <c r="F284" i="1"/>
  <c r="G284" i="1" l="1"/>
  <c r="E294" i="1"/>
  <c r="C298" i="1"/>
  <c r="D297" i="1"/>
  <c r="F285" i="1"/>
  <c r="G285" i="1" l="1"/>
  <c r="E295" i="1"/>
  <c r="D298" i="1"/>
  <c r="C299" i="1"/>
  <c r="F286" i="1"/>
  <c r="G286" i="1" l="1"/>
  <c r="E296" i="1"/>
  <c r="D299" i="1"/>
  <c r="C300" i="1"/>
  <c r="F287" i="1"/>
  <c r="G287" i="1" l="1"/>
  <c r="E297" i="1"/>
  <c r="C301" i="1"/>
  <c r="D300" i="1"/>
  <c r="F288" i="1"/>
  <c r="G288" i="1" l="1"/>
  <c r="E298" i="1"/>
  <c r="C302" i="1"/>
  <c r="D301" i="1"/>
  <c r="F289" i="1"/>
  <c r="G289" i="1" l="1"/>
  <c r="E299" i="1"/>
  <c r="C303" i="1"/>
  <c r="D302" i="1"/>
  <c r="F290" i="1"/>
  <c r="G290" i="1" l="1"/>
  <c r="E300" i="1"/>
  <c r="C304" i="1"/>
  <c r="D303" i="1"/>
  <c r="F291" i="1"/>
  <c r="G291" i="1" l="1"/>
  <c r="E301" i="1"/>
  <c r="C305" i="1"/>
  <c r="D304" i="1"/>
  <c r="F292" i="1"/>
  <c r="G292" i="1" l="1"/>
  <c r="E302" i="1"/>
  <c r="D305" i="1"/>
  <c r="C306" i="1"/>
  <c r="F293" i="1"/>
  <c r="G293" i="1" l="1"/>
  <c r="E303" i="1"/>
  <c r="D306" i="1"/>
  <c r="C307" i="1"/>
  <c r="F294" i="1"/>
  <c r="G294" i="1" l="1"/>
  <c r="E304" i="1"/>
  <c r="C308" i="1"/>
  <c r="D307" i="1"/>
  <c r="F295" i="1"/>
  <c r="G295" i="1" l="1"/>
  <c r="E305" i="1"/>
  <c r="C309" i="1"/>
  <c r="D308" i="1"/>
  <c r="F296" i="1"/>
  <c r="G296" i="1" l="1"/>
  <c r="E306" i="1"/>
  <c r="C310" i="1"/>
  <c r="D309" i="1"/>
  <c r="F297" i="1"/>
  <c r="G297" i="1" l="1"/>
  <c r="E307" i="1"/>
  <c r="C311" i="1"/>
  <c r="D310" i="1"/>
  <c r="F298" i="1"/>
  <c r="G298" i="1" l="1"/>
  <c r="E308" i="1"/>
  <c r="C312" i="1"/>
  <c r="D311" i="1"/>
  <c r="F299" i="1"/>
  <c r="G299" i="1" l="1"/>
  <c r="E309" i="1"/>
  <c r="C313" i="1"/>
  <c r="D312" i="1"/>
  <c r="F300" i="1"/>
  <c r="G300" i="1" l="1"/>
  <c r="E310" i="1"/>
  <c r="D313" i="1"/>
  <c r="C314" i="1"/>
  <c r="F301" i="1"/>
  <c r="G301" i="1" l="1"/>
  <c r="E311" i="1"/>
  <c r="C315" i="1"/>
  <c r="D314" i="1"/>
  <c r="F302" i="1"/>
  <c r="G302" i="1" l="1"/>
  <c r="E312" i="1"/>
  <c r="C316" i="1"/>
  <c r="D315" i="1"/>
  <c r="F303" i="1"/>
  <c r="G303" i="1" l="1"/>
  <c r="E313" i="1"/>
  <c r="C317" i="1"/>
  <c r="D316" i="1"/>
  <c r="E314" i="1" l="1"/>
  <c r="D317" i="1"/>
  <c r="C318" i="1"/>
  <c r="F304" i="1"/>
  <c r="G304" i="1" l="1"/>
  <c r="E315" i="1"/>
  <c r="D318" i="1"/>
  <c r="C319" i="1"/>
  <c r="F305" i="1"/>
  <c r="G305" i="1" l="1"/>
  <c r="E316" i="1"/>
  <c r="D319" i="1"/>
  <c r="C320" i="1"/>
  <c r="F306" i="1"/>
  <c r="G306" i="1" l="1"/>
  <c r="E317" i="1"/>
  <c r="C321" i="1"/>
  <c r="D320" i="1"/>
  <c r="F307" i="1"/>
  <c r="G307" i="1" l="1"/>
  <c r="E318" i="1"/>
  <c r="C322" i="1"/>
  <c r="D321" i="1"/>
  <c r="F308" i="1"/>
  <c r="G308" i="1" l="1"/>
  <c r="E319" i="1"/>
  <c r="C323" i="1"/>
  <c r="D322" i="1"/>
  <c r="F309" i="1"/>
  <c r="G309" i="1" l="1"/>
  <c r="E320" i="1"/>
  <c r="C324" i="1"/>
  <c r="D323" i="1"/>
  <c r="F310" i="1"/>
  <c r="G310" i="1" l="1"/>
  <c r="E321" i="1"/>
  <c r="D324" i="1"/>
  <c r="C325" i="1"/>
  <c r="F311" i="1"/>
  <c r="G311" i="1" l="1"/>
  <c r="E322" i="1"/>
  <c r="C326" i="1"/>
  <c r="D325" i="1"/>
  <c r="F312" i="1"/>
  <c r="G312" i="1" l="1"/>
  <c r="E323" i="1"/>
  <c r="D326" i="1"/>
  <c r="C327" i="1"/>
  <c r="F313" i="1"/>
  <c r="G313" i="1" l="1"/>
  <c r="E324" i="1"/>
  <c r="C328" i="1"/>
  <c r="D327" i="1"/>
  <c r="F314" i="1"/>
  <c r="G314" i="1" l="1"/>
  <c r="E325" i="1"/>
  <c r="C329" i="1"/>
  <c r="D328" i="1"/>
  <c r="F315" i="1"/>
  <c r="G315" i="1" l="1"/>
  <c r="E326" i="1"/>
  <c r="C330" i="1"/>
  <c r="D329" i="1"/>
  <c r="F316" i="1"/>
  <c r="G316" i="1" l="1"/>
  <c r="E327" i="1"/>
  <c r="D330" i="1"/>
  <c r="C331" i="1"/>
  <c r="F317" i="1"/>
  <c r="G317" i="1" l="1"/>
  <c r="E328" i="1"/>
  <c r="D331" i="1"/>
  <c r="C332" i="1"/>
  <c r="F318" i="1"/>
  <c r="G318" i="1" l="1"/>
  <c r="E329" i="1"/>
  <c r="C333" i="1"/>
  <c r="D332" i="1"/>
  <c r="F319" i="1"/>
  <c r="G319" i="1" l="1"/>
  <c r="E330" i="1"/>
  <c r="C334" i="1"/>
  <c r="D333" i="1"/>
  <c r="F320" i="1"/>
  <c r="G320" i="1" l="1"/>
  <c r="E331" i="1"/>
  <c r="D334" i="1"/>
  <c r="C335" i="1"/>
  <c r="F321" i="1"/>
  <c r="G321" i="1" l="1"/>
  <c r="E332" i="1"/>
  <c r="D335" i="1"/>
  <c r="C336" i="1"/>
  <c r="F322" i="1"/>
  <c r="G322" i="1" l="1"/>
  <c r="E333" i="1"/>
  <c r="D336" i="1"/>
  <c r="C337" i="1"/>
  <c r="F323" i="1"/>
  <c r="G323" i="1" l="1"/>
  <c r="E334" i="1"/>
  <c r="C338" i="1"/>
  <c r="D337" i="1"/>
  <c r="F324" i="1"/>
  <c r="G324" i="1" l="1"/>
  <c r="E335" i="1"/>
  <c r="D338" i="1"/>
  <c r="C339" i="1"/>
  <c r="F325" i="1"/>
  <c r="G325" i="1" l="1"/>
  <c r="E336" i="1"/>
  <c r="D339" i="1"/>
  <c r="C340" i="1"/>
  <c r="F326" i="1"/>
  <c r="G326" i="1" l="1"/>
  <c r="E337" i="1"/>
  <c r="C341" i="1"/>
  <c r="D340" i="1"/>
  <c r="F327" i="1"/>
  <c r="G327" i="1" l="1"/>
  <c r="E338" i="1"/>
  <c r="C342" i="1"/>
  <c r="D341" i="1"/>
  <c r="F328" i="1"/>
  <c r="G328" i="1" l="1"/>
  <c r="E339" i="1"/>
  <c r="C343" i="1"/>
  <c r="D342" i="1"/>
  <c r="F329" i="1"/>
  <c r="G329" i="1" l="1"/>
  <c r="E340" i="1"/>
  <c r="C344" i="1"/>
  <c r="D343" i="1"/>
  <c r="F330" i="1"/>
  <c r="G330" i="1" l="1"/>
  <c r="E341" i="1"/>
  <c r="C345" i="1"/>
  <c r="D344" i="1"/>
  <c r="F331" i="1"/>
  <c r="G331" i="1" l="1"/>
  <c r="E342" i="1"/>
  <c r="D345" i="1"/>
  <c r="C346" i="1"/>
  <c r="F332" i="1"/>
  <c r="G332" i="1" l="1"/>
  <c r="E343" i="1"/>
  <c r="C347" i="1"/>
  <c r="D346" i="1"/>
  <c r="F333" i="1"/>
  <c r="G333" i="1" l="1"/>
  <c r="E344" i="1"/>
  <c r="D347" i="1"/>
  <c r="C348" i="1"/>
  <c r="F334" i="1"/>
  <c r="G334" i="1" l="1"/>
  <c r="E345" i="1"/>
  <c r="D348" i="1"/>
  <c r="C349" i="1"/>
  <c r="F335" i="1"/>
  <c r="G335" i="1" l="1"/>
  <c r="E346" i="1"/>
  <c r="D349" i="1"/>
  <c r="C350" i="1"/>
  <c r="F336" i="1"/>
  <c r="G336" i="1" l="1"/>
  <c r="E347" i="1"/>
  <c r="C351" i="1"/>
  <c r="D350" i="1"/>
  <c r="F337" i="1"/>
  <c r="G337" i="1" l="1"/>
  <c r="E348" i="1"/>
  <c r="D351" i="1"/>
  <c r="C352" i="1"/>
  <c r="F338" i="1"/>
  <c r="G338" i="1" l="1"/>
  <c r="E349" i="1"/>
  <c r="C353" i="1"/>
  <c r="D352" i="1"/>
  <c r="F339" i="1"/>
  <c r="G339" i="1" l="1"/>
  <c r="E350" i="1"/>
  <c r="D353" i="1"/>
  <c r="C354" i="1"/>
  <c r="F340" i="1"/>
  <c r="G340" i="1" l="1"/>
  <c r="E351" i="1"/>
  <c r="C355" i="1"/>
  <c r="D354" i="1"/>
  <c r="F341" i="1"/>
  <c r="G341" i="1" l="1"/>
  <c r="E352" i="1"/>
  <c r="C356" i="1"/>
  <c r="D355" i="1"/>
  <c r="F342" i="1"/>
  <c r="G342" i="1" l="1"/>
  <c r="E353" i="1"/>
  <c r="C357" i="1"/>
  <c r="D356" i="1"/>
  <c r="F343" i="1"/>
  <c r="G343" i="1" l="1"/>
  <c r="E354" i="1"/>
  <c r="C358" i="1"/>
  <c r="D357" i="1"/>
  <c r="F344" i="1"/>
  <c r="G344" i="1" l="1"/>
  <c r="E355" i="1"/>
  <c r="C359" i="1"/>
  <c r="D358" i="1"/>
  <c r="F345" i="1"/>
  <c r="G345" i="1" l="1"/>
  <c r="E356" i="1"/>
  <c r="D359" i="1"/>
  <c r="C360" i="1"/>
  <c r="F346" i="1"/>
  <c r="G346" i="1" l="1"/>
  <c r="E357" i="1"/>
  <c r="D360" i="1"/>
  <c r="C361" i="1"/>
  <c r="F347" i="1"/>
  <c r="G347" i="1" l="1"/>
  <c r="E358" i="1"/>
  <c r="D361" i="1"/>
  <c r="C362" i="1"/>
  <c r="F348" i="1"/>
  <c r="G348" i="1" l="1"/>
  <c r="E359" i="1"/>
  <c r="D362" i="1"/>
  <c r="C363" i="1"/>
  <c r="F349" i="1"/>
  <c r="G349" i="1" l="1"/>
  <c r="E360" i="1"/>
  <c r="C364" i="1"/>
  <c r="D363" i="1"/>
  <c r="F350" i="1"/>
  <c r="G350" i="1" l="1"/>
  <c r="E361" i="1"/>
  <c r="C365" i="1"/>
  <c r="D364" i="1"/>
  <c r="F351" i="1"/>
  <c r="G351" i="1" l="1"/>
  <c r="E362" i="1"/>
  <c r="C366" i="1"/>
  <c r="D365" i="1"/>
  <c r="F352" i="1"/>
  <c r="G352" i="1" l="1"/>
  <c r="E363" i="1"/>
  <c r="D366" i="1"/>
  <c r="C367" i="1"/>
  <c r="F353" i="1"/>
  <c r="G353" i="1" l="1"/>
  <c r="E364" i="1"/>
  <c r="C368" i="1"/>
  <c r="D367" i="1"/>
  <c r="F354" i="1"/>
  <c r="G354" i="1" l="1"/>
  <c r="E365" i="1"/>
  <c r="D368" i="1"/>
  <c r="C369" i="1"/>
  <c r="F355" i="1"/>
  <c r="G355" i="1" l="1"/>
  <c r="E366" i="1"/>
  <c r="D369" i="1"/>
  <c r="C370" i="1"/>
  <c r="F356" i="1"/>
  <c r="G356" i="1" l="1"/>
  <c r="E367" i="1"/>
  <c r="C371" i="1"/>
  <c r="D370" i="1"/>
  <c r="F357" i="1"/>
  <c r="G357" i="1" l="1"/>
  <c r="E368" i="1"/>
  <c r="D371" i="1"/>
  <c r="C372" i="1"/>
  <c r="F358" i="1"/>
  <c r="G358" i="1" l="1"/>
  <c r="E369" i="1"/>
  <c r="C373" i="1"/>
  <c r="D372" i="1"/>
  <c r="F359" i="1"/>
  <c r="G359" i="1" l="1"/>
  <c r="E370" i="1"/>
  <c r="C374" i="1"/>
  <c r="D373" i="1"/>
  <c r="F360" i="1"/>
  <c r="G360" i="1" l="1"/>
  <c r="E371" i="1"/>
  <c r="C375" i="1"/>
  <c r="D374" i="1"/>
  <c r="F361" i="1"/>
  <c r="G361" i="1" l="1"/>
  <c r="E372" i="1"/>
  <c r="C376" i="1"/>
  <c r="D375" i="1"/>
  <c r="F362" i="1"/>
  <c r="G362" i="1" l="1"/>
  <c r="E373" i="1"/>
  <c r="C377" i="1"/>
  <c r="D376" i="1"/>
  <c r="E374" i="1" l="1"/>
  <c r="C378" i="1"/>
  <c r="D377" i="1"/>
  <c r="F363" i="1"/>
  <c r="G363" i="1" l="1"/>
  <c r="E375" i="1"/>
  <c r="D378" i="1"/>
  <c r="C379" i="1"/>
  <c r="F364" i="1"/>
  <c r="G364" i="1" l="1"/>
  <c r="E376" i="1"/>
  <c r="D379" i="1"/>
  <c r="C380" i="1"/>
  <c r="F365" i="1"/>
  <c r="G365" i="1" l="1"/>
  <c r="E377" i="1"/>
  <c r="C381" i="1"/>
  <c r="D380" i="1"/>
  <c r="F366" i="1"/>
  <c r="G366" i="1" l="1"/>
  <c r="E378" i="1"/>
  <c r="D381" i="1"/>
  <c r="C382" i="1"/>
  <c r="F367" i="1"/>
  <c r="G367" i="1" l="1"/>
  <c r="E379" i="1"/>
  <c r="D382" i="1"/>
  <c r="C383" i="1"/>
  <c r="F368" i="1"/>
  <c r="G368" i="1" l="1"/>
  <c r="E380" i="1"/>
  <c r="D383" i="1"/>
  <c r="C384" i="1"/>
  <c r="F369" i="1"/>
  <c r="G369" i="1" l="1"/>
  <c r="E381" i="1"/>
  <c r="C385" i="1"/>
  <c r="D384" i="1"/>
  <c r="F370" i="1"/>
  <c r="G370" i="1" l="1"/>
  <c r="E382" i="1"/>
  <c r="D385" i="1"/>
  <c r="C386" i="1"/>
  <c r="F371" i="1"/>
  <c r="G371" i="1" l="1"/>
  <c r="E383" i="1"/>
  <c r="D386" i="1"/>
  <c r="C387" i="1"/>
  <c r="F372" i="1"/>
  <c r="G372" i="1" l="1"/>
  <c r="E384" i="1"/>
  <c r="D387" i="1"/>
  <c r="C388" i="1"/>
  <c r="F373" i="1"/>
  <c r="G373" i="1" l="1"/>
  <c r="E385" i="1"/>
  <c r="C389" i="1"/>
  <c r="D388" i="1"/>
  <c r="F374" i="1"/>
  <c r="G374" i="1" l="1"/>
  <c r="E386" i="1"/>
  <c r="D389" i="1"/>
  <c r="C390" i="1"/>
  <c r="F375" i="1"/>
  <c r="G375" i="1" l="1"/>
  <c r="E387" i="1"/>
  <c r="C391" i="1"/>
  <c r="D390" i="1"/>
  <c r="F376" i="1"/>
  <c r="G376" i="1" l="1"/>
  <c r="E388" i="1"/>
  <c r="C392" i="1"/>
  <c r="D391" i="1"/>
  <c r="F377" i="1"/>
  <c r="G377" i="1" l="1"/>
  <c r="E389" i="1"/>
  <c r="D392" i="1"/>
  <c r="C393" i="1"/>
  <c r="F378" i="1"/>
  <c r="G378" i="1" l="1"/>
  <c r="E390" i="1"/>
  <c r="D393" i="1"/>
  <c r="C394" i="1"/>
  <c r="E391" i="1" l="1"/>
  <c r="D394" i="1"/>
  <c r="C395" i="1"/>
  <c r="F379" i="1"/>
  <c r="G379" i="1" l="1"/>
  <c r="E392" i="1"/>
  <c r="C396" i="1"/>
  <c r="D395" i="1"/>
  <c r="F380" i="1"/>
  <c r="G380" i="1" l="1"/>
  <c r="E393" i="1"/>
  <c r="C397" i="1"/>
  <c r="D396" i="1"/>
  <c r="F381" i="1"/>
  <c r="G381" i="1" l="1"/>
  <c r="E394" i="1"/>
  <c r="C398" i="1"/>
  <c r="D397" i="1"/>
  <c r="F382" i="1"/>
  <c r="G382" i="1" l="1"/>
  <c r="E395" i="1"/>
  <c r="D398" i="1"/>
  <c r="C399" i="1"/>
  <c r="F383" i="1"/>
  <c r="G383" i="1" l="1"/>
  <c r="E396" i="1"/>
  <c r="C400" i="1"/>
  <c r="D399" i="1"/>
  <c r="F384" i="1"/>
  <c r="G384" i="1" l="1"/>
  <c r="E397" i="1"/>
  <c r="C401" i="1"/>
  <c r="D400" i="1"/>
  <c r="F385" i="1"/>
  <c r="G385" i="1" l="1"/>
  <c r="E398" i="1"/>
  <c r="D401" i="1"/>
  <c r="C402" i="1"/>
  <c r="F386" i="1"/>
  <c r="G386" i="1" l="1"/>
  <c r="E399" i="1"/>
  <c r="C403" i="1"/>
  <c r="D402" i="1"/>
  <c r="F387" i="1"/>
  <c r="G387" i="1" l="1"/>
  <c r="E400" i="1"/>
  <c r="C404" i="1"/>
  <c r="D403" i="1"/>
  <c r="F388" i="1"/>
  <c r="G388" i="1" l="1"/>
  <c r="E401" i="1"/>
  <c r="C405" i="1"/>
  <c r="D404" i="1"/>
  <c r="F389" i="1"/>
  <c r="G389" i="1" l="1"/>
  <c r="E402" i="1"/>
  <c r="D405" i="1"/>
  <c r="C406" i="1"/>
  <c r="F390" i="1"/>
  <c r="G390" i="1" l="1"/>
  <c r="E403" i="1"/>
  <c r="D406" i="1"/>
  <c r="C407" i="1"/>
  <c r="F391" i="1"/>
  <c r="G391" i="1" l="1"/>
  <c r="E404" i="1"/>
  <c r="C408" i="1"/>
  <c r="D407" i="1"/>
  <c r="F392" i="1"/>
  <c r="G392" i="1" l="1"/>
  <c r="E405" i="1"/>
  <c r="C409" i="1"/>
  <c r="D408" i="1"/>
  <c r="F393" i="1"/>
  <c r="G393" i="1" l="1"/>
  <c r="E406" i="1"/>
  <c r="C410" i="1"/>
  <c r="D409" i="1"/>
  <c r="F394" i="1"/>
  <c r="G394" i="1" l="1"/>
  <c r="E407" i="1"/>
  <c r="C411" i="1"/>
  <c r="D410" i="1"/>
  <c r="F395" i="1"/>
  <c r="G395" i="1" l="1"/>
  <c r="E408" i="1"/>
  <c r="D411" i="1"/>
  <c r="C412" i="1"/>
  <c r="E409" i="1" l="1"/>
  <c r="D412" i="1"/>
  <c r="C413" i="1"/>
  <c r="F396" i="1"/>
  <c r="G396" i="1" l="1"/>
  <c r="E410" i="1"/>
  <c r="D413" i="1"/>
  <c r="C414" i="1"/>
  <c r="F397" i="1"/>
  <c r="G397" i="1" l="1"/>
  <c r="E411" i="1"/>
  <c r="C415" i="1"/>
  <c r="D414" i="1"/>
  <c r="F398" i="1"/>
  <c r="G398" i="1" l="1"/>
  <c r="E412" i="1"/>
  <c r="D415" i="1"/>
  <c r="C416" i="1"/>
  <c r="F399" i="1"/>
  <c r="G399" i="1" l="1"/>
  <c r="E413" i="1"/>
  <c r="D416" i="1"/>
  <c r="C417" i="1"/>
  <c r="F400" i="1"/>
  <c r="G400" i="1" l="1"/>
  <c r="E414" i="1"/>
  <c r="C418" i="1"/>
  <c r="D417" i="1"/>
  <c r="F401" i="1"/>
  <c r="G401" i="1" l="1"/>
  <c r="E415" i="1"/>
  <c r="C419" i="1"/>
  <c r="D418" i="1"/>
  <c r="F402" i="1"/>
  <c r="G402" i="1" l="1"/>
  <c r="E416" i="1"/>
  <c r="C420" i="1"/>
  <c r="D419" i="1"/>
  <c r="F403" i="1"/>
  <c r="G403" i="1" l="1"/>
  <c r="E417" i="1"/>
  <c r="C421" i="1"/>
  <c r="D420" i="1"/>
  <c r="F404" i="1"/>
  <c r="G404" i="1" l="1"/>
  <c r="E418" i="1"/>
  <c r="D421" i="1"/>
  <c r="C422" i="1"/>
  <c r="F405" i="1"/>
  <c r="G405" i="1" l="1"/>
  <c r="E419" i="1"/>
  <c r="D422" i="1"/>
  <c r="C423" i="1"/>
  <c r="F406" i="1"/>
  <c r="G406" i="1" l="1"/>
  <c r="E420" i="1"/>
  <c r="D423" i="1"/>
  <c r="C424" i="1"/>
  <c r="F407" i="1"/>
  <c r="G407" i="1" l="1"/>
  <c r="E421" i="1"/>
  <c r="D424" i="1"/>
  <c r="C425" i="1"/>
  <c r="F408" i="1"/>
  <c r="G408" i="1" l="1"/>
  <c r="E422" i="1"/>
  <c r="C426" i="1"/>
  <c r="D425" i="1"/>
  <c r="F409" i="1"/>
  <c r="G409" i="1" l="1"/>
  <c r="E423" i="1"/>
  <c r="C427" i="1"/>
  <c r="D426" i="1"/>
  <c r="F410" i="1"/>
  <c r="G410" i="1" l="1"/>
  <c r="E424" i="1"/>
  <c r="C428" i="1"/>
  <c r="D427" i="1"/>
  <c r="F411" i="1"/>
  <c r="G411" i="1" l="1"/>
  <c r="E425" i="1"/>
  <c r="C429" i="1"/>
  <c r="D428" i="1"/>
  <c r="F412" i="1"/>
  <c r="G412" i="1" l="1"/>
  <c r="E426" i="1"/>
  <c r="D429" i="1"/>
  <c r="C430" i="1"/>
  <c r="F413" i="1"/>
  <c r="G413" i="1" l="1"/>
  <c r="E427" i="1"/>
  <c r="C431" i="1"/>
  <c r="D430" i="1"/>
  <c r="F414" i="1"/>
  <c r="G414" i="1" l="1"/>
  <c r="E428" i="1"/>
  <c r="D431" i="1"/>
  <c r="C432" i="1"/>
  <c r="F415" i="1"/>
  <c r="G415" i="1" l="1"/>
  <c r="E429" i="1"/>
  <c r="D432" i="1"/>
  <c r="C433" i="1"/>
  <c r="F416" i="1"/>
  <c r="G416" i="1" l="1"/>
  <c r="E430" i="1"/>
  <c r="D433" i="1"/>
  <c r="C434" i="1"/>
  <c r="F417" i="1"/>
  <c r="G417" i="1" l="1"/>
  <c r="E431" i="1"/>
  <c r="D434" i="1"/>
  <c r="C435" i="1"/>
  <c r="F418" i="1"/>
  <c r="G418" i="1" l="1"/>
  <c r="E432" i="1"/>
  <c r="D435" i="1"/>
  <c r="C436" i="1"/>
  <c r="F419" i="1"/>
  <c r="G419" i="1" l="1"/>
  <c r="E433" i="1"/>
  <c r="D436" i="1"/>
  <c r="C437" i="1"/>
  <c r="F420" i="1"/>
  <c r="G420" i="1" l="1"/>
  <c r="E434" i="1"/>
  <c r="C438" i="1"/>
  <c r="D437" i="1"/>
  <c r="F421" i="1"/>
  <c r="G421" i="1" l="1"/>
  <c r="E435" i="1"/>
  <c r="D438" i="1"/>
  <c r="C439" i="1"/>
  <c r="F422" i="1"/>
  <c r="G422" i="1" l="1"/>
  <c r="E436" i="1"/>
  <c r="C440" i="1"/>
  <c r="D439" i="1"/>
  <c r="F423" i="1"/>
  <c r="G423" i="1" l="1"/>
  <c r="E437" i="1"/>
  <c r="D440" i="1"/>
  <c r="C441" i="1"/>
  <c r="F424" i="1"/>
  <c r="G424" i="1" l="1"/>
  <c r="E438" i="1"/>
  <c r="D441" i="1"/>
  <c r="C442" i="1"/>
  <c r="F425" i="1"/>
  <c r="G425" i="1" l="1"/>
  <c r="E439" i="1"/>
  <c r="D442" i="1"/>
  <c r="C443" i="1"/>
  <c r="F426" i="1"/>
  <c r="G426" i="1" l="1"/>
  <c r="E440" i="1"/>
  <c r="D443" i="1"/>
  <c r="C444" i="1"/>
  <c r="F427" i="1"/>
  <c r="G427" i="1" l="1"/>
  <c r="E441" i="1"/>
  <c r="C445" i="1"/>
  <c r="D444" i="1"/>
  <c r="F428" i="1"/>
  <c r="G428" i="1" l="1"/>
  <c r="E442" i="1"/>
  <c r="D445" i="1"/>
  <c r="C446" i="1"/>
  <c r="F429" i="1"/>
  <c r="G429" i="1" l="1"/>
  <c r="E443" i="1"/>
  <c r="C447" i="1"/>
  <c r="D446" i="1"/>
  <c r="F430" i="1"/>
  <c r="G430" i="1" l="1"/>
  <c r="E444" i="1"/>
  <c r="D447" i="1"/>
  <c r="C448" i="1"/>
  <c r="F431" i="1"/>
  <c r="G431" i="1" l="1"/>
  <c r="E445" i="1"/>
  <c r="C449" i="1"/>
  <c r="D448" i="1"/>
  <c r="F432" i="1"/>
  <c r="G432" i="1" l="1"/>
  <c r="E446" i="1"/>
  <c r="C450" i="1"/>
  <c r="D449" i="1"/>
  <c r="F433" i="1"/>
  <c r="G433" i="1" l="1"/>
  <c r="E447" i="1"/>
  <c r="C451" i="1"/>
  <c r="D450" i="1"/>
  <c r="F434" i="1"/>
  <c r="G434" i="1" l="1"/>
  <c r="E448" i="1"/>
  <c r="C452" i="1"/>
  <c r="D451" i="1"/>
  <c r="F435" i="1"/>
  <c r="G435" i="1" l="1"/>
  <c r="E449" i="1"/>
  <c r="C453" i="1"/>
  <c r="D452" i="1"/>
  <c r="F436" i="1"/>
  <c r="G436" i="1" l="1"/>
  <c r="E450" i="1"/>
  <c r="D453" i="1"/>
  <c r="C454" i="1"/>
  <c r="F437" i="1"/>
  <c r="G437" i="1" l="1"/>
  <c r="E451" i="1"/>
  <c r="D454" i="1"/>
  <c r="C455" i="1"/>
  <c r="E452" i="1" l="1"/>
  <c r="C456" i="1"/>
  <c r="D455" i="1"/>
  <c r="F438" i="1"/>
  <c r="G438" i="1" l="1"/>
  <c r="E453" i="1"/>
  <c r="D456" i="1"/>
  <c r="C457" i="1"/>
  <c r="F439" i="1"/>
  <c r="G439" i="1" l="1"/>
  <c r="E454" i="1"/>
  <c r="D457" i="1"/>
  <c r="C458" i="1"/>
  <c r="F440" i="1"/>
  <c r="G440" i="1" l="1"/>
  <c r="E455" i="1"/>
  <c r="D458" i="1"/>
  <c r="C459" i="1"/>
  <c r="F441" i="1"/>
  <c r="G441" i="1" l="1"/>
  <c r="E456" i="1"/>
  <c r="C460" i="1"/>
  <c r="D459" i="1"/>
  <c r="F442" i="1"/>
  <c r="G442" i="1" l="1"/>
  <c r="E457" i="1"/>
  <c r="D460" i="1"/>
  <c r="C461" i="1"/>
  <c r="F443" i="1"/>
  <c r="G443" i="1" l="1"/>
  <c r="E458" i="1"/>
  <c r="C462" i="1"/>
  <c r="D461" i="1"/>
  <c r="F444" i="1"/>
  <c r="G444" i="1" l="1"/>
  <c r="E459" i="1"/>
  <c r="C463" i="1"/>
  <c r="D462" i="1"/>
  <c r="F445" i="1"/>
  <c r="G445" i="1" l="1"/>
  <c r="E460" i="1"/>
  <c r="D463" i="1"/>
  <c r="C464" i="1"/>
  <c r="F446" i="1"/>
  <c r="G446" i="1" l="1"/>
  <c r="E461" i="1"/>
  <c r="C465" i="1"/>
  <c r="D464" i="1"/>
  <c r="F447" i="1"/>
  <c r="G447" i="1" l="1"/>
  <c r="E462" i="1"/>
  <c r="D465" i="1"/>
  <c r="C466" i="1"/>
  <c r="F448" i="1"/>
  <c r="G448" i="1" l="1"/>
  <c r="E463" i="1"/>
  <c r="D466" i="1"/>
  <c r="C467" i="1"/>
  <c r="F449" i="1"/>
  <c r="G449" i="1" l="1"/>
  <c r="E464" i="1"/>
  <c r="C468" i="1"/>
  <c r="D467" i="1"/>
  <c r="F450" i="1"/>
  <c r="G450" i="1" l="1"/>
  <c r="E465" i="1"/>
  <c r="D468" i="1"/>
  <c r="C469" i="1"/>
  <c r="F451" i="1"/>
  <c r="G451" i="1" l="1"/>
  <c r="E466" i="1"/>
  <c r="C470" i="1"/>
  <c r="D469" i="1"/>
  <c r="F452" i="1"/>
  <c r="G452" i="1" l="1"/>
  <c r="E467" i="1"/>
  <c r="C471" i="1"/>
  <c r="D470" i="1"/>
  <c r="F453" i="1"/>
  <c r="G453" i="1" l="1"/>
  <c r="E468" i="1"/>
  <c r="D471" i="1"/>
  <c r="C472" i="1"/>
  <c r="F454" i="1"/>
  <c r="G454" i="1" l="1"/>
  <c r="E469" i="1"/>
  <c r="D472" i="1"/>
  <c r="C473" i="1"/>
  <c r="F455" i="1"/>
  <c r="G455" i="1" l="1"/>
  <c r="E470" i="1"/>
  <c r="D473" i="1"/>
  <c r="C474" i="1"/>
  <c r="F456" i="1"/>
  <c r="G456" i="1" l="1"/>
  <c r="E471" i="1"/>
  <c r="D474" i="1"/>
  <c r="C475" i="1"/>
  <c r="F457" i="1"/>
  <c r="G457" i="1" l="1"/>
  <c r="E472" i="1"/>
  <c r="C476" i="1"/>
  <c r="D475" i="1"/>
  <c r="F458" i="1"/>
  <c r="G458" i="1" l="1"/>
  <c r="E473" i="1"/>
  <c r="C477" i="1"/>
  <c r="D476" i="1"/>
  <c r="F459" i="1"/>
  <c r="G459" i="1" l="1"/>
  <c r="E474" i="1"/>
  <c r="D477" i="1"/>
  <c r="C478" i="1"/>
  <c r="F460" i="1"/>
  <c r="G460" i="1" l="1"/>
  <c r="E475" i="1"/>
  <c r="D478" i="1"/>
  <c r="C479" i="1"/>
  <c r="F461" i="1"/>
  <c r="G461" i="1" l="1"/>
  <c r="E476" i="1"/>
  <c r="C480" i="1"/>
  <c r="D479" i="1"/>
  <c r="E477" i="1" l="1"/>
  <c r="D480" i="1"/>
  <c r="C481" i="1"/>
  <c r="F462" i="1"/>
  <c r="G462" i="1" l="1"/>
  <c r="E478" i="1"/>
  <c r="C482" i="1"/>
  <c r="D481" i="1"/>
  <c r="F463" i="1"/>
  <c r="G463" i="1" l="1"/>
  <c r="E479" i="1"/>
  <c r="D482" i="1"/>
  <c r="C483" i="1"/>
  <c r="F464" i="1"/>
  <c r="G464" i="1" l="1"/>
  <c r="E480" i="1"/>
  <c r="C484" i="1"/>
  <c r="D483" i="1"/>
  <c r="F465" i="1"/>
  <c r="G465" i="1" l="1"/>
  <c r="E481" i="1"/>
  <c r="D484" i="1"/>
  <c r="C485" i="1"/>
  <c r="F466" i="1"/>
  <c r="G466" i="1" l="1"/>
  <c r="E482" i="1"/>
  <c r="C486" i="1"/>
  <c r="D485" i="1"/>
  <c r="F467" i="1"/>
  <c r="G467" i="1" l="1"/>
  <c r="E483" i="1"/>
  <c r="C487" i="1"/>
  <c r="D486" i="1"/>
  <c r="F468" i="1"/>
  <c r="G468" i="1" l="1"/>
  <c r="E484" i="1"/>
  <c r="C488" i="1"/>
  <c r="D487" i="1"/>
  <c r="F469" i="1"/>
  <c r="G469" i="1" l="1"/>
  <c r="E485" i="1"/>
  <c r="C489" i="1"/>
  <c r="D488" i="1"/>
  <c r="F470" i="1"/>
  <c r="G470" i="1" l="1"/>
  <c r="E486" i="1"/>
  <c r="C490" i="1"/>
  <c r="D489" i="1"/>
  <c r="F471" i="1"/>
  <c r="G471" i="1" l="1"/>
  <c r="E487" i="1"/>
  <c r="D490" i="1"/>
  <c r="C491" i="1"/>
  <c r="F472" i="1"/>
  <c r="G472" i="1" l="1"/>
  <c r="E488" i="1"/>
  <c r="C492" i="1"/>
  <c r="D491" i="1"/>
  <c r="F473" i="1"/>
  <c r="G473" i="1" l="1"/>
  <c r="E489" i="1"/>
  <c r="C493" i="1"/>
  <c r="D492" i="1"/>
  <c r="F474" i="1"/>
  <c r="G474" i="1" l="1"/>
  <c r="E490" i="1"/>
  <c r="D493" i="1"/>
  <c r="C494" i="1"/>
  <c r="F475" i="1"/>
  <c r="G475" i="1" l="1"/>
  <c r="E491" i="1"/>
  <c r="D494" i="1"/>
  <c r="C495" i="1"/>
  <c r="F476" i="1"/>
  <c r="G476" i="1" l="1"/>
  <c r="E492" i="1"/>
  <c r="D495" i="1"/>
  <c r="C496" i="1"/>
  <c r="F477" i="1"/>
  <c r="G477" i="1" l="1"/>
  <c r="E493" i="1"/>
  <c r="C497" i="1"/>
  <c r="D496" i="1"/>
  <c r="F478" i="1"/>
  <c r="G478" i="1" l="1"/>
  <c r="E494" i="1"/>
  <c r="C498" i="1"/>
  <c r="D497" i="1"/>
  <c r="F479" i="1"/>
  <c r="G479" i="1" l="1"/>
  <c r="E495" i="1"/>
  <c r="D498" i="1"/>
  <c r="C499" i="1"/>
  <c r="F480" i="1"/>
  <c r="G480" i="1" l="1"/>
  <c r="E496" i="1"/>
  <c r="C500" i="1"/>
  <c r="D499" i="1"/>
  <c r="F481" i="1"/>
  <c r="G481" i="1" l="1"/>
  <c r="E497" i="1"/>
  <c r="D500" i="1"/>
  <c r="C501" i="1"/>
  <c r="F482" i="1"/>
  <c r="G482" i="1" l="1"/>
  <c r="E498" i="1"/>
  <c r="C502" i="1"/>
  <c r="D501" i="1"/>
  <c r="F483" i="1"/>
  <c r="G483" i="1" l="1"/>
  <c r="E499" i="1"/>
  <c r="D502" i="1"/>
  <c r="C503" i="1"/>
  <c r="F484" i="1"/>
  <c r="G484" i="1" l="1"/>
  <c r="E500" i="1"/>
  <c r="C504" i="1"/>
  <c r="D503" i="1"/>
  <c r="F485" i="1"/>
  <c r="G485" i="1" l="1"/>
  <c r="E501" i="1"/>
  <c r="C505" i="1"/>
  <c r="D504" i="1"/>
  <c r="E502" i="1" l="1"/>
  <c r="D505" i="1"/>
  <c r="C506" i="1"/>
  <c r="F486" i="1"/>
  <c r="G486" i="1" l="1"/>
  <c r="E503" i="1"/>
  <c r="D506" i="1"/>
  <c r="C507" i="1"/>
  <c r="F487" i="1"/>
  <c r="G487" i="1" l="1"/>
  <c r="E504" i="1"/>
  <c r="C508" i="1"/>
  <c r="D507" i="1"/>
  <c r="F488" i="1"/>
  <c r="G488" i="1" l="1"/>
  <c r="E505" i="1"/>
  <c r="D508" i="1"/>
  <c r="C509" i="1"/>
  <c r="F489" i="1"/>
  <c r="G489" i="1" l="1"/>
  <c r="E506" i="1"/>
  <c r="D509" i="1"/>
  <c r="C510" i="1"/>
  <c r="F490" i="1"/>
  <c r="G490" i="1" l="1"/>
  <c r="E507" i="1"/>
  <c r="D510" i="1"/>
  <c r="C511" i="1"/>
  <c r="F491" i="1"/>
  <c r="G491" i="1" l="1"/>
  <c r="E508" i="1"/>
  <c r="D511" i="1"/>
  <c r="C512" i="1"/>
  <c r="F492" i="1"/>
  <c r="G492" i="1" l="1"/>
  <c r="E509" i="1"/>
  <c r="C513" i="1"/>
  <c r="D512" i="1"/>
  <c r="F493" i="1"/>
  <c r="G493" i="1" l="1"/>
  <c r="E510" i="1"/>
  <c r="D513" i="1"/>
  <c r="C514" i="1"/>
  <c r="F494" i="1"/>
  <c r="G494" i="1" l="1"/>
  <c r="E511" i="1"/>
  <c r="C515" i="1"/>
  <c r="D514" i="1"/>
  <c r="F495" i="1"/>
  <c r="G495" i="1" l="1"/>
  <c r="E512" i="1"/>
  <c r="C516" i="1"/>
  <c r="D515" i="1"/>
  <c r="F496" i="1"/>
  <c r="G496" i="1" l="1"/>
  <c r="E513" i="1"/>
  <c r="C517" i="1"/>
  <c r="D516" i="1"/>
  <c r="F497" i="1"/>
  <c r="G497" i="1" l="1"/>
  <c r="E514" i="1"/>
  <c r="D517" i="1"/>
  <c r="C518" i="1"/>
  <c r="F498" i="1"/>
  <c r="G498" i="1" l="1"/>
  <c r="E515" i="1"/>
  <c r="C519" i="1"/>
  <c r="D518" i="1"/>
  <c r="F499" i="1"/>
  <c r="G499" i="1" l="1"/>
  <c r="E516" i="1"/>
  <c r="C520" i="1"/>
  <c r="D519" i="1"/>
  <c r="F500" i="1"/>
  <c r="G500" i="1" l="1"/>
  <c r="E517" i="1"/>
  <c r="D520" i="1"/>
  <c r="C521" i="1"/>
  <c r="F501" i="1"/>
  <c r="G501" i="1" l="1"/>
  <c r="E518" i="1"/>
  <c r="C522" i="1"/>
  <c r="D521" i="1"/>
  <c r="F502" i="1"/>
  <c r="G502" i="1" l="1"/>
  <c r="E519" i="1"/>
  <c r="D522" i="1"/>
  <c r="C523" i="1"/>
  <c r="F503" i="1"/>
  <c r="G503" i="1" l="1"/>
  <c r="E520" i="1"/>
  <c r="D523" i="1"/>
  <c r="C524" i="1"/>
  <c r="F504" i="1"/>
  <c r="G504" i="1" l="1"/>
  <c r="E521" i="1"/>
  <c r="C525" i="1"/>
  <c r="D524" i="1"/>
  <c r="F505" i="1"/>
  <c r="G505" i="1" l="1"/>
  <c r="E522" i="1"/>
  <c r="C526" i="1"/>
  <c r="D525" i="1"/>
  <c r="F506" i="1"/>
  <c r="G506" i="1" l="1"/>
  <c r="E523" i="1"/>
  <c r="D526" i="1"/>
  <c r="C527" i="1"/>
  <c r="F507" i="1"/>
  <c r="G507" i="1" l="1"/>
  <c r="E524" i="1"/>
  <c r="C528" i="1"/>
  <c r="D527" i="1"/>
  <c r="F508" i="1"/>
  <c r="G508" i="1" l="1"/>
  <c r="E525" i="1"/>
  <c r="C529" i="1"/>
  <c r="D528" i="1"/>
  <c r="F509" i="1"/>
  <c r="G509" i="1" l="1"/>
  <c r="E526" i="1"/>
  <c r="D529" i="1"/>
  <c r="C530" i="1"/>
  <c r="F510" i="1"/>
  <c r="G510" i="1" l="1"/>
  <c r="E527" i="1"/>
  <c r="D530" i="1"/>
  <c r="C531" i="1"/>
  <c r="F511" i="1"/>
  <c r="G511" i="1" l="1"/>
  <c r="E528" i="1"/>
  <c r="D531" i="1"/>
  <c r="C532" i="1"/>
  <c r="F512" i="1"/>
  <c r="G512" i="1" l="1"/>
  <c r="E529" i="1"/>
  <c r="C533" i="1"/>
  <c r="D532" i="1"/>
  <c r="F513" i="1"/>
  <c r="G513" i="1" l="1"/>
  <c r="E530" i="1"/>
  <c r="D533" i="1"/>
  <c r="C534" i="1"/>
  <c r="F514" i="1"/>
  <c r="G514" i="1" l="1"/>
  <c r="E531" i="1"/>
  <c r="D534" i="1"/>
  <c r="C535" i="1"/>
  <c r="F515" i="1"/>
  <c r="G515" i="1" l="1"/>
  <c r="E532" i="1"/>
  <c r="D535" i="1"/>
  <c r="C536" i="1"/>
  <c r="F516" i="1"/>
  <c r="G516" i="1" l="1"/>
  <c r="E533" i="1"/>
  <c r="D536" i="1"/>
  <c r="C537" i="1"/>
  <c r="F517" i="1"/>
  <c r="G517" i="1" l="1"/>
  <c r="E534" i="1"/>
  <c r="D537" i="1"/>
  <c r="C538" i="1"/>
  <c r="F518" i="1"/>
  <c r="G518" i="1" l="1"/>
  <c r="E535" i="1"/>
  <c r="D538" i="1"/>
  <c r="C539" i="1"/>
  <c r="F519" i="1"/>
  <c r="G519" i="1" l="1"/>
  <c r="E536" i="1"/>
  <c r="C540" i="1"/>
  <c r="D539" i="1"/>
  <c r="F520" i="1"/>
  <c r="G520" i="1" l="1"/>
  <c r="E537" i="1"/>
  <c r="D540" i="1"/>
  <c r="C541" i="1"/>
  <c r="F521" i="1"/>
  <c r="G521" i="1" l="1"/>
  <c r="E538" i="1"/>
  <c r="C542" i="1"/>
  <c r="D541" i="1"/>
  <c r="F522" i="1"/>
  <c r="G522" i="1" l="1"/>
  <c r="E539" i="1"/>
  <c r="D542" i="1"/>
  <c r="C543" i="1"/>
  <c r="F523" i="1"/>
  <c r="G523" i="1" l="1"/>
  <c r="E540" i="1"/>
  <c r="D543" i="1"/>
  <c r="C544" i="1"/>
  <c r="F524" i="1"/>
  <c r="G524" i="1" l="1"/>
  <c r="E541" i="1"/>
  <c r="C545" i="1"/>
  <c r="D544" i="1"/>
  <c r="F525" i="1"/>
  <c r="G525" i="1" l="1"/>
  <c r="E542" i="1"/>
  <c r="C546" i="1"/>
  <c r="D545" i="1"/>
  <c r="F526" i="1"/>
  <c r="G526" i="1" l="1"/>
  <c r="E543" i="1"/>
  <c r="D546" i="1"/>
  <c r="C547" i="1"/>
  <c r="F527" i="1"/>
  <c r="G527" i="1" l="1"/>
  <c r="E544" i="1"/>
  <c r="C548" i="1"/>
  <c r="D547" i="1"/>
  <c r="F528" i="1"/>
  <c r="G528" i="1" l="1"/>
  <c r="E545" i="1"/>
  <c r="D548" i="1"/>
  <c r="C549" i="1"/>
  <c r="F529" i="1"/>
  <c r="G529" i="1" l="1"/>
  <c r="E546" i="1"/>
  <c r="C550" i="1"/>
  <c r="D549" i="1"/>
  <c r="F530" i="1"/>
  <c r="G530" i="1" l="1"/>
  <c r="E547" i="1"/>
  <c r="C551" i="1"/>
  <c r="D550" i="1"/>
  <c r="F531" i="1"/>
  <c r="G531" i="1" l="1"/>
  <c r="E548" i="1"/>
  <c r="C552" i="1"/>
  <c r="D551" i="1"/>
  <c r="F532" i="1"/>
  <c r="G532" i="1" l="1"/>
  <c r="E549" i="1"/>
  <c r="C553" i="1"/>
  <c r="D552" i="1"/>
  <c r="F533" i="1"/>
  <c r="G533" i="1" l="1"/>
  <c r="E550" i="1"/>
  <c r="C554" i="1"/>
  <c r="D553" i="1"/>
  <c r="F534" i="1"/>
  <c r="G534" i="1" l="1"/>
  <c r="E551" i="1"/>
  <c r="C555" i="1"/>
  <c r="D554" i="1"/>
  <c r="F535" i="1"/>
  <c r="G535" i="1" l="1"/>
  <c r="E552" i="1"/>
  <c r="C556" i="1"/>
  <c r="D555" i="1"/>
  <c r="F536" i="1"/>
  <c r="G536" i="1" l="1"/>
  <c r="E553" i="1"/>
  <c r="C557" i="1"/>
  <c r="D556" i="1"/>
  <c r="E554" i="1" l="1"/>
  <c r="C558" i="1"/>
  <c r="D557" i="1"/>
  <c r="F537" i="1"/>
  <c r="G537" i="1" l="1"/>
  <c r="E555" i="1"/>
  <c r="C559" i="1"/>
  <c r="D558" i="1"/>
  <c r="F538" i="1"/>
  <c r="G538" i="1" l="1"/>
  <c r="E556" i="1"/>
  <c r="D559" i="1"/>
  <c r="C560" i="1"/>
  <c r="F539" i="1"/>
  <c r="G539" i="1" l="1"/>
  <c r="E557" i="1"/>
  <c r="C561" i="1"/>
  <c r="D560" i="1"/>
  <c r="F540" i="1"/>
  <c r="G540" i="1" l="1"/>
  <c r="E558" i="1"/>
  <c r="D561" i="1"/>
  <c r="C562" i="1"/>
  <c r="F541" i="1"/>
  <c r="G541" i="1" l="1"/>
  <c r="E559" i="1"/>
  <c r="D562" i="1"/>
  <c r="C563" i="1"/>
  <c r="F542" i="1"/>
  <c r="G542" i="1" l="1"/>
  <c r="E560" i="1"/>
  <c r="D563" i="1"/>
  <c r="C564" i="1"/>
  <c r="F543" i="1"/>
  <c r="G543" i="1" l="1"/>
  <c r="E561" i="1"/>
  <c r="D564" i="1"/>
  <c r="C565" i="1"/>
  <c r="F544" i="1"/>
  <c r="G544" i="1" l="1"/>
  <c r="E562" i="1"/>
  <c r="C566" i="1"/>
  <c r="D565" i="1"/>
  <c r="F545" i="1"/>
  <c r="G545" i="1" l="1"/>
  <c r="E563" i="1"/>
  <c r="C567" i="1"/>
  <c r="D566" i="1"/>
  <c r="F546" i="1"/>
  <c r="G546" i="1" l="1"/>
  <c r="E564" i="1"/>
  <c r="D567" i="1"/>
  <c r="C568" i="1"/>
  <c r="F547" i="1"/>
  <c r="G547" i="1" l="1"/>
  <c r="E565" i="1"/>
  <c r="D568" i="1"/>
  <c r="C569" i="1"/>
  <c r="F548" i="1"/>
  <c r="G548" i="1" l="1"/>
  <c r="E566" i="1"/>
  <c r="D569" i="1"/>
  <c r="C570" i="1"/>
  <c r="F549" i="1"/>
  <c r="G549" i="1" l="1"/>
  <c r="E567" i="1"/>
  <c r="C571" i="1"/>
  <c r="D570" i="1"/>
  <c r="F550" i="1"/>
  <c r="G550" i="1" l="1"/>
  <c r="E568" i="1"/>
  <c r="D571" i="1"/>
  <c r="C572" i="1"/>
  <c r="F551" i="1"/>
  <c r="G551" i="1" l="1"/>
  <c r="E569" i="1"/>
  <c r="C573" i="1"/>
  <c r="D572" i="1"/>
  <c r="F552" i="1"/>
  <c r="G552" i="1" l="1"/>
  <c r="E570" i="1"/>
  <c r="D573" i="1"/>
  <c r="C574" i="1"/>
  <c r="F553" i="1"/>
  <c r="G553" i="1" l="1"/>
  <c r="E571" i="1"/>
  <c r="D574" i="1"/>
  <c r="C575" i="1"/>
  <c r="F554" i="1"/>
  <c r="G554" i="1" l="1"/>
  <c r="E572" i="1"/>
  <c r="C576" i="1"/>
  <c r="D575" i="1"/>
  <c r="F555" i="1"/>
  <c r="G555" i="1" l="1"/>
  <c r="E573" i="1"/>
  <c r="C577" i="1"/>
  <c r="D576" i="1"/>
  <c r="F556" i="1"/>
  <c r="G556" i="1" l="1"/>
  <c r="E574" i="1"/>
  <c r="D577" i="1"/>
  <c r="C578" i="1"/>
  <c r="F557" i="1"/>
  <c r="G557" i="1" l="1"/>
  <c r="E575" i="1"/>
  <c r="D578" i="1"/>
  <c r="C579" i="1"/>
  <c r="F558" i="1"/>
  <c r="G558" i="1" l="1"/>
  <c r="E576" i="1"/>
  <c r="C580" i="1"/>
  <c r="D579" i="1"/>
  <c r="F559" i="1"/>
  <c r="G559" i="1" l="1"/>
  <c r="E577" i="1"/>
  <c r="D580" i="1"/>
  <c r="C581" i="1"/>
  <c r="F560" i="1"/>
  <c r="G560" i="1" l="1"/>
  <c r="E578" i="1"/>
  <c r="D581" i="1"/>
  <c r="C582" i="1"/>
  <c r="F561" i="1"/>
  <c r="G561" i="1" l="1"/>
  <c r="E579" i="1"/>
  <c r="C583" i="1"/>
  <c r="D582" i="1"/>
  <c r="F562" i="1"/>
  <c r="G562" i="1" l="1"/>
  <c r="E580" i="1"/>
  <c r="C584" i="1"/>
  <c r="D583" i="1"/>
  <c r="F563" i="1"/>
  <c r="G563" i="1" l="1"/>
  <c r="E581" i="1"/>
  <c r="C585" i="1"/>
  <c r="D584" i="1"/>
  <c r="F564" i="1"/>
  <c r="G564" i="1" l="1"/>
  <c r="E582" i="1"/>
  <c r="D585" i="1"/>
  <c r="C586" i="1"/>
  <c r="F565" i="1"/>
  <c r="G565" i="1" l="1"/>
  <c r="E583" i="1"/>
  <c r="C587" i="1"/>
  <c r="D586" i="1"/>
  <c r="F566" i="1"/>
  <c r="G566" i="1" l="1"/>
  <c r="E584" i="1"/>
  <c r="C588" i="1"/>
  <c r="D587" i="1"/>
  <c r="F567" i="1"/>
  <c r="G567" i="1" l="1"/>
  <c r="E585" i="1"/>
  <c r="D588" i="1"/>
  <c r="C589" i="1"/>
  <c r="F568" i="1"/>
  <c r="G568" i="1" l="1"/>
  <c r="E586" i="1"/>
  <c r="C590" i="1"/>
  <c r="D589" i="1"/>
  <c r="F569" i="1"/>
  <c r="G569" i="1" l="1"/>
  <c r="E587" i="1"/>
  <c r="D590" i="1"/>
  <c r="C591" i="1"/>
  <c r="F570" i="1"/>
  <c r="G570" i="1" l="1"/>
  <c r="E588" i="1"/>
  <c r="D591" i="1"/>
  <c r="C592" i="1"/>
  <c r="F571" i="1"/>
  <c r="G571" i="1" l="1"/>
  <c r="E589" i="1"/>
  <c r="D592" i="1"/>
  <c r="C593" i="1"/>
  <c r="F572" i="1"/>
  <c r="G572" i="1" l="1"/>
  <c r="E590" i="1"/>
  <c r="D593" i="1"/>
  <c r="C594" i="1"/>
  <c r="F573" i="1"/>
  <c r="G573" i="1" l="1"/>
  <c r="E591" i="1"/>
  <c r="D594" i="1"/>
  <c r="C595" i="1"/>
  <c r="F574" i="1"/>
  <c r="G574" i="1" l="1"/>
  <c r="E592" i="1"/>
  <c r="D595" i="1"/>
  <c r="C596" i="1"/>
  <c r="F575" i="1"/>
  <c r="G575" i="1" l="1"/>
  <c r="E593" i="1"/>
  <c r="D596" i="1"/>
  <c r="C597" i="1"/>
  <c r="F576" i="1"/>
  <c r="G576" i="1" l="1"/>
  <c r="E594" i="1"/>
  <c r="C598" i="1"/>
  <c r="D597" i="1"/>
  <c r="F577" i="1"/>
  <c r="G577" i="1" l="1"/>
  <c r="E595" i="1"/>
  <c r="D598" i="1"/>
  <c r="C599" i="1"/>
  <c r="F578" i="1"/>
  <c r="G578" i="1" l="1"/>
  <c r="E596" i="1"/>
  <c r="D599" i="1"/>
  <c r="C600" i="1"/>
  <c r="F579" i="1"/>
  <c r="G579" i="1" l="1"/>
  <c r="E597" i="1"/>
  <c r="C601" i="1"/>
  <c r="D600" i="1"/>
  <c r="F580" i="1"/>
  <c r="G580" i="1" l="1"/>
  <c r="E598" i="1"/>
  <c r="D601" i="1"/>
  <c r="C602" i="1"/>
  <c r="F581" i="1"/>
  <c r="G581" i="1" l="1"/>
  <c r="E599" i="1"/>
  <c r="C603" i="1"/>
  <c r="D602" i="1"/>
  <c r="F582" i="1"/>
  <c r="G582" i="1" l="1"/>
  <c r="E600" i="1"/>
  <c r="C604" i="1"/>
  <c r="D603" i="1"/>
  <c r="F583" i="1"/>
  <c r="G583" i="1" l="1"/>
  <c r="E601" i="1"/>
  <c r="C605" i="1"/>
  <c r="D604" i="1"/>
  <c r="F584" i="1"/>
  <c r="G584" i="1" l="1"/>
  <c r="E602" i="1"/>
  <c r="C606" i="1"/>
  <c r="D605" i="1"/>
  <c r="F585" i="1"/>
  <c r="G585" i="1" l="1"/>
  <c r="E603" i="1"/>
  <c r="C607" i="1"/>
  <c r="D606" i="1"/>
  <c r="F586" i="1"/>
  <c r="G586" i="1" l="1"/>
  <c r="E604" i="1"/>
  <c r="C608" i="1"/>
  <c r="D607" i="1"/>
  <c r="F587" i="1"/>
  <c r="G587" i="1" l="1"/>
  <c r="E605" i="1"/>
  <c r="D608" i="1"/>
  <c r="C609" i="1"/>
  <c r="F588" i="1"/>
  <c r="G588" i="1" l="1"/>
  <c r="E606" i="1"/>
  <c r="D609" i="1"/>
  <c r="C610" i="1"/>
  <c r="F589" i="1"/>
  <c r="G589" i="1" l="1"/>
  <c r="E607" i="1"/>
  <c r="D610" i="1"/>
  <c r="C611" i="1"/>
  <c r="F590" i="1"/>
  <c r="G590" i="1" l="1"/>
  <c r="E608" i="1"/>
  <c r="C612" i="1"/>
  <c r="D611" i="1"/>
  <c r="F591" i="1"/>
  <c r="G591" i="1" l="1"/>
  <c r="E609" i="1"/>
  <c r="D612" i="1"/>
  <c r="C613" i="1"/>
  <c r="F592" i="1"/>
  <c r="G592" i="1" l="1"/>
  <c r="E610" i="1"/>
  <c r="C614" i="1"/>
  <c r="D613" i="1"/>
  <c r="F593" i="1"/>
  <c r="G593" i="1" l="1"/>
  <c r="E611" i="1"/>
  <c r="C615" i="1"/>
  <c r="D614" i="1"/>
  <c r="F594" i="1"/>
  <c r="G594" i="1" l="1"/>
  <c r="E612" i="1"/>
  <c r="C616" i="1"/>
  <c r="D615" i="1"/>
  <c r="F595" i="1"/>
  <c r="G595" i="1" l="1"/>
  <c r="E613" i="1"/>
  <c r="C617" i="1"/>
  <c r="D616" i="1"/>
  <c r="F596" i="1"/>
  <c r="G596" i="1" l="1"/>
  <c r="E614" i="1"/>
  <c r="D617" i="1"/>
  <c r="C618" i="1"/>
  <c r="F597" i="1"/>
  <c r="G597" i="1" l="1"/>
  <c r="E615" i="1"/>
  <c r="D618" i="1"/>
  <c r="C619" i="1"/>
  <c r="F598" i="1"/>
  <c r="G598" i="1" l="1"/>
  <c r="E616" i="1"/>
  <c r="C620" i="1"/>
  <c r="D619" i="1"/>
  <c r="F599" i="1"/>
  <c r="G599" i="1" l="1"/>
  <c r="E617" i="1"/>
  <c r="C621" i="1"/>
  <c r="D620" i="1"/>
  <c r="F600" i="1"/>
  <c r="G600" i="1" l="1"/>
  <c r="E618" i="1"/>
  <c r="C622" i="1"/>
  <c r="D621" i="1"/>
  <c r="F601" i="1"/>
  <c r="G601" i="1" l="1"/>
  <c r="E619" i="1"/>
  <c r="C623" i="1"/>
  <c r="D622" i="1"/>
  <c r="F602" i="1"/>
  <c r="G602" i="1" l="1"/>
  <c r="E620" i="1"/>
  <c r="D623" i="1"/>
  <c r="C624" i="1"/>
  <c r="F603" i="1"/>
  <c r="G603" i="1" l="1"/>
  <c r="E621" i="1"/>
  <c r="D624" i="1"/>
  <c r="C625" i="1"/>
  <c r="F604" i="1"/>
  <c r="G604" i="1" l="1"/>
  <c r="E622" i="1"/>
  <c r="C626" i="1"/>
  <c r="D625" i="1"/>
  <c r="F605" i="1"/>
  <c r="G605" i="1" l="1"/>
  <c r="E623" i="1"/>
  <c r="C627" i="1"/>
  <c r="D626" i="1"/>
  <c r="F606" i="1"/>
  <c r="G606" i="1" l="1"/>
  <c r="E624" i="1"/>
  <c r="C628" i="1"/>
  <c r="D627" i="1"/>
  <c r="F607" i="1"/>
  <c r="G607" i="1" l="1"/>
  <c r="E625" i="1"/>
  <c r="D628" i="1"/>
  <c r="C629" i="1"/>
  <c r="F608" i="1"/>
  <c r="G608" i="1" l="1"/>
  <c r="E626" i="1"/>
  <c r="D629" i="1"/>
  <c r="C630" i="1"/>
  <c r="F609" i="1"/>
  <c r="G609" i="1" l="1"/>
  <c r="E627" i="1"/>
  <c r="C631" i="1"/>
  <c r="D630" i="1"/>
  <c r="F610" i="1"/>
  <c r="G610" i="1" l="1"/>
  <c r="E628" i="1"/>
  <c r="C632" i="1"/>
  <c r="D631" i="1"/>
  <c r="F611" i="1"/>
  <c r="G611" i="1" l="1"/>
  <c r="E629" i="1"/>
  <c r="C633" i="1"/>
  <c r="D632" i="1"/>
  <c r="F612" i="1"/>
  <c r="G612" i="1" l="1"/>
  <c r="E630" i="1"/>
  <c r="C634" i="1"/>
  <c r="D633" i="1"/>
  <c r="F613" i="1"/>
  <c r="G613" i="1" l="1"/>
  <c r="E631" i="1"/>
  <c r="D634" i="1"/>
  <c r="C635" i="1"/>
  <c r="F614" i="1"/>
  <c r="G614" i="1" l="1"/>
  <c r="E632" i="1"/>
  <c r="D635" i="1"/>
  <c r="C636" i="1"/>
  <c r="F615" i="1"/>
  <c r="G615" i="1" l="1"/>
  <c r="E633" i="1"/>
  <c r="D636" i="1"/>
  <c r="C637" i="1"/>
  <c r="F616" i="1"/>
  <c r="G616" i="1" l="1"/>
  <c r="E634" i="1"/>
  <c r="C638" i="1"/>
  <c r="D637" i="1"/>
  <c r="F617" i="1"/>
  <c r="G617" i="1" l="1"/>
  <c r="E635" i="1"/>
  <c r="C639" i="1"/>
  <c r="D638" i="1"/>
  <c r="F618" i="1"/>
  <c r="G618" i="1" l="1"/>
  <c r="E636" i="1"/>
  <c r="D639" i="1"/>
  <c r="C640" i="1"/>
  <c r="F619" i="1"/>
  <c r="G619" i="1" l="1"/>
  <c r="E637" i="1"/>
  <c r="C641" i="1"/>
  <c r="D640" i="1"/>
  <c r="F620" i="1"/>
  <c r="G620" i="1" l="1"/>
  <c r="E638" i="1"/>
  <c r="C642" i="1"/>
  <c r="D641" i="1"/>
  <c r="F621" i="1"/>
  <c r="G621" i="1" l="1"/>
  <c r="E639" i="1"/>
  <c r="D642" i="1"/>
  <c r="C643" i="1"/>
  <c r="F622" i="1"/>
  <c r="G622" i="1" l="1"/>
  <c r="E640" i="1"/>
  <c r="D643" i="1"/>
  <c r="C644" i="1"/>
  <c r="F623" i="1"/>
  <c r="G623" i="1" l="1"/>
  <c r="E641" i="1"/>
  <c r="C645" i="1"/>
  <c r="D644" i="1"/>
  <c r="F624" i="1"/>
  <c r="G624" i="1" l="1"/>
  <c r="E642" i="1"/>
  <c r="C646" i="1"/>
  <c r="D645" i="1"/>
  <c r="F625" i="1"/>
  <c r="G625" i="1" l="1"/>
  <c r="E643" i="1"/>
  <c r="C647" i="1"/>
  <c r="D646" i="1"/>
  <c r="F626" i="1"/>
  <c r="G626" i="1" l="1"/>
  <c r="E644" i="1"/>
  <c r="C648" i="1"/>
  <c r="D647" i="1"/>
  <c r="F627" i="1"/>
  <c r="G627" i="1" l="1"/>
  <c r="E645" i="1"/>
  <c r="C649" i="1"/>
  <c r="D648" i="1"/>
  <c r="F628" i="1"/>
  <c r="G628" i="1" l="1"/>
  <c r="E646" i="1"/>
  <c r="C650" i="1"/>
  <c r="D649" i="1"/>
  <c r="F629" i="1"/>
  <c r="G629" i="1" l="1"/>
  <c r="E647" i="1"/>
  <c r="D650" i="1"/>
  <c r="C651" i="1"/>
  <c r="F630" i="1"/>
  <c r="G630" i="1" l="1"/>
  <c r="E648" i="1"/>
  <c r="C652" i="1"/>
  <c r="D651" i="1"/>
  <c r="F631" i="1"/>
  <c r="G631" i="1" l="1"/>
  <c r="E649" i="1"/>
  <c r="C653" i="1"/>
  <c r="D652" i="1"/>
  <c r="F632" i="1"/>
  <c r="G632" i="1" l="1"/>
  <c r="E650" i="1"/>
  <c r="C654" i="1"/>
  <c r="D653" i="1"/>
  <c r="F633" i="1"/>
  <c r="G633" i="1" l="1"/>
  <c r="E651" i="1"/>
  <c r="C655" i="1"/>
  <c r="D654" i="1"/>
  <c r="F634" i="1"/>
  <c r="G634" i="1" l="1"/>
  <c r="E652" i="1"/>
  <c r="C656" i="1"/>
  <c r="D655" i="1"/>
  <c r="F635" i="1"/>
  <c r="G635" i="1" l="1"/>
  <c r="E653" i="1"/>
  <c r="D656" i="1"/>
  <c r="C657" i="1"/>
  <c r="F636" i="1"/>
  <c r="G636" i="1" l="1"/>
  <c r="E654" i="1"/>
  <c r="C658" i="1"/>
  <c r="D657" i="1"/>
  <c r="F637" i="1"/>
  <c r="G637" i="1" l="1"/>
  <c r="E655" i="1"/>
  <c r="C659" i="1"/>
  <c r="D658" i="1"/>
  <c r="F638" i="1"/>
  <c r="G638" i="1" l="1"/>
  <c r="E656" i="1"/>
  <c r="C660" i="1"/>
  <c r="D659" i="1"/>
  <c r="F639" i="1"/>
  <c r="G639" i="1" l="1"/>
  <c r="E657" i="1"/>
  <c r="D660" i="1"/>
  <c r="C661" i="1"/>
  <c r="F640" i="1"/>
  <c r="G640" i="1" l="1"/>
  <c r="E658" i="1"/>
  <c r="C662" i="1"/>
  <c r="D661" i="1"/>
  <c r="F641" i="1"/>
  <c r="G641" i="1" l="1"/>
  <c r="E659" i="1"/>
  <c r="C663" i="1"/>
  <c r="D662" i="1"/>
  <c r="F642" i="1"/>
  <c r="G642" i="1" l="1"/>
  <c r="E660" i="1"/>
  <c r="C664" i="1"/>
  <c r="D663" i="1"/>
  <c r="F643" i="1"/>
  <c r="G643" i="1" l="1"/>
  <c r="E661" i="1"/>
  <c r="C665" i="1"/>
  <c r="D664" i="1"/>
  <c r="F644" i="1"/>
  <c r="G644" i="1" l="1"/>
  <c r="E662" i="1"/>
  <c r="D665" i="1"/>
  <c r="C666" i="1"/>
  <c r="F645" i="1"/>
  <c r="G645" i="1" l="1"/>
  <c r="E663" i="1"/>
  <c r="C667" i="1"/>
  <c r="D666" i="1"/>
  <c r="F646" i="1"/>
  <c r="G646" i="1" l="1"/>
  <c r="E664" i="1"/>
  <c r="C668" i="1"/>
  <c r="D667" i="1"/>
  <c r="F647" i="1"/>
  <c r="G647" i="1" l="1"/>
  <c r="E665" i="1"/>
  <c r="C669" i="1"/>
  <c r="D668" i="1"/>
  <c r="F648" i="1"/>
  <c r="G648" i="1" l="1"/>
  <c r="E666" i="1"/>
  <c r="C670" i="1"/>
  <c r="D669" i="1"/>
  <c r="F649" i="1"/>
  <c r="G649" i="1" l="1"/>
  <c r="E667" i="1"/>
  <c r="D670" i="1"/>
  <c r="C671" i="1"/>
  <c r="F650" i="1"/>
  <c r="G650" i="1" l="1"/>
  <c r="E668" i="1"/>
  <c r="D671" i="1"/>
  <c r="C672" i="1"/>
  <c r="F651" i="1"/>
  <c r="G651" i="1" l="1"/>
  <c r="E669" i="1"/>
  <c r="C673" i="1"/>
  <c r="D672" i="1"/>
  <c r="F652" i="1"/>
  <c r="G652" i="1" l="1"/>
  <c r="E670" i="1"/>
  <c r="C674" i="1"/>
  <c r="D673" i="1"/>
  <c r="F653" i="1"/>
  <c r="G653" i="1" l="1"/>
  <c r="E671" i="1"/>
  <c r="C675" i="1"/>
  <c r="D674" i="1"/>
  <c r="F654" i="1"/>
  <c r="G654" i="1" l="1"/>
  <c r="E672" i="1"/>
  <c r="C676" i="1"/>
  <c r="D675" i="1"/>
  <c r="F655" i="1"/>
  <c r="G655" i="1" l="1"/>
  <c r="E673" i="1"/>
  <c r="D676" i="1"/>
  <c r="C677" i="1"/>
  <c r="F656" i="1"/>
  <c r="G656" i="1" l="1"/>
  <c r="E674" i="1"/>
  <c r="D677" i="1"/>
  <c r="C678" i="1"/>
  <c r="F657" i="1"/>
  <c r="G657" i="1" l="1"/>
  <c r="E675" i="1"/>
  <c r="D678" i="1"/>
  <c r="C679" i="1"/>
  <c r="F658" i="1"/>
  <c r="G658" i="1" l="1"/>
  <c r="E676" i="1"/>
  <c r="D679" i="1"/>
  <c r="C680" i="1"/>
  <c r="F659" i="1"/>
  <c r="G659" i="1" l="1"/>
  <c r="E677" i="1"/>
  <c r="C681" i="1"/>
  <c r="D680" i="1"/>
  <c r="F660" i="1"/>
  <c r="G660" i="1" l="1"/>
  <c r="E678" i="1"/>
  <c r="D681" i="1"/>
  <c r="C682" i="1"/>
  <c r="F661" i="1"/>
  <c r="G661" i="1" l="1"/>
  <c r="E679" i="1"/>
  <c r="C683" i="1"/>
  <c r="D682" i="1"/>
  <c r="F662" i="1"/>
  <c r="G662" i="1" l="1"/>
  <c r="E680" i="1"/>
  <c r="D683" i="1"/>
  <c r="C684" i="1"/>
  <c r="F663" i="1"/>
  <c r="G663" i="1" l="1"/>
  <c r="E681" i="1"/>
  <c r="D684" i="1"/>
  <c r="C685" i="1"/>
  <c r="F664" i="1"/>
  <c r="G664" i="1" l="1"/>
  <c r="E682" i="1"/>
  <c r="D685" i="1"/>
  <c r="C686" i="1"/>
  <c r="F665" i="1"/>
  <c r="G665" i="1" l="1"/>
  <c r="E683" i="1"/>
  <c r="D686" i="1"/>
  <c r="C687" i="1"/>
  <c r="F666" i="1"/>
  <c r="G666" i="1" l="1"/>
  <c r="E684" i="1"/>
  <c r="D687" i="1"/>
  <c r="C688" i="1"/>
  <c r="F667" i="1"/>
  <c r="G667" i="1" l="1"/>
  <c r="E685" i="1"/>
  <c r="D688" i="1"/>
  <c r="C689" i="1"/>
  <c r="F668" i="1"/>
  <c r="G668" i="1" l="1"/>
  <c r="E686" i="1"/>
  <c r="C690" i="1"/>
  <c r="D689" i="1"/>
  <c r="F669" i="1"/>
  <c r="G669" i="1" l="1"/>
  <c r="E687" i="1"/>
  <c r="D690" i="1"/>
  <c r="C691" i="1"/>
  <c r="F670" i="1"/>
  <c r="G670" i="1" l="1"/>
  <c r="E688" i="1"/>
  <c r="D691" i="1"/>
  <c r="C692" i="1"/>
  <c r="F671" i="1"/>
  <c r="G671" i="1" l="1"/>
  <c r="E689" i="1"/>
  <c r="C693" i="1"/>
  <c r="D692" i="1"/>
  <c r="F672" i="1"/>
  <c r="G672" i="1" l="1"/>
  <c r="E690" i="1"/>
  <c r="C694" i="1"/>
  <c r="D693" i="1"/>
  <c r="F673" i="1"/>
  <c r="G673" i="1" l="1"/>
  <c r="E691" i="1"/>
  <c r="C695" i="1"/>
  <c r="D694" i="1"/>
  <c r="F674" i="1"/>
  <c r="G674" i="1" l="1"/>
  <c r="E692" i="1"/>
  <c r="D695" i="1"/>
  <c r="C696" i="1"/>
  <c r="F675" i="1"/>
  <c r="G675" i="1" l="1"/>
  <c r="E693" i="1"/>
  <c r="D696" i="1"/>
  <c r="C697" i="1"/>
  <c r="F676" i="1"/>
  <c r="G676" i="1" l="1"/>
  <c r="E694" i="1"/>
  <c r="D697" i="1"/>
  <c r="C698" i="1"/>
  <c r="F677" i="1"/>
  <c r="G677" i="1" l="1"/>
  <c r="E695" i="1"/>
  <c r="D698" i="1"/>
  <c r="C699" i="1"/>
  <c r="F678" i="1"/>
  <c r="G678" i="1" l="1"/>
  <c r="E696" i="1"/>
  <c r="C700" i="1"/>
  <c r="D699" i="1"/>
  <c r="F679" i="1"/>
  <c r="G679" i="1" l="1"/>
  <c r="E697" i="1"/>
  <c r="D700" i="1"/>
  <c r="C701" i="1"/>
  <c r="F680" i="1"/>
  <c r="G680" i="1" l="1"/>
  <c r="E698" i="1"/>
  <c r="D701" i="1"/>
  <c r="C702" i="1"/>
  <c r="F681" i="1"/>
  <c r="G681" i="1" l="1"/>
  <c r="E699" i="1"/>
  <c r="D702" i="1"/>
  <c r="C703" i="1"/>
  <c r="F682" i="1"/>
  <c r="G682" i="1" l="1"/>
  <c r="E700" i="1"/>
  <c r="C704" i="1"/>
  <c r="D703" i="1"/>
  <c r="F683" i="1"/>
  <c r="G683" i="1" l="1"/>
  <c r="E701" i="1"/>
  <c r="C705" i="1"/>
  <c r="D704" i="1"/>
  <c r="F684" i="1"/>
  <c r="G684" i="1" l="1"/>
  <c r="E702" i="1"/>
  <c r="C706" i="1"/>
  <c r="D705" i="1"/>
  <c r="F685" i="1"/>
  <c r="G685" i="1" l="1"/>
  <c r="E703" i="1"/>
  <c r="D706" i="1"/>
  <c r="C707" i="1"/>
  <c r="F686" i="1"/>
  <c r="G686" i="1" l="1"/>
  <c r="E704" i="1"/>
  <c r="C708" i="1"/>
  <c r="D707" i="1"/>
  <c r="F687" i="1"/>
  <c r="G687" i="1" l="1"/>
  <c r="E705" i="1"/>
  <c r="D708" i="1"/>
  <c r="C709" i="1"/>
  <c r="F688" i="1"/>
  <c r="G688" i="1" l="1"/>
  <c r="E706" i="1"/>
  <c r="C710" i="1"/>
  <c r="D709" i="1"/>
  <c r="F689" i="1"/>
  <c r="G689" i="1" l="1"/>
  <c r="E707" i="1"/>
  <c r="C711" i="1"/>
  <c r="D710" i="1"/>
  <c r="F690" i="1"/>
  <c r="G690" i="1" l="1"/>
  <c r="E708" i="1"/>
  <c r="C712" i="1"/>
  <c r="D711" i="1"/>
  <c r="F691" i="1"/>
  <c r="G691" i="1" l="1"/>
  <c r="E709" i="1"/>
  <c r="D712" i="1"/>
  <c r="C713" i="1"/>
  <c r="F692" i="1"/>
  <c r="G692" i="1" l="1"/>
  <c r="E710" i="1"/>
  <c r="D713" i="1"/>
  <c r="C714" i="1"/>
  <c r="F693" i="1"/>
  <c r="G693" i="1" l="1"/>
  <c r="E711" i="1"/>
  <c r="D714" i="1"/>
  <c r="C715" i="1"/>
  <c r="F694" i="1"/>
  <c r="G694" i="1" l="1"/>
  <c r="E712" i="1"/>
  <c r="C716" i="1"/>
  <c r="D715" i="1"/>
  <c r="F695" i="1"/>
  <c r="G695" i="1" l="1"/>
  <c r="E713" i="1"/>
  <c r="C717" i="1"/>
  <c r="D716" i="1"/>
  <c r="F696" i="1"/>
  <c r="G696" i="1" l="1"/>
  <c r="E714" i="1"/>
  <c r="C718" i="1"/>
  <c r="D717" i="1"/>
  <c r="F697" i="1"/>
  <c r="G697" i="1" l="1"/>
  <c r="E715" i="1"/>
  <c r="C719" i="1"/>
  <c r="D718" i="1"/>
  <c r="F698" i="1"/>
  <c r="G698" i="1" l="1"/>
  <c r="E716" i="1"/>
  <c r="D719" i="1"/>
  <c r="C720" i="1"/>
  <c r="F699" i="1"/>
  <c r="G699" i="1" l="1"/>
  <c r="E717" i="1"/>
  <c r="D720" i="1"/>
  <c r="C721" i="1"/>
  <c r="F700" i="1"/>
  <c r="G700" i="1" l="1"/>
  <c r="E718" i="1"/>
  <c r="C722" i="1"/>
  <c r="D721" i="1"/>
  <c r="F701" i="1"/>
  <c r="G701" i="1" l="1"/>
  <c r="E719" i="1"/>
  <c r="D722" i="1"/>
  <c r="C723" i="1"/>
  <c r="F702" i="1"/>
  <c r="G702" i="1" l="1"/>
  <c r="E720" i="1"/>
  <c r="D723" i="1"/>
  <c r="C724" i="1"/>
  <c r="F703" i="1"/>
  <c r="G703" i="1" l="1"/>
  <c r="E721" i="1"/>
  <c r="C725" i="1"/>
  <c r="D724" i="1"/>
  <c r="F704" i="1"/>
  <c r="G704" i="1" l="1"/>
  <c r="E722" i="1"/>
  <c r="C726" i="1"/>
  <c r="D725" i="1"/>
  <c r="F705" i="1"/>
  <c r="G705" i="1" l="1"/>
  <c r="E723" i="1"/>
  <c r="D726" i="1"/>
  <c r="C727" i="1"/>
  <c r="F706" i="1"/>
  <c r="G706" i="1" l="1"/>
  <c r="E724" i="1"/>
  <c r="D727" i="1"/>
  <c r="C728" i="1"/>
  <c r="F707" i="1"/>
  <c r="G707" i="1" l="1"/>
  <c r="E725" i="1"/>
  <c r="D728" i="1"/>
  <c r="C729" i="1"/>
  <c r="F708" i="1"/>
  <c r="G708" i="1" l="1"/>
  <c r="E726" i="1"/>
  <c r="C730" i="1"/>
  <c r="D729" i="1"/>
  <c r="F709" i="1"/>
  <c r="G709" i="1" l="1"/>
  <c r="E727" i="1"/>
  <c r="C731" i="1"/>
  <c r="D730" i="1"/>
  <c r="F710" i="1"/>
  <c r="G710" i="1" l="1"/>
  <c r="E728" i="1"/>
  <c r="D731" i="1"/>
  <c r="C732" i="1"/>
  <c r="F711" i="1"/>
  <c r="G711" i="1" l="1"/>
  <c r="E729" i="1"/>
  <c r="C733" i="1"/>
  <c r="D732" i="1"/>
  <c r="F712" i="1"/>
  <c r="G712" i="1" l="1"/>
  <c r="E730" i="1"/>
  <c r="C734" i="1"/>
  <c r="D733" i="1"/>
  <c r="F713" i="1"/>
  <c r="G713" i="1" l="1"/>
  <c r="E731" i="1"/>
  <c r="C735" i="1"/>
  <c r="D734" i="1"/>
  <c r="F714" i="1"/>
  <c r="G714" i="1" l="1"/>
  <c r="E732" i="1"/>
  <c r="D735" i="1"/>
  <c r="C736" i="1"/>
  <c r="F715" i="1"/>
  <c r="G715" i="1" l="1"/>
  <c r="E733" i="1"/>
  <c r="D736" i="1"/>
  <c r="C737" i="1"/>
  <c r="F716" i="1"/>
  <c r="G716" i="1" l="1"/>
  <c r="E734" i="1"/>
  <c r="D737" i="1"/>
  <c r="C738" i="1"/>
  <c r="F717" i="1"/>
  <c r="G717" i="1" l="1"/>
  <c r="E735" i="1"/>
  <c r="C739" i="1"/>
  <c r="D738" i="1"/>
  <c r="F718" i="1"/>
  <c r="G718" i="1" l="1"/>
  <c r="E736" i="1"/>
  <c r="C740" i="1"/>
  <c r="D739" i="1"/>
  <c r="F719" i="1"/>
  <c r="G719" i="1" l="1"/>
  <c r="E737" i="1"/>
  <c r="D740" i="1"/>
  <c r="C741" i="1"/>
  <c r="F720" i="1"/>
  <c r="G720" i="1" l="1"/>
  <c r="E738" i="1"/>
  <c r="C742" i="1"/>
  <c r="D741" i="1"/>
  <c r="F721" i="1"/>
  <c r="G721" i="1" l="1"/>
  <c r="E739" i="1"/>
  <c r="D742" i="1"/>
  <c r="C743" i="1"/>
  <c r="F722" i="1"/>
  <c r="G722" i="1" l="1"/>
  <c r="E740" i="1"/>
  <c r="D743" i="1"/>
  <c r="C744" i="1"/>
  <c r="F723" i="1"/>
  <c r="G723" i="1" l="1"/>
  <c r="E741" i="1"/>
  <c r="D744" i="1"/>
  <c r="C745" i="1"/>
  <c r="F724" i="1"/>
  <c r="G724" i="1" l="1"/>
  <c r="E742" i="1"/>
  <c r="C746" i="1"/>
  <c r="D745" i="1"/>
  <c r="F725" i="1"/>
  <c r="G725" i="1" l="1"/>
  <c r="E743" i="1"/>
  <c r="C747" i="1"/>
  <c r="D746" i="1"/>
  <c r="F726" i="1"/>
  <c r="G726" i="1" l="1"/>
  <c r="E744" i="1"/>
  <c r="D747" i="1"/>
  <c r="C748" i="1"/>
  <c r="F727" i="1"/>
  <c r="G727" i="1" l="1"/>
  <c r="E745" i="1"/>
  <c r="D748" i="1"/>
  <c r="C749" i="1"/>
  <c r="F728" i="1"/>
  <c r="G728" i="1" l="1"/>
  <c r="E746" i="1"/>
  <c r="D749" i="1"/>
  <c r="C750" i="1"/>
  <c r="F729" i="1"/>
  <c r="G729" i="1" l="1"/>
  <c r="E747" i="1"/>
  <c r="D750" i="1"/>
  <c r="C751" i="1"/>
  <c r="F730" i="1"/>
  <c r="G730" i="1" l="1"/>
  <c r="E748" i="1"/>
  <c r="D751" i="1"/>
  <c r="C752" i="1"/>
  <c r="F731" i="1"/>
  <c r="G731" i="1" l="1"/>
  <c r="E749" i="1"/>
  <c r="D752" i="1"/>
  <c r="C753" i="1"/>
  <c r="F732" i="1"/>
  <c r="G732" i="1" l="1"/>
  <c r="E750" i="1"/>
  <c r="D753" i="1"/>
  <c r="C754" i="1"/>
  <c r="F733" i="1"/>
  <c r="G733" i="1" l="1"/>
  <c r="E751" i="1"/>
  <c r="D754" i="1"/>
  <c r="C755" i="1"/>
  <c r="F734" i="1"/>
  <c r="G734" i="1" l="1"/>
  <c r="E752" i="1"/>
  <c r="C756" i="1"/>
  <c r="D755" i="1"/>
  <c r="F735" i="1"/>
  <c r="G735" i="1" l="1"/>
  <c r="E753" i="1"/>
  <c r="C757" i="1"/>
  <c r="D756" i="1"/>
  <c r="F736" i="1"/>
  <c r="G736" i="1" l="1"/>
  <c r="E754" i="1"/>
  <c r="D757" i="1"/>
  <c r="C758" i="1"/>
  <c r="F737" i="1"/>
  <c r="G737" i="1" l="1"/>
  <c r="E755" i="1"/>
  <c r="D758" i="1"/>
  <c r="C759" i="1"/>
  <c r="F738" i="1"/>
  <c r="G738" i="1" l="1"/>
  <c r="E756" i="1"/>
  <c r="D759" i="1"/>
  <c r="C760" i="1"/>
  <c r="F739" i="1"/>
  <c r="G739" i="1" l="1"/>
  <c r="E757" i="1"/>
  <c r="D760" i="1"/>
  <c r="C761" i="1"/>
  <c r="F740" i="1"/>
  <c r="G740" i="1" l="1"/>
  <c r="E758" i="1"/>
  <c r="C762" i="1"/>
  <c r="D761" i="1"/>
  <c r="F741" i="1"/>
  <c r="G741" i="1" l="1"/>
  <c r="E759" i="1"/>
  <c r="D762" i="1"/>
  <c r="C763" i="1"/>
  <c r="F742" i="1"/>
  <c r="G742" i="1" l="1"/>
  <c r="E760" i="1"/>
  <c r="D763" i="1"/>
  <c r="C764" i="1"/>
  <c r="F743" i="1"/>
  <c r="G743" i="1" l="1"/>
  <c r="E761" i="1"/>
  <c r="C765" i="1"/>
  <c r="D764" i="1"/>
  <c r="F744" i="1"/>
  <c r="G744" i="1" l="1"/>
  <c r="E762" i="1"/>
  <c r="D765" i="1"/>
  <c r="C766" i="1"/>
  <c r="F745" i="1"/>
  <c r="G745" i="1" l="1"/>
  <c r="E763" i="1"/>
  <c r="D766" i="1"/>
  <c r="C767" i="1"/>
  <c r="F746" i="1"/>
  <c r="G746" i="1" l="1"/>
  <c r="E764" i="1"/>
  <c r="C768" i="1"/>
  <c r="D767" i="1"/>
  <c r="F747" i="1"/>
  <c r="G747" i="1" l="1"/>
  <c r="E765" i="1"/>
  <c r="C769" i="1"/>
  <c r="D768" i="1"/>
  <c r="F748" i="1"/>
  <c r="G748" i="1" l="1"/>
  <c r="E766" i="1"/>
  <c r="D769" i="1"/>
  <c r="C770" i="1"/>
  <c r="F749" i="1"/>
  <c r="G749" i="1" l="1"/>
  <c r="E767" i="1"/>
  <c r="C771" i="1"/>
  <c r="D770" i="1"/>
  <c r="F750" i="1"/>
  <c r="G750" i="1" l="1"/>
  <c r="E768" i="1"/>
  <c r="D771" i="1"/>
  <c r="C772" i="1"/>
  <c r="F751" i="1"/>
  <c r="G751" i="1" l="1"/>
  <c r="E769" i="1"/>
  <c r="D772" i="1"/>
  <c r="C773" i="1"/>
  <c r="F752" i="1"/>
  <c r="G752" i="1" l="1"/>
  <c r="E770" i="1"/>
  <c r="C774" i="1"/>
  <c r="D773" i="1"/>
  <c r="F753" i="1"/>
  <c r="G753" i="1" l="1"/>
  <c r="E771" i="1"/>
  <c r="C775" i="1"/>
  <c r="D774" i="1"/>
  <c r="F754" i="1"/>
  <c r="G754" i="1" l="1"/>
  <c r="E772" i="1"/>
  <c r="D775" i="1"/>
  <c r="C776" i="1"/>
  <c r="F755" i="1"/>
  <c r="G755" i="1" l="1"/>
  <c r="E773" i="1"/>
  <c r="D776" i="1"/>
  <c r="C777" i="1"/>
  <c r="F756" i="1"/>
  <c r="G756" i="1" l="1"/>
  <c r="E774" i="1"/>
  <c r="D777" i="1"/>
  <c r="C778" i="1"/>
  <c r="F757" i="1"/>
  <c r="G757" i="1" l="1"/>
  <c r="E775" i="1"/>
  <c r="D778" i="1"/>
  <c r="C779" i="1"/>
  <c r="F758" i="1"/>
  <c r="G758" i="1" l="1"/>
  <c r="E776" i="1"/>
  <c r="D779" i="1"/>
  <c r="C780" i="1"/>
  <c r="F759" i="1"/>
  <c r="G759" i="1" l="1"/>
  <c r="E777" i="1"/>
  <c r="D780" i="1"/>
  <c r="C781" i="1"/>
  <c r="F760" i="1"/>
  <c r="G760" i="1" l="1"/>
  <c r="E778" i="1"/>
  <c r="D781" i="1"/>
  <c r="C782" i="1"/>
  <c r="F761" i="1"/>
  <c r="G761" i="1" l="1"/>
  <c r="E779" i="1"/>
  <c r="C783" i="1"/>
  <c r="D782" i="1"/>
  <c r="F762" i="1"/>
  <c r="G762" i="1" l="1"/>
  <c r="E780" i="1"/>
  <c r="D783" i="1"/>
  <c r="C784" i="1"/>
  <c r="F763" i="1"/>
  <c r="G763" i="1" l="1"/>
  <c r="E781" i="1"/>
  <c r="C785" i="1"/>
  <c r="D784" i="1"/>
  <c r="F764" i="1"/>
  <c r="G764" i="1" l="1"/>
  <c r="E782" i="1"/>
  <c r="C786" i="1"/>
  <c r="D785" i="1"/>
  <c r="F765" i="1"/>
  <c r="G765" i="1" l="1"/>
  <c r="E783" i="1"/>
  <c r="D786" i="1"/>
  <c r="C787" i="1"/>
  <c r="F766" i="1"/>
  <c r="G766" i="1" l="1"/>
  <c r="E784" i="1"/>
  <c r="C788" i="1"/>
  <c r="D787" i="1"/>
  <c r="F767" i="1"/>
  <c r="G767" i="1" l="1"/>
  <c r="E785" i="1"/>
  <c r="D788" i="1"/>
  <c r="C789" i="1"/>
  <c r="F768" i="1"/>
  <c r="G768" i="1" l="1"/>
  <c r="E786" i="1"/>
  <c r="C790" i="1"/>
  <c r="D789" i="1"/>
  <c r="F769" i="1"/>
  <c r="G769" i="1" l="1"/>
  <c r="E787" i="1"/>
  <c r="D790" i="1"/>
  <c r="C791" i="1"/>
  <c r="F770" i="1"/>
  <c r="G770" i="1" l="1"/>
  <c r="E788" i="1"/>
  <c r="C792" i="1"/>
  <c r="D791" i="1"/>
  <c r="F771" i="1"/>
  <c r="G771" i="1" l="1"/>
  <c r="E789" i="1"/>
  <c r="D792" i="1"/>
  <c r="C793" i="1"/>
  <c r="F772" i="1"/>
  <c r="G772" i="1" l="1"/>
  <c r="E790" i="1"/>
  <c r="C794" i="1"/>
  <c r="D793" i="1"/>
  <c r="F773" i="1"/>
  <c r="G773" i="1" l="1"/>
  <c r="E791" i="1"/>
  <c r="C795" i="1"/>
  <c r="D794" i="1"/>
  <c r="F774" i="1"/>
  <c r="G774" i="1" l="1"/>
  <c r="E792" i="1"/>
  <c r="C796" i="1"/>
  <c r="D795" i="1"/>
  <c r="F775" i="1"/>
  <c r="G775" i="1" l="1"/>
  <c r="E793" i="1"/>
  <c r="C797" i="1"/>
  <c r="D796" i="1"/>
  <c r="F776" i="1"/>
  <c r="G776" i="1" l="1"/>
  <c r="E794" i="1"/>
  <c r="D797" i="1"/>
  <c r="C798" i="1"/>
  <c r="F777" i="1"/>
  <c r="G777" i="1" l="1"/>
  <c r="E795" i="1"/>
  <c r="C799" i="1"/>
  <c r="D798" i="1"/>
  <c r="F778" i="1"/>
  <c r="G778" i="1" l="1"/>
  <c r="E796" i="1"/>
  <c r="C800" i="1"/>
  <c r="D799" i="1"/>
  <c r="F779" i="1"/>
  <c r="G779" i="1" l="1"/>
  <c r="E797" i="1"/>
  <c r="C801" i="1"/>
  <c r="D800" i="1"/>
  <c r="F780" i="1"/>
  <c r="G780" i="1" l="1"/>
  <c r="E798" i="1"/>
  <c r="D801" i="1"/>
  <c r="C802" i="1"/>
  <c r="F781" i="1"/>
  <c r="G781" i="1" l="1"/>
  <c r="E799" i="1"/>
  <c r="D802" i="1"/>
  <c r="C803" i="1"/>
  <c r="F782" i="1"/>
  <c r="G782" i="1" l="1"/>
  <c r="E800" i="1"/>
  <c r="D803" i="1"/>
  <c r="C804" i="1"/>
  <c r="F783" i="1"/>
  <c r="G783" i="1" l="1"/>
  <c r="E801" i="1"/>
  <c r="D804" i="1"/>
  <c r="C805" i="1"/>
  <c r="F784" i="1"/>
  <c r="G784" i="1" l="1"/>
  <c r="E802" i="1"/>
  <c r="D805" i="1"/>
  <c r="C806" i="1"/>
  <c r="F785" i="1"/>
  <c r="G785" i="1" l="1"/>
  <c r="E803" i="1"/>
  <c r="D806" i="1"/>
  <c r="C807" i="1"/>
  <c r="F786" i="1"/>
  <c r="G786" i="1" l="1"/>
  <c r="E804" i="1"/>
  <c r="C808" i="1"/>
  <c r="D807" i="1"/>
  <c r="F787" i="1"/>
  <c r="G787" i="1" l="1"/>
  <c r="E805" i="1"/>
  <c r="D808" i="1"/>
  <c r="C809" i="1"/>
  <c r="F788" i="1"/>
  <c r="G788" i="1" l="1"/>
  <c r="E806" i="1"/>
  <c r="C810" i="1"/>
  <c r="D809" i="1"/>
  <c r="F789" i="1"/>
  <c r="G789" i="1" l="1"/>
  <c r="E807" i="1"/>
  <c r="D810" i="1"/>
  <c r="C811" i="1"/>
  <c r="F790" i="1"/>
  <c r="G790" i="1" l="1"/>
  <c r="E808" i="1"/>
  <c r="D811" i="1"/>
  <c r="C812" i="1"/>
  <c r="F791" i="1"/>
  <c r="G791" i="1" l="1"/>
  <c r="E809" i="1"/>
  <c r="D812" i="1"/>
  <c r="C813" i="1"/>
  <c r="F792" i="1"/>
  <c r="G792" i="1" l="1"/>
  <c r="E810" i="1"/>
  <c r="C814" i="1"/>
  <c r="D813" i="1"/>
  <c r="F793" i="1"/>
  <c r="G793" i="1" l="1"/>
  <c r="E811" i="1"/>
  <c r="C815" i="1"/>
  <c r="D814" i="1"/>
  <c r="F794" i="1"/>
  <c r="G794" i="1" l="1"/>
  <c r="E812" i="1"/>
  <c r="C816" i="1"/>
  <c r="D815" i="1"/>
  <c r="F795" i="1"/>
  <c r="G795" i="1" l="1"/>
  <c r="E813" i="1"/>
  <c r="C817" i="1"/>
  <c r="D816" i="1"/>
  <c r="F796" i="1"/>
  <c r="G796" i="1" l="1"/>
  <c r="E814" i="1"/>
  <c r="D817" i="1"/>
  <c r="C818" i="1"/>
  <c r="F797" i="1"/>
  <c r="G797" i="1" l="1"/>
  <c r="E815" i="1"/>
  <c r="D818" i="1"/>
  <c r="C819" i="1"/>
  <c r="F798" i="1"/>
  <c r="G798" i="1" l="1"/>
  <c r="E816" i="1"/>
  <c r="D819" i="1"/>
  <c r="C820" i="1"/>
  <c r="F799" i="1"/>
  <c r="G799" i="1" l="1"/>
  <c r="E817" i="1"/>
  <c r="C821" i="1"/>
  <c r="D820" i="1"/>
  <c r="F800" i="1"/>
  <c r="G800" i="1" l="1"/>
  <c r="E818" i="1"/>
  <c r="C822" i="1"/>
  <c r="D821" i="1"/>
  <c r="F801" i="1"/>
  <c r="G801" i="1" l="1"/>
  <c r="E819" i="1"/>
  <c r="D822" i="1"/>
  <c r="C823" i="1"/>
  <c r="F802" i="1"/>
  <c r="G802" i="1" l="1"/>
  <c r="E820" i="1"/>
  <c r="D823" i="1"/>
  <c r="C824" i="1"/>
  <c r="F803" i="1"/>
  <c r="G803" i="1" l="1"/>
  <c r="E821" i="1"/>
  <c r="C825" i="1"/>
  <c r="D824" i="1"/>
  <c r="F804" i="1"/>
  <c r="G804" i="1" l="1"/>
  <c r="E822" i="1"/>
  <c r="D825" i="1"/>
  <c r="C826" i="1"/>
  <c r="F805" i="1"/>
  <c r="G805" i="1" l="1"/>
  <c r="E823" i="1"/>
  <c r="C827" i="1"/>
  <c r="D826" i="1"/>
  <c r="F806" i="1"/>
  <c r="G806" i="1" l="1"/>
  <c r="E824" i="1"/>
  <c r="C828" i="1"/>
  <c r="D827" i="1"/>
  <c r="F807" i="1"/>
  <c r="G807" i="1" l="1"/>
  <c r="E825" i="1"/>
  <c r="D828" i="1"/>
  <c r="C829" i="1"/>
  <c r="F808" i="1"/>
  <c r="G808" i="1" l="1"/>
  <c r="E826" i="1"/>
  <c r="C830" i="1"/>
  <c r="D829" i="1"/>
  <c r="F809" i="1"/>
  <c r="G809" i="1" l="1"/>
  <c r="E827" i="1"/>
  <c r="C831" i="1"/>
  <c r="D830" i="1"/>
  <c r="F810" i="1"/>
  <c r="G810" i="1" l="1"/>
  <c r="E828" i="1"/>
  <c r="D831" i="1"/>
  <c r="C832" i="1"/>
  <c r="F811" i="1"/>
  <c r="G811" i="1" l="1"/>
  <c r="E829" i="1"/>
  <c r="C833" i="1"/>
  <c r="D832" i="1"/>
  <c r="F812" i="1"/>
  <c r="G812" i="1" l="1"/>
  <c r="E830" i="1"/>
  <c r="D833" i="1"/>
  <c r="C834" i="1"/>
  <c r="F813" i="1"/>
  <c r="G813" i="1" l="1"/>
  <c r="E831" i="1"/>
  <c r="C835" i="1"/>
  <c r="D834" i="1"/>
  <c r="F814" i="1"/>
  <c r="G814" i="1" l="1"/>
  <c r="E832" i="1"/>
  <c r="C836" i="1"/>
  <c r="D835" i="1"/>
  <c r="F815" i="1"/>
  <c r="G815" i="1" l="1"/>
  <c r="E833" i="1"/>
  <c r="C837" i="1"/>
  <c r="D836" i="1"/>
  <c r="F816" i="1"/>
  <c r="G816" i="1" l="1"/>
  <c r="E834" i="1"/>
  <c r="C838" i="1"/>
  <c r="D837" i="1"/>
  <c r="F817" i="1"/>
  <c r="G817" i="1" l="1"/>
  <c r="E835" i="1"/>
  <c r="C839" i="1"/>
  <c r="D838" i="1"/>
  <c r="F818" i="1"/>
  <c r="G818" i="1" l="1"/>
  <c r="E836" i="1"/>
  <c r="C840" i="1"/>
  <c r="D839" i="1"/>
  <c r="F819" i="1"/>
  <c r="G819" i="1" l="1"/>
  <c r="E837" i="1"/>
  <c r="D840" i="1"/>
  <c r="C841" i="1"/>
  <c r="F820" i="1"/>
  <c r="G820" i="1" l="1"/>
  <c r="E838" i="1"/>
  <c r="D841" i="1"/>
  <c r="C842" i="1"/>
  <c r="F821" i="1"/>
  <c r="G821" i="1" l="1"/>
  <c r="E839" i="1"/>
  <c r="D842" i="1"/>
  <c r="C843" i="1"/>
  <c r="F822" i="1"/>
  <c r="G822" i="1" l="1"/>
  <c r="E840" i="1"/>
  <c r="D843" i="1"/>
  <c r="C844" i="1"/>
  <c r="F823" i="1"/>
  <c r="G823" i="1" l="1"/>
  <c r="E841" i="1"/>
  <c r="D844" i="1"/>
  <c r="C845" i="1"/>
  <c r="F824" i="1"/>
  <c r="G824" i="1" l="1"/>
  <c r="E842" i="1"/>
  <c r="C846" i="1"/>
  <c r="D845" i="1"/>
  <c r="F825" i="1"/>
  <c r="G825" i="1" l="1"/>
  <c r="E843" i="1"/>
  <c r="D846" i="1"/>
  <c r="C847" i="1"/>
  <c r="F826" i="1"/>
  <c r="G826" i="1" l="1"/>
  <c r="E844" i="1"/>
  <c r="D847" i="1"/>
  <c r="C848" i="1"/>
  <c r="F827" i="1"/>
  <c r="G827" i="1" l="1"/>
  <c r="E845" i="1"/>
  <c r="C849" i="1"/>
  <c r="D848" i="1"/>
  <c r="F828" i="1"/>
  <c r="G828" i="1" l="1"/>
  <c r="E846" i="1"/>
  <c r="C850" i="1"/>
  <c r="D849" i="1"/>
  <c r="F829" i="1"/>
  <c r="G829" i="1" l="1"/>
  <c r="E847" i="1"/>
  <c r="C851" i="1"/>
  <c r="D850" i="1"/>
  <c r="F830" i="1"/>
  <c r="G830" i="1" l="1"/>
  <c r="E848" i="1"/>
  <c r="D851" i="1"/>
  <c r="C852" i="1"/>
  <c r="F831" i="1"/>
  <c r="G831" i="1" l="1"/>
  <c r="E849" i="1"/>
  <c r="C853" i="1"/>
  <c r="D852" i="1"/>
  <c r="F832" i="1"/>
  <c r="G832" i="1" l="1"/>
  <c r="E850" i="1"/>
  <c r="D853" i="1"/>
  <c r="C854" i="1"/>
  <c r="F833" i="1"/>
  <c r="G833" i="1" l="1"/>
  <c r="E851" i="1"/>
  <c r="D854" i="1"/>
  <c r="C855" i="1"/>
  <c r="F834" i="1"/>
  <c r="G834" i="1" l="1"/>
  <c r="E852" i="1"/>
  <c r="D855" i="1"/>
  <c r="C856" i="1"/>
  <c r="F835" i="1"/>
  <c r="G835" i="1" l="1"/>
  <c r="E853" i="1"/>
  <c r="D856" i="1"/>
  <c r="C857" i="1"/>
  <c r="F836" i="1"/>
  <c r="G836" i="1" l="1"/>
  <c r="E854" i="1"/>
  <c r="C858" i="1"/>
  <c r="D857" i="1"/>
  <c r="F837" i="1"/>
  <c r="G837" i="1" l="1"/>
  <c r="E855" i="1"/>
  <c r="D858" i="1"/>
  <c r="C859" i="1"/>
  <c r="F838" i="1"/>
  <c r="G838" i="1" l="1"/>
  <c r="E856" i="1"/>
  <c r="D859" i="1"/>
  <c r="C860" i="1"/>
  <c r="F839" i="1"/>
  <c r="G839" i="1" l="1"/>
  <c r="E857" i="1"/>
  <c r="C861" i="1"/>
  <c r="D860" i="1"/>
  <c r="F840" i="1"/>
  <c r="G840" i="1" l="1"/>
  <c r="E858" i="1"/>
  <c r="C862" i="1"/>
  <c r="D861" i="1"/>
  <c r="F841" i="1"/>
  <c r="G841" i="1" l="1"/>
  <c r="E859" i="1"/>
  <c r="C863" i="1"/>
  <c r="D862" i="1"/>
  <c r="F842" i="1"/>
  <c r="G842" i="1" l="1"/>
  <c r="E860" i="1"/>
  <c r="D863" i="1"/>
  <c r="C864" i="1"/>
  <c r="F843" i="1"/>
  <c r="G843" i="1" l="1"/>
  <c r="E861" i="1"/>
  <c r="C865" i="1"/>
  <c r="D864" i="1"/>
  <c r="F844" i="1"/>
  <c r="G844" i="1" l="1"/>
  <c r="E862" i="1"/>
  <c r="C866" i="1"/>
  <c r="D865" i="1"/>
  <c r="F845" i="1"/>
  <c r="G845" i="1" l="1"/>
  <c r="E863" i="1"/>
  <c r="C867" i="1"/>
  <c r="D866" i="1"/>
  <c r="F846" i="1"/>
  <c r="G846" i="1" l="1"/>
  <c r="E864" i="1"/>
  <c r="D867" i="1"/>
  <c r="C868" i="1"/>
  <c r="F847" i="1"/>
  <c r="G847" i="1" l="1"/>
  <c r="E865" i="1"/>
  <c r="C869" i="1"/>
  <c r="D868" i="1"/>
  <c r="F848" i="1"/>
  <c r="G848" i="1" l="1"/>
  <c r="E866" i="1"/>
  <c r="C870" i="1"/>
  <c r="D869" i="1"/>
  <c r="F849" i="1"/>
  <c r="G849" i="1" l="1"/>
  <c r="E867" i="1"/>
  <c r="D870" i="1"/>
  <c r="C871" i="1"/>
  <c r="F850" i="1"/>
  <c r="G850" i="1" l="1"/>
  <c r="E868" i="1"/>
  <c r="C872" i="1"/>
  <c r="D871" i="1"/>
  <c r="F851" i="1"/>
  <c r="G851" i="1" l="1"/>
  <c r="E869" i="1"/>
  <c r="D872" i="1"/>
  <c r="C873" i="1"/>
  <c r="F852" i="1"/>
  <c r="G852" i="1" l="1"/>
  <c r="E870" i="1"/>
  <c r="D873" i="1"/>
  <c r="C874" i="1"/>
  <c r="F853" i="1"/>
  <c r="G853" i="1" l="1"/>
  <c r="E871" i="1"/>
  <c r="D874" i="1"/>
  <c r="C875" i="1"/>
  <c r="F854" i="1"/>
  <c r="G854" i="1" l="1"/>
  <c r="E872" i="1"/>
  <c r="D875" i="1"/>
  <c r="C876" i="1"/>
  <c r="F855" i="1"/>
  <c r="G855" i="1" l="1"/>
  <c r="E873" i="1"/>
  <c r="C877" i="1"/>
  <c r="D876" i="1"/>
  <c r="F856" i="1"/>
  <c r="G856" i="1" l="1"/>
  <c r="E874" i="1"/>
  <c r="D877" i="1"/>
  <c r="C878" i="1"/>
  <c r="F857" i="1"/>
  <c r="G857" i="1" l="1"/>
  <c r="E875" i="1"/>
  <c r="D878" i="1"/>
  <c r="C879" i="1"/>
  <c r="F858" i="1"/>
  <c r="G858" i="1" l="1"/>
  <c r="E876" i="1"/>
  <c r="C880" i="1"/>
  <c r="D879" i="1"/>
  <c r="F859" i="1"/>
  <c r="G859" i="1" l="1"/>
  <c r="E877" i="1"/>
  <c r="D880" i="1"/>
  <c r="C881" i="1"/>
  <c r="F860" i="1"/>
  <c r="G860" i="1" l="1"/>
  <c r="E878" i="1"/>
  <c r="C882" i="1"/>
  <c r="D881" i="1"/>
  <c r="F861" i="1"/>
  <c r="G861" i="1" l="1"/>
  <c r="E879" i="1"/>
  <c r="D882" i="1"/>
  <c r="C883" i="1"/>
  <c r="F862" i="1"/>
  <c r="G862" i="1" l="1"/>
  <c r="E880" i="1"/>
  <c r="C884" i="1"/>
  <c r="D883" i="1"/>
  <c r="F863" i="1"/>
  <c r="G863" i="1" l="1"/>
  <c r="E881" i="1"/>
  <c r="C885" i="1"/>
  <c r="D884" i="1"/>
  <c r="F864" i="1"/>
  <c r="G864" i="1" l="1"/>
  <c r="E882" i="1"/>
  <c r="C886" i="1"/>
  <c r="D885" i="1"/>
  <c r="F865" i="1"/>
  <c r="G865" i="1" l="1"/>
  <c r="E883" i="1"/>
  <c r="C887" i="1"/>
  <c r="D886" i="1"/>
  <c r="F866" i="1"/>
  <c r="G866" i="1" l="1"/>
  <c r="E884" i="1"/>
  <c r="C888" i="1"/>
  <c r="D887" i="1"/>
  <c r="F867" i="1"/>
  <c r="G867" i="1" l="1"/>
  <c r="E885" i="1"/>
  <c r="D888" i="1"/>
  <c r="C889" i="1"/>
  <c r="F868" i="1"/>
  <c r="G868" i="1" l="1"/>
  <c r="E886" i="1"/>
  <c r="D889" i="1"/>
  <c r="C890" i="1"/>
  <c r="F869" i="1"/>
  <c r="G869" i="1" l="1"/>
  <c r="E887" i="1"/>
  <c r="D890" i="1"/>
  <c r="C891" i="1"/>
  <c r="F870" i="1"/>
  <c r="G870" i="1" l="1"/>
  <c r="E888" i="1"/>
  <c r="D891" i="1"/>
  <c r="C892" i="1"/>
  <c r="F871" i="1"/>
  <c r="G871" i="1" l="1"/>
  <c r="E889" i="1"/>
  <c r="C893" i="1"/>
  <c r="D892" i="1"/>
  <c r="F872" i="1"/>
  <c r="G872" i="1" l="1"/>
  <c r="E890" i="1"/>
  <c r="D893" i="1"/>
  <c r="C894" i="1"/>
  <c r="F873" i="1"/>
  <c r="G873" i="1" l="1"/>
  <c r="E891" i="1"/>
  <c r="D894" i="1"/>
  <c r="C895" i="1"/>
  <c r="F874" i="1"/>
  <c r="G874" i="1" l="1"/>
  <c r="E892" i="1"/>
  <c r="D895" i="1"/>
  <c r="C896" i="1"/>
  <c r="F875" i="1"/>
  <c r="G875" i="1" l="1"/>
  <c r="E893" i="1"/>
  <c r="D896" i="1"/>
  <c r="C897" i="1"/>
  <c r="F876" i="1"/>
  <c r="G876" i="1" l="1"/>
  <c r="E894" i="1"/>
  <c r="D897" i="1"/>
  <c r="C898" i="1"/>
  <c r="F877" i="1"/>
  <c r="G877" i="1" l="1"/>
  <c r="E895" i="1"/>
  <c r="D898" i="1"/>
  <c r="C899" i="1"/>
  <c r="F878" i="1"/>
  <c r="G878" i="1" l="1"/>
  <c r="E896" i="1"/>
  <c r="C900" i="1"/>
  <c r="D899" i="1"/>
  <c r="F879" i="1"/>
  <c r="G879" i="1" l="1"/>
  <c r="E897" i="1"/>
  <c r="D900" i="1"/>
  <c r="C901" i="1"/>
  <c r="F880" i="1"/>
  <c r="G880" i="1" l="1"/>
  <c r="E898" i="1"/>
  <c r="D901" i="1"/>
  <c r="C902" i="1"/>
  <c r="F881" i="1"/>
  <c r="G881" i="1" l="1"/>
  <c r="E899" i="1"/>
  <c r="D902" i="1"/>
  <c r="C903" i="1"/>
  <c r="F882" i="1"/>
  <c r="G882" i="1" l="1"/>
  <c r="E900" i="1"/>
  <c r="D903" i="1"/>
  <c r="C904" i="1"/>
  <c r="F883" i="1"/>
  <c r="G883" i="1" l="1"/>
  <c r="E901" i="1"/>
  <c r="D904" i="1"/>
  <c r="C905" i="1"/>
  <c r="F884" i="1"/>
  <c r="G884" i="1" l="1"/>
  <c r="E902" i="1"/>
  <c r="C906" i="1"/>
  <c r="D905" i="1"/>
  <c r="F885" i="1"/>
  <c r="G885" i="1" l="1"/>
  <c r="E903" i="1"/>
  <c r="D906" i="1"/>
  <c r="C907" i="1"/>
  <c r="F886" i="1"/>
  <c r="G886" i="1" l="1"/>
  <c r="E904" i="1"/>
  <c r="D907" i="1"/>
  <c r="C908" i="1"/>
  <c r="F887" i="1"/>
  <c r="G887" i="1" l="1"/>
  <c r="E905" i="1"/>
  <c r="D908" i="1"/>
  <c r="C909" i="1"/>
  <c r="F888" i="1"/>
  <c r="G888" i="1" l="1"/>
  <c r="E906" i="1"/>
  <c r="C910" i="1"/>
  <c r="D909" i="1"/>
  <c r="F889" i="1"/>
  <c r="G889" i="1" l="1"/>
  <c r="E907" i="1"/>
  <c r="C911" i="1"/>
  <c r="D910" i="1"/>
  <c r="F890" i="1"/>
  <c r="G890" i="1" l="1"/>
  <c r="E908" i="1"/>
  <c r="D911" i="1"/>
  <c r="C912" i="1"/>
  <c r="F891" i="1"/>
  <c r="G891" i="1" l="1"/>
  <c r="E909" i="1"/>
  <c r="D912" i="1"/>
  <c r="C913" i="1"/>
  <c r="F892" i="1"/>
  <c r="G892" i="1" l="1"/>
  <c r="E910" i="1"/>
  <c r="D913" i="1"/>
  <c r="C914" i="1"/>
  <c r="F893" i="1"/>
  <c r="G893" i="1" l="1"/>
  <c r="E911" i="1"/>
  <c r="D914" i="1"/>
  <c r="C915" i="1"/>
  <c r="F894" i="1"/>
  <c r="G894" i="1" l="1"/>
  <c r="E912" i="1"/>
  <c r="C916" i="1"/>
  <c r="D915" i="1"/>
  <c r="F895" i="1"/>
  <c r="G895" i="1" l="1"/>
  <c r="E913" i="1"/>
  <c r="D916" i="1"/>
  <c r="C917" i="1"/>
  <c r="F896" i="1"/>
  <c r="G896" i="1" l="1"/>
  <c r="E914" i="1"/>
  <c r="C918" i="1"/>
  <c r="D917" i="1"/>
  <c r="F897" i="1"/>
  <c r="G897" i="1" l="1"/>
  <c r="E915" i="1"/>
  <c r="D918" i="1"/>
  <c r="C919" i="1"/>
  <c r="F898" i="1"/>
  <c r="G898" i="1" l="1"/>
  <c r="E916" i="1"/>
  <c r="D919" i="1"/>
  <c r="C920" i="1"/>
  <c r="F899" i="1"/>
  <c r="G899" i="1" l="1"/>
  <c r="E917" i="1"/>
  <c r="D920" i="1"/>
  <c r="C921" i="1"/>
  <c r="F900" i="1"/>
  <c r="G900" i="1" l="1"/>
  <c r="E918" i="1"/>
  <c r="D921" i="1"/>
  <c r="C922" i="1"/>
  <c r="F901" i="1"/>
  <c r="G901" i="1" l="1"/>
  <c r="E919" i="1"/>
  <c r="D922" i="1"/>
  <c r="C923" i="1"/>
  <c r="F902" i="1"/>
  <c r="G902" i="1" l="1"/>
  <c r="E920" i="1"/>
  <c r="D923" i="1"/>
  <c r="C924" i="1"/>
  <c r="F903" i="1"/>
  <c r="G903" i="1" l="1"/>
  <c r="E921" i="1"/>
  <c r="D924" i="1"/>
  <c r="C925" i="1"/>
  <c r="F904" i="1"/>
  <c r="G904" i="1" l="1"/>
  <c r="E922" i="1"/>
  <c r="D925" i="1"/>
  <c r="C926" i="1"/>
  <c r="F905" i="1"/>
  <c r="G905" i="1" l="1"/>
  <c r="E923" i="1"/>
  <c r="D926" i="1"/>
  <c r="C927" i="1"/>
  <c r="F906" i="1"/>
  <c r="G906" i="1" l="1"/>
  <c r="E924" i="1"/>
  <c r="C928" i="1"/>
  <c r="D927" i="1"/>
  <c r="F907" i="1"/>
  <c r="G907" i="1" l="1"/>
  <c r="E925" i="1"/>
  <c r="D928" i="1"/>
  <c r="C929" i="1"/>
  <c r="F908" i="1"/>
  <c r="G908" i="1" l="1"/>
  <c r="E926" i="1"/>
  <c r="D929" i="1"/>
  <c r="C930" i="1"/>
  <c r="F909" i="1"/>
  <c r="G909" i="1" l="1"/>
  <c r="E927" i="1"/>
  <c r="C931" i="1"/>
  <c r="D930" i="1"/>
  <c r="F910" i="1"/>
  <c r="G910" i="1" l="1"/>
  <c r="E928" i="1"/>
  <c r="D931" i="1"/>
  <c r="C932" i="1"/>
  <c r="F911" i="1"/>
  <c r="G911" i="1" l="1"/>
  <c r="E929" i="1"/>
  <c r="D932" i="1"/>
  <c r="C933" i="1"/>
  <c r="F912" i="1"/>
  <c r="G912" i="1" l="1"/>
  <c r="E930" i="1"/>
  <c r="D933" i="1"/>
  <c r="C934" i="1"/>
  <c r="F913" i="1"/>
  <c r="G913" i="1" l="1"/>
  <c r="E931" i="1"/>
  <c r="C935" i="1"/>
  <c r="D934" i="1"/>
  <c r="F914" i="1"/>
  <c r="G914" i="1" l="1"/>
  <c r="E932" i="1"/>
  <c r="D935" i="1"/>
  <c r="C936" i="1"/>
  <c r="F915" i="1"/>
  <c r="G915" i="1" l="1"/>
  <c r="E933" i="1"/>
  <c r="D936" i="1"/>
  <c r="C937" i="1"/>
  <c r="F916" i="1"/>
  <c r="G916" i="1" l="1"/>
  <c r="E934" i="1"/>
  <c r="D937" i="1"/>
  <c r="C938" i="1"/>
  <c r="F917" i="1"/>
  <c r="G917" i="1" l="1"/>
  <c r="E935" i="1"/>
  <c r="C939" i="1"/>
  <c r="D938" i="1"/>
  <c r="F918" i="1"/>
  <c r="G918" i="1" l="1"/>
  <c r="E936" i="1"/>
  <c r="D939" i="1"/>
  <c r="C940" i="1"/>
  <c r="F919" i="1"/>
  <c r="G919" i="1" l="1"/>
  <c r="E937" i="1"/>
  <c r="C941" i="1"/>
  <c r="D940" i="1"/>
  <c r="F920" i="1"/>
  <c r="G920" i="1" l="1"/>
  <c r="E938" i="1"/>
  <c r="C942" i="1"/>
  <c r="D941" i="1"/>
  <c r="F921" i="1"/>
  <c r="G921" i="1" l="1"/>
  <c r="E939" i="1"/>
  <c r="D942" i="1"/>
  <c r="C943" i="1"/>
  <c r="F922" i="1"/>
  <c r="G922" i="1" l="1"/>
  <c r="E940" i="1"/>
  <c r="D943" i="1"/>
  <c r="C944" i="1"/>
  <c r="F923" i="1"/>
  <c r="G923" i="1" l="1"/>
  <c r="E941" i="1"/>
  <c r="C945" i="1"/>
  <c r="D944" i="1"/>
  <c r="F924" i="1"/>
  <c r="G924" i="1" l="1"/>
  <c r="E942" i="1"/>
  <c r="D945" i="1"/>
  <c r="C946" i="1"/>
  <c r="F925" i="1"/>
  <c r="G925" i="1" l="1"/>
  <c r="E943" i="1"/>
  <c r="D946" i="1"/>
  <c r="C947" i="1"/>
  <c r="F926" i="1"/>
  <c r="G926" i="1" l="1"/>
  <c r="E944" i="1"/>
  <c r="C948" i="1"/>
  <c r="D947" i="1"/>
  <c r="F927" i="1"/>
  <c r="G927" i="1" l="1"/>
  <c r="E945" i="1"/>
  <c r="D948" i="1"/>
  <c r="C949" i="1"/>
  <c r="F928" i="1"/>
  <c r="G928" i="1" l="1"/>
  <c r="E946" i="1"/>
  <c r="C950" i="1"/>
  <c r="D949" i="1"/>
  <c r="F929" i="1"/>
  <c r="G929" i="1" l="1"/>
  <c r="E947" i="1"/>
  <c r="D950" i="1"/>
  <c r="C951" i="1"/>
  <c r="F930" i="1"/>
  <c r="G930" i="1" l="1"/>
  <c r="E948" i="1"/>
  <c r="D951" i="1"/>
  <c r="C952" i="1"/>
  <c r="F931" i="1"/>
  <c r="G931" i="1" l="1"/>
  <c r="E949" i="1"/>
  <c r="D952" i="1"/>
  <c r="C953" i="1"/>
  <c r="F932" i="1"/>
  <c r="G932" i="1" l="1"/>
  <c r="E950" i="1"/>
  <c r="D953" i="1"/>
  <c r="C954" i="1"/>
  <c r="F933" i="1"/>
  <c r="G933" i="1" l="1"/>
  <c r="E951" i="1"/>
  <c r="D954" i="1"/>
  <c r="C955" i="1"/>
  <c r="F934" i="1"/>
  <c r="G934" i="1" l="1"/>
  <c r="E952" i="1"/>
  <c r="D955" i="1"/>
  <c r="C956" i="1"/>
  <c r="F935" i="1"/>
  <c r="G935" i="1" l="1"/>
  <c r="E953" i="1"/>
  <c r="D956" i="1"/>
  <c r="C957" i="1"/>
  <c r="F936" i="1"/>
  <c r="G936" i="1" l="1"/>
  <c r="E954" i="1"/>
  <c r="D957" i="1"/>
  <c r="C958" i="1"/>
  <c r="F937" i="1"/>
  <c r="G937" i="1" l="1"/>
  <c r="E955" i="1"/>
  <c r="D958" i="1"/>
  <c r="C959" i="1"/>
  <c r="F938" i="1"/>
  <c r="G938" i="1" l="1"/>
  <c r="E956" i="1"/>
  <c r="D959" i="1"/>
  <c r="C960" i="1"/>
  <c r="F939" i="1"/>
  <c r="G939" i="1" l="1"/>
  <c r="E957" i="1"/>
  <c r="D960" i="1"/>
  <c r="C961" i="1"/>
  <c r="F940" i="1"/>
  <c r="G940" i="1" l="1"/>
  <c r="E958" i="1"/>
  <c r="D961" i="1"/>
  <c r="C962" i="1"/>
  <c r="F941" i="1"/>
  <c r="G941" i="1" l="1"/>
  <c r="E959" i="1"/>
  <c r="C963" i="1"/>
  <c r="D962" i="1"/>
  <c r="F942" i="1"/>
  <c r="G942" i="1" l="1"/>
  <c r="E960" i="1"/>
  <c r="D963" i="1"/>
  <c r="C964" i="1"/>
  <c r="F943" i="1"/>
  <c r="G943" i="1" l="1"/>
  <c r="E961" i="1"/>
  <c r="C965" i="1"/>
  <c r="D964" i="1"/>
  <c r="F944" i="1"/>
  <c r="G944" i="1" l="1"/>
  <c r="E962" i="1"/>
  <c r="D965" i="1"/>
  <c r="C966" i="1"/>
  <c r="F945" i="1"/>
  <c r="G945" i="1" l="1"/>
  <c r="E963" i="1"/>
  <c r="C967" i="1"/>
  <c r="D966" i="1"/>
  <c r="F946" i="1"/>
  <c r="G946" i="1" l="1"/>
  <c r="E964" i="1"/>
  <c r="D967" i="1"/>
  <c r="C968" i="1"/>
  <c r="F947" i="1"/>
  <c r="G947" i="1" l="1"/>
  <c r="E965" i="1"/>
  <c r="D968" i="1"/>
  <c r="C969" i="1"/>
  <c r="F948" i="1"/>
  <c r="G948" i="1" l="1"/>
  <c r="E966" i="1"/>
  <c r="D969" i="1"/>
  <c r="C970" i="1"/>
  <c r="F949" i="1"/>
  <c r="G949" i="1" l="1"/>
  <c r="E967" i="1"/>
  <c r="D970" i="1"/>
  <c r="C971" i="1"/>
  <c r="F950" i="1"/>
  <c r="G950" i="1" l="1"/>
  <c r="E968" i="1"/>
  <c r="C972" i="1"/>
  <c r="D971" i="1"/>
  <c r="F951" i="1"/>
  <c r="G951" i="1" l="1"/>
  <c r="E969" i="1"/>
  <c r="D972" i="1"/>
  <c r="C973" i="1"/>
  <c r="F952" i="1"/>
  <c r="G952" i="1" l="1"/>
  <c r="E970" i="1"/>
  <c r="D973" i="1"/>
  <c r="C974" i="1"/>
  <c r="F953" i="1"/>
  <c r="G953" i="1" l="1"/>
  <c r="E971" i="1"/>
  <c r="D974" i="1"/>
  <c r="C975" i="1"/>
  <c r="F954" i="1"/>
  <c r="G954" i="1" l="1"/>
  <c r="E972" i="1"/>
  <c r="C976" i="1"/>
  <c r="D975" i="1"/>
  <c r="F955" i="1"/>
  <c r="G955" i="1" l="1"/>
  <c r="E973" i="1"/>
  <c r="C977" i="1"/>
  <c r="D976" i="1"/>
  <c r="F956" i="1"/>
  <c r="G956" i="1" l="1"/>
  <c r="E974" i="1"/>
  <c r="D977" i="1"/>
  <c r="C978" i="1"/>
  <c r="F957" i="1"/>
  <c r="G957" i="1" l="1"/>
  <c r="E975" i="1"/>
  <c r="C979" i="1"/>
  <c r="D978" i="1"/>
  <c r="F958" i="1"/>
  <c r="G958" i="1" l="1"/>
  <c r="E976" i="1"/>
  <c r="D979" i="1"/>
  <c r="C980" i="1"/>
  <c r="F959" i="1"/>
  <c r="G959" i="1" l="1"/>
  <c r="E977" i="1"/>
  <c r="D980" i="1"/>
  <c r="C981" i="1"/>
  <c r="F960" i="1"/>
  <c r="G960" i="1" l="1"/>
  <c r="E978" i="1"/>
  <c r="C982" i="1"/>
  <c r="D981" i="1"/>
  <c r="F961" i="1"/>
  <c r="G961" i="1" l="1"/>
  <c r="E979" i="1"/>
  <c r="C983" i="1"/>
  <c r="D982" i="1"/>
  <c r="F962" i="1"/>
  <c r="G962" i="1" l="1"/>
  <c r="E980" i="1"/>
  <c r="D983" i="1"/>
  <c r="C984" i="1"/>
  <c r="F963" i="1"/>
  <c r="G963" i="1" l="1"/>
  <c r="E981" i="1"/>
  <c r="D984" i="1"/>
  <c r="C985" i="1"/>
  <c r="F964" i="1"/>
  <c r="G964" i="1" l="1"/>
  <c r="E982" i="1"/>
  <c r="C986" i="1"/>
  <c r="D985" i="1"/>
  <c r="F965" i="1"/>
  <c r="G965" i="1" l="1"/>
  <c r="E983" i="1"/>
  <c r="D986" i="1"/>
  <c r="C987" i="1"/>
  <c r="F966" i="1"/>
  <c r="G966" i="1" l="1"/>
  <c r="E984" i="1"/>
  <c r="C988" i="1"/>
  <c r="D987" i="1"/>
  <c r="F967" i="1"/>
  <c r="G967" i="1" l="1"/>
  <c r="E985" i="1"/>
  <c r="C989" i="1"/>
  <c r="D988" i="1"/>
  <c r="F968" i="1"/>
  <c r="G968" i="1" l="1"/>
  <c r="E986" i="1"/>
  <c r="D989" i="1"/>
  <c r="C990" i="1"/>
  <c r="F969" i="1"/>
  <c r="G969" i="1" l="1"/>
  <c r="E987" i="1"/>
  <c r="C991" i="1"/>
  <c r="D990" i="1"/>
  <c r="F970" i="1"/>
  <c r="G970" i="1" l="1"/>
  <c r="E988" i="1"/>
  <c r="C992" i="1"/>
  <c r="D991" i="1"/>
  <c r="F971" i="1"/>
  <c r="G971" i="1" l="1"/>
  <c r="E989" i="1"/>
  <c r="D992" i="1"/>
  <c r="C993" i="1"/>
  <c r="F972" i="1"/>
  <c r="G972" i="1" l="1"/>
  <c r="E990" i="1"/>
  <c r="C994" i="1"/>
  <c r="D993" i="1"/>
  <c r="F973" i="1"/>
  <c r="G973" i="1" l="1"/>
  <c r="E991" i="1"/>
  <c r="D994" i="1"/>
  <c r="C995" i="1"/>
  <c r="F974" i="1"/>
  <c r="G974" i="1" l="1"/>
  <c r="E992" i="1"/>
  <c r="C996" i="1"/>
  <c r="D995" i="1"/>
  <c r="F975" i="1"/>
  <c r="G975" i="1" l="1"/>
  <c r="E993" i="1"/>
  <c r="D996" i="1"/>
  <c r="C997" i="1"/>
  <c r="F976" i="1"/>
  <c r="G976" i="1" l="1"/>
  <c r="E994" i="1"/>
  <c r="D997" i="1"/>
  <c r="C998" i="1"/>
  <c r="F977" i="1"/>
  <c r="G977" i="1" l="1"/>
  <c r="E995" i="1"/>
  <c r="D998" i="1"/>
  <c r="C999" i="1"/>
  <c r="F978" i="1"/>
  <c r="G978" i="1" l="1"/>
  <c r="E996" i="1"/>
  <c r="D999" i="1"/>
  <c r="C1000" i="1"/>
  <c r="F979" i="1"/>
  <c r="G979" i="1" l="1"/>
  <c r="E997" i="1"/>
  <c r="C1001" i="1"/>
  <c r="D1000" i="1"/>
  <c r="F980" i="1"/>
  <c r="G980" i="1" l="1"/>
  <c r="E998" i="1"/>
  <c r="C1002" i="1"/>
  <c r="D1001" i="1"/>
  <c r="F981" i="1"/>
  <c r="G981" i="1" l="1"/>
  <c r="E999" i="1"/>
  <c r="C1003" i="1"/>
  <c r="D1002" i="1"/>
  <c r="F982" i="1"/>
  <c r="G982" i="1" l="1"/>
  <c r="E1000" i="1"/>
  <c r="D1003" i="1"/>
  <c r="C1004" i="1"/>
  <c r="F983" i="1"/>
  <c r="G983" i="1" l="1"/>
  <c r="E1001" i="1"/>
  <c r="D1004" i="1"/>
  <c r="C1005" i="1"/>
  <c r="F984" i="1"/>
  <c r="G984" i="1" l="1"/>
  <c r="E1002" i="1"/>
  <c r="C1006" i="1"/>
  <c r="D1005" i="1"/>
  <c r="F985" i="1"/>
  <c r="G985" i="1" l="1"/>
  <c r="E1003" i="1"/>
  <c r="D1006" i="1"/>
  <c r="C1007" i="1"/>
  <c r="F986" i="1"/>
  <c r="G986" i="1" l="1"/>
  <c r="E1004" i="1"/>
  <c r="C1008" i="1"/>
  <c r="D1007" i="1"/>
  <c r="F987" i="1"/>
  <c r="G987" i="1" l="1"/>
  <c r="E1005" i="1"/>
  <c r="D1008" i="1"/>
  <c r="C1009" i="1"/>
  <c r="F988" i="1"/>
  <c r="G988" i="1" l="1"/>
  <c r="E1006" i="1"/>
  <c r="D1009" i="1"/>
  <c r="C1010" i="1"/>
  <c r="F989" i="1"/>
  <c r="G989" i="1" l="1"/>
  <c r="E1007" i="1"/>
  <c r="C1011" i="1"/>
  <c r="D1010" i="1"/>
  <c r="F990" i="1"/>
  <c r="G990" i="1" l="1"/>
  <c r="E1008" i="1"/>
  <c r="C1012" i="1"/>
  <c r="D1011" i="1"/>
  <c r="F991" i="1"/>
  <c r="G991" i="1" l="1"/>
  <c r="E1009" i="1"/>
  <c r="D1012" i="1"/>
  <c r="C1013" i="1"/>
  <c r="F992" i="1"/>
  <c r="G992" i="1" l="1"/>
  <c r="E1010" i="1"/>
  <c r="C1014" i="1"/>
  <c r="D1013" i="1"/>
  <c r="F993" i="1"/>
  <c r="G993" i="1" l="1"/>
  <c r="E1011" i="1"/>
  <c r="C1015" i="1"/>
  <c r="D1014" i="1"/>
  <c r="F994" i="1"/>
  <c r="G994" i="1" l="1"/>
  <c r="E1012" i="1"/>
  <c r="C1016" i="1"/>
  <c r="D1015" i="1"/>
  <c r="F995" i="1"/>
  <c r="G995" i="1" l="1"/>
  <c r="E1013" i="1"/>
  <c r="D1016" i="1"/>
  <c r="C1017" i="1"/>
  <c r="F996" i="1"/>
  <c r="G996" i="1" l="1"/>
  <c r="E1014" i="1"/>
  <c r="D1017" i="1"/>
  <c r="C1018" i="1"/>
  <c r="F997" i="1"/>
  <c r="G997" i="1" l="1"/>
  <c r="E1015" i="1"/>
  <c r="D1018" i="1"/>
  <c r="C1019" i="1"/>
  <c r="F998" i="1"/>
  <c r="G998" i="1" l="1"/>
  <c r="E1016" i="1"/>
  <c r="D1019" i="1"/>
  <c r="C1020" i="1"/>
  <c r="F999" i="1"/>
  <c r="G999" i="1" l="1"/>
  <c r="E1017" i="1"/>
  <c r="D1020" i="1"/>
  <c r="C1021" i="1"/>
  <c r="F1000" i="1"/>
  <c r="G1000" i="1" l="1"/>
  <c r="E1018" i="1"/>
  <c r="C1022" i="1"/>
  <c r="D1021" i="1"/>
  <c r="F1001" i="1"/>
  <c r="G1001" i="1" l="1"/>
  <c r="E1019" i="1"/>
  <c r="D1022" i="1"/>
  <c r="C1023" i="1"/>
  <c r="F1002" i="1"/>
  <c r="G1002" i="1" l="1"/>
  <c r="E1020" i="1"/>
  <c r="D1023" i="1"/>
  <c r="C1024" i="1"/>
  <c r="F1003" i="1"/>
  <c r="G1003" i="1" l="1"/>
  <c r="E1021" i="1"/>
  <c r="D1024" i="1"/>
  <c r="C1025" i="1"/>
  <c r="F1004" i="1"/>
  <c r="G1004" i="1" l="1"/>
  <c r="E1022" i="1"/>
  <c r="D1025" i="1"/>
  <c r="C1026" i="1"/>
  <c r="F1005" i="1"/>
  <c r="G1005" i="1" l="1"/>
  <c r="E1023" i="1"/>
  <c r="D1026" i="1"/>
  <c r="C1027" i="1"/>
  <c r="F1006" i="1"/>
  <c r="G1006" i="1" l="1"/>
  <c r="E1024" i="1"/>
  <c r="C1028" i="1"/>
  <c r="D1027" i="1"/>
  <c r="F1007" i="1"/>
  <c r="G1007" i="1" l="1"/>
  <c r="E1025" i="1"/>
  <c r="D1028" i="1"/>
  <c r="C1029" i="1"/>
  <c r="F1008" i="1"/>
  <c r="G1008" i="1" l="1"/>
  <c r="E1026" i="1"/>
  <c r="C1030" i="1"/>
  <c r="D1029" i="1"/>
  <c r="F1009" i="1"/>
  <c r="G1009" i="1" l="1"/>
  <c r="E1027" i="1"/>
  <c r="C1031" i="1"/>
  <c r="D1030" i="1"/>
  <c r="F1010" i="1"/>
  <c r="G1010" i="1" l="1"/>
  <c r="E1028" i="1"/>
  <c r="C1032" i="1"/>
  <c r="D1031" i="1"/>
  <c r="F1011" i="1"/>
  <c r="G1011" i="1" l="1"/>
  <c r="E1029" i="1"/>
  <c r="C1033" i="1"/>
  <c r="D1032" i="1"/>
  <c r="F1012" i="1"/>
  <c r="G1012" i="1" l="1"/>
  <c r="E1030" i="1"/>
  <c r="D1033" i="1"/>
  <c r="C1034" i="1"/>
  <c r="F1013" i="1"/>
  <c r="G1013" i="1" l="1"/>
  <c r="E1031" i="1"/>
  <c r="C1035" i="1"/>
  <c r="D1034" i="1"/>
  <c r="F1014" i="1"/>
  <c r="G1014" i="1" l="1"/>
  <c r="E1032" i="1"/>
  <c r="D1035" i="1"/>
  <c r="C1036" i="1"/>
  <c r="F1015" i="1"/>
  <c r="G1015" i="1" l="1"/>
  <c r="E1033" i="1"/>
  <c r="C1037" i="1"/>
  <c r="D1036" i="1"/>
  <c r="F1016" i="1"/>
  <c r="G1016" i="1" l="1"/>
  <c r="E1034" i="1"/>
  <c r="D1037" i="1"/>
  <c r="C1038" i="1"/>
  <c r="F1017" i="1"/>
  <c r="G1017" i="1" l="1"/>
  <c r="E1035" i="1"/>
  <c r="D1038" i="1"/>
  <c r="C1039" i="1"/>
  <c r="F1018" i="1"/>
  <c r="G1018" i="1" l="1"/>
  <c r="E1036" i="1"/>
  <c r="C1040" i="1"/>
  <c r="D1039" i="1"/>
  <c r="F1019" i="1"/>
  <c r="G1019" i="1" l="1"/>
  <c r="E1037" i="1"/>
  <c r="D1040" i="1"/>
  <c r="C1041" i="1"/>
  <c r="F1020" i="1"/>
  <c r="G1020" i="1" l="1"/>
  <c r="E1038" i="1"/>
  <c r="C1042" i="1"/>
  <c r="D1041" i="1"/>
  <c r="F1021" i="1"/>
  <c r="G1021" i="1" l="1"/>
  <c r="E1039" i="1"/>
  <c r="C1043" i="1"/>
  <c r="D1042" i="1"/>
  <c r="F1022" i="1"/>
  <c r="G1022" i="1" l="1"/>
  <c r="E1040" i="1"/>
  <c r="D1043" i="1"/>
  <c r="C1044" i="1"/>
  <c r="F1023" i="1"/>
  <c r="G1023" i="1" l="1"/>
  <c r="E1041" i="1"/>
  <c r="D1044" i="1"/>
  <c r="C1045" i="1"/>
  <c r="F1024" i="1"/>
  <c r="G1024" i="1" l="1"/>
  <c r="E1042" i="1"/>
  <c r="D1045" i="1"/>
  <c r="C1046" i="1"/>
  <c r="F1025" i="1"/>
  <c r="G1025" i="1" l="1"/>
  <c r="E1043" i="1"/>
  <c r="C1047" i="1"/>
  <c r="D1046" i="1"/>
  <c r="F1026" i="1"/>
  <c r="G1026" i="1" l="1"/>
  <c r="E1044" i="1"/>
  <c r="D1047" i="1"/>
  <c r="C1048" i="1"/>
  <c r="F1027" i="1"/>
  <c r="G1027" i="1" l="1"/>
  <c r="E1045" i="1"/>
  <c r="C1049" i="1"/>
  <c r="D1048" i="1"/>
  <c r="F1028" i="1"/>
  <c r="G1028" i="1" l="1"/>
  <c r="E1046" i="1"/>
  <c r="C1050" i="1"/>
  <c r="D1049" i="1"/>
  <c r="F1029" i="1"/>
  <c r="G1029" i="1" l="1"/>
  <c r="E1047" i="1"/>
  <c r="D1050" i="1"/>
  <c r="C1051" i="1"/>
  <c r="F1030" i="1"/>
  <c r="G1030" i="1" l="1"/>
  <c r="E1048" i="1"/>
  <c r="D1051" i="1"/>
  <c r="C1052" i="1"/>
  <c r="F1031" i="1"/>
  <c r="G1031" i="1" l="1"/>
  <c r="E1049" i="1"/>
  <c r="D1052" i="1"/>
  <c r="C1053" i="1"/>
  <c r="F1032" i="1"/>
  <c r="G1032" i="1" l="1"/>
  <c r="E1050" i="1"/>
  <c r="D1053" i="1"/>
  <c r="C1054" i="1"/>
  <c r="F1033" i="1"/>
  <c r="G1033" i="1" l="1"/>
  <c r="E1051" i="1"/>
  <c r="C1055" i="1"/>
  <c r="D1054" i="1"/>
  <c r="F1034" i="1"/>
  <c r="G1034" i="1" l="1"/>
  <c r="E1052" i="1"/>
  <c r="C1056" i="1"/>
  <c r="D1055" i="1"/>
  <c r="F1035" i="1"/>
  <c r="G1035" i="1" l="1"/>
  <c r="E1053" i="1"/>
  <c r="D1056" i="1"/>
  <c r="C1057" i="1"/>
  <c r="F1036" i="1"/>
  <c r="G1036" i="1" l="1"/>
  <c r="E1054" i="1"/>
  <c r="D1057" i="1"/>
  <c r="C1058" i="1"/>
  <c r="F1037" i="1"/>
  <c r="G1037" i="1" l="1"/>
  <c r="E1055" i="1"/>
  <c r="D1058" i="1"/>
  <c r="C1059" i="1"/>
  <c r="F1038" i="1"/>
  <c r="G1038" i="1" l="1"/>
  <c r="E1056" i="1"/>
  <c r="C1060" i="1"/>
  <c r="D1059" i="1"/>
  <c r="F1039" i="1"/>
  <c r="G1039" i="1" l="1"/>
  <c r="E1057" i="1"/>
  <c r="C1061" i="1"/>
  <c r="D1060" i="1"/>
  <c r="F1040" i="1"/>
  <c r="G1040" i="1" l="1"/>
  <c r="E1058" i="1"/>
  <c r="C1062" i="1"/>
  <c r="D1061" i="1"/>
  <c r="F1041" i="1"/>
  <c r="G1041" i="1" l="1"/>
  <c r="E1059" i="1"/>
  <c r="D1062" i="1"/>
  <c r="C1063" i="1"/>
  <c r="F1042" i="1"/>
  <c r="G1042" i="1" l="1"/>
  <c r="E1060" i="1"/>
  <c r="D1063" i="1"/>
  <c r="C1064" i="1"/>
  <c r="F1043" i="1"/>
  <c r="G1043" i="1" l="1"/>
  <c r="E1061" i="1"/>
  <c r="D1064" i="1"/>
  <c r="C1065" i="1"/>
  <c r="F1044" i="1"/>
  <c r="G1044" i="1" l="1"/>
  <c r="E1062" i="1"/>
  <c r="C1066" i="1"/>
  <c r="D1065" i="1"/>
  <c r="F1045" i="1"/>
  <c r="G1045" i="1" l="1"/>
  <c r="E1063" i="1"/>
  <c r="D1066" i="1"/>
  <c r="C1067" i="1"/>
  <c r="F1046" i="1"/>
  <c r="G1046" i="1" l="1"/>
  <c r="E1064" i="1"/>
  <c r="C1068" i="1"/>
  <c r="D1067" i="1"/>
  <c r="F1047" i="1"/>
  <c r="G1047" i="1" l="1"/>
  <c r="E1065" i="1"/>
  <c r="D1068" i="1"/>
  <c r="C1069" i="1"/>
  <c r="F1048" i="1"/>
  <c r="G1048" i="1" l="1"/>
  <c r="E1066" i="1"/>
  <c r="C1070" i="1"/>
  <c r="D1069" i="1"/>
  <c r="F1049" i="1"/>
  <c r="G1049" i="1" l="1"/>
  <c r="E1067" i="1"/>
  <c r="C1071" i="1"/>
  <c r="D1070" i="1"/>
  <c r="F1050" i="1"/>
  <c r="G1050" i="1" l="1"/>
  <c r="E1068" i="1"/>
  <c r="D1071" i="1"/>
  <c r="C1072" i="1"/>
  <c r="F1051" i="1"/>
  <c r="G1051" i="1" l="1"/>
  <c r="E1069" i="1"/>
  <c r="D1072" i="1"/>
  <c r="C1073" i="1"/>
  <c r="F1052" i="1"/>
  <c r="G1052" i="1" l="1"/>
  <c r="E1070" i="1"/>
  <c r="D1073" i="1"/>
  <c r="C1074" i="1"/>
  <c r="F1053" i="1"/>
  <c r="G1053" i="1" l="1"/>
  <c r="E1071" i="1"/>
  <c r="D1074" i="1"/>
  <c r="C1075" i="1"/>
  <c r="F1054" i="1"/>
  <c r="G1054" i="1" l="1"/>
  <c r="E1072" i="1"/>
  <c r="D1075" i="1"/>
  <c r="C1076" i="1"/>
  <c r="F1055" i="1"/>
  <c r="G1055" i="1" l="1"/>
  <c r="E1073" i="1"/>
  <c r="C1077" i="1"/>
  <c r="D1076" i="1"/>
  <c r="F1056" i="1"/>
  <c r="G1056" i="1" l="1"/>
  <c r="E1074" i="1"/>
  <c r="D1077" i="1"/>
  <c r="C1078" i="1"/>
  <c r="F1057" i="1"/>
  <c r="G1057" i="1" l="1"/>
  <c r="E1075" i="1"/>
  <c r="C1079" i="1"/>
  <c r="D1078" i="1"/>
  <c r="F1058" i="1"/>
  <c r="G1058" i="1" l="1"/>
  <c r="E1076" i="1"/>
  <c r="C1080" i="1"/>
  <c r="D1079" i="1"/>
  <c r="F1059" i="1"/>
  <c r="G1059" i="1" l="1"/>
  <c r="E1077" i="1"/>
  <c r="C1081" i="1"/>
  <c r="D1080" i="1"/>
  <c r="F1060" i="1"/>
  <c r="G1060" i="1" l="1"/>
  <c r="E1078" i="1"/>
  <c r="D1081" i="1"/>
  <c r="C1082" i="1"/>
  <c r="F1061" i="1"/>
  <c r="G1061" i="1" l="1"/>
  <c r="E1079" i="1"/>
  <c r="D1082" i="1"/>
  <c r="C1083" i="1"/>
  <c r="F1062" i="1"/>
  <c r="G1062" i="1" l="1"/>
  <c r="E1080" i="1"/>
  <c r="C1084" i="1"/>
  <c r="D1083" i="1"/>
  <c r="F1063" i="1"/>
  <c r="G1063" i="1" l="1"/>
  <c r="E1081" i="1"/>
  <c r="D1084" i="1"/>
  <c r="C1085" i="1"/>
  <c r="F1064" i="1"/>
  <c r="G1064" i="1" l="1"/>
  <c r="E1082" i="1"/>
  <c r="C1086" i="1"/>
  <c r="D1085" i="1"/>
  <c r="F1065" i="1"/>
  <c r="G1065" i="1" l="1"/>
  <c r="E1083" i="1"/>
  <c r="D1086" i="1"/>
  <c r="C1087" i="1"/>
  <c r="F1066" i="1"/>
  <c r="G1066" i="1" l="1"/>
  <c r="E1084" i="1"/>
  <c r="C1088" i="1"/>
  <c r="D1087" i="1"/>
  <c r="F1067" i="1"/>
  <c r="G1067" i="1" l="1"/>
  <c r="E1085" i="1"/>
  <c r="D1088" i="1"/>
  <c r="C1089" i="1"/>
  <c r="F1068" i="1"/>
  <c r="G1068" i="1" l="1"/>
  <c r="E1086" i="1"/>
  <c r="D1089" i="1"/>
  <c r="C1090" i="1"/>
  <c r="F1069" i="1"/>
  <c r="G1069" i="1" l="1"/>
  <c r="E1087" i="1"/>
  <c r="D1090" i="1"/>
  <c r="C1091" i="1"/>
  <c r="F1070" i="1"/>
  <c r="G1070" i="1" l="1"/>
  <c r="E1088" i="1"/>
  <c r="C1092" i="1"/>
  <c r="D1091" i="1"/>
  <c r="F1071" i="1"/>
  <c r="G1071" i="1" l="1"/>
  <c r="E1089" i="1"/>
  <c r="D1092" i="1"/>
  <c r="C1093" i="1"/>
  <c r="F1072" i="1"/>
  <c r="G1072" i="1" l="1"/>
  <c r="E1090" i="1"/>
  <c r="D1093" i="1"/>
  <c r="C1094" i="1"/>
  <c r="F1073" i="1"/>
  <c r="G1073" i="1" l="1"/>
  <c r="E1091" i="1"/>
  <c r="C1095" i="1"/>
  <c r="D1094" i="1"/>
  <c r="F1074" i="1"/>
  <c r="G1074" i="1" l="1"/>
  <c r="E1092" i="1"/>
  <c r="C1096" i="1"/>
  <c r="D1095" i="1"/>
  <c r="F1075" i="1"/>
  <c r="G1075" i="1" l="1"/>
  <c r="E1093" i="1"/>
  <c r="C1097" i="1"/>
  <c r="D1096" i="1"/>
  <c r="F1076" i="1"/>
  <c r="G1076" i="1" l="1"/>
  <c r="E1094" i="1"/>
  <c r="C1098" i="1"/>
  <c r="D1097" i="1"/>
  <c r="F1077" i="1"/>
  <c r="G1077" i="1" l="1"/>
  <c r="E1095" i="1"/>
  <c r="C1099" i="1"/>
  <c r="D1098" i="1"/>
  <c r="F1078" i="1"/>
  <c r="G1078" i="1" l="1"/>
  <c r="E1096" i="1"/>
  <c r="C1100" i="1"/>
  <c r="D1099" i="1"/>
  <c r="F1079" i="1"/>
  <c r="G1079" i="1" l="1"/>
  <c r="E1097" i="1"/>
  <c r="C1101" i="1"/>
  <c r="D1100" i="1"/>
  <c r="F1080" i="1"/>
  <c r="G1080" i="1" l="1"/>
  <c r="E1098" i="1"/>
  <c r="D1101" i="1"/>
  <c r="C1102" i="1"/>
  <c r="F1081" i="1"/>
  <c r="G1081" i="1" l="1"/>
  <c r="E1099" i="1"/>
  <c r="D1102" i="1"/>
  <c r="C1103" i="1"/>
  <c r="F1082" i="1"/>
  <c r="G1082" i="1" l="1"/>
  <c r="E1100" i="1"/>
  <c r="D1103" i="1"/>
  <c r="C1104" i="1"/>
  <c r="F1083" i="1"/>
  <c r="G1083" i="1" l="1"/>
  <c r="E1101" i="1"/>
  <c r="D1104" i="1"/>
  <c r="C1105" i="1"/>
  <c r="F1084" i="1"/>
  <c r="G1084" i="1" l="1"/>
  <c r="E1102" i="1"/>
  <c r="D1105" i="1"/>
  <c r="C1106" i="1"/>
  <c r="F1085" i="1"/>
  <c r="G1085" i="1" l="1"/>
  <c r="E1103" i="1"/>
  <c r="C1107" i="1"/>
  <c r="D1106" i="1"/>
  <c r="F1086" i="1"/>
  <c r="G1086" i="1" l="1"/>
  <c r="E1104" i="1"/>
  <c r="C1108" i="1"/>
  <c r="D1107" i="1"/>
  <c r="F1087" i="1"/>
  <c r="G1087" i="1" l="1"/>
  <c r="E1105" i="1"/>
  <c r="D1108" i="1"/>
  <c r="C1109" i="1"/>
  <c r="F1088" i="1"/>
  <c r="G1088" i="1" l="1"/>
  <c r="E1106" i="1"/>
  <c r="D1109" i="1"/>
  <c r="C1110" i="1"/>
  <c r="F1089" i="1"/>
  <c r="G1089" i="1" l="1"/>
  <c r="E1107" i="1"/>
  <c r="D1110" i="1"/>
  <c r="C1111" i="1"/>
  <c r="F1090" i="1"/>
  <c r="G1090" i="1" l="1"/>
  <c r="E1108" i="1"/>
  <c r="C1112" i="1"/>
  <c r="D1111" i="1"/>
  <c r="F1091" i="1"/>
  <c r="G1091" i="1" l="1"/>
  <c r="E1109" i="1"/>
  <c r="D1112" i="1"/>
  <c r="C1113" i="1"/>
  <c r="F1092" i="1"/>
  <c r="G1092" i="1" l="1"/>
  <c r="E1110" i="1"/>
  <c r="D1113" i="1"/>
  <c r="C1114" i="1"/>
  <c r="F1093" i="1"/>
  <c r="G1093" i="1" l="1"/>
  <c r="E1111" i="1"/>
  <c r="C1115" i="1"/>
  <c r="D1114" i="1"/>
  <c r="F1094" i="1"/>
  <c r="G1094" i="1" l="1"/>
  <c r="E1112" i="1"/>
  <c r="D1115" i="1"/>
  <c r="C1116" i="1"/>
  <c r="F1095" i="1"/>
  <c r="G1095" i="1" l="1"/>
  <c r="E1113" i="1"/>
  <c r="D1116" i="1"/>
  <c r="C1117" i="1"/>
  <c r="F1096" i="1"/>
  <c r="G1096" i="1" l="1"/>
  <c r="E1114" i="1"/>
  <c r="D1117" i="1"/>
  <c r="C1118" i="1"/>
  <c r="F1097" i="1"/>
  <c r="G1097" i="1" l="1"/>
  <c r="E1115" i="1"/>
  <c r="D1118" i="1"/>
  <c r="C1119" i="1"/>
  <c r="F1098" i="1"/>
  <c r="G1098" i="1" l="1"/>
  <c r="E1116" i="1"/>
  <c r="D1119" i="1"/>
  <c r="C1120" i="1"/>
  <c r="F1099" i="1"/>
  <c r="G1099" i="1" l="1"/>
  <c r="E1117" i="1"/>
  <c r="D1120" i="1"/>
  <c r="C1121" i="1"/>
  <c r="F1100" i="1"/>
  <c r="G1100" i="1" l="1"/>
  <c r="E1118" i="1"/>
  <c r="C1122" i="1"/>
  <c r="D1121" i="1"/>
  <c r="F1101" i="1"/>
  <c r="G1101" i="1" l="1"/>
  <c r="E1119" i="1"/>
  <c r="C1123" i="1"/>
  <c r="D1122" i="1"/>
  <c r="F1102" i="1"/>
  <c r="G1102" i="1" l="1"/>
  <c r="E1120" i="1"/>
  <c r="D1123" i="1"/>
  <c r="C1124" i="1"/>
  <c r="F1103" i="1"/>
  <c r="G1103" i="1" l="1"/>
  <c r="E1121" i="1"/>
  <c r="D1124" i="1"/>
  <c r="C1125" i="1"/>
  <c r="F1104" i="1"/>
  <c r="G1104" i="1" l="1"/>
  <c r="E1122" i="1"/>
  <c r="D1125" i="1"/>
  <c r="C1126" i="1"/>
  <c r="F1105" i="1"/>
  <c r="G1105" i="1" l="1"/>
  <c r="E1123" i="1"/>
  <c r="D1126" i="1"/>
  <c r="C1127" i="1"/>
  <c r="F1106" i="1"/>
  <c r="G1106" i="1" l="1"/>
  <c r="E1124" i="1"/>
  <c r="D1127" i="1"/>
  <c r="C1128" i="1"/>
  <c r="F1107" i="1"/>
  <c r="G1107" i="1" l="1"/>
  <c r="E1125" i="1"/>
  <c r="C1129" i="1"/>
  <c r="D1128" i="1"/>
  <c r="F1108" i="1"/>
  <c r="G1108" i="1" l="1"/>
  <c r="E1126" i="1"/>
  <c r="C1130" i="1"/>
  <c r="D1129" i="1"/>
  <c r="F1109" i="1"/>
  <c r="G1109" i="1" l="1"/>
  <c r="E1127" i="1"/>
  <c r="D1130" i="1"/>
  <c r="C1131" i="1"/>
  <c r="F1110" i="1"/>
  <c r="G1110" i="1" l="1"/>
  <c r="E1128" i="1"/>
  <c r="C1132" i="1"/>
  <c r="D1131" i="1"/>
  <c r="F1111" i="1"/>
  <c r="G1111" i="1" l="1"/>
  <c r="E1129" i="1"/>
  <c r="D1132" i="1"/>
  <c r="C1133" i="1"/>
  <c r="F1112" i="1"/>
  <c r="G1112" i="1" l="1"/>
  <c r="E1130" i="1"/>
  <c r="D1133" i="1"/>
  <c r="C1134" i="1"/>
  <c r="F1113" i="1"/>
  <c r="G1113" i="1" l="1"/>
  <c r="E1131" i="1"/>
  <c r="D1134" i="1"/>
  <c r="C1135" i="1"/>
  <c r="F1114" i="1"/>
  <c r="G1114" i="1" l="1"/>
  <c r="E1132" i="1"/>
  <c r="D1135" i="1"/>
  <c r="C1136" i="1"/>
  <c r="F1115" i="1"/>
  <c r="G1115" i="1" l="1"/>
  <c r="E1133" i="1"/>
  <c r="D1136" i="1"/>
  <c r="C1137" i="1"/>
  <c r="F1116" i="1"/>
  <c r="G1116" i="1" l="1"/>
  <c r="E1134" i="1"/>
  <c r="D1137" i="1"/>
  <c r="C1138" i="1"/>
  <c r="F1117" i="1"/>
  <c r="G1117" i="1" l="1"/>
  <c r="E1135" i="1"/>
  <c r="C1139" i="1"/>
  <c r="D1138" i="1"/>
  <c r="F1118" i="1"/>
  <c r="G1118" i="1" l="1"/>
  <c r="E1136" i="1"/>
  <c r="D1139" i="1"/>
  <c r="C1140" i="1"/>
  <c r="F1119" i="1"/>
  <c r="G1119" i="1" l="1"/>
  <c r="E1137" i="1"/>
  <c r="C1141" i="1"/>
  <c r="D1140" i="1"/>
  <c r="F1120" i="1"/>
  <c r="G1120" i="1" l="1"/>
  <c r="E1138" i="1"/>
  <c r="C1142" i="1"/>
  <c r="D1141" i="1"/>
  <c r="F1121" i="1"/>
  <c r="G1121" i="1" l="1"/>
  <c r="E1139" i="1"/>
  <c r="D1142" i="1"/>
  <c r="C1143" i="1"/>
  <c r="F1122" i="1"/>
  <c r="G1122" i="1" l="1"/>
  <c r="E1140" i="1"/>
  <c r="C1144" i="1"/>
  <c r="D1143" i="1"/>
  <c r="F1123" i="1"/>
  <c r="G1123" i="1" l="1"/>
  <c r="E1141" i="1"/>
  <c r="D1144" i="1"/>
  <c r="C1145" i="1"/>
  <c r="F1124" i="1"/>
  <c r="G1124" i="1" l="1"/>
  <c r="E1142" i="1"/>
  <c r="C1146" i="1"/>
  <c r="D1145" i="1"/>
  <c r="F1125" i="1"/>
  <c r="G1125" i="1" l="1"/>
  <c r="E1143" i="1"/>
  <c r="D1146" i="1"/>
  <c r="C1147" i="1"/>
  <c r="F1126" i="1"/>
  <c r="G1126" i="1" l="1"/>
  <c r="E1144" i="1"/>
  <c r="C1148" i="1"/>
  <c r="D1147" i="1"/>
  <c r="F1127" i="1"/>
  <c r="G1127" i="1" l="1"/>
  <c r="E1145" i="1"/>
  <c r="D1148" i="1"/>
  <c r="C1149" i="1"/>
  <c r="F1128" i="1"/>
  <c r="G1128" i="1" l="1"/>
  <c r="E1146" i="1"/>
  <c r="C1150" i="1"/>
  <c r="D1149" i="1"/>
  <c r="F1129" i="1"/>
  <c r="G1129" i="1" l="1"/>
  <c r="E1147" i="1"/>
  <c r="D1150" i="1"/>
  <c r="C1151" i="1"/>
  <c r="F1130" i="1"/>
  <c r="G1130" i="1" l="1"/>
  <c r="E1148" i="1"/>
  <c r="D1151" i="1"/>
  <c r="C1152" i="1"/>
  <c r="F1131" i="1"/>
  <c r="G1131" i="1" l="1"/>
  <c r="E1149" i="1"/>
  <c r="D1152" i="1"/>
  <c r="C1153" i="1"/>
  <c r="F1132" i="1"/>
  <c r="G1132" i="1" l="1"/>
  <c r="E1150" i="1"/>
  <c r="D1153" i="1"/>
  <c r="C1154" i="1"/>
  <c r="F1133" i="1"/>
  <c r="G1133" i="1" l="1"/>
  <c r="E1151" i="1"/>
  <c r="C1155" i="1"/>
  <c r="D1154" i="1"/>
  <c r="F1134" i="1"/>
  <c r="G1134" i="1" l="1"/>
  <c r="E1152" i="1"/>
  <c r="D1155" i="1"/>
  <c r="C1156" i="1"/>
  <c r="F1135" i="1"/>
  <c r="G1135" i="1" l="1"/>
  <c r="E1153" i="1"/>
  <c r="D1156" i="1"/>
  <c r="C1157" i="1"/>
  <c r="F1136" i="1"/>
  <c r="G1136" i="1" l="1"/>
  <c r="E1154" i="1"/>
  <c r="C1158" i="1"/>
  <c r="D1157" i="1"/>
  <c r="F1137" i="1"/>
  <c r="G1137" i="1" l="1"/>
  <c r="E1155" i="1"/>
  <c r="C1159" i="1"/>
  <c r="D1158" i="1"/>
  <c r="F1138" i="1"/>
  <c r="G1138" i="1" l="1"/>
  <c r="E1156" i="1"/>
  <c r="C1160" i="1"/>
  <c r="D1159" i="1"/>
  <c r="F1139" i="1"/>
  <c r="G1139" i="1" l="1"/>
  <c r="E1157" i="1"/>
  <c r="D1160" i="1"/>
  <c r="C1161" i="1"/>
  <c r="F1140" i="1"/>
  <c r="G1140" i="1" l="1"/>
  <c r="E1158" i="1"/>
  <c r="D1161" i="1"/>
  <c r="C1162" i="1"/>
  <c r="F1141" i="1"/>
  <c r="G1141" i="1" l="1"/>
  <c r="E1159" i="1"/>
  <c r="D1162" i="1"/>
  <c r="C1163" i="1"/>
  <c r="F1142" i="1"/>
  <c r="G1142" i="1" l="1"/>
  <c r="E1160" i="1"/>
  <c r="C1164" i="1"/>
  <c r="D1163" i="1"/>
  <c r="F1143" i="1"/>
  <c r="G1143" i="1" l="1"/>
  <c r="E1161" i="1"/>
  <c r="D1164" i="1"/>
  <c r="C1165" i="1"/>
  <c r="F1144" i="1"/>
  <c r="G1144" i="1" l="1"/>
  <c r="E1162" i="1"/>
  <c r="D1165" i="1"/>
  <c r="C1166" i="1"/>
  <c r="F1145" i="1"/>
  <c r="G1145" i="1" l="1"/>
  <c r="E1163" i="1"/>
  <c r="D1166" i="1"/>
  <c r="C1167" i="1"/>
  <c r="F1146" i="1"/>
  <c r="G1146" i="1" l="1"/>
  <c r="E1164" i="1"/>
  <c r="D1167" i="1"/>
  <c r="C1168" i="1"/>
  <c r="F1147" i="1"/>
  <c r="G1147" i="1" l="1"/>
  <c r="E1165" i="1"/>
  <c r="D1168" i="1"/>
  <c r="C1169" i="1"/>
  <c r="F1148" i="1"/>
  <c r="G1148" i="1" l="1"/>
  <c r="E1166" i="1"/>
  <c r="C1170" i="1"/>
  <c r="D1169" i="1"/>
  <c r="F1149" i="1"/>
  <c r="G1149" i="1" l="1"/>
  <c r="E1167" i="1"/>
  <c r="D1170" i="1"/>
  <c r="C1171" i="1"/>
  <c r="F1150" i="1"/>
  <c r="G1150" i="1" l="1"/>
  <c r="E1168" i="1"/>
  <c r="C1172" i="1"/>
  <c r="D1171" i="1"/>
  <c r="F1151" i="1"/>
  <c r="G1151" i="1" l="1"/>
  <c r="E1169" i="1"/>
  <c r="D1172" i="1"/>
  <c r="C1173" i="1"/>
  <c r="F1152" i="1"/>
  <c r="G1152" i="1" l="1"/>
  <c r="E1170" i="1"/>
  <c r="D1173" i="1"/>
  <c r="C1174" i="1"/>
  <c r="F1153" i="1"/>
  <c r="G1153" i="1" l="1"/>
  <c r="E1171" i="1"/>
  <c r="D1174" i="1"/>
  <c r="C1175" i="1"/>
  <c r="F1154" i="1"/>
  <c r="G1154" i="1" l="1"/>
  <c r="E1172" i="1"/>
  <c r="D1175" i="1"/>
  <c r="C1176" i="1"/>
  <c r="F1155" i="1"/>
  <c r="G1155" i="1" l="1"/>
  <c r="E1173" i="1"/>
  <c r="D1176" i="1"/>
  <c r="C1177" i="1"/>
  <c r="F1156" i="1"/>
  <c r="G1156" i="1" l="1"/>
  <c r="E1174" i="1"/>
  <c r="C1178" i="1"/>
  <c r="D1177" i="1"/>
  <c r="F1157" i="1"/>
  <c r="G1157" i="1" l="1"/>
  <c r="E1175" i="1"/>
  <c r="D1178" i="1"/>
  <c r="C1179" i="1"/>
  <c r="F1158" i="1"/>
  <c r="G1158" i="1" l="1"/>
  <c r="E1176" i="1"/>
  <c r="D1179" i="1"/>
  <c r="C1180" i="1"/>
  <c r="F1159" i="1"/>
  <c r="G1159" i="1" l="1"/>
  <c r="E1177" i="1"/>
  <c r="D1180" i="1"/>
  <c r="C1181" i="1"/>
  <c r="F1160" i="1"/>
  <c r="G1160" i="1" l="1"/>
  <c r="E1178" i="1"/>
  <c r="D1181" i="1"/>
  <c r="C1182" i="1"/>
  <c r="F1161" i="1"/>
  <c r="G1161" i="1" l="1"/>
  <c r="E1179" i="1"/>
  <c r="D1182" i="1"/>
  <c r="C1183" i="1"/>
  <c r="F1162" i="1"/>
  <c r="G1162" i="1" l="1"/>
  <c r="E1180" i="1"/>
  <c r="D1183" i="1"/>
  <c r="C1184" i="1"/>
  <c r="F1163" i="1"/>
  <c r="G1163" i="1" l="1"/>
  <c r="E1181" i="1"/>
  <c r="D1184" i="1"/>
  <c r="C1185" i="1"/>
  <c r="F1164" i="1"/>
  <c r="G1164" i="1" l="1"/>
  <c r="E1182" i="1"/>
  <c r="C1186" i="1"/>
  <c r="D1185" i="1"/>
  <c r="F1165" i="1"/>
  <c r="G1165" i="1" l="1"/>
  <c r="E1183" i="1"/>
  <c r="C1187" i="1"/>
  <c r="D1186" i="1"/>
  <c r="F1166" i="1"/>
  <c r="G1166" i="1" l="1"/>
  <c r="E1184" i="1"/>
  <c r="C1188" i="1"/>
  <c r="D1187" i="1"/>
  <c r="F1167" i="1"/>
  <c r="G1167" i="1" l="1"/>
  <c r="E1185" i="1"/>
  <c r="D1188" i="1"/>
  <c r="C1189" i="1"/>
  <c r="F1168" i="1"/>
  <c r="G1168" i="1" l="1"/>
  <c r="E1186" i="1"/>
  <c r="D1189" i="1"/>
  <c r="C1190" i="1"/>
  <c r="F1169" i="1"/>
  <c r="G1169" i="1" l="1"/>
  <c r="E1187" i="1"/>
  <c r="C1191" i="1"/>
  <c r="D1190" i="1"/>
  <c r="F1170" i="1"/>
  <c r="G1170" i="1" l="1"/>
  <c r="E1188" i="1"/>
  <c r="C1192" i="1"/>
  <c r="D1191" i="1"/>
  <c r="F1171" i="1"/>
  <c r="G1171" i="1" l="1"/>
  <c r="E1189" i="1"/>
  <c r="C1193" i="1"/>
  <c r="D1192" i="1"/>
  <c r="F1172" i="1"/>
  <c r="G1172" i="1" l="1"/>
  <c r="E1190" i="1"/>
  <c r="D1193" i="1"/>
  <c r="C1194" i="1"/>
  <c r="F1173" i="1"/>
  <c r="G1173" i="1" l="1"/>
  <c r="E1191" i="1"/>
  <c r="D1194" i="1"/>
  <c r="C1195" i="1"/>
  <c r="F1174" i="1"/>
  <c r="G1174" i="1" l="1"/>
  <c r="E1192" i="1"/>
  <c r="C1196" i="1"/>
  <c r="D1195" i="1"/>
  <c r="F1175" i="1"/>
  <c r="G1175" i="1" l="1"/>
  <c r="E1193" i="1"/>
  <c r="C1197" i="1"/>
  <c r="D1196" i="1"/>
  <c r="F1176" i="1"/>
  <c r="G1176" i="1" l="1"/>
  <c r="E1194" i="1"/>
  <c r="D1197" i="1"/>
  <c r="C1198" i="1"/>
  <c r="F1177" i="1"/>
  <c r="G1177" i="1" l="1"/>
  <c r="E1195" i="1"/>
  <c r="D1198" i="1"/>
  <c r="C1199" i="1"/>
  <c r="F1178" i="1"/>
  <c r="G1178" i="1" l="1"/>
  <c r="E1196" i="1"/>
  <c r="C1200" i="1"/>
  <c r="D1199" i="1"/>
  <c r="F1179" i="1"/>
  <c r="G1179" i="1" l="1"/>
  <c r="E1197" i="1"/>
  <c r="C1201" i="1"/>
  <c r="D1200" i="1"/>
  <c r="F1180" i="1"/>
  <c r="G1180" i="1" l="1"/>
  <c r="E1198" i="1"/>
  <c r="D1201" i="1"/>
  <c r="C1202" i="1"/>
  <c r="F1181" i="1"/>
  <c r="G1181" i="1" l="1"/>
  <c r="E1199" i="1"/>
  <c r="D1202" i="1"/>
  <c r="C1203" i="1"/>
  <c r="F1182" i="1"/>
  <c r="G1182" i="1" l="1"/>
  <c r="E1200" i="1"/>
  <c r="D1203" i="1"/>
  <c r="C1204" i="1"/>
  <c r="F1183" i="1"/>
  <c r="G1183" i="1" l="1"/>
  <c r="E1201" i="1"/>
  <c r="C1205" i="1"/>
  <c r="D1204" i="1"/>
  <c r="F1184" i="1"/>
  <c r="G1184" i="1" l="1"/>
  <c r="E1202" i="1"/>
  <c r="D1205" i="1"/>
  <c r="C1206" i="1"/>
  <c r="F1185" i="1"/>
  <c r="G1185" i="1" l="1"/>
  <c r="E1203" i="1"/>
  <c r="C1207" i="1"/>
  <c r="D1206" i="1"/>
  <c r="F1186" i="1"/>
  <c r="G1186" i="1" l="1"/>
  <c r="E1204" i="1"/>
  <c r="C1208" i="1"/>
  <c r="D1207" i="1"/>
  <c r="F1187" i="1"/>
  <c r="G1187" i="1" l="1"/>
  <c r="E1205" i="1"/>
  <c r="D1208" i="1"/>
  <c r="C1209" i="1"/>
  <c r="F1188" i="1"/>
  <c r="G1188" i="1" l="1"/>
  <c r="E1206" i="1"/>
  <c r="D1209" i="1"/>
  <c r="C1210" i="1"/>
  <c r="F1189" i="1"/>
  <c r="G1189" i="1" l="1"/>
  <c r="E1207" i="1"/>
  <c r="D1210" i="1"/>
  <c r="C1211" i="1"/>
  <c r="F1190" i="1"/>
  <c r="G1190" i="1" l="1"/>
  <c r="E1208" i="1"/>
  <c r="C1212" i="1"/>
  <c r="D1211" i="1"/>
  <c r="F1191" i="1"/>
  <c r="G1191" i="1" l="1"/>
  <c r="E1209" i="1"/>
  <c r="D1212" i="1"/>
  <c r="C1213" i="1"/>
  <c r="F1192" i="1"/>
  <c r="G1192" i="1" l="1"/>
  <c r="E1210" i="1"/>
  <c r="D1213" i="1"/>
  <c r="C1214" i="1"/>
  <c r="F1193" i="1"/>
  <c r="G1193" i="1" l="1"/>
  <c r="E1211" i="1"/>
  <c r="C1215" i="1"/>
  <c r="D1214" i="1"/>
  <c r="F1194" i="1"/>
  <c r="G1194" i="1" l="1"/>
  <c r="E1212" i="1"/>
  <c r="C1216" i="1"/>
  <c r="D1215" i="1"/>
  <c r="F1195" i="1"/>
  <c r="G1195" i="1" l="1"/>
  <c r="E1213" i="1"/>
  <c r="D1216" i="1"/>
  <c r="C1217" i="1"/>
  <c r="F1196" i="1"/>
  <c r="G1196" i="1" l="1"/>
  <c r="E1214" i="1"/>
  <c r="C1218" i="1"/>
  <c r="D1217" i="1"/>
  <c r="F1197" i="1"/>
  <c r="G1197" i="1" l="1"/>
  <c r="E1215" i="1"/>
  <c r="D1218" i="1"/>
  <c r="C1219" i="1"/>
  <c r="F1198" i="1"/>
  <c r="G1198" i="1" l="1"/>
  <c r="E1216" i="1"/>
  <c r="D1219" i="1"/>
  <c r="C1220" i="1"/>
  <c r="F1199" i="1"/>
  <c r="G1199" i="1" l="1"/>
  <c r="E1217" i="1"/>
  <c r="C1221" i="1"/>
  <c r="D1220" i="1"/>
  <c r="F1200" i="1"/>
  <c r="G1200" i="1" l="1"/>
  <c r="E1218" i="1"/>
  <c r="C1222" i="1"/>
  <c r="D1221" i="1"/>
  <c r="F1201" i="1"/>
  <c r="G1201" i="1" l="1"/>
  <c r="E1219" i="1"/>
  <c r="D1222" i="1"/>
  <c r="C1223" i="1"/>
  <c r="F1202" i="1"/>
  <c r="G1202" i="1" l="1"/>
  <c r="E1220" i="1"/>
  <c r="C1224" i="1"/>
  <c r="D1223" i="1"/>
  <c r="F1203" i="1"/>
  <c r="G1203" i="1" l="1"/>
  <c r="E1221" i="1"/>
  <c r="C1225" i="1"/>
  <c r="D1224" i="1"/>
  <c r="F1204" i="1"/>
  <c r="G1204" i="1" l="1"/>
  <c r="E1222" i="1"/>
  <c r="D1225" i="1"/>
  <c r="C1226" i="1"/>
  <c r="F1205" i="1"/>
  <c r="G1205" i="1" l="1"/>
  <c r="E1223" i="1"/>
  <c r="C1227" i="1"/>
  <c r="D1226" i="1"/>
  <c r="F1206" i="1"/>
  <c r="G1206" i="1" l="1"/>
  <c r="E1224" i="1"/>
  <c r="C1228" i="1"/>
  <c r="D1227" i="1"/>
  <c r="F1207" i="1"/>
  <c r="G1207" i="1" l="1"/>
  <c r="E1225" i="1"/>
  <c r="D1228" i="1"/>
  <c r="C1229" i="1"/>
  <c r="F1208" i="1"/>
  <c r="G1208" i="1" l="1"/>
  <c r="E1226" i="1"/>
  <c r="D1229" i="1"/>
  <c r="C1230" i="1"/>
  <c r="F1209" i="1"/>
  <c r="G1209" i="1" l="1"/>
  <c r="E1227" i="1"/>
  <c r="D1230" i="1"/>
  <c r="C1231" i="1"/>
  <c r="F1210" i="1"/>
  <c r="G1210" i="1" l="1"/>
  <c r="E1228" i="1"/>
  <c r="D1231" i="1"/>
  <c r="C1232" i="1"/>
  <c r="F1211" i="1"/>
  <c r="G1211" i="1" l="1"/>
  <c r="E1229" i="1"/>
  <c r="D1232" i="1"/>
  <c r="C1233" i="1"/>
  <c r="F1212" i="1"/>
  <c r="G1212" i="1" l="1"/>
  <c r="E1230" i="1"/>
  <c r="D1233" i="1"/>
  <c r="C1234" i="1"/>
  <c r="F1213" i="1"/>
  <c r="G1213" i="1" l="1"/>
  <c r="E1231" i="1"/>
  <c r="D1234" i="1"/>
  <c r="C1235" i="1"/>
  <c r="F1214" i="1"/>
  <c r="G1214" i="1" l="1"/>
  <c r="E1232" i="1"/>
  <c r="C1236" i="1"/>
  <c r="D1235" i="1"/>
  <c r="F1215" i="1"/>
  <c r="G1215" i="1" l="1"/>
  <c r="E1233" i="1"/>
  <c r="D1236" i="1"/>
  <c r="C1237" i="1"/>
  <c r="F1216" i="1"/>
  <c r="G1216" i="1" l="1"/>
  <c r="E1234" i="1"/>
  <c r="C1238" i="1"/>
  <c r="D1237" i="1"/>
  <c r="F1217" i="1"/>
  <c r="G1217" i="1" l="1"/>
  <c r="E1235" i="1"/>
  <c r="D1238" i="1"/>
  <c r="C1239" i="1"/>
  <c r="F1218" i="1"/>
  <c r="G1218" i="1" l="1"/>
  <c r="E1236" i="1"/>
  <c r="D1239" i="1"/>
  <c r="C1240" i="1"/>
  <c r="F1219" i="1"/>
  <c r="G1219" i="1" l="1"/>
  <c r="E1237" i="1"/>
  <c r="D1240" i="1"/>
  <c r="C1241" i="1"/>
  <c r="F1220" i="1"/>
  <c r="G1220" i="1" l="1"/>
  <c r="E1238" i="1"/>
  <c r="C1242" i="1"/>
  <c r="D1241" i="1"/>
  <c r="F1221" i="1"/>
  <c r="G1221" i="1" l="1"/>
  <c r="E1239" i="1"/>
  <c r="D1242" i="1"/>
  <c r="C1243" i="1"/>
  <c r="F1222" i="1"/>
  <c r="G1222" i="1" l="1"/>
  <c r="E1240" i="1"/>
  <c r="D1243" i="1"/>
  <c r="C1244" i="1"/>
  <c r="F1223" i="1"/>
  <c r="G1223" i="1" l="1"/>
  <c r="E1241" i="1"/>
  <c r="D1244" i="1"/>
  <c r="C1245" i="1"/>
  <c r="F1224" i="1"/>
  <c r="G1224" i="1" l="1"/>
  <c r="E1242" i="1"/>
  <c r="D1245" i="1"/>
  <c r="C1246" i="1"/>
  <c r="F1225" i="1"/>
  <c r="G1225" i="1" l="1"/>
  <c r="E1243" i="1"/>
  <c r="C1247" i="1"/>
  <c r="D1246" i="1"/>
  <c r="F1226" i="1"/>
  <c r="G1226" i="1" l="1"/>
  <c r="E1244" i="1"/>
  <c r="C1248" i="1"/>
  <c r="D1247" i="1"/>
  <c r="F1227" i="1"/>
  <c r="G1227" i="1" l="1"/>
  <c r="E1245" i="1"/>
  <c r="D1248" i="1"/>
  <c r="C1249" i="1"/>
  <c r="F1228" i="1"/>
  <c r="G1228" i="1" l="1"/>
  <c r="E1246" i="1"/>
  <c r="C1250" i="1"/>
  <c r="D1249" i="1"/>
  <c r="F1229" i="1"/>
  <c r="G1229" i="1" l="1"/>
  <c r="E1247" i="1"/>
  <c r="D1250" i="1"/>
  <c r="C1251" i="1"/>
  <c r="F1230" i="1"/>
  <c r="G1230" i="1" l="1"/>
  <c r="E1248" i="1"/>
  <c r="C1252" i="1"/>
  <c r="D1251" i="1"/>
  <c r="F1231" i="1"/>
  <c r="G1231" i="1" l="1"/>
  <c r="E1249" i="1"/>
  <c r="C1253" i="1"/>
  <c r="D1252" i="1"/>
  <c r="F1232" i="1"/>
  <c r="G1232" i="1" l="1"/>
  <c r="E1250" i="1"/>
  <c r="D1253" i="1"/>
  <c r="C1254" i="1"/>
  <c r="F1233" i="1"/>
  <c r="G1233" i="1" l="1"/>
  <c r="E1251" i="1"/>
  <c r="D1254" i="1"/>
  <c r="C1255" i="1"/>
  <c r="F1234" i="1"/>
  <c r="G1234" i="1" l="1"/>
  <c r="E1252" i="1"/>
  <c r="D1255" i="1"/>
  <c r="C1256" i="1"/>
  <c r="F1235" i="1"/>
  <c r="G1235" i="1" l="1"/>
  <c r="E1253" i="1"/>
  <c r="D1256" i="1"/>
  <c r="C1257" i="1"/>
  <c r="F1236" i="1"/>
  <c r="G1236" i="1" l="1"/>
  <c r="E1254" i="1"/>
  <c r="C1258" i="1"/>
  <c r="D1257" i="1"/>
  <c r="F1237" i="1"/>
  <c r="G1237" i="1" l="1"/>
  <c r="E1255" i="1"/>
  <c r="C1259" i="1"/>
  <c r="D1258" i="1"/>
  <c r="F1238" i="1"/>
  <c r="G1238" i="1" l="1"/>
  <c r="E1256" i="1"/>
  <c r="C1260" i="1"/>
  <c r="D1259" i="1"/>
  <c r="F1239" i="1"/>
  <c r="G1239" i="1" l="1"/>
  <c r="E1257" i="1"/>
  <c r="D1260" i="1"/>
  <c r="C1261" i="1"/>
  <c r="F1240" i="1"/>
  <c r="G1240" i="1" l="1"/>
  <c r="E1258" i="1"/>
  <c r="D1261" i="1"/>
  <c r="C1262" i="1"/>
  <c r="F1241" i="1"/>
  <c r="G1241" i="1" l="1"/>
  <c r="E1259" i="1"/>
  <c r="D1262" i="1"/>
  <c r="C1263" i="1"/>
  <c r="F1242" i="1"/>
  <c r="G1242" i="1" l="1"/>
  <c r="E1260" i="1"/>
  <c r="D1263" i="1"/>
  <c r="C1264" i="1"/>
  <c r="F1243" i="1"/>
  <c r="G1243" i="1" l="1"/>
  <c r="E1261" i="1"/>
  <c r="D1264" i="1"/>
  <c r="C1265" i="1"/>
  <c r="F1244" i="1"/>
  <c r="G1244" i="1" l="1"/>
  <c r="E1262" i="1"/>
  <c r="D1265" i="1"/>
  <c r="C1266" i="1"/>
  <c r="F1245" i="1"/>
  <c r="G1245" i="1" l="1"/>
  <c r="E1263" i="1"/>
  <c r="D1266" i="1"/>
  <c r="C1267" i="1"/>
  <c r="F1246" i="1"/>
  <c r="G1246" i="1" l="1"/>
  <c r="E1264" i="1"/>
  <c r="C1268" i="1"/>
  <c r="D1267" i="1"/>
  <c r="F1247" i="1"/>
  <c r="G1247" i="1" l="1"/>
  <c r="E1265" i="1"/>
  <c r="D1268" i="1"/>
  <c r="C1269" i="1"/>
  <c r="F1248" i="1"/>
  <c r="G1248" i="1" l="1"/>
  <c r="E1266" i="1"/>
  <c r="C1270" i="1"/>
  <c r="D1269" i="1"/>
  <c r="F1249" i="1"/>
  <c r="G1249" i="1" l="1"/>
  <c r="E1267" i="1"/>
  <c r="D1270" i="1"/>
  <c r="C1271" i="1"/>
  <c r="F1250" i="1"/>
  <c r="G1250" i="1" l="1"/>
  <c r="E1268" i="1"/>
  <c r="D1271" i="1"/>
  <c r="C1272" i="1"/>
  <c r="F1251" i="1"/>
  <c r="G1251" i="1" l="1"/>
  <c r="E1269" i="1"/>
  <c r="D1272" i="1"/>
  <c r="C1273" i="1"/>
  <c r="F1252" i="1"/>
  <c r="G1252" i="1" l="1"/>
  <c r="E1270" i="1"/>
  <c r="C1274" i="1"/>
  <c r="D1273" i="1"/>
  <c r="F1253" i="1"/>
  <c r="G1253" i="1" l="1"/>
  <c r="E1271" i="1"/>
  <c r="C1275" i="1"/>
  <c r="D1274" i="1"/>
  <c r="F1254" i="1"/>
  <c r="G1254" i="1" l="1"/>
  <c r="E1272" i="1"/>
  <c r="D1275" i="1"/>
  <c r="C1276" i="1"/>
  <c r="F1255" i="1"/>
  <c r="G1255" i="1" l="1"/>
  <c r="E1273" i="1"/>
  <c r="D1276" i="1"/>
  <c r="C1277" i="1"/>
  <c r="F1256" i="1"/>
  <c r="G1256" i="1" l="1"/>
  <c r="E1274" i="1"/>
  <c r="C1278" i="1"/>
  <c r="D1277" i="1"/>
  <c r="F1257" i="1"/>
  <c r="G1257" i="1" l="1"/>
  <c r="E1275" i="1"/>
  <c r="C1279" i="1"/>
  <c r="D1278" i="1"/>
  <c r="F1258" i="1"/>
  <c r="G1258" i="1" l="1"/>
  <c r="E1276" i="1"/>
  <c r="C1280" i="1"/>
  <c r="D1279" i="1"/>
  <c r="F1259" i="1"/>
  <c r="G1259" i="1" l="1"/>
  <c r="E1277" i="1"/>
  <c r="D1280" i="1"/>
  <c r="C1281" i="1"/>
  <c r="F1260" i="1"/>
  <c r="G1260" i="1" l="1"/>
  <c r="E1278" i="1"/>
  <c r="D1281" i="1"/>
  <c r="C1282" i="1"/>
  <c r="F1261" i="1"/>
  <c r="G1261" i="1" l="1"/>
  <c r="E1279" i="1"/>
  <c r="D1282" i="1"/>
  <c r="C1283" i="1"/>
  <c r="F1262" i="1"/>
  <c r="G1262" i="1" l="1"/>
  <c r="E1280" i="1"/>
  <c r="D1283" i="1"/>
  <c r="C1284" i="1"/>
  <c r="F1263" i="1"/>
  <c r="G1263" i="1" l="1"/>
  <c r="E1281" i="1"/>
  <c r="D1284" i="1"/>
  <c r="C1285" i="1"/>
  <c r="F1264" i="1"/>
  <c r="G1264" i="1" l="1"/>
  <c r="E1282" i="1"/>
  <c r="D1285" i="1"/>
  <c r="C1286" i="1"/>
  <c r="F1265" i="1"/>
  <c r="G1265" i="1" l="1"/>
  <c r="E1283" i="1"/>
  <c r="D1286" i="1"/>
  <c r="C1287" i="1"/>
  <c r="F1266" i="1"/>
  <c r="G1266" i="1" l="1"/>
  <c r="E1284" i="1"/>
  <c r="D1287" i="1"/>
  <c r="C1288" i="1"/>
  <c r="F1267" i="1"/>
  <c r="G1267" i="1" l="1"/>
  <c r="E1285" i="1"/>
  <c r="D1288" i="1"/>
  <c r="C1289" i="1"/>
  <c r="F1268" i="1"/>
  <c r="G1268" i="1" l="1"/>
  <c r="E1286" i="1"/>
  <c r="C1290" i="1"/>
  <c r="D1289" i="1"/>
  <c r="F1269" i="1"/>
  <c r="G1269" i="1" l="1"/>
  <c r="E1287" i="1"/>
  <c r="D1290" i="1"/>
  <c r="C1291" i="1"/>
  <c r="F1270" i="1"/>
  <c r="G1270" i="1" l="1"/>
  <c r="E1288" i="1"/>
  <c r="D1291" i="1"/>
  <c r="C1292" i="1"/>
  <c r="F1271" i="1"/>
  <c r="G1271" i="1" l="1"/>
  <c r="E1289" i="1"/>
  <c r="D1292" i="1"/>
  <c r="C1293" i="1"/>
  <c r="F1272" i="1"/>
  <c r="G1272" i="1" l="1"/>
  <c r="E1290" i="1"/>
  <c r="D1293" i="1"/>
  <c r="C1294" i="1"/>
  <c r="F1273" i="1"/>
  <c r="G1273" i="1" l="1"/>
  <c r="E1291" i="1"/>
  <c r="D1294" i="1"/>
  <c r="C1295" i="1"/>
  <c r="F1274" i="1"/>
  <c r="G1274" i="1" l="1"/>
  <c r="E1292" i="1"/>
  <c r="D1295" i="1"/>
  <c r="C1296" i="1"/>
  <c r="F1275" i="1"/>
  <c r="G1275" i="1" l="1"/>
  <c r="E1293" i="1"/>
  <c r="D1296" i="1"/>
  <c r="C1297" i="1"/>
  <c r="F1276" i="1"/>
  <c r="G1276" i="1" l="1"/>
  <c r="E1294" i="1"/>
  <c r="C1298" i="1"/>
  <c r="D1297" i="1"/>
  <c r="F1277" i="1"/>
  <c r="G1277" i="1" l="1"/>
  <c r="E1295" i="1"/>
  <c r="D1298" i="1"/>
  <c r="C1299" i="1"/>
  <c r="F1278" i="1"/>
  <c r="G1278" i="1" l="1"/>
  <c r="E1296" i="1"/>
  <c r="D1299" i="1"/>
  <c r="C1300" i="1"/>
  <c r="F1279" i="1"/>
  <c r="G1279" i="1" l="1"/>
  <c r="E1297" i="1"/>
  <c r="D1300" i="1"/>
  <c r="C1301" i="1"/>
  <c r="F1280" i="1"/>
  <c r="G1280" i="1" l="1"/>
  <c r="E1298" i="1"/>
  <c r="D1301" i="1"/>
  <c r="C1302" i="1"/>
  <c r="F1281" i="1"/>
  <c r="G1281" i="1" l="1"/>
  <c r="E1299" i="1"/>
  <c r="D1302" i="1"/>
  <c r="C1303" i="1"/>
  <c r="F1282" i="1"/>
  <c r="G1282" i="1" l="1"/>
  <c r="E1300" i="1"/>
  <c r="D1303" i="1"/>
  <c r="C1304" i="1"/>
  <c r="F1283" i="1"/>
  <c r="G1283" i="1" l="1"/>
  <c r="E1301" i="1"/>
  <c r="D1304" i="1"/>
  <c r="C1305" i="1"/>
  <c r="F1284" i="1"/>
  <c r="G1284" i="1" l="1"/>
  <c r="E1302" i="1"/>
  <c r="D1305" i="1"/>
  <c r="C1306" i="1"/>
  <c r="F1285" i="1"/>
  <c r="G1285" i="1" l="1"/>
  <c r="E1303" i="1"/>
  <c r="D1306" i="1"/>
  <c r="C1307" i="1"/>
  <c r="F1286" i="1"/>
  <c r="G1286" i="1" l="1"/>
  <c r="E1304" i="1"/>
  <c r="D1307" i="1"/>
  <c r="C1308" i="1"/>
  <c r="F1287" i="1"/>
  <c r="G1287" i="1" l="1"/>
  <c r="E1305" i="1"/>
  <c r="D1308" i="1"/>
  <c r="C1309" i="1"/>
  <c r="F1288" i="1"/>
  <c r="G1288" i="1" l="1"/>
  <c r="E1306" i="1"/>
  <c r="D1309" i="1"/>
  <c r="C1310" i="1"/>
  <c r="F1289" i="1"/>
  <c r="G1289" i="1" l="1"/>
  <c r="E1307" i="1"/>
  <c r="D1310" i="1"/>
  <c r="C1311" i="1"/>
  <c r="F1290" i="1"/>
  <c r="G1290" i="1" l="1"/>
  <c r="E1308" i="1"/>
  <c r="D1311" i="1"/>
  <c r="C1312" i="1"/>
  <c r="F1291" i="1"/>
  <c r="G1291" i="1" l="1"/>
  <c r="E1309" i="1"/>
  <c r="D1312" i="1"/>
  <c r="C1313" i="1"/>
  <c r="F1292" i="1"/>
  <c r="G1292" i="1" l="1"/>
  <c r="E1310" i="1"/>
  <c r="D1313" i="1"/>
  <c r="C1314" i="1"/>
  <c r="F1293" i="1"/>
  <c r="G1293" i="1" l="1"/>
  <c r="E1311" i="1"/>
  <c r="D1314" i="1"/>
  <c r="C1315" i="1"/>
  <c r="F1294" i="1"/>
  <c r="G1294" i="1" l="1"/>
  <c r="E1312" i="1"/>
  <c r="D1315" i="1"/>
  <c r="C1316" i="1"/>
  <c r="F1295" i="1"/>
  <c r="G1295" i="1" l="1"/>
  <c r="E1313" i="1"/>
  <c r="D1316" i="1"/>
  <c r="C1317" i="1"/>
  <c r="F1296" i="1"/>
  <c r="G1296" i="1" l="1"/>
  <c r="E1314" i="1"/>
  <c r="D1317" i="1"/>
  <c r="C1318" i="1"/>
  <c r="F1297" i="1"/>
  <c r="G1297" i="1" l="1"/>
  <c r="E1315" i="1"/>
  <c r="C1319" i="1"/>
  <c r="D1318" i="1"/>
  <c r="F1298" i="1"/>
  <c r="G1298" i="1" l="1"/>
  <c r="E1316" i="1"/>
  <c r="D1319" i="1"/>
  <c r="C1320" i="1"/>
  <c r="F1299" i="1"/>
  <c r="G1299" i="1" l="1"/>
  <c r="E1317" i="1"/>
  <c r="D1320" i="1"/>
  <c r="C1321" i="1"/>
  <c r="F1300" i="1"/>
  <c r="G1300" i="1" l="1"/>
  <c r="E1318" i="1"/>
  <c r="C1322" i="1"/>
  <c r="D1321" i="1"/>
  <c r="F1301" i="1"/>
  <c r="G1301" i="1" l="1"/>
  <c r="E1319" i="1"/>
  <c r="D1322" i="1"/>
  <c r="C1323" i="1"/>
  <c r="F1302" i="1"/>
  <c r="G1302" i="1" l="1"/>
  <c r="E1320" i="1"/>
  <c r="D1323" i="1"/>
  <c r="C1324" i="1"/>
  <c r="F1303" i="1"/>
  <c r="G1303" i="1" l="1"/>
  <c r="E1321" i="1"/>
  <c r="D1324" i="1"/>
  <c r="C1325" i="1"/>
  <c r="F1304" i="1"/>
  <c r="G1304" i="1" l="1"/>
  <c r="E1322" i="1"/>
  <c r="D1325" i="1"/>
  <c r="C1326" i="1"/>
  <c r="F1305" i="1"/>
  <c r="G1305" i="1" l="1"/>
  <c r="E1323" i="1"/>
  <c r="C1327" i="1"/>
  <c r="D1326" i="1"/>
  <c r="F1306" i="1"/>
  <c r="G1306" i="1" l="1"/>
  <c r="E1324" i="1"/>
  <c r="D1327" i="1"/>
  <c r="C1328" i="1"/>
  <c r="F1307" i="1"/>
  <c r="G1307" i="1" l="1"/>
  <c r="E1325" i="1"/>
  <c r="D1328" i="1"/>
  <c r="C1329" i="1"/>
  <c r="F1308" i="1"/>
  <c r="G1308" i="1" l="1"/>
  <c r="E1326" i="1"/>
  <c r="D1329" i="1"/>
  <c r="C1330" i="1"/>
  <c r="F1309" i="1"/>
  <c r="G1309" i="1" l="1"/>
  <c r="E1327" i="1"/>
  <c r="D1330" i="1"/>
  <c r="C1331" i="1"/>
  <c r="F1310" i="1"/>
  <c r="G1310" i="1" l="1"/>
  <c r="E1328" i="1"/>
  <c r="D1331" i="1"/>
  <c r="C1332" i="1"/>
  <c r="F1311" i="1"/>
  <c r="G1311" i="1" l="1"/>
  <c r="E1329" i="1"/>
  <c r="D1332" i="1"/>
  <c r="C1333" i="1"/>
  <c r="F1312" i="1"/>
  <c r="G1312" i="1" l="1"/>
  <c r="E1330" i="1"/>
  <c r="C1334" i="1"/>
  <c r="D1333" i="1"/>
  <c r="F1313" i="1"/>
  <c r="G1313" i="1" l="1"/>
  <c r="E1331" i="1"/>
  <c r="D1334" i="1"/>
  <c r="C1335" i="1"/>
  <c r="F1314" i="1"/>
  <c r="G1314" i="1" l="1"/>
  <c r="E1332" i="1"/>
  <c r="D1335" i="1"/>
  <c r="C1336" i="1"/>
  <c r="F1315" i="1"/>
  <c r="G1315" i="1" l="1"/>
  <c r="E1333" i="1"/>
  <c r="D1336" i="1"/>
  <c r="C1337" i="1"/>
  <c r="F1316" i="1"/>
  <c r="G1316" i="1" l="1"/>
  <c r="E1334" i="1"/>
  <c r="C1338" i="1"/>
  <c r="D1337" i="1"/>
  <c r="F1317" i="1"/>
  <c r="G1317" i="1" l="1"/>
  <c r="E1335" i="1"/>
  <c r="D1338" i="1"/>
  <c r="C1339" i="1"/>
  <c r="F1318" i="1"/>
  <c r="G1318" i="1" l="1"/>
  <c r="E1336" i="1"/>
  <c r="D1339" i="1"/>
  <c r="C1340" i="1"/>
  <c r="F1319" i="1"/>
  <c r="G1319" i="1" l="1"/>
  <c r="E1337" i="1"/>
  <c r="D1340" i="1"/>
  <c r="C1341" i="1"/>
  <c r="F1320" i="1"/>
  <c r="G1320" i="1" l="1"/>
  <c r="E1338" i="1"/>
  <c r="C1342" i="1"/>
  <c r="D1341" i="1"/>
  <c r="F1321" i="1"/>
  <c r="G1321" i="1" l="1"/>
  <c r="E1339" i="1"/>
  <c r="C1343" i="1"/>
  <c r="D1342" i="1"/>
  <c r="F1322" i="1"/>
  <c r="G1322" i="1" l="1"/>
  <c r="E1340" i="1"/>
  <c r="D1343" i="1"/>
  <c r="C1344" i="1"/>
  <c r="F1323" i="1"/>
  <c r="G1323" i="1" l="1"/>
  <c r="E1341" i="1"/>
  <c r="D1344" i="1"/>
  <c r="C1345" i="1"/>
  <c r="F1324" i="1"/>
  <c r="G1324" i="1" l="1"/>
  <c r="E1342" i="1"/>
  <c r="D1345" i="1"/>
  <c r="C1346" i="1"/>
  <c r="F1325" i="1"/>
  <c r="G1325" i="1" l="1"/>
  <c r="E1343" i="1"/>
  <c r="D1346" i="1"/>
  <c r="C1347" i="1"/>
  <c r="F1326" i="1"/>
  <c r="G1326" i="1" l="1"/>
  <c r="E1344" i="1"/>
  <c r="D1347" i="1"/>
  <c r="C1348" i="1"/>
  <c r="F1327" i="1"/>
  <c r="G1327" i="1" l="1"/>
  <c r="E1345" i="1"/>
  <c r="D1348" i="1"/>
  <c r="C1349" i="1"/>
  <c r="F1328" i="1"/>
  <c r="G1328" i="1" l="1"/>
  <c r="E1346" i="1"/>
  <c r="D1349" i="1"/>
  <c r="C1350" i="1"/>
  <c r="F1329" i="1"/>
  <c r="G1329" i="1" l="1"/>
  <c r="E1347" i="1"/>
  <c r="C1351" i="1"/>
  <c r="D1350" i="1"/>
  <c r="F1330" i="1"/>
  <c r="G1330" i="1" l="1"/>
  <c r="E1348" i="1"/>
  <c r="C1352" i="1"/>
  <c r="D1351" i="1"/>
  <c r="F1331" i="1"/>
  <c r="G1331" i="1" l="1"/>
  <c r="E1349" i="1"/>
  <c r="D1352" i="1"/>
  <c r="C1353" i="1"/>
  <c r="F1332" i="1"/>
  <c r="G1332" i="1" l="1"/>
  <c r="E1350" i="1"/>
  <c r="D1353" i="1"/>
  <c r="C1354" i="1"/>
  <c r="F1333" i="1"/>
  <c r="G1333" i="1" l="1"/>
  <c r="E1351" i="1"/>
  <c r="D1354" i="1"/>
  <c r="C1355" i="1"/>
  <c r="F1334" i="1"/>
  <c r="G1334" i="1" l="1"/>
  <c r="E1352" i="1"/>
  <c r="D1355" i="1"/>
  <c r="C1356" i="1"/>
  <c r="F1335" i="1"/>
  <c r="G1335" i="1" l="1"/>
  <c r="E1353" i="1"/>
  <c r="D1356" i="1"/>
  <c r="C1357" i="1"/>
  <c r="F1336" i="1"/>
  <c r="G1336" i="1" l="1"/>
  <c r="E1354" i="1"/>
  <c r="D1357" i="1"/>
  <c r="C1358" i="1"/>
  <c r="F1337" i="1"/>
  <c r="G1337" i="1" l="1"/>
  <c r="E1355" i="1"/>
  <c r="D1358" i="1"/>
  <c r="C1359" i="1"/>
  <c r="F1338" i="1"/>
  <c r="G1338" i="1" l="1"/>
  <c r="E1356" i="1"/>
  <c r="D1359" i="1"/>
  <c r="C1360" i="1"/>
  <c r="F1339" i="1"/>
  <c r="G1339" i="1" l="1"/>
  <c r="E1357" i="1"/>
  <c r="D1360" i="1"/>
  <c r="C1361" i="1"/>
  <c r="F1340" i="1"/>
  <c r="G1340" i="1" l="1"/>
  <c r="E1358" i="1"/>
  <c r="D1361" i="1"/>
  <c r="C1362" i="1"/>
  <c r="F1341" i="1"/>
  <c r="G1341" i="1" l="1"/>
  <c r="E1359" i="1"/>
  <c r="D1362" i="1"/>
  <c r="C1363" i="1"/>
  <c r="F1342" i="1"/>
  <c r="G1342" i="1" l="1"/>
  <c r="E1360" i="1"/>
  <c r="C1364" i="1"/>
  <c r="D1363" i="1"/>
  <c r="F1343" i="1"/>
  <c r="G1343" i="1" l="1"/>
  <c r="E1361" i="1"/>
  <c r="D1364" i="1"/>
  <c r="C1365" i="1"/>
  <c r="F1344" i="1"/>
  <c r="G1344" i="1" l="1"/>
  <c r="E1362" i="1"/>
  <c r="D1365" i="1"/>
  <c r="C1366" i="1"/>
  <c r="F1345" i="1"/>
  <c r="G1345" i="1" l="1"/>
  <c r="E1363" i="1"/>
  <c r="D1366" i="1"/>
  <c r="C1367" i="1"/>
  <c r="F1346" i="1"/>
  <c r="G1346" i="1" l="1"/>
  <c r="E1364" i="1"/>
  <c r="D1367" i="1"/>
  <c r="C1368" i="1"/>
  <c r="F1347" i="1"/>
  <c r="G1347" i="1" l="1"/>
  <c r="E1365" i="1"/>
  <c r="C1369" i="1"/>
  <c r="D1368" i="1"/>
  <c r="F1348" i="1"/>
  <c r="G1348" i="1" l="1"/>
  <c r="E1366" i="1"/>
  <c r="C1370" i="1"/>
  <c r="D1369" i="1"/>
  <c r="F1349" i="1"/>
  <c r="G1349" i="1" l="1"/>
  <c r="E1367" i="1"/>
  <c r="C1371" i="1"/>
  <c r="D1370" i="1"/>
  <c r="F1350" i="1"/>
  <c r="G1350" i="1" l="1"/>
  <c r="E1368" i="1"/>
  <c r="C1372" i="1"/>
  <c r="D1371" i="1"/>
  <c r="F1351" i="1"/>
  <c r="G1351" i="1" l="1"/>
  <c r="E1369" i="1"/>
  <c r="D1372" i="1"/>
  <c r="C1373" i="1"/>
  <c r="F1352" i="1"/>
  <c r="G1352" i="1" l="1"/>
  <c r="E1370" i="1"/>
  <c r="D1373" i="1"/>
  <c r="C1374" i="1"/>
  <c r="F1353" i="1"/>
  <c r="G1353" i="1" l="1"/>
  <c r="E1371" i="1"/>
  <c r="D1374" i="1"/>
  <c r="C1375" i="1"/>
  <c r="F1354" i="1"/>
  <c r="G1354" i="1" l="1"/>
  <c r="E1372" i="1"/>
  <c r="C1376" i="1"/>
  <c r="D1375" i="1"/>
  <c r="F1355" i="1"/>
  <c r="G1355" i="1" l="1"/>
  <c r="E1373" i="1"/>
  <c r="C1377" i="1"/>
  <c r="D1376" i="1"/>
  <c r="F1356" i="1"/>
  <c r="G1356" i="1" l="1"/>
  <c r="E1374" i="1"/>
  <c r="D1377" i="1"/>
  <c r="C1378" i="1"/>
  <c r="F1357" i="1"/>
  <c r="G1357" i="1" l="1"/>
  <c r="E1375" i="1"/>
  <c r="D1378" i="1"/>
  <c r="C1379" i="1"/>
  <c r="F1358" i="1"/>
  <c r="G1358" i="1" l="1"/>
  <c r="E1376" i="1"/>
  <c r="D1379" i="1"/>
  <c r="C1380" i="1"/>
  <c r="F1359" i="1"/>
  <c r="G1359" i="1" l="1"/>
  <c r="E1377" i="1"/>
  <c r="D1380" i="1"/>
  <c r="C1381" i="1"/>
  <c r="F1360" i="1"/>
  <c r="G1360" i="1" l="1"/>
  <c r="E1378" i="1"/>
  <c r="C1382" i="1"/>
  <c r="D1381" i="1"/>
  <c r="F1361" i="1"/>
  <c r="G1361" i="1" l="1"/>
  <c r="E1379" i="1"/>
  <c r="D1382" i="1"/>
  <c r="C1383" i="1"/>
  <c r="F1362" i="1"/>
  <c r="G1362" i="1" l="1"/>
  <c r="E1380" i="1"/>
  <c r="C1384" i="1"/>
  <c r="D1383" i="1"/>
  <c r="F1363" i="1"/>
  <c r="G1363" i="1" l="1"/>
  <c r="E1381" i="1"/>
  <c r="D1384" i="1"/>
  <c r="C1385" i="1"/>
  <c r="F1364" i="1"/>
  <c r="G1364" i="1" l="1"/>
  <c r="E1382" i="1"/>
  <c r="C1386" i="1"/>
  <c r="D1385" i="1"/>
  <c r="F1365" i="1"/>
  <c r="G1365" i="1" l="1"/>
  <c r="E1383" i="1"/>
  <c r="C1387" i="1"/>
  <c r="D1386" i="1"/>
  <c r="F1366" i="1"/>
  <c r="G1366" i="1" l="1"/>
  <c r="E1384" i="1"/>
  <c r="D1387" i="1"/>
  <c r="C1388" i="1"/>
  <c r="F1367" i="1"/>
  <c r="G1367" i="1" l="1"/>
  <c r="E1385" i="1"/>
  <c r="C1389" i="1"/>
  <c r="D1388" i="1"/>
  <c r="F1368" i="1"/>
  <c r="G1368" i="1" l="1"/>
  <c r="E1386" i="1"/>
  <c r="D1389" i="1"/>
  <c r="C1390" i="1"/>
  <c r="F1369" i="1"/>
  <c r="G1369" i="1" l="1"/>
  <c r="E1387" i="1"/>
  <c r="D1390" i="1"/>
  <c r="C1391" i="1"/>
  <c r="F1370" i="1"/>
  <c r="G1370" i="1" l="1"/>
  <c r="E1388" i="1"/>
  <c r="C1392" i="1"/>
  <c r="D1391" i="1"/>
  <c r="F1371" i="1"/>
  <c r="G1371" i="1" l="1"/>
  <c r="E1389" i="1"/>
  <c r="C1393" i="1"/>
  <c r="D1392" i="1"/>
  <c r="F1372" i="1"/>
  <c r="G1372" i="1" l="1"/>
  <c r="E1390" i="1"/>
  <c r="D1393" i="1"/>
  <c r="C1394" i="1"/>
  <c r="F1373" i="1"/>
  <c r="G1373" i="1" l="1"/>
  <c r="E1391" i="1"/>
  <c r="D1394" i="1"/>
  <c r="C1395" i="1"/>
  <c r="F1374" i="1"/>
  <c r="G1374" i="1" l="1"/>
  <c r="E1392" i="1"/>
  <c r="C1396" i="1"/>
  <c r="D1395" i="1"/>
  <c r="F1375" i="1"/>
  <c r="G1375" i="1" l="1"/>
  <c r="E1393" i="1"/>
  <c r="D1396" i="1"/>
  <c r="C1397" i="1"/>
  <c r="F1376" i="1"/>
  <c r="G1376" i="1" l="1"/>
  <c r="E1394" i="1"/>
  <c r="D1397" i="1"/>
  <c r="C1398" i="1"/>
  <c r="F1377" i="1"/>
  <c r="G1377" i="1" l="1"/>
  <c r="E1395" i="1"/>
  <c r="D1398" i="1"/>
  <c r="C1399" i="1"/>
  <c r="F1378" i="1"/>
  <c r="G1378" i="1" l="1"/>
  <c r="E1396" i="1"/>
  <c r="D1399" i="1"/>
  <c r="C1400" i="1"/>
  <c r="F1379" i="1"/>
  <c r="G1379" i="1" l="1"/>
  <c r="E1397" i="1"/>
  <c r="C1401" i="1"/>
  <c r="D1400" i="1"/>
  <c r="F1380" i="1"/>
  <c r="G1380" i="1" l="1"/>
  <c r="E1398" i="1"/>
  <c r="D1401" i="1"/>
  <c r="C1402" i="1"/>
  <c r="F1381" i="1"/>
  <c r="G1381" i="1" l="1"/>
  <c r="E1399" i="1"/>
  <c r="C1403" i="1"/>
  <c r="D1402" i="1"/>
  <c r="F1382" i="1"/>
  <c r="G1382" i="1" l="1"/>
  <c r="E1400" i="1"/>
  <c r="C1404" i="1"/>
  <c r="D1403" i="1"/>
  <c r="F1383" i="1"/>
  <c r="G1383" i="1" l="1"/>
  <c r="E1401" i="1"/>
  <c r="D1404" i="1"/>
  <c r="C1405" i="1"/>
  <c r="F1384" i="1"/>
  <c r="G1384" i="1" l="1"/>
  <c r="E1402" i="1"/>
  <c r="D1405" i="1"/>
  <c r="C1406" i="1"/>
  <c r="F1385" i="1"/>
  <c r="G1385" i="1" l="1"/>
  <c r="E1403" i="1"/>
  <c r="C1407" i="1"/>
  <c r="D1406" i="1"/>
  <c r="F1386" i="1"/>
  <c r="G1386" i="1" l="1"/>
  <c r="E1404" i="1"/>
  <c r="D1407" i="1"/>
  <c r="C1408" i="1"/>
  <c r="F1387" i="1"/>
  <c r="G1387" i="1" l="1"/>
  <c r="E1405" i="1"/>
  <c r="D1408" i="1"/>
  <c r="C1409" i="1"/>
  <c r="F1388" i="1"/>
  <c r="G1388" i="1" l="1"/>
  <c r="E1406" i="1"/>
  <c r="D1409" i="1"/>
  <c r="C1410" i="1"/>
  <c r="F1389" i="1"/>
  <c r="G1389" i="1" l="1"/>
  <c r="E1407" i="1"/>
  <c r="D1410" i="1"/>
  <c r="C1411" i="1"/>
  <c r="F1390" i="1"/>
  <c r="G1390" i="1" l="1"/>
  <c r="E1408" i="1"/>
  <c r="D1411" i="1"/>
  <c r="C1412" i="1"/>
  <c r="F1391" i="1"/>
  <c r="G1391" i="1" l="1"/>
  <c r="E1409" i="1"/>
  <c r="D1412" i="1"/>
  <c r="C1413" i="1"/>
  <c r="F1392" i="1"/>
  <c r="G1392" i="1" l="1"/>
  <c r="E1410" i="1"/>
  <c r="C1414" i="1"/>
  <c r="D1413" i="1"/>
  <c r="F1393" i="1"/>
  <c r="G1393" i="1" l="1"/>
  <c r="E1411" i="1"/>
  <c r="C1415" i="1"/>
  <c r="D1414" i="1"/>
  <c r="F1394" i="1"/>
  <c r="G1394" i="1" l="1"/>
  <c r="E1412" i="1"/>
  <c r="D1415" i="1"/>
  <c r="C1416" i="1"/>
  <c r="F1395" i="1"/>
  <c r="G1395" i="1" l="1"/>
  <c r="E1413" i="1"/>
  <c r="C1417" i="1"/>
  <c r="D1416" i="1"/>
  <c r="F1396" i="1"/>
  <c r="G1396" i="1" l="1"/>
  <c r="E1414" i="1"/>
  <c r="D1417" i="1"/>
  <c r="C1418" i="1"/>
  <c r="F1397" i="1"/>
  <c r="G1397" i="1" l="1"/>
  <c r="E1415" i="1"/>
  <c r="D1418" i="1"/>
  <c r="C1419" i="1"/>
  <c r="F1398" i="1"/>
  <c r="G1398" i="1" l="1"/>
  <c r="E1416" i="1"/>
  <c r="C1420" i="1"/>
  <c r="D1419" i="1"/>
  <c r="F1399" i="1"/>
  <c r="G1399" i="1" l="1"/>
  <c r="E1417" i="1"/>
  <c r="D1420" i="1"/>
  <c r="C1421" i="1"/>
  <c r="F1400" i="1"/>
  <c r="G1400" i="1" l="1"/>
  <c r="E1418" i="1"/>
  <c r="D1421" i="1"/>
  <c r="C1422" i="1"/>
  <c r="F1401" i="1"/>
  <c r="G1401" i="1" l="1"/>
  <c r="E1419" i="1"/>
  <c r="C1423" i="1"/>
  <c r="D1422" i="1"/>
  <c r="F1402" i="1"/>
  <c r="G1402" i="1" l="1"/>
  <c r="E1420" i="1"/>
  <c r="D1423" i="1"/>
  <c r="C1424" i="1"/>
  <c r="F1403" i="1"/>
  <c r="G1403" i="1" l="1"/>
  <c r="E1421" i="1"/>
  <c r="D1424" i="1"/>
  <c r="C1425" i="1"/>
  <c r="F1404" i="1"/>
  <c r="G1404" i="1" l="1"/>
  <c r="E1422" i="1"/>
  <c r="C1426" i="1"/>
  <c r="D1425" i="1"/>
  <c r="F1405" i="1"/>
  <c r="G1405" i="1" l="1"/>
  <c r="E1423" i="1"/>
  <c r="D1426" i="1"/>
  <c r="C1427" i="1"/>
  <c r="F1406" i="1"/>
  <c r="G1406" i="1" l="1"/>
  <c r="E1424" i="1"/>
  <c r="C1428" i="1"/>
  <c r="D1427" i="1"/>
  <c r="F1407" i="1"/>
  <c r="G1407" i="1" l="1"/>
  <c r="E1425" i="1"/>
  <c r="C1429" i="1"/>
  <c r="D1428" i="1"/>
  <c r="F1408" i="1"/>
  <c r="G1408" i="1" l="1"/>
  <c r="E1426" i="1"/>
  <c r="D1429" i="1"/>
  <c r="C1430" i="1"/>
  <c r="F1409" i="1"/>
  <c r="G1409" i="1" l="1"/>
  <c r="E1427" i="1"/>
  <c r="D1430" i="1"/>
  <c r="C1431" i="1"/>
  <c r="F1410" i="1"/>
  <c r="G1410" i="1" l="1"/>
  <c r="E1428" i="1"/>
  <c r="C1432" i="1"/>
  <c r="D1431" i="1"/>
  <c r="F1411" i="1"/>
  <c r="G1411" i="1" l="1"/>
  <c r="E1429" i="1"/>
  <c r="D1432" i="1"/>
  <c r="C1433" i="1"/>
  <c r="F1412" i="1"/>
  <c r="G1412" i="1" l="1"/>
  <c r="E1430" i="1"/>
  <c r="C1434" i="1"/>
  <c r="D1433" i="1"/>
  <c r="F1413" i="1"/>
  <c r="G1413" i="1" l="1"/>
  <c r="E1431" i="1"/>
  <c r="D1434" i="1"/>
  <c r="C1435" i="1"/>
  <c r="F1414" i="1"/>
  <c r="G1414" i="1" l="1"/>
  <c r="E1432" i="1"/>
  <c r="C1436" i="1"/>
  <c r="D1435" i="1"/>
  <c r="F1415" i="1"/>
  <c r="G1415" i="1" l="1"/>
  <c r="E1433" i="1"/>
  <c r="D1436" i="1"/>
  <c r="C1437" i="1"/>
  <c r="F1416" i="1"/>
  <c r="G1416" i="1" l="1"/>
  <c r="E1434" i="1"/>
  <c r="D1437" i="1"/>
  <c r="C1438" i="1"/>
  <c r="F1417" i="1"/>
  <c r="G1417" i="1" l="1"/>
  <c r="E1435" i="1"/>
  <c r="D1438" i="1"/>
  <c r="C1439" i="1"/>
  <c r="F1418" i="1"/>
  <c r="G1418" i="1" l="1"/>
  <c r="E1436" i="1"/>
  <c r="D1439" i="1"/>
  <c r="C1440" i="1"/>
  <c r="F1419" i="1"/>
  <c r="G1419" i="1" l="1"/>
  <c r="E1437" i="1"/>
  <c r="C1441" i="1"/>
  <c r="D1440" i="1"/>
  <c r="F1420" i="1"/>
  <c r="G1420" i="1" l="1"/>
  <c r="E1438" i="1"/>
  <c r="C1442" i="1"/>
  <c r="D1441" i="1"/>
  <c r="F1421" i="1"/>
  <c r="G1421" i="1" l="1"/>
  <c r="E1439" i="1"/>
  <c r="D1442" i="1"/>
  <c r="C1443" i="1"/>
  <c r="F1422" i="1"/>
  <c r="G1422" i="1" l="1"/>
  <c r="E1440" i="1"/>
  <c r="D1443" i="1"/>
  <c r="C1444" i="1"/>
  <c r="F1423" i="1"/>
  <c r="G1423" i="1" l="1"/>
  <c r="E1441" i="1"/>
  <c r="D1444" i="1"/>
  <c r="C1445" i="1"/>
  <c r="F1424" i="1"/>
  <c r="G1424" i="1" l="1"/>
  <c r="E1442" i="1"/>
  <c r="C1446" i="1"/>
  <c r="D1445" i="1"/>
  <c r="F1425" i="1"/>
  <c r="G1425" i="1" l="1"/>
  <c r="E1443" i="1"/>
  <c r="D1446" i="1"/>
  <c r="C1447" i="1"/>
  <c r="F1426" i="1"/>
  <c r="G1426" i="1" l="1"/>
  <c r="E1444" i="1"/>
  <c r="D1447" i="1"/>
  <c r="C1448" i="1"/>
  <c r="F1427" i="1"/>
  <c r="G1427" i="1" l="1"/>
  <c r="E1445" i="1"/>
  <c r="D1448" i="1"/>
  <c r="C1449" i="1"/>
  <c r="F1428" i="1"/>
  <c r="G1428" i="1" l="1"/>
  <c r="E1446" i="1"/>
  <c r="D1449" i="1"/>
  <c r="C1450" i="1"/>
  <c r="F1429" i="1"/>
  <c r="G1429" i="1" l="1"/>
  <c r="E1447" i="1"/>
  <c r="C1451" i="1"/>
  <c r="D1450" i="1"/>
  <c r="F1430" i="1"/>
  <c r="G1430" i="1" l="1"/>
  <c r="E1448" i="1"/>
  <c r="D1451" i="1"/>
  <c r="C1452" i="1"/>
  <c r="F1431" i="1"/>
  <c r="G1431" i="1" l="1"/>
  <c r="E1449" i="1"/>
  <c r="D1452" i="1"/>
  <c r="C1453" i="1"/>
  <c r="F1432" i="1"/>
  <c r="G1432" i="1" l="1"/>
  <c r="E1450" i="1"/>
  <c r="C1454" i="1"/>
  <c r="D1453" i="1"/>
  <c r="F1433" i="1"/>
  <c r="G1433" i="1" l="1"/>
  <c r="E1451" i="1"/>
  <c r="D1454" i="1"/>
  <c r="C1455" i="1"/>
  <c r="F1434" i="1"/>
  <c r="G1434" i="1" l="1"/>
  <c r="E1452" i="1"/>
  <c r="D1455" i="1"/>
  <c r="C1456" i="1"/>
  <c r="F1435" i="1"/>
  <c r="G1435" i="1" l="1"/>
  <c r="E1453" i="1"/>
  <c r="D1456" i="1"/>
  <c r="C1457" i="1"/>
  <c r="F1436" i="1"/>
  <c r="G1436" i="1" l="1"/>
  <c r="E1454" i="1"/>
  <c r="D1457" i="1"/>
  <c r="C1458" i="1"/>
  <c r="F1437" i="1"/>
  <c r="G1437" i="1" l="1"/>
  <c r="E1455" i="1"/>
  <c r="D1458" i="1"/>
  <c r="C1459" i="1"/>
  <c r="F1438" i="1"/>
  <c r="G1438" i="1" l="1"/>
  <c r="E1456" i="1"/>
  <c r="D1459" i="1"/>
  <c r="C1460" i="1"/>
  <c r="F1439" i="1"/>
  <c r="G1439" i="1" l="1"/>
  <c r="E1457" i="1"/>
  <c r="C1461" i="1"/>
  <c r="D1460" i="1"/>
  <c r="F1440" i="1"/>
  <c r="G1440" i="1" l="1"/>
  <c r="E1458" i="1"/>
  <c r="C1462" i="1"/>
  <c r="D1461" i="1"/>
  <c r="F1441" i="1"/>
  <c r="G1441" i="1" l="1"/>
  <c r="E1459" i="1"/>
  <c r="C1463" i="1"/>
  <c r="D1462" i="1"/>
  <c r="F1442" i="1"/>
  <c r="G1442" i="1" l="1"/>
  <c r="E1460" i="1"/>
  <c r="D1463" i="1"/>
  <c r="C1464" i="1"/>
  <c r="F1443" i="1"/>
  <c r="G1443" i="1" l="1"/>
  <c r="E1461" i="1"/>
  <c r="C1465" i="1"/>
  <c r="D1464" i="1"/>
  <c r="F1444" i="1"/>
  <c r="G1444" i="1" l="1"/>
  <c r="E1462" i="1"/>
  <c r="C1466" i="1"/>
  <c r="D1465" i="1"/>
  <c r="F1445" i="1"/>
  <c r="G1445" i="1" l="1"/>
  <c r="E1463" i="1"/>
  <c r="C1467" i="1"/>
  <c r="D1466" i="1"/>
  <c r="F1446" i="1"/>
  <c r="G1446" i="1" l="1"/>
  <c r="E1464" i="1"/>
  <c r="C1468" i="1"/>
  <c r="D1467" i="1"/>
  <c r="F1447" i="1"/>
  <c r="G1447" i="1" l="1"/>
  <c r="E1465" i="1"/>
  <c r="C1469" i="1"/>
  <c r="D1468" i="1"/>
  <c r="F1448" i="1"/>
  <c r="G1448" i="1" l="1"/>
  <c r="E1466" i="1"/>
  <c r="D1469" i="1"/>
  <c r="C1470" i="1"/>
  <c r="F1449" i="1"/>
  <c r="G1449" i="1" l="1"/>
  <c r="E1467" i="1"/>
  <c r="D1470" i="1"/>
  <c r="C1471" i="1"/>
  <c r="F1450" i="1"/>
  <c r="G1450" i="1" l="1"/>
  <c r="E1468" i="1"/>
  <c r="D1471" i="1"/>
  <c r="C1472" i="1"/>
  <c r="F1451" i="1"/>
  <c r="G1451" i="1" l="1"/>
  <c r="E1469" i="1"/>
  <c r="C1473" i="1"/>
  <c r="D1472" i="1"/>
  <c r="F1452" i="1"/>
  <c r="G1452" i="1" l="1"/>
  <c r="E1470" i="1"/>
  <c r="D1473" i="1"/>
  <c r="C1474" i="1"/>
  <c r="F1453" i="1"/>
  <c r="G1453" i="1" l="1"/>
  <c r="E1471" i="1"/>
  <c r="D1474" i="1"/>
  <c r="C1475" i="1"/>
  <c r="F1454" i="1"/>
  <c r="G1454" i="1" l="1"/>
  <c r="E1472" i="1"/>
  <c r="D1475" i="1"/>
  <c r="C1476" i="1"/>
  <c r="F1455" i="1"/>
  <c r="G1455" i="1" l="1"/>
  <c r="E1473" i="1"/>
  <c r="D1476" i="1"/>
  <c r="C1477" i="1"/>
  <c r="F1456" i="1"/>
  <c r="G1456" i="1" l="1"/>
  <c r="E1474" i="1"/>
  <c r="D1477" i="1"/>
  <c r="C1478" i="1"/>
  <c r="F1457" i="1"/>
  <c r="G1457" i="1" l="1"/>
  <c r="E1475" i="1"/>
  <c r="C1479" i="1"/>
  <c r="D1478" i="1"/>
  <c r="F1458" i="1"/>
  <c r="G1458" i="1" l="1"/>
  <c r="E1476" i="1"/>
  <c r="C1480" i="1"/>
  <c r="D1479" i="1"/>
  <c r="F1459" i="1"/>
  <c r="G1459" i="1" l="1"/>
  <c r="E1477" i="1"/>
  <c r="D1480" i="1"/>
  <c r="C1481" i="1"/>
  <c r="F1460" i="1"/>
  <c r="G1460" i="1" l="1"/>
  <c r="E1478" i="1"/>
  <c r="D1481" i="1"/>
  <c r="C1482" i="1"/>
  <c r="F1461" i="1"/>
  <c r="G1461" i="1" l="1"/>
  <c r="E1479" i="1"/>
  <c r="D1482" i="1"/>
  <c r="C1483" i="1"/>
  <c r="F1462" i="1"/>
  <c r="G1462" i="1" l="1"/>
  <c r="E1480" i="1"/>
  <c r="D1483" i="1"/>
  <c r="C1484" i="1"/>
  <c r="F1463" i="1"/>
  <c r="G1463" i="1" l="1"/>
  <c r="E1481" i="1"/>
  <c r="C1485" i="1"/>
  <c r="D1484" i="1"/>
  <c r="F1464" i="1"/>
  <c r="G1464" i="1" l="1"/>
  <c r="E1482" i="1"/>
  <c r="D1485" i="1"/>
  <c r="C1486" i="1"/>
  <c r="F1465" i="1"/>
  <c r="G1465" i="1" l="1"/>
  <c r="E1483" i="1"/>
  <c r="D1486" i="1"/>
  <c r="C1487" i="1"/>
  <c r="F1466" i="1"/>
  <c r="G1466" i="1" l="1"/>
  <c r="E1484" i="1"/>
  <c r="C1488" i="1"/>
  <c r="D1487" i="1"/>
  <c r="F1467" i="1"/>
  <c r="G1467" i="1" l="1"/>
  <c r="E1485" i="1"/>
  <c r="D1488" i="1"/>
  <c r="C1489" i="1"/>
  <c r="F1468" i="1"/>
  <c r="G1468" i="1" l="1"/>
  <c r="E1486" i="1"/>
  <c r="D1489" i="1"/>
  <c r="C1490" i="1"/>
  <c r="F1469" i="1"/>
  <c r="G1469" i="1" l="1"/>
  <c r="E1487" i="1"/>
  <c r="D1490" i="1"/>
  <c r="C1491" i="1"/>
  <c r="F1470" i="1"/>
  <c r="G1470" i="1" l="1"/>
  <c r="E1488" i="1"/>
  <c r="D1491" i="1"/>
  <c r="C1492" i="1"/>
  <c r="F1471" i="1"/>
  <c r="G1471" i="1" l="1"/>
  <c r="E1489" i="1"/>
  <c r="C1493" i="1"/>
  <c r="D1492" i="1"/>
  <c r="F1472" i="1"/>
  <c r="G1472" i="1" l="1"/>
  <c r="E1490" i="1"/>
  <c r="D1493" i="1"/>
  <c r="C1494" i="1"/>
  <c r="F1473" i="1"/>
  <c r="G1473" i="1" l="1"/>
  <c r="E1491" i="1"/>
  <c r="D1494" i="1"/>
  <c r="C1495" i="1"/>
  <c r="F1474" i="1"/>
  <c r="G1474" i="1" l="1"/>
  <c r="E1492" i="1"/>
  <c r="D1495" i="1"/>
  <c r="C1496" i="1"/>
  <c r="F1475" i="1"/>
  <c r="G1475" i="1" l="1"/>
  <c r="E1493" i="1"/>
  <c r="C1497" i="1"/>
  <c r="D1496" i="1"/>
  <c r="F1476" i="1"/>
  <c r="G1476" i="1" l="1"/>
  <c r="E1494" i="1"/>
  <c r="D1497" i="1"/>
  <c r="C1498" i="1"/>
  <c r="F1477" i="1"/>
  <c r="G1477" i="1" l="1"/>
  <c r="E1495" i="1"/>
  <c r="D1498" i="1"/>
  <c r="C1499" i="1"/>
  <c r="F1478" i="1"/>
  <c r="G1478" i="1" l="1"/>
  <c r="E1496" i="1"/>
  <c r="D1499" i="1"/>
  <c r="C1500" i="1"/>
  <c r="C1501" i="1" s="1"/>
  <c r="F1479" i="1"/>
  <c r="D1501" i="1" l="1"/>
  <c r="C1502" i="1"/>
  <c r="G1479" i="1"/>
  <c r="E1497" i="1"/>
  <c r="D1500" i="1"/>
  <c r="F1480" i="1"/>
  <c r="D1502" i="1" l="1"/>
  <c r="C1503" i="1"/>
  <c r="G1480" i="1"/>
  <c r="E1498" i="1"/>
  <c r="F1484" i="1"/>
  <c r="F1481" i="1"/>
  <c r="D1503" i="1" l="1"/>
  <c r="C1504" i="1"/>
  <c r="G1481" i="1"/>
  <c r="L4" i="1"/>
  <c r="E1499" i="1"/>
  <c r="F1482" i="1"/>
  <c r="F1485" i="1"/>
  <c r="D1504" i="1" l="1"/>
  <c r="C1505" i="1"/>
  <c r="G1482" i="1"/>
  <c r="E1500" i="1"/>
  <c r="F1486" i="1"/>
  <c r="F1483" i="1"/>
  <c r="E1501" i="1" l="1"/>
  <c r="D1505" i="1"/>
  <c r="C1506" i="1"/>
  <c r="E1502" i="1"/>
  <c r="G1483" i="1"/>
  <c r="G1484" i="1" s="1"/>
  <c r="G1485" i="1" s="1"/>
  <c r="G1486" i="1" s="1"/>
  <c r="S3" i="1"/>
  <c r="U7" i="1"/>
  <c r="F1488" i="1"/>
  <c r="U8" i="1"/>
  <c r="F1487" i="1"/>
  <c r="T14" i="1"/>
  <c r="G1487" i="1" l="1"/>
  <c r="G1488" i="1" s="1"/>
  <c r="E1503" i="1"/>
  <c r="C1507" i="1"/>
  <c r="D1506" i="1"/>
  <c r="U14" i="1"/>
  <c r="F1489" i="1"/>
  <c r="V7" i="1"/>
  <c r="V8" i="1"/>
  <c r="G1489" i="1" l="1"/>
  <c r="D1507" i="1"/>
  <c r="C1508" i="1"/>
  <c r="E1504" i="1"/>
  <c r="F1490" i="1"/>
  <c r="W7" i="1"/>
  <c r="V14" i="1"/>
  <c r="W8" i="1"/>
  <c r="G1490" i="1" l="1"/>
  <c r="E1505" i="1"/>
  <c r="D1508" i="1"/>
  <c r="C1509" i="1"/>
  <c r="X7" i="1"/>
  <c r="X8" i="1"/>
  <c r="W14" i="1"/>
  <c r="F1491" i="1"/>
  <c r="G1491" i="1" l="1"/>
  <c r="E1506" i="1"/>
  <c r="D1509" i="1"/>
  <c r="C1510" i="1"/>
  <c r="X14" i="1"/>
  <c r="F1492" i="1"/>
  <c r="Y7" i="1"/>
  <c r="Y8" i="1"/>
  <c r="G1492" i="1" l="1"/>
  <c r="D1510" i="1"/>
  <c r="C1511" i="1"/>
  <c r="E1507" i="1"/>
  <c r="Z8" i="1"/>
  <c r="Z7" i="1"/>
  <c r="F1493" i="1"/>
  <c r="Y14" i="1"/>
  <c r="G1493" i="1" l="1"/>
  <c r="E1508" i="1"/>
  <c r="D1511" i="1"/>
  <c r="C1512" i="1"/>
  <c r="AA7" i="1"/>
  <c r="F1494" i="1"/>
  <c r="AA8" i="1"/>
  <c r="Z14" i="1"/>
  <c r="G1494" i="1" l="1"/>
  <c r="D1512" i="1"/>
  <c r="C1513" i="1"/>
  <c r="E1509" i="1"/>
  <c r="F1495" i="1"/>
  <c r="AA14" i="1"/>
  <c r="AB8" i="1"/>
  <c r="AB7" i="1"/>
  <c r="G1495" i="1" l="1"/>
  <c r="E1510" i="1"/>
  <c r="D1513" i="1"/>
  <c r="C1514" i="1"/>
  <c r="AC7" i="1"/>
  <c r="AB14" i="1"/>
  <c r="F1496" i="1"/>
  <c r="AC8" i="1"/>
  <c r="G1496" i="1" l="1"/>
  <c r="D1514" i="1"/>
  <c r="C1515" i="1"/>
  <c r="E1511" i="1"/>
  <c r="AC14" i="1"/>
  <c r="F1497" i="1"/>
  <c r="AD8" i="1"/>
  <c r="AD7" i="1"/>
  <c r="G1497" i="1" l="1"/>
  <c r="D1515" i="1"/>
  <c r="C1516" i="1"/>
  <c r="E1512" i="1"/>
  <c r="AD14" i="1"/>
  <c r="F1498" i="1"/>
  <c r="AE7" i="1"/>
  <c r="AE8" i="1"/>
  <c r="G1498" i="1" l="1"/>
  <c r="E1513" i="1"/>
  <c r="D1516" i="1"/>
  <c r="C1517" i="1"/>
  <c r="AF7" i="1"/>
  <c r="F1499" i="1"/>
  <c r="AE14" i="1"/>
  <c r="AF8" i="1"/>
  <c r="G1499" i="1" l="1"/>
  <c r="D1517" i="1"/>
  <c r="C1518" i="1"/>
  <c r="E1514" i="1"/>
  <c r="AG8" i="1"/>
  <c r="AF14" i="1"/>
  <c r="AG7" i="1"/>
  <c r="F1500" i="1"/>
  <c r="G1500" i="1" l="1"/>
  <c r="D1518" i="1"/>
  <c r="C1519" i="1"/>
  <c r="E1515" i="1"/>
  <c r="AH8" i="1"/>
  <c r="F1501" i="1"/>
  <c r="AH7" i="1"/>
  <c r="AG14" i="1"/>
  <c r="G1501" i="1" l="1"/>
  <c r="E1516" i="1"/>
  <c r="D1519" i="1"/>
  <c r="C1520" i="1"/>
  <c r="AI7" i="1"/>
  <c r="F1502" i="1"/>
  <c r="AH14" i="1"/>
  <c r="AI8" i="1"/>
  <c r="G1502" i="1" l="1"/>
  <c r="D1520" i="1"/>
  <c r="C1521" i="1"/>
  <c r="E1517" i="1"/>
  <c r="AJ7" i="1"/>
  <c r="F1503" i="1"/>
  <c r="AJ8" i="1"/>
  <c r="AI14" i="1"/>
  <c r="G1503" i="1" l="1"/>
  <c r="D1521" i="1"/>
  <c r="C1522" i="1"/>
  <c r="E1518" i="1"/>
  <c r="AJ14" i="1"/>
  <c r="F1504" i="1"/>
  <c r="AK8" i="1"/>
  <c r="AK7" i="1"/>
  <c r="G1504" i="1" l="1"/>
  <c r="E1519" i="1"/>
  <c r="D1522" i="1"/>
  <c r="C1523" i="1"/>
  <c r="AL7" i="1"/>
  <c r="F1505" i="1"/>
  <c r="AL8" i="1"/>
  <c r="AK14" i="1"/>
  <c r="G1505" i="1" l="1"/>
  <c r="D1523" i="1"/>
  <c r="C1524" i="1"/>
  <c r="E1520" i="1"/>
  <c r="AM8" i="1"/>
  <c r="F1506" i="1"/>
  <c r="AM7" i="1"/>
  <c r="AL14" i="1"/>
  <c r="G1506" i="1" l="1"/>
  <c r="D1524" i="1"/>
  <c r="C1525" i="1"/>
  <c r="E1521" i="1"/>
  <c r="F1507" i="1"/>
  <c r="AM14" i="1"/>
  <c r="G1507" i="1" l="1"/>
  <c r="E1522" i="1"/>
  <c r="D1525" i="1"/>
  <c r="C1526" i="1"/>
  <c r="F1508" i="1"/>
  <c r="G1508" i="1" l="1"/>
  <c r="D1526" i="1"/>
  <c r="C1527" i="1"/>
  <c r="E1523" i="1"/>
  <c r="F1509" i="1"/>
  <c r="G1509" i="1" l="1"/>
  <c r="C1528" i="1"/>
  <c r="D1527" i="1"/>
  <c r="E1524" i="1"/>
  <c r="F1510" i="1"/>
  <c r="G1510" i="1" l="1"/>
  <c r="E1525" i="1"/>
  <c r="D1528" i="1"/>
  <c r="C1529" i="1"/>
  <c r="F1511" i="1"/>
  <c r="G1511" i="1" l="1"/>
  <c r="D1529" i="1"/>
  <c r="C1530" i="1"/>
  <c r="E1526" i="1"/>
  <c r="F1512" i="1"/>
  <c r="G1512" i="1" l="1"/>
  <c r="D1530" i="1"/>
  <c r="C1531" i="1"/>
  <c r="E1527" i="1"/>
  <c r="F1513" i="1"/>
  <c r="G1513" i="1" l="1"/>
  <c r="D1531" i="1"/>
  <c r="C1532" i="1"/>
  <c r="E1528" i="1"/>
  <c r="F1514" i="1"/>
  <c r="G1514" i="1" l="1"/>
  <c r="E1529" i="1"/>
  <c r="D1532" i="1"/>
  <c r="C1533" i="1"/>
  <c r="F1515" i="1"/>
  <c r="G1515" i="1" l="1"/>
  <c r="C1534" i="1"/>
  <c r="D1533" i="1"/>
  <c r="E1530" i="1"/>
  <c r="F1516" i="1"/>
  <c r="G1516" i="1" l="1"/>
  <c r="E1531" i="1"/>
  <c r="D1534" i="1"/>
  <c r="C1535" i="1"/>
  <c r="F1517" i="1"/>
  <c r="G1517" i="1" l="1"/>
  <c r="E1532" i="1"/>
  <c r="D1535" i="1"/>
  <c r="C1536" i="1"/>
  <c r="F1518" i="1"/>
  <c r="G1518" i="1" l="1"/>
  <c r="E1533" i="1"/>
  <c r="D1536" i="1"/>
  <c r="C1537" i="1"/>
  <c r="F1519" i="1"/>
  <c r="G1519" i="1" l="1"/>
  <c r="E1534" i="1"/>
  <c r="D1537" i="1"/>
  <c r="C1538" i="1"/>
  <c r="F1520" i="1"/>
  <c r="G1520" i="1" l="1"/>
  <c r="E1535" i="1"/>
  <c r="D1538" i="1"/>
  <c r="C1539" i="1"/>
  <c r="F1521" i="1"/>
  <c r="G1521" i="1" l="1"/>
  <c r="E1536" i="1"/>
  <c r="D1539" i="1"/>
  <c r="C1540" i="1"/>
  <c r="F1522" i="1"/>
  <c r="G1522" i="1" l="1"/>
  <c r="E1537" i="1"/>
  <c r="D1540" i="1"/>
  <c r="C1541" i="1"/>
  <c r="F1523" i="1"/>
  <c r="G1523" i="1" l="1"/>
  <c r="E1538" i="1"/>
  <c r="D1541" i="1"/>
  <c r="C1542" i="1"/>
  <c r="F1524" i="1"/>
  <c r="G1524" i="1" l="1"/>
  <c r="E1539" i="1"/>
  <c r="D1542" i="1"/>
  <c r="C1543" i="1"/>
  <c r="F1525" i="1"/>
  <c r="G1525" i="1" l="1"/>
  <c r="E1540" i="1"/>
  <c r="D1543" i="1"/>
  <c r="C1544" i="1"/>
  <c r="F1526" i="1"/>
  <c r="G1526" i="1" l="1"/>
  <c r="E1541" i="1"/>
  <c r="D1544" i="1"/>
  <c r="C1545" i="1"/>
  <c r="F1527" i="1"/>
  <c r="G1527" i="1" l="1"/>
  <c r="E1542" i="1"/>
  <c r="D1545" i="1"/>
  <c r="C1546" i="1"/>
  <c r="F1528" i="1"/>
  <c r="G1528" i="1" l="1"/>
  <c r="E1543" i="1"/>
  <c r="D1546" i="1"/>
  <c r="C1547" i="1"/>
  <c r="F1529" i="1"/>
  <c r="G1529" i="1" l="1"/>
  <c r="E1544" i="1"/>
  <c r="D1547" i="1"/>
  <c r="C1548" i="1"/>
  <c r="F1530" i="1"/>
  <c r="G1530" i="1" l="1"/>
  <c r="E1545" i="1"/>
  <c r="D1548" i="1"/>
  <c r="C1549" i="1"/>
  <c r="F1531" i="1"/>
  <c r="G1531" i="1" l="1"/>
  <c r="E1546" i="1"/>
  <c r="C1550" i="1"/>
  <c r="D1549" i="1"/>
  <c r="F1532" i="1"/>
  <c r="G1532" i="1" l="1"/>
  <c r="D1550" i="1"/>
  <c r="C1551" i="1"/>
  <c r="E1547" i="1"/>
  <c r="F1533" i="1"/>
  <c r="G1533" i="1" l="1"/>
  <c r="E1548" i="1"/>
  <c r="D1551" i="1"/>
  <c r="C1552" i="1"/>
  <c r="F1534" i="1"/>
  <c r="G1534" i="1" l="1"/>
  <c r="C1553" i="1"/>
  <c r="D1552" i="1"/>
  <c r="E1549" i="1"/>
  <c r="F1535" i="1"/>
  <c r="G1535" i="1" l="1"/>
  <c r="E1550" i="1"/>
  <c r="D1553" i="1"/>
  <c r="C1554" i="1"/>
  <c r="F1536" i="1"/>
  <c r="G1536" i="1" l="1"/>
  <c r="E1551" i="1"/>
  <c r="D1554" i="1"/>
  <c r="C1555" i="1"/>
  <c r="F1537" i="1"/>
  <c r="G1537" i="1" l="1"/>
  <c r="E1552" i="1"/>
  <c r="D1555" i="1"/>
  <c r="C1556" i="1"/>
  <c r="F1538" i="1"/>
  <c r="G1538" i="1" l="1"/>
  <c r="E1553" i="1"/>
  <c r="D1556" i="1"/>
  <c r="C1557" i="1"/>
  <c r="F1539" i="1"/>
  <c r="G1539" i="1" l="1"/>
  <c r="E1554" i="1"/>
  <c r="D1557" i="1"/>
  <c r="C1558" i="1"/>
  <c r="F1540" i="1"/>
  <c r="G1540" i="1" l="1"/>
  <c r="E1555" i="1"/>
  <c r="D1558" i="1"/>
  <c r="C1559" i="1"/>
  <c r="F1541" i="1"/>
  <c r="G1541" i="1" l="1"/>
  <c r="E1556" i="1"/>
  <c r="D1559" i="1"/>
  <c r="C1560" i="1"/>
  <c r="F1542" i="1"/>
  <c r="G1542" i="1" l="1"/>
  <c r="E1557" i="1"/>
  <c r="D1560" i="1"/>
  <c r="C1561" i="1"/>
  <c r="F1543" i="1"/>
  <c r="G1543" i="1" l="1"/>
  <c r="E1558" i="1"/>
  <c r="D1561" i="1"/>
  <c r="C1562" i="1"/>
  <c r="F1544" i="1"/>
  <c r="G1544" i="1" l="1"/>
  <c r="E1559" i="1"/>
  <c r="D1562" i="1"/>
  <c r="C1563" i="1"/>
  <c r="F1545" i="1"/>
  <c r="G1545" i="1" l="1"/>
  <c r="E1560" i="1"/>
  <c r="D1563" i="1"/>
  <c r="C1564" i="1"/>
  <c r="F1546" i="1"/>
  <c r="G1546" i="1" l="1"/>
  <c r="E1561" i="1"/>
  <c r="D1564" i="1"/>
  <c r="C1565" i="1"/>
  <c r="F1547" i="1"/>
  <c r="G1547" i="1" l="1"/>
  <c r="E1562" i="1"/>
  <c r="D1565" i="1"/>
  <c r="C1566" i="1"/>
  <c r="F1548" i="1"/>
  <c r="G1548" i="1" l="1"/>
  <c r="E1563" i="1"/>
  <c r="D1566" i="1"/>
  <c r="C1567" i="1"/>
  <c r="F1549" i="1"/>
  <c r="G1549" i="1" l="1"/>
  <c r="E1564" i="1"/>
  <c r="D1567" i="1"/>
  <c r="C1568" i="1"/>
  <c r="F1550" i="1"/>
  <c r="G1550" i="1" l="1"/>
  <c r="E1565" i="1"/>
  <c r="D1568" i="1"/>
  <c r="C1569" i="1"/>
  <c r="F1551" i="1"/>
  <c r="G1551" i="1" l="1"/>
  <c r="E1566" i="1"/>
  <c r="D1569" i="1"/>
  <c r="C1570" i="1"/>
  <c r="F1552" i="1"/>
  <c r="G1552" i="1" l="1"/>
  <c r="E1567" i="1"/>
  <c r="D1570" i="1"/>
  <c r="C1571" i="1"/>
  <c r="F1553" i="1"/>
  <c r="G1553" i="1" l="1"/>
  <c r="E1568" i="1"/>
  <c r="D1571" i="1"/>
  <c r="C1572" i="1"/>
  <c r="F1554" i="1"/>
  <c r="G1554" i="1" l="1"/>
  <c r="E1569" i="1"/>
  <c r="D1572" i="1"/>
  <c r="C1573" i="1"/>
  <c r="F1555" i="1"/>
  <c r="G1555" i="1" l="1"/>
  <c r="E1570" i="1"/>
  <c r="D1573" i="1"/>
  <c r="C1574" i="1"/>
  <c r="F1556" i="1"/>
  <c r="G1556" i="1" l="1"/>
  <c r="E1571" i="1"/>
  <c r="D1574" i="1"/>
  <c r="C1575" i="1"/>
  <c r="F1557" i="1"/>
  <c r="G1557" i="1" l="1"/>
  <c r="E1572" i="1"/>
  <c r="D1575" i="1"/>
  <c r="C1576" i="1"/>
  <c r="F1558" i="1"/>
  <c r="G1558" i="1" l="1"/>
  <c r="E1573" i="1"/>
  <c r="D1576" i="1"/>
  <c r="C1577" i="1"/>
  <c r="F1559" i="1"/>
  <c r="G1559" i="1" l="1"/>
  <c r="E1574" i="1"/>
  <c r="D1577" i="1"/>
  <c r="C1578" i="1"/>
  <c r="F1560" i="1"/>
  <c r="G1560" i="1" l="1"/>
  <c r="E1575" i="1"/>
  <c r="D1578" i="1"/>
  <c r="C1579" i="1"/>
  <c r="F1561" i="1"/>
  <c r="G1561" i="1" l="1"/>
  <c r="E1576" i="1"/>
  <c r="D1579" i="1"/>
  <c r="C1580" i="1"/>
  <c r="F1562" i="1"/>
  <c r="G1562" i="1" l="1"/>
  <c r="E1577" i="1"/>
  <c r="D1580" i="1"/>
  <c r="C1581" i="1"/>
  <c r="F1563" i="1"/>
  <c r="G1563" i="1" l="1"/>
  <c r="E1578" i="1"/>
  <c r="D1581" i="1"/>
  <c r="C1582" i="1"/>
  <c r="F1564" i="1"/>
  <c r="G1564" i="1" l="1"/>
  <c r="E1579" i="1"/>
  <c r="D1582" i="1"/>
  <c r="C1583" i="1"/>
  <c r="F1565" i="1"/>
  <c r="G1565" i="1" l="1"/>
  <c r="E1580" i="1"/>
  <c r="D1583" i="1"/>
  <c r="C1584" i="1"/>
  <c r="F1566" i="1"/>
  <c r="G1566" i="1" l="1"/>
  <c r="E1581" i="1"/>
  <c r="D1584" i="1"/>
  <c r="C1585" i="1"/>
  <c r="F1567" i="1"/>
  <c r="G1567" i="1" l="1"/>
  <c r="E1582" i="1"/>
  <c r="D1585" i="1"/>
  <c r="C1586" i="1"/>
  <c r="F1568" i="1"/>
  <c r="G1568" i="1" l="1"/>
  <c r="E1583" i="1"/>
  <c r="D1586" i="1"/>
  <c r="C1587" i="1"/>
  <c r="F1569" i="1"/>
  <c r="G1569" i="1" l="1"/>
  <c r="E1584" i="1"/>
  <c r="D1587" i="1"/>
  <c r="C1588" i="1"/>
  <c r="F1570" i="1"/>
  <c r="G1570" i="1" l="1"/>
  <c r="E1585" i="1"/>
  <c r="D1588" i="1"/>
  <c r="C1589" i="1"/>
  <c r="F1571" i="1"/>
  <c r="G1571" i="1" l="1"/>
  <c r="E1586" i="1"/>
  <c r="D1589" i="1"/>
  <c r="C1590" i="1"/>
  <c r="F1572" i="1"/>
  <c r="G1572" i="1" l="1"/>
  <c r="E1587" i="1"/>
  <c r="D1590" i="1"/>
  <c r="C1591" i="1"/>
  <c r="F1573" i="1"/>
  <c r="G1573" i="1" l="1"/>
  <c r="E1588" i="1"/>
  <c r="D1591" i="1"/>
  <c r="C1592" i="1"/>
  <c r="F1574" i="1"/>
  <c r="G1574" i="1" l="1"/>
  <c r="E1589" i="1"/>
  <c r="D1592" i="1"/>
  <c r="C1593" i="1"/>
  <c r="F1575" i="1"/>
  <c r="G1575" i="1" l="1"/>
  <c r="E1590" i="1"/>
  <c r="D1593" i="1"/>
  <c r="C1594" i="1"/>
  <c r="F1576" i="1"/>
  <c r="G1576" i="1" l="1"/>
  <c r="E1591" i="1"/>
  <c r="D1594" i="1"/>
  <c r="C1595" i="1"/>
  <c r="F1577" i="1"/>
  <c r="G1577" i="1" l="1"/>
  <c r="E1592" i="1"/>
  <c r="D1595" i="1"/>
  <c r="C1596" i="1"/>
  <c r="F1578" i="1"/>
  <c r="G1578" i="1" l="1"/>
  <c r="E1593" i="1"/>
  <c r="D1596" i="1"/>
  <c r="C1597" i="1"/>
  <c r="F1579" i="1"/>
  <c r="G1579" i="1" l="1"/>
  <c r="E1594" i="1"/>
  <c r="D1597" i="1"/>
  <c r="C1598" i="1"/>
  <c r="F1580" i="1"/>
  <c r="G1580" i="1" l="1"/>
  <c r="E1595" i="1"/>
  <c r="D1598" i="1"/>
  <c r="C1599" i="1"/>
  <c r="F1594" i="1"/>
  <c r="F1581" i="1"/>
  <c r="G1581" i="1" l="1"/>
  <c r="E1596" i="1"/>
  <c r="D1599" i="1"/>
  <c r="C1600" i="1"/>
  <c r="C1601" i="1" s="1"/>
  <c r="F1595" i="1"/>
  <c r="F1582" i="1"/>
  <c r="D1601" i="1" l="1"/>
  <c r="C1602" i="1"/>
  <c r="G1582" i="1"/>
  <c r="E1597" i="1"/>
  <c r="D1600" i="1"/>
  <c r="F1596" i="1"/>
  <c r="F1583" i="1"/>
  <c r="D1602" i="1" l="1"/>
  <c r="C1603" i="1"/>
  <c r="H45" i="1"/>
  <c r="H46" i="1" s="1"/>
  <c r="G1583" i="1"/>
  <c r="E1598" i="1"/>
  <c r="F1588" i="1"/>
  <c r="F1584" i="1"/>
  <c r="F1597" i="1"/>
  <c r="I46" i="1"/>
  <c r="D1603" i="1" l="1"/>
  <c r="C1604" i="1"/>
  <c r="H47" i="1"/>
  <c r="G1584" i="1"/>
  <c r="E1599" i="1"/>
  <c r="F1591" i="1"/>
  <c r="F1589" i="1"/>
  <c r="F1585" i="1"/>
  <c r="I45" i="1"/>
  <c r="F1598" i="1"/>
  <c r="I47" i="1"/>
  <c r="D1604" i="1" l="1"/>
  <c r="C1605" i="1"/>
  <c r="H48" i="1"/>
  <c r="G1585" i="1"/>
  <c r="E1600" i="1"/>
  <c r="E1601" i="1" s="1"/>
  <c r="F1601" i="1"/>
  <c r="F1586" i="1"/>
  <c r="J45" i="1"/>
  <c r="I48" i="1"/>
  <c r="F1592" i="1"/>
  <c r="F1599" i="1"/>
  <c r="F1587" i="1"/>
  <c r="F1593" i="1"/>
  <c r="F1600" i="1"/>
  <c r="F1590" i="1"/>
  <c r="E1602" i="1" l="1"/>
  <c r="C1606" i="1"/>
  <c r="D1605" i="1"/>
  <c r="K45" i="1"/>
  <c r="H49" i="1"/>
  <c r="G1586" i="1"/>
  <c r="G1587" i="1" s="1"/>
  <c r="G1588" i="1" s="1"/>
  <c r="G1589" i="1" s="1"/>
  <c r="G1590" i="1" s="1"/>
  <c r="G1591" i="1" s="1"/>
  <c r="G1592" i="1" s="1"/>
  <c r="G1593" i="1" s="1"/>
  <c r="G1594" i="1" s="1"/>
  <c r="G1595" i="1" s="1"/>
  <c r="G1596" i="1" s="1"/>
  <c r="G1597" i="1" s="1"/>
  <c r="G1598" i="1" s="1"/>
  <c r="G1599" i="1" s="1"/>
  <c r="F1602" i="1"/>
  <c r="I49" i="1"/>
  <c r="J46" i="1"/>
  <c r="D1606" i="1" l="1"/>
  <c r="C1607" i="1"/>
  <c r="E1603" i="1"/>
  <c r="K46" i="1"/>
  <c r="H50" i="1"/>
  <c r="G1600" i="1"/>
  <c r="F1603" i="1"/>
  <c r="J47" i="1"/>
  <c r="I50" i="1"/>
  <c r="D1607" i="1" l="1"/>
  <c r="C1608" i="1"/>
  <c r="E1604" i="1"/>
  <c r="G1601" i="1"/>
  <c r="K47" i="1"/>
  <c r="H51" i="1"/>
  <c r="F1604" i="1"/>
  <c r="J48" i="1"/>
  <c r="I51" i="1"/>
  <c r="D1608" i="1" l="1"/>
  <c r="C1609" i="1"/>
  <c r="E1605" i="1"/>
  <c r="G1602" i="1"/>
  <c r="K48" i="1"/>
  <c r="H52" i="1"/>
  <c r="F1605" i="1"/>
  <c r="J49" i="1"/>
  <c r="I52" i="1"/>
  <c r="E1606" i="1" l="1"/>
  <c r="C1610" i="1"/>
  <c r="D1609" i="1"/>
  <c r="G1603" i="1"/>
  <c r="K49" i="1"/>
  <c r="H53" i="1"/>
  <c r="F1606" i="1"/>
  <c r="J50" i="1"/>
  <c r="I53" i="1"/>
  <c r="E1607" i="1" l="1"/>
  <c r="D1610" i="1"/>
  <c r="C1611" i="1"/>
  <c r="G1604" i="1"/>
  <c r="K50" i="1"/>
  <c r="H54" i="1"/>
  <c r="F1607" i="1"/>
  <c r="J51" i="1"/>
  <c r="I54" i="1"/>
  <c r="D1611" i="1" l="1"/>
  <c r="C1612" i="1"/>
  <c r="E1608" i="1"/>
  <c r="G1605" i="1"/>
  <c r="K51" i="1"/>
  <c r="H55" i="1"/>
  <c r="F1608" i="1"/>
  <c r="J52" i="1"/>
  <c r="I55" i="1"/>
  <c r="D1612" i="1" l="1"/>
  <c r="C1613" i="1"/>
  <c r="E1609" i="1"/>
  <c r="G1606" i="1"/>
  <c r="K52" i="1"/>
  <c r="H56" i="1"/>
  <c r="F1609" i="1"/>
  <c r="J53" i="1"/>
  <c r="I56" i="1"/>
  <c r="D1613" i="1" l="1"/>
  <c r="C1614" i="1"/>
  <c r="E1610" i="1"/>
  <c r="G1607" i="1"/>
  <c r="K53" i="1"/>
  <c r="H57" i="1"/>
  <c r="F1610" i="1"/>
  <c r="J54" i="1"/>
  <c r="I57" i="1"/>
  <c r="D1614" i="1" l="1"/>
  <c r="C1615" i="1"/>
  <c r="E1611" i="1"/>
  <c r="G1608" i="1"/>
  <c r="K54" i="1"/>
  <c r="H58" i="1"/>
  <c r="F1611" i="1"/>
  <c r="J55" i="1"/>
  <c r="I58" i="1"/>
  <c r="E1612" i="1" l="1"/>
  <c r="D1615" i="1"/>
  <c r="C1616" i="1"/>
  <c r="G1609" i="1"/>
  <c r="K55" i="1"/>
  <c r="H59" i="1"/>
  <c r="F1612" i="1"/>
  <c r="J56" i="1"/>
  <c r="I59" i="1"/>
  <c r="D1616" i="1" l="1"/>
  <c r="C1617" i="1"/>
  <c r="E1613" i="1"/>
  <c r="G1610" i="1"/>
  <c r="K56" i="1"/>
  <c r="H60" i="1"/>
  <c r="F1613" i="1"/>
  <c r="I60" i="1"/>
  <c r="J57" i="1"/>
  <c r="C1618" i="1" l="1"/>
  <c r="D1617" i="1"/>
  <c r="E1614" i="1"/>
  <c r="G1611" i="1"/>
  <c r="K57" i="1"/>
  <c r="H61" i="1"/>
  <c r="F1614" i="1"/>
  <c r="J58" i="1"/>
  <c r="I61" i="1"/>
  <c r="E1615" i="1" l="1"/>
  <c r="D1618" i="1"/>
  <c r="C1619" i="1"/>
  <c r="G1612" i="1"/>
  <c r="K58" i="1"/>
  <c r="H62" i="1"/>
  <c r="F1615" i="1"/>
  <c r="I62" i="1"/>
  <c r="J59" i="1"/>
  <c r="D1619" i="1" l="1"/>
  <c r="C1620" i="1"/>
  <c r="E1616" i="1"/>
  <c r="G1613" i="1"/>
  <c r="K59" i="1"/>
  <c r="H63" i="1"/>
  <c r="F1616" i="1"/>
  <c r="I63" i="1"/>
  <c r="J60" i="1"/>
  <c r="D1620" i="1" l="1"/>
  <c r="C1621" i="1"/>
  <c r="E1617" i="1"/>
  <c r="G1614" i="1"/>
  <c r="K60" i="1"/>
  <c r="H64" i="1"/>
  <c r="F1617" i="1"/>
  <c r="I64" i="1"/>
  <c r="J61" i="1"/>
  <c r="D1621" i="1" l="1"/>
  <c r="C1622" i="1"/>
  <c r="E1618" i="1"/>
  <c r="G1615" i="1"/>
  <c r="K61" i="1"/>
  <c r="H65" i="1"/>
  <c r="F1618" i="1"/>
  <c r="J62" i="1"/>
  <c r="I65" i="1"/>
  <c r="E1619" i="1" l="1"/>
  <c r="C1623" i="1"/>
  <c r="D1622" i="1"/>
  <c r="G1616" i="1"/>
  <c r="K62" i="1"/>
  <c r="H66" i="1"/>
  <c r="F1619" i="1"/>
  <c r="I66" i="1"/>
  <c r="J63" i="1"/>
  <c r="D1623" i="1" l="1"/>
  <c r="C1624" i="1"/>
  <c r="E1620" i="1"/>
  <c r="G1617" i="1"/>
  <c r="K63" i="1"/>
  <c r="H67" i="1"/>
  <c r="F1620" i="1"/>
  <c r="J64" i="1"/>
  <c r="I67" i="1"/>
  <c r="D1624" i="1" l="1"/>
  <c r="C1625" i="1"/>
  <c r="E1621" i="1"/>
  <c r="G1618" i="1"/>
  <c r="K64" i="1"/>
  <c r="H68" i="1"/>
  <c r="F1621" i="1"/>
  <c r="J65" i="1"/>
  <c r="I68" i="1"/>
  <c r="D1625" i="1" l="1"/>
  <c r="C1626" i="1"/>
  <c r="E1622" i="1"/>
  <c r="G1619" i="1"/>
  <c r="K65" i="1"/>
  <c r="H69" i="1"/>
  <c r="F1622" i="1"/>
  <c r="J66" i="1"/>
  <c r="I69" i="1"/>
  <c r="E1623" i="1" l="1"/>
  <c r="D1626" i="1"/>
  <c r="C1627" i="1"/>
  <c r="G1620" i="1"/>
  <c r="K66" i="1"/>
  <c r="H70" i="1"/>
  <c r="F1623" i="1"/>
  <c r="J67" i="1"/>
  <c r="I70" i="1"/>
  <c r="C1628" i="1" l="1"/>
  <c r="D1627" i="1"/>
  <c r="E1624" i="1"/>
  <c r="G1621" i="1"/>
  <c r="K67" i="1"/>
  <c r="H71" i="1"/>
  <c r="F1624" i="1"/>
  <c r="J68" i="1"/>
  <c r="I71" i="1"/>
  <c r="E1625" i="1" l="1"/>
  <c r="D1628" i="1"/>
  <c r="C1629" i="1"/>
  <c r="G1622" i="1"/>
  <c r="K68" i="1"/>
  <c r="H72" i="1"/>
  <c r="F1625" i="1"/>
  <c r="J69" i="1"/>
  <c r="I72" i="1"/>
  <c r="E1626" i="1" l="1"/>
  <c r="D1629" i="1"/>
  <c r="C1630" i="1"/>
  <c r="G1623" i="1"/>
  <c r="K69" i="1"/>
  <c r="H73" i="1"/>
  <c r="F1626" i="1"/>
  <c r="J70" i="1"/>
  <c r="I73" i="1"/>
  <c r="E1627" i="1" l="1"/>
  <c r="D1630" i="1"/>
  <c r="C1631" i="1"/>
  <c r="G1624" i="1"/>
  <c r="K70" i="1"/>
  <c r="H74" i="1"/>
  <c r="F1627" i="1"/>
  <c r="J71" i="1"/>
  <c r="I74" i="1"/>
  <c r="E1628" i="1" l="1"/>
  <c r="C1632" i="1"/>
  <c r="D1631" i="1"/>
  <c r="G1625" i="1"/>
  <c r="K71" i="1"/>
  <c r="H75" i="1"/>
  <c r="F1628" i="1"/>
  <c r="I75" i="1"/>
  <c r="J72" i="1"/>
  <c r="D1632" i="1" l="1"/>
  <c r="C1633" i="1"/>
  <c r="E1629" i="1"/>
  <c r="G1626" i="1"/>
  <c r="K72" i="1"/>
  <c r="H76" i="1"/>
  <c r="F1629" i="1"/>
  <c r="I76" i="1"/>
  <c r="J73" i="1"/>
  <c r="E1630" i="1" l="1"/>
  <c r="D1633" i="1"/>
  <c r="C1634" i="1"/>
  <c r="G1627" i="1"/>
  <c r="K73" i="1"/>
  <c r="H77" i="1"/>
  <c r="F1630" i="1"/>
  <c r="I77" i="1"/>
  <c r="J74" i="1"/>
  <c r="D1634" i="1" l="1"/>
  <c r="C1635" i="1"/>
  <c r="E1631" i="1"/>
  <c r="G1628" i="1"/>
  <c r="K74" i="1"/>
  <c r="H78" i="1"/>
  <c r="F1631" i="1"/>
  <c r="I78" i="1"/>
  <c r="J75" i="1"/>
  <c r="D1635" i="1" l="1"/>
  <c r="C1636" i="1"/>
  <c r="E1632" i="1"/>
  <c r="G1629" i="1"/>
  <c r="K75" i="1"/>
  <c r="H79" i="1"/>
  <c r="F1632" i="1"/>
  <c r="J76" i="1"/>
  <c r="I79" i="1"/>
  <c r="E1633" i="1" l="1"/>
  <c r="C1637" i="1"/>
  <c r="D1636" i="1"/>
  <c r="G1630" i="1"/>
  <c r="K76" i="1"/>
  <c r="H80" i="1"/>
  <c r="F1633" i="1"/>
  <c r="J77" i="1"/>
  <c r="I80" i="1"/>
  <c r="D1637" i="1" l="1"/>
  <c r="C1638" i="1"/>
  <c r="E1634" i="1"/>
  <c r="G1631" i="1"/>
  <c r="K77" i="1"/>
  <c r="H81" i="1"/>
  <c r="F1634" i="1"/>
  <c r="I81" i="1"/>
  <c r="J78" i="1"/>
  <c r="D1638" i="1" l="1"/>
  <c r="C1639" i="1"/>
  <c r="E1635" i="1"/>
  <c r="G1632" i="1"/>
  <c r="K78" i="1"/>
  <c r="H82" i="1"/>
  <c r="F1635" i="1"/>
  <c r="I82" i="1"/>
  <c r="J79" i="1"/>
  <c r="D1639" i="1" l="1"/>
  <c r="C1640" i="1"/>
  <c r="E1636" i="1"/>
  <c r="G1633" i="1"/>
  <c r="K79" i="1"/>
  <c r="H83" i="1"/>
  <c r="F1636" i="1"/>
  <c r="I83" i="1"/>
  <c r="J80" i="1"/>
  <c r="E1637" i="1" l="1"/>
  <c r="C1641" i="1"/>
  <c r="D1640" i="1"/>
  <c r="G1634" i="1"/>
  <c r="K80" i="1"/>
  <c r="H84" i="1"/>
  <c r="F1637" i="1"/>
  <c r="I84" i="1"/>
  <c r="J81" i="1"/>
  <c r="D1641" i="1" l="1"/>
  <c r="C1642" i="1"/>
  <c r="E1638" i="1"/>
  <c r="G1635" i="1"/>
  <c r="K81" i="1"/>
  <c r="H85" i="1"/>
  <c r="F1638" i="1"/>
  <c r="J82" i="1"/>
  <c r="I85" i="1"/>
  <c r="D1642" i="1" l="1"/>
  <c r="C1643" i="1"/>
  <c r="E1639" i="1"/>
  <c r="G1636" i="1"/>
  <c r="K82" i="1"/>
  <c r="H86" i="1"/>
  <c r="F1639" i="1"/>
  <c r="J83" i="1"/>
  <c r="I86" i="1"/>
  <c r="D1643" i="1" l="1"/>
  <c r="C1644" i="1"/>
  <c r="E1640" i="1"/>
  <c r="G1637" i="1"/>
  <c r="K83" i="1"/>
  <c r="H87" i="1"/>
  <c r="F1640" i="1"/>
  <c r="J84" i="1"/>
  <c r="I87" i="1"/>
  <c r="E1641" i="1" l="1"/>
  <c r="D1644" i="1"/>
  <c r="C1645" i="1"/>
  <c r="G1638" i="1"/>
  <c r="K84" i="1"/>
  <c r="H88" i="1"/>
  <c r="F1641" i="1"/>
  <c r="J85" i="1"/>
  <c r="I88" i="1"/>
  <c r="C1646" i="1" l="1"/>
  <c r="D1645" i="1"/>
  <c r="E1642" i="1"/>
  <c r="G1639" i="1"/>
  <c r="K85" i="1"/>
  <c r="H89" i="1"/>
  <c r="F1642" i="1"/>
  <c r="J86" i="1"/>
  <c r="I89" i="1"/>
  <c r="E1643" i="1" l="1"/>
  <c r="D1646" i="1"/>
  <c r="C1647" i="1"/>
  <c r="G1640" i="1"/>
  <c r="K86" i="1"/>
  <c r="H90" i="1"/>
  <c r="F1643" i="1"/>
  <c r="J87" i="1"/>
  <c r="I90" i="1"/>
  <c r="E1644" i="1" l="1"/>
  <c r="D1647" i="1"/>
  <c r="C1648" i="1"/>
  <c r="G1641" i="1"/>
  <c r="K87" i="1"/>
  <c r="H91" i="1"/>
  <c r="F1644" i="1"/>
  <c r="J88" i="1"/>
  <c r="I91" i="1"/>
  <c r="E1645" i="1" l="1"/>
  <c r="D1648" i="1"/>
  <c r="C1649" i="1"/>
  <c r="G1642" i="1"/>
  <c r="K88" i="1"/>
  <c r="H92" i="1"/>
  <c r="F1645" i="1"/>
  <c r="J89" i="1"/>
  <c r="I92" i="1"/>
  <c r="E1646" i="1" l="1"/>
  <c r="C1650" i="1"/>
  <c r="D1649" i="1"/>
  <c r="G1643" i="1"/>
  <c r="K89" i="1"/>
  <c r="H93" i="1"/>
  <c r="F1646" i="1"/>
  <c r="I93" i="1"/>
  <c r="J90" i="1"/>
  <c r="C1651" i="1" l="1"/>
  <c r="D1650" i="1"/>
  <c r="E1647" i="1"/>
  <c r="G1644" i="1"/>
  <c r="K90" i="1"/>
  <c r="H94" i="1"/>
  <c r="F1647" i="1"/>
  <c r="I94" i="1"/>
  <c r="J91" i="1"/>
  <c r="E1648" i="1" l="1"/>
  <c r="D1651" i="1"/>
  <c r="C1652" i="1"/>
  <c r="G1645" i="1"/>
  <c r="K91" i="1"/>
  <c r="H95" i="1"/>
  <c r="F1648" i="1"/>
  <c r="I95" i="1"/>
  <c r="J92" i="1"/>
  <c r="D1652" i="1" l="1"/>
  <c r="C1653" i="1"/>
  <c r="E1649" i="1"/>
  <c r="G1646" i="1"/>
  <c r="K92" i="1"/>
  <c r="H96" i="1"/>
  <c r="F1649" i="1"/>
  <c r="I96" i="1"/>
  <c r="J93" i="1"/>
  <c r="D1653" i="1" l="1"/>
  <c r="C1654" i="1"/>
  <c r="E1650" i="1"/>
  <c r="G1647" i="1"/>
  <c r="K93" i="1"/>
  <c r="H97" i="1"/>
  <c r="F1650" i="1"/>
  <c r="I97" i="1"/>
  <c r="J94" i="1"/>
  <c r="D1654" i="1" l="1"/>
  <c r="C1655" i="1"/>
  <c r="E1651" i="1"/>
  <c r="G1648" i="1"/>
  <c r="K94" i="1"/>
  <c r="H98" i="1"/>
  <c r="F1651" i="1"/>
  <c r="I98" i="1"/>
  <c r="J95" i="1"/>
  <c r="E1652" i="1" l="1"/>
  <c r="D1655" i="1"/>
  <c r="C1656" i="1"/>
  <c r="G1649" i="1"/>
  <c r="K95" i="1"/>
  <c r="H99" i="1"/>
  <c r="F1652" i="1"/>
  <c r="I99" i="1"/>
  <c r="J96" i="1"/>
  <c r="C1657" i="1" l="1"/>
  <c r="D1656" i="1"/>
  <c r="E1653" i="1"/>
  <c r="G1650" i="1"/>
  <c r="K96" i="1"/>
  <c r="H100" i="1"/>
  <c r="F1653" i="1"/>
  <c r="I100" i="1"/>
  <c r="J97" i="1"/>
  <c r="E1654" i="1" l="1"/>
  <c r="D1657" i="1"/>
  <c r="C1658" i="1"/>
  <c r="G1651" i="1"/>
  <c r="K97" i="1"/>
  <c r="H101" i="1"/>
  <c r="F1654" i="1"/>
  <c r="I101" i="1"/>
  <c r="J98" i="1"/>
  <c r="E1655" i="1" l="1"/>
  <c r="D1658" i="1"/>
  <c r="C1659" i="1"/>
  <c r="G1652" i="1"/>
  <c r="K98" i="1"/>
  <c r="H102" i="1"/>
  <c r="F1655" i="1"/>
  <c r="I102" i="1"/>
  <c r="J99" i="1"/>
  <c r="E1656" i="1" l="1"/>
  <c r="C1660" i="1"/>
  <c r="D1659" i="1"/>
  <c r="G1653" i="1"/>
  <c r="K99" i="1"/>
  <c r="H103" i="1"/>
  <c r="F1656" i="1"/>
  <c r="J100" i="1"/>
  <c r="I103" i="1"/>
  <c r="D1660" i="1" l="1"/>
  <c r="C1661" i="1"/>
  <c r="E1657" i="1"/>
  <c r="G1654" i="1"/>
  <c r="K100" i="1"/>
  <c r="H104" i="1"/>
  <c r="F1657" i="1"/>
  <c r="J101" i="1"/>
  <c r="I104" i="1"/>
  <c r="E1658" i="1" l="1"/>
  <c r="D1661" i="1"/>
  <c r="C1662" i="1"/>
  <c r="G1655" i="1"/>
  <c r="K101" i="1"/>
  <c r="H105" i="1"/>
  <c r="F1658" i="1"/>
  <c r="J102" i="1"/>
  <c r="I105" i="1"/>
  <c r="D1662" i="1" l="1"/>
  <c r="C1663" i="1"/>
  <c r="E1659" i="1"/>
  <c r="G1656" i="1"/>
  <c r="K102" i="1"/>
  <c r="H106" i="1"/>
  <c r="F1659" i="1"/>
  <c r="J103" i="1"/>
  <c r="I106" i="1"/>
  <c r="D1663" i="1" l="1"/>
  <c r="C1664" i="1"/>
  <c r="E1660" i="1"/>
  <c r="G1657" i="1"/>
  <c r="K103" i="1"/>
  <c r="H107" i="1"/>
  <c r="F1660" i="1"/>
  <c r="J104" i="1"/>
  <c r="I107" i="1"/>
  <c r="E1661" i="1" l="1"/>
  <c r="D1664" i="1"/>
  <c r="C1665" i="1"/>
  <c r="G1658" i="1"/>
  <c r="K104" i="1"/>
  <c r="H108" i="1"/>
  <c r="F1661" i="1"/>
  <c r="J105" i="1"/>
  <c r="I108" i="1"/>
  <c r="C1666" i="1" l="1"/>
  <c r="D1665" i="1"/>
  <c r="E1662" i="1"/>
  <c r="G1659" i="1"/>
  <c r="K105" i="1"/>
  <c r="H109" i="1"/>
  <c r="F1662" i="1"/>
  <c r="J106" i="1"/>
  <c r="I109" i="1"/>
  <c r="E1663" i="1" l="1"/>
  <c r="D1666" i="1"/>
  <c r="C1667" i="1"/>
  <c r="G1660" i="1"/>
  <c r="K106" i="1"/>
  <c r="H110" i="1"/>
  <c r="F1663" i="1"/>
  <c r="J107" i="1"/>
  <c r="I110" i="1"/>
  <c r="E1664" i="1" l="1"/>
  <c r="D1667" i="1"/>
  <c r="C1668" i="1"/>
  <c r="G1661" i="1"/>
  <c r="K107" i="1"/>
  <c r="H111" i="1"/>
  <c r="F1664" i="1"/>
  <c r="I111" i="1"/>
  <c r="J108" i="1"/>
  <c r="E1665" i="1" l="1"/>
  <c r="C1669" i="1"/>
  <c r="D1668" i="1"/>
  <c r="G1662" i="1"/>
  <c r="K108" i="1"/>
  <c r="H112" i="1"/>
  <c r="F1665" i="1"/>
  <c r="I112" i="1"/>
  <c r="J109" i="1"/>
  <c r="D1669" i="1" l="1"/>
  <c r="C1670" i="1"/>
  <c r="E1666" i="1"/>
  <c r="G1663" i="1"/>
  <c r="K109" i="1"/>
  <c r="H113" i="1"/>
  <c r="F1666" i="1"/>
  <c r="I113" i="1"/>
  <c r="J110" i="1"/>
  <c r="E1667" i="1" l="1"/>
  <c r="D1670" i="1"/>
  <c r="C1671" i="1"/>
  <c r="G1664" i="1"/>
  <c r="K110" i="1"/>
  <c r="H114" i="1"/>
  <c r="F1667" i="1"/>
  <c r="I114" i="1"/>
  <c r="J111" i="1"/>
  <c r="D1671" i="1" l="1"/>
  <c r="C1672" i="1"/>
  <c r="E1668" i="1"/>
  <c r="G1665" i="1"/>
  <c r="K111" i="1"/>
  <c r="H115" i="1"/>
  <c r="F1668" i="1"/>
  <c r="I115" i="1"/>
  <c r="J112" i="1"/>
  <c r="D1672" i="1" l="1"/>
  <c r="C1673" i="1"/>
  <c r="E1669" i="1"/>
  <c r="G1666" i="1"/>
  <c r="K112" i="1"/>
  <c r="H116" i="1"/>
  <c r="F1669" i="1"/>
  <c r="I116" i="1"/>
  <c r="J113" i="1"/>
  <c r="E1670" i="1" l="1"/>
  <c r="D1673" i="1"/>
  <c r="C1674" i="1"/>
  <c r="G1667" i="1"/>
  <c r="K113" i="1"/>
  <c r="H117" i="1"/>
  <c r="F1670" i="1"/>
  <c r="I117" i="1"/>
  <c r="J114" i="1"/>
  <c r="C1675" i="1" l="1"/>
  <c r="D1674" i="1"/>
  <c r="E1671" i="1"/>
  <c r="G1668" i="1"/>
  <c r="K114" i="1"/>
  <c r="H118" i="1"/>
  <c r="F1671" i="1"/>
  <c r="I118" i="1"/>
  <c r="J115" i="1"/>
  <c r="E1672" i="1" l="1"/>
  <c r="D1675" i="1"/>
  <c r="C1676" i="1"/>
  <c r="G1669" i="1"/>
  <c r="K115" i="1"/>
  <c r="H119" i="1"/>
  <c r="F1672" i="1"/>
  <c r="I119" i="1"/>
  <c r="J116" i="1"/>
  <c r="E1673" i="1" l="1"/>
  <c r="D1676" i="1"/>
  <c r="C1677" i="1"/>
  <c r="G1670" i="1"/>
  <c r="K116" i="1"/>
  <c r="H120" i="1"/>
  <c r="F1673" i="1"/>
  <c r="I120" i="1"/>
  <c r="J117" i="1"/>
  <c r="E1674" i="1" l="1"/>
  <c r="C1678" i="1"/>
  <c r="D1677" i="1"/>
  <c r="G1671" i="1"/>
  <c r="K117" i="1"/>
  <c r="H121" i="1"/>
  <c r="F1674" i="1"/>
  <c r="J118" i="1"/>
  <c r="I121" i="1"/>
  <c r="D1678" i="1" l="1"/>
  <c r="C1679" i="1"/>
  <c r="E1675" i="1"/>
  <c r="G1672" i="1"/>
  <c r="K118" i="1"/>
  <c r="H122" i="1"/>
  <c r="F1675" i="1"/>
  <c r="J119" i="1"/>
  <c r="I122" i="1"/>
  <c r="E1676" i="1" l="1"/>
  <c r="D1679" i="1"/>
  <c r="C1680" i="1"/>
  <c r="G1673" i="1"/>
  <c r="K119" i="1"/>
  <c r="H123" i="1"/>
  <c r="F1676" i="1"/>
  <c r="J120" i="1"/>
  <c r="I123" i="1"/>
  <c r="D1680" i="1" l="1"/>
  <c r="C1681" i="1"/>
  <c r="E1677" i="1"/>
  <c r="G1674" i="1"/>
  <c r="K120" i="1"/>
  <c r="H124" i="1"/>
  <c r="F1677" i="1"/>
  <c r="J121" i="1"/>
  <c r="I124" i="1"/>
  <c r="D1681" i="1" l="1"/>
  <c r="C1682" i="1"/>
  <c r="E1678" i="1"/>
  <c r="G1675" i="1"/>
  <c r="K121" i="1"/>
  <c r="H125" i="1"/>
  <c r="F1678" i="1"/>
  <c r="J122" i="1"/>
  <c r="I125" i="1"/>
  <c r="E1679" i="1" l="1"/>
  <c r="D1682" i="1"/>
  <c r="C1683" i="1"/>
  <c r="G1676" i="1"/>
  <c r="K122" i="1"/>
  <c r="H126" i="1"/>
  <c r="F1679" i="1"/>
  <c r="J123" i="1"/>
  <c r="I126" i="1"/>
  <c r="C1684" i="1" l="1"/>
  <c r="D1683" i="1"/>
  <c r="E1680" i="1"/>
  <c r="G1677" i="1"/>
  <c r="K123" i="1"/>
  <c r="H127" i="1"/>
  <c r="F1680" i="1"/>
  <c r="J124" i="1"/>
  <c r="I127" i="1"/>
  <c r="E1681" i="1" l="1"/>
  <c r="D1684" i="1"/>
  <c r="C1685" i="1"/>
  <c r="G1678" i="1"/>
  <c r="K124" i="1"/>
  <c r="H128" i="1"/>
  <c r="F1681" i="1"/>
  <c r="J125" i="1"/>
  <c r="I128" i="1"/>
  <c r="E1682" i="1" l="1"/>
  <c r="D1685" i="1"/>
  <c r="C1686" i="1"/>
  <c r="G1679" i="1"/>
  <c r="K125" i="1"/>
  <c r="H129" i="1"/>
  <c r="F1682" i="1"/>
  <c r="I129" i="1"/>
  <c r="J126" i="1"/>
  <c r="E1683" i="1" l="1"/>
  <c r="C1687" i="1"/>
  <c r="D1686" i="1"/>
  <c r="G1680" i="1"/>
  <c r="K126" i="1"/>
  <c r="H130" i="1"/>
  <c r="F1683" i="1"/>
  <c r="I130" i="1"/>
  <c r="J127" i="1"/>
  <c r="D1687" i="1" l="1"/>
  <c r="C1688" i="1"/>
  <c r="E1684" i="1"/>
  <c r="G1681" i="1"/>
  <c r="K127" i="1"/>
  <c r="H131" i="1"/>
  <c r="F1684" i="1"/>
  <c r="I131" i="1"/>
  <c r="J128" i="1"/>
  <c r="E1685" i="1" l="1"/>
  <c r="D1688" i="1"/>
  <c r="C1689" i="1"/>
  <c r="G1682" i="1"/>
  <c r="K128" i="1"/>
  <c r="H132" i="1"/>
  <c r="F1685" i="1"/>
  <c r="I132" i="1"/>
  <c r="J129" i="1"/>
  <c r="D1689" i="1" l="1"/>
  <c r="C1690" i="1"/>
  <c r="E1686" i="1"/>
  <c r="G1683" i="1"/>
  <c r="K129" i="1"/>
  <c r="H133" i="1"/>
  <c r="F1686" i="1"/>
  <c r="I133" i="1"/>
  <c r="J130" i="1"/>
  <c r="D1690" i="1" l="1"/>
  <c r="C1691" i="1"/>
  <c r="E1687" i="1"/>
  <c r="G1684" i="1"/>
  <c r="K130" i="1"/>
  <c r="H134" i="1"/>
  <c r="F1687" i="1"/>
  <c r="I134" i="1"/>
  <c r="J131" i="1"/>
  <c r="E1688" i="1" l="1"/>
  <c r="D1691" i="1"/>
  <c r="C1692" i="1"/>
  <c r="G1685" i="1"/>
  <c r="K131" i="1"/>
  <c r="H135" i="1"/>
  <c r="F1688" i="1"/>
  <c r="J132" i="1"/>
  <c r="I135" i="1"/>
  <c r="C1693" i="1" l="1"/>
  <c r="D1692" i="1"/>
  <c r="E1689" i="1"/>
  <c r="G1686" i="1"/>
  <c r="K132" i="1"/>
  <c r="H136" i="1"/>
  <c r="F1689" i="1"/>
  <c r="J133" i="1"/>
  <c r="I136" i="1"/>
  <c r="E1690" i="1" l="1"/>
  <c r="D1693" i="1"/>
  <c r="C1694" i="1"/>
  <c r="G1687" i="1"/>
  <c r="K133" i="1"/>
  <c r="H137" i="1"/>
  <c r="F1690" i="1"/>
  <c r="I137" i="1"/>
  <c r="J134" i="1"/>
  <c r="E1691" i="1" l="1"/>
  <c r="D1694" i="1"/>
  <c r="C1695" i="1"/>
  <c r="G1688" i="1"/>
  <c r="K134" i="1"/>
  <c r="H138" i="1"/>
  <c r="F1691" i="1"/>
  <c r="J135" i="1"/>
  <c r="I138" i="1"/>
  <c r="E1692" i="1" l="1"/>
  <c r="C1696" i="1"/>
  <c r="D1695" i="1"/>
  <c r="G1689" i="1"/>
  <c r="K135" i="1"/>
  <c r="H139" i="1"/>
  <c r="F1692" i="1"/>
  <c r="J136" i="1"/>
  <c r="I139" i="1"/>
  <c r="D1696" i="1" l="1"/>
  <c r="C1697" i="1"/>
  <c r="E1693" i="1"/>
  <c r="G1690" i="1"/>
  <c r="K136" i="1"/>
  <c r="H140" i="1"/>
  <c r="F1693" i="1"/>
  <c r="J137" i="1"/>
  <c r="I140" i="1"/>
  <c r="E1694" i="1" l="1"/>
  <c r="D1697" i="1"/>
  <c r="C1698" i="1"/>
  <c r="G1691" i="1"/>
  <c r="K137" i="1"/>
  <c r="H141" i="1"/>
  <c r="F1694" i="1"/>
  <c r="J138" i="1"/>
  <c r="I141" i="1"/>
  <c r="D1698" i="1" l="1"/>
  <c r="C1699" i="1"/>
  <c r="E1695" i="1"/>
  <c r="G1692" i="1"/>
  <c r="K138" i="1"/>
  <c r="H142" i="1"/>
  <c r="F1695" i="1"/>
  <c r="J139" i="1"/>
  <c r="I142" i="1"/>
  <c r="D1699" i="1" l="1"/>
  <c r="C1700" i="1"/>
  <c r="E1696" i="1"/>
  <c r="G1693" i="1"/>
  <c r="K139" i="1"/>
  <c r="H143" i="1"/>
  <c r="F1696" i="1"/>
  <c r="J140" i="1"/>
  <c r="I143" i="1"/>
  <c r="E1697" i="1" l="1"/>
  <c r="D1700" i="1"/>
  <c r="C1701" i="1"/>
  <c r="G1694" i="1"/>
  <c r="K140" i="1"/>
  <c r="H144" i="1"/>
  <c r="F1697" i="1"/>
  <c r="J141" i="1"/>
  <c r="I144" i="1"/>
  <c r="C1702" i="1" l="1"/>
  <c r="D1701" i="1"/>
  <c r="E1698" i="1"/>
  <c r="G1695" i="1"/>
  <c r="K141" i="1"/>
  <c r="H145" i="1"/>
  <c r="F1698" i="1"/>
  <c r="J142" i="1"/>
  <c r="I145" i="1"/>
  <c r="E1699" i="1" l="1"/>
  <c r="D1702" i="1"/>
  <c r="C1703" i="1"/>
  <c r="G1696" i="1"/>
  <c r="K142" i="1"/>
  <c r="H146" i="1"/>
  <c r="F1699" i="1"/>
  <c r="J143" i="1"/>
  <c r="I146" i="1"/>
  <c r="E1700" i="1" l="1"/>
  <c r="C1704" i="1"/>
  <c r="D1703" i="1"/>
  <c r="G1697" i="1"/>
  <c r="K143" i="1"/>
  <c r="H147" i="1"/>
  <c r="F1700" i="1"/>
  <c r="J144" i="1"/>
  <c r="I147" i="1"/>
  <c r="D1704" i="1" l="1"/>
  <c r="C1705" i="1"/>
  <c r="E1701" i="1"/>
  <c r="G1698" i="1"/>
  <c r="K144" i="1"/>
  <c r="H148" i="1"/>
  <c r="F1701" i="1"/>
  <c r="J145" i="1"/>
  <c r="I148" i="1"/>
  <c r="E1702" i="1" l="1"/>
  <c r="D1705" i="1"/>
  <c r="C1706" i="1"/>
  <c r="G1699" i="1"/>
  <c r="K145" i="1"/>
  <c r="H149" i="1"/>
  <c r="F1702" i="1"/>
  <c r="J146" i="1"/>
  <c r="I149" i="1"/>
  <c r="C1707" i="1" l="1"/>
  <c r="D1706" i="1"/>
  <c r="E1703" i="1"/>
  <c r="G1700" i="1"/>
  <c r="K146" i="1"/>
  <c r="H150" i="1"/>
  <c r="F1703" i="1"/>
  <c r="J147" i="1"/>
  <c r="I150" i="1"/>
  <c r="E1704" i="1" l="1"/>
  <c r="D1707" i="1"/>
  <c r="C1708" i="1"/>
  <c r="G1701" i="1"/>
  <c r="K147" i="1"/>
  <c r="H151" i="1"/>
  <c r="F1704" i="1"/>
  <c r="J148" i="1"/>
  <c r="I151" i="1"/>
  <c r="E1705" i="1" l="1"/>
  <c r="D1708" i="1"/>
  <c r="C1709" i="1"/>
  <c r="G1702" i="1"/>
  <c r="K148" i="1"/>
  <c r="H152" i="1"/>
  <c r="F1705" i="1"/>
  <c r="J149" i="1"/>
  <c r="I152" i="1"/>
  <c r="E1706" i="1" l="1"/>
  <c r="D1709" i="1"/>
  <c r="C1710" i="1"/>
  <c r="G1703" i="1"/>
  <c r="K149" i="1"/>
  <c r="H153" i="1"/>
  <c r="F1706" i="1"/>
  <c r="J150" i="1"/>
  <c r="I153" i="1"/>
  <c r="E1707" i="1" l="1"/>
  <c r="C1711" i="1"/>
  <c r="D1710" i="1"/>
  <c r="G1704" i="1"/>
  <c r="K150" i="1"/>
  <c r="H154" i="1"/>
  <c r="F1707" i="1"/>
  <c r="J151" i="1"/>
  <c r="I154" i="1"/>
  <c r="D1711" i="1" l="1"/>
  <c r="C1712" i="1"/>
  <c r="E1708" i="1"/>
  <c r="G1705" i="1"/>
  <c r="K151" i="1"/>
  <c r="H155" i="1"/>
  <c r="F1708" i="1"/>
  <c r="J152" i="1"/>
  <c r="I155" i="1"/>
  <c r="E1709" i="1" l="1"/>
  <c r="C1713" i="1"/>
  <c r="D1712" i="1"/>
  <c r="G1706" i="1"/>
  <c r="K152" i="1"/>
  <c r="H156" i="1"/>
  <c r="F1709" i="1"/>
  <c r="J153" i="1"/>
  <c r="I156" i="1"/>
  <c r="D1713" i="1" l="1"/>
  <c r="C1714" i="1"/>
  <c r="E1710" i="1"/>
  <c r="G1707" i="1"/>
  <c r="K153" i="1"/>
  <c r="H157" i="1"/>
  <c r="F1710" i="1"/>
  <c r="J154" i="1"/>
  <c r="I157" i="1"/>
  <c r="D1714" i="1" l="1"/>
  <c r="C1715" i="1"/>
  <c r="E1711" i="1"/>
  <c r="G1708" i="1"/>
  <c r="K154" i="1"/>
  <c r="H158" i="1"/>
  <c r="F1711" i="1"/>
  <c r="J155" i="1"/>
  <c r="I158" i="1"/>
  <c r="C1716" i="1" l="1"/>
  <c r="D1715" i="1"/>
  <c r="E1712" i="1"/>
  <c r="G1709" i="1"/>
  <c r="K155" i="1"/>
  <c r="H159" i="1"/>
  <c r="F1712" i="1"/>
  <c r="J156" i="1"/>
  <c r="I159" i="1"/>
  <c r="E1713" i="1" l="1"/>
  <c r="D1716" i="1"/>
  <c r="C1717" i="1"/>
  <c r="G1710" i="1"/>
  <c r="K156" i="1"/>
  <c r="H160" i="1"/>
  <c r="F1713" i="1"/>
  <c r="J157" i="1"/>
  <c r="I160" i="1"/>
  <c r="D1717" i="1" l="1"/>
  <c r="C1718" i="1"/>
  <c r="E1714" i="1"/>
  <c r="G1711" i="1"/>
  <c r="K157" i="1"/>
  <c r="H161" i="1"/>
  <c r="F1714" i="1"/>
  <c r="J158" i="1"/>
  <c r="I161" i="1"/>
  <c r="D1718" i="1" l="1"/>
  <c r="C1719" i="1"/>
  <c r="E1715" i="1"/>
  <c r="G1712" i="1"/>
  <c r="K158" i="1"/>
  <c r="H162" i="1"/>
  <c r="F1715" i="1"/>
  <c r="J159" i="1"/>
  <c r="I162" i="1"/>
  <c r="C1720" i="1" l="1"/>
  <c r="D1719" i="1"/>
  <c r="E1716" i="1"/>
  <c r="G1713" i="1"/>
  <c r="K159" i="1"/>
  <c r="H163" i="1"/>
  <c r="F1716" i="1"/>
  <c r="J160" i="1"/>
  <c r="I163" i="1"/>
  <c r="E1717" i="1" l="1"/>
  <c r="D1720" i="1"/>
  <c r="C1721" i="1"/>
  <c r="G1714" i="1"/>
  <c r="K160" i="1"/>
  <c r="H164" i="1"/>
  <c r="F1717" i="1"/>
  <c r="J161" i="1"/>
  <c r="I164" i="1"/>
  <c r="C1722" i="1" l="1"/>
  <c r="D1721" i="1"/>
  <c r="E1718" i="1"/>
  <c r="G1715" i="1"/>
  <c r="K161" i="1"/>
  <c r="H165" i="1"/>
  <c r="F1718" i="1"/>
  <c r="I165" i="1"/>
  <c r="J162" i="1"/>
  <c r="D1722" i="1" l="1"/>
  <c r="C1723" i="1"/>
  <c r="E1719" i="1"/>
  <c r="G1716" i="1"/>
  <c r="K162" i="1"/>
  <c r="H166" i="1"/>
  <c r="F1719" i="1"/>
  <c r="J163" i="1"/>
  <c r="I166" i="1"/>
  <c r="D1723" i="1" l="1"/>
  <c r="C1724" i="1"/>
  <c r="E1720" i="1"/>
  <c r="G1717" i="1"/>
  <c r="K163" i="1"/>
  <c r="H167" i="1"/>
  <c r="F1720" i="1"/>
  <c r="J164" i="1"/>
  <c r="I167" i="1"/>
  <c r="C1725" i="1" l="1"/>
  <c r="D1724" i="1"/>
  <c r="E1721" i="1"/>
  <c r="G1718" i="1"/>
  <c r="K164" i="1"/>
  <c r="H168" i="1"/>
  <c r="F1721" i="1"/>
  <c r="J165" i="1"/>
  <c r="I168" i="1"/>
  <c r="E1722" i="1" l="1"/>
  <c r="D1725" i="1"/>
  <c r="C1726" i="1"/>
  <c r="G1719" i="1"/>
  <c r="K165" i="1"/>
  <c r="H169" i="1"/>
  <c r="F1722" i="1"/>
  <c r="J166" i="1"/>
  <c r="I169" i="1"/>
  <c r="D1726" i="1" l="1"/>
  <c r="C1727" i="1"/>
  <c r="E1723" i="1"/>
  <c r="G1720" i="1"/>
  <c r="K166" i="1"/>
  <c r="H170" i="1"/>
  <c r="F1723" i="1"/>
  <c r="J167" i="1"/>
  <c r="I170" i="1"/>
  <c r="D1727" i="1" l="1"/>
  <c r="C1728" i="1"/>
  <c r="E1724" i="1"/>
  <c r="G1721" i="1"/>
  <c r="K167" i="1"/>
  <c r="H171" i="1"/>
  <c r="F1724" i="1"/>
  <c r="J168" i="1"/>
  <c r="I171" i="1"/>
  <c r="D1728" i="1" l="1"/>
  <c r="C1729" i="1"/>
  <c r="E1725" i="1"/>
  <c r="G1722" i="1"/>
  <c r="K168" i="1"/>
  <c r="H172" i="1"/>
  <c r="F1725" i="1"/>
  <c r="J169" i="1"/>
  <c r="I172" i="1"/>
  <c r="E1726" i="1" l="1"/>
  <c r="D1729" i="1"/>
  <c r="C1730" i="1"/>
  <c r="G1723" i="1"/>
  <c r="K169" i="1"/>
  <c r="H173" i="1"/>
  <c r="F1726" i="1"/>
  <c r="J170" i="1"/>
  <c r="I173" i="1"/>
  <c r="C1731" i="1" l="1"/>
  <c r="D1730" i="1"/>
  <c r="E1727" i="1"/>
  <c r="G1724" i="1"/>
  <c r="K170" i="1"/>
  <c r="H174" i="1"/>
  <c r="F1727" i="1"/>
  <c r="J171" i="1"/>
  <c r="I174" i="1"/>
  <c r="E1728" i="1" l="1"/>
  <c r="D1731" i="1"/>
  <c r="C1732" i="1"/>
  <c r="G1725" i="1"/>
  <c r="K171" i="1"/>
  <c r="H175" i="1"/>
  <c r="F1728" i="1"/>
  <c r="J172" i="1"/>
  <c r="I175" i="1"/>
  <c r="E1729" i="1" l="1"/>
  <c r="D1732" i="1"/>
  <c r="C1733" i="1"/>
  <c r="G1726" i="1"/>
  <c r="K172" i="1"/>
  <c r="H176" i="1"/>
  <c r="F1729" i="1"/>
  <c r="J173" i="1"/>
  <c r="I176" i="1"/>
  <c r="E1730" i="1" l="1"/>
  <c r="C1734" i="1"/>
  <c r="D1733" i="1"/>
  <c r="G1727" i="1"/>
  <c r="K173" i="1"/>
  <c r="H177" i="1"/>
  <c r="F1730" i="1"/>
  <c r="J174" i="1"/>
  <c r="I177" i="1"/>
  <c r="D1734" i="1" l="1"/>
  <c r="C1735" i="1"/>
  <c r="E1731" i="1"/>
  <c r="G1728" i="1"/>
  <c r="K174" i="1"/>
  <c r="H178" i="1"/>
  <c r="F1731" i="1"/>
  <c r="J175" i="1"/>
  <c r="I178" i="1"/>
  <c r="E1732" i="1" l="1"/>
  <c r="D1735" i="1"/>
  <c r="C1736" i="1"/>
  <c r="G1729" i="1"/>
  <c r="K175" i="1"/>
  <c r="H179" i="1"/>
  <c r="F1732" i="1"/>
  <c r="J176" i="1"/>
  <c r="I179" i="1"/>
  <c r="D1736" i="1" l="1"/>
  <c r="C1737" i="1"/>
  <c r="E1733" i="1"/>
  <c r="G1730" i="1"/>
  <c r="K176" i="1"/>
  <c r="H180" i="1"/>
  <c r="F1733" i="1"/>
  <c r="J177" i="1"/>
  <c r="I180" i="1"/>
  <c r="D1737" i="1" l="1"/>
  <c r="C1738" i="1"/>
  <c r="E1734" i="1"/>
  <c r="G1731" i="1"/>
  <c r="K177" i="1"/>
  <c r="H181" i="1"/>
  <c r="F1734" i="1"/>
  <c r="J178" i="1"/>
  <c r="I181" i="1"/>
  <c r="E1735" i="1" l="1"/>
  <c r="D1738" i="1"/>
  <c r="C1739" i="1"/>
  <c r="G1732" i="1"/>
  <c r="K178" i="1"/>
  <c r="H182" i="1"/>
  <c r="F1735" i="1"/>
  <c r="J179" i="1"/>
  <c r="I182" i="1"/>
  <c r="C1740" i="1" l="1"/>
  <c r="D1739" i="1"/>
  <c r="E1736" i="1"/>
  <c r="G1733" i="1"/>
  <c r="K179" i="1"/>
  <c r="H183" i="1"/>
  <c r="F1736" i="1"/>
  <c r="I183" i="1"/>
  <c r="J180" i="1"/>
  <c r="E1737" i="1" l="1"/>
  <c r="D1740" i="1"/>
  <c r="C1741" i="1"/>
  <c r="G1734" i="1"/>
  <c r="K180" i="1"/>
  <c r="H184" i="1"/>
  <c r="F1737" i="1"/>
  <c r="I184" i="1"/>
  <c r="J181" i="1"/>
  <c r="E1738" i="1" l="1"/>
  <c r="D1741" i="1"/>
  <c r="C1742" i="1"/>
  <c r="G1735" i="1"/>
  <c r="K181" i="1"/>
  <c r="H185" i="1"/>
  <c r="F1738" i="1"/>
  <c r="I185" i="1"/>
  <c r="J182" i="1"/>
  <c r="E1739" i="1" l="1"/>
  <c r="C1743" i="1"/>
  <c r="D1742" i="1"/>
  <c r="G1736" i="1"/>
  <c r="K182" i="1"/>
  <c r="H186" i="1"/>
  <c r="F1739" i="1"/>
  <c r="J183" i="1"/>
  <c r="I186" i="1"/>
  <c r="D1743" i="1" l="1"/>
  <c r="C1744" i="1"/>
  <c r="E1740" i="1"/>
  <c r="G1737" i="1"/>
  <c r="K183" i="1"/>
  <c r="H187" i="1"/>
  <c r="F1740" i="1"/>
  <c r="J184" i="1"/>
  <c r="I187" i="1"/>
  <c r="E1741" i="1" l="1"/>
  <c r="D1744" i="1"/>
  <c r="C1745" i="1"/>
  <c r="G1738" i="1"/>
  <c r="K184" i="1"/>
  <c r="H188" i="1"/>
  <c r="F1741" i="1"/>
  <c r="I188" i="1"/>
  <c r="J185" i="1"/>
  <c r="D1745" i="1" l="1"/>
  <c r="C1746" i="1"/>
  <c r="E1742" i="1"/>
  <c r="G1739" i="1"/>
  <c r="K185" i="1"/>
  <c r="H189" i="1"/>
  <c r="F1742" i="1"/>
  <c r="J186" i="1"/>
  <c r="I189" i="1"/>
  <c r="D1746" i="1" l="1"/>
  <c r="C1747" i="1"/>
  <c r="E1743" i="1"/>
  <c r="G1740" i="1"/>
  <c r="K186" i="1"/>
  <c r="H190" i="1"/>
  <c r="F1743" i="1"/>
  <c r="J187" i="1"/>
  <c r="I190" i="1"/>
  <c r="E1744" i="1" l="1"/>
  <c r="D1747" i="1"/>
  <c r="C1748" i="1"/>
  <c r="G1741" i="1"/>
  <c r="K187" i="1"/>
  <c r="H191" i="1"/>
  <c r="F1744" i="1"/>
  <c r="J188" i="1"/>
  <c r="I191" i="1"/>
  <c r="C1749" i="1" l="1"/>
  <c r="D1748" i="1"/>
  <c r="E1745" i="1"/>
  <c r="G1742" i="1"/>
  <c r="K188" i="1"/>
  <c r="H192" i="1"/>
  <c r="F1745" i="1"/>
  <c r="J189" i="1"/>
  <c r="I192" i="1"/>
  <c r="E1746" i="1" l="1"/>
  <c r="D1749" i="1"/>
  <c r="C1750" i="1"/>
  <c r="G1743" i="1"/>
  <c r="K189" i="1"/>
  <c r="H193" i="1"/>
  <c r="F1746" i="1"/>
  <c r="J190" i="1"/>
  <c r="I193" i="1"/>
  <c r="E1747" i="1" l="1"/>
  <c r="D1750" i="1"/>
  <c r="C1751" i="1"/>
  <c r="G1744" i="1"/>
  <c r="K190" i="1"/>
  <c r="H194" i="1"/>
  <c r="F1747" i="1"/>
  <c r="J191" i="1"/>
  <c r="I194" i="1"/>
  <c r="E1748" i="1" l="1"/>
  <c r="C1752" i="1"/>
  <c r="D1751" i="1"/>
  <c r="G1745" i="1"/>
  <c r="K191" i="1"/>
  <c r="H195" i="1"/>
  <c r="F1748" i="1"/>
  <c r="J192" i="1"/>
  <c r="I195" i="1"/>
  <c r="D1752" i="1" l="1"/>
  <c r="C1753" i="1"/>
  <c r="E1749" i="1"/>
  <c r="G1746" i="1"/>
  <c r="K192" i="1"/>
  <c r="H196" i="1"/>
  <c r="F1749" i="1"/>
  <c r="J193" i="1"/>
  <c r="I196" i="1"/>
  <c r="E1750" i="1" l="1"/>
  <c r="D1753" i="1"/>
  <c r="C1754" i="1"/>
  <c r="G1747" i="1"/>
  <c r="K193" i="1"/>
  <c r="H197" i="1"/>
  <c r="F1750" i="1"/>
  <c r="J194" i="1"/>
  <c r="I197" i="1"/>
  <c r="D1754" i="1" l="1"/>
  <c r="C1755" i="1"/>
  <c r="E1751" i="1"/>
  <c r="G1748" i="1"/>
  <c r="K194" i="1"/>
  <c r="H198" i="1"/>
  <c r="F1751" i="1"/>
  <c r="J195" i="1"/>
  <c r="I198" i="1"/>
  <c r="D1755" i="1" l="1"/>
  <c r="C1756" i="1"/>
  <c r="E1752" i="1"/>
  <c r="G1749" i="1"/>
  <c r="K195" i="1"/>
  <c r="H199" i="1"/>
  <c r="F1752" i="1"/>
  <c r="J196" i="1"/>
  <c r="I199" i="1"/>
  <c r="E1753" i="1" l="1"/>
  <c r="D1756" i="1"/>
  <c r="C1757" i="1"/>
  <c r="G1750" i="1"/>
  <c r="K196" i="1"/>
  <c r="H200" i="1"/>
  <c r="F1753" i="1"/>
  <c r="J197" i="1"/>
  <c r="I200" i="1"/>
  <c r="C1758" i="1" l="1"/>
  <c r="D1757" i="1"/>
  <c r="E1754" i="1"/>
  <c r="G1751" i="1"/>
  <c r="K197" i="1"/>
  <c r="H201" i="1"/>
  <c r="F1754" i="1"/>
  <c r="J198" i="1"/>
  <c r="I201" i="1"/>
  <c r="E1755" i="1" l="1"/>
  <c r="D1758" i="1"/>
  <c r="C1759" i="1"/>
  <c r="G1752" i="1"/>
  <c r="K198" i="1"/>
  <c r="H202" i="1"/>
  <c r="F1755" i="1"/>
  <c r="J199" i="1"/>
  <c r="I202" i="1"/>
  <c r="E1756" i="1" l="1"/>
  <c r="D1759" i="1"/>
  <c r="C1760" i="1"/>
  <c r="G1753" i="1"/>
  <c r="K199" i="1"/>
  <c r="H203" i="1"/>
  <c r="F1756" i="1"/>
  <c r="J200" i="1"/>
  <c r="I203" i="1"/>
  <c r="E1757" i="1" l="1"/>
  <c r="C1761" i="1"/>
  <c r="D1760" i="1"/>
  <c r="G1754" i="1"/>
  <c r="K200" i="1"/>
  <c r="H204" i="1"/>
  <c r="F1757" i="1"/>
  <c r="J201" i="1"/>
  <c r="I204" i="1"/>
  <c r="D1761" i="1" l="1"/>
  <c r="C1762" i="1"/>
  <c r="E1758" i="1"/>
  <c r="G1755" i="1"/>
  <c r="K201" i="1"/>
  <c r="H205" i="1"/>
  <c r="F1758" i="1"/>
  <c r="J202" i="1"/>
  <c r="I205" i="1"/>
  <c r="E1759" i="1" l="1"/>
  <c r="D1762" i="1"/>
  <c r="C1763" i="1"/>
  <c r="G1756" i="1"/>
  <c r="K202" i="1"/>
  <c r="H206" i="1"/>
  <c r="F1759" i="1"/>
  <c r="J203" i="1"/>
  <c r="I206" i="1"/>
  <c r="D1763" i="1" l="1"/>
  <c r="C1764" i="1"/>
  <c r="E1760" i="1"/>
  <c r="G1757" i="1"/>
  <c r="K203" i="1"/>
  <c r="H207" i="1"/>
  <c r="F1760" i="1"/>
  <c r="J204" i="1"/>
  <c r="I207" i="1"/>
  <c r="D1764" i="1" l="1"/>
  <c r="C1765" i="1"/>
  <c r="E1761" i="1"/>
  <c r="G1758" i="1"/>
  <c r="K204" i="1"/>
  <c r="H208" i="1"/>
  <c r="F1761" i="1"/>
  <c r="J205" i="1"/>
  <c r="I208" i="1"/>
  <c r="E1762" i="1" l="1"/>
  <c r="D1765" i="1"/>
  <c r="C1766" i="1"/>
  <c r="G1759" i="1"/>
  <c r="K205" i="1"/>
  <c r="H209" i="1"/>
  <c r="F1762" i="1"/>
  <c r="J206" i="1"/>
  <c r="I209" i="1"/>
  <c r="C1767" i="1" l="1"/>
  <c r="D1766" i="1"/>
  <c r="E1763" i="1"/>
  <c r="G1760" i="1"/>
  <c r="K206" i="1"/>
  <c r="H210" i="1"/>
  <c r="F1763" i="1"/>
  <c r="J207" i="1"/>
  <c r="I210" i="1"/>
  <c r="E1764" i="1" l="1"/>
  <c r="D1767" i="1"/>
  <c r="C1768" i="1"/>
  <c r="G1761" i="1"/>
  <c r="K207" i="1"/>
  <c r="H211" i="1"/>
  <c r="F1764" i="1"/>
  <c r="I211" i="1"/>
  <c r="J208" i="1"/>
  <c r="E1765" i="1" l="1"/>
  <c r="D1768" i="1"/>
  <c r="C1769" i="1"/>
  <c r="G1762" i="1"/>
  <c r="K208" i="1"/>
  <c r="H212" i="1"/>
  <c r="F1765" i="1"/>
  <c r="J209" i="1"/>
  <c r="I212" i="1"/>
  <c r="E1766" i="1" l="1"/>
  <c r="C1770" i="1"/>
  <c r="D1769" i="1"/>
  <c r="G1763" i="1"/>
  <c r="K209" i="1"/>
  <c r="H213" i="1"/>
  <c r="F1766" i="1"/>
  <c r="J210" i="1"/>
  <c r="I213" i="1"/>
  <c r="D1770" i="1" l="1"/>
  <c r="C1771" i="1"/>
  <c r="E1767" i="1"/>
  <c r="G1764" i="1"/>
  <c r="K210" i="1"/>
  <c r="H214" i="1"/>
  <c r="F1767" i="1"/>
  <c r="J211" i="1"/>
  <c r="I214" i="1"/>
  <c r="E1768" i="1" l="1"/>
  <c r="D1771" i="1"/>
  <c r="C1772" i="1"/>
  <c r="G1765" i="1"/>
  <c r="K211" i="1"/>
  <c r="H215" i="1"/>
  <c r="F1768" i="1"/>
  <c r="J212" i="1"/>
  <c r="I215" i="1"/>
  <c r="D1772" i="1" l="1"/>
  <c r="C1773" i="1"/>
  <c r="E1769" i="1"/>
  <c r="G1766" i="1"/>
  <c r="K212" i="1"/>
  <c r="H216" i="1"/>
  <c r="F1769" i="1"/>
  <c r="J213" i="1"/>
  <c r="I216" i="1"/>
  <c r="D1773" i="1" l="1"/>
  <c r="C1774" i="1"/>
  <c r="E1770" i="1"/>
  <c r="G1767" i="1"/>
  <c r="K213" i="1"/>
  <c r="H217" i="1"/>
  <c r="F1770" i="1"/>
  <c r="J214" i="1"/>
  <c r="I217" i="1"/>
  <c r="E1771" i="1" l="1"/>
  <c r="D1774" i="1"/>
  <c r="C1775" i="1"/>
  <c r="G1768" i="1"/>
  <c r="K214" i="1"/>
  <c r="H218" i="1"/>
  <c r="F1771" i="1"/>
  <c r="J215" i="1"/>
  <c r="I218" i="1"/>
  <c r="C1776" i="1" l="1"/>
  <c r="D1775" i="1"/>
  <c r="E1772" i="1"/>
  <c r="G1769" i="1"/>
  <c r="K215" i="1"/>
  <c r="H219" i="1"/>
  <c r="F1772" i="1"/>
  <c r="J216" i="1"/>
  <c r="I219" i="1"/>
  <c r="E1773" i="1" l="1"/>
  <c r="D1776" i="1"/>
  <c r="C1777" i="1"/>
  <c r="G1770" i="1"/>
  <c r="K216" i="1"/>
  <c r="H220" i="1"/>
  <c r="F1773" i="1"/>
  <c r="J217" i="1"/>
  <c r="I220" i="1"/>
  <c r="E1774" i="1" l="1"/>
  <c r="D1777" i="1"/>
  <c r="C1778" i="1"/>
  <c r="G1771" i="1"/>
  <c r="K217" i="1"/>
  <c r="H221" i="1"/>
  <c r="F1774" i="1"/>
  <c r="J218" i="1"/>
  <c r="I221" i="1"/>
  <c r="E1775" i="1" l="1"/>
  <c r="C1779" i="1"/>
  <c r="D1778" i="1"/>
  <c r="G1772" i="1"/>
  <c r="K218" i="1"/>
  <c r="H222" i="1"/>
  <c r="F1775" i="1"/>
  <c r="J219" i="1"/>
  <c r="I222" i="1"/>
  <c r="D1779" i="1" l="1"/>
  <c r="C1780" i="1"/>
  <c r="E1776" i="1"/>
  <c r="G1773" i="1"/>
  <c r="K219" i="1"/>
  <c r="H223" i="1"/>
  <c r="F1776" i="1"/>
  <c r="J220" i="1"/>
  <c r="I223" i="1"/>
  <c r="E1777" i="1" l="1"/>
  <c r="D1780" i="1"/>
  <c r="C1781" i="1"/>
  <c r="G1774" i="1"/>
  <c r="K220" i="1"/>
  <c r="H224" i="1"/>
  <c r="F1777" i="1"/>
  <c r="J221" i="1"/>
  <c r="I224" i="1"/>
  <c r="D1781" i="1" l="1"/>
  <c r="C1782" i="1"/>
  <c r="E1778" i="1"/>
  <c r="G1775" i="1"/>
  <c r="K221" i="1"/>
  <c r="H225" i="1"/>
  <c r="F1778" i="1"/>
  <c r="J222" i="1"/>
  <c r="I225" i="1"/>
  <c r="D1782" i="1" l="1"/>
  <c r="C1783" i="1"/>
  <c r="E1779" i="1"/>
  <c r="G1776" i="1"/>
  <c r="K222" i="1"/>
  <c r="H226" i="1"/>
  <c r="F1779" i="1"/>
  <c r="J223" i="1"/>
  <c r="I226" i="1"/>
  <c r="E1780" i="1" l="1"/>
  <c r="D1783" i="1"/>
  <c r="C1784" i="1"/>
  <c r="G1777" i="1"/>
  <c r="K223" i="1"/>
  <c r="H227" i="1"/>
  <c r="F1780" i="1"/>
  <c r="I227" i="1"/>
  <c r="J224" i="1"/>
  <c r="C1785" i="1" l="1"/>
  <c r="D1784" i="1"/>
  <c r="E1781" i="1"/>
  <c r="G1778" i="1"/>
  <c r="K224" i="1"/>
  <c r="H228" i="1"/>
  <c r="F1781" i="1"/>
  <c r="J225" i="1"/>
  <c r="I228" i="1"/>
  <c r="E1782" i="1" l="1"/>
  <c r="D1785" i="1"/>
  <c r="C1786" i="1"/>
  <c r="G1779" i="1"/>
  <c r="K225" i="1"/>
  <c r="H229" i="1"/>
  <c r="F1782" i="1"/>
  <c r="J226" i="1"/>
  <c r="I229" i="1"/>
  <c r="E1783" i="1" l="1"/>
  <c r="D1786" i="1"/>
  <c r="C1787" i="1"/>
  <c r="G1780" i="1"/>
  <c r="K226" i="1"/>
  <c r="H230" i="1"/>
  <c r="F1783" i="1"/>
  <c r="J227" i="1"/>
  <c r="I230" i="1"/>
  <c r="E1784" i="1" l="1"/>
  <c r="C1788" i="1"/>
  <c r="D1787" i="1"/>
  <c r="G1781" i="1"/>
  <c r="K227" i="1"/>
  <c r="H231" i="1"/>
  <c r="F1784" i="1"/>
  <c r="J228" i="1"/>
  <c r="I231" i="1"/>
  <c r="D1788" i="1" l="1"/>
  <c r="C1789" i="1"/>
  <c r="E1785" i="1"/>
  <c r="G1782" i="1"/>
  <c r="K228" i="1"/>
  <c r="H232" i="1"/>
  <c r="F1785" i="1"/>
  <c r="J229" i="1"/>
  <c r="I232" i="1"/>
  <c r="E1786" i="1" l="1"/>
  <c r="D1789" i="1"/>
  <c r="C1790" i="1"/>
  <c r="G1783" i="1"/>
  <c r="K229" i="1"/>
  <c r="H233" i="1"/>
  <c r="F1786" i="1"/>
  <c r="J230" i="1"/>
  <c r="I233" i="1"/>
  <c r="D1790" i="1" l="1"/>
  <c r="C1791" i="1"/>
  <c r="E1787" i="1"/>
  <c r="G1784" i="1"/>
  <c r="K230" i="1"/>
  <c r="H234" i="1"/>
  <c r="F1787" i="1"/>
  <c r="J231" i="1"/>
  <c r="I234" i="1"/>
  <c r="D1791" i="1" l="1"/>
  <c r="C1792" i="1"/>
  <c r="E1788" i="1"/>
  <c r="G1785" i="1"/>
  <c r="K231" i="1"/>
  <c r="H235" i="1"/>
  <c r="F1788" i="1"/>
  <c r="J232" i="1"/>
  <c r="I235" i="1"/>
  <c r="E1789" i="1" l="1"/>
  <c r="D1792" i="1"/>
  <c r="C1793" i="1"/>
  <c r="G1786" i="1"/>
  <c r="K232" i="1"/>
  <c r="H236" i="1"/>
  <c r="F1789" i="1"/>
  <c r="J233" i="1"/>
  <c r="I236" i="1"/>
  <c r="C1794" i="1" l="1"/>
  <c r="D1793" i="1"/>
  <c r="E1790" i="1"/>
  <c r="G1787" i="1"/>
  <c r="K233" i="1"/>
  <c r="H237" i="1"/>
  <c r="F1790" i="1"/>
  <c r="J234" i="1"/>
  <c r="I237" i="1"/>
  <c r="E1791" i="1" l="1"/>
  <c r="D1794" i="1"/>
  <c r="C1795" i="1"/>
  <c r="G1788" i="1"/>
  <c r="K234" i="1"/>
  <c r="H238" i="1"/>
  <c r="F1791" i="1"/>
  <c r="J235" i="1"/>
  <c r="I238" i="1"/>
  <c r="E1792" i="1" l="1"/>
  <c r="D1795" i="1"/>
  <c r="C1796" i="1"/>
  <c r="G1789" i="1"/>
  <c r="K235" i="1"/>
  <c r="H239" i="1"/>
  <c r="F1792" i="1"/>
  <c r="J236" i="1"/>
  <c r="I239" i="1"/>
  <c r="E1793" i="1" l="1"/>
  <c r="C1797" i="1"/>
  <c r="D1796" i="1"/>
  <c r="G1790" i="1"/>
  <c r="K236" i="1"/>
  <c r="H240" i="1"/>
  <c r="F1793" i="1"/>
  <c r="J237" i="1"/>
  <c r="I240" i="1"/>
  <c r="D1797" i="1" l="1"/>
  <c r="C1798" i="1"/>
  <c r="E1794" i="1"/>
  <c r="G1791" i="1"/>
  <c r="K237" i="1"/>
  <c r="H241" i="1"/>
  <c r="F1794" i="1"/>
  <c r="J238" i="1"/>
  <c r="I241" i="1"/>
  <c r="E1795" i="1" l="1"/>
  <c r="D1798" i="1"/>
  <c r="C1799" i="1"/>
  <c r="G1792" i="1"/>
  <c r="K238" i="1"/>
  <c r="H242" i="1"/>
  <c r="F1795" i="1"/>
  <c r="J239" i="1"/>
  <c r="I242" i="1"/>
  <c r="D1799" i="1" l="1"/>
  <c r="C1800" i="1"/>
  <c r="E1796" i="1"/>
  <c r="G1793" i="1"/>
  <c r="K239" i="1"/>
  <c r="H243" i="1"/>
  <c r="F1796" i="1"/>
  <c r="J240" i="1"/>
  <c r="I243" i="1"/>
  <c r="C1801" i="1" l="1"/>
  <c r="D1800" i="1"/>
  <c r="E1797" i="1"/>
  <c r="G1794" i="1"/>
  <c r="K240" i="1"/>
  <c r="H244" i="1"/>
  <c r="F1797" i="1"/>
  <c r="J241" i="1"/>
  <c r="I244" i="1"/>
  <c r="E1798" i="1" l="1"/>
  <c r="D1801" i="1"/>
  <c r="C1802" i="1"/>
  <c r="G1795" i="1"/>
  <c r="K241" i="1"/>
  <c r="H245" i="1"/>
  <c r="F1798" i="1"/>
  <c r="J242" i="1"/>
  <c r="I245" i="1"/>
  <c r="D1802" i="1" l="1"/>
  <c r="C1803" i="1"/>
  <c r="E1799" i="1"/>
  <c r="G1796" i="1"/>
  <c r="K242" i="1"/>
  <c r="H246" i="1"/>
  <c r="F1799" i="1"/>
  <c r="J243" i="1"/>
  <c r="I246" i="1"/>
  <c r="D1803" i="1" l="1"/>
  <c r="C1804" i="1"/>
  <c r="E1800" i="1"/>
  <c r="G1797" i="1"/>
  <c r="K243" i="1"/>
  <c r="H247" i="1"/>
  <c r="F1800" i="1"/>
  <c r="J244" i="1"/>
  <c r="I247" i="1"/>
  <c r="D1804" i="1" l="1"/>
  <c r="C1805" i="1"/>
  <c r="E1801" i="1"/>
  <c r="G1798" i="1"/>
  <c r="K244" i="1"/>
  <c r="H248" i="1"/>
  <c r="F1801" i="1"/>
  <c r="I248" i="1"/>
  <c r="J245" i="1"/>
  <c r="E1802" i="1" l="1"/>
  <c r="D1805" i="1"/>
  <c r="C1806" i="1"/>
  <c r="G1799" i="1"/>
  <c r="K245" i="1"/>
  <c r="H249" i="1"/>
  <c r="F1802" i="1"/>
  <c r="J246" i="1"/>
  <c r="I249" i="1"/>
  <c r="D1806" i="1" l="1"/>
  <c r="C1807" i="1"/>
  <c r="E1803" i="1"/>
  <c r="G1800" i="1"/>
  <c r="K246" i="1"/>
  <c r="H250" i="1"/>
  <c r="F1803" i="1"/>
  <c r="J247" i="1"/>
  <c r="I250" i="1"/>
  <c r="D1807" i="1" l="1"/>
  <c r="C1808" i="1"/>
  <c r="E1804" i="1"/>
  <c r="G1801" i="1"/>
  <c r="K247" i="1"/>
  <c r="H251" i="1"/>
  <c r="F1804" i="1"/>
  <c r="J248" i="1"/>
  <c r="I251" i="1"/>
  <c r="E1805" i="1" l="1"/>
  <c r="D1808" i="1"/>
  <c r="C1809" i="1"/>
  <c r="G1802" i="1"/>
  <c r="K248" i="1"/>
  <c r="H252" i="1"/>
  <c r="F1805" i="1"/>
  <c r="J249" i="1"/>
  <c r="I252" i="1"/>
  <c r="C1810" i="1" l="1"/>
  <c r="D1809" i="1"/>
  <c r="E1806" i="1"/>
  <c r="G1803" i="1"/>
  <c r="K249" i="1"/>
  <c r="H253" i="1"/>
  <c r="F1806" i="1"/>
  <c r="J250" i="1"/>
  <c r="I253" i="1"/>
  <c r="E1807" i="1" l="1"/>
  <c r="D1810" i="1"/>
  <c r="C1811" i="1"/>
  <c r="G1804" i="1"/>
  <c r="K250" i="1"/>
  <c r="H254" i="1"/>
  <c r="F1807" i="1"/>
  <c r="J251" i="1"/>
  <c r="I254" i="1"/>
  <c r="E1808" i="1" l="1"/>
  <c r="D1811" i="1"/>
  <c r="C1812" i="1"/>
  <c r="G1805" i="1"/>
  <c r="K251" i="1"/>
  <c r="H255" i="1"/>
  <c r="F1808" i="1"/>
  <c r="J252" i="1"/>
  <c r="I255" i="1"/>
  <c r="E1809" i="1" l="1"/>
  <c r="D1812" i="1"/>
  <c r="C1813" i="1"/>
  <c r="G1806" i="1"/>
  <c r="K252" i="1"/>
  <c r="H256" i="1"/>
  <c r="F1809" i="1"/>
  <c r="J253" i="1"/>
  <c r="I256" i="1"/>
  <c r="D1813" i="1" l="1"/>
  <c r="C1814" i="1"/>
  <c r="E1810" i="1"/>
  <c r="G1807" i="1"/>
  <c r="K253" i="1"/>
  <c r="H257" i="1"/>
  <c r="F1810" i="1"/>
  <c r="J254" i="1"/>
  <c r="I257" i="1"/>
  <c r="D1814" i="1" l="1"/>
  <c r="C1815" i="1"/>
  <c r="E1811" i="1"/>
  <c r="G1808" i="1"/>
  <c r="K254" i="1"/>
  <c r="H258" i="1"/>
  <c r="F1811" i="1"/>
  <c r="J255" i="1"/>
  <c r="I258" i="1"/>
  <c r="D1815" i="1" l="1"/>
  <c r="C1816" i="1"/>
  <c r="E1812" i="1"/>
  <c r="G1809" i="1"/>
  <c r="K255" i="1"/>
  <c r="H259" i="1"/>
  <c r="F1812" i="1"/>
  <c r="J256" i="1"/>
  <c r="I259" i="1"/>
  <c r="E1813" i="1" l="1"/>
  <c r="D1816" i="1"/>
  <c r="C1817" i="1"/>
  <c r="G1810" i="1"/>
  <c r="K256" i="1"/>
  <c r="H260" i="1"/>
  <c r="F1813" i="1"/>
  <c r="J257" i="1"/>
  <c r="I260" i="1"/>
  <c r="D1817" i="1" l="1"/>
  <c r="C1818" i="1"/>
  <c r="E1814" i="1"/>
  <c r="G1811" i="1"/>
  <c r="K257" i="1"/>
  <c r="H261" i="1"/>
  <c r="F1814" i="1"/>
  <c r="J258" i="1"/>
  <c r="I261" i="1"/>
  <c r="C1819" i="1" l="1"/>
  <c r="D1818" i="1"/>
  <c r="E1815" i="1"/>
  <c r="G1812" i="1"/>
  <c r="K258" i="1"/>
  <c r="H262" i="1"/>
  <c r="F1815" i="1"/>
  <c r="J259" i="1"/>
  <c r="I262" i="1"/>
  <c r="E1816" i="1" l="1"/>
  <c r="D1819" i="1"/>
  <c r="C1820" i="1"/>
  <c r="G1813" i="1"/>
  <c r="K259" i="1"/>
  <c r="H263" i="1"/>
  <c r="F1816" i="1"/>
  <c r="J260" i="1"/>
  <c r="I263" i="1"/>
  <c r="D1820" i="1" l="1"/>
  <c r="C1821" i="1"/>
  <c r="E1817" i="1"/>
  <c r="G1814" i="1"/>
  <c r="K260" i="1"/>
  <c r="H264" i="1"/>
  <c r="F1817" i="1"/>
  <c r="J261" i="1"/>
  <c r="I264" i="1"/>
  <c r="D1821" i="1" l="1"/>
  <c r="C1822" i="1"/>
  <c r="E1818" i="1"/>
  <c r="G1815" i="1"/>
  <c r="K261" i="1"/>
  <c r="H265" i="1"/>
  <c r="F1818" i="1"/>
  <c r="J262" i="1"/>
  <c r="I265" i="1"/>
  <c r="D1822" i="1" l="1"/>
  <c r="C1823" i="1"/>
  <c r="E1819" i="1"/>
  <c r="G1816" i="1"/>
  <c r="K262" i="1"/>
  <c r="H266" i="1"/>
  <c r="F1819" i="1"/>
  <c r="J263" i="1"/>
  <c r="I266" i="1"/>
  <c r="E1820" i="1" l="1"/>
  <c r="D1823" i="1"/>
  <c r="C1824" i="1"/>
  <c r="G1817" i="1"/>
  <c r="K263" i="1"/>
  <c r="H267" i="1"/>
  <c r="F1820" i="1"/>
  <c r="J264" i="1"/>
  <c r="I267" i="1"/>
  <c r="D1824" i="1" l="1"/>
  <c r="C1825" i="1"/>
  <c r="E1821" i="1"/>
  <c r="G1818" i="1"/>
  <c r="K264" i="1"/>
  <c r="H268" i="1"/>
  <c r="F1821" i="1"/>
  <c r="J265" i="1"/>
  <c r="I268" i="1"/>
  <c r="D1825" i="1" l="1"/>
  <c r="C1826" i="1"/>
  <c r="E1822" i="1"/>
  <c r="G1819" i="1"/>
  <c r="K265" i="1"/>
  <c r="H269" i="1"/>
  <c r="F1822" i="1"/>
  <c r="J266" i="1"/>
  <c r="I269" i="1"/>
  <c r="E1823" i="1" l="1"/>
  <c r="D1826" i="1"/>
  <c r="C1827" i="1"/>
  <c r="G1820" i="1"/>
  <c r="K266" i="1"/>
  <c r="H270" i="1"/>
  <c r="F1823" i="1"/>
  <c r="J267" i="1"/>
  <c r="I270" i="1"/>
  <c r="C1828" i="1" l="1"/>
  <c r="D1827" i="1"/>
  <c r="E1824" i="1"/>
  <c r="G1821" i="1"/>
  <c r="K267" i="1"/>
  <c r="H271" i="1"/>
  <c r="F1824" i="1"/>
  <c r="J268" i="1"/>
  <c r="I271" i="1"/>
  <c r="E1825" i="1" l="1"/>
  <c r="D1828" i="1"/>
  <c r="C1829" i="1"/>
  <c r="G1822" i="1"/>
  <c r="K268" i="1"/>
  <c r="H272" i="1"/>
  <c r="F1825" i="1"/>
  <c r="J269" i="1"/>
  <c r="I272" i="1"/>
  <c r="E1826" i="1" l="1"/>
  <c r="D1829" i="1"/>
  <c r="C1830" i="1"/>
  <c r="G1823" i="1"/>
  <c r="K269" i="1"/>
  <c r="H273" i="1"/>
  <c r="F1826" i="1"/>
  <c r="J270" i="1"/>
  <c r="I273" i="1"/>
  <c r="E1827" i="1" l="1"/>
  <c r="C1831" i="1"/>
  <c r="D1830" i="1"/>
  <c r="G1824" i="1"/>
  <c r="K270" i="1"/>
  <c r="H274" i="1"/>
  <c r="F1827" i="1"/>
  <c r="J271" i="1"/>
  <c r="I274" i="1"/>
  <c r="D1831" i="1" l="1"/>
  <c r="C1832" i="1"/>
  <c r="E1828" i="1"/>
  <c r="G1825" i="1"/>
  <c r="K271" i="1"/>
  <c r="H275" i="1"/>
  <c r="F1828" i="1"/>
  <c r="J272" i="1"/>
  <c r="I275" i="1"/>
  <c r="E1829" i="1" l="1"/>
  <c r="D1832" i="1"/>
  <c r="C1833" i="1"/>
  <c r="G1826" i="1"/>
  <c r="K272" i="1"/>
  <c r="H276" i="1"/>
  <c r="F1829" i="1"/>
  <c r="J273" i="1"/>
  <c r="I276" i="1"/>
  <c r="D1833" i="1" l="1"/>
  <c r="C1834" i="1"/>
  <c r="E1830" i="1"/>
  <c r="G1827" i="1"/>
  <c r="K273" i="1"/>
  <c r="H277" i="1"/>
  <c r="F1830" i="1"/>
  <c r="J274" i="1"/>
  <c r="I277" i="1"/>
  <c r="D1834" i="1" l="1"/>
  <c r="C1835" i="1"/>
  <c r="E1831" i="1"/>
  <c r="G1828" i="1"/>
  <c r="K274" i="1"/>
  <c r="H278" i="1"/>
  <c r="F1831" i="1"/>
  <c r="J275" i="1"/>
  <c r="I278" i="1"/>
  <c r="D1835" i="1" l="1"/>
  <c r="C1836" i="1"/>
  <c r="E1832" i="1"/>
  <c r="G1829" i="1"/>
  <c r="K275" i="1"/>
  <c r="H279" i="1"/>
  <c r="F1832" i="1"/>
  <c r="J276" i="1"/>
  <c r="I279" i="1"/>
  <c r="E1833" i="1" l="1"/>
  <c r="C1837" i="1"/>
  <c r="D1836" i="1"/>
  <c r="G1830" i="1"/>
  <c r="K276" i="1"/>
  <c r="H280" i="1"/>
  <c r="F1833" i="1"/>
  <c r="J277" i="1"/>
  <c r="I280" i="1"/>
  <c r="D1837" i="1" l="1"/>
  <c r="C1838" i="1"/>
  <c r="E1834" i="1"/>
  <c r="G1831" i="1"/>
  <c r="K277" i="1"/>
  <c r="H281" i="1"/>
  <c r="F1834" i="1"/>
  <c r="J278" i="1"/>
  <c r="I281" i="1"/>
  <c r="D1838" i="1" l="1"/>
  <c r="C1839" i="1"/>
  <c r="E1835" i="1"/>
  <c r="G1832" i="1"/>
  <c r="K278" i="1"/>
  <c r="H282" i="1"/>
  <c r="F1835" i="1"/>
  <c r="J279" i="1"/>
  <c r="I282" i="1"/>
  <c r="C1840" i="1" l="1"/>
  <c r="D1839" i="1"/>
  <c r="E1836" i="1"/>
  <c r="G1833" i="1"/>
  <c r="K279" i="1"/>
  <c r="H283" i="1"/>
  <c r="F1836" i="1"/>
  <c r="J280" i="1"/>
  <c r="I283" i="1"/>
  <c r="E1837" i="1" l="1"/>
  <c r="D1840" i="1"/>
  <c r="C1841" i="1"/>
  <c r="G1834" i="1"/>
  <c r="K280" i="1"/>
  <c r="H284" i="1"/>
  <c r="F1837" i="1"/>
  <c r="J281" i="1"/>
  <c r="I284" i="1"/>
  <c r="E1838" i="1" l="1"/>
  <c r="D1841" i="1"/>
  <c r="C1842" i="1"/>
  <c r="G1835" i="1"/>
  <c r="K281" i="1"/>
  <c r="H285" i="1"/>
  <c r="F1838" i="1"/>
  <c r="J282" i="1"/>
  <c r="I285" i="1"/>
  <c r="E1839" i="1" l="1"/>
  <c r="D1842" i="1"/>
  <c r="C1843" i="1"/>
  <c r="G1836" i="1"/>
  <c r="K282" i="1"/>
  <c r="H286" i="1"/>
  <c r="F1839" i="1"/>
  <c r="J283" i="1"/>
  <c r="I286" i="1"/>
  <c r="D1843" i="1" l="1"/>
  <c r="C1844" i="1"/>
  <c r="E1840" i="1"/>
  <c r="G1837" i="1"/>
  <c r="K283" i="1"/>
  <c r="H287" i="1"/>
  <c r="F1840" i="1"/>
  <c r="J284" i="1"/>
  <c r="I287" i="1"/>
  <c r="D1844" i="1" l="1"/>
  <c r="C1845" i="1"/>
  <c r="E1841" i="1"/>
  <c r="G1838" i="1"/>
  <c r="K284" i="1"/>
  <c r="H288" i="1"/>
  <c r="F1841" i="1"/>
  <c r="J285" i="1"/>
  <c r="I288" i="1"/>
  <c r="C1846" i="1" l="1"/>
  <c r="D1845" i="1"/>
  <c r="E1842" i="1"/>
  <c r="G1839" i="1"/>
  <c r="K285" i="1"/>
  <c r="H289" i="1"/>
  <c r="F1842" i="1"/>
  <c r="J286" i="1"/>
  <c r="I289" i="1"/>
  <c r="E1843" i="1" l="1"/>
  <c r="D1846" i="1"/>
  <c r="C1847" i="1"/>
  <c r="G1840" i="1"/>
  <c r="K286" i="1"/>
  <c r="H290" i="1"/>
  <c r="F1843" i="1"/>
  <c r="J287" i="1"/>
  <c r="I290" i="1"/>
  <c r="E1844" i="1" l="1"/>
  <c r="D1847" i="1"/>
  <c r="C1848" i="1"/>
  <c r="G1841" i="1"/>
  <c r="K287" i="1"/>
  <c r="H291" i="1"/>
  <c r="F1844" i="1"/>
  <c r="J288" i="1"/>
  <c r="I291" i="1"/>
  <c r="C1849" i="1" l="1"/>
  <c r="D1848" i="1"/>
  <c r="E1845" i="1"/>
  <c r="G1842" i="1"/>
  <c r="K288" i="1"/>
  <c r="H292" i="1"/>
  <c r="F1845" i="1"/>
  <c r="J289" i="1"/>
  <c r="I292" i="1"/>
  <c r="D1849" i="1" l="1"/>
  <c r="C1850" i="1"/>
  <c r="E1846" i="1"/>
  <c r="G1843" i="1"/>
  <c r="K289" i="1"/>
  <c r="H293" i="1"/>
  <c r="F1846" i="1"/>
  <c r="J290" i="1"/>
  <c r="I293" i="1"/>
  <c r="D1850" i="1" l="1"/>
  <c r="C1851" i="1"/>
  <c r="E1847" i="1"/>
  <c r="G1844" i="1"/>
  <c r="K290" i="1"/>
  <c r="H294" i="1"/>
  <c r="F1847" i="1"/>
  <c r="J291" i="1"/>
  <c r="I294" i="1"/>
  <c r="E1848" i="1" l="1"/>
  <c r="D1851" i="1"/>
  <c r="C1852" i="1"/>
  <c r="G1845" i="1"/>
  <c r="K291" i="1"/>
  <c r="H295" i="1"/>
  <c r="F1848" i="1"/>
  <c r="J292" i="1"/>
  <c r="I295" i="1"/>
  <c r="D1852" i="1" l="1"/>
  <c r="C1853" i="1"/>
  <c r="E1849" i="1"/>
  <c r="G1846" i="1"/>
  <c r="K292" i="1"/>
  <c r="H296" i="1"/>
  <c r="F1849" i="1"/>
  <c r="J293" i="1"/>
  <c r="I296" i="1"/>
  <c r="D1853" i="1" l="1"/>
  <c r="C1854" i="1"/>
  <c r="E1850" i="1"/>
  <c r="G1847" i="1"/>
  <c r="K293" i="1"/>
  <c r="H297" i="1"/>
  <c r="F1850" i="1"/>
  <c r="J294" i="1"/>
  <c r="I297" i="1"/>
  <c r="E1851" i="1" l="1"/>
  <c r="D1854" i="1"/>
  <c r="C1855" i="1"/>
  <c r="G1848" i="1"/>
  <c r="K294" i="1"/>
  <c r="H298" i="1"/>
  <c r="F1851" i="1"/>
  <c r="J295" i="1"/>
  <c r="I298" i="1"/>
  <c r="D1855" i="1" l="1"/>
  <c r="C1856" i="1"/>
  <c r="E1852" i="1"/>
  <c r="G1849" i="1"/>
  <c r="K295" i="1"/>
  <c r="H299" i="1"/>
  <c r="F1852" i="1"/>
  <c r="J296" i="1"/>
  <c r="I299" i="1"/>
  <c r="D1856" i="1" l="1"/>
  <c r="C1857" i="1"/>
  <c r="E1853" i="1"/>
  <c r="G1850" i="1"/>
  <c r="K296" i="1"/>
  <c r="H300" i="1"/>
  <c r="F1853" i="1"/>
  <c r="J297" i="1"/>
  <c r="I300" i="1"/>
  <c r="E1854" i="1" l="1"/>
  <c r="C1858" i="1"/>
  <c r="D1857" i="1"/>
  <c r="G1851" i="1"/>
  <c r="K297" i="1"/>
  <c r="H301" i="1"/>
  <c r="F1854" i="1"/>
  <c r="J298" i="1"/>
  <c r="I301" i="1"/>
  <c r="D1858" i="1" l="1"/>
  <c r="C1859" i="1"/>
  <c r="E1855" i="1"/>
  <c r="G1852" i="1"/>
  <c r="K298" i="1"/>
  <c r="H302" i="1"/>
  <c r="F1855" i="1"/>
  <c r="J299" i="1"/>
  <c r="I302" i="1"/>
  <c r="D1859" i="1" l="1"/>
  <c r="C1860" i="1"/>
  <c r="E1856" i="1"/>
  <c r="G1853" i="1"/>
  <c r="K299" i="1"/>
  <c r="H303" i="1"/>
  <c r="F1856" i="1"/>
  <c r="J300" i="1"/>
  <c r="I303" i="1"/>
  <c r="D1860" i="1" l="1"/>
  <c r="C1861" i="1"/>
  <c r="E1857" i="1"/>
  <c r="G1854" i="1"/>
  <c r="K300" i="1"/>
  <c r="H304" i="1"/>
  <c r="F1857" i="1"/>
  <c r="J301" i="1"/>
  <c r="I304" i="1"/>
  <c r="E1858" i="1" l="1"/>
  <c r="D1861" i="1"/>
  <c r="C1862" i="1"/>
  <c r="G1855" i="1"/>
  <c r="K301" i="1"/>
  <c r="H305" i="1"/>
  <c r="F1858" i="1"/>
  <c r="J302" i="1"/>
  <c r="I305" i="1"/>
  <c r="D1862" i="1" l="1"/>
  <c r="C1863" i="1"/>
  <c r="E1859" i="1"/>
  <c r="G1856" i="1"/>
  <c r="K302" i="1"/>
  <c r="H306" i="1"/>
  <c r="F1859" i="1"/>
  <c r="J303" i="1"/>
  <c r="I306" i="1"/>
  <c r="D1863" i="1" l="1"/>
  <c r="C1864" i="1"/>
  <c r="E1860" i="1"/>
  <c r="G1857" i="1"/>
  <c r="K303" i="1"/>
  <c r="H307" i="1"/>
  <c r="F1860" i="1"/>
  <c r="J304" i="1"/>
  <c r="I307" i="1"/>
  <c r="E1861" i="1" l="1"/>
  <c r="D1864" i="1"/>
  <c r="C1865" i="1"/>
  <c r="G1858" i="1"/>
  <c r="K304" i="1"/>
  <c r="H308" i="1"/>
  <c r="F1861" i="1"/>
  <c r="J305" i="1"/>
  <c r="I308" i="1"/>
  <c r="D1865" i="1" l="1"/>
  <c r="C1866" i="1"/>
  <c r="E1862" i="1"/>
  <c r="G1859" i="1"/>
  <c r="K305" i="1"/>
  <c r="H309" i="1"/>
  <c r="F1862" i="1"/>
  <c r="J306" i="1"/>
  <c r="I309" i="1"/>
  <c r="C1867" i="1" l="1"/>
  <c r="D1866" i="1"/>
  <c r="E1863" i="1"/>
  <c r="G1860" i="1"/>
  <c r="K306" i="1"/>
  <c r="H310" i="1"/>
  <c r="F1863" i="1"/>
  <c r="J307" i="1"/>
  <c r="I310" i="1"/>
  <c r="E1864" i="1" l="1"/>
  <c r="D1867" i="1"/>
  <c r="C1868" i="1"/>
  <c r="G1861" i="1"/>
  <c r="K307" i="1"/>
  <c r="H311" i="1"/>
  <c r="F1864" i="1"/>
  <c r="J308" i="1"/>
  <c r="I311" i="1"/>
  <c r="D1868" i="1" l="1"/>
  <c r="C1869" i="1"/>
  <c r="E1865" i="1"/>
  <c r="G1862" i="1"/>
  <c r="K308" i="1"/>
  <c r="H312" i="1"/>
  <c r="F1865" i="1"/>
  <c r="J309" i="1"/>
  <c r="I312" i="1"/>
  <c r="D1869" i="1" l="1"/>
  <c r="C1870" i="1"/>
  <c r="E1866" i="1"/>
  <c r="G1863" i="1"/>
  <c r="K309" i="1"/>
  <c r="H313" i="1"/>
  <c r="F1866" i="1"/>
  <c r="J310" i="1"/>
  <c r="I313" i="1"/>
  <c r="D1870" i="1" l="1"/>
  <c r="C1871" i="1"/>
  <c r="E1867" i="1"/>
  <c r="G1864" i="1"/>
  <c r="K310" i="1"/>
  <c r="H314" i="1"/>
  <c r="F1867" i="1"/>
  <c r="J311" i="1"/>
  <c r="I314" i="1"/>
  <c r="E1868" i="1" l="1"/>
  <c r="D1871" i="1"/>
  <c r="C1872" i="1"/>
  <c r="G1865" i="1"/>
  <c r="K311" i="1"/>
  <c r="H315" i="1"/>
  <c r="F1868" i="1"/>
  <c r="J312" i="1"/>
  <c r="I315" i="1"/>
  <c r="D1872" i="1" l="1"/>
  <c r="C1873" i="1"/>
  <c r="E1869" i="1"/>
  <c r="G1866" i="1"/>
  <c r="K312" i="1"/>
  <c r="H316" i="1"/>
  <c r="F1869" i="1"/>
  <c r="J313" i="1"/>
  <c r="I316" i="1"/>
  <c r="D1873" i="1" l="1"/>
  <c r="C1874" i="1"/>
  <c r="E1870" i="1"/>
  <c r="G1867" i="1"/>
  <c r="K313" i="1"/>
  <c r="H317" i="1"/>
  <c r="F1870" i="1"/>
  <c r="J314" i="1"/>
  <c r="I317" i="1"/>
  <c r="E1871" i="1" l="1"/>
  <c r="D1874" i="1"/>
  <c r="C1875" i="1"/>
  <c r="G1868" i="1"/>
  <c r="K314" i="1"/>
  <c r="H318" i="1"/>
  <c r="F1871" i="1"/>
  <c r="J315" i="1"/>
  <c r="I318" i="1"/>
  <c r="C1876" i="1" l="1"/>
  <c r="D1875" i="1"/>
  <c r="E1872" i="1"/>
  <c r="G1869" i="1"/>
  <c r="K315" i="1"/>
  <c r="H319" i="1"/>
  <c r="F1872" i="1"/>
  <c r="J316" i="1"/>
  <c r="I319" i="1"/>
  <c r="E1873" i="1" l="1"/>
  <c r="D1876" i="1"/>
  <c r="C1877" i="1"/>
  <c r="G1870" i="1"/>
  <c r="K316" i="1"/>
  <c r="H320" i="1"/>
  <c r="F1873" i="1"/>
  <c r="J317" i="1"/>
  <c r="I320" i="1"/>
  <c r="E1874" i="1" l="1"/>
  <c r="D1877" i="1"/>
  <c r="C1878" i="1"/>
  <c r="G1871" i="1"/>
  <c r="K317" i="1"/>
  <c r="H321" i="1"/>
  <c r="F1874" i="1"/>
  <c r="J318" i="1"/>
  <c r="I321" i="1"/>
  <c r="E1875" i="1" l="1"/>
  <c r="D1878" i="1"/>
  <c r="C1879" i="1"/>
  <c r="G1872" i="1"/>
  <c r="K318" i="1"/>
  <c r="H322" i="1"/>
  <c r="F1875" i="1"/>
  <c r="J319" i="1"/>
  <c r="I322" i="1"/>
  <c r="E1876" i="1" l="1"/>
  <c r="D1879" i="1"/>
  <c r="C1880" i="1"/>
  <c r="G1873" i="1"/>
  <c r="K319" i="1"/>
  <c r="H323" i="1"/>
  <c r="F1876" i="1"/>
  <c r="J320" i="1"/>
  <c r="I323" i="1"/>
  <c r="E1877" i="1" l="1"/>
  <c r="D1880" i="1"/>
  <c r="C1881" i="1"/>
  <c r="G1874" i="1"/>
  <c r="K320" i="1"/>
  <c r="H324" i="1"/>
  <c r="F1877" i="1"/>
  <c r="J321" i="1"/>
  <c r="I324" i="1"/>
  <c r="E1878" i="1" l="1"/>
  <c r="D1881" i="1"/>
  <c r="C1882" i="1"/>
  <c r="G1875" i="1"/>
  <c r="K321" i="1"/>
  <c r="H325" i="1"/>
  <c r="F1878" i="1"/>
  <c r="J322" i="1"/>
  <c r="I325" i="1"/>
  <c r="E1879" i="1" l="1"/>
  <c r="D1882" i="1"/>
  <c r="C1883" i="1"/>
  <c r="G1876" i="1"/>
  <c r="K322" i="1"/>
  <c r="H326" i="1"/>
  <c r="F1879" i="1"/>
  <c r="J323" i="1"/>
  <c r="I326" i="1"/>
  <c r="E1880" i="1" l="1"/>
  <c r="D1883" i="1"/>
  <c r="C1884" i="1"/>
  <c r="G1877" i="1"/>
  <c r="K323" i="1"/>
  <c r="H327" i="1"/>
  <c r="F1880" i="1"/>
  <c r="J324" i="1"/>
  <c r="I327" i="1"/>
  <c r="E1881" i="1" l="1"/>
  <c r="C1885" i="1"/>
  <c r="D1884" i="1"/>
  <c r="G1878" i="1"/>
  <c r="K324" i="1"/>
  <c r="H328" i="1"/>
  <c r="F1881" i="1"/>
  <c r="J325" i="1"/>
  <c r="I328" i="1"/>
  <c r="D1885" i="1" l="1"/>
  <c r="C1886" i="1"/>
  <c r="E1882" i="1"/>
  <c r="G1879" i="1"/>
  <c r="K325" i="1"/>
  <c r="H329" i="1"/>
  <c r="F1882" i="1"/>
  <c r="J326" i="1"/>
  <c r="I329" i="1"/>
  <c r="E1883" i="1" l="1"/>
  <c r="D1886" i="1"/>
  <c r="C1887" i="1"/>
  <c r="G1880" i="1"/>
  <c r="K326" i="1"/>
  <c r="H330" i="1"/>
  <c r="F1883" i="1"/>
  <c r="J327" i="1"/>
  <c r="I330" i="1"/>
  <c r="D1887" i="1" l="1"/>
  <c r="C1888" i="1"/>
  <c r="E1884" i="1"/>
  <c r="G1881" i="1"/>
  <c r="K327" i="1"/>
  <c r="H331" i="1"/>
  <c r="F1884" i="1"/>
  <c r="J328" i="1"/>
  <c r="I331" i="1"/>
  <c r="D1888" i="1" l="1"/>
  <c r="C1889" i="1"/>
  <c r="E1885" i="1"/>
  <c r="G1882" i="1"/>
  <c r="K328" i="1"/>
  <c r="H332" i="1"/>
  <c r="F1885" i="1"/>
  <c r="J329" i="1"/>
  <c r="I332" i="1"/>
  <c r="E1886" i="1" l="1"/>
  <c r="D1889" i="1"/>
  <c r="C1890" i="1"/>
  <c r="G1883" i="1"/>
  <c r="K329" i="1"/>
  <c r="H333" i="1"/>
  <c r="F1886" i="1"/>
  <c r="J330" i="1"/>
  <c r="I333" i="1"/>
  <c r="D1890" i="1" l="1"/>
  <c r="C1891" i="1"/>
  <c r="E1887" i="1"/>
  <c r="G1884" i="1"/>
  <c r="K330" i="1"/>
  <c r="H334" i="1"/>
  <c r="F1887" i="1"/>
  <c r="J331" i="1"/>
  <c r="I334" i="1"/>
  <c r="D1891" i="1" l="1"/>
  <c r="C1892" i="1"/>
  <c r="E1888" i="1"/>
  <c r="G1885" i="1"/>
  <c r="K331" i="1"/>
  <c r="H335" i="1"/>
  <c r="F1888" i="1"/>
  <c r="J332" i="1"/>
  <c r="I335" i="1"/>
  <c r="E1889" i="1" l="1"/>
  <c r="C1893" i="1"/>
  <c r="D1892" i="1"/>
  <c r="G1886" i="1"/>
  <c r="K332" i="1"/>
  <c r="H336" i="1"/>
  <c r="F1889" i="1"/>
  <c r="J333" i="1"/>
  <c r="I336" i="1"/>
  <c r="C1894" i="1" l="1"/>
  <c r="D1893" i="1"/>
  <c r="E1890" i="1"/>
  <c r="G1887" i="1"/>
  <c r="K333" i="1"/>
  <c r="H337" i="1"/>
  <c r="F1890" i="1"/>
  <c r="J334" i="1"/>
  <c r="I337" i="1"/>
  <c r="D1894" i="1" l="1"/>
  <c r="C1895" i="1"/>
  <c r="E1891" i="1"/>
  <c r="G1888" i="1"/>
  <c r="K334" i="1"/>
  <c r="H338" i="1"/>
  <c r="F1891" i="1"/>
  <c r="J335" i="1"/>
  <c r="I338" i="1"/>
  <c r="D1895" i="1" l="1"/>
  <c r="C1896" i="1"/>
  <c r="E1892" i="1"/>
  <c r="G1889" i="1"/>
  <c r="K335" i="1"/>
  <c r="H339" i="1"/>
  <c r="F1892" i="1"/>
  <c r="J336" i="1"/>
  <c r="I339" i="1"/>
  <c r="D1896" i="1" l="1"/>
  <c r="C1897" i="1"/>
  <c r="E1893" i="1"/>
  <c r="G1890" i="1"/>
  <c r="K336" i="1"/>
  <c r="H340" i="1"/>
  <c r="F1893" i="1"/>
  <c r="J337" i="1"/>
  <c r="I340" i="1"/>
  <c r="E1894" i="1" l="1"/>
  <c r="D1897" i="1"/>
  <c r="C1898" i="1"/>
  <c r="G1891" i="1"/>
  <c r="K337" i="1"/>
  <c r="H341" i="1"/>
  <c r="F1894" i="1"/>
  <c r="J338" i="1"/>
  <c r="I341" i="1"/>
  <c r="D1898" i="1" l="1"/>
  <c r="C1899" i="1"/>
  <c r="E1895" i="1"/>
  <c r="G1892" i="1"/>
  <c r="K338" i="1"/>
  <c r="H342" i="1"/>
  <c r="F1895" i="1"/>
  <c r="J339" i="1"/>
  <c r="I342" i="1"/>
  <c r="D1899" i="1" l="1"/>
  <c r="C1900" i="1"/>
  <c r="E1896" i="1"/>
  <c r="G1893" i="1"/>
  <c r="K339" i="1"/>
  <c r="H343" i="1"/>
  <c r="F1896" i="1"/>
  <c r="J340" i="1"/>
  <c r="I343" i="1"/>
  <c r="E1897" i="1" l="1"/>
  <c r="D1900" i="1"/>
  <c r="C1901" i="1"/>
  <c r="G1894" i="1"/>
  <c r="K340" i="1"/>
  <c r="H344" i="1"/>
  <c r="F1897" i="1"/>
  <c r="J341" i="1"/>
  <c r="I344" i="1"/>
  <c r="D1901" i="1" l="1"/>
  <c r="C1902" i="1"/>
  <c r="E1898" i="1"/>
  <c r="G1895" i="1"/>
  <c r="K341" i="1"/>
  <c r="H345" i="1"/>
  <c r="F1898" i="1"/>
  <c r="J342" i="1"/>
  <c r="I345" i="1"/>
  <c r="C1903" i="1" l="1"/>
  <c r="D1902" i="1"/>
  <c r="E1899" i="1"/>
  <c r="G1896" i="1"/>
  <c r="K342" i="1"/>
  <c r="H346" i="1"/>
  <c r="F1899" i="1"/>
  <c r="J343" i="1"/>
  <c r="I346" i="1"/>
  <c r="E1900" i="1" l="1"/>
  <c r="D1903" i="1"/>
  <c r="C1904" i="1"/>
  <c r="G1897" i="1"/>
  <c r="K343" i="1"/>
  <c r="H347" i="1"/>
  <c r="F1900" i="1"/>
  <c r="J344" i="1"/>
  <c r="I347" i="1"/>
  <c r="D1904" i="1" l="1"/>
  <c r="C1905" i="1"/>
  <c r="E1901" i="1"/>
  <c r="G1898" i="1"/>
  <c r="K344" i="1"/>
  <c r="H348" i="1"/>
  <c r="F1901" i="1"/>
  <c r="J345" i="1"/>
  <c r="I348" i="1"/>
  <c r="D1905" i="1" l="1"/>
  <c r="C1906" i="1"/>
  <c r="E1902" i="1"/>
  <c r="G1899" i="1"/>
  <c r="K345" i="1"/>
  <c r="H349" i="1"/>
  <c r="F1902" i="1"/>
  <c r="J346" i="1"/>
  <c r="I349" i="1"/>
  <c r="D1906" i="1" l="1"/>
  <c r="C1907" i="1"/>
  <c r="E1903" i="1"/>
  <c r="G1900" i="1"/>
  <c r="K346" i="1"/>
  <c r="H350" i="1"/>
  <c r="F1903" i="1"/>
  <c r="J347" i="1"/>
  <c r="I350" i="1"/>
  <c r="E1904" i="1" l="1"/>
  <c r="D1907" i="1"/>
  <c r="C1908" i="1"/>
  <c r="G1901" i="1"/>
  <c r="K347" i="1"/>
  <c r="H351" i="1"/>
  <c r="F1904" i="1"/>
  <c r="J348" i="1"/>
  <c r="I351" i="1"/>
  <c r="D1908" i="1" l="1"/>
  <c r="C1909" i="1"/>
  <c r="E1905" i="1"/>
  <c r="G1902" i="1"/>
  <c r="K348" i="1"/>
  <c r="H352" i="1"/>
  <c r="F1905" i="1"/>
  <c r="J349" i="1"/>
  <c r="I352" i="1"/>
  <c r="D1909" i="1" l="1"/>
  <c r="C1910" i="1"/>
  <c r="E1906" i="1"/>
  <c r="G1903" i="1"/>
  <c r="K349" i="1"/>
  <c r="H353" i="1"/>
  <c r="F1906" i="1"/>
  <c r="J350" i="1"/>
  <c r="I353" i="1"/>
  <c r="E1907" i="1" l="1"/>
  <c r="D1910" i="1"/>
  <c r="C1911" i="1"/>
  <c r="G1904" i="1"/>
  <c r="K350" i="1"/>
  <c r="H354" i="1"/>
  <c r="F1907" i="1"/>
  <c r="J351" i="1"/>
  <c r="I354" i="1"/>
  <c r="C1912" i="1" l="1"/>
  <c r="D1911" i="1"/>
  <c r="E1908" i="1"/>
  <c r="G1905" i="1"/>
  <c r="K351" i="1"/>
  <c r="H355" i="1"/>
  <c r="F1908" i="1"/>
  <c r="J352" i="1"/>
  <c r="I355" i="1"/>
  <c r="E1909" i="1" l="1"/>
  <c r="D1912" i="1"/>
  <c r="C1913" i="1"/>
  <c r="G1906" i="1"/>
  <c r="K352" i="1"/>
  <c r="H356" i="1"/>
  <c r="F1909" i="1"/>
  <c r="J353" i="1"/>
  <c r="I356" i="1"/>
  <c r="E1910" i="1" l="1"/>
  <c r="D1913" i="1"/>
  <c r="C1914" i="1"/>
  <c r="G1907" i="1"/>
  <c r="K353" i="1"/>
  <c r="H357" i="1"/>
  <c r="F1910" i="1"/>
  <c r="J354" i="1"/>
  <c r="I357" i="1"/>
  <c r="E1911" i="1" l="1"/>
  <c r="D1914" i="1"/>
  <c r="C1915" i="1"/>
  <c r="G1908" i="1"/>
  <c r="K354" i="1"/>
  <c r="H358" i="1"/>
  <c r="F1911" i="1"/>
  <c r="J355" i="1"/>
  <c r="I358" i="1"/>
  <c r="E1912" i="1" l="1"/>
  <c r="D1915" i="1"/>
  <c r="C1916" i="1"/>
  <c r="G1909" i="1"/>
  <c r="K355" i="1"/>
  <c r="H359" i="1"/>
  <c r="F1912" i="1"/>
  <c r="J356" i="1"/>
  <c r="I359" i="1"/>
  <c r="E1913" i="1" l="1"/>
  <c r="D1916" i="1"/>
  <c r="C1917" i="1"/>
  <c r="G1910" i="1"/>
  <c r="K356" i="1"/>
  <c r="H360" i="1"/>
  <c r="F1913" i="1"/>
  <c r="J357" i="1"/>
  <c r="I360" i="1"/>
  <c r="E1914" i="1" l="1"/>
  <c r="D1917" i="1"/>
  <c r="C1918" i="1"/>
  <c r="G1911" i="1"/>
  <c r="K357" i="1"/>
  <c r="H361" i="1"/>
  <c r="F1914" i="1"/>
  <c r="J358" i="1"/>
  <c r="I361" i="1"/>
  <c r="E1915" i="1" l="1"/>
  <c r="D1918" i="1"/>
  <c r="C1919" i="1"/>
  <c r="G1912" i="1"/>
  <c r="K358" i="1"/>
  <c r="H362" i="1"/>
  <c r="F1915" i="1"/>
  <c r="J359" i="1"/>
  <c r="I362" i="1"/>
  <c r="E1916" i="1" l="1"/>
  <c r="C1920" i="1"/>
  <c r="D1919" i="1"/>
  <c r="G1913" i="1"/>
  <c r="K359" i="1"/>
  <c r="H363" i="1"/>
  <c r="F1916" i="1"/>
  <c r="J360" i="1"/>
  <c r="I363" i="1"/>
  <c r="D1920" i="1" l="1"/>
  <c r="C1921" i="1"/>
  <c r="E1917" i="1"/>
  <c r="G1914" i="1"/>
  <c r="K360" i="1"/>
  <c r="H364" i="1"/>
  <c r="F1917" i="1"/>
  <c r="J361" i="1"/>
  <c r="I364" i="1"/>
  <c r="E1918" i="1" l="1"/>
  <c r="D1921" i="1"/>
  <c r="C1922" i="1"/>
  <c r="G1915" i="1"/>
  <c r="K361" i="1"/>
  <c r="H365" i="1"/>
  <c r="F1918" i="1"/>
  <c r="J362" i="1"/>
  <c r="I365" i="1"/>
  <c r="C1923" i="1" l="1"/>
  <c r="D1922" i="1"/>
  <c r="E1919" i="1"/>
  <c r="G1916" i="1"/>
  <c r="K362" i="1"/>
  <c r="H366" i="1"/>
  <c r="F1919" i="1"/>
  <c r="J363" i="1"/>
  <c r="I366" i="1"/>
  <c r="E1920" i="1" l="1"/>
  <c r="D1923" i="1"/>
  <c r="C1924" i="1"/>
  <c r="G1917" i="1"/>
  <c r="K363" i="1"/>
  <c r="H367" i="1"/>
  <c r="F1920" i="1"/>
  <c r="J364" i="1"/>
  <c r="I367" i="1"/>
  <c r="E1921" i="1" l="1"/>
  <c r="D1924" i="1"/>
  <c r="C1925" i="1"/>
  <c r="G1918" i="1"/>
  <c r="K364" i="1"/>
  <c r="H368" i="1"/>
  <c r="F1921" i="1"/>
  <c r="J365" i="1"/>
  <c r="I368" i="1"/>
  <c r="E1922" i="1" l="1"/>
  <c r="D1925" i="1"/>
  <c r="C1926" i="1"/>
  <c r="G1919" i="1"/>
  <c r="K365" i="1"/>
  <c r="H369" i="1"/>
  <c r="F1922" i="1"/>
  <c r="J366" i="1"/>
  <c r="I369" i="1"/>
  <c r="E1923" i="1" l="1"/>
  <c r="D1926" i="1"/>
  <c r="C1927" i="1"/>
  <c r="G1920" i="1"/>
  <c r="K366" i="1"/>
  <c r="H370" i="1"/>
  <c r="F1923" i="1"/>
  <c r="J367" i="1"/>
  <c r="I370" i="1"/>
  <c r="D1927" i="1" l="1"/>
  <c r="C1928" i="1"/>
  <c r="E1924" i="1"/>
  <c r="G1921" i="1"/>
  <c r="K367" i="1"/>
  <c r="H371" i="1"/>
  <c r="F1924" i="1"/>
  <c r="J368" i="1"/>
  <c r="I371" i="1"/>
  <c r="D1928" i="1" l="1"/>
  <c r="C1929" i="1"/>
  <c r="E1925" i="1"/>
  <c r="G1922" i="1"/>
  <c r="K368" i="1"/>
  <c r="H372" i="1"/>
  <c r="F1925" i="1"/>
  <c r="J369" i="1"/>
  <c r="I372" i="1"/>
  <c r="D1929" i="1" l="1"/>
  <c r="C1930" i="1"/>
  <c r="E1926" i="1"/>
  <c r="G1923" i="1"/>
  <c r="K369" i="1"/>
  <c r="H373" i="1"/>
  <c r="F1926" i="1"/>
  <c r="J370" i="1"/>
  <c r="I373" i="1"/>
  <c r="E1927" i="1" l="1"/>
  <c r="D1930" i="1"/>
  <c r="C1931" i="1"/>
  <c r="G1924" i="1"/>
  <c r="K370" i="1"/>
  <c r="H374" i="1"/>
  <c r="F1927" i="1"/>
  <c r="J371" i="1"/>
  <c r="I374" i="1"/>
  <c r="D1931" i="1" l="1"/>
  <c r="C1932" i="1"/>
  <c r="E1928" i="1"/>
  <c r="G1925" i="1"/>
  <c r="K371" i="1"/>
  <c r="H375" i="1"/>
  <c r="F1928" i="1"/>
  <c r="J372" i="1"/>
  <c r="I375" i="1"/>
  <c r="D1932" i="1" l="1"/>
  <c r="C1933" i="1"/>
  <c r="E1929" i="1"/>
  <c r="G1926" i="1"/>
  <c r="K372" i="1"/>
  <c r="H376" i="1"/>
  <c r="F1929" i="1"/>
  <c r="J373" i="1"/>
  <c r="I376" i="1"/>
  <c r="E1930" i="1" l="1"/>
  <c r="D1933" i="1"/>
  <c r="C1934" i="1"/>
  <c r="G1927" i="1"/>
  <c r="K373" i="1"/>
  <c r="H377" i="1"/>
  <c r="F1930" i="1"/>
  <c r="J374" i="1"/>
  <c r="I377" i="1"/>
  <c r="D1934" i="1" l="1"/>
  <c r="C1935" i="1"/>
  <c r="E1931" i="1"/>
  <c r="G1928" i="1"/>
  <c r="K374" i="1"/>
  <c r="H378" i="1"/>
  <c r="F1931" i="1"/>
  <c r="J375" i="1"/>
  <c r="I378" i="1"/>
  <c r="D1935" i="1" l="1"/>
  <c r="C1936" i="1"/>
  <c r="E1932" i="1"/>
  <c r="G1929" i="1"/>
  <c r="K375" i="1"/>
  <c r="H379" i="1"/>
  <c r="F1932" i="1"/>
  <c r="J376" i="1"/>
  <c r="I379" i="1"/>
  <c r="E1933" i="1" l="1"/>
  <c r="D1936" i="1"/>
  <c r="C1937" i="1"/>
  <c r="G1930" i="1"/>
  <c r="K376" i="1"/>
  <c r="H380" i="1"/>
  <c r="F1933" i="1"/>
  <c r="J377" i="1"/>
  <c r="I380" i="1"/>
  <c r="D1937" i="1" l="1"/>
  <c r="C1938" i="1"/>
  <c r="E1934" i="1"/>
  <c r="G1931" i="1"/>
  <c r="K377" i="1"/>
  <c r="H381" i="1"/>
  <c r="F1934" i="1"/>
  <c r="J378" i="1"/>
  <c r="I381" i="1"/>
  <c r="D1938" i="1" l="1"/>
  <c r="C1939" i="1"/>
  <c r="E1935" i="1"/>
  <c r="G1932" i="1"/>
  <c r="K378" i="1"/>
  <c r="H382" i="1"/>
  <c r="F1935" i="1"/>
  <c r="J379" i="1"/>
  <c r="I382" i="1"/>
  <c r="E1936" i="1" l="1"/>
  <c r="D1939" i="1"/>
  <c r="C1940" i="1"/>
  <c r="G1933" i="1"/>
  <c r="K379" i="1"/>
  <c r="H383" i="1"/>
  <c r="F1936" i="1"/>
  <c r="J380" i="1"/>
  <c r="I383" i="1"/>
  <c r="D1940" i="1" l="1"/>
  <c r="C1941" i="1"/>
  <c r="E1937" i="1"/>
  <c r="G1934" i="1"/>
  <c r="K380" i="1"/>
  <c r="H384" i="1"/>
  <c r="F1937" i="1"/>
  <c r="J381" i="1"/>
  <c r="I384" i="1"/>
  <c r="D1941" i="1" l="1"/>
  <c r="C1942" i="1"/>
  <c r="E1938" i="1"/>
  <c r="G1935" i="1"/>
  <c r="K381" i="1"/>
  <c r="H385" i="1"/>
  <c r="F1938" i="1"/>
  <c r="I385" i="1"/>
  <c r="J382" i="1"/>
  <c r="E1939" i="1" l="1"/>
  <c r="D1942" i="1"/>
  <c r="C1943" i="1"/>
  <c r="G1936" i="1"/>
  <c r="K382" i="1"/>
  <c r="H386" i="1"/>
  <c r="F1939" i="1"/>
  <c r="I386" i="1"/>
  <c r="J383" i="1"/>
  <c r="D1943" i="1" l="1"/>
  <c r="C1944" i="1"/>
  <c r="E1940" i="1"/>
  <c r="G1937" i="1"/>
  <c r="K383" i="1"/>
  <c r="H387" i="1"/>
  <c r="F1940" i="1"/>
  <c r="I387" i="1"/>
  <c r="J384" i="1"/>
  <c r="D1944" i="1" l="1"/>
  <c r="C1945" i="1"/>
  <c r="E1941" i="1"/>
  <c r="G1938" i="1"/>
  <c r="K384" i="1"/>
  <c r="H388" i="1"/>
  <c r="F1941" i="1"/>
  <c r="J385" i="1"/>
  <c r="I388" i="1"/>
  <c r="E1942" i="1" l="1"/>
  <c r="D1945" i="1"/>
  <c r="C1946" i="1"/>
  <c r="G1939" i="1"/>
  <c r="K385" i="1"/>
  <c r="H389" i="1"/>
  <c r="F1942" i="1"/>
  <c r="J386" i="1"/>
  <c r="I389" i="1"/>
  <c r="C1947" i="1" l="1"/>
  <c r="D1946" i="1"/>
  <c r="E1943" i="1"/>
  <c r="G1940" i="1"/>
  <c r="K386" i="1"/>
  <c r="H390" i="1"/>
  <c r="F1943" i="1"/>
  <c r="I390" i="1"/>
  <c r="J387" i="1"/>
  <c r="E1944" i="1" l="1"/>
  <c r="D1947" i="1"/>
  <c r="C1948" i="1"/>
  <c r="G1941" i="1"/>
  <c r="K387" i="1"/>
  <c r="H391" i="1"/>
  <c r="F1944" i="1"/>
  <c r="I391" i="1"/>
  <c r="J388" i="1"/>
  <c r="E1945" i="1" l="1"/>
  <c r="C1949" i="1"/>
  <c r="D1948" i="1"/>
  <c r="G1942" i="1"/>
  <c r="K388" i="1"/>
  <c r="H392" i="1"/>
  <c r="F1945" i="1"/>
  <c r="I392" i="1"/>
  <c r="J389" i="1"/>
  <c r="D1949" i="1" l="1"/>
  <c r="C1950" i="1"/>
  <c r="E1946" i="1"/>
  <c r="G1943" i="1"/>
  <c r="K389" i="1"/>
  <c r="H393" i="1"/>
  <c r="F1946" i="1"/>
  <c r="I393" i="1"/>
  <c r="J390" i="1"/>
  <c r="E1947" i="1" l="1"/>
  <c r="D1950" i="1"/>
  <c r="C1951" i="1"/>
  <c r="G1944" i="1"/>
  <c r="K390" i="1"/>
  <c r="H394" i="1"/>
  <c r="F1947" i="1"/>
  <c r="I394" i="1"/>
  <c r="J391" i="1"/>
  <c r="D1951" i="1" l="1"/>
  <c r="C1952" i="1"/>
  <c r="E1948" i="1"/>
  <c r="G1945" i="1"/>
  <c r="K391" i="1"/>
  <c r="H395" i="1"/>
  <c r="F1948" i="1"/>
  <c r="I395" i="1"/>
  <c r="J392" i="1"/>
  <c r="D1952" i="1" l="1"/>
  <c r="C1953" i="1"/>
  <c r="E1949" i="1"/>
  <c r="G1946" i="1"/>
  <c r="K392" i="1"/>
  <c r="H396" i="1"/>
  <c r="F1949" i="1"/>
  <c r="I396" i="1"/>
  <c r="J393" i="1"/>
  <c r="E1950" i="1" l="1"/>
  <c r="D1953" i="1"/>
  <c r="C1954" i="1"/>
  <c r="G1947" i="1"/>
  <c r="K393" i="1"/>
  <c r="H397" i="1"/>
  <c r="F1950" i="1"/>
  <c r="I397" i="1"/>
  <c r="J394" i="1"/>
  <c r="D1954" i="1" l="1"/>
  <c r="C1955" i="1"/>
  <c r="E1951" i="1"/>
  <c r="G1948" i="1"/>
  <c r="K394" i="1"/>
  <c r="H398" i="1"/>
  <c r="F1951" i="1"/>
  <c r="I398" i="1"/>
  <c r="J395" i="1"/>
  <c r="C1956" i="1" l="1"/>
  <c r="D1955" i="1"/>
  <c r="E1952" i="1"/>
  <c r="G1949" i="1"/>
  <c r="K395" i="1"/>
  <c r="H399" i="1"/>
  <c r="F1952" i="1"/>
  <c r="I399" i="1"/>
  <c r="J396" i="1"/>
  <c r="E1953" i="1" l="1"/>
  <c r="D1956" i="1"/>
  <c r="C1957" i="1"/>
  <c r="G1950" i="1"/>
  <c r="K396" i="1"/>
  <c r="H400" i="1"/>
  <c r="F1953" i="1"/>
  <c r="I400" i="1"/>
  <c r="J397" i="1"/>
  <c r="D1957" i="1" l="1"/>
  <c r="C1958" i="1"/>
  <c r="E1954" i="1"/>
  <c r="G1951" i="1"/>
  <c r="K397" i="1"/>
  <c r="H401" i="1"/>
  <c r="F1954" i="1"/>
  <c r="I401" i="1"/>
  <c r="J398" i="1"/>
  <c r="D1958" i="1" l="1"/>
  <c r="C1959" i="1"/>
  <c r="E1955" i="1"/>
  <c r="G1952" i="1"/>
  <c r="K398" i="1"/>
  <c r="H402" i="1"/>
  <c r="F1955" i="1"/>
  <c r="I402" i="1"/>
  <c r="J399" i="1"/>
  <c r="D1959" i="1" l="1"/>
  <c r="C1960" i="1"/>
  <c r="E1956" i="1"/>
  <c r="G1953" i="1"/>
  <c r="K399" i="1"/>
  <c r="H403" i="1"/>
  <c r="F1956" i="1"/>
  <c r="I403" i="1"/>
  <c r="J400" i="1"/>
  <c r="E1957" i="1" l="1"/>
  <c r="D1960" i="1"/>
  <c r="C1961" i="1"/>
  <c r="G1954" i="1"/>
  <c r="K400" i="1"/>
  <c r="H404" i="1"/>
  <c r="F1957" i="1"/>
  <c r="I404" i="1"/>
  <c r="J401" i="1"/>
  <c r="D1961" i="1" l="1"/>
  <c r="C1962" i="1"/>
  <c r="E1958" i="1"/>
  <c r="G1955" i="1"/>
  <c r="K401" i="1"/>
  <c r="H405" i="1"/>
  <c r="F1958" i="1"/>
  <c r="I405" i="1"/>
  <c r="J402" i="1"/>
  <c r="D1962" i="1" l="1"/>
  <c r="C1963" i="1"/>
  <c r="E1959" i="1"/>
  <c r="G1956" i="1"/>
  <c r="K402" i="1"/>
  <c r="H406" i="1"/>
  <c r="F1959" i="1"/>
  <c r="I406" i="1"/>
  <c r="J403" i="1"/>
  <c r="E1960" i="1" l="1"/>
  <c r="D1963" i="1"/>
  <c r="C1964" i="1"/>
  <c r="G1957" i="1"/>
  <c r="K403" i="1"/>
  <c r="H407" i="1"/>
  <c r="F1960" i="1"/>
  <c r="I407" i="1"/>
  <c r="J404" i="1"/>
  <c r="D1964" i="1" l="1"/>
  <c r="C1965" i="1"/>
  <c r="E1961" i="1"/>
  <c r="G1958" i="1"/>
  <c r="K404" i="1"/>
  <c r="H408" i="1"/>
  <c r="F1961" i="1"/>
  <c r="I408" i="1"/>
  <c r="J405" i="1"/>
  <c r="D1965" i="1" l="1"/>
  <c r="C1966" i="1"/>
  <c r="E1962" i="1"/>
  <c r="G1959" i="1"/>
  <c r="K405" i="1"/>
  <c r="H409" i="1"/>
  <c r="F1962" i="1"/>
  <c r="I409" i="1"/>
  <c r="J406" i="1"/>
  <c r="E1963" i="1" l="1"/>
  <c r="D1966" i="1"/>
  <c r="C1967" i="1"/>
  <c r="G1960" i="1"/>
  <c r="K406" i="1"/>
  <c r="H410" i="1"/>
  <c r="F1963" i="1"/>
  <c r="I410" i="1"/>
  <c r="J407" i="1"/>
  <c r="C1968" i="1" l="1"/>
  <c r="D1967" i="1"/>
  <c r="E1964" i="1"/>
  <c r="G1961" i="1"/>
  <c r="K407" i="1"/>
  <c r="H411" i="1"/>
  <c r="F1964" i="1"/>
  <c r="I411" i="1"/>
  <c r="J408" i="1"/>
  <c r="E1965" i="1" l="1"/>
  <c r="D1968" i="1"/>
  <c r="C1969" i="1"/>
  <c r="G1962" i="1"/>
  <c r="K408" i="1"/>
  <c r="H412" i="1"/>
  <c r="F1965" i="1"/>
  <c r="I412" i="1"/>
  <c r="J409" i="1"/>
  <c r="E1966" i="1" l="1"/>
  <c r="D1969" i="1"/>
  <c r="C1970" i="1"/>
  <c r="G1963" i="1"/>
  <c r="K409" i="1"/>
  <c r="H413" i="1"/>
  <c r="F1966" i="1"/>
  <c r="I413" i="1"/>
  <c r="J410" i="1"/>
  <c r="E1967" i="1" l="1"/>
  <c r="D1970" i="1"/>
  <c r="C1971" i="1"/>
  <c r="G1964" i="1"/>
  <c r="K410" i="1"/>
  <c r="H414" i="1"/>
  <c r="F1967" i="1"/>
  <c r="I414" i="1"/>
  <c r="J411" i="1"/>
  <c r="E1968" i="1" l="1"/>
  <c r="D1971" i="1"/>
  <c r="C1972" i="1"/>
  <c r="G1965" i="1"/>
  <c r="K411" i="1"/>
  <c r="H415" i="1"/>
  <c r="F1968" i="1"/>
  <c r="I415" i="1"/>
  <c r="J412" i="1"/>
  <c r="E1969" i="1" l="1"/>
  <c r="D1972" i="1"/>
  <c r="C1973" i="1"/>
  <c r="G1966" i="1"/>
  <c r="K412" i="1"/>
  <c r="H416" i="1"/>
  <c r="F1969" i="1"/>
  <c r="I416" i="1"/>
  <c r="J413" i="1"/>
  <c r="E1970" i="1" l="1"/>
  <c r="D1973" i="1"/>
  <c r="C1974" i="1"/>
  <c r="G1967" i="1"/>
  <c r="K413" i="1"/>
  <c r="H417" i="1"/>
  <c r="F1970" i="1"/>
  <c r="I417" i="1"/>
  <c r="J414" i="1"/>
  <c r="E1971" i="1" l="1"/>
  <c r="D1974" i="1"/>
  <c r="C1975" i="1"/>
  <c r="G1968" i="1"/>
  <c r="K414" i="1"/>
  <c r="H418" i="1"/>
  <c r="F1971" i="1"/>
  <c r="I418" i="1"/>
  <c r="J415" i="1"/>
  <c r="E1972" i="1" l="1"/>
  <c r="D1975" i="1"/>
  <c r="C1976" i="1"/>
  <c r="G1969" i="1"/>
  <c r="K415" i="1"/>
  <c r="H419" i="1"/>
  <c r="F1972" i="1"/>
  <c r="I419" i="1"/>
  <c r="J416" i="1"/>
  <c r="E1973" i="1" l="1"/>
  <c r="C1977" i="1"/>
  <c r="D1976" i="1"/>
  <c r="G1970" i="1"/>
  <c r="K416" i="1"/>
  <c r="H420" i="1"/>
  <c r="F1973" i="1"/>
  <c r="I420" i="1"/>
  <c r="J417" i="1"/>
  <c r="D1977" i="1" l="1"/>
  <c r="C1978" i="1"/>
  <c r="E1974" i="1"/>
  <c r="G1971" i="1"/>
  <c r="K417" i="1"/>
  <c r="H421" i="1"/>
  <c r="F1974" i="1"/>
  <c r="I421" i="1"/>
  <c r="J418" i="1"/>
  <c r="E1975" i="1" l="1"/>
  <c r="D1978" i="1"/>
  <c r="C1979" i="1"/>
  <c r="G1972" i="1"/>
  <c r="K418" i="1"/>
  <c r="H422" i="1"/>
  <c r="F1975" i="1"/>
  <c r="I422" i="1"/>
  <c r="J419" i="1"/>
  <c r="D1979" i="1" l="1"/>
  <c r="C1980" i="1"/>
  <c r="E1976" i="1"/>
  <c r="G1973" i="1"/>
  <c r="K419" i="1"/>
  <c r="H423" i="1"/>
  <c r="F1976" i="1"/>
  <c r="I423" i="1"/>
  <c r="J420" i="1"/>
  <c r="D1980" i="1" l="1"/>
  <c r="C1981" i="1"/>
  <c r="E1977" i="1"/>
  <c r="G1974" i="1"/>
  <c r="K420" i="1"/>
  <c r="H424" i="1"/>
  <c r="F1977" i="1"/>
  <c r="I424" i="1"/>
  <c r="J421" i="1"/>
  <c r="E1978" i="1" l="1"/>
  <c r="D1981" i="1"/>
  <c r="C1982" i="1"/>
  <c r="G1975" i="1"/>
  <c r="K421" i="1"/>
  <c r="H425" i="1"/>
  <c r="F1978" i="1"/>
  <c r="I425" i="1"/>
  <c r="J422" i="1"/>
  <c r="D1982" i="1" l="1"/>
  <c r="C1983" i="1"/>
  <c r="E1979" i="1"/>
  <c r="G1976" i="1"/>
  <c r="K422" i="1"/>
  <c r="H426" i="1"/>
  <c r="F1979" i="1"/>
  <c r="I426" i="1"/>
  <c r="J423" i="1"/>
  <c r="D1983" i="1" l="1"/>
  <c r="C1984" i="1"/>
  <c r="E1980" i="1"/>
  <c r="G1977" i="1"/>
  <c r="K423" i="1"/>
  <c r="H427" i="1"/>
  <c r="F1980" i="1"/>
  <c r="J424" i="1"/>
  <c r="I427" i="1"/>
  <c r="E1981" i="1" l="1"/>
  <c r="D1984" i="1"/>
  <c r="C1985" i="1"/>
  <c r="G1978" i="1"/>
  <c r="K424" i="1"/>
  <c r="H428" i="1"/>
  <c r="F1981" i="1"/>
  <c r="J425" i="1"/>
  <c r="I428" i="1"/>
  <c r="C1986" i="1" l="1"/>
  <c r="D1985" i="1"/>
  <c r="E1982" i="1"/>
  <c r="G1979" i="1"/>
  <c r="K425" i="1"/>
  <c r="H429" i="1"/>
  <c r="F1982" i="1"/>
  <c r="J426" i="1"/>
  <c r="I429" i="1"/>
  <c r="E1983" i="1" l="1"/>
  <c r="D1986" i="1"/>
  <c r="C1987" i="1"/>
  <c r="G1980" i="1"/>
  <c r="K426" i="1"/>
  <c r="H430" i="1"/>
  <c r="F1983" i="1"/>
  <c r="I430" i="1"/>
  <c r="J427" i="1"/>
  <c r="E1984" i="1" l="1"/>
  <c r="D1987" i="1"/>
  <c r="C1988" i="1"/>
  <c r="G1981" i="1"/>
  <c r="K427" i="1"/>
  <c r="H431" i="1"/>
  <c r="F1984" i="1"/>
  <c r="I431" i="1"/>
  <c r="J428" i="1"/>
  <c r="E1985" i="1" l="1"/>
  <c r="D1988" i="1"/>
  <c r="C1989" i="1"/>
  <c r="G1982" i="1"/>
  <c r="K428" i="1"/>
  <c r="H432" i="1"/>
  <c r="F1985" i="1"/>
  <c r="J429" i="1"/>
  <c r="I432" i="1"/>
  <c r="E1986" i="1" l="1"/>
  <c r="D1989" i="1"/>
  <c r="C1990" i="1"/>
  <c r="G1983" i="1"/>
  <c r="K429" i="1"/>
  <c r="H433" i="1"/>
  <c r="F1986" i="1"/>
  <c r="I433" i="1"/>
  <c r="J430" i="1"/>
  <c r="E1987" i="1" l="1"/>
  <c r="D1990" i="1"/>
  <c r="C1991" i="1"/>
  <c r="G1984" i="1"/>
  <c r="K430" i="1"/>
  <c r="H434" i="1"/>
  <c r="F1987" i="1"/>
  <c r="I434" i="1"/>
  <c r="J431" i="1"/>
  <c r="E1988" i="1" l="1"/>
  <c r="D1991" i="1"/>
  <c r="C1992" i="1"/>
  <c r="G1985" i="1"/>
  <c r="K431" i="1"/>
  <c r="H435" i="1"/>
  <c r="F1988" i="1"/>
  <c r="I435" i="1"/>
  <c r="J432" i="1"/>
  <c r="E1989" i="1" l="1"/>
  <c r="C1993" i="1"/>
  <c r="D1992" i="1"/>
  <c r="G1986" i="1"/>
  <c r="K432" i="1"/>
  <c r="H436" i="1"/>
  <c r="F1989" i="1"/>
  <c r="I436" i="1"/>
  <c r="J433" i="1"/>
  <c r="D1993" i="1" l="1"/>
  <c r="C1994" i="1"/>
  <c r="E1990" i="1"/>
  <c r="G1987" i="1"/>
  <c r="K433" i="1"/>
  <c r="H437" i="1"/>
  <c r="F1990" i="1"/>
  <c r="I437" i="1"/>
  <c r="J434" i="1"/>
  <c r="E1991" i="1" l="1"/>
  <c r="D1994" i="1"/>
  <c r="C1995" i="1"/>
  <c r="G1988" i="1"/>
  <c r="K434" i="1"/>
  <c r="H438" i="1"/>
  <c r="F1991" i="1"/>
  <c r="I438" i="1"/>
  <c r="J435" i="1"/>
  <c r="D1995" i="1" l="1"/>
  <c r="C1996" i="1"/>
  <c r="E1992" i="1"/>
  <c r="G1989" i="1"/>
  <c r="K435" i="1"/>
  <c r="H439" i="1"/>
  <c r="F1992" i="1"/>
  <c r="I439" i="1"/>
  <c r="J436" i="1"/>
  <c r="D1996" i="1" l="1"/>
  <c r="C1997" i="1"/>
  <c r="E1993" i="1"/>
  <c r="G1990" i="1"/>
  <c r="K436" i="1"/>
  <c r="H440" i="1"/>
  <c r="F1993" i="1"/>
  <c r="I440" i="1"/>
  <c r="J437" i="1"/>
  <c r="E1994" i="1" l="1"/>
  <c r="C1998" i="1"/>
  <c r="D1997" i="1"/>
  <c r="G1991" i="1"/>
  <c r="K437" i="1"/>
  <c r="H441" i="1"/>
  <c r="F1994" i="1"/>
  <c r="I441" i="1"/>
  <c r="J438" i="1"/>
  <c r="D1998" i="1" l="1"/>
  <c r="C1999" i="1"/>
  <c r="E1995" i="1"/>
  <c r="G1992" i="1"/>
  <c r="K438" i="1"/>
  <c r="H442" i="1"/>
  <c r="F1995" i="1"/>
  <c r="I442" i="1"/>
  <c r="J439" i="1"/>
  <c r="D1999" i="1" l="1"/>
  <c r="C2000" i="1"/>
  <c r="E1996" i="1"/>
  <c r="G1993" i="1"/>
  <c r="K439" i="1"/>
  <c r="H443" i="1"/>
  <c r="F1996" i="1"/>
  <c r="I443" i="1"/>
  <c r="J440" i="1"/>
  <c r="D2000" i="1" l="1"/>
  <c r="C2001" i="1"/>
  <c r="E1997" i="1"/>
  <c r="G1994" i="1"/>
  <c r="K440" i="1"/>
  <c r="H444" i="1"/>
  <c r="F1997" i="1"/>
  <c r="I444" i="1"/>
  <c r="J441" i="1"/>
  <c r="E1998" i="1" l="1"/>
  <c r="D2001" i="1"/>
  <c r="C2002" i="1"/>
  <c r="G1995" i="1"/>
  <c r="K441" i="1"/>
  <c r="H445" i="1"/>
  <c r="F1998" i="1"/>
  <c r="I445" i="1"/>
  <c r="J442" i="1"/>
  <c r="D2002" i="1" l="1"/>
  <c r="C2003" i="1"/>
  <c r="E1999" i="1"/>
  <c r="G1996" i="1"/>
  <c r="K442" i="1"/>
  <c r="H446" i="1"/>
  <c r="F1999" i="1"/>
  <c r="I446" i="1"/>
  <c r="J443" i="1"/>
  <c r="D2003" i="1" l="1"/>
  <c r="C2004" i="1"/>
  <c r="E2000" i="1"/>
  <c r="G1997" i="1"/>
  <c r="K443" i="1"/>
  <c r="H447" i="1"/>
  <c r="F2000" i="1"/>
  <c r="I447" i="1"/>
  <c r="J444" i="1"/>
  <c r="E2001" i="1" l="1"/>
  <c r="D2004" i="1"/>
  <c r="C2005" i="1"/>
  <c r="G1998" i="1"/>
  <c r="K444" i="1"/>
  <c r="H448" i="1"/>
  <c r="F2001" i="1"/>
  <c r="I448" i="1"/>
  <c r="J445" i="1"/>
  <c r="D2005" i="1" l="1"/>
  <c r="C2006" i="1"/>
  <c r="E2002" i="1"/>
  <c r="G1999" i="1"/>
  <c r="K445" i="1"/>
  <c r="H449" i="1"/>
  <c r="F2002" i="1"/>
  <c r="I449" i="1"/>
  <c r="J446" i="1"/>
  <c r="D2006" i="1" l="1"/>
  <c r="C2007" i="1"/>
  <c r="E2003" i="1"/>
  <c r="G2000" i="1"/>
  <c r="K446" i="1"/>
  <c r="H450" i="1"/>
  <c r="F2003" i="1"/>
  <c r="I450" i="1"/>
  <c r="J447" i="1"/>
  <c r="E2004" i="1" l="1"/>
  <c r="D2007" i="1"/>
  <c r="C2008" i="1"/>
  <c r="G2001" i="1"/>
  <c r="K447" i="1"/>
  <c r="H451" i="1"/>
  <c r="F2004" i="1"/>
  <c r="I451" i="1"/>
  <c r="J448" i="1"/>
  <c r="D2008" i="1" l="1"/>
  <c r="C2009" i="1"/>
  <c r="E2005" i="1"/>
  <c r="G2002" i="1"/>
  <c r="K448" i="1"/>
  <c r="H452" i="1"/>
  <c r="F2005" i="1"/>
  <c r="I452" i="1"/>
  <c r="J449" i="1"/>
  <c r="D2009" i="1" l="1"/>
  <c r="C2010" i="1"/>
  <c r="E2006" i="1"/>
  <c r="G2003" i="1"/>
  <c r="K449" i="1"/>
  <c r="H453" i="1"/>
  <c r="F2006" i="1"/>
  <c r="I453" i="1"/>
  <c r="J450" i="1"/>
  <c r="E2007" i="1" l="1"/>
  <c r="D2010" i="1"/>
  <c r="C2011" i="1"/>
  <c r="G2004" i="1"/>
  <c r="K450" i="1"/>
  <c r="H454" i="1"/>
  <c r="F2007" i="1"/>
  <c r="I454" i="1"/>
  <c r="J451" i="1"/>
  <c r="D2011" i="1" l="1"/>
  <c r="C2012" i="1"/>
  <c r="E2008" i="1"/>
  <c r="G2005" i="1"/>
  <c r="K451" i="1"/>
  <c r="H455" i="1"/>
  <c r="F2008" i="1"/>
  <c r="I455" i="1"/>
  <c r="J452" i="1"/>
  <c r="D2012" i="1" l="1"/>
  <c r="C2013" i="1"/>
  <c r="E2009" i="1"/>
  <c r="G2006" i="1"/>
  <c r="K452" i="1"/>
  <c r="H456" i="1"/>
  <c r="F2009" i="1"/>
  <c r="I456" i="1"/>
  <c r="J453" i="1"/>
  <c r="E2010" i="1" l="1"/>
  <c r="C2014" i="1"/>
  <c r="D2013" i="1"/>
  <c r="G2007" i="1"/>
  <c r="K453" i="1"/>
  <c r="H457" i="1"/>
  <c r="F2010" i="1"/>
  <c r="J454" i="1"/>
  <c r="I457" i="1"/>
  <c r="D2014" i="1" l="1"/>
  <c r="C2015" i="1"/>
  <c r="E2011" i="1"/>
  <c r="G2008" i="1"/>
  <c r="K454" i="1"/>
  <c r="H458" i="1"/>
  <c r="F2011" i="1"/>
  <c r="J455" i="1"/>
  <c r="I458" i="1"/>
  <c r="D2015" i="1" l="1"/>
  <c r="C2016" i="1"/>
  <c r="E2012" i="1"/>
  <c r="G2009" i="1"/>
  <c r="K455" i="1"/>
  <c r="H459" i="1"/>
  <c r="F2012" i="1"/>
  <c r="I459" i="1"/>
  <c r="J456" i="1"/>
  <c r="D2016" i="1" l="1"/>
  <c r="C2017" i="1"/>
  <c r="E2013" i="1"/>
  <c r="G2010" i="1"/>
  <c r="K456" i="1"/>
  <c r="H460" i="1"/>
  <c r="F2013" i="1"/>
  <c r="I460" i="1"/>
  <c r="J457" i="1"/>
  <c r="E2014" i="1" l="1"/>
  <c r="D2017" i="1"/>
  <c r="C2018" i="1"/>
  <c r="G2011" i="1"/>
  <c r="K457" i="1"/>
  <c r="H461" i="1"/>
  <c r="F2014" i="1"/>
  <c r="J458" i="1"/>
  <c r="I461" i="1"/>
  <c r="D2018" i="1" l="1"/>
  <c r="C2019" i="1"/>
  <c r="E2015" i="1"/>
  <c r="G2012" i="1"/>
  <c r="K458" i="1"/>
  <c r="H462" i="1"/>
  <c r="F2015" i="1"/>
  <c r="I462" i="1"/>
  <c r="J459" i="1"/>
  <c r="D2019" i="1" l="1"/>
  <c r="C2020" i="1"/>
  <c r="E2016" i="1"/>
  <c r="G2013" i="1"/>
  <c r="K459" i="1"/>
  <c r="H463" i="1"/>
  <c r="F2016" i="1"/>
  <c r="I463" i="1"/>
  <c r="J460" i="1"/>
  <c r="E2017" i="1" l="1"/>
  <c r="D2020" i="1"/>
  <c r="C2021" i="1"/>
  <c r="G2014" i="1"/>
  <c r="K460" i="1"/>
  <c r="H464" i="1"/>
  <c r="F2017" i="1"/>
  <c r="I464" i="1"/>
  <c r="J461" i="1"/>
  <c r="C2022" i="1" l="1"/>
  <c r="D2021" i="1"/>
  <c r="E2018" i="1"/>
  <c r="G2015" i="1"/>
  <c r="K461" i="1"/>
  <c r="H465" i="1"/>
  <c r="F2018" i="1"/>
  <c r="I465" i="1"/>
  <c r="J462" i="1"/>
  <c r="E2019" i="1" l="1"/>
  <c r="D2022" i="1"/>
  <c r="C2023" i="1"/>
  <c r="G2016" i="1"/>
  <c r="K462" i="1"/>
  <c r="H466" i="1"/>
  <c r="F2019" i="1"/>
  <c r="I466" i="1"/>
  <c r="J463" i="1"/>
  <c r="E2020" i="1" l="1"/>
  <c r="D2023" i="1"/>
  <c r="C2024" i="1"/>
  <c r="G2017" i="1"/>
  <c r="K463" i="1"/>
  <c r="H467" i="1"/>
  <c r="F2020" i="1"/>
  <c r="I467" i="1"/>
  <c r="J464" i="1"/>
  <c r="E2021" i="1" l="1"/>
  <c r="D2024" i="1"/>
  <c r="C2025" i="1"/>
  <c r="G2018" i="1"/>
  <c r="K464" i="1"/>
  <c r="H468" i="1"/>
  <c r="F2021" i="1"/>
  <c r="I468" i="1"/>
  <c r="J465" i="1"/>
  <c r="E2022" i="1" l="1"/>
  <c r="D2025" i="1"/>
  <c r="C2026" i="1"/>
  <c r="G2019" i="1"/>
  <c r="K465" i="1"/>
  <c r="H469" i="1"/>
  <c r="F2022" i="1"/>
  <c r="I469" i="1"/>
  <c r="J466" i="1"/>
  <c r="E2023" i="1" l="1"/>
  <c r="D2026" i="1"/>
  <c r="C2027" i="1"/>
  <c r="G2020" i="1"/>
  <c r="K466" i="1"/>
  <c r="H470" i="1"/>
  <c r="F2023" i="1"/>
  <c r="I470" i="1"/>
  <c r="J467" i="1"/>
  <c r="E2024" i="1" l="1"/>
  <c r="D2027" i="1"/>
  <c r="C2028" i="1"/>
  <c r="G2021" i="1"/>
  <c r="K467" i="1"/>
  <c r="H471" i="1"/>
  <c r="F2024" i="1"/>
  <c r="I471" i="1"/>
  <c r="J468" i="1"/>
  <c r="E2025" i="1" l="1"/>
  <c r="D2028" i="1"/>
  <c r="C2029" i="1"/>
  <c r="G2022" i="1"/>
  <c r="K468" i="1"/>
  <c r="H472" i="1"/>
  <c r="F2025" i="1"/>
  <c r="I472" i="1"/>
  <c r="J469" i="1"/>
  <c r="E2026" i="1" l="1"/>
  <c r="D2029" i="1"/>
  <c r="C2030" i="1"/>
  <c r="G2023" i="1"/>
  <c r="K469" i="1"/>
  <c r="H473" i="1"/>
  <c r="F2026" i="1"/>
  <c r="I473" i="1"/>
  <c r="J470" i="1"/>
  <c r="E2027" i="1" l="1"/>
  <c r="D2030" i="1"/>
  <c r="C2031" i="1"/>
  <c r="G2024" i="1"/>
  <c r="K470" i="1"/>
  <c r="H474" i="1"/>
  <c r="F2027" i="1"/>
  <c r="I474" i="1"/>
  <c r="J471" i="1"/>
  <c r="E2028" i="1" l="1"/>
  <c r="D2031" i="1"/>
  <c r="C2032" i="1"/>
  <c r="G2025" i="1"/>
  <c r="K471" i="1"/>
  <c r="H475" i="1"/>
  <c r="F2028" i="1"/>
  <c r="I475" i="1"/>
  <c r="J472" i="1"/>
  <c r="E2029" i="1" l="1"/>
  <c r="D2032" i="1"/>
  <c r="C2033" i="1"/>
  <c r="G2026" i="1"/>
  <c r="K472" i="1"/>
  <c r="H476" i="1"/>
  <c r="F2029" i="1"/>
  <c r="I476" i="1"/>
  <c r="J473" i="1"/>
  <c r="E2030" i="1" l="1"/>
  <c r="D2033" i="1"/>
  <c r="C2034" i="1"/>
  <c r="G2027" i="1"/>
  <c r="K473" i="1"/>
  <c r="H477" i="1"/>
  <c r="F2030" i="1"/>
  <c r="I477" i="1"/>
  <c r="J474" i="1"/>
  <c r="E2031" i="1" l="1"/>
  <c r="D2034" i="1"/>
  <c r="C2035" i="1"/>
  <c r="G2028" i="1"/>
  <c r="K474" i="1"/>
  <c r="H478" i="1"/>
  <c r="F2031" i="1"/>
  <c r="I478" i="1"/>
  <c r="J475" i="1"/>
  <c r="E2032" i="1" l="1"/>
  <c r="D2035" i="1"/>
  <c r="C2036" i="1"/>
  <c r="G2029" i="1"/>
  <c r="K475" i="1"/>
  <c r="H479" i="1"/>
  <c r="F2032" i="1"/>
  <c r="I479" i="1"/>
  <c r="J476" i="1"/>
  <c r="E2033" i="1" l="1"/>
  <c r="D2036" i="1"/>
  <c r="C2037" i="1"/>
  <c r="G2030" i="1"/>
  <c r="K476" i="1"/>
  <c r="H480" i="1"/>
  <c r="F2033" i="1"/>
  <c r="I480" i="1"/>
  <c r="J477" i="1"/>
  <c r="E2034" i="1" l="1"/>
  <c r="D2037" i="1"/>
  <c r="C2038" i="1"/>
  <c r="G2031" i="1"/>
  <c r="K477" i="1"/>
  <c r="H481" i="1"/>
  <c r="F2034" i="1"/>
  <c r="I481" i="1"/>
  <c r="J478" i="1"/>
  <c r="E2035" i="1" l="1"/>
  <c r="D2038" i="1"/>
  <c r="C2039" i="1"/>
  <c r="G2032" i="1"/>
  <c r="K478" i="1"/>
  <c r="H482" i="1"/>
  <c r="F2035" i="1"/>
  <c r="I482" i="1"/>
  <c r="J479" i="1"/>
  <c r="E2036" i="1" l="1"/>
  <c r="D2039" i="1"/>
  <c r="C2040" i="1"/>
  <c r="G2033" i="1"/>
  <c r="K479" i="1"/>
  <c r="H483" i="1"/>
  <c r="F2036" i="1"/>
  <c r="I483" i="1"/>
  <c r="J480" i="1"/>
  <c r="E2037" i="1" l="1"/>
  <c r="C2041" i="1"/>
  <c r="D2040" i="1"/>
  <c r="G2034" i="1"/>
  <c r="K480" i="1"/>
  <c r="H484" i="1"/>
  <c r="F2037" i="1"/>
  <c r="I484" i="1"/>
  <c r="J481" i="1"/>
  <c r="D2041" i="1" l="1"/>
  <c r="C2042" i="1"/>
  <c r="E2038" i="1"/>
  <c r="G2035" i="1"/>
  <c r="K481" i="1"/>
  <c r="H485" i="1"/>
  <c r="F2038" i="1"/>
  <c r="I485" i="1"/>
  <c r="J482" i="1"/>
  <c r="E2039" i="1" l="1"/>
  <c r="D2042" i="1"/>
  <c r="C2043" i="1"/>
  <c r="G2036" i="1"/>
  <c r="K482" i="1"/>
  <c r="H486" i="1"/>
  <c r="F2039" i="1"/>
  <c r="I486" i="1"/>
  <c r="J483" i="1"/>
  <c r="D2043" i="1" l="1"/>
  <c r="C2044" i="1"/>
  <c r="E2040" i="1"/>
  <c r="G2037" i="1"/>
  <c r="K483" i="1"/>
  <c r="H487" i="1"/>
  <c r="F2040" i="1"/>
  <c r="I487" i="1"/>
  <c r="J484" i="1"/>
  <c r="D2044" i="1" l="1"/>
  <c r="C2045" i="1"/>
  <c r="E2041" i="1"/>
  <c r="G2038" i="1"/>
  <c r="K484" i="1"/>
  <c r="H488" i="1"/>
  <c r="F2041" i="1"/>
  <c r="I488" i="1"/>
  <c r="J485" i="1"/>
  <c r="E2042" i="1" l="1"/>
  <c r="D2045" i="1"/>
  <c r="C2046" i="1"/>
  <c r="G2039" i="1"/>
  <c r="K485" i="1"/>
  <c r="H489" i="1"/>
  <c r="F2042" i="1"/>
  <c r="I489" i="1"/>
  <c r="J486" i="1"/>
  <c r="D2046" i="1" l="1"/>
  <c r="C2047" i="1"/>
  <c r="E2043" i="1"/>
  <c r="G2040" i="1"/>
  <c r="K486" i="1"/>
  <c r="H490" i="1"/>
  <c r="F2043" i="1"/>
  <c r="I490" i="1"/>
  <c r="J487" i="1"/>
  <c r="D2047" i="1" l="1"/>
  <c r="C2048" i="1"/>
  <c r="E2044" i="1"/>
  <c r="G2041" i="1"/>
  <c r="K487" i="1"/>
  <c r="H491" i="1"/>
  <c r="F2044" i="1"/>
  <c r="I491" i="1"/>
  <c r="J488" i="1"/>
  <c r="E2045" i="1" l="1"/>
  <c r="D2048" i="1"/>
  <c r="C2049" i="1"/>
  <c r="G2042" i="1"/>
  <c r="K488" i="1"/>
  <c r="H492" i="1"/>
  <c r="F2045" i="1"/>
  <c r="I492" i="1"/>
  <c r="J489" i="1"/>
  <c r="D2049" i="1" l="1"/>
  <c r="C2050" i="1"/>
  <c r="E2046" i="1"/>
  <c r="G2043" i="1"/>
  <c r="K489" i="1"/>
  <c r="H493" i="1"/>
  <c r="F2046" i="1"/>
  <c r="I493" i="1"/>
  <c r="J490" i="1"/>
  <c r="D2050" i="1" l="1"/>
  <c r="C2051" i="1"/>
  <c r="E2047" i="1"/>
  <c r="G2044" i="1"/>
  <c r="K490" i="1"/>
  <c r="H494" i="1"/>
  <c r="F2047" i="1"/>
  <c r="I494" i="1"/>
  <c r="J491" i="1"/>
  <c r="E2048" i="1" l="1"/>
  <c r="D2051" i="1"/>
  <c r="C2052" i="1"/>
  <c r="G2045" i="1"/>
  <c r="K491" i="1"/>
  <c r="H495" i="1"/>
  <c r="F2048" i="1"/>
  <c r="I495" i="1"/>
  <c r="J492" i="1"/>
  <c r="D2052" i="1" l="1"/>
  <c r="C2053" i="1"/>
  <c r="E2049" i="1"/>
  <c r="G2046" i="1"/>
  <c r="K492" i="1"/>
  <c r="H496" i="1"/>
  <c r="F2049" i="1"/>
  <c r="I496" i="1"/>
  <c r="J493" i="1"/>
  <c r="D2053" i="1" l="1"/>
  <c r="C2054" i="1"/>
  <c r="E2050" i="1"/>
  <c r="G2047" i="1"/>
  <c r="K493" i="1"/>
  <c r="H497" i="1"/>
  <c r="F2050" i="1"/>
  <c r="I497" i="1"/>
  <c r="J494" i="1"/>
  <c r="E2051" i="1" l="1"/>
  <c r="D2054" i="1"/>
  <c r="C2055" i="1"/>
  <c r="G2048" i="1"/>
  <c r="K494" i="1"/>
  <c r="H498" i="1"/>
  <c r="F2051" i="1"/>
  <c r="I498" i="1"/>
  <c r="J495" i="1"/>
  <c r="D2055" i="1" l="1"/>
  <c r="C2056" i="1"/>
  <c r="E2052" i="1"/>
  <c r="G2049" i="1"/>
  <c r="K495" i="1"/>
  <c r="H499" i="1"/>
  <c r="F2052" i="1"/>
  <c r="I499" i="1"/>
  <c r="J496" i="1"/>
  <c r="D2056" i="1" l="1"/>
  <c r="C2057" i="1"/>
  <c r="E2053" i="1"/>
  <c r="G2050" i="1"/>
  <c r="K496" i="1"/>
  <c r="H500" i="1"/>
  <c r="F2053" i="1"/>
  <c r="I500" i="1"/>
  <c r="J497" i="1"/>
  <c r="E2054" i="1" l="1"/>
  <c r="D2057" i="1"/>
  <c r="C2058" i="1"/>
  <c r="G2051" i="1"/>
  <c r="K497" i="1"/>
  <c r="H501" i="1"/>
  <c r="F2054" i="1"/>
  <c r="I501" i="1"/>
  <c r="J498" i="1"/>
  <c r="D2058" i="1" l="1"/>
  <c r="C2059" i="1"/>
  <c r="E2055" i="1"/>
  <c r="G2052" i="1"/>
  <c r="K498" i="1"/>
  <c r="H502" i="1"/>
  <c r="F2055" i="1"/>
  <c r="I502" i="1"/>
  <c r="J499" i="1"/>
  <c r="D2059" i="1" l="1"/>
  <c r="C2060" i="1"/>
  <c r="E2056" i="1"/>
  <c r="G2053" i="1"/>
  <c r="K499" i="1"/>
  <c r="H503" i="1"/>
  <c r="F2056" i="1"/>
  <c r="I503" i="1"/>
  <c r="J500" i="1"/>
  <c r="E2057" i="1" l="1"/>
  <c r="D2060" i="1"/>
  <c r="C2061" i="1"/>
  <c r="G2054" i="1"/>
  <c r="K500" i="1"/>
  <c r="H504" i="1"/>
  <c r="F2057" i="1"/>
  <c r="I504" i="1"/>
  <c r="J501" i="1"/>
  <c r="D2061" i="1" l="1"/>
  <c r="C2062" i="1"/>
  <c r="E2058" i="1"/>
  <c r="G2055" i="1"/>
  <c r="K501" i="1"/>
  <c r="H505" i="1"/>
  <c r="F2058" i="1"/>
  <c r="I505" i="1"/>
  <c r="J502" i="1"/>
  <c r="D2062" i="1" l="1"/>
  <c r="C2063" i="1"/>
  <c r="E2059" i="1"/>
  <c r="G2056" i="1"/>
  <c r="K502" i="1"/>
  <c r="H506" i="1"/>
  <c r="F2059" i="1"/>
  <c r="I506" i="1"/>
  <c r="J503" i="1"/>
  <c r="E2060" i="1" l="1"/>
  <c r="D2063" i="1"/>
  <c r="C2064" i="1"/>
  <c r="G2057" i="1"/>
  <c r="K503" i="1"/>
  <c r="H507" i="1"/>
  <c r="F2060" i="1"/>
  <c r="I507" i="1"/>
  <c r="J504" i="1"/>
  <c r="D2064" i="1" l="1"/>
  <c r="C2065" i="1"/>
  <c r="E2061" i="1"/>
  <c r="G2058" i="1"/>
  <c r="K504" i="1"/>
  <c r="H508" i="1"/>
  <c r="F2061" i="1"/>
  <c r="J505" i="1"/>
  <c r="I508" i="1"/>
  <c r="D2065" i="1" l="1"/>
  <c r="C2066" i="1"/>
  <c r="E2062" i="1"/>
  <c r="G2059" i="1"/>
  <c r="K505" i="1"/>
  <c r="H509" i="1"/>
  <c r="F2062" i="1"/>
  <c r="J506" i="1"/>
  <c r="I509" i="1"/>
  <c r="E2063" i="1" l="1"/>
  <c r="D2066" i="1"/>
  <c r="C2067" i="1"/>
  <c r="G2060" i="1"/>
  <c r="K506" i="1"/>
  <c r="H510" i="1"/>
  <c r="F2063" i="1"/>
  <c r="J507" i="1"/>
  <c r="I510" i="1"/>
  <c r="D2067" i="1" l="1"/>
  <c r="C2068" i="1"/>
  <c r="E2064" i="1"/>
  <c r="G2061" i="1"/>
  <c r="K507" i="1"/>
  <c r="H511" i="1"/>
  <c r="F2064" i="1"/>
  <c r="J508" i="1"/>
  <c r="I511" i="1"/>
  <c r="D2068" i="1" l="1"/>
  <c r="C2069" i="1"/>
  <c r="E2065" i="1"/>
  <c r="G2062" i="1"/>
  <c r="K508" i="1"/>
  <c r="H512" i="1"/>
  <c r="F2065" i="1"/>
  <c r="I512" i="1"/>
  <c r="J509" i="1"/>
  <c r="E2066" i="1" l="1"/>
  <c r="D2069" i="1"/>
  <c r="C2070" i="1"/>
  <c r="G2063" i="1"/>
  <c r="K509" i="1"/>
  <c r="H513" i="1"/>
  <c r="F2066" i="1"/>
  <c r="I513" i="1"/>
  <c r="J510" i="1"/>
  <c r="D2070" i="1" l="1"/>
  <c r="C2071" i="1"/>
  <c r="E2067" i="1"/>
  <c r="G2064" i="1"/>
  <c r="K510" i="1"/>
  <c r="H514" i="1"/>
  <c r="F2067" i="1"/>
  <c r="J511" i="1"/>
  <c r="I514" i="1"/>
  <c r="D2071" i="1" l="1"/>
  <c r="C2072" i="1"/>
  <c r="E2068" i="1"/>
  <c r="G2065" i="1"/>
  <c r="K511" i="1"/>
  <c r="H515" i="1"/>
  <c r="F2068" i="1"/>
  <c r="J512" i="1"/>
  <c r="I515" i="1"/>
  <c r="E2069" i="1" l="1"/>
  <c r="D2072" i="1"/>
  <c r="C2073" i="1"/>
  <c r="G2066" i="1"/>
  <c r="K512" i="1"/>
  <c r="H516" i="1"/>
  <c r="F2069" i="1"/>
  <c r="J513" i="1"/>
  <c r="I516" i="1"/>
  <c r="D2073" i="1" l="1"/>
  <c r="C2074" i="1"/>
  <c r="E2070" i="1"/>
  <c r="G2067" i="1"/>
  <c r="K513" i="1"/>
  <c r="H517" i="1"/>
  <c r="F2070" i="1"/>
  <c r="J514" i="1"/>
  <c r="I517" i="1"/>
  <c r="D2074" i="1" l="1"/>
  <c r="C2075" i="1"/>
  <c r="E2071" i="1"/>
  <c r="G2068" i="1"/>
  <c r="K514" i="1"/>
  <c r="H518" i="1"/>
  <c r="F2071" i="1"/>
  <c r="J515" i="1"/>
  <c r="I518" i="1"/>
  <c r="E2072" i="1" l="1"/>
  <c r="D2075" i="1"/>
  <c r="C2076" i="1"/>
  <c r="G2069" i="1"/>
  <c r="K515" i="1"/>
  <c r="H519" i="1"/>
  <c r="F2072" i="1"/>
  <c r="I519" i="1"/>
  <c r="J516" i="1"/>
  <c r="D2076" i="1" l="1"/>
  <c r="C2077" i="1"/>
  <c r="E2073" i="1"/>
  <c r="G2070" i="1"/>
  <c r="K516" i="1"/>
  <c r="H520" i="1"/>
  <c r="F2073" i="1"/>
  <c r="J517" i="1"/>
  <c r="I520" i="1"/>
  <c r="D2077" i="1" l="1"/>
  <c r="C2078" i="1"/>
  <c r="E2074" i="1"/>
  <c r="G2071" i="1"/>
  <c r="K517" i="1"/>
  <c r="H521" i="1"/>
  <c r="F2074" i="1"/>
  <c r="I521" i="1"/>
  <c r="J518" i="1"/>
  <c r="E2075" i="1" l="1"/>
  <c r="D2078" i="1"/>
  <c r="C2079" i="1"/>
  <c r="G2072" i="1"/>
  <c r="K518" i="1"/>
  <c r="H522" i="1"/>
  <c r="F2075" i="1"/>
  <c r="I522" i="1"/>
  <c r="J519" i="1"/>
  <c r="D2079" i="1" l="1"/>
  <c r="C2080" i="1"/>
  <c r="E2076" i="1"/>
  <c r="G2073" i="1"/>
  <c r="K519" i="1"/>
  <c r="H523" i="1"/>
  <c r="F2076" i="1"/>
  <c r="J520" i="1"/>
  <c r="I523" i="1"/>
  <c r="D2080" i="1" l="1"/>
  <c r="C2081" i="1"/>
  <c r="E2077" i="1"/>
  <c r="G2074" i="1"/>
  <c r="K520" i="1"/>
  <c r="H524" i="1"/>
  <c r="F2077" i="1"/>
  <c r="J521" i="1"/>
  <c r="I524" i="1"/>
  <c r="E2078" i="1" l="1"/>
  <c r="D2081" i="1"/>
  <c r="C2082" i="1"/>
  <c r="G2075" i="1"/>
  <c r="K521" i="1"/>
  <c r="H525" i="1"/>
  <c r="F2078" i="1"/>
  <c r="J522" i="1"/>
  <c r="I525" i="1"/>
  <c r="D2082" i="1" l="1"/>
  <c r="C2083" i="1"/>
  <c r="E2079" i="1"/>
  <c r="G2076" i="1"/>
  <c r="K522" i="1"/>
  <c r="H526" i="1"/>
  <c r="F2079" i="1"/>
  <c r="J523" i="1"/>
  <c r="I526" i="1"/>
  <c r="D2083" i="1" l="1"/>
  <c r="C2084" i="1"/>
  <c r="E2080" i="1"/>
  <c r="G2077" i="1"/>
  <c r="K523" i="1"/>
  <c r="H527" i="1"/>
  <c r="F2080" i="1"/>
  <c r="J524" i="1"/>
  <c r="I527" i="1"/>
  <c r="E2081" i="1" l="1"/>
  <c r="D2084" i="1"/>
  <c r="C2085" i="1"/>
  <c r="G2078" i="1"/>
  <c r="K524" i="1"/>
  <c r="H528" i="1"/>
  <c r="F2081" i="1"/>
  <c r="J525" i="1"/>
  <c r="I528" i="1"/>
  <c r="D2085" i="1" l="1"/>
  <c r="C2086" i="1"/>
  <c r="E2082" i="1"/>
  <c r="G2079" i="1"/>
  <c r="K525" i="1"/>
  <c r="H529" i="1"/>
  <c r="F2082" i="1"/>
  <c r="J526" i="1"/>
  <c r="I529" i="1"/>
  <c r="D2086" i="1" l="1"/>
  <c r="C2087" i="1"/>
  <c r="E2083" i="1"/>
  <c r="G2080" i="1"/>
  <c r="K526" i="1"/>
  <c r="H530" i="1"/>
  <c r="F2083" i="1"/>
  <c r="I530" i="1"/>
  <c r="J527" i="1"/>
  <c r="E2084" i="1" l="1"/>
  <c r="D2087" i="1"/>
  <c r="C2088" i="1"/>
  <c r="G2081" i="1"/>
  <c r="K527" i="1"/>
  <c r="H531" i="1"/>
  <c r="F2084" i="1"/>
  <c r="I531" i="1"/>
  <c r="J528" i="1"/>
  <c r="D2088" i="1" l="1"/>
  <c r="C2089" i="1"/>
  <c r="E2085" i="1"/>
  <c r="G2082" i="1"/>
  <c r="K528" i="1"/>
  <c r="H532" i="1"/>
  <c r="F2085" i="1"/>
  <c r="J529" i="1"/>
  <c r="I532" i="1"/>
  <c r="D2089" i="1" l="1"/>
  <c r="C2090" i="1"/>
  <c r="E2086" i="1"/>
  <c r="G2083" i="1"/>
  <c r="K529" i="1"/>
  <c r="H533" i="1"/>
  <c r="F2086" i="1"/>
  <c r="J530" i="1"/>
  <c r="I533" i="1"/>
  <c r="D2090" i="1" l="1"/>
  <c r="C2091" i="1"/>
  <c r="E2087" i="1"/>
  <c r="G2084" i="1"/>
  <c r="K530" i="1"/>
  <c r="H534" i="1"/>
  <c r="F2087" i="1"/>
  <c r="J531" i="1"/>
  <c r="I534" i="1"/>
  <c r="E2088" i="1" l="1"/>
  <c r="D2091" i="1"/>
  <c r="C2092" i="1"/>
  <c r="G2085" i="1"/>
  <c r="K531" i="1"/>
  <c r="H535" i="1"/>
  <c r="F2088" i="1"/>
  <c r="J532" i="1"/>
  <c r="I535" i="1"/>
  <c r="D2092" i="1" l="1"/>
  <c r="C2093" i="1"/>
  <c r="E2089" i="1"/>
  <c r="G2086" i="1"/>
  <c r="K532" i="1"/>
  <c r="H536" i="1"/>
  <c r="F2089" i="1"/>
  <c r="J533" i="1"/>
  <c r="I536" i="1"/>
  <c r="D2093" i="1" l="1"/>
  <c r="C2094" i="1"/>
  <c r="E2090" i="1"/>
  <c r="G2087" i="1"/>
  <c r="K533" i="1"/>
  <c r="H537" i="1"/>
  <c r="F2090" i="1"/>
  <c r="J534" i="1"/>
  <c r="I537" i="1"/>
  <c r="E2091" i="1" l="1"/>
  <c r="C2095" i="1"/>
  <c r="D2094" i="1"/>
  <c r="G2088" i="1"/>
  <c r="K534" i="1"/>
  <c r="H538" i="1"/>
  <c r="F2091" i="1"/>
  <c r="J535" i="1"/>
  <c r="I538" i="1"/>
  <c r="D2095" i="1" l="1"/>
  <c r="C2096" i="1"/>
  <c r="E2092" i="1"/>
  <c r="G2089" i="1"/>
  <c r="K535" i="1"/>
  <c r="H539" i="1"/>
  <c r="F2092" i="1"/>
  <c r="I539" i="1"/>
  <c r="J536" i="1"/>
  <c r="D2096" i="1" l="1"/>
  <c r="C2097" i="1"/>
  <c r="E2093" i="1"/>
  <c r="G2090" i="1"/>
  <c r="K536" i="1"/>
  <c r="H540" i="1"/>
  <c r="F2093" i="1"/>
  <c r="I540" i="1"/>
  <c r="J537" i="1"/>
  <c r="D2097" i="1" l="1"/>
  <c r="C2098" i="1"/>
  <c r="E2094" i="1"/>
  <c r="G2091" i="1"/>
  <c r="K537" i="1"/>
  <c r="H541" i="1"/>
  <c r="F2094" i="1"/>
  <c r="J538" i="1"/>
  <c r="I541" i="1"/>
  <c r="E2095" i="1" l="1"/>
  <c r="D2098" i="1"/>
  <c r="C2099" i="1"/>
  <c r="G2092" i="1"/>
  <c r="K538" i="1"/>
  <c r="H542" i="1"/>
  <c r="F2095" i="1"/>
  <c r="J539" i="1"/>
  <c r="I542" i="1"/>
  <c r="D2099" i="1" l="1"/>
  <c r="C2100" i="1"/>
  <c r="E2096" i="1"/>
  <c r="G2093" i="1"/>
  <c r="K539" i="1"/>
  <c r="H543" i="1"/>
  <c r="F2096" i="1"/>
  <c r="J540" i="1"/>
  <c r="I543" i="1"/>
  <c r="D2100" i="1" l="1"/>
  <c r="C2101" i="1"/>
  <c r="E2097" i="1"/>
  <c r="G2094" i="1"/>
  <c r="K540" i="1"/>
  <c r="H544" i="1"/>
  <c r="F2097" i="1"/>
  <c r="J541" i="1"/>
  <c r="I544" i="1"/>
  <c r="E2098" i="1" l="1"/>
  <c r="D2101" i="1"/>
  <c r="C2102" i="1"/>
  <c r="G2095" i="1"/>
  <c r="K541" i="1"/>
  <c r="H545" i="1"/>
  <c r="F2098" i="1"/>
  <c r="J542" i="1"/>
  <c r="I545" i="1"/>
  <c r="D2102" i="1" l="1"/>
  <c r="C2103" i="1"/>
  <c r="E2099" i="1"/>
  <c r="G2096" i="1"/>
  <c r="K542" i="1"/>
  <c r="H546" i="1"/>
  <c r="F2099" i="1"/>
  <c r="J543" i="1"/>
  <c r="I546" i="1"/>
  <c r="D2103" i="1" l="1"/>
  <c r="C2104" i="1"/>
  <c r="E2100" i="1"/>
  <c r="G2097" i="1"/>
  <c r="K543" i="1"/>
  <c r="H547" i="1"/>
  <c r="F2100" i="1"/>
  <c r="J544" i="1"/>
  <c r="I547" i="1"/>
  <c r="E2101" i="1" l="1"/>
  <c r="D2104" i="1"/>
  <c r="C2105" i="1"/>
  <c r="G2098" i="1"/>
  <c r="K544" i="1"/>
  <c r="H548" i="1"/>
  <c r="F2101" i="1"/>
  <c r="I548" i="1"/>
  <c r="J545" i="1"/>
  <c r="D2105" i="1" l="1"/>
  <c r="C2106" i="1"/>
  <c r="E2102" i="1"/>
  <c r="G2099" i="1"/>
  <c r="K545" i="1"/>
  <c r="H549" i="1"/>
  <c r="F2102" i="1"/>
  <c r="I549" i="1"/>
  <c r="J546" i="1"/>
  <c r="D2106" i="1" l="1"/>
  <c r="C2107" i="1"/>
  <c r="E2103" i="1"/>
  <c r="G2100" i="1"/>
  <c r="K546" i="1"/>
  <c r="H550" i="1"/>
  <c r="F2103" i="1"/>
  <c r="J547" i="1"/>
  <c r="I550" i="1"/>
  <c r="E2104" i="1" l="1"/>
  <c r="D2107" i="1"/>
  <c r="C2108" i="1"/>
  <c r="G2101" i="1"/>
  <c r="K547" i="1"/>
  <c r="H551" i="1"/>
  <c r="F2104" i="1"/>
  <c r="J548" i="1"/>
  <c r="I551" i="1"/>
  <c r="D2108" i="1" l="1"/>
  <c r="C2109" i="1"/>
  <c r="E2105" i="1"/>
  <c r="G2102" i="1"/>
  <c r="K548" i="1"/>
  <c r="H552" i="1"/>
  <c r="F2105" i="1"/>
  <c r="J549" i="1"/>
  <c r="I552" i="1"/>
  <c r="D2109" i="1" l="1"/>
  <c r="C2110" i="1"/>
  <c r="E2106" i="1"/>
  <c r="G2103" i="1"/>
  <c r="K549" i="1"/>
  <c r="H553" i="1"/>
  <c r="F2106" i="1"/>
  <c r="J550" i="1"/>
  <c r="I553" i="1"/>
  <c r="E2107" i="1" l="1"/>
  <c r="D2110" i="1"/>
  <c r="C2111" i="1"/>
  <c r="G2104" i="1"/>
  <c r="K550" i="1"/>
  <c r="H554" i="1"/>
  <c r="F2107" i="1"/>
  <c r="J551" i="1"/>
  <c r="I554" i="1"/>
  <c r="D2111" i="1" l="1"/>
  <c r="C2112" i="1"/>
  <c r="E2108" i="1"/>
  <c r="G2105" i="1"/>
  <c r="K551" i="1"/>
  <c r="H555" i="1"/>
  <c r="F2108" i="1"/>
  <c r="J552" i="1"/>
  <c r="I555" i="1"/>
  <c r="D2112" i="1" l="1"/>
  <c r="C2113" i="1"/>
  <c r="E2109" i="1"/>
  <c r="G2106" i="1"/>
  <c r="K552" i="1"/>
  <c r="H556" i="1"/>
  <c r="F2109" i="1"/>
  <c r="I556" i="1"/>
  <c r="J553" i="1"/>
  <c r="E2110" i="1" l="1"/>
  <c r="D2113" i="1"/>
  <c r="C2114" i="1"/>
  <c r="G2107" i="1"/>
  <c r="K553" i="1"/>
  <c r="H557" i="1"/>
  <c r="F2110" i="1"/>
  <c r="I557" i="1"/>
  <c r="J554" i="1"/>
  <c r="D2114" i="1" l="1"/>
  <c r="C2115" i="1"/>
  <c r="E2111" i="1"/>
  <c r="G2108" i="1"/>
  <c r="K554" i="1"/>
  <c r="H558" i="1"/>
  <c r="F2111" i="1"/>
  <c r="I558" i="1"/>
  <c r="J555" i="1"/>
  <c r="D2115" i="1" l="1"/>
  <c r="C2116" i="1"/>
  <c r="E2112" i="1"/>
  <c r="G2109" i="1"/>
  <c r="K555" i="1"/>
  <c r="H559" i="1"/>
  <c r="F2112" i="1"/>
  <c r="I559" i="1"/>
  <c r="J556" i="1"/>
  <c r="E2113" i="1" l="1"/>
  <c r="D2116" i="1"/>
  <c r="C2117" i="1"/>
  <c r="G2110" i="1"/>
  <c r="K556" i="1"/>
  <c r="H560" i="1"/>
  <c r="F2113" i="1"/>
  <c r="I560" i="1"/>
  <c r="J557" i="1"/>
  <c r="D2117" i="1" l="1"/>
  <c r="C2118" i="1"/>
  <c r="E2114" i="1"/>
  <c r="G2111" i="1"/>
  <c r="K557" i="1"/>
  <c r="H561" i="1"/>
  <c r="F2114" i="1"/>
  <c r="I561" i="1"/>
  <c r="J558" i="1"/>
  <c r="D2118" i="1" l="1"/>
  <c r="C2119" i="1"/>
  <c r="E2115" i="1"/>
  <c r="G2112" i="1"/>
  <c r="K558" i="1"/>
  <c r="H562" i="1"/>
  <c r="F2115" i="1"/>
  <c r="I562" i="1"/>
  <c r="J559" i="1"/>
  <c r="E2116" i="1" l="1"/>
  <c r="D2119" i="1"/>
  <c r="C2120" i="1"/>
  <c r="G2113" i="1"/>
  <c r="K559" i="1"/>
  <c r="H563" i="1"/>
  <c r="F2116" i="1"/>
  <c r="I563" i="1"/>
  <c r="J560" i="1"/>
  <c r="D2120" i="1" l="1"/>
  <c r="C2121" i="1"/>
  <c r="E2117" i="1"/>
  <c r="G2114" i="1"/>
  <c r="K560" i="1"/>
  <c r="H564" i="1"/>
  <c r="F2117" i="1"/>
  <c r="I564" i="1"/>
  <c r="J561" i="1"/>
  <c r="C2122" i="1" l="1"/>
  <c r="D2121" i="1"/>
  <c r="E2118" i="1"/>
  <c r="G2115" i="1"/>
  <c r="K561" i="1"/>
  <c r="H565" i="1"/>
  <c r="F2118" i="1"/>
  <c r="I565" i="1"/>
  <c r="J562" i="1"/>
  <c r="E2119" i="1" l="1"/>
  <c r="D2122" i="1"/>
  <c r="C2123" i="1"/>
  <c r="G2116" i="1"/>
  <c r="K562" i="1"/>
  <c r="H566" i="1"/>
  <c r="F2119" i="1"/>
  <c r="I566" i="1"/>
  <c r="J563" i="1"/>
  <c r="D2123" i="1" l="1"/>
  <c r="C2124" i="1"/>
  <c r="E2120" i="1"/>
  <c r="G2117" i="1"/>
  <c r="K563" i="1"/>
  <c r="H567" i="1"/>
  <c r="F2120" i="1"/>
  <c r="I567" i="1"/>
  <c r="J564" i="1"/>
  <c r="D2124" i="1" l="1"/>
  <c r="C2125" i="1"/>
  <c r="E2121" i="1"/>
  <c r="G2118" i="1"/>
  <c r="K564" i="1"/>
  <c r="H568" i="1"/>
  <c r="F2121" i="1"/>
  <c r="I568" i="1"/>
  <c r="J565" i="1"/>
  <c r="D2125" i="1" l="1"/>
  <c r="C2126" i="1"/>
  <c r="E2122" i="1"/>
  <c r="G2119" i="1"/>
  <c r="K565" i="1"/>
  <c r="H569" i="1"/>
  <c r="F2122" i="1"/>
  <c r="J566" i="1"/>
  <c r="I569" i="1"/>
  <c r="E2123" i="1" l="1"/>
  <c r="D2126" i="1"/>
  <c r="C2127" i="1"/>
  <c r="G2120" i="1"/>
  <c r="K566" i="1"/>
  <c r="H570" i="1"/>
  <c r="F2123" i="1"/>
  <c r="I570" i="1"/>
  <c r="J567" i="1"/>
  <c r="D2127" i="1" l="1"/>
  <c r="C2128" i="1"/>
  <c r="E2124" i="1"/>
  <c r="G2121" i="1"/>
  <c r="K567" i="1"/>
  <c r="H571" i="1"/>
  <c r="F2124" i="1"/>
  <c r="J568" i="1"/>
  <c r="I571" i="1"/>
  <c r="D2128" i="1" l="1"/>
  <c r="C2129" i="1"/>
  <c r="E2125" i="1"/>
  <c r="G2122" i="1"/>
  <c r="K568" i="1"/>
  <c r="H572" i="1"/>
  <c r="F2125" i="1"/>
  <c r="J569" i="1"/>
  <c r="I572" i="1"/>
  <c r="E2126" i="1" l="1"/>
  <c r="D2129" i="1"/>
  <c r="C2130" i="1"/>
  <c r="G2123" i="1"/>
  <c r="K569" i="1"/>
  <c r="H573" i="1"/>
  <c r="F2126" i="1"/>
  <c r="I573" i="1"/>
  <c r="J570" i="1"/>
  <c r="D2130" i="1" l="1"/>
  <c r="C2131" i="1"/>
  <c r="E2127" i="1"/>
  <c r="G2124" i="1"/>
  <c r="K570" i="1"/>
  <c r="H574" i="1"/>
  <c r="F2127" i="1"/>
  <c r="I574" i="1"/>
  <c r="J571" i="1"/>
  <c r="D2131" i="1" l="1"/>
  <c r="C2132" i="1"/>
  <c r="E2128" i="1"/>
  <c r="G2125" i="1"/>
  <c r="K571" i="1"/>
  <c r="H575" i="1"/>
  <c r="F2128" i="1"/>
  <c r="I575" i="1"/>
  <c r="J572" i="1"/>
  <c r="E2129" i="1" l="1"/>
  <c r="D2132" i="1"/>
  <c r="C2133" i="1"/>
  <c r="G2126" i="1"/>
  <c r="K572" i="1"/>
  <c r="H576" i="1"/>
  <c r="F2129" i="1"/>
  <c r="I576" i="1"/>
  <c r="J573" i="1"/>
  <c r="D2133" i="1" l="1"/>
  <c r="C2134" i="1"/>
  <c r="E2130" i="1"/>
  <c r="G2127" i="1"/>
  <c r="K573" i="1"/>
  <c r="H577" i="1"/>
  <c r="F2130" i="1"/>
  <c r="I577" i="1"/>
  <c r="J574" i="1"/>
  <c r="D2134" i="1" l="1"/>
  <c r="C2135" i="1"/>
  <c r="E2131" i="1"/>
  <c r="G2128" i="1"/>
  <c r="K574" i="1"/>
  <c r="H578" i="1"/>
  <c r="F2131" i="1"/>
  <c r="I578" i="1"/>
  <c r="J575" i="1"/>
  <c r="E2132" i="1" l="1"/>
  <c r="D2135" i="1"/>
  <c r="C2136" i="1"/>
  <c r="G2129" i="1"/>
  <c r="K575" i="1"/>
  <c r="H579" i="1"/>
  <c r="F2132" i="1"/>
  <c r="I579" i="1"/>
  <c r="J576" i="1"/>
  <c r="E2133" i="1" l="1"/>
  <c r="D2136" i="1"/>
  <c r="C2137" i="1"/>
  <c r="G2130" i="1"/>
  <c r="K576" i="1"/>
  <c r="H580" i="1"/>
  <c r="F2133" i="1"/>
  <c r="I580" i="1"/>
  <c r="J577" i="1"/>
  <c r="D2137" i="1" l="1"/>
  <c r="C2138" i="1"/>
  <c r="E2134" i="1"/>
  <c r="G2131" i="1"/>
  <c r="K577" i="1"/>
  <c r="H581" i="1"/>
  <c r="F2134" i="1"/>
  <c r="I581" i="1"/>
  <c r="J578" i="1"/>
  <c r="D2138" i="1" l="1"/>
  <c r="C2139" i="1"/>
  <c r="E2135" i="1"/>
  <c r="G2132" i="1"/>
  <c r="K578" i="1"/>
  <c r="H582" i="1"/>
  <c r="F2135" i="1"/>
  <c r="I582" i="1"/>
  <c r="J579" i="1"/>
  <c r="D2139" i="1" l="1"/>
  <c r="C2140" i="1"/>
  <c r="E2136" i="1"/>
  <c r="G2133" i="1"/>
  <c r="K579" i="1"/>
  <c r="H583" i="1"/>
  <c r="F2136" i="1"/>
  <c r="I583" i="1"/>
  <c r="J580" i="1"/>
  <c r="E2137" i="1" l="1"/>
  <c r="D2140" i="1"/>
  <c r="C2141" i="1"/>
  <c r="G2134" i="1"/>
  <c r="K580" i="1"/>
  <c r="H584" i="1"/>
  <c r="F2137" i="1"/>
  <c r="I584" i="1"/>
  <c r="J581" i="1"/>
  <c r="D2141" i="1" l="1"/>
  <c r="C2142" i="1"/>
  <c r="E2138" i="1"/>
  <c r="G2135" i="1"/>
  <c r="K581" i="1"/>
  <c r="H585" i="1"/>
  <c r="F2138" i="1"/>
  <c r="I585" i="1"/>
  <c r="J582" i="1"/>
  <c r="D2142" i="1" l="1"/>
  <c r="C2143" i="1"/>
  <c r="E2139" i="1"/>
  <c r="G2136" i="1"/>
  <c r="K582" i="1"/>
  <c r="H586" i="1"/>
  <c r="F2139" i="1"/>
  <c r="I586" i="1"/>
  <c r="J583" i="1"/>
  <c r="E2140" i="1" l="1"/>
  <c r="D2143" i="1"/>
  <c r="C2144" i="1"/>
  <c r="G2137" i="1"/>
  <c r="K583" i="1"/>
  <c r="H587" i="1"/>
  <c r="F2140" i="1"/>
  <c r="I587" i="1"/>
  <c r="J584" i="1"/>
  <c r="D2144" i="1" l="1"/>
  <c r="C2145" i="1"/>
  <c r="E2141" i="1"/>
  <c r="G2138" i="1"/>
  <c r="K584" i="1"/>
  <c r="H588" i="1"/>
  <c r="F2141" i="1"/>
  <c r="I588" i="1"/>
  <c r="J585" i="1"/>
  <c r="D2145" i="1" l="1"/>
  <c r="C2146" i="1"/>
  <c r="E2142" i="1"/>
  <c r="G2139" i="1"/>
  <c r="K585" i="1"/>
  <c r="H589" i="1"/>
  <c r="F2142" i="1"/>
  <c r="I589" i="1"/>
  <c r="J586" i="1"/>
  <c r="E2143" i="1" l="1"/>
  <c r="D2146" i="1"/>
  <c r="C2147" i="1"/>
  <c r="G2140" i="1"/>
  <c r="K586" i="1"/>
  <c r="H590" i="1"/>
  <c r="F2143" i="1"/>
  <c r="I590" i="1"/>
  <c r="J587" i="1"/>
  <c r="D2147" i="1" l="1"/>
  <c r="C2148" i="1"/>
  <c r="E2144" i="1"/>
  <c r="G2141" i="1"/>
  <c r="K587" i="1"/>
  <c r="H591" i="1"/>
  <c r="F2144" i="1"/>
  <c r="I591" i="1"/>
  <c r="J588" i="1"/>
  <c r="C2149" i="1" l="1"/>
  <c r="D2148" i="1"/>
  <c r="E2145" i="1"/>
  <c r="G2142" i="1"/>
  <c r="K588" i="1"/>
  <c r="H592" i="1"/>
  <c r="F2145" i="1"/>
  <c r="I592" i="1"/>
  <c r="J589" i="1"/>
  <c r="E2146" i="1" l="1"/>
  <c r="D2149" i="1"/>
  <c r="C2150" i="1"/>
  <c r="G2143" i="1"/>
  <c r="K589" i="1"/>
  <c r="H593" i="1"/>
  <c r="F2146" i="1"/>
  <c r="I593" i="1"/>
  <c r="J590" i="1"/>
  <c r="E2147" i="1" l="1"/>
  <c r="D2150" i="1"/>
  <c r="C2151" i="1"/>
  <c r="G2144" i="1"/>
  <c r="K590" i="1"/>
  <c r="H594" i="1"/>
  <c r="F2147" i="1"/>
  <c r="I594" i="1"/>
  <c r="J591" i="1"/>
  <c r="E2148" i="1" l="1"/>
  <c r="C2152" i="1"/>
  <c r="D2151" i="1"/>
  <c r="G2145" i="1"/>
  <c r="K591" i="1"/>
  <c r="H595" i="1"/>
  <c r="F2148" i="1"/>
  <c r="I595" i="1"/>
  <c r="J592" i="1"/>
  <c r="D2152" i="1" l="1"/>
  <c r="C2153" i="1"/>
  <c r="E2149" i="1"/>
  <c r="G2146" i="1"/>
  <c r="K592" i="1"/>
  <c r="H596" i="1"/>
  <c r="F2149" i="1"/>
  <c r="I596" i="1"/>
  <c r="J593" i="1"/>
  <c r="E2150" i="1" l="1"/>
  <c r="D2153" i="1"/>
  <c r="C2154" i="1"/>
  <c r="G2147" i="1"/>
  <c r="K593" i="1"/>
  <c r="H597" i="1"/>
  <c r="F2150" i="1"/>
  <c r="I597" i="1"/>
  <c r="J594" i="1"/>
  <c r="D2154" i="1" l="1"/>
  <c r="C2155" i="1"/>
  <c r="E2151" i="1"/>
  <c r="G2148" i="1"/>
  <c r="K594" i="1"/>
  <c r="H598" i="1"/>
  <c r="F2151" i="1"/>
  <c r="I598" i="1"/>
  <c r="J595" i="1"/>
  <c r="D2155" i="1" l="1"/>
  <c r="C2156" i="1"/>
  <c r="E2152" i="1"/>
  <c r="G2149" i="1"/>
  <c r="K595" i="1"/>
  <c r="H599" i="1"/>
  <c r="F2152" i="1"/>
  <c r="I599" i="1"/>
  <c r="J596" i="1"/>
  <c r="E2153" i="1" l="1"/>
  <c r="D2156" i="1"/>
  <c r="C2157" i="1"/>
  <c r="G2150" i="1"/>
  <c r="K596" i="1"/>
  <c r="H600" i="1"/>
  <c r="F2153" i="1"/>
  <c r="I600" i="1"/>
  <c r="J597" i="1"/>
  <c r="D2157" i="1" l="1"/>
  <c r="C2158" i="1"/>
  <c r="E2154" i="1"/>
  <c r="G2151" i="1"/>
  <c r="K597" i="1"/>
  <c r="H601" i="1"/>
  <c r="F2154" i="1"/>
  <c r="I601" i="1"/>
  <c r="J598" i="1"/>
  <c r="D2158" i="1" l="1"/>
  <c r="C2159" i="1"/>
  <c r="E2155" i="1"/>
  <c r="G2152" i="1"/>
  <c r="K598" i="1"/>
  <c r="H602" i="1"/>
  <c r="F2155" i="1"/>
  <c r="I602" i="1"/>
  <c r="J599" i="1"/>
  <c r="E2156" i="1" l="1"/>
  <c r="D2159" i="1"/>
  <c r="C2160" i="1"/>
  <c r="G2153" i="1"/>
  <c r="K599" i="1"/>
  <c r="H603" i="1"/>
  <c r="F2156" i="1"/>
  <c r="I603" i="1"/>
  <c r="J600" i="1"/>
  <c r="D2160" i="1" l="1"/>
  <c r="C2161" i="1"/>
  <c r="E2157" i="1"/>
  <c r="G2154" i="1"/>
  <c r="K600" i="1"/>
  <c r="H604" i="1"/>
  <c r="F2157" i="1"/>
  <c r="I604" i="1"/>
  <c r="J601" i="1"/>
  <c r="D2161" i="1" l="1"/>
  <c r="C2162" i="1"/>
  <c r="E2158" i="1"/>
  <c r="G2155" i="1"/>
  <c r="K601" i="1"/>
  <c r="H605" i="1"/>
  <c r="F2158" i="1"/>
  <c r="I605" i="1"/>
  <c r="J602" i="1"/>
  <c r="D2162" i="1" l="1"/>
  <c r="C2163" i="1"/>
  <c r="E2159" i="1"/>
  <c r="G2156" i="1"/>
  <c r="K602" i="1"/>
  <c r="H606" i="1"/>
  <c r="F2159" i="1"/>
  <c r="I606" i="1"/>
  <c r="J603" i="1"/>
  <c r="E2160" i="1" l="1"/>
  <c r="D2163" i="1"/>
  <c r="C2164" i="1"/>
  <c r="G2157" i="1"/>
  <c r="K603" i="1"/>
  <c r="H607" i="1"/>
  <c r="F2160" i="1"/>
  <c r="I607" i="1"/>
  <c r="J604" i="1"/>
  <c r="D2164" i="1" l="1"/>
  <c r="C2165" i="1"/>
  <c r="E2161" i="1"/>
  <c r="G2158" i="1"/>
  <c r="K604" i="1"/>
  <c r="H608" i="1"/>
  <c r="F2161" i="1"/>
  <c r="I608" i="1"/>
  <c r="J605" i="1"/>
  <c r="E2162" i="1" l="1"/>
  <c r="D2165" i="1"/>
  <c r="C2166" i="1"/>
  <c r="G2159" i="1"/>
  <c r="K605" i="1"/>
  <c r="H609" i="1"/>
  <c r="F2162" i="1"/>
  <c r="I609" i="1"/>
  <c r="J606" i="1"/>
  <c r="D2166" i="1" l="1"/>
  <c r="C2167" i="1"/>
  <c r="E2163" i="1"/>
  <c r="G2160" i="1"/>
  <c r="K606" i="1"/>
  <c r="H610" i="1"/>
  <c r="F2163" i="1"/>
  <c r="I610" i="1"/>
  <c r="J607" i="1"/>
  <c r="D2167" i="1" l="1"/>
  <c r="C2168" i="1"/>
  <c r="E2164" i="1"/>
  <c r="G2161" i="1"/>
  <c r="K607" i="1"/>
  <c r="H611" i="1"/>
  <c r="F2164" i="1"/>
  <c r="I611" i="1"/>
  <c r="J608" i="1"/>
  <c r="E2165" i="1" l="1"/>
  <c r="D2168" i="1"/>
  <c r="C2169" i="1"/>
  <c r="G2162" i="1"/>
  <c r="K608" i="1"/>
  <c r="H612" i="1"/>
  <c r="F2165" i="1"/>
  <c r="I612" i="1"/>
  <c r="J609" i="1"/>
  <c r="D2169" i="1" l="1"/>
  <c r="C2170" i="1"/>
  <c r="E2166" i="1"/>
  <c r="G2163" i="1"/>
  <c r="K609" i="1"/>
  <c r="H613" i="1"/>
  <c r="F2166" i="1"/>
  <c r="I613" i="1"/>
  <c r="J610" i="1"/>
  <c r="D2170" i="1" l="1"/>
  <c r="C2171" i="1"/>
  <c r="E2167" i="1"/>
  <c r="G2164" i="1"/>
  <c r="K610" i="1"/>
  <c r="H614" i="1"/>
  <c r="F2167" i="1"/>
  <c r="I614" i="1"/>
  <c r="J611" i="1"/>
  <c r="E2168" i="1" l="1"/>
  <c r="D2171" i="1"/>
  <c r="C2172" i="1"/>
  <c r="G2165" i="1"/>
  <c r="K611" i="1"/>
  <c r="H615" i="1"/>
  <c r="F2168" i="1"/>
  <c r="J612" i="1"/>
  <c r="I615" i="1"/>
  <c r="D2172" i="1" l="1"/>
  <c r="C2173" i="1"/>
  <c r="E2169" i="1"/>
  <c r="G2166" i="1"/>
  <c r="K612" i="1"/>
  <c r="H616" i="1"/>
  <c r="F2169" i="1"/>
  <c r="J613" i="1"/>
  <c r="I616" i="1"/>
  <c r="E2170" i="1" l="1"/>
  <c r="D2173" i="1"/>
  <c r="C2174" i="1"/>
  <c r="G2167" i="1"/>
  <c r="K613" i="1"/>
  <c r="H617" i="1"/>
  <c r="F2170" i="1"/>
  <c r="J614" i="1"/>
  <c r="I617" i="1"/>
  <c r="D2174" i="1" l="1"/>
  <c r="C2175" i="1"/>
  <c r="E2171" i="1"/>
  <c r="G2168" i="1"/>
  <c r="K614" i="1"/>
  <c r="H618" i="1"/>
  <c r="F2171" i="1"/>
  <c r="J615" i="1"/>
  <c r="I618" i="1"/>
  <c r="E2172" i="1" l="1"/>
  <c r="C2176" i="1"/>
  <c r="D2175" i="1"/>
  <c r="G2169" i="1"/>
  <c r="K615" i="1"/>
  <c r="H619" i="1"/>
  <c r="F2172" i="1"/>
  <c r="J616" i="1"/>
  <c r="I619" i="1"/>
  <c r="D2176" i="1" l="1"/>
  <c r="C2177" i="1"/>
  <c r="E2173" i="1"/>
  <c r="G2170" i="1"/>
  <c r="K616" i="1"/>
  <c r="H620" i="1"/>
  <c r="F2173" i="1"/>
  <c r="J617" i="1"/>
  <c r="I620" i="1"/>
  <c r="D2177" i="1" l="1"/>
  <c r="C2178" i="1"/>
  <c r="E2174" i="1"/>
  <c r="G2171" i="1"/>
  <c r="K617" i="1"/>
  <c r="H621" i="1"/>
  <c r="F2174" i="1"/>
  <c r="J618" i="1"/>
  <c r="I621" i="1"/>
  <c r="D2178" i="1" l="1"/>
  <c r="C2179" i="1"/>
  <c r="E2175" i="1"/>
  <c r="G2172" i="1"/>
  <c r="K618" i="1"/>
  <c r="H622" i="1"/>
  <c r="F2175" i="1"/>
  <c r="J619" i="1"/>
  <c r="I622" i="1"/>
  <c r="E2176" i="1" l="1"/>
  <c r="D2179" i="1"/>
  <c r="C2180" i="1"/>
  <c r="G2173" i="1"/>
  <c r="K619" i="1"/>
  <c r="H623" i="1"/>
  <c r="F2176" i="1"/>
  <c r="J620" i="1"/>
  <c r="I623" i="1"/>
  <c r="D2180" i="1" l="1"/>
  <c r="C2181" i="1"/>
  <c r="E2177" i="1"/>
  <c r="G2174" i="1"/>
  <c r="K620" i="1"/>
  <c r="H624" i="1"/>
  <c r="F2177" i="1"/>
  <c r="J621" i="1"/>
  <c r="I624" i="1"/>
  <c r="E2178" i="1" l="1"/>
  <c r="D2181" i="1"/>
  <c r="C2182" i="1"/>
  <c r="G2175" i="1"/>
  <c r="K621" i="1"/>
  <c r="H625" i="1"/>
  <c r="F2178" i="1"/>
  <c r="J622" i="1"/>
  <c r="I625" i="1"/>
  <c r="E2179" i="1" l="1"/>
  <c r="D2182" i="1"/>
  <c r="C2183" i="1"/>
  <c r="G2176" i="1"/>
  <c r="K622" i="1"/>
  <c r="H626" i="1"/>
  <c r="F2179" i="1"/>
  <c r="J623" i="1"/>
  <c r="I626" i="1"/>
  <c r="E2180" i="1" l="1"/>
  <c r="D2183" i="1"/>
  <c r="C2184" i="1"/>
  <c r="G2177" i="1"/>
  <c r="K623" i="1"/>
  <c r="H627" i="1"/>
  <c r="F2180" i="1"/>
  <c r="J624" i="1"/>
  <c r="I627" i="1"/>
  <c r="E2181" i="1" l="1"/>
  <c r="C2185" i="1"/>
  <c r="D2184" i="1"/>
  <c r="G2178" i="1"/>
  <c r="K624" i="1"/>
  <c r="H628" i="1"/>
  <c r="F2181" i="1"/>
  <c r="J625" i="1"/>
  <c r="I628" i="1"/>
  <c r="D2185" i="1" l="1"/>
  <c r="C2186" i="1"/>
  <c r="E2182" i="1"/>
  <c r="G2179" i="1"/>
  <c r="K625" i="1"/>
  <c r="H629" i="1"/>
  <c r="F2182" i="1"/>
  <c r="J626" i="1"/>
  <c r="I629" i="1"/>
  <c r="E2183" i="1" l="1"/>
  <c r="D2186" i="1"/>
  <c r="C2187" i="1"/>
  <c r="G2180" i="1"/>
  <c r="K626" i="1"/>
  <c r="H630" i="1"/>
  <c r="F2183" i="1"/>
  <c r="J627" i="1"/>
  <c r="I630" i="1"/>
  <c r="C2188" i="1" l="1"/>
  <c r="D2187" i="1"/>
  <c r="E2184" i="1"/>
  <c r="G2181" i="1"/>
  <c r="K627" i="1"/>
  <c r="H631" i="1"/>
  <c r="F2184" i="1"/>
  <c r="J628" i="1"/>
  <c r="I631" i="1"/>
  <c r="E2185" i="1" l="1"/>
  <c r="D2188" i="1"/>
  <c r="C2189" i="1"/>
  <c r="G2182" i="1"/>
  <c r="K628" i="1"/>
  <c r="H632" i="1"/>
  <c r="F2185" i="1"/>
  <c r="J629" i="1"/>
  <c r="I632" i="1"/>
  <c r="E2186" i="1" l="1"/>
  <c r="D2189" i="1"/>
  <c r="C2190" i="1"/>
  <c r="G2183" i="1"/>
  <c r="K629" i="1"/>
  <c r="H633" i="1"/>
  <c r="F2186" i="1"/>
  <c r="J630" i="1"/>
  <c r="I633" i="1"/>
  <c r="E2187" i="1" l="1"/>
  <c r="D2190" i="1"/>
  <c r="C2191" i="1"/>
  <c r="G2184" i="1"/>
  <c r="K630" i="1"/>
  <c r="H634" i="1"/>
  <c r="F2187" i="1"/>
  <c r="J631" i="1"/>
  <c r="I634" i="1"/>
  <c r="E2188" i="1" l="1"/>
  <c r="D2191" i="1"/>
  <c r="C2192" i="1"/>
  <c r="G2185" i="1"/>
  <c r="K631" i="1"/>
  <c r="H635" i="1"/>
  <c r="F2188" i="1"/>
  <c r="J632" i="1"/>
  <c r="I635" i="1"/>
  <c r="E2189" i="1" l="1"/>
  <c r="C2193" i="1"/>
  <c r="D2192" i="1"/>
  <c r="G2186" i="1"/>
  <c r="K632" i="1"/>
  <c r="H636" i="1"/>
  <c r="F2189" i="1"/>
  <c r="J633" i="1"/>
  <c r="I636" i="1"/>
  <c r="C2194" i="1" l="1"/>
  <c r="D2193" i="1"/>
  <c r="E2190" i="1"/>
  <c r="G2187" i="1"/>
  <c r="K633" i="1"/>
  <c r="H637" i="1"/>
  <c r="F2190" i="1"/>
  <c r="J634" i="1"/>
  <c r="I637" i="1"/>
  <c r="E2191" i="1" l="1"/>
  <c r="D2194" i="1"/>
  <c r="C2195" i="1"/>
  <c r="G2188" i="1"/>
  <c r="K634" i="1"/>
  <c r="H638" i="1"/>
  <c r="F2191" i="1"/>
  <c r="J635" i="1"/>
  <c r="I638" i="1"/>
  <c r="D2195" i="1" l="1"/>
  <c r="C2196" i="1"/>
  <c r="E2192" i="1"/>
  <c r="G2189" i="1"/>
  <c r="K635" i="1"/>
  <c r="H639" i="1"/>
  <c r="F2192" i="1"/>
  <c r="J636" i="1"/>
  <c r="I639" i="1"/>
  <c r="D2196" i="1" l="1"/>
  <c r="C2197" i="1"/>
  <c r="E2193" i="1"/>
  <c r="G2190" i="1"/>
  <c r="K636" i="1"/>
  <c r="H640" i="1"/>
  <c r="F2193" i="1"/>
  <c r="J637" i="1"/>
  <c r="I640" i="1"/>
  <c r="D2197" i="1" l="1"/>
  <c r="C2198" i="1"/>
  <c r="E2194" i="1"/>
  <c r="G2191" i="1"/>
  <c r="K637" i="1"/>
  <c r="H641" i="1"/>
  <c r="F2194" i="1"/>
  <c r="J638" i="1"/>
  <c r="I641" i="1"/>
  <c r="E2195" i="1" l="1"/>
  <c r="D2198" i="1"/>
  <c r="C2199" i="1"/>
  <c r="G2192" i="1"/>
  <c r="K638" i="1"/>
  <c r="H642" i="1"/>
  <c r="F2195" i="1"/>
  <c r="J639" i="1"/>
  <c r="I642" i="1"/>
  <c r="D2199" i="1" l="1"/>
  <c r="C2200" i="1"/>
  <c r="E2196" i="1"/>
  <c r="G2193" i="1"/>
  <c r="K639" i="1"/>
  <c r="H643" i="1"/>
  <c r="F2196" i="1"/>
  <c r="J640" i="1"/>
  <c r="I643" i="1"/>
  <c r="D2200" i="1" l="1"/>
  <c r="C2201" i="1"/>
  <c r="E2197" i="1"/>
  <c r="G2194" i="1"/>
  <c r="K640" i="1"/>
  <c r="H644" i="1"/>
  <c r="F2197" i="1"/>
  <c r="J641" i="1"/>
  <c r="I644" i="1"/>
  <c r="E2198" i="1" l="1"/>
  <c r="D2201" i="1"/>
  <c r="C2202" i="1"/>
  <c r="G2195" i="1"/>
  <c r="K641" i="1"/>
  <c r="H645" i="1"/>
  <c r="F2198" i="1"/>
  <c r="J642" i="1"/>
  <c r="I645" i="1"/>
  <c r="C2203" i="1" l="1"/>
  <c r="D2202" i="1"/>
  <c r="E2199" i="1"/>
  <c r="G2196" i="1"/>
  <c r="K642" i="1"/>
  <c r="H646" i="1"/>
  <c r="F2199" i="1"/>
  <c r="J643" i="1"/>
  <c r="I646" i="1"/>
  <c r="E2200" i="1" l="1"/>
  <c r="D2203" i="1"/>
  <c r="C2204" i="1"/>
  <c r="G2197" i="1"/>
  <c r="K643" i="1"/>
  <c r="H647" i="1"/>
  <c r="F2200" i="1"/>
  <c r="J644" i="1"/>
  <c r="I647" i="1"/>
  <c r="E2201" i="1" l="1"/>
  <c r="D2204" i="1"/>
  <c r="C2205" i="1"/>
  <c r="G2198" i="1"/>
  <c r="K644" i="1"/>
  <c r="H648" i="1"/>
  <c r="F2201" i="1"/>
  <c r="J645" i="1"/>
  <c r="I648" i="1"/>
  <c r="E2202" i="1" l="1"/>
  <c r="D2205" i="1"/>
  <c r="C2206" i="1"/>
  <c r="G2199" i="1"/>
  <c r="K645" i="1"/>
  <c r="H649" i="1"/>
  <c r="F2202" i="1"/>
  <c r="J646" i="1"/>
  <c r="I649" i="1"/>
  <c r="E2203" i="1" l="1"/>
  <c r="D2206" i="1"/>
  <c r="C2207" i="1"/>
  <c r="G2200" i="1"/>
  <c r="K646" i="1"/>
  <c r="H650" i="1"/>
  <c r="F2203" i="1"/>
  <c r="J647" i="1"/>
  <c r="I650" i="1"/>
  <c r="E2204" i="1" l="1"/>
  <c r="D2207" i="1"/>
  <c r="C2208" i="1"/>
  <c r="G2201" i="1"/>
  <c r="K647" i="1"/>
  <c r="H651" i="1"/>
  <c r="F2204" i="1"/>
  <c r="J648" i="1"/>
  <c r="I651" i="1"/>
  <c r="E2205" i="1" l="1"/>
  <c r="D2208" i="1"/>
  <c r="C2209" i="1"/>
  <c r="G2202" i="1"/>
  <c r="K648" i="1"/>
  <c r="H652" i="1"/>
  <c r="F2205" i="1"/>
  <c r="J649" i="1"/>
  <c r="I652" i="1"/>
  <c r="E2206" i="1" l="1"/>
  <c r="D2209" i="1"/>
  <c r="C2210" i="1"/>
  <c r="G2203" i="1"/>
  <c r="K649" i="1"/>
  <c r="H653" i="1"/>
  <c r="F2206" i="1"/>
  <c r="J650" i="1"/>
  <c r="I653" i="1"/>
  <c r="E2207" i="1" l="1"/>
  <c r="D2210" i="1"/>
  <c r="C2211" i="1"/>
  <c r="G2204" i="1"/>
  <c r="K650" i="1"/>
  <c r="H654" i="1"/>
  <c r="F2207" i="1"/>
  <c r="J651" i="1"/>
  <c r="I654" i="1"/>
  <c r="E2208" i="1" l="1"/>
  <c r="C2212" i="1"/>
  <c r="D2211" i="1"/>
  <c r="G2205" i="1"/>
  <c r="K651" i="1"/>
  <c r="H655" i="1"/>
  <c r="F2208" i="1"/>
  <c r="J652" i="1"/>
  <c r="I655" i="1"/>
  <c r="D2212" i="1" l="1"/>
  <c r="C2213" i="1"/>
  <c r="E2209" i="1"/>
  <c r="G2206" i="1"/>
  <c r="K652" i="1"/>
  <c r="H656" i="1"/>
  <c r="F2209" i="1"/>
  <c r="J653" i="1"/>
  <c r="I656" i="1"/>
  <c r="E2210" i="1" l="1"/>
  <c r="D2213" i="1"/>
  <c r="C2214" i="1"/>
  <c r="G2207" i="1"/>
  <c r="K653" i="1"/>
  <c r="H657" i="1"/>
  <c r="F2210" i="1"/>
  <c r="J654" i="1"/>
  <c r="I657" i="1"/>
  <c r="D2214" i="1" l="1"/>
  <c r="C2215" i="1"/>
  <c r="E2211" i="1"/>
  <c r="G2208" i="1"/>
  <c r="K654" i="1"/>
  <c r="H658" i="1"/>
  <c r="F2211" i="1"/>
  <c r="J655" i="1"/>
  <c r="I658" i="1"/>
  <c r="D2215" i="1" l="1"/>
  <c r="C2216" i="1"/>
  <c r="E2212" i="1"/>
  <c r="G2209" i="1"/>
  <c r="K655" i="1"/>
  <c r="H659" i="1"/>
  <c r="F2212" i="1"/>
  <c r="J656" i="1"/>
  <c r="I659" i="1"/>
  <c r="E2213" i="1" l="1"/>
  <c r="D2216" i="1"/>
  <c r="C2217" i="1"/>
  <c r="G2210" i="1"/>
  <c r="K656" i="1"/>
  <c r="H660" i="1"/>
  <c r="F2213" i="1"/>
  <c r="J657" i="1"/>
  <c r="I660" i="1"/>
  <c r="D2217" i="1" l="1"/>
  <c r="C2218" i="1"/>
  <c r="E2214" i="1"/>
  <c r="G2211" i="1"/>
  <c r="K657" i="1"/>
  <c r="H661" i="1"/>
  <c r="F2214" i="1"/>
  <c r="J658" i="1"/>
  <c r="I661" i="1"/>
  <c r="D2218" i="1" l="1"/>
  <c r="C2219" i="1"/>
  <c r="E2215" i="1"/>
  <c r="G2212" i="1"/>
  <c r="K658" i="1"/>
  <c r="H662" i="1"/>
  <c r="F2215" i="1"/>
  <c r="J659" i="1"/>
  <c r="I662" i="1"/>
  <c r="E2216" i="1" l="1"/>
  <c r="D2219" i="1"/>
  <c r="C2220" i="1"/>
  <c r="G2213" i="1"/>
  <c r="K659" i="1"/>
  <c r="H663" i="1"/>
  <c r="F2216" i="1"/>
  <c r="J660" i="1"/>
  <c r="I663" i="1"/>
  <c r="C2221" i="1" l="1"/>
  <c r="D2220" i="1"/>
  <c r="E2217" i="1"/>
  <c r="G2214" i="1"/>
  <c r="K660" i="1"/>
  <c r="H664" i="1"/>
  <c r="F2217" i="1"/>
  <c r="J661" i="1"/>
  <c r="I664" i="1"/>
  <c r="E2218" i="1" l="1"/>
  <c r="D2221" i="1"/>
  <c r="C2222" i="1"/>
  <c r="G2215" i="1"/>
  <c r="K661" i="1"/>
  <c r="H665" i="1"/>
  <c r="F2218" i="1"/>
  <c r="J662" i="1"/>
  <c r="I665" i="1"/>
  <c r="E2219" i="1" l="1"/>
  <c r="D2222" i="1"/>
  <c r="C2223" i="1"/>
  <c r="G2216" i="1"/>
  <c r="K662" i="1"/>
  <c r="H666" i="1"/>
  <c r="F2219" i="1"/>
  <c r="J663" i="1"/>
  <c r="I666" i="1"/>
  <c r="E2220" i="1" l="1"/>
  <c r="C2224" i="1"/>
  <c r="D2223" i="1"/>
  <c r="G2217" i="1"/>
  <c r="K663" i="1"/>
  <c r="H667" i="1"/>
  <c r="F2220" i="1"/>
  <c r="J664" i="1"/>
  <c r="I667" i="1"/>
  <c r="D2224" i="1" l="1"/>
  <c r="C2225" i="1"/>
  <c r="E2221" i="1"/>
  <c r="G2218" i="1"/>
  <c r="K664" i="1"/>
  <c r="H668" i="1"/>
  <c r="F2221" i="1"/>
  <c r="J665" i="1"/>
  <c r="I668" i="1"/>
  <c r="E2222" i="1" l="1"/>
  <c r="D2225" i="1"/>
  <c r="C2226" i="1"/>
  <c r="G2219" i="1"/>
  <c r="K665" i="1"/>
  <c r="H669" i="1"/>
  <c r="F2222" i="1"/>
  <c r="J666" i="1"/>
  <c r="I669" i="1"/>
  <c r="D2226" i="1" l="1"/>
  <c r="C2227" i="1"/>
  <c r="E2223" i="1"/>
  <c r="G2220" i="1"/>
  <c r="K666" i="1"/>
  <c r="H670" i="1"/>
  <c r="F2223" i="1"/>
  <c r="J667" i="1"/>
  <c r="I670" i="1"/>
  <c r="C2228" i="1" l="1"/>
  <c r="D2227" i="1"/>
  <c r="E2224" i="1"/>
  <c r="G2221" i="1"/>
  <c r="K667" i="1"/>
  <c r="H671" i="1"/>
  <c r="F2224" i="1"/>
  <c r="J668" i="1"/>
  <c r="I671" i="1"/>
  <c r="E2225" i="1" l="1"/>
  <c r="D2228" i="1"/>
  <c r="C2229" i="1"/>
  <c r="G2222" i="1"/>
  <c r="K668" i="1"/>
  <c r="H672" i="1"/>
  <c r="F2225" i="1"/>
  <c r="I672" i="1"/>
  <c r="J669" i="1"/>
  <c r="D2229" i="1" l="1"/>
  <c r="C2230" i="1"/>
  <c r="E2226" i="1"/>
  <c r="G2223" i="1"/>
  <c r="K669" i="1"/>
  <c r="H673" i="1"/>
  <c r="F2226" i="1"/>
  <c r="I673" i="1"/>
  <c r="J670" i="1"/>
  <c r="D2230" i="1" l="1"/>
  <c r="C2231" i="1"/>
  <c r="E2227" i="1"/>
  <c r="G2224" i="1"/>
  <c r="K670" i="1"/>
  <c r="H674" i="1"/>
  <c r="F2227" i="1"/>
  <c r="I674" i="1"/>
  <c r="J671" i="1"/>
  <c r="D2231" i="1" l="1"/>
  <c r="C2232" i="1"/>
  <c r="E2228" i="1"/>
  <c r="G2225" i="1"/>
  <c r="K671" i="1"/>
  <c r="H675" i="1"/>
  <c r="F2228" i="1"/>
  <c r="I675" i="1"/>
  <c r="J672" i="1"/>
  <c r="E2229" i="1" l="1"/>
  <c r="D2232" i="1"/>
  <c r="C2233" i="1"/>
  <c r="G2226" i="1"/>
  <c r="K672" i="1"/>
  <c r="H676" i="1"/>
  <c r="F2229" i="1"/>
  <c r="I676" i="1"/>
  <c r="J673" i="1"/>
  <c r="D2233" i="1" l="1"/>
  <c r="C2234" i="1"/>
  <c r="E2230" i="1"/>
  <c r="G2227" i="1"/>
  <c r="K673" i="1"/>
  <c r="H677" i="1"/>
  <c r="F2230" i="1"/>
  <c r="J674" i="1"/>
  <c r="I677" i="1"/>
  <c r="D2234" i="1" l="1"/>
  <c r="C2235" i="1"/>
  <c r="E2231" i="1"/>
  <c r="G2228" i="1"/>
  <c r="K674" i="1"/>
  <c r="H678" i="1"/>
  <c r="F2231" i="1"/>
  <c r="I678" i="1"/>
  <c r="J675" i="1"/>
  <c r="E2232" i="1" l="1"/>
  <c r="D2235" i="1"/>
  <c r="C2236" i="1"/>
  <c r="G2229" i="1"/>
  <c r="K675" i="1"/>
  <c r="H679" i="1"/>
  <c r="F2232" i="1"/>
  <c r="I679" i="1"/>
  <c r="J676" i="1"/>
  <c r="D2236" i="1" l="1"/>
  <c r="C2237" i="1"/>
  <c r="E2233" i="1"/>
  <c r="G2230" i="1"/>
  <c r="K676" i="1"/>
  <c r="H680" i="1"/>
  <c r="F2233" i="1"/>
  <c r="J677" i="1"/>
  <c r="I680" i="1"/>
  <c r="D2237" i="1" l="1"/>
  <c r="C2238" i="1"/>
  <c r="E2234" i="1"/>
  <c r="G2231" i="1"/>
  <c r="K677" i="1"/>
  <c r="H681" i="1"/>
  <c r="F2234" i="1"/>
  <c r="J678" i="1"/>
  <c r="I681" i="1"/>
  <c r="E2235" i="1" l="1"/>
  <c r="D2238" i="1"/>
  <c r="C2239" i="1"/>
  <c r="G2232" i="1"/>
  <c r="K678" i="1"/>
  <c r="H682" i="1"/>
  <c r="F2235" i="1"/>
  <c r="J679" i="1"/>
  <c r="I682" i="1"/>
  <c r="D2239" i="1" l="1"/>
  <c r="C2240" i="1"/>
  <c r="E2236" i="1"/>
  <c r="G2233" i="1"/>
  <c r="K679" i="1"/>
  <c r="H683" i="1"/>
  <c r="F2236" i="1"/>
  <c r="J680" i="1"/>
  <c r="I683" i="1"/>
  <c r="D2240" i="1" l="1"/>
  <c r="C2241" i="1"/>
  <c r="E2237" i="1"/>
  <c r="G2234" i="1"/>
  <c r="K680" i="1"/>
  <c r="H684" i="1"/>
  <c r="F2237" i="1"/>
  <c r="J681" i="1"/>
  <c r="I684" i="1"/>
  <c r="E2238" i="1" l="1"/>
  <c r="D2241" i="1"/>
  <c r="C2242" i="1"/>
  <c r="G2235" i="1"/>
  <c r="K681" i="1"/>
  <c r="H685" i="1"/>
  <c r="F2238" i="1"/>
  <c r="J682" i="1"/>
  <c r="I685" i="1"/>
  <c r="D2242" i="1" l="1"/>
  <c r="C2243" i="1"/>
  <c r="E2239" i="1"/>
  <c r="G2236" i="1"/>
  <c r="K682" i="1"/>
  <c r="H686" i="1"/>
  <c r="F2239" i="1"/>
  <c r="J683" i="1"/>
  <c r="I686" i="1"/>
  <c r="D2243" i="1" l="1"/>
  <c r="C2244" i="1"/>
  <c r="E2240" i="1"/>
  <c r="G2237" i="1"/>
  <c r="K683" i="1"/>
  <c r="H687" i="1"/>
  <c r="F2240" i="1"/>
  <c r="J684" i="1"/>
  <c r="I687" i="1"/>
  <c r="E2241" i="1" l="1"/>
  <c r="D2244" i="1"/>
  <c r="C2245" i="1"/>
  <c r="G2238" i="1"/>
  <c r="K684" i="1"/>
  <c r="H688" i="1"/>
  <c r="F2241" i="1"/>
  <c r="J685" i="1"/>
  <c r="I688" i="1"/>
  <c r="D2245" i="1" l="1"/>
  <c r="C2246" i="1"/>
  <c r="E2242" i="1"/>
  <c r="G2239" i="1"/>
  <c r="K685" i="1"/>
  <c r="H689" i="1"/>
  <c r="F2242" i="1"/>
  <c r="J686" i="1"/>
  <c r="I689" i="1"/>
  <c r="D2246" i="1" l="1"/>
  <c r="C2247" i="1"/>
  <c r="E2243" i="1"/>
  <c r="G2240" i="1"/>
  <c r="K686" i="1"/>
  <c r="H690" i="1"/>
  <c r="F2243" i="1"/>
  <c r="J687" i="1"/>
  <c r="I690" i="1"/>
  <c r="E2244" i="1" l="1"/>
  <c r="D2247" i="1"/>
  <c r="C2248" i="1"/>
  <c r="G2241" i="1"/>
  <c r="K687" i="1"/>
  <c r="H691" i="1"/>
  <c r="F2244" i="1"/>
  <c r="J688" i="1"/>
  <c r="I691" i="1"/>
  <c r="D2248" i="1" l="1"/>
  <c r="C2249" i="1"/>
  <c r="E2245" i="1"/>
  <c r="G2242" i="1"/>
  <c r="K688" i="1"/>
  <c r="H692" i="1"/>
  <c r="F2245" i="1"/>
  <c r="J689" i="1"/>
  <c r="I692" i="1"/>
  <c r="C2250" i="1" l="1"/>
  <c r="D2249" i="1"/>
  <c r="E2246" i="1"/>
  <c r="G2243" i="1"/>
  <c r="K689" i="1"/>
  <c r="H693" i="1"/>
  <c r="F2246" i="1"/>
  <c r="J690" i="1"/>
  <c r="I693" i="1"/>
  <c r="E2247" i="1" l="1"/>
  <c r="D2250" i="1"/>
  <c r="C2251" i="1"/>
  <c r="G2244" i="1"/>
  <c r="K690" i="1"/>
  <c r="H694" i="1"/>
  <c r="F2247" i="1"/>
  <c r="J691" i="1"/>
  <c r="I694" i="1"/>
  <c r="D2251" i="1" l="1"/>
  <c r="C2252" i="1"/>
  <c r="E2248" i="1"/>
  <c r="G2245" i="1"/>
  <c r="K691" i="1"/>
  <c r="H695" i="1"/>
  <c r="F2248" i="1"/>
  <c r="J692" i="1"/>
  <c r="I695" i="1"/>
  <c r="D2252" i="1" l="1"/>
  <c r="C2253" i="1"/>
  <c r="E2249" i="1"/>
  <c r="G2246" i="1"/>
  <c r="K692" i="1"/>
  <c r="H696" i="1"/>
  <c r="F2249" i="1"/>
  <c r="I696" i="1"/>
  <c r="J693" i="1"/>
  <c r="D2253" i="1" l="1"/>
  <c r="C2254" i="1"/>
  <c r="E2250" i="1"/>
  <c r="G2247" i="1"/>
  <c r="K693" i="1"/>
  <c r="H697" i="1"/>
  <c r="F2250" i="1"/>
  <c r="I697" i="1"/>
  <c r="J694" i="1"/>
  <c r="E2251" i="1" l="1"/>
  <c r="D2254" i="1"/>
  <c r="C2255" i="1"/>
  <c r="G2248" i="1"/>
  <c r="K694" i="1"/>
  <c r="H698" i="1"/>
  <c r="F2251" i="1"/>
  <c r="J695" i="1"/>
  <c r="I698" i="1"/>
  <c r="D2255" i="1" l="1"/>
  <c r="C2256" i="1"/>
  <c r="E2252" i="1"/>
  <c r="G2249" i="1"/>
  <c r="K695" i="1"/>
  <c r="H699" i="1"/>
  <c r="F2252" i="1"/>
  <c r="J696" i="1"/>
  <c r="I699" i="1"/>
  <c r="D2256" i="1" l="1"/>
  <c r="C2257" i="1"/>
  <c r="E2253" i="1"/>
  <c r="G2250" i="1"/>
  <c r="K696" i="1"/>
  <c r="H700" i="1"/>
  <c r="F2253" i="1"/>
  <c r="J697" i="1"/>
  <c r="I700" i="1"/>
  <c r="E2254" i="1" l="1"/>
  <c r="D2257" i="1"/>
  <c r="C2258" i="1"/>
  <c r="G2251" i="1"/>
  <c r="K697" i="1"/>
  <c r="H701" i="1"/>
  <c r="F2254" i="1"/>
  <c r="J698" i="1"/>
  <c r="I701" i="1"/>
  <c r="D2258" i="1" l="1"/>
  <c r="C2259" i="1"/>
  <c r="E2255" i="1"/>
  <c r="G2252" i="1"/>
  <c r="K698" i="1"/>
  <c r="H702" i="1"/>
  <c r="F2255" i="1"/>
  <c r="I702" i="1"/>
  <c r="J699" i="1"/>
  <c r="D2259" i="1" l="1"/>
  <c r="C2260" i="1"/>
  <c r="E2256" i="1"/>
  <c r="G2253" i="1"/>
  <c r="K699" i="1"/>
  <c r="H703" i="1"/>
  <c r="F2256" i="1"/>
  <c r="I703" i="1"/>
  <c r="J700" i="1"/>
  <c r="E2257" i="1" l="1"/>
  <c r="D2260" i="1"/>
  <c r="C2261" i="1"/>
  <c r="G2254" i="1"/>
  <c r="K700" i="1"/>
  <c r="H704" i="1"/>
  <c r="F2257" i="1"/>
  <c r="J701" i="1"/>
  <c r="I704" i="1"/>
  <c r="D2261" i="1" l="1"/>
  <c r="C2262" i="1"/>
  <c r="E2258" i="1"/>
  <c r="G2255" i="1"/>
  <c r="K701" i="1"/>
  <c r="H705" i="1"/>
  <c r="F2258" i="1"/>
  <c r="J702" i="1"/>
  <c r="I705" i="1"/>
  <c r="D2262" i="1" l="1"/>
  <c r="C2263" i="1"/>
  <c r="E2259" i="1"/>
  <c r="G2256" i="1"/>
  <c r="K702" i="1"/>
  <c r="H706" i="1"/>
  <c r="F2259" i="1"/>
  <c r="J703" i="1"/>
  <c r="I706" i="1"/>
  <c r="E2260" i="1" l="1"/>
  <c r="D2263" i="1"/>
  <c r="C2264" i="1"/>
  <c r="G2257" i="1"/>
  <c r="K703" i="1"/>
  <c r="H707" i="1"/>
  <c r="F2260" i="1"/>
  <c r="J704" i="1"/>
  <c r="I707" i="1"/>
  <c r="D2264" i="1" l="1"/>
  <c r="C2265" i="1"/>
  <c r="E2261" i="1"/>
  <c r="G2258" i="1"/>
  <c r="K704" i="1"/>
  <c r="H708" i="1"/>
  <c r="F2261" i="1"/>
  <c r="J705" i="1"/>
  <c r="I708" i="1"/>
  <c r="D2265" i="1" l="1"/>
  <c r="C2266" i="1"/>
  <c r="E2262" i="1"/>
  <c r="G2259" i="1"/>
  <c r="K705" i="1"/>
  <c r="H709" i="1"/>
  <c r="F2262" i="1"/>
  <c r="J706" i="1"/>
  <c r="I709" i="1"/>
  <c r="E2263" i="1" l="1"/>
  <c r="D2266" i="1"/>
  <c r="C2267" i="1"/>
  <c r="G2260" i="1"/>
  <c r="K706" i="1"/>
  <c r="H710" i="1"/>
  <c r="F2263" i="1"/>
  <c r="I710" i="1"/>
  <c r="J707" i="1"/>
  <c r="D2267" i="1" l="1"/>
  <c r="C2268" i="1"/>
  <c r="E2264" i="1"/>
  <c r="G2261" i="1"/>
  <c r="K707" i="1"/>
  <c r="H711" i="1"/>
  <c r="F2264" i="1"/>
  <c r="J708" i="1"/>
  <c r="I711" i="1"/>
  <c r="D2268" i="1" l="1"/>
  <c r="C2269" i="1"/>
  <c r="E2265" i="1"/>
  <c r="G2262" i="1"/>
  <c r="K708" i="1"/>
  <c r="H712" i="1"/>
  <c r="F2265" i="1"/>
  <c r="I712" i="1"/>
  <c r="J709" i="1"/>
  <c r="E2266" i="1" l="1"/>
  <c r="D2269" i="1"/>
  <c r="C2270" i="1"/>
  <c r="G2263" i="1"/>
  <c r="K709" i="1"/>
  <c r="H713" i="1"/>
  <c r="F2266" i="1"/>
  <c r="J710" i="1"/>
  <c r="I713" i="1"/>
  <c r="D2270" i="1" l="1"/>
  <c r="C2271" i="1"/>
  <c r="E2267" i="1"/>
  <c r="G2264" i="1"/>
  <c r="K710" i="1"/>
  <c r="H714" i="1"/>
  <c r="F2267" i="1"/>
  <c r="J711" i="1"/>
  <c r="I714" i="1"/>
  <c r="D2271" i="1" l="1"/>
  <c r="C2272" i="1"/>
  <c r="E2268" i="1"/>
  <c r="G2265" i="1"/>
  <c r="K711" i="1"/>
  <c r="H715" i="1"/>
  <c r="F2268" i="1"/>
  <c r="I715" i="1"/>
  <c r="J712" i="1"/>
  <c r="E2269" i="1" l="1"/>
  <c r="D2272" i="1"/>
  <c r="C2273" i="1"/>
  <c r="G2266" i="1"/>
  <c r="K712" i="1"/>
  <c r="H716" i="1"/>
  <c r="F2269" i="1"/>
  <c r="I716" i="1"/>
  <c r="J713" i="1"/>
  <c r="D2273" i="1" l="1"/>
  <c r="C2274" i="1"/>
  <c r="E2270" i="1"/>
  <c r="G2267" i="1"/>
  <c r="K713" i="1"/>
  <c r="H717" i="1"/>
  <c r="F2270" i="1"/>
  <c r="I717" i="1"/>
  <c r="J714" i="1"/>
  <c r="D2274" i="1" l="1"/>
  <c r="C2275" i="1"/>
  <c r="E2271" i="1"/>
  <c r="G2268" i="1"/>
  <c r="K714" i="1"/>
  <c r="H718" i="1"/>
  <c r="F2271" i="1"/>
  <c r="J715" i="1"/>
  <c r="I718" i="1"/>
  <c r="E2272" i="1" l="1"/>
  <c r="D2275" i="1"/>
  <c r="C2276" i="1"/>
  <c r="G2269" i="1"/>
  <c r="K715" i="1"/>
  <c r="H719" i="1"/>
  <c r="F2272" i="1"/>
  <c r="I719" i="1"/>
  <c r="J716" i="1"/>
  <c r="C2277" i="1" l="1"/>
  <c r="D2276" i="1"/>
  <c r="E2273" i="1"/>
  <c r="G2270" i="1"/>
  <c r="K716" i="1"/>
  <c r="H720" i="1"/>
  <c r="F2273" i="1"/>
  <c r="I720" i="1"/>
  <c r="J717" i="1"/>
  <c r="E2274" i="1" l="1"/>
  <c r="D2277" i="1"/>
  <c r="C2278" i="1"/>
  <c r="G2271" i="1"/>
  <c r="K717" i="1"/>
  <c r="H721" i="1"/>
  <c r="F2274" i="1"/>
  <c r="I721" i="1"/>
  <c r="J718" i="1"/>
  <c r="E2275" i="1" l="1"/>
  <c r="D2278" i="1"/>
  <c r="C2279" i="1"/>
  <c r="G2272" i="1"/>
  <c r="K718" i="1"/>
  <c r="H722" i="1"/>
  <c r="F2275" i="1"/>
  <c r="I722" i="1"/>
  <c r="J719" i="1"/>
  <c r="E2276" i="1" l="1"/>
  <c r="D2279" i="1"/>
  <c r="C2280" i="1"/>
  <c r="G2273" i="1"/>
  <c r="K719" i="1"/>
  <c r="H723" i="1"/>
  <c r="F2276" i="1"/>
  <c r="I723" i="1"/>
  <c r="J720" i="1"/>
  <c r="E2277" i="1" l="1"/>
  <c r="D2280" i="1"/>
  <c r="C2281" i="1"/>
  <c r="G2274" i="1"/>
  <c r="K720" i="1"/>
  <c r="H724" i="1"/>
  <c r="F2277" i="1"/>
  <c r="I724" i="1"/>
  <c r="J721" i="1"/>
  <c r="E2278" i="1" l="1"/>
  <c r="D2281" i="1"/>
  <c r="C2282" i="1"/>
  <c r="G2275" i="1"/>
  <c r="K721" i="1"/>
  <c r="H725" i="1"/>
  <c r="F2278" i="1"/>
  <c r="I725" i="1"/>
  <c r="J722" i="1"/>
  <c r="E2279" i="1" l="1"/>
  <c r="D2282" i="1"/>
  <c r="C2283" i="1"/>
  <c r="G2276" i="1"/>
  <c r="K722" i="1"/>
  <c r="H726" i="1"/>
  <c r="F2279" i="1"/>
  <c r="I726" i="1"/>
  <c r="J723" i="1"/>
  <c r="E2280" i="1" l="1"/>
  <c r="D2283" i="1"/>
  <c r="C2284" i="1"/>
  <c r="G2277" i="1"/>
  <c r="K723" i="1"/>
  <c r="H727" i="1"/>
  <c r="F2280" i="1"/>
  <c r="I727" i="1"/>
  <c r="J724" i="1"/>
  <c r="E2281" i="1" l="1"/>
  <c r="D2284" i="1"/>
  <c r="C2285" i="1"/>
  <c r="G2278" i="1"/>
  <c r="K724" i="1"/>
  <c r="H728" i="1"/>
  <c r="F2281" i="1"/>
  <c r="I728" i="1"/>
  <c r="J725" i="1"/>
  <c r="E2282" i="1" l="1"/>
  <c r="D2285" i="1"/>
  <c r="C2286" i="1"/>
  <c r="G2279" i="1"/>
  <c r="K725" i="1"/>
  <c r="H729" i="1"/>
  <c r="F2282" i="1"/>
  <c r="I729" i="1"/>
  <c r="J726" i="1"/>
  <c r="E2283" i="1" l="1"/>
  <c r="D2286" i="1"/>
  <c r="C2287" i="1"/>
  <c r="G2280" i="1"/>
  <c r="K726" i="1"/>
  <c r="H730" i="1"/>
  <c r="F2283" i="1"/>
  <c r="I730" i="1"/>
  <c r="J727" i="1"/>
  <c r="E2284" i="1" l="1"/>
  <c r="D2287" i="1"/>
  <c r="C2288" i="1"/>
  <c r="G2281" i="1"/>
  <c r="K727" i="1"/>
  <c r="H731" i="1"/>
  <c r="F2284" i="1"/>
  <c r="I731" i="1"/>
  <c r="J728" i="1"/>
  <c r="E2285" i="1" l="1"/>
  <c r="C2289" i="1"/>
  <c r="D2288" i="1"/>
  <c r="G2282" i="1"/>
  <c r="K728" i="1"/>
  <c r="H732" i="1"/>
  <c r="F2285" i="1"/>
  <c r="I732" i="1"/>
  <c r="J729" i="1"/>
  <c r="D2289" i="1" l="1"/>
  <c r="C2290" i="1"/>
  <c r="E2286" i="1"/>
  <c r="G2283" i="1"/>
  <c r="K729" i="1"/>
  <c r="H733" i="1"/>
  <c r="F2286" i="1"/>
  <c r="I733" i="1"/>
  <c r="J730" i="1"/>
  <c r="E2287" i="1" l="1"/>
  <c r="D2290" i="1"/>
  <c r="C2291" i="1"/>
  <c r="G2284" i="1"/>
  <c r="K730" i="1"/>
  <c r="H734" i="1"/>
  <c r="F2287" i="1"/>
  <c r="I734" i="1"/>
  <c r="J731" i="1"/>
  <c r="D2291" i="1" l="1"/>
  <c r="C2292" i="1"/>
  <c r="E2288" i="1"/>
  <c r="G2285" i="1"/>
  <c r="K731" i="1"/>
  <c r="H735" i="1"/>
  <c r="F2288" i="1"/>
  <c r="I735" i="1"/>
  <c r="J732" i="1"/>
  <c r="D2292" i="1" l="1"/>
  <c r="C2293" i="1"/>
  <c r="E2289" i="1"/>
  <c r="G2286" i="1"/>
  <c r="K732" i="1"/>
  <c r="H736" i="1"/>
  <c r="F2289" i="1"/>
  <c r="I736" i="1"/>
  <c r="J733" i="1"/>
  <c r="E2290" i="1" l="1"/>
  <c r="D2293" i="1"/>
  <c r="C2294" i="1"/>
  <c r="G2287" i="1"/>
  <c r="K733" i="1"/>
  <c r="H737" i="1"/>
  <c r="F2290" i="1"/>
  <c r="I737" i="1"/>
  <c r="J734" i="1"/>
  <c r="D2294" i="1" l="1"/>
  <c r="C2295" i="1"/>
  <c r="E2291" i="1"/>
  <c r="G2288" i="1"/>
  <c r="K734" i="1"/>
  <c r="H738" i="1"/>
  <c r="F2291" i="1"/>
  <c r="I738" i="1"/>
  <c r="J735" i="1"/>
  <c r="D2295" i="1" l="1"/>
  <c r="C2296" i="1"/>
  <c r="E2292" i="1"/>
  <c r="G2289" i="1"/>
  <c r="K735" i="1"/>
  <c r="H739" i="1"/>
  <c r="F2292" i="1"/>
  <c r="I739" i="1"/>
  <c r="J736" i="1"/>
  <c r="E2293" i="1" l="1"/>
  <c r="D2296" i="1"/>
  <c r="C2297" i="1"/>
  <c r="G2290" i="1"/>
  <c r="K736" i="1"/>
  <c r="H740" i="1"/>
  <c r="F2293" i="1"/>
  <c r="I740" i="1"/>
  <c r="J737" i="1"/>
  <c r="D2297" i="1" l="1"/>
  <c r="C2298" i="1"/>
  <c r="E2294" i="1"/>
  <c r="G2291" i="1"/>
  <c r="K737" i="1"/>
  <c r="H741" i="1"/>
  <c r="F2294" i="1"/>
  <c r="I741" i="1"/>
  <c r="J738" i="1"/>
  <c r="D2298" i="1" l="1"/>
  <c r="C2299" i="1"/>
  <c r="E2295" i="1"/>
  <c r="G2292" i="1"/>
  <c r="K738" i="1"/>
  <c r="H742" i="1"/>
  <c r="F2295" i="1"/>
  <c r="I742" i="1"/>
  <c r="J739" i="1"/>
  <c r="E2296" i="1" l="1"/>
  <c r="D2299" i="1"/>
  <c r="C2300" i="1"/>
  <c r="G2293" i="1"/>
  <c r="K739" i="1"/>
  <c r="H743" i="1"/>
  <c r="F2296" i="1"/>
  <c r="I743" i="1"/>
  <c r="J740" i="1"/>
  <c r="D2300" i="1" l="1"/>
  <c r="C2301" i="1"/>
  <c r="E2297" i="1"/>
  <c r="G2294" i="1"/>
  <c r="K740" i="1"/>
  <c r="H744" i="1"/>
  <c r="F2297" i="1"/>
  <c r="I744" i="1"/>
  <c r="J741" i="1"/>
  <c r="D2301" i="1" l="1"/>
  <c r="C2302" i="1"/>
  <c r="E2298" i="1"/>
  <c r="G2295" i="1"/>
  <c r="K741" i="1"/>
  <c r="H745" i="1"/>
  <c r="F2298" i="1"/>
  <c r="I745" i="1"/>
  <c r="J742" i="1"/>
  <c r="E2299" i="1" l="1"/>
  <c r="D2302" i="1"/>
  <c r="C2303" i="1"/>
  <c r="G2296" i="1"/>
  <c r="K742" i="1"/>
  <c r="H746" i="1"/>
  <c r="F2299" i="1"/>
  <c r="I746" i="1"/>
  <c r="J743" i="1"/>
  <c r="C2304" i="1" l="1"/>
  <c r="D2303" i="1"/>
  <c r="E2300" i="1"/>
  <c r="G2297" i="1"/>
  <c r="K743" i="1"/>
  <c r="H747" i="1"/>
  <c r="F2300" i="1"/>
  <c r="I747" i="1"/>
  <c r="J744" i="1"/>
  <c r="E2301" i="1" l="1"/>
  <c r="D2304" i="1"/>
  <c r="C2305" i="1"/>
  <c r="G2298" i="1"/>
  <c r="K744" i="1"/>
  <c r="H748" i="1"/>
  <c r="F2301" i="1"/>
  <c r="I748" i="1"/>
  <c r="J745" i="1"/>
  <c r="E2302" i="1" l="1"/>
  <c r="D2305" i="1"/>
  <c r="C2306" i="1"/>
  <c r="G2299" i="1"/>
  <c r="K745" i="1"/>
  <c r="H749" i="1"/>
  <c r="F2302" i="1"/>
  <c r="I749" i="1"/>
  <c r="J746" i="1"/>
  <c r="E2303" i="1" l="1"/>
  <c r="D2306" i="1"/>
  <c r="C2307" i="1"/>
  <c r="G2300" i="1"/>
  <c r="K746" i="1"/>
  <c r="H750" i="1"/>
  <c r="F2303" i="1"/>
  <c r="I750" i="1"/>
  <c r="J747" i="1"/>
  <c r="E2304" i="1" l="1"/>
  <c r="D2307" i="1"/>
  <c r="C2308" i="1"/>
  <c r="G2301" i="1"/>
  <c r="K747" i="1"/>
  <c r="H751" i="1"/>
  <c r="F2304" i="1"/>
  <c r="I751" i="1"/>
  <c r="J748" i="1"/>
  <c r="E2305" i="1" l="1"/>
  <c r="D2308" i="1"/>
  <c r="C2309" i="1"/>
  <c r="G2302" i="1"/>
  <c r="K748" i="1"/>
  <c r="H752" i="1"/>
  <c r="F2305" i="1"/>
  <c r="I752" i="1"/>
  <c r="J749" i="1"/>
  <c r="E2306" i="1" l="1"/>
  <c r="D2309" i="1"/>
  <c r="C2310" i="1"/>
  <c r="G2303" i="1"/>
  <c r="K749" i="1"/>
  <c r="H753" i="1"/>
  <c r="F2306" i="1"/>
  <c r="I753" i="1"/>
  <c r="J750" i="1"/>
  <c r="E2307" i="1" l="1"/>
  <c r="D2310" i="1"/>
  <c r="C2311" i="1"/>
  <c r="G2304" i="1"/>
  <c r="K750" i="1"/>
  <c r="H754" i="1"/>
  <c r="F2307" i="1"/>
  <c r="I754" i="1"/>
  <c r="J751" i="1"/>
  <c r="E2308" i="1" l="1"/>
  <c r="D2311" i="1"/>
  <c r="C2312" i="1"/>
  <c r="G2305" i="1"/>
  <c r="K751" i="1"/>
  <c r="H755" i="1"/>
  <c r="F2308" i="1"/>
  <c r="I755" i="1"/>
  <c r="J752" i="1"/>
  <c r="E2309" i="1" l="1"/>
  <c r="D2312" i="1"/>
  <c r="C2313" i="1"/>
  <c r="G2306" i="1"/>
  <c r="K752" i="1"/>
  <c r="H756" i="1"/>
  <c r="F2309" i="1"/>
  <c r="I756" i="1"/>
  <c r="J753" i="1"/>
  <c r="E2310" i="1" l="1"/>
  <c r="D2313" i="1"/>
  <c r="C2314" i="1"/>
  <c r="G2307" i="1"/>
  <c r="K753" i="1"/>
  <c r="H757" i="1"/>
  <c r="F2310" i="1"/>
  <c r="I757" i="1"/>
  <c r="J754" i="1"/>
  <c r="E2311" i="1" l="1"/>
  <c r="D2314" i="1"/>
  <c r="C2315" i="1"/>
  <c r="G2308" i="1"/>
  <c r="K754" i="1"/>
  <c r="H758" i="1"/>
  <c r="F2311" i="1"/>
  <c r="I758" i="1"/>
  <c r="J755" i="1"/>
  <c r="E2312" i="1" l="1"/>
  <c r="D2315" i="1"/>
  <c r="C2316" i="1"/>
  <c r="G2309" i="1"/>
  <c r="K755" i="1"/>
  <c r="H759" i="1"/>
  <c r="F2312" i="1"/>
  <c r="I759" i="1"/>
  <c r="J756" i="1"/>
  <c r="E2313" i="1" l="1"/>
  <c r="D2316" i="1"/>
  <c r="C2317" i="1"/>
  <c r="G2310" i="1"/>
  <c r="K756" i="1"/>
  <c r="H760" i="1"/>
  <c r="F2313" i="1"/>
  <c r="I760" i="1"/>
  <c r="J757" i="1"/>
  <c r="E2314" i="1" l="1"/>
  <c r="D2317" i="1"/>
  <c r="C2318" i="1"/>
  <c r="G2311" i="1"/>
  <c r="K757" i="1"/>
  <c r="H761" i="1"/>
  <c r="F2314" i="1"/>
  <c r="I761" i="1"/>
  <c r="J758" i="1"/>
  <c r="E2315" i="1" l="1"/>
  <c r="D2318" i="1"/>
  <c r="C2319" i="1"/>
  <c r="G2312" i="1"/>
  <c r="K758" i="1"/>
  <c r="H762" i="1"/>
  <c r="F2315" i="1"/>
  <c r="I762" i="1"/>
  <c r="J759" i="1"/>
  <c r="E2316" i="1" l="1"/>
  <c r="D2319" i="1"/>
  <c r="C2320" i="1"/>
  <c r="G2313" i="1"/>
  <c r="K759" i="1"/>
  <c r="H763" i="1"/>
  <c r="F2316" i="1"/>
  <c r="I763" i="1"/>
  <c r="J760" i="1"/>
  <c r="E2317" i="1" l="1"/>
  <c r="D2320" i="1"/>
  <c r="C2321" i="1"/>
  <c r="G2314" i="1"/>
  <c r="K760" i="1"/>
  <c r="H764" i="1"/>
  <c r="F2317" i="1"/>
  <c r="I764" i="1"/>
  <c r="J761" i="1"/>
  <c r="E2318" i="1" l="1"/>
  <c r="D2321" i="1"/>
  <c r="C2322" i="1"/>
  <c r="G2315" i="1"/>
  <c r="K761" i="1"/>
  <c r="H765" i="1"/>
  <c r="F2318" i="1"/>
  <c r="I765" i="1"/>
  <c r="J762" i="1"/>
  <c r="E2319" i="1" l="1"/>
  <c r="D2322" i="1"/>
  <c r="C2323" i="1"/>
  <c r="G2316" i="1"/>
  <c r="K762" i="1"/>
  <c r="H766" i="1"/>
  <c r="F2319" i="1"/>
  <c r="I766" i="1"/>
  <c r="J763" i="1"/>
  <c r="E2320" i="1" l="1"/>
  <c r="D2323" i="1"/>
  <c r="C2324" i="1"/>
  <c r="G2317" i="1"/>
  <c r="K763" i="1"/>
  <c r="H767" i="1"/>
  <c r="F2320" i="1"/>
  <c r="I767" i="1"/>
  <c r="J764" i="1"/>
  <c r="E2321" i="1" l="1"/>
  <c r="D2324" i="1"/>
  <c r="C2325" i="1"/>
  <c r="G2318" i="1"/>
  <c r="K764" i="1"/>
  <c r="H768" i="1"/>
  <c r="F2321" i="1"/>
  <c r="I768" i="1"/>
  <c r="J765" i="1"/>
  <c r="E2322" i="1" l="1"/>
  <c r="D2325" i="1"/>
  <c r="C2326" i="1"/>
  <c r="G2319" i="1"/>
  <c r="K765" i="1"/>
  <c r="H769" i="1"/>
  <c r="F2322" i="1"/>
  <c r="I769" i="1"/>
  <c r="J766" i="1"/>
  <c r="E2323" i="1" l="1"/>
  <c r="D2326" i="1"/>
  <c r="C2327" i="1"/>
  <c r="G2320" i="1"/>
  <c r="K766" i="1"/>
  <c r="H770" i="1"/>
  <c r="F2323" i="1"/>
  <c r="I770" i="1"/>
  <c r="J767" i="1"/>
  <c r="E2324" i="1" l="1"/>
  <c r="D2327" i="1"/>
  <c r="C2328" i="1"/>
  <c r="G2321" i="1"/>
  <c r="K767" i="1"/>
  <c r="H771" i="1"/>
  <c r="F2324" i="1"/>
  <c r="I771" i="1"/>
  <c r="J768" i="1"/>
  <c r="E2325" i="1" l="1"/>
  <c r="D2328" i="1"/>
  <c r="C2329" i="1"/>
  <c r="G2322" i="1"/>
  <c r="K768" i="1"/>
  <c r="H772" i="1"/>
  <c r="F2325" i="1"/>
  <c r="I772" i="1"/>
  <c r="J769" i="1"/>
  <c r="E2326" i="1" l="1"/>
  <c r="D2329" i="1"/>
  <c r="C2330" i="1"/>
  <c r="G2323" i="1"/>
  <c r="K769" i="1"/>
  <c r="H773" i="1"/>
  <c r="F2326" i="1"/>
  <c r="I773" i="1"/>
  <c r="J770" i="1"/>
  <c r="E2327" i="1" l="1"/>
  <c r="C2331" i="1"/>
  <c r="D2330" i="1"/>
  <c r="G2324" i="1"/>
  <c r="K770" i="1"/>
  <c r="H774" i="1"/>
  <c r="F2327" i="1"/>
  <c r="I774" i="1"/>
  <c r="J771" i="1"/>
  <c r="D2331" i="1" l="1"/>
  <c r="C2332" i="1"/>
  <c r="E2328" i="1"/>
  <c r="G2325" i="1"/>
  <c r="K771" i="1"/>
  <c r="H775" i="1"/>
  <c r="F2328" i="1"/>
  <c r="I775" i="1"/>
  <c r="J772" i="1"/>
  <c r="E2329" i="1" l="1"/>
  <c r="D2332" i="1"/>
  <c r="C2333" i="1"/>
  <c r="G2326" i="1"/>
  <c r="K772" i="1"/>
  <c r="H776" i="1"/>
  <c r="F2329" i="1"/>
  <c r="I776" i="1"/>
  <c r="J773" i="1"/>
  <c r="D2333" i="1" l="1"/>
  <c r="C2334" i="1"/>
  <c r="E2330" i="1"/>
  <c r="G2327" i="1"/>
  <c r="K773" i="1"/>
  <c r="H777" i="1"/>
  <c r="F2330" i="1"/>
  <c r="I777" i="1"/>
  <c r="J774" i="1"/>
  <c r="C2335" i="1" l="1"/>
  <c r="D2334" i="1"/>
  <c r="E2331" i="1"/>
  <c r="G2328" i="1"/>
  <c r="K774" i="1"/>
  <c r="H778" i="1"/>
  <c r="F2331" i="1"/>
  <c r="I778" i="1"/>
  <c r="J775" i="1"/>
  <c r="E2332" i="1" l="1"/>
  <c r="D2335" i="1"/>
  <c r="C2336" i="1"/>
  <c r="G2329" i="1"/>
  <c r="K775" i="1"/>
  <c r="H779" i="1"/>
  <c r="F2332" i="1"/>
  <c r="I779" i="1"/>
  <c r="J776" i="1"/>
  <c r="D2336" i="1" l="1"/>
  <c r="C2337" i="1"/>
  <c r="E2333" i="1"/>
  <c r="G2330" i="1"/>
  <c r="K776" i="1"/>
  <c r="H780" i="1"/>
  <c r="F2333" i="1"/>
  <c r="I780" i="1"/>
  <c r="J777" i="1"/>
  <c r="D2337" i="1" l="1"/>
  <c r="C2338" i="1"/>
  <c r="E2334" i="1"/>
  <c r="G2331" i="1"/>
  <c r="K777" i="1"/>
  <c r="H781" i="1"/>
  <c r="F2334" i="1"/>
  <c r="I781" i="1"/>
  <c r="J778" i="1"/>
  <c r="D2338" i="1" l="1"/>
  <c r="C2339" i="1"/>
  <c r="E2335" i="1"/>
  <c r="G2332" i="1"/>
  <c r="K778" i="1"/>
  <c r="H782" i="1"/>
  <c r="F2335" i="1"/>
  <c r="I782" i="1"/>
  <c r="J779" i="1"/>
  <c r="E2336" i="1" l="1"/>
  <c r="D2339" i="1"/>
  <c r="C2340" i="1"/>
  <c r="G2333" i="1"/>
  <c r="K779" i="1"/>
  <c r="H783" i="1"/>
  <c r="F2336" i="1"/>
  <c r="I783" i="1"/>
  <c r="J780" i="1"/>
  <c r="D2340" i="1" l="1"/>
  <c r="C2341" i="1"/>
  <c r="E2337" i="1"/>
  <c r="G2334" i="1"/>
  <c r="K780" i="1"/>
  <c r="H784" i="1"/>
  <c r="F2337" i="1"/>
  <c r="I784" i="1"/>
  <c r="J781" i="1"/>
  <c r="D2341" i="1" l="1"/>
  <c r="C2342" i="1"/>
  <c r="E2338" i="1"/>
  <c r="G2335" i="1"/>
  <c r="K781" i="1"/>
  <c r="H785" i="1"/>
  <c r="F2338" i="1"/>
  <c r="I785" i="1"/>
  <c r="J782" i="1"/>
  <c r="E2339" i="1" l="1"/>
  <c r="D2342" i="1"/>
  <c r="C2343" i="1"/>
  <c r="G2336" i="1"/>
  <c r="K782" i="1"/>
  <c r="H786" i="1"/>
  <c r="F2339" i="1"/>
  <c r="I786" i="1"/>
  <c r="J783" i="1"/>
  <c r="D2343" i="1" l="1"/>
  <c r="C2344" i="1"/>
  <c r="E2340" i="1"/>
  <c r="G2337" i="1"/>
  <c r="K783" i="1"/>
  <c r="H787" i="1"/>
  <c r="F2340" i="1"/>
  <c r="I787" i="1"/>
  <c r="J784" i="1"/>
  <c r="D2344" i="1" l="1"/>
  <c r="C2345" i="1"/>
  <c r="E2341" i="1"/>
  <c r="G2338" i="1"/>
  <c r="K784" i="1"/>
  <c r="H788" i="1"/>
  <c r="F2341" i="1"/>
  <c r="I788" i="1"/>
  <c r="J785" i="1"/>
  <c r="E2342" i="1" l="1"/>
  <c r="D2345" i="1"/>
  <c r="C2346" i="1"/>
  <c r="G2339" i="1"/>
  <c r="K785" i="1"/>
  <c r="H789" i="1"/>
  <c r="F2342" i="1"/>
  <c r="I789" i="1"/>
  <c r="J786" i="1"/>
  <c r="D2346" i="1" l="1"/>
  <c r="C2347" i="1"/>
  <c r="E2343" i="1"/>
  <c r="G2340" i="1"/>
  <c r="K786" i="1"/>
  <c r="H790" i="1"/>
  <c r="F2343" i="1"/>
  <c r="I790" i="1"/>
  <c r="J787" i="1"/>
  <c r="D2347" i="1" l="1"/>
  <c r="C2348" i="1"/>
  <c r="E2344" i="1"/>
  <c r="G2341" i="1"/>
  <c r="K787" i="1"/>
  <c r="H791" i="1"/>
  <c r="F2344" i="1"/>
  <c r="I791" i="1"/>
  <c r="J788" i="1"/>
  <c r="E2345" i="1" l="1"/>
  <c r="D2348" i="1"/>
  <c r="C2349" i="1"/>
  <c r="G2342" i="1"/>
  <c r="K788" i="1"/>
  <c r="H792" i="1"/>
  <c r="F2345" i="1"/>
  <c r="I792" i="1"/>
  <c r="J789" i="1"/>
  <c r="D2349" i="1" l="1"/>
  <c r="C2350" i="1"/>
  <c r="E2346" i="1"/>
  <c r="G2343" i="1"/>
  <c r="K789" i="1"/>
  <c r="H793" i="1"/>
  <c r="F2346" i="1"/>
  <c r="I793" i="1"/>
  <c r="J790" i="1"/>
  <c r="D2350" i="1" l="1"/>
  <c r="C2351" i="1"/>
  <c r="E2347" i="1"/>
  <c r="G2344" i="1"/>
  <c r="K790" i="1"/>
  <c r="H794" i="1"/>
  <c r="F2347" i="1"/>
  <c r="I794" i="1"/>
  <c r="J791" i="1"/>
  <c r="E2348" i="1" l="1"/>
  <c r="D2351" i="1"/>
  <c r="C2352" i="1"/>
  <c r="G2345" i="1"/>
  <c r="K791" i="1"/>
  <c r="H795" i="1"/>
  <c r="F2348" i="1"/>
  <c r="I795" i="1"/>
  <c r="J792" i="1"/>
  <c r="D2352" i="1" l="1"/>
  <c r="C2353" i="1"/>
  <c r="E2349" i="1"/>
  <c r="G2346" i="1"/>
  <c r="K792" i="1"/>
  <c r="H796" i="1"/>
  <c r="F2349" i="1"/>
  <c r="I796" i="1"/>
  <c r="J793" i="1"/>
  <c r="D2353" i="1" l="1"/>
  <c r="C2354" i="1"/>
  <c r="E2350" i="1"/>
  <c r="G2347" i="1"/>
  <c r="K793" i="1"/>
  <c r="H797" i="1"/>
  <c r="F2350" i="1"/>
  <c r="I797" i="1"/>
  <c r="J794" i="1"/>
  <c r="E2351" i="1" l="1"/>
  <c r="D2354" i="1"/>
  <c r="C2355" i="1"/>
  <c r="G2348" i="1"/>
  <c r="K794" i="1"/>
  <c r="H798" i="1"/>
  <c r="F2351" i="1"/>
  <c r="I798" i="1"/>
  <c r="J795" i="1"/>
  <c r="D2355" i="1" l="1"/>
  <c r="C2356" i="1"/>
  <c r="E2352" i="1"/>
  <c r="G2349" i="1"/>
  <c r="K795" i="1"/>
  <c r="H799" i="1"/>
  <c r="F2352" i="1"/>
  <c r="I799" i="1"/>
  <c r="J796" i="1"/>
  <c r="D2356" i="1" l="1"/>
  <c r="C2357" i="1"/>
  <c r="E2353" i="1"/>
  <c r="G2350" i="1"/>
  <c r="K796" i="1"/>
  <c r="H800" i="1"/>
  <c r="F2353" i="1"/>
  <c r="I800" i="1"/>
  <c r="J797" i="1"/>
  <c r="E2354" i="1" l="1"/>
  <c r="C2358" i="1"/>
  <c r="D2357" i="1"/>
  <c r="G2351" i="1"/>
  <c r="K797" i="1"/>
  <c r="H801" i="1"/>
  <c r="F2354" i="1"/>
  <c r="I801" i="1"/>
  <c r="J798" i="1"/>
  <c r="D2358" i="1" l="1"/>
  <c r="C2359" i="1"/>
  <c r="E2355" i="1"/>
  <c r="G2352" i="1"/>
  <c r="K798" i="1"/>
  <c r="H802" i="1"/>
  <c r="F2355" i="1"/>
  <c r="I802" i="1"/>
  <c r="J799" i="1"/>
  <c r="D2359" i="1" l="1"/>
  <c r="C2360" i="1"/>
  <c r="E2356" i="1"/>
  <c r="G2353" i="1"/>
  <c r="K799" i="1"/>
  <c r="H803" i="1"/>
  <c r="F2356" i="1"/>
  <c r="I803" i="1"/>
  <c r="J800" i="1"/>
  <c r="D2360" i="1" l="1"/>
  <c r="C2361" i="1"/>
  <c r="E2357" i="1"/>
  <c r="G2354" i="1"/>
  <c r="K800" i="1"/>
  <c r="H804" i="1"/>
  <c r="F2357" i="1"/>
  <c r="I804" i="1"/>
  <c r="J801" i="1"/>
  <c r="E2358" i="1" l="1"/>
  <c r="D2361" i="1"/>
  <c r="C2362" i="1"/>
  <c r="G2355" i="1"/>
  <c r="K801" i="1"/>
  <c r="H805" i="1"/>
  <c r="F2358" i="1"/>
  <c r="I805" i="1"/>
  <c r="J802" i="1"/>
  <c r="D2362" i="1" l="1"/>
  <c r="C2363" i="1"/>
  <c r="E2359" i="1"/>
  <c r="G2356" i="1"/>
  <c r="K802" i="1"/>
  <c r="H806" i="1"/>
  <c r="F2359" i="1"/>
  <c r="I806" i="1"/>
  <c r="J803" i="1"/>
  <c r="D2363" i="1" l="1"/>
  <c r="C2364" i="1"/>
  <c r="E2360" i="1"/>
  <c r="G2357" i="1"/>
  <c r="K803" i="1"/>
  <c r="H807" i="1"/>
  <c r="F2360" i="1"/>
  <c r="I807" i="1"/>
  <c r="J804" i="1"/>
  <c r="E2361" i="1" l="1"/>
  <c r="D2364" i="1"/>
  <c r="C2365" i="1"/>
  <c r="G2358" i="1"/>
  <c r="K804" i="1"/>
  <c r="H808" i="1"/>
  <c r="F2361" i="1"/>
  <c r="I808" i="1"/>
  <c r="J805" i="1"/>
  <c r="D2365" i="1" l="1"/>
  <c r="C2366" i="1"/>
  <c r="E2362" i="1"/>
  <c r="G2359" i="1"/>
  <c r="K805" i="1"/>
  <c r="H809" i="1"/>
  <c r="F2362" i="1"/>
  <c r="I809" i="1"/>
  <c r="J806" i="1"/>
  <c r="D2366" i="1" l="1"/>
  <c r="C2367" i="1"/>
  <c r="E2363" i="1"/>
  <c r="G2360" i="1"/>
  <c r="K806" i="1"/>
  <c r="H810" i="1"/>
  <c r="F2363" i="1"/>
  <c r="I810" i="1"/>
  <c r="J807" i="1"/>
  <c r="E2364" i="1" l="1"/>
  <c r="D2367" i="1"/>
  <c r="C2368" i="1"/>
  <c r="G2361" i="1"/>
  <c r="K807" i="1"/>
  <c r="H811" i="1"/>
  <c r="F2364" i="1"/>
  <c r="I811" i="1"/>
  <c r="J808" i="1"/>
  <c r="D2368" i="1" l="1"/>
  <c r="C2369" i="1"/>
  <c r="E2365" i="1"/>
  <c r="G2362" i="1"/>
  <c r="K808" i="1"/>
  <c r="H812" i="1"/>
  <c r="F2365" i="1"/>
  <c r="I812" i="1"/>
  <c r="J809" i="1"/>
  <c r="D2369" i="1" l="1"/>
  <c r="C2370" i="1"/>
  <c r="E2366" i="1"/>
  <c r="G2363" i="1"/>
  <c r="K809" i="1"/>
  <c r="H813" i="1"/>
  <c r="F2366" i="1"/>
  <c r="I813" i="1"/>
  <c r="J810" i="1"/>
  <c r="E2367" i="1" l="1"/>
  <c r="D2370" i="1"/>
  <c r="C2371" i="1"/>
  <c r="G2364" i="1"/>
  <c r="K810" i="1"/>
  <c r="H814" i="1"/>
  <c r="F2367" i="1"/>
  <c r="I814" i="1"/>
  <c r="J811" i="1"/>
  <c r="C2372" i="1" l="1"/>
  <c r="D2371" i="1"/>
  <c r="E2368" i="1"/>
  <c r="G2365" i="1"/>
  <c r="K811" i="1"/>
  <c r="H815" i="1"/>
  <c r="F2368" i="1"/>
  <c r="J812" i="1"/>
  <c r="I815" i="1"/>
  <c r="E2369" i="1" l="1"/>
  <c r="D2372" i="1"/>
  <c r="C2373" i="1"/>
  <c r="G2366" i="1"/>
  <c r="K812" i="1"/>
  <c r="H816" i="1"/>
  <c r="F2369" i="1"/>
  <c r="I816" i="1"/>
  <c r="J813" i="1"/>
  <c r="E2370" i="1" l="1"/>
  <c r="D2373" i="1"/>
  <c r="C2374" i="1"/>
  <c r="G2367" i="1"/>
  <c r="K813" i="1"/>
  <c r="H817" i="1"/>
  <c r="F2370" i="1"/>
  <c r="I817" i="1"/>
  <c r="J814" i="1"/>
  <c r="E2371" i="1" l="1"/>
  <c r="D2374" i="1"/>
  <c r="C2375" i="1"/>
  <c r="G2368" i="1"/>
  <c r="K814" i="1"/>
  <c r="H818" i="1"/>
  <c r="F2371" i="1"/>
  <c r="I818" i="1"/>
  <c r="J815" i="1"/>
  <c r="E2372" i="1" l="1"/>
  <c r="D2375" i="1"/>
  <c r="C2376" i="1"/>
  <c r="G2369" i="1"/>
  <c r="K815" i="1"/>
  <c r="H819" i="1"/>
  <c r="F2372" i="1"/>
  <c r="J816" i="1"/>
  <c r="I819" i="1"/>
  <c r="E2373" i="1" l="1"/>
  <c r="D2376" i="1"/>
  <c r="C2377" i="1"/>
  <c r="G2370" i="1"/>
  <c r="K816" i="1"/>
  <c r="H820" i="1"/>
  <c r="F2373" i="1"/>
  <c r="J817" i="1"/>
  <c r="I820" i="1"/>
  <c r="E2374" i="1" l="1"/>
  <c r="D2377" i="1"/>
  <c r="C2378" i="1"/>
  <c r="G2371" i="1"/>
  <c r="K817" i="1"/>
  <c r="H821" i="1"/>
  <c r="F2374" i="1"/>
  <c r="I821" i="1"/>
  <c r="J818" i="1"/>
  <c r="E2375" i="1" l="1"/>
  <c r="D2378" i="1"/>
  <c r="C2379" i="1"/>
  <c r="G2372" i="1"/>
  <c r="K818" i="1"/>
  <c r="H822" i="1"/>
  <c r="F2375" i="1"/>
  <c r="I822" i="1"/>
  <c r="J819" i="1"/>
  <c r="E2376" i="1" l="1"/>
  <c r="D2379" i="1"/>
  <c r="C2380" i="1"/>
  <c r="G2373" i="1"/>
  <c r="K819" i="1"/>
  <c r="H823" i="1"/>
  <c r="F2376" i="1"/>
  <c r="I823" i="1"/>
  <c r="J820" i="1"/>
  <c r="E2377" i="1" l="1"/>
  <c r="D2380" i="1"/>
  <c r="C2381" i="1"/>
  <c r="G2374" i="1"/>
  <c r="K820" i="1"/>
  <c r="H824" i="1"/>
  <c r="F2377" i="1"/>
  <c r="I824" i="1"/>
  <c r="J821" i="1"/>
  <c r="E2378" i="1" l="1"/>
  <c r="D2381" i="1"/>
  <c r="C2382" i="1"/>
  <c r="G2375" i="1"/>
  <c r="K821" i="1"/>
  <c r="H825" i="1"/>
  <c r="F2378" i="1"/>
  <c r="I825" i="1"/>
  <c r="J822" i="1"/>
  <c r="E2379" i="1" l="1"/>
  <c r="D2382" i="1"/>
  <c r="C2383" i="1"/>
  <c r="G2376" i="1"/>
  <c r="K822" i="1"/>
  <c r="H826" i="1"/>
  <c r="F2379" i="1"/>
  <c r="J823" i="1"/>
  <c r="I826" i="1"/>
  <c r="E2380" i="1" l="1"/>
  <c r="D2383" i="1"/>
  <c r="C2384" i="1"/>
  <c r="G2377" i="1"/>
  <c r="K823" i="1"/>
  <c r="H827" i="1"/>
  <c r="F2380" i="1"/>
  <c r="I827" i="1"/>
  <c r="J824" i="1"/>
  <c r="E2381" i="1" l="1"/>
  <c r="C2385" i="1"/>
  <c r="D2384" i="1"/>
  <c r="G2378" i="1"/>
  <c r="K824" i="1"/>
  <c r="H828" i="1"/>
  <c r="F2381" i="1"/>
  <c r="I828" i="1"/>
  <c r="J825" i="1"/>
  <c r="D2385" i="1" l="1"/>
  <c r="C2386" i="1"/>
  <c r="E2382" i="1"/>
  <c r="G2379" i="1"/>
  <c r="K825" i="1"/>
  <c r="H829" i="1"/>
  <c r="F2382" i="1"/>
  <c r="J826" i="1"/>
  <c r="I829" i="1"/>
  <c r="E2383" i="1" l="1"/>
  <c r="D2386" i="1"/>
  <c r="C2387" i="1"/>
  <c r="G2380" i="1"/>
  <c r="K826" i="1"/>
  <c r="H830" i="1"/>
  <c r="F2383" i="1"/>
  <c r="J827" i="1"/>
  <c r="I830" i="1"/>
  <c r="D2387" i="1" l="1"/>
  <c r="C2388" i="1"/>
  <c r="E2384" i="1"/>
  <c r="G2381" i="1"/>
  <c r="K827" i="1"/>
  <c r="H831" i="1"/>
  <c r="F2384" i="1"/>
  <c r="J828" i="1"/>
  <c r="I831" i="1"/>
  <c r="D2388" i="1" l="1"/>
  <c r="C2389" i="1"/>
  <c r="E2385" i="1"/>
  <c r="G2382" i="1"/>
  <c r="K828" i="1"/>
  <c r="H832" i="1"/>
  <c r="F2385" i="1"/>
  <c r="J829" i="1"/>
  <c r="I832" i="1"/>
  <c r="E2386" i="1" l="1"/>
  <c r="D2389" i="1"/>
  <c r="C2390" i="1"/>
  <c r="G2383" i="1"/>
  <c r="K829" i="1"/>
  <c r="H833" i="1"/>
  <c r="F2386" i="1"/>
  <c r="J830" i="1"/>
  <c r="I833" i="1"/>
  <c r="D2390" i="1" l="1"/>
  <c r="C2391" i="1"/>
  <c r="E2387" i="1"/>
  <c r="G2384" i="1"/>
  <c r="K830" i="1"/>
  <c r="H834" i="1"/>
  <c r="F2387" i="1"/>
  <c r="J831" i="1"/>
  <c r="I834" i="1"/>
  <c r="D2391" i="1" l="1"/>
  <c r="C2392" i="1"/>
  <c r="E2388" i="1"/>
  <c r="G2385" i="1"/>
  <c r="K831" i="1"/>
  <c r="H835" i="1"/>
  <c r="F2388" i="1"/>
  <c r="J832" i="1"/>
  <c r="I835" i="1"/>
  <c r="E2389" i="1" l="1"/>
  <c r="D2392" i="1"/>
  <c r="C2393" i="1"/>
  <c r="G2386" i="1"/>
  <c r="K832" i="1"/>
  <c r="H836" i="1"/>
  <c r="F2389" i="1"/>
  <c r="J833" i="1"/>
  <c r="I836" i="1"/>
  <c r="D2393" i="1" l="1"/>
  <c r="C2394" i="1"/>
  <c r="E2390" i="1"/>
  <c r="G2387" i="1"/>
  <c r="K833" i="1"/>
  <c r="H837" i="1"/>
  <c r="F2390" i="1"/>
  <c r="J834" i="1"/>
  <c r="I837" i="1"/>
  <c r="D2394" i="1" l="1"/>
  <c r="C2395" i="1"/>
  <c r="E2391" i="1"/>
  <c r="G2388" i="1"/>
  <c r="K834" i="1"/>
  <c r="H838" i="1"/>
  <c r="F2391" i="1"/>
  <c r="J835" i="1"/>
  <c r="I838" i="1"/>
  <c r="E2392" i="1" l="1"/>
  <c r="D2395" i="1"/>
  <c r="C2396" i="1"/>
  <c r="G2389" i="1"/>
  <c r="K835" i="1"/>
  <c r="H839" i="1"/>
  <c r="F2392" i="1"/>
  <c r="J836" i="1"/>
  <c r="I839" i="1"/>
  <c r="D2396" i="1" l="1"/>
  <c r="C2397" i="1"/>
  <c r="E2393" i="1"/>
  <c r="G2390" i="1"/>
  <c r="K836" i="1"/>
  <c r="H840" i="1"/>
  <c r="F2393" i="1"/>
  <c r="J837" i="1"/>
  <c r="I840" i="1"/>
  <c r="D2397" i="1" l="1"/>
  <c r="C2398" i="1"/>
  <c r="E2394" i="1"/>
  <c r="G2391" i="1"/>
  <c r="K837" i="1"/>
  <c r="H841" i="1"/>
  <c r="F2394" i="1"/>
  <c r="I841" i="1"/>
  <c r="J838" i="1"/>
  <c r="E2395" i="1" l="1"/>
  <c r="D2398" i="1"/>
  <c r="C2399" i="1"/>
  <c r="G2392" i="1"/>
  <c r="K838" i="1"/>
  <c r="H842" i="1"/>
  <c r="F2395" i="1"/>
  <c r="I842" i="1"/>
  <c r="J839" i="1"/>
  <c r="D2399" i="1" l="1"/>
  <c r="C2400" i="1"/>
  <c r="E2396" i="1"/>
  <c r="G2393" i="1"/>
  <c r="K839" i="1"/>
  <c r="H843" i="1"/>
  <c r="F2396" i="1"/>
  <c r="J840" i="1"/>
  <c r="I843" i="1"/>
  <c r="D2400" i="1" l="1"/>
  <c r="C2401" i="1"/>
  <c r="E2397" i="1"/>
  <c r="G2394" i="1"/>
  <c r="K840" i="1"/>
  <c r="H844" i="1"/>
  <c r="F2397" i="1"/>
  <c r="J841" i="1"/>
  <c r="I844" i="1"/>
  <c r="E2398" i="1" l="1"/>
  <c r="D2401" i="1"/>
  <c r="C2402" i="1"/>
  <c r="G2395" i="1"/>
  <c r="K841" i="1"/>
  <c r="H845" i="1"/>
  <c r="F2398" i="1"/>
  <c r="J842" i="1"/>
  <c r="I845" i="1"/>
  <c r="D2402" i="1" l="1"/>
  <c r="C2403" i="1"/>
  <c r="E2399" i="1"/>
  <c r="G2396" i="1"/>
  <c r="K842" i="1"/>
  <c r="H846" i="1"/>
  <c r="F2399" i="1"/>
  <c r="I846" i="1"/>
  <c r="J843" i="1"/>
  <c r="D2403" i="1" l="1"/>
  <c r="C2404" i="1"/>
  <c r="E2400" i="1"/>
  <c r="G2397" i="1"/>
  <c r="K843" i="1"/>
  <c r="H847" i="1"/>
  <c r="F2400" i="1"/>
  <c r="I847" i="1"/>
  <c r="J844" i="1"/>
  <c r="E2401" i="1" l="1"/>
  <c r="D2404" i="1"/>
  <c r="C2405" i="1"/>
  <c r="G2398" i="1"/>
  <c r="K844" i="1"/>
  <c r="H848" i="1"/>
  <c r="F2401" i="1"/>
  <c r="J845" i="1"/>
  <c r="I848" i="1"/>
  <c r="D2405" i="1" l="1"/>
  <c r="C2406" i="1"/>
  <c r="E2402" i="1"/>
  <c r="G2399" i="1"/>
  <c r="K845" i="1"/>
  <c r="H849" i="1"/>
  <c r="F2402" i="1"/>
  <c r="J846" i="1"/>
  <c r="I849" i="1"/>
  <c r="D2406" i="1" l="1"/>
  <c r="C2407" i="1"/>
  <c r="E2403" i="1"/>
  <c r="G2400" i="1"/>
  <c r="K846" i="1"/>
  <c r="H850" i="1"/>
  <c r="F2403" i="1"/>
  <c r="I850" i="1"/>
  <c r="J847" i="1"/>
  <c r="E2404" i="1" l="1"/>
  <c r="D2407" i="1"/>
  <c r="C2408" i="1"/>
  <c r="G2401" i="1"/>
  <c r="K847" i="1"/>
  <c r="H851" i="1"/>
  <c r="F2404" i="1"/>
  <c r="I851" i="1"/>
  <c r="J848" i="1"/>
  <c r="D2408" i="1" l="1"/>
  <c r="C2409" i="1"/>
  <c r="E2405" i="1"/>
  <c r="G2402" i="1"/>
  <c r="K848" i="1"/>
  <c r="H852" i="1"/>
  <c r="F2405" i="1"/>
  <c r="I852" i="1"/>
  <c r="J849" i="1"/>
  <c r="D2409" i="1" l="1"/>
  <c r="C2410" i="1"/>
  <c r="E2406" i="1"/>
  <c r="G2403" i="1"/>
  <c r="K849" i="1"/>
  <c r="H853" i="1"/>
  <c r="F2406" i="1"/>
  <c r="I853" i="1"/>
  <c r="J850" i="1"/>
  <c r="D2410" i="1" l="1"/>
  <c r="C2411" i="1"/>
  <c r="E2407" i="1"/>
  <c r="G2404" i="1"/>
  <c r="K850" i="1"/>
  <c r="H854" i="1"/>
  <c r="F2407" i="1"/>
  <c r="I854" i="1"/>
  <c r="J851" i="1"/>
  <c r="E2408" i="1" l="1"/>
  <c r="C2412" i="1"/>
  <c r="D2411" i="1"/>
  <c r="G2405" i="1"/>
  <c r="K851" i="1"/>
  <c r="H855" i="1"/>
  <c r="F2408" i="1"/>
  <c r="I855" i="1"/>
  <c r="J852" i="1"/>
  <c r="C2413" i="1" l="1"/>
  <c r="D2412" i="1"/>
  <c r="E2409" i="1"/>
  <c r="G2406" i="1"/>
  <c r="K852" i="1"/>
  <c r="H856" i="1"/>
  <c r="F2409" i="1"/>
  <c r="I856" i="1"/>
  <c r="J853" i="1"/>
  <c r="D2413" i="1" l="1"/>
  <c r="C2414" i="1"/>
  <c r="E2410" i="1"/>
  <c r="G2407" i="1"/>
  <c r="K853" i="1"/>
  <c r="H857" i="1"/>
  <c r="F2410" i="1"/>
  <c r="I857" i="1"/>
  <c r="J854" i="1"/>
  <c r="D2414" i="1" l="1"/>
  <c r="C2415" i="1"/>
  <c r="E2411" i="1"/>
  <c r="G2408" i="1"/>
  <c r="K854" i="1"/>
  <c r="H858" i="1"/>
  <c r="F2411" i="1"/>
  <c r="I858" i="1"/>
  <c r="J855" i="1"/>
  <c r="D2415" i="1" l="1"/>
  <c r="C2416" i="1"/>
  <c r="E2412" i="1"/>
  <c r="G2409" i="1"/>
  <c r="K855" i="1"/>
  <c r="H859" i="1"/>
  <c r="F2412" i="1"/>
  <c r="I859" i="1"/>
  <c r="J856" i="1"/>
  <c r="E2413" i="1" l="1"/>
  <c r="D2416" i="1"/>
  <c r="C2417" i="1"/>
  <c r="G2410" i="1"/>
  <c r="K856" i="1"/>
  <c r="H860" i="1"/>
  <c r="F2413" i="1"/>
  <c r="I860" i="1"/>
  <c r="J857" i="1"/>
  <c r="C2418" i="1" l="1"/>
  <c r="D2417" i="1"/>
  <c r="E2414" i="1"/>
  <c r="G2411" i="1"/>
  <c r="K857" i="1"/>
  <c r="H861" i="1"/>
  <c r="F2414" i="1"/>
  <c r="I861" i="1"/>
  <c r="J858" i="1"/>
  <c r="E2415" i="1" l="1"/>
  <c r="D2418" i="1"/>
  <c r="C2419" i="1"/>
  <c r="G2412" i="1"/>
  <c r="K858" i="1"/>
  <c r="H862" i="1"/>
  <c r="F2415" i="1"/>
  <c r="I862" i="1"/>
  <c r="J859" i="1"/>
  <c r="E2416" i="1" l="1"/>
  <c r="D2419" i="1"/>
  <c r="C2420" i="1"/>
  <c r="G2413" i="1"/>
  <c r="K859" i="1"/>
  <c r="H863" i="1"/>
  <c r="F2416" i="1"/>
  <c r="I863" i="1"/>
  <c r="J860" i="1"/>
  <c r="E2417" i="1" l="1"/>
  <c r="D2420" i="1"/>
  <c r="C2421" i="1"/>
  <c r="G2414" i="1"/>
  <c r="K860" i="1"/>
  <c r="H864" i="1"/>
  <c r="F2417" i="1"/>
  <c r="I864" i="1"/>
  <c r="J861" i="1"/>
  <c r="E2418" i="1" l="1"/>
  <c r="D2421" i="1"/>
  <c r="C2422" i="1"/>
  <c r="G2415" i="1"/>
  <c r="K861" i="1"/>
  <c r="H865" i="1"/>
  <c r="F2418" i="1"/>
  <c r="J862" i="1"/>
  <c r="I865" i="1"/>
  <c r="E2419" i="1" l="1"/>
  <c r="D2422" i="1"/>
  <c r="C2423" i="1"/>
  <c r="G2416" i="1"/>
  <c r="K862" i="1"/>
  <c r="H866" i="1"/>
  <c r="F2419" i="1"/>
  <c r="J863" i="1"/>
  <c r="I866" i="1"/>
  <c r="E2420" i="1" l="1"/>
  <c r="D2423" i="1"/>
  <c r="C2424" i="1"/>
  <c r="G2417" i="1"/>
  <c r="K863" i="1"/>
  <c r="H867" i="1"/>
  <c r="F2420" i="1"/>
  <c r="J864" i="1"/>
  <c r="I867" i="1"/>
  <c r="E2421" i="1" l="1"/>
  <c r="D2424" i="1"/>
  <c r="C2425" i="1"/>
  <c r="G2418" i="1"/>
  <c r="K864" i="1"/>
  <c r="H868" i="1"/>
  <c r="F2421" i="1"/>
  <c r="I868" i="1"/>
  <c r="J865" i="1"/>
  <c r="E2422" i="1" l="1"/>
  <c r="D2425" i="1"/>
  <c r="C2426" i="1"/>
  <c r="G2419" i="1"/>
  <c r="K865" i="1"/>
  <c r="H869" i="1"/>
  <c r="F2422" i="1"/>
  <c r="I869" i="1"/>
  <c r="J866" i="1"/>
  <c r="E2423" i="1" l="1"/>
  <c r="C2427" i="1"/>
  <c r="D2426" i="1"/>
  <c r="G2420" i="1"/>
  <c r="K866" i="1"/>
  <c r="H870" i="1"/>
  <c r="F2423" i="1"/>
  <c r="I870" i="1"/>
  <c r="J867" i="1"/>
  <c r="D2427" i="1" l="1"/>
  <c r="C2428" i="1"/>
  <c r="E2424" i="1"/>
  <c r="G2421" i="1"/>
  <c r="K867" i="1"/>
  <c r="H871" i="1"/>
  <c r="F2424" i="1"/>
  <c r="I871" i="1"/>
  <c r="J868" i="1"/>
  <c r="E2425" i="1" l="1"/>
  <c r="D2428" i="1"/>
  <c r="C2429" i="1"/>
  <c r="G2422" i="1"/>
  <c r="K868" i="1"/>
  <c r="H872" i="1"/>
  <c r="F2425" i="1"/>
  <c r="I872" i="1"/>
  <c r="J869" i="1"/>
  <c r="D2429" i="1" l="1"/>
  <c r="C2430" i="1"/>
  <c r="E2426" i="1"/>
  <c r="G2423" i="1"/>
  <c r="K869" i="1"/>
  <c r="H873" i="1"/>
  <c r="F2426" i="1"/>
  <c r="I873" i="1"/>
  <c r="J870" i="1"/>
  <c r="D2430" i="1" l="1"/>
  <c r="C2431" i="1"/>
  <c r="E2427" i="1"/>
  <c r="G2424" i="1"/>
  <c r="K870" i="1"/>
  <c r="H874" i="1"/>
  <c r="F2427" i="1"/>
  <c r="J871" i="1"/>
  <c r="I874" i="1"/>
  <c r="E2428" i="1" l="1"/>
  <c r="D2431" i="1"/>
  <c r="C2432" i="1"/>
  <c r="G2425" i="1"/>
  <c r="K871" i="1"/>
  <c r="H875" i="1"/>
  <c r="F2428" i="1"/>
  <c r="J872" i="1"/>
  <c r="I875" i="1"/>
  <c r="D2432" i="1" l="1"/>
  <c r="C2433" i="1"/>
  <c r="E2429" i="1"/>
  <c r="G2426" i="1"/>
  <c r="K872" i="1"/>
  <c r="H876" i="1"/>
  <c r="F2429" i="1"/>
  <c r="J873" i="1"/>
  <c r="I876" i="1"/>
  <c r="D2433" i="1" l="1"/>
  <c r="C2434" i="1"/>
  <c r="E2430" i="1"/>
  <c r="G2427" i="1"/>
  <c r="K873" i="1"/>
  <c r="H877" i="1"/>
  <c r="F2430" i="1"/>
  <c r="J874" i="1"/>
  <c r="I877" i="1"/>
  <c r="E2431" i="1" l="1"/>
  <c r="D2434" i="1"/>
  <c r="C2435" i="1"/>
  <c r="G2428" i="1"/>
  <c r="K874" i="1"/>
  <c r="H878" i="1"/>
  <c r="F2431" i="1"/>
  <c r="I878" i="1"/>
  <c r="J875" i="1"/>
  <c r="C2436" i="1" l="1"/>
  <c r="D2435" i="1"/>
  <c r="E2432" i="1"/>
  <c r="G2429" i="1"/>
  <c r="K875" i="1"/>
  <c r="H879" i="1"/>
  <c r="F2432" i="1"/>
  <c r="J876" i="1"/>
  <c r="I879" i="1"/>
  <c r="E2433" i="1" l="1"/>
  <c r="D2436" i="1"/>
  <c r="C2437" i="1"/>
  <c r="G2430" i="1"/>
  <c r="K876" i="1"/>
  <c r="H880" i="1"/>
  <c r="F2433" i="1"/>
  <c r="J877" i="1"/>
  <c r="I880" i="1"/>
  <c r="E2434" i="1" l="1"/>
  <c r="D2437" i="1"/>
  <c r="C2438" i="1"/>
  <c r="G2431" i="1"/>
  <c r="K877" i="1"/>
  <c r="H881" i="1"/>
  <c r="F2434" i="1"/>
  <c r="I881" i="1"/>
  <c r="J878" i="1"/>
  <c r="E2435" i="1" l="1"/>
  <c r="D2438" i="1"/>
  <c r="C2439" i="1"/>
  <c r="G2432" i="1"/>
  <c r="K878" i="1"/>
  <c r="H882" i="1"/>
  <c r="F2435" i="1"/>
  <c r="I882" i="1"/>
  <c r="J879" i="1"/>
  <c r="E2436" i="1" l="1"/>
  <c r="D2439" i="1"/>
  <c r="C2440" i="1"/>
  <c r="G2433" i="1"/>
  <c r="K879" i="1"/>
  <c r="H883" i="1"/>
  <c r="F2436" i="1"/>
  <c r="I883" i="1"/>
  <c r="J880" i="1"/>
  <c r="E2437" i="1" l="1"/>
  <c r="C2441" i="1"/>
  <c r="D2440" i="1"/>
  <c r="G2434" i="1"/>
  <c r="K880" i="1"/>
  <c r="H884" i="1"/>
  <c r="F2437" i="1"/>
  <c r="I884" i="1"/>
  <c r="J881" i="1"/>
  <c r="D2441" i="1" l="1"/>
  <c r="C2442" i="1"/>
  <c r="E2438" i="1"/>
  <c r="G2435" i="1"/>
  <c r="K881" i="1"/>
  <c r="H885" i="1"/>
  <c r="F2438" i="1"/>
  <c r="I885" i="1"/>
  <c r="J882" i="1"/>
  <c r="E2439" i="1" l="1"/>
  <c r="D2442" i="1"/>
  <c r="C2443" i="1"/>
  <c r="G2436" i="1"/>
  <c r="K882" i="1"/>
  <c r="H886" i="1"/>
  <c r="F2439" i="1"/>
  <c r="I886" i="1"/>
  <c r="J883" i="1"/>
  <c r="C2444" i="1" l="1"/>
  <c r="D2443" i="1"/>
  <c r="E2440" i="1"/>
  <c r="G2437" i="1"/>
  <c r="K883" i="1"/>
  <c r="H887" i="1"/>
  <c r="F2440" i="1"/>
  <c r="I887" i="1"/>
  <c r="J884" i="1"/>
  <c r="E2441" i="1" l="1"/>
  <c r="D2444" i="1"/>
  <c r="C2445" i="1"/>
  <c r="G2438" i="1"/>
  <c r="K884" i="1"/>
  <c r="H888" i="1"/>
  <c r="F2441" i="1"/>
  <c r="I888" i="1"/>
  <c r="J885" i="1"/>
  <c r="E2442" i="1" l="1"/>
  <c r="D2445" i="1"/>
  <c r="C2446" i="1"/>
  <c r="G2439" i="1"/>
  <c r="K885" i="1"/>
  <c r="H889" i="1"/>
  <c r="F2442" i="1"/>
  <c r="I889" i="1"/>
  <c r="J886" i="1"/>
  <c r="E2443" i="1" l="1"/>
  <c r="D2446" i="1"/>
  <c r="C2447" i="1"/>
  <c r="G2440" i="1"/>
  <c r="K886" i="1"/>
  <c r="H890" i="1"/>
  <c r="F2443" i="1"/>
  <c r="I890" i="1"/>
  <c r="J887" i="1"/>
  <c r="E2444" i="1" l="1"/>
  <c r="D2447" i="1"/>
  <c r="C2448" i="1"/>
  <c r="G2441" i="1"/>
  <c r="K887" i="1"/>
  <c r="H891" i="1"/>
  <c r="F2444" i="1"/>
  <c r="I891" i="1"/>
  <c r="J888" i="1"/>
  <c r="E2445" i="1" l="1"/>
  <c r="D2448" i="1"/>
  <c r="C2449" i="1"/>
  <c r="G2442" i="1"/>
  <c r="K888" i="1"/>
  <c r="H892" i="1"/>
  <c r="F2445" i="1"/>
  <c r="I892" i="1"/>
  <c r="J889" i="1"/>
  <c r="E2446" i="1" l="1"/>
  <c r="D2449" i="1"/>
  <c r="C2450" i="1"/>
  <c r="G2443" i="1"/>
  <c r="K889" i="1"/>
  <c r="H893" i="1"/>
  <c r="F2446" i="1"/>
  <c r="I893" i="1"/>
  <c r="J890" i="1"/>
  <c r="E2447" i="1" l="1"/>
  <c r="D2450" i="1"/>
  <c r="C2451" i="1"/>
  <c r="G2444" i="1"/>
  <c r="K890" i="1"/>
  <c r="H894" i="1"/>
  <c r="F2447" i="1"/>
  <c r="I894" i="1"/>
  <c r="J891" i="1"/>
  <c r="E2448" i="1" l="1"/>
  <c r="D2451" i="1"/>
  <c r="C2452" i="1"/>
  <c r="G2445" i="1"/>
  <c r="K891" i="1"/>
  <c r="H895" i="1"/>
  <c r="F2448" i="1"/>
  <c r="I895" i="1"/>
  <c r="J892" i="1"/>
  <c r="E2449" i="1" l="1"/>
  <c r="D2452" i="1"/>
  <c r="C2453" i="1"/>
  <c r="G2446" i="1"/>
  <c r="K892" i="1"/>
  <c r="H896" i="1"/>
  <c r="F2449" i="1"/>
  <c r="I896" i="1"/>
  <c r="J893" i="1"/>
  <c r="E2450" i="1" l="1"/>
  <c r="D2453" i="1"/>
  <c r="C2454" i="1"/>
  <c r="G2447" i="1"/>
  <c r="K893" i="1"/>
  <c r="H897" i="1"/>
  <c r="F2450" i="1"/>
  <c r="I897" i="1"/>
  <c r="J894" i="1"/>
  <c r="E2451" i="1" l="1"/>
  <c r="D2454" i="1"/>
  <c r="C2455" i="1"/>
  <c r="G2448" i="1"/>
  <c r="K894" i="1"/>
  <c r="H898" i="1"/>
  <c r="F2451" i="1"/>
  <c r="I898" i="1"/>
  <c r="J895" i="1"/>
  <c r="E2452" i="1" l="1"/>
  <c r="D2455" i="1"/>
  <c r="C2456" i="1"/>
  <c r="G2449" i="1"/>
  <c r="K895" i="1"/>
  <c r="H899" i="1"/>
  <c r="F2452" i="1"/>
  <c r="I899" i="1"/>
  <c r="J896" i="1"/>
  <c r="E2453" i="1" l="1"/>
  <c r="D2456" i="1"/>
  <c r="C2457" i="1"/>
  <c r="G2450" i="1"/>
  <c r="K896" i="1"/>
  <c r="H900" i="1"/>
  <c r="F2453" i="1"/>
  <c r="I900" i="1"/>
  <c r="J897" i="1"/>
  <c r="E2454" i="1" l="1"/>
  <c r="D2457" i="1"/>
  <c r="C2458" i="1"/>
  <c r="G2451" i="1"/>
  <c r="K897" i="1"/>
  <c r="H901" i="1"/>
  <c r="F2454" i="1"/>
  <c r="I901" i="1"/>
  <c r="J898" i="1"/>
  <c r="E2455" i="1" l="1"/>
  <c r="D2458" i="1"/>
  <c r="C2459" i="1"/>
  <c r="G2452" i="1"/>
  <c r="K898" i="1"/>
  <c r="H902" i="1"/>
  <c r="F2455" i="1"/>
  <c r="I902" i="1"/>
  <c r="J899" i="1"/>
  <c r="E2456" i="1" l="1"/>
  <c r="D2459" i="1"/>
  <c r="C2460" i="1"/>
  <c r="G2453" i="1"/>
  <c r="K899" i="1"/>
  <c r="H903" i="1"/>
  <c r="F2456" i="1"/>
  <c r="I903" i="1"/>
  <c r="J900" i="1"/>
  <c r="E2457" i="1" l="1"/>
  <c r="D2460" i="1"/>
  <c r="C2461" i="1"/>
  <c r="G2454" i="1"/>
  <c r="K900" i="1"/>
  <c r="H904" i="1"/>
  <c r="F2457" i="1"/>
  <c r="I904" i="1"/>
  <c r="J901" i="1"/>
  <c r="E2458" i="1" l="1"/>
  <c r="D2461" i="1"/>
  <c r="C2462" i="1"/>
  <c r="G2455" i="1"/>
  <c r="K901" i="1"/>
  <c r="H905" i="1"/>
  <c r="F2458" i="1"/>
  <c r="I905" i="1"/>
  <c r="J902" i="1"/>
  <c r="E2459" i="1" l="1"/>
  <c r="D2462" i="1"/>
  <c r="C2463" i="1"/>
  <c r="G2456" i="1"/>
  <c r="K902" i="1"/>
  <c r="H906" i="1"/>
  <c r="F2459" i="1"/>
  <c r="I906" i="1"/>
  <c r="J903" i="1"/>
  <c r="E2460" i="1" l="1"/>
  <c r="D2463" i="1"/>
  <c r="C2464" i="1"/>
  <c r="G2457" i="1"/>
  <c r="K903" i="1"/>
  <c r="H907" i="1"/>
  <c r="F2460" i="1"/>
  <c r="I907" i="1"/>
  <c r="J904" i="1"/>
  <c r="E2461" i="1" l="1"/>
  <c r="D2464" i="1"/>
  <c r="C2465" i="1"/>
  <c r="G2458" i="1"/>
  <c r="K904" i="1"/>
  <c r="H908" i="1"/>
  <c r="F2461" i="1"/>
  <c r="I908" i="1"/>
  <c r="J905" i="1"/>
  <c r="E2462" i="1" l="1"/>
  <c r="D2465" i="1"/>
  <c r="C2466" i="1"/>
  <c r="G2459" i="1"/>
  <c r="K905" i="1"/>
  <c r="H909" i="1"/>
  <c r="F2462" i="1"/>
  <c r="I909" i="1"/>
  <c r="J906" i="1"/>
  <c r="E2463" i="1" l="1"/>
  <c r="D2466" i="1"/>
  <c r="C2467" i="1"/>
  <c r="G2460" i="1"/>
  <c r="K906" i="1"/>
  <c r="H910" i="1"/>
  <c r="F2463" i="1"/>
  <c r="I910" i="1"/>
  <c r="J907" i="1"/>
  <c r="E2464" i="1" l="1"/>
  <c r="C2468" i="1"/>
  <c r="D2467" i="1"/>
  <c r="G2461" i="1"/>
  <c r="K907" i="1"/>
  <c r="H911" i="1"/>
  <c r="F2464" i="1"/>
  <c r="I911" i="1"/>
  <c r="J908" i="1"/>
  <c r="D2468" i="1" l="1"/>
  <c r="C2469" i="1"/>
  <c r="E2465" i="1"/>
  <c r="G2462" i="1"/>
  <c r="K908" i="1"/>
  <c r="H912" i="1"/>
  <c r="F2465" i="1"/>
  <c r="I912" i="1"/>
  <c r="J909" i="1"/>
  <c r="E2466" i="1" l="1"/>
  <c r="D2469" i="1"/>
  <c r="C2470" i="1"/>
  <c r="G2463" i="1"/>
  <c r="K909" i="1"/>
  <c r="H913" i="1"/>
  <c r="F2466" i="1"/>
  <c r="I913" i="1"/>
  <c r="J910" i="1"/>
  <c r="D2470" i="1" l="1"/>
  <c r="C2471" i="1"/>
  <c r="E2467" i="1"/>
  <c r="G2464" i="1"/>
  <c r="K910" i="1"/>
  <c r="H914" i="1"/>
  <c r="F2467" i="1"/>
  <c r="I914" i="1"/>
  <c r="J911" i="1"/>
  <c r="D2471" i="1" l="1"/>
  <c r="C2472" i="1"/>
  <c r="E2468" i="1"/>
  <c r="G2465" i="1"/>
  <c r="K911" i="1"/>
  <c r="H915" i="1"/>
  <c r="F2468" i="1"/>
  <c r="I915" i="1"/>
  <c r="J912" i="1"/>
  <c r="E2469" i="1" l="1"/>
  <c r="D2472" i="1"/>
  <c r="C2473" i="1"/>
  <c r="G2466" i="1"/>
  <c r="K912" i="1"/>
  <c r="H916" i="1"/>
  <c r="F2469" i="1"/>
  <c r="I916" i="1"/>
  <c r="J913" i="1"/>
  <c r="D2473" i="1" l="1"/>
  <c r="C2474" i="1"/>
  <c r="E2470" i="1"/>
  <c r="G2467" i="1"/>
  <c r="K913" i="1"/>
  <c r="H917" i="1"/>
  <c r="F2470" i="1"/>
  <c r="I917" i="1"/>
  <c r="J914" i="1"/>
  <c r="C2475" i="1" l="1"/>
  <c r="D2474" i="1"/>
  <c r="E2471" i="1"/>
  <c r="G2468" i="1"/>
  <c r="K914" i="1"/>
  <c r="H918" i="1"/>
  <c r="F2471" i="1"/>
  <c r="I918" i="1"/>
  <c r="J915" i="1"/>
  <c r="E2472" i="1" l="1"/>
  <c r="D2475" i="1"/>
  <c r="C2476" i="1"/>
  <c r="G2469" i="1"/>
  <c r="K915" i="1"/>
  <c r="H919" i="1"/>
  <c r="F2472" i="1"/>
  <c r="J916" i="1"/>
  <c r="I919" i="1"/>
  <c r="D2476" i="1" l="1"/>
  <c r="C2477" i="1"/>
  <c r="E2473" i="1"/>
  <c r="G2470" i="1"/>
  <c r="K916" i="1"/>
  <c r="H920" i="1"/>
  <c r="F2473" i="1"/>
  <c r="J917" i="1"/>
  <c r="I920" i="1"/>
  <c r="D2477" i="1" l="1"/>
  <c r="C2478" i="1"/>
  <c r="E2474" i="1"/>
  <c r="G2471" i="1"/>
  <c r="K917" i="1"/>
  <c r="H921" i="1"/>
  <c r="F2474" i="1"/>
  <c r="I921" i="1"/>
  <c r="J918" i="1"/>
  <c r="D2478" i="1" l="1"/>
  <c r="C2479" i="1"/>
  <c r="E2475" i="1"/>
  <c r="G2472" i="1"/>
  <c r="K918" i="1"/>
  <c r="H922" i="1"/>
  <c r="F2475" i="1"/>
  <c r="I922" i="1"/>
  <c r="J919" i="1"/>
  <c r="D2479" i="1" l="1"/>
  <c r="C2480" i="1"/>
  <c r="E2476" i="1"/>
  <c r="G2473" i="1"/>
  <c r="K919" i="1"/>
  <c r="H923" i="1"/>
  <c r="F2476" i="1"/>
  <c r="I923" i="1"/>
  <c r="J920" i="1"/>
  <c r="E2477" i="1" l="1"/>
  <c r="D2480" i="1"/>
  <c r="C2481" i="1"/>
  <c r="G2474" i="1"/>
  <c r="K920" i="1"/>
  <c r="H924" i="1"/>
  <c r="F2477" i="1"/>
  <c r="J921" i="1"/>
  <c r="I924" i="1"/>
  <c r="D2481" i="1" l="1"/>
  <c r="C2482" i="1"/>
  <c r="E2478" i="1"/>
  <c r="G2475" i="1"/>
  <c r="K921" i="1"/>
  <c r="H925" i="1"/>
  <c r="F2478" i="1"/>
  <c r="J922" i="1"/>
  <c r="I925" i="1"/>
  <c r="D2482" i="1" l="1"/>
  <c r="C2483" i="1"/>
  <c r="E2479" i="1"/>
  <c r="G2476" i="1"/>
  <c r="K922" i="1"/>
  <c r="H926" i="1"/>
  <c r="F2479" i="1"/>
  <c r="I926" i="1"/>
  <c r="J923" i="1"/>
  <c r="D2483" i="1" l="1"/>
  <c r="C2484" i="1"/>
  <c r="E2480" i="1"/>
  <c r="G2477" i="1"/>
  <c r="K923" i="1"/>
  <c r="H927" i="1"/>
  <c r="F2480" i="1"/>
  <c r="I927" i="1"/>
  <c r="J924" i="1"/>
  <c r="E2481" i="1" l="1"/>
  <c r="D2484" i="1"/>
  <c r="C2485" i="1"/>
  <c r="G2478" i="1"/>
  <c r="K924" i="1"/>
  <c r="H928" i="1"/>
  <c r="F2481" i="1"/>
  <c r="I928" i="1"/>
  <c r="J925" i="1"/>
  <c r="C2486" i="1" l="1"/>
  <c r="D2485" i="1"/>
  <c r="E2482" i="1"/>
  <c r="G2479" i="1"/>
  <c r="K925" i="1"/>
  <c r="H929" i="1"/>
  <c r="F2482" i="1"/>
  <c r="I929" i="1"/>
  <c r="J926" i="1"/>
  <c r="D2486" i="1" l="1"/>
  <c r="C2487" i="1"/>
  <c r="E2483" i="1"/>
  <c r="G2480" i="1"/>
  <c r="K926" i="1"/>
  <c r="H930" i="1"/>
  <c r="F2483" i="1"/>
  <c r="I930" i="1"/>
  <c r="J927" i="1"/>
  <c r="D2487" i="1" l="1"/>
  <c r="C2488" i="1"/>
  <c r="E2484" i="1"/>
  <c r="G2481" i="1"/>
  <c r="K927" i="1"/>
  <c r="H931" i="1"/>
  <c r="F2484" i="1"/>
  <c r="I931" i="1"/>
  <c r="J928" i="1"/>
  <c r="D2488" i="1" l="1"/>
  <c r="C2489" i="1"/>
  <c r="E2485" i="1"/>
  <c r="G2482" i="1"/>
  <c r="K928" i="1"/>
  <c r="H932" i="1"/>
  <c r="F2485" i="1"/>
  <c r="I932" i="1"/>
  <c r="J929" i="1"/>
  <c r="E2486" i="1" l="1"/>
  <c r="D2489" i="1"/>
  <c r="C2490" i="1"/>
  <c r="G2483" i="1"/>
  <c r="K929" i="1"/>
  <c r="H933" i="1"/>
  <c r="F2486" i="1"/>
  <c r="I933" i="1"/>
  <c r="J930" i="1"/>
  <c r="D2490" i="1" l="1"/>
  <c r="C2491" i="1"/>
  <c r="E2487" i="1"/>
  <c r="G2484" i="1"/>
  <c r="K930" i="1"/>
  <c r="H934" i="1"/>
  <c r="F2487" i="1"/>
  <c r="I934" i="1"/>
  <c r="J931" i="1"/>
  <c r="D2491" i="1" l="1"/>
  <c r="C2492" i="1"/>
  <c r="E2488" i="1"/>
  <c r="G2485" i="1"/>
  <c r="K931" i="1"/>
  <c r="H935" i="1"/>
  <c r="F2488" i="1"/>
  <c r="I935" i="1"/>
  <c r="J932" i="1"/>
  <c r="E2489" i="1" l="1"/>
  <c r="D2492" i="1"/>
  <c r="C2493" i="1"/>
  <c r="G2486" i="1"/>
  <c r="K932" i="1"/>
  <c r="H936" i="1"/>
  <c r="L5" i="1"/>
  <c r="F2489" i="1"/>
  <c r="M5" i="1"/>
  <c r="J933" i="1"/>
  <c r="I936" i="1"/>
  <c r="D2493" i="1" l="1"/>
  <c r="C2494" i="1"/>
  <c r="E2490" i="1"/>
  <c r="G2487" i="1"/>
  <c r="K933" i="1"/>
  <c r="N5" i="1"/>
  <c r="H937" i="1"/>
  <c r="L6" i="1"/>
  <c r="F2490" i="1"/>
  <c r="I937" i="1"/>
  <c r="J934" i="1"/>
  <c r="M6" i="1"/>
  <c r="D2494" i="1" l="1"/>
  <c r="C2495" i="1"/>
  <c r="E2491" i="1"/>
  <c r="F2491" i="1"/>
  <c r="O5" i="1"/>
  <c r="D2495" i="1" l="1"/>
  <c r="C2496" i="1"/>
  <c r="E2492" i="1"/>
  <c r="G2488" i="1"/>
  <c r="K934" i="1"/>
  <c r="N6" i="1"/>
  <c r="H938" i="1"/>
  <c r="L7" i="1"/>
  <c r="F2492" i="1"/>
  <c r="J935" i="1"/>
  <c r="I938" i="1"/>
  <c r="D2496" i="1" l="1"/>
  <c r="C2497" i="1"/>
  <c r="E2493" i="1"/>
  <c r="F2493" i="1"/>
  <c r="O6" i="1"/>
  <c r="M7" i="1"/>
  <c r="D2497" i="1" l="1"/>
  <c r="C2498" i="1"/>
  <c r="E2494" i="1"/>
  <c r="G2489" i="1"/>
  <c r="K935" i="1"/>
  <c r="N7" i="1"/>
  <c r="H939" i="1"/>
  <c r="L8" i="1"/>
  <c r="L9" i="1" s="1"/>
  <c r="F2494" i="1"/>
  <c r="I939" i="1"/>
  <c r="J936" i="1"/>
  <c r="M9" i="1"/>
  <c r="E2495" i="1" l="1"/>
  <c r="D2498" i="1"/>
  <c r="C2499" i="1"/>
  <c r="F2495" i="1"/>
  <c r="O7" i="1"/>
  <c r="D2499" i="1" l="1"/>
  <c r="C2500" i="1"/>
  <c r="E2496" i="1"/>
  <c r="G2490" i="1"/>
  <c r="K936" i="1"/>
  <c r="H940" i="1"/>
  <c r="L10" i="1"/>
  <c r="F2496" i="1"/>
  <c r="I940" i="1"/>
  <c r="M8" i="1"/>
  <c r="J937" i="1"/>
  <c r="M10" i="1"/>
  <c r="D2500" i="1" l="1"/>
  <c r="C2501" i="1"/>
  <c r="E2497" i="1"/>
  <c r="G2491" i="1"/>
  <c r="K937" i="1"/>
  <c r="N8" i="1"/>
  <c r="N9" i="1" s="1"/>
  <c r="N10" i="1" s="1"/>
  <c r="H941" i="1"/>
  <c r="L11" i="1"/>
  <c r="F2497" i="1"/>
  <c r="J938" i="1"/>
  <c r="E2498" i="1" l="1"/>
  <c r="D2501" i="1"/>
  <c r="C2502" i="1"/>
  <c r="F2498" i="1"/>
  <c r="O8" i="1"/>
  <c r="I941" i="1"/>
  <c r="M11" i="1"/>
  <c r="D2502" i="1" l="1"/>
  <c r="C2503" i="1"/>
  <c r="E2499" i="1"/>
  <c r="G2492" i="1"/>
  <c r="K938" i="1"/>
  <c r="N11" i="1"/>
  <c r="H942" i="1"/>
  <c r="L12" i="1"/>
  <c r="F2499" i="1"/>
  <c r="O9" i="1"/>
  <c r="J939" i="1"/>
  <c r="I942" i="1"/>
  <c r="M12" i="1"/>
  <c r="D2503" i="1" l="1"/>
  <c r="C2504" i="1"/>
  <c r="E2500" i="1"/>
  <c r="G2493" i="1"/>
  <c r="K939" i="1"/>
  <c r="N12" i="1"/>
  <c r="H943" i="1"/>
  <c r="L13" i="1"/>
  <c r="F2500" i="1"/>
  <c r="J940" i="1"/>
  <c r="I943" i="1"/>
  <c r="E2501" i="1" l="1"/>
  <c r="D2504" i="1"/>
  <c r="C2505" i="1"/>
  <c r="F2501" i="1"/>
  <c r="O10" i="1"/>
  <c r="M13" i="1"/>
  <c r="D2505" i="1" l="1"/>
  <c r="C2506" i="1"/>
  <c r="E2502" i="1"/>
  <c r="G2494" i="1"/>
  <c r="K940" i="1"/>
  <c r="N13" i="1"/>
  <c r="H944" i="1"/>
  <c r="L14" i="1"/>
  <c r="F2502" i="1"/>
  <c r="J941" i="1"/>
  <c r="I944" i="1"/>
  <c r="D2506" i="1" l="1"/>
  <c r="C2507" i="1"/>
  <c r="E2503" i="1"/>
  <c r="F2503" i="1"/>
  <c r="O11" i="1"/>
  <c r="M14" i="1"/>
  <c r="D2507" i="1" l="1"/>
  <c r="C2508" i="1"/>
  <c r="E2504" i="1"/>
  <c r="G2495" i="1"/>
  <c r="K941" i="1"/>
  <c r="N14" i="1"/>
  <c r="H945" i="1"/>
  <c r="L15" i="1"/>
  <c r="F2504" i="1"/>
  <c r="I945" i="1"/>
  <c r="E2505" i="1" l="1"/>
  <c r="D2508" i="1"/>
  <c r="C2509" i="1"/>
  <c r="F2505" i="1"/>
  <c r="O12" i="1"/>
  <c r="J942" i="1"/>
  <c r="M15" i="1"/>
  <c r="D2509" i="1" l="1"/>
  <c r="C2510" i="1"/>
  <c r="E2506" i="1"/>
  <c r="G2496" i="1"/>
  <c r="K942" i="1"/>
  <c r="N15" i="1"/>
  <c r="H946" i="1"/>
  <c r="L16" i="1"/>
  <c r="F2506" i="1"/>
  <c r="J943" i="1"/>
  <c r="D2510" i="1" l="1"/>
  <c r="C2511" i="1"/>
  <c r="E2507" i="1"/>
  <c r="F2507" i="1"/>
  <c r="O13" i="1"/>
  <c r="I946" i="1"/>
  <c r="M16" i="1"/>
  <c r="E2508" i="1" l="1"/>
  <c r="D2511" i="1"/>
  <c r="C2512" i="1"/>
  <c r="G2497" i="1"/>
  <c r="K943" i="1"/>
  <c r="N16" i="1"/>
  <c r="H947" i="1"/>
  <c r="L17" i="1"/>
  <c r="F2508" i="1"/>
  <c r="D2512" i="1" l="1"/>
  <c r="C2513" i="1"/>
  <c r="E2509" i="1"/>
  <c r="O14" i="1"/>
  <c r="F2509" i="1"/>
  <c r="J944" i="1"/>
  <c r="I947" i="1"/>
  <c r="M17" i="1"/>
  <c r="E2510" i="1" l="1"/>
  <c r="D2513" i="1"/>
  <c r="C2514" i="1"/>
  <c r="G2498" i="1"/>
  <c r="K944" i="1"/>
  <c r="N17" i="1"/>
  <c r="H948" i="1"/>
  <c r="L18" i="1"/>
  <c r="F2510" i="1"/>
  <c r="I948" i="1"/>
  <c r="J945" i="1"/>
  <c r="C2515" i="1" l="1"/>
  <c r="D2514" i="1"/>
  <c r="E2511" i="1"/>
  <c r="F2511" i="1"/>
  <c r="O15" i="1"/>
  <c r="M18" i="1"/>
  <c r="E2512" i="1" l="1"/>
  <c r="D2515" i="1"/>
  <c r="C2516" i="1"/>
  <c r="G2499" i="1"/>
  <c r="K945" i="1"/>
  <c r="N18" i="1"/>
  <c r="H949" i="1"/>
  <c r="L19" i="1"/>
  <c r="F2512" i="1"/>
  <c r="I949" i="1"/>
  <c r="E2513" i="1" l="1"/>
  <c r="D2516" i="1"/>
  <c r="C2517" i="1"/>
  <c r="F2513" i="1"/>
  <c r="O16" i="1"/>
  <c r="J946" i="1"/>
  <c r="M19" i="1"/>
  <c r="E2514" i="1" l="1"/>
  <c r="D2517" i="1"/>
  <c r="C2518" i="1"/>
  <c r="G2500" i="1"/>
  <c r="K946" i="1"/>
  <c r="N19" i="1"/>
  <c r="H950" i="1"/>
  <c r="L20" i="1"/>
  <c r="F2514" i="1"/>
  <c r="J947" i="1"/>
  <c r="E2515" i="1" l="1"/>
  <c r="D2518" i="1"/>
  <c r="C2519" i="1"/>
  <c r="F2515" i="1"/>
  <c r="O17" i="1"/>
  <c r="I950" i="1"/>
  <c r="M20" i="1"/>
  <c r="E2516" i="1" l="1"/>
  <c r="D2519" i="1"/>
  <c r="C2520" i="1"/>
  <c r="G2501" i="1"/>
  <c r="K947" i="1"/>
  <c r="N20" i="1"/>
  <c r="H951" i="1"/>
  <c r="L21" i="1"/>
  <c r="F2516" i="1"/>
  <c r="I951" i="1"/>
  <c r="E2517" i="1" l="1"/>
  <c r="D2520" i="1"/>
  <c r="C2521" i="1"/>
  <c r="F2517" i="1"/>
  <c r="O18" i="1"/>
  <c r="J948" i="1"/>
  <c r="M21" i="1"/>
  <c r="E2518" i="1" l="1"/>
  <c r="C2522" i="1"/>
  <c r="D2521" i="1"/>
  <c r="G2502" i="1"/>
  <c r="K948" i="1"/>
  <c r="N21" i="1"/>
  <c r="H952" i="1"/>
  <c r="L22" i="1"/>
  <c r="F2518" i="1"/>
  <c r="J949" i="1"/>
  <c r="D2522" i="1" l="1"/>
  <c r="C2523" i="1"/>
  <c r="E2519" i="1"/>
  <c r="O19" i="1"/>
  <c r="F2519" i="1"/>
  <c r="I952" i="1"/>
  <c r="M22" i="1"/>
  <c r="E2520" i="1" l="1"/>
  <c r="D2523" i="1"/>
  <c r="C2524" i="1"/>
  <c r="G2503" i="1"/>
  <c r="K949" i="1"/>
  <c r="N22" i="1"/>
  <c r="H953" i="1"/>
  <c r="L23" i="1"/>
  <c r="F2520" i="1"/>
  <c r="D2524" i="1" l="1"/>
  <c r="C2525" i="1"/>
  <c r="E2521" i="1"/>
  <c r="F2521" i="1"/>
  <c r="O20" i="1"/>
  <c r="J950" i="1"/>
  <c r="I953" i="1"/>
  <c r="M23" i="1"/>
  <c r="E2522" i="1" l="1"/>
  <c r="D2525" i="1"/>
  <c r="C2526" i="1"/>
  <c r="G2504" i="1"/>
  <c r="K950" i="1"/>
  <c r="N23" i="1"/>
  <c r="H954" i="1"/>
  <c r="L24" i="1"/>
  <c r="F2522" i="1"/>
  <c r="J951" i="1"/>
  <c r="D2526" i="1" l="1"/>
  <c r="C2527" i="1"/>
  <c r="E2523" i="1"/>
  <c r="F2523" i="1"/>
  <c r="O21" i="1"/>
  <c r="I954" i="1"/>
  <c r="M24" i="1"/>
  <c r="E2524" i="1" l="1"/>
  <c r="D2527" i="1"/>
  <c r="C2528" i="1"/>
  <c r="G2505" i="1"/>
  <c r="K951" i="1"/>
  <c r="N24" i="1"/>
  <c r="H955" i="1"/>
  <c r="L25" i="1"/>
  <c r="F2524" i="1"/>
  <c r="J952" i="1"/>
  <c r="I955" i="1"/>
  <c r="D2528" i="1" l="1"/>
  <c r="C2529" i="1"/>
  <c r="E2525" i="1"/>
  <c r="F2525" i="1"/>
  <c r="O22" i="1"/>
  <c r="M25" i="1"/>
  <c r="E2526" i="1" l="1"/>
  <c r="D2529" i="1"/>
  <c r="C2530" i="1"/>
  <c r="G2506" i="1"/>
  <c r="K952" i="1"/>
  <c r="N25" i="1"/>
  <c r="H956" i="1"/>
  <c r="L26" i="1"/>
  <c r="F2526" i="1"/>
  <c r="J953" i="1"/>
  <c r="I956" i="1"/>
  <c r="D2530" i="1" l="1"/>
  <c r="C2531" i="1"/>
  <c r="E2527" i="1"/>
  <c r="F2527" i="1"/>
  <c r="O23" i="1"/>
  <c r="M26" i="1"/>
  <c r="E2528" i="1" l="1"/>
  <c r="D2531" i="1"/>
  <c r="C2532" i="1"/>
  <c r="G2507" i="1"/>
  <c r="K953" i="1"/>
  <c r="N26" i="1"/>
  <c r="H957" i="1"/>
  <c r="L27" i="1"/>
  <c r="F2528" i="1"/>
  <c r="O24" i="1"/>
  <c r="J954" i="1"/>
  <c r="I957" i="1"/>
  <c r="M27" i="1"/>
  <c r="D2532" i="1" l="1"/>
  <c r="C2533" i="1"/>
  <c r="E2529" i="1"/>
  <c r="G2508" i="1"/>
  <c r="K954" i="1"/>
  <c r="N27" i="1"/>
  <c r="H958" i="1"/>
  <c r="L28" i="1"/>
  <c r="F2529" i="1"/>
  <c r="J955" i="1"/>
  <c r="I958" i="1"/>
  <c r="D2533" i="1" l="1"/>
  <c r="C2534" i="1"/>
  <c r="E2530" i="1"/>
  <c r="F2530" i="1"/>
  <c r="O25" i="1"/>
  <c r="M28" i="1"/>
  <c r="E2531" i="1" l="1"/>
  <c r="D2534" i="1"/>
  <c r="C2535" i="1"/>
  <c r="G2509" i="1"/>
  <c r="K955" i="1"/>
  <c r="N28" i="1"/>
  <c r="H959" i="1"/>
  <c r="L29" i="1"/>
  <c r="F2531" i="1"/>
  <c r="J956" i="1"/>
  <c r="D2535" i="1" l="1"/>
  <c r="C2536" i="1"/>
  <c r="E2532" i="1"/>
  <c r="F2532" i="1"/>
  <c r="O26" i="1"/>
  <c r="I959" i="1"/>
  <c r="M29" i="1"/>
  <c r="E2533" i="1" l="1"/>
  <c r="D2536" i="1"/>
  <c r="C2537" i="1"/>
  <c r="G2510" i="1"/>
  <c r="K956" i="1"/>
  <c r="N29" i="1"/>
  <c r="H960" i="1"/>
  <c r="L30" i="1"/>
  <c r="F2533" i="1"/>
  <c r="D2537" i="1" l="1"/>
  <c r="C2538" i="1"/>
  <c r="E2534" i="1"/>
  <c r="F2534" i="1"/>
  <c r="O27" i="1"/>
  <c r="J957" i="1"/>
  <c r="I960" i="1"/>
  <c r="M30" i="1"/>
  <c r="E2535" i="1" l="1"/>
  <c r="D2538" i="1"/>
  <c r="C2539" i="1"/>
  <c r="G2511" i="1"/>
  <c r="K957" i="1"/>
  <c r="N30" i="1"/>
  <c r="H961" i="1"/>
  <c r="L31" i="1"/>
  <c r="F2535" i="1"/>
  <c r="I961" i="1"/>
  <c r="J958" i="1"/>
  <c r="D2539" i="1" l="1"/>
  <c r="C2540" i="1"/>
  <c r="E2536" i="1"/>
  <c r="F2536" i="1"/>
  <c r="O28" i="1"/>
  <c r="M31" i="1"/>
  <c r="E2537" i="1" l="1"/>
  <c r="D2540" i="1"/>
  <c r="C2541" i="1"/>
  <c r="G2512" i="1"/>
  <c r="K958" i="1"/>
  <c r="N31" i="1"/>
  <c r="H962" i="1"/>
  <c r="L32" i="1"/>
  <c r="F2537" i="1"/>
  <c r="D2541" i="1" l="1"/>
  <c r="C2542" i="1"/>
  <c r="E2538" i="1"/>
  <c r="F2538" i="1"/>
  <c r="O29" i="1"/>
  <c r="J959" i="1"/>
  <c r="I962" i="1"/>
  <c r="M32" i="1"/>
  <c r="E2539" i="1" l="1"/>
  <c r="D2542" i="1"/>
  <c r="C2543" i="1"/>
  <c r="G2513" i="1"/>
  <c r="K959" i="1"/>
  <c r="N32" i="1"/>
  <c r="H963" i="1"/>
  <c r="L33" i="1"/>
  <c r="F2539" i="1"/>
  <c r="D2543" i="1" l="1"/>
  <c r="C2544" i="1"/>
  <c r="E2540" i="1"/>
  <c r="F2540" i="1"/>
  <c r="O30" i="1"/>
  <c r="J960" i="1"/>
  <c r="I963" i="1"/>
  <c r="M33" i="1"/>
  <c r="E2541" i="1" l="1"/>
  <c r="D2544" i="1"/>
  <c r="C2545" i="1"/>
  <c r="G2514" i="1"/>
  <c r="K960" i="1"/>
  <c r="N33" i="1"/>
  <c r="H964" i="1"/>
  <c r="L34" i="1"/>
  <c r="F2541" i="1"/>
  <c r="O31" i="1"/>
  <c r="J961" i="1"/>
  <c r="I964" i="1"/>
  <c r="M34" i="1"/>
  <c r="C2546" i="1" l="1"/>
  <c r="D2545" i="1"/>
  <c r="E2542" i="1"/>
  <c r="G2515" i="1"/>
  <c r="K961" i="1"/>
  <c r="N34" i="1"/>
  <c r="H965" i="1"/>
  <c r="L35" i="1"/>
  <c r="F2542" i="1"/>
  <c r="J962" i="1"/>
  <c r="E2543" i="1" l="1"/>
  <c r="D2546" i="1"/>
  <c r="C2547" i="1"/>
  <c r="F2543" i="1"/>
  <c r="O32" i="1"/>
  <c r="I965" i="1"/>
  <c r="M35" i="1"/>
  <c r="E2544" i="1" l="1"/>
  <c r="D2547" i="1"/>
  <c r="C2548" i="1"/>
  <c r="G2516" i="1"/>
  <c r="K962" i="1"/>
  <c r="N35" i="1"/>
  <c r="H966" i="1"/>
  <c r="L36" i="1"/>
  <c r="F2544" i="1"/>
  <c r="E2545" i="1" l="1"/>
  <c r="C2549" i="1"/>
  <c r="D2548" i="1"/>
  <c r="F2545" i="1"/>
  <c r="O33" i="1"/>
  <c r="I966" i="1"/>
  <c r="J963" i="1"/>
  <c r="M36" i="1"/>
  <c r="D2549" i="1" l="1"/>
  <c r="C2550" i="1"/>
  <c r="E2546" i="1"/>
  <c r="G2517" i="1"/>
  <c r="K963" i="1"/>
  <c r="N36" i="1"/>
  <c r="H967" i="1"/>
  <c r="L37" i="1"/>
  <c r="F2546" i="1"/>
  <c r="O34" i="1"/>
  <c r="J964" i="1"/>
  <c r="I967" i="1"/>
  <c r="M37" i="1"/>
  <c r="E2547" i="1" l="1"/>
  <c r="C2551" i="1"/>
  <c r="D2550" i="1"/>
  <c r="G2518" i="1"/>
  <c r="K964" i="1"/>
  <c r="N37" i="1"/>
  <c r="H968" i="1"/>
  <c r="L38" i="1"/>
  <c r="F2547" i="1"/>
  <c r="J965" i="1"/>
  <c r="I968" i="1"/>
  <c r="D2551" i="1" l="1"/>
  <c r="C2552" i="1"/>
  <c r="E2548" i="1"/>
  <c r="F2548" i="1"/>
  <c r="O35" i="1"/>
  <c r="M38" i="1"/>
  <c r="D2552" i="1" l="1"/>
  <c r="C2553" i="1"/>
  <c r="E2549" i="1"/>
  <c r="G2519" i="1"/>
  <c r="K965" i="1"/>
  <c r="N38" i="1"/>
  <c r="H969" i="1"/>
  <c r="L39" i="1"/>
  <c r="F2549" i="1"/>
  <c r="J966" i="1"/>
  <c r="I969" i="1"/>
  <c r="D2553" i="1" l="1"/>
  <c r="C2554" i="1"/>
  <c r="E2550" i="1"/>
  <c r="F2550" i="1"/>
  <c r="O36" i="1"/>
  <c r="M39" i="1"/>
  <c r="E2551" i="1" l="1"/>
  <c r="D2554" i="1"/>
  <c r="C2555" i="1"/>
  <c r="G2520" i="1"/>
  <c r="K966" i="1"/>
  <c r="N39" i="1"/>
  <c r="H970" i="1"/>
  <c r="L40" i="1"/>
  <c r="F2551" i="1"/>
  <c r="J967" i="1"/>
  <c r="D2555" i="1" l="1"/>
  <c r="C2556" i="1"/>
  <c r="E2552" i="1"/>
  <c r="F2552" i="1"/>
  <c r="O37" i="1"/>
  <c r="I970" i="1"/>
  <c r="M40" i="1"/>
  <c r="E2553" i="1" l="1"/>
  <c r="D2556" i="1"/>
  <c r="C2557" i="1"/>
  <c r="G2521" i="1"/>
  <c r="K967" i="1"/>
  <c r="N40" i="1"/>
  <c r="H971" i="1"/>
  <c r="L41" i="1"/>
  <c r="F2553" i="1"/>
  <c r="D2557" i="1" l="1"/>
  <c r="C2558" i="1"/>
  <c r="E2554" i="1"/>
  <c r="F2554" i="1"/>
  <c r="O38" i="1"/>
  <c r="J968" i="1"/>
  <c r="I971" i="1"/>
  <c r="M41" i="1"/>
  <c r="E2555" i="1" l="1"/>
  <c r="D2558" i="1"/>
  <c r="C2559" i="1"/>
  <c r="G2522" i="1"/>
  <c r="K968" i="1"/>
  <c r="N41" i="1"/>
  <c r="H972" i="1"/>
  <c r="L42" i="1"/>
  <c r="F2555" i="1"/>
  <c r="D2559" i="1" l="1"/>
  <c r="C2560" i="1"/>
  <c r="E2556" i="1"/>
  <c r="O39" i="1"/>
  <c r="F2556" i="1"/>
  <c r="I972" i="1"/>
  <c r="J969" i="1"/>
  <c r="M42" i="1"/>
  <c r="E2557" i="1" l="1"/>
  <c r="D2560" i="1"/>
  <c r="C2561" i="1"/>
  <c r="G2523" i="1"/>
  <c r="K969" i="1"/>
  <c r="N42" i="1"/>
  <c r="H973" i="1"/>
  <c r="L43" i="1"/>
  <c r="F2557" i="1"/>
  <c r="D2561" i="1" l="1"/>
  <c r="C2562" i="1"/>
  <c r="E2558" i="1"/>
  <c r="F2558" i="1"/>
  <c r="O40" i="1"/>
  <c r="I973" i="1"/>
  <c r="J970" i="1"/>
  <c r="M43" i="1"/>
  <c r="E2559" i="1" l="1"/>
  <c r="D2562" i="1"/>
  <c r="C2563" i="1"/>
  <c r="G2524" i="1"/>
  <c r="K970" i="1"/>
  <c r="N43" i="1"/>
  <c r="H974" i="1"/>
  <c r="L44" i="1"/>
  <c r="F2559" i="1"/>
  <c r="D2563" i="1" l="1"/>
  <c r="C2564" i="1"/>
  <c r="E2560" i="1"/>
  <c r="O41" i="1"/>
  <c r="F2560" i="1"/>
  <c r="I974" i="1"/>
  <c r="J971" i="1"/>
  <c r="M44" i="1"/>
  <c r="E2561" i="1" l="1"/>
  <c r="D2564" i="1"/>
  <c r="C2565" i="1"/>
  <c r="G2525" i="1"/>
  <c r="K971" i="1"/>
  <c r="N44" i="1"/>
  <c r="H975" i="1"/>
  <c r="L45" i="1"/>
  <c r="F2561" i="1"/>
  <c r="O42" i="1"/>
  <c r="J972" i="1"/>
  <c r="I975" i="1"/>
  <c r="M45" i="1"/>
  <c r="D2565" i="1" l="1"/>
  <c r="C2566" i="1"/>
  <c r="E2562" i="1"/>
  <c r="G2526" i="1"/>
  <c r="K972" i="1"/>
  <c r="N45" i="1"/>
  <c r="H976" i="1"/>
  <c r="L46" i="1"/>
  <c r="F2562" i="1"/>
  <c r="J973" i="1"/>
  <c r="D2566" i="1" l="1"/>
  <c r="C2567" i="1"/>
  <c r="E2563" i="1"/>
  <c r="F2563" i="1"/>
  <c r="O43" i="1"/>
  <c r="I976" i="1"/>
  <c r="M46" i="1"/>
  <c r="E2564" i="1" l="1"/>
  <c r="D2567" i="1"/>
  <c r="C2568" i="1"/>
  <c r="G2527" i="1"/>
  <c r="K973" i="1"/>
  <c r="N46" i="1"/>
  <c r="H977" i="1"/>
  <c r="L47" i="1"/>
  <c r="F2564" i="1"/>
  <c r="D2568" i="1" l="1"/>
  <c r="C2569" i="1"/>
  <c r="E2565" i="1"/>
  <c r="F2565" i="1"/>
  <c r="O44" i="1"/>
  <c r="J974" i="1"/>
  <c r="I977" i="1"/>
  <c r="M47" i="1"/>
  <c r="E2566" i="1" l="1"/>
  <c r="D2569" i="1"/>
  <c r="C2570" i="1"/>
  <c r="G2528" i="1"/>
  <c r="K974" i="1"/>
  <c r="N47" i="1"/>
  <c r="H978" i="1"/>
  <c r="L48" i="1"/>
  <c r="F2566" i="1"/>
  <c r="J975" i="1"/>
  <c r="D2570" i="1" l="1"/>
  <c r="C2571" i="1"/>
  <c r="E2567" i="1"/>
  <c r="F2567" i="1"/>
  <c r="O45" i="1"/>
  <c r="I978" i="1"/>
  <c r="M48" i="1"/>
  <c r="D2571" i="1" l="1"/>
  <c r="C2572" i="1"/>
  <c r="E2568" i="1"/>
  <c r="G2529" i="1"/>
  <c r="K975" i="1"/>
  <c r="N48" i="1"/>
  <c r="H979" i="1"/>
  <c r="L49" i="1"/>
  <c r="F2568" i="1"/>
  <c r="E2569" i="1" l="1"/>
  <c r="D2572" i="1"/>
  <c r="C2573" i="1"/>
  <c r="F2569" i="1"/>
  <c r="O46" i="1"/>
  <c r="J976" i="1"/>
  <c r="I979" i="1"/>
  <c r="D2573" i="1" l="1"/>
  <c r="C2574" i="1"/>
  <c r="E2570" i="1"/>
  <c r="G2530" i="1"/>
  <c r="K976" i="1"/>
  <c r="H980" i="1"/>
  <c r="L50" i="1"/>
  <c r="L51" i="1" s="1"/>
  <c r="F2570" i="1"/>
  <c r="J977" i="1"/>
  <c r="M51" i="1"/>
  <c r="M49" i="1"/>
  <c r="I980" i="1"/>
  <c r="D2574" i="1" l="1"/>
  <c r="C2575" i="1"/>
  <c r="E2571" i="1"/>
  <c r="F2571" i="1"/>
  <c r="O47" i="1"/>
  <c r="E2572" i="1" l="1"/>
  <c r="C2576" i="1"/>
  <c r="D2575" i="1"/>
  <c r="G2531" i="1"/>
  <c r="K977" i="1"/>
  <c r="N49" i="1"/>
  <c r="H981" i="1"/>
  <c r="L52" i="1"/>
  <c r="F2572" i="1"/>
  <c r="M52" i="1"/>
  <c r="J978" i="1"/>
  <c r="M50" i="1"/>
  <c r="D2576" i="1" l="1"/>
  <c r="C2577" i="1"/>
  <c r="E2573" i="1"/>
  <c r="F2573" i="1"/>
  <c r="O48" i="1"/>
  <c r="I981" i="1"/>
  <c r="D2577" i="1" l="1"/>
  <c r="C2578" i="1"/>
  <c r="E2574" i="1"/>
  <c r="G2532" i="1"/>
  <c r="K978" i="1"/>
  <c r="N50" i="1"/>
  <c r="N51" i="1" s="1"/>
  <c r="N52" i="1" s="1"/>
  <c r="H982" i="1"/>
  <c r="L53" i="1"/>
  <c r="F2574" i="1"/>
  <c r="I982" i="1"/>
  <c r="J979" i="1"/>
  <c r="M53" i="1"/>
  <c r="D2578" i="1" l="1"/>
  <c r="C2579" i="1"/>
  <c r="E2575" i="1"/>
  <c r="G2533" i="1"/>
  <c r="K979" i="1"/>
  <c r="N53" i="1"/>
  <c r="H983" i="1"/>
  <c r="L54" i="1"/>
  <c r="F2575" i="1"/>
  <c r="O50" i="1"/>
  <c r="E2576" i="1" l="1"/>
  <c r="D2579" i="1"/>
  <c r="C2580" i="1"/>
  <c r="F2576" i="1"/>
  <c r="O51" i="1"/>
  <c r="I983" i="1"/>
  <c r="D2580" i="1" l="1"/>
  <c r="C2581" i="1"/>
  <c r="E2577" i="1"/>
  <c r="F2577" i="1"/>
  <c r="O49" i="1"/>
  <c r="J980" i="1"/>
  <c r="M54" i="1"/>
  <c r="E2578" i="1" l="1"/>
  <c r="D2581" i="1"/>
  <c r="C2582" i="1"/>
  <c r="G2534" i="1"/>
  <c r="K980" i="1"/>
  <c r="N54" i="1"/>
  <c r="H984" i="1"/>
  <c r="L55" i="1"/>
  <c r="L56" i="1" s="1"/>
  <c r="F2578" i="1"/>
  <c r="M55" i="1"/>
  <c r="D2582" i="1" l="1"/>
  <c r="C2583" i="1"/>
  <c r="E2579" i="1"/>
  <c r="F2579" i="1"/>
  <c r="O52" i="1"/>
  <c r="I984" i="1"/>
  <c r="J981" i="1"/>
  <c r="E2580" i="1" l="1"/>
  <c r="D2583" i="1"/>
  <c r="C2584" i="1"/>
  <c r="G2535" i="1"/>
  <c r="K981" i="1"/>
  <c r="N55" i="1"/>
  <c r="H985" i="1"/>
  <c r="F2580" i="1"/>
  <c r="J982" i="1"/>
  <c r="D2584" i="1" l="1"/>
  <c r="C2585" i="1"/>
  <c r="E2581" i="1"/>
  <c r="F2581" i="1"/>
  <c r="O53" i="1"/>
  <c r="I985" i="1"/>
  <c r="M56" i="1"/>
  <c r="E2582" i="1" l="1"/>
  <c r="D2585" i="1"/>
  <c r="C2586" i="1"/>
  <c r="G2536" i="1"/>
  <c r="K982" i="1"/>
  <c r="N56" i="1"/>
  <c r="H986" i="1"/>
  <c r="L57" i="1"/>
  <c r="F2582" i="1"/>
  <c r="D2586" i="1" l="1"/>
  <c r="C2587" i="1"/>
  <c r="E2583" i="1"/>
  <c r="F2583" i="1"/>
  <c r="O54" i="1"/>
  <c r="I986" i="1"/>
  <c r="J983" i="1"/>
  <c r="M57" i="1"/>
  <c r="E2584" i="1" l="1"/>
  <c r="D2587" i="1"/>
  <c r="C2588" i="1"/>
  <c r="G2537" i="1"/>
  <c r="K983" i="1"/>
  <c r="N57" i="1"/>
  <c r="H987" i="1"/>
  <c r="L58" i="1"/>
  <c r="F2584" i="1"/>
  <c r="J984" i="1"/>
  <c r="I987" i="1"/>
  <c r="D2588" i="1" l="1"/>
  <c r="C2589" i="1"/>
  <c r="E2585" i="1"/>
  <c r="F2585" i="1"/>
  <c r="O55" i="1"/>
  <c r="M58" i="1"/>
  <c r="E2586" i="1" l="1"/>
  <c r="D2589" i="1"/>
  <c r="C2590" i="1"/>
  <c r="G2538" i="1"/>
  <c r="K984" i="1"/>
  <c r="N58" i="1"/>
  <c r="H988" i="1"/>
  <c r="L59" i="1"/>
  <c r="F2586" i="1"/>
  <c r="J985" i="1"/>
  <c r="D2590" i="1" l="1"/>
  <c r="C2591" i="1"/>
  <c r="E2587" i="1"/>
  <c r="F2587" i="1"/>
  <c r="O56" i="1"/>
  <c r="I988" i="1"/>
  <c r="M59" i="1"/>
  <c r="E2588" i="1" l="1"/>
  <c r="D2591" i="1"/>
  <c r="C2592" i="1"/>
  <c r="G2539" i="1"/>
  <c r="K985" i="1"/>
  <c r="N59" i="1"/>
  <c r="H989" i="1"/>
  <c r="L60" i="1"/>
  <c r="F2588" i="1"/>
  <c r="D2592" i="1" l="1"/>
  <c r="C2593" i="1"/>
  <c r="E2589" i="1"/>
  <c r="F2589" i="1"/>
  <c r="O57" i="1"/>
  <c r="J986" i="1"/>
  <c r="I989" i="1"/>
  <c r="M60" i="1"/>
  <c r="E2590" i="1" l="1"/>
  <c r="D2593" i="1"/>
  <c r="C2594" i="1"/>
  <c r="G2540" i="1"/>
  <c r="K986" i="1"/>
  <c r="N60" i="1"/>
  <c r="H990" i="1"/>
  <c r="L61" i="1"/>
  <c r="F2590" i="1"/>
  <c r="J987" i="1"/>
  <c r="I990" i="1"/>
  <c r="D2594" i="1" l="1"/>
  <c r="C2595" i="1"/>
  <c r="E2591" i="1"/>
  <c r="F2591" i="1"/>
  <c r="O58" i="1"/>
  <c r="M61" i="1"/>
  <c r="E2592" i="1" l="1"/>
  <c r="D2595" i="1"/>
  <c r="C2596" i="1"/>
  <c r="G2541" i="1"/>
  <c r="K987" i="1"/>
  <c r="N61" i="1"/>
  <c r="H991" i="1"/>
  <c r="L62" i="1"/>
  <c r="F2592" i="1"/>
  <c r="D2596" i="1" l="1"/>
  <c r="C2597" i="1"/>
  <c r="E2593" i="1"/>
  <c r="F2593" i="1"/>
  <c r="O59" i="1"/>
  <c r="I991" i="1"/>
  <c r="J988" i="1"/>
  <c r="M62" i="1"/>
  <c r="E2594" i="1" l="1"/>
  <c r="D2597" i="1"/>
  <c r="C2598" i="1"/>
  <c r="G2542" i="1"/>
  <c r="K988" i="1"/>
  <c r="N62" i="1"/>
  <c r="H992" i="1"/>
  <c r="L63" i="1"/>
  <c r="F2594" i="1"/>
  <c r="D2598" i="1" l="1"/>
  <c r="C2599" i="1"/>
  <c r="E2595" i="1"/>
  <c r="F2595" i="1"/>
  <c r="O60" i="1"/>
  <c r="I992" i="1"/>
  <c r="J989" i="1"/>
  <c r="M63" i="1"/>
  <c r="E2596" i="1" l="1"/>
  <c r="D2599" i="1"/>
  <c r="C2600" i="1"/>
  <c r="G2543" i="1"/>
  <c r="K989" i="1"/>
  <c r="N63" i="1"/>
  <c r="H993" i="1"/>
  <c r="L64" i="1"/>
  <c r="F2596" i="1"/>
  <c r="J990" i="1"/>
  <c r="D2600" i="1" l="1"/>
  <c r="C2601" i="1"/>
  <c r="E2597" i="1"/>
  <c r="F2597" i="1"/>
  <c r="O61" i="1"/>
  <c r="I993" i="1"/>
  <c r="M64" i="1"/>
  <c r="E2598" i="1" l="1"/>
  <c r="D2601" i="1"/>
  <c r="C2602" i="1"/>
  <c r="G2544" i="1"/>
  <c r="K990" i="1"/>
  <c r="N64" i="1"/>
  <c r="H994" i="1"/>
  <c r="L65" i="1"/>
  <c r="F2598" i="1"/>
  <c r="C2603" i="1" l="1"/>
  <c r="D2602" i="1"/>
  <c r="E2599" i="1"/>
  <c r="F2599" i="1"/>
  <c r="O62" i="1"/>
  <c r="I994" i="1"/>
  <c r="J991" i="1"/>
  <c r="M65" i="1"/>
  <c r="E2600" i="1" l="1"/>
  <c r="D2603" i="1"/>
  <c r="C2604" i="1"/>
  <c r="G2545" i="1"/>
  <c r="K991" i="1"/>
  <c r="N65" i="1"/>
  <c r="H995" i="1"/>
  <c r="L66" i="1"/>
  <c r="F2600" i="1"/>
  <c r="E2601" i="1" l="1"/>
  <c r="D2604" i="1"/>
  <c r="C2605" i="1"/>
  <c r="F2601" i="1"/>
  <c r="O63" i="1"/>
  <c r="I995" i="1"/>
  <c r="J992" i="1"/>
  <c r="M66" i="1"/>
  <c r="E2602" i="1" l="1"/>
  <c r="D2605" i="1"/>
  <c r="C2606" i="1"/>
  <c r="G2546" i="1"/>
  <c r="K992" i="1"/>
  <c r="N66" i="1"/>
  <c r="H996" i="1"/>
  <c r="L67" i="1"/>
  <c r="F2602" i="1"/>
  <c r="J993" i="1"/>
  <c r="I996" i="1"/>
  <c r="E2603" i="1" l="1"/>
  <c r="D2606" i="1"/>
  <c r="C2607" i="1"/>
  <c r="F2603" i="1"/>
  <c r="O64" i="1"/>
  <c r="M67" i="1"/>
  <c r="E2604" i="1" l="1"/>
  <c r="D2607" i="1"/>
  <c r="C2608" i="1"/>
  <c r="G2547" i="1"/>
  <c r="K993" i="1"/>
  <c r="N67" i="1"/>
  <c r="H997" i="1"/>
  <c r="L68" i="1"/>
  <c r="F2604" i="1"/>
  <c r="J994" i="1"/>
  <c r="I997" i="1"/>
  <c r="E2605" i="1" l="1"/>
  <c r="D2608" i="1"/>
  <c r="C2609" i="1"/>
  <c r="F2605" i="1"/>
  <c r="O65" i="1"/>
  <c r="M68" i="1"/>
  <c r="E2606" i="1" l="1"/>
  <c r="D2609" i="1"/>
  <c r="C2610" i="1"/>
  <c r="G2548" i="1"/>
  <c r="K994" i="1"/>
  <c r="N68" i="1"/>
  <c r="H998" i="1"/>
  <c r="L69" i="1"/>
  <c r="F2606" i="1"/>
  <c r="J995" i="1"/>
  <c r="I998" i="1"/>
  <c r="E2607" i="1" l="1"/>
  <c r="D2610" i="1"/>
  <c r="C2611" i="1"/>
  <c r="F2607" i="1"/>
  <c r="O66" i="1"/>
  <c r="M69" i="1"/>
  <c r="E2608" i="1" l="1"/>
  <c r="D2611" i="1"/>
  <c r="C2612" i="1"/>
  <c r="G2549" i="1"/>
  <c r="K995" i="1"/>
  <c r="N69" i="1"/>
  <c r="H999" i="1"/>
  <c r="L70" i="1"/>
  <c r="F2608" i="1"/>
  <c r="J996" i="1"/>
  <c r="I999" i="1"/>
  <c r="E2609" i="1" l="1"/>
  <c r="D2612" i="1"/>
  <c r="C2613" i="1"/>
  <c r="F2609" i="1"/>
  <c r="O67" i="1"/>
  <c r="M70" i="1"/>
  <c r="E2610" i="1" l="1"/>
  <c r="D2613" i="1"/>
  <c r="C2614" i="1"/>
  <c r="G2550" i="1"/>
  <c r="K996" i="1"/>
  <c r="N70" i="1"/>
  <c r="H1000" i="1"/>
  <c r="L71" i="1"/>
  <c r="F2610" i="1"/>
  <c r="J997" i="1"/>
  <c r="E2611" i="1" l="1"/>
  <c r="D2614" i="1"/>
  <c r="C2615" i="1"/>
  <c r="F2611" i="1"/>
  <c r="O68" i="1"/>
  <c r="I1000" i="1"/>
  <c r="M71" i="1"/>
  <c r="E2612" i="1" l="1"/>
  <c r="D2615" i="1"/>
  <c r="C2616" i="1"/>
  <c r="G2551" i="1"/>
  <c r="K997" i="1"/>
  <c r="N71" i="1"/>
  <c r="H1001" i="1"/>
  <c r="L72" i="1"/>
  <c r="F2612" i="1"/>
  <c r="O69" i="1"/>
  <c r="J998" i="1"/>
  <c r="I1001" i="1"/>
  <c r="M72" i="1"/>
  <c r="E2613" i="1" l="1"/>
  <c r="D2616" i="1"/>
  <c r="C2617" i="1"/>
  <c r="G2552" i="1"/>
  <c r="K998" i="1"/>
  <c r="N72" i="1"/>
  <c r="H1002" i="1"/>
  <c r="L73" i="1"/>
  <c r="F2613" i="1"/>
  <c r="J999" i="1"/>
  <c r="I1002" i="1"/>
  <c r="E2614" i="1" l="1"/>
  <c r="D2617" i="1"/>
  <c r="C2618" i="1"/>
  <c r="F2614" i="1"/>
  <c r="O70" i="1"/>
  <c r="M73" i="1"/>
  <c r="E2615" i="1" l="1"/>
  <c r="D2618" i="1"/>
  <c r="C2619" i="1"/>
  <c r="G2553" i="1"/>
  <c r="K999" i="1"/>
  <c r="N73" i="1"/>
  <c r="H1003" i="1"/>
  <c r="L74" i="1"/>
  <c r="F2615" i="1"/>
  <c r="J1000" i="1"/>
  <c r="I1003" i="1"/>
  <c r="E2616" i="1" l="1"/>
  <c r="D2619" i="1"/>
  <c r="C2620" i="1"/>
  <c r="F2616" i="1"/>
  <c r="O71" i="1"/>
  <c r="M74" i="1"/>
  <c r="E2617" i="1" l="1"/>
  <c r="D2620" i="1"/>
  <c r="C2621" i="1"/>
  <c r="G2554" i="1"/>
  <c r="K1000" i="1"/>
  <c r="N74" i="1"/>
  <c r="H1004" i="1"/>
  <c r="L75" i="1"/>
  <c r="F2617" i="1"/>
  <c r="J1001" i="1"/>
  <c r="I1004" i="1"/>
  <c r="E2618" i="1" l="1"/>
  <c r="D2621" i="1"/>
  <c r="C2622" i="1"/>
  <c r="F2618" i="1"/>
  <c r="O72" i="1"/>
  <c r="M75" i="1"/>
  <c r="E2619" i="1" l="1"/>
  <c r="D2622" i="1"/>
  <c r="C2623" i="1"/>
  <c r="G2555" i="1"/>
  <c r="K1001" i="1"/>
  <c r="N75" i="1"/>
  <c r="H1005" i="1"/>
  <c r="L76" i="1"/>
  <c r="F2619" i="1"/>
  <c r="J1002" i="1"/>
  <c r="I1005" i="1"/>
  <c r="E2620" i="1" l="1"/>
  <c r="D2623" i="1"/>
  <c r="C2624" i="1"/>
  <c r="F2620" i="1"/>
  <c r="O73" i="1"/>
  <c r="M76" i="1"/>
  <c r="E2621" i="1" l="1"/>
  <c r="D2624" i="1"/>
  <c r="C2625" i="1"/>
  <c r="G2556" i="1"/>
  <c r="K1002" i="1"/>
  <c r="N76" i="1"/>
  <c r="H1006" i="1"/>
  <c r="L77" i="1"/>
  <c r="F2621" i="1"/>
  <c r="E2622" i="1" l="1"/>
  <c r="D2625" i="1"/>
  <c r="C2626" i="1"/>
  <c r="F2622" i="1"/>
  <c r="O74" i="1"/>
  <c r="I1006" i="1"/>
  <c r="J1003" i="1"/>
  <c r="M77" i="1"/>
  <c r="E2623" i="1" l="1"/>
  <c r="D2626" i="1"/>
  <c r="C2627" i="1"/>
  <c r="G2557" i="1"/>
  <c r="K1003" i="1"/>
  <c r="N77" i="1"/>
  <c r="H1007" i="1"/>
  <c r="L78" i="1"/>
  <c r="F2623" i="1"/>
  <c r="J1004" i="1"/>
  <c r="I1007" i="1"/>
  <c r="E2624" i="1" l="1"/>
  <c r="D2627" i="1"/>
  <c r="C2628" i="1"/>
  <c r="F2624" i="1"/>
  <c r="O75" i="1"/>
  <c r="M78" i="1"/>
  <c r="E2625" i="1" l="1"/>
  <c r="D2628" i="1"/>
  <c r="C2629" i="1"/>
  <c r="G2558" i="1"/>
  <c r="K1004" i="1"/>
  <c r="N78" i="1"/>
  <c r="H1008" i="1"/>
  <c r="L79" i="1"/>
  <c r="F2625" i="1"/>
  <c r="J1005" i="1"/>
  <c r="I1008" i="1"/>
  <c r="E2626" i="1" l="1"/>
  <c r="C2630" i="1"/>
  <c r="D2629" i="1"/>
  <c r="F2626" i="1"/>
  <c r="O76" i="1"/>
  <c r="M79" i="1"/>
  <c r="D2630" i="1" l="1"/>
  <c r="C2631" i="1"/>
  <c r="E2627" i="1"/>
  <c r="G2559" i="1"/>
  <c r="K1005" i="1"/>
  <c r="N79" i="1"/>
  <c r="H1009" i="1"/>
  <c r="L80" i="1"/>
  <c r="F2627" i="1"/>
  <c r="J1006" i="1"/>
  <c r="E2628" i="1" l="1"/>
  <c r="D2631" i="1"/>
  <c r="C2632" i="1"/>
  <c r="F2628" i="1"/>
  <c r="O77" i="1"/>
  <c r="I1009" i="1"/>
  <c r="M80" i="1"/>
  <c r="D2632" i="1" l="1"/>
  <c r="C2633" i="1"/>
  <c r="E2629" i="1"/>
  <c r="G2560" i="1"/>
  <c r="K1006" i="1"/>
  <c r="N80" i="1"/>
  <c r="H1010" i="1"/>
  <c r="L81" i="1"/>
  <c r="F2629" i="1"/>
  <c r="J1007" i="1"/>
  <c r="I1010" i="1"/>
  <c r="D2633" i="1" l="1"/>
  <c r="C2634" i="1"/>
  <c r="E2630" i="1"/>
  <c r="O78" i="1"/>
  <c r="F2630" i="1"/>
  <c r="M81" i="1"/>
  <c r="E2631" i="1" l="1"/>
  <c r="D2634" i="1"/>
  <c r="C2635" i="1"/>
  <c r="G2561" i="1"/>
  <c r="K1007" i="1"/>
  <c r="N81" i="1"/>
  <c r="H1011" i="1"/>
  <c r="L82" i="1"/>
  <c r="F2631" i="1"/>
  <c r="J1008" i="1"/>
  <c r="I1011" i="1"/>
  <c r="D2635" i="1" l="1"/>
  <c r="C2636" i="1"/>
  <c r="E2632" i="1"/>
  <c r="F2632" i="1"/>
  <c r="O79" i="1"/>
  <c r="M82" i="1"/>
  <c r="E2633" i="1" l="1"/>
  <c r="D2636" i="1"/>
  <c r="C2637" i="1"/>
  <c r="G2562" i="1"/>
  <c r="K1008" i="1"/>
  <c r="N82" i="1"/>
  <c r="H1012" i="1"/>
  <c r="L83" i="1"/>
  <c r="F2633" i="1"/>
  <c r="I1012" i="1"/>
  <c r="J1009" i="1"/>
  <c r="M83" i="1"/>
  <c r="D2637" i="1" l="1"/>
  <c r="C2638" i="1"/>
  <c r="E2634" i="1"/>
  <c r="G2563" i="1"/>
  <c r="K1009" i="1"/>
  <c r="N83" i="1"/>
  <c r="H1013" i="1"/>
  <c r="L84" i="1"/>
  <c r="L85" i="1" s="1"/>
  <c r="F2634" i="1"/>
  <c r="I1013" i="1"/>
  <c r="D2638" i="1" l="1"/>
  <c r="C2639" i="1"/>
  <c r="E2635" i="1"/>
  <c r="F2635" i="1"/>
  <c r="O81" i="1"/>
  <c r="J1010" i="1"/>
  <c r="E2636" i="1" l="1"/>
  <c r="D2639" i="1"/>
  <c r="C2640" i="1"/>
  <c r="G2564" i="1"/>
  <c r="K1010" i="1"/>
  <c r="H1014" i="1"/>
  <c r="F2636" i="1"/>
  <c r="O82" i="1"/>
  <c r="I1014" i="1"/>
  <c r="M85" i="1"/>
  <c r="J1011" i="1"/>
  <c r="M84" i="1"/>
  <c r="D2640" i="1" l="1"/>
  <c r="C2641" i="1"/>
  <c r="E2637" i="1"/>
  <c r="G2565" i="1"/>
  <c r="K1011" i="1"/>
  <c r="N84" i="1"/>
  <c r="N85" i="1" s="1"/>
  <c r="H1015" i="1"/>
  <c r="L86" i="1"/>
  <c r="F2637" i="1"/>
  <c r="J1012" i="1"/>
  <c r="D2641" i="1" l="1"/>
  <c r="C2642" i="1"/>
  <c r="E2638" i="1"/>
  <c r="O83" i="1"/>
  <c r="F2638" i="1"/>
  <c r="I1015" i="1"/>
  <c r="M86" i="1"/>
  <c r="E2639" i="1" l="1"/>
  <c r="D2642" i="1"/>
  <c r="C2643" i="1"/>
  <c r="G2566" i="1"/>
  <c r="K1012" i="1"/>
  <c r="N86" i="1"/>
  <c r="H1016" i="1"/>
  <c r="L87" i="1"/>
  <c r="F2639" i="1"/>
  <c r="J1013" i="1"/>
  <c r="I1016" i="1"/>
  <c r="D2643" i="1" l="1"/>
  <c r="C2644" i="1"/>
  <c r="E2640" i="1"/>
  <c r="F2640" i="1"/>
  <c r="O84" i="1"/>
  <c r="M87" i="1"/>
  <c r="E2641" i="1" l="1"/>
  <c r="D2644" i="1"/>
  <c r="C2645" i="1"/>
  <c r="G2567" i="1"/>
  <c r="K1013" i="1"/>
  <c r="N87" i="1"/>
  <c r="H1017" i="1"/>
  <c r="L88" i="1"/>
  <c r="F2641" i="1"/>
  <c r="J1014" i="1"/>
  <c r="I1017" i="1"/>
  <c r="D2645" i="1" l="1"/>
  <c r="C2646" i="1"/>
  <c r="E2642" i="1"/>
  <c r="F2642" i="1"/>
  <c r="O85" i="1"/>
  <c r="M88" i="1"/>
  <c r="E2643" i="1" l="1"/>
  <c r="D2646" i="1"/>
  <c r="C2647" i="1"/>
  <c r="G2568" i="1"/>
  <c r="K1014" i="1"/>
  <c r="N88" i="1"/>
  <c r="H1018" i="1"/>
  <c r="L89" i="1"/>
  <c r="F2643" i="1"/>
  <c r="J1015" i="1"/>
  <c r="I1018" i="1"/>
  <c r="D2647" i="1" l="1"/>
  <c r="C2648" i="1"/>
  <c r="E2644" i="1"/>
  <c r="F2644" i="1"/>
  <c r="O86" i="1"/>
  <c r="M89" i="1"/>
  <c r="E2645" i="1" l="1"/>
  <c r="D2648" i="1"/>
  <c r="C2649" i="1"/>
  <c r="G2569" i="1"/>
  <c r="K1015" i="1"/>
  <c r="N89" i="1"/>
  <c r="H1019" i="1"/>
  <c r="L90" i="1"/>
  <c r="F2645" i="1"/>
  <c r="J1016" i="1"/>
  <c r="I1019" i="1"/>
  <c r="D2649" i="1" l="1"/>
  <c r="C2650" i="1"/>
  <c r="E2646" i="1"/>
  <c r="F2646" i="1"/>
  <c r="O87" i="1"/>
  <c r="M90" i="1"/>
  <c r="E2647" i="1" l="1"/>
  <c r="D2650" i="1"/>
  <c r="C2651" i="1"/>
  <c r="G2570" i="1"/>
  <c r="K1016" i="1"/>
  <c r="N90" i="1"/>
  <c r="H1020" i="1"/>
  <c r="L91" i="1"/>
  <c r="F2647" i="1"/>
  <c r="J1017" i="1"/>
  <c r="I1020" i="1"/>
  <c r="D2651" i="1" l="1"/>
  <c r="C2652" i="1"/>
  <c r="E2648" i="1"/>
  <c r="F2648" i="1"/>
  <c r="O88" i="1"/>
  <c r="M91" i="1"/>
  <c r="E2649" i="1" l="1"/>
  <c r="D2652" i="1"/>
  <c r="C2653" i="1"/>
  <c r="G2571" i="1"/>
  <c r="K1017" i="1"/>
  <c r="N91" i="1"/>
  <c r="H1021" i="1"/>
  <c r="L92" i="1"/>
  <c r="F2649" i="1"/>
  <c r="O89" i="1"/>
  <c r="J1018" i="1"/>
  <c r="I1021" i="1"/>
  <c r="M92" i="1"/>
  <c r="D2653" i="1" l="1"/>
  <c r="C2654" i="1"/>
  <c r="E2650" i="1"/>
  <c r="G2572" i="1"/>
  <c r="K1018" i="1"/>
  <c r="N92" i="1"/>
  <c r="H1022" i="1"/>
  <c r="L93" i="1"/>
  <c r="F2650" i="1"/>
  <c r="J1019" i="1"/>
  <c r="I1022" i="1"/>
  <c r="D2654" i="1" l="1"/>
  <c r="C2655" i="1"/>
  <c r="E2651" i="1"/>
  <c r="O90" i="1"/>
  <c r="F2651" i="1"/>
  <c r="M93" i="1"/>
  <c r="E2652" i="1" l="1"/>
  <c r="D2655" i="1"/>
  <c r="C2656" i="1"/>
  <c r="G2573" i="1"/>
  <c r="K1019" i="1"/>
  <c r="N93" i="1"/>
  <c r="H1023" i="1"/>
  <c r="L94" i="1"/>
  <c r="F2652" i="1"/>
  <c r="J1020" i="1"/>
  <c r="I1023" i="1"/>
  <c r="C2657" i="1" l="1"/>
  <c r="D2656" i="1"/>
  <c r="E2653" i="1"/>
  <c r="O91" i="1"/>
  <c r="F2653" i="1"/>
  <c r="M94" i="1"/>
  <c r="E2654" i="1" l="1"/>
  <c r="D2657" i="1"/>
  <c r="C2658" i="1"/>
  <c r="G2574" i="1"/>
  <c r="K1020" i="1"/>
  <c r="N94" i="1"/>
  <c r="H1024" i="1"/>
  <c r="L95" i="1"/>
  <c r="F2654" i="1"/>
  <c r="I1024" i="1"/>
  <c r="J1021" i="1"/>
  <c r="D2658" i="1" l="1"/>
  <c r="C2659" i="1"/>
  <c r="E2655" i="1"/>
  <c r="F2655" i="1"/>
  <c r="O92" i="1"/>
  <c r="M95" i="1"/>
  <c r="D2659" i="1" l="1"/>
  <c r="C2660" i="1"/>
  <c r="E2656" i="1"/>
  <c r="G2575" i="1"/>
  <c r="K1021" i="1"/>
  <c r="N95" i="1"/>
  <c r="H1025" i="1"/>
  <c r="L96" i="1"/>
  <c r="F2656" i="1"/>
  <c r="I1025" i="1"/>
  <c r="J1022" i="1"/>
  <c r="D2660" i="1" l="1"/>
  <c r="C2661" i="1"/>
  <c r="E2657" i="1"/>
  <c r="O93" i="1"/>
  <c r="F2657" i="1"/>
  <c r="M96" i="1"/>
  <c r="E2658" i="1" l="1"/>
  <c r="D2661" i="1"/>
  <c r="C2662" i="1"/>
  <c r="G2576" i="1"/>
  <c r="K1022" i="1"/>
  <c r="N96" i="1"/>
  <c r="H1026" i="1"/>
  <c r="L97" i="1"/>
  <c r="F2658" i="1"/>
  <c r="J1023" i="1"/>
  <c r="I1026" i="1"/>
  <c r="D2662" i="1" l="1"/>
  <c r="C2663" i="1"/>
  <c r="E2659" i="1"/>
  <c r="O94" i="1"/>
  <c r="F2659" i="1"/>
  <c r="M97" i="1"/>
  <c r="E2660" i="1" l="1"/>
  <c r="D2663" i="1"/>
  <c r="C2664" i="1"/>
  <c r="G2577" i="1"/>
  <c r="K1023" i="1"/>
  <c r="N97" i="1"/>
  <c r="H1027" i="1"/>
  <c r="L98" i="1"/>
  <c r="F2660" i="1"/>
  <c r="J1024" i="1"/>
  <c r="I1027" i="1"/>
  <c r="D2664" i="1" l="1"/>
  <c r="C2665" i="1"/>
  <c r="E2661" i="1"/>
  <c r="F2661" i="1"/>
  <c r="O95" i="1"/>
  <c r="M98" i="1"/>
  <c r="E2662" i="1" l="1"/>
  <c r="D2665" i="1"/>
  <c r="C2666" i="1"/>
  <c r="G2578" i="1"/>
  <c r="K1024" i="1"/>
  <c r="N98" i="1"/>
  <c r="H1028" i="1"/>
  <c r="L99" i="1"/>
  <c r="F2662" i="1"/>
  <c r="J1025" i="1"/>
  <c r="D2666" i="1" l="1"/>
  <c r="C2667" i="1"/>
  <c r="E2663" i="1"/>
  <c r="F2663" i="1"/>
  <c r="O96" i="1"/>
  <c r="I1028" i="1"/>
  <c r="M99" i="1"/>
  <c r="E2664" i="1" l="1"/>
  <c r="D2667" i="1"/>
  <c r="C2668" i="1"/>
  <c r="G2579" i="1"/>
  <c r="K1025" i="1"/>
  <c r="N99" i="1"/>
  <c r="H1029" i="1"/>
  <c r="L100" i="1"/>
  <c r="F2664" i="1"/>
  <c r="M100" i="1"/>
  <c r="J1026" i="1"/>
  <c r="D2668" i="1" l="1"/>
  <c r="C2669" i="1"/>
  <c r="E2665" i="1"/>
  <c r="F2665" i="1"/>
  <c r="O97" i="1"/>
  <c r="I1029" i="1"/>
  <c r="E2666" i="1" l="1"/>
  <c r="D2669" i="1"/>
  <c r="C2670" i="1"/>
  <c r="G2580" i="1"/>
  <c r="K1026" i="1"/>
  <c r="N100" i="1"/>
  <c r="H1030" i="1"/>
  <c r="L101" i="1"/>
  <c r="F2666" i="1"/>
  <c r="J1027" i="1"/>
  <c r="I1030" i="1"/>
  <c r="D2670" i="1" l="1"/>
  <c r="C2671" i="1"/>
  <c r="E2667" i="1"/>
  <c r="O98" i="1"/>
  <c r="F2667" i="1"/>
  <c r="M101" i="1"/>
  <c r="E2668" i="1" l="1"/>
  <c r="D2671" i="1"/>
  <c r="C2672" i="1"/>
  <c r="G2581" i="1"/>
  <c r="K1027" i="1"/>
  <c r="N101" i="1"/>
  <c r="H1031" i="1"/>
  <c r="L102" i="1"/>
  <c r="F2668" i="1"/>
  <c r="J1028" i="1"/>
  <c r="I1031" i="1"/>
  <c r="D2672" i="1" l="1"/>
  <c r="C2673" i="1"/>
  <c r="E2669" i="1"/>
  <c r="O99" i="1"/>
  <c r="F2669" i="1"/>
  <c r="M102" i="1"/>
  <c r="E2670" i="1" l="1"/>
  <c r="D2673" i="1"/>
  <c r="C2674" i="1"/>
  <c r="G2582" i="1"/>
  <c r="K1028" i="1"/>
  <c r="N102" i="1"/>
  <c r="H1032" i="1"/>
  <c r="L103" i="1"/>
  <c r="F2670" i="1"/>
  <c r="D2674" i="1" l="1"/>
  <c r="C2675" i="1"/>
  <c r="E2671" i="1"/>
  <c r="O100" i="1"/>
  <c r="F2671" i="1"/>
  <c r="J1029" i="1"/>
  <c r="I1032" i="1"/>
  <c r="M103" i="1"/>
  <c r="E2672" i="1" l="1"/>
  <c r="D2675" i="1"/>
  <c r="C2676" i="1"/>
  <c r="G2583" i="1"/>
  <c r="K1029" i="1"/>
  <c r="N103" i="1"/>
  <c r="H1033" i="1"/>
  <c r="L104" i="1"/>
  <c r="F2672" i="1"/>
  <c r="J1030" i="1"/>
  <c r="I1033" i="1"/>
  <c r="D2676" i="1" l="1"/>
  <c r="C2677" i="1"/>
  <c r="E2673" i="1"/>
  <c r="O101" i="1"/>
  <c r="F2673" i="1"/>
  <c r="M104" i="1"/>
  <c r="E2674" i="1" l="1"/>
  <c r="D2677" i="1"/>
  <c r="C2678" i="1"/>
  <c r="G2584" i="1"/>
  <c r="K1030" i="1"/>
  <c r="N104" i="1"/>
  <c r="H1034" i="1"/>
  <c r="L105" i="1"/>
  <c r="F2674" i="1"/>
  <c r="J1031" i="1"/>
  <c r="I1034" i="1"/>
  <c r="D2678" i="1" l="1"/>
  <c r="C2679" i="1"/>
  <c r="E2675" i="1"/>
  <c r="F2675" i="1"/>
  <c r="O102" i="1"/>
  <c r="M105" i="1"/>
  <c r="E2676" i="1" l="1"/>
  <c r="D2679" i="1"/>
  <c r="C2680" i="1"/>
  <c r="G2585" i="1"/>
  <c r="K1031" i="1"/>
  <c r="N105" i="1"/>
  <c r="H1035" i="1"/>
  <c r="L106" i="1"/>
  <c r="F2676" i="1"/>
  <c r="J1032" i="1"/>
  <c r="I1035" i="1"/>
  <c r="D2680" i="1" l="1"/>
  <c r="C2681" i="1"/>
  <c r="E2677" i="1"/>
  <c r="F2677" i="1"/>
  <c r="O103" i="1"/>
  <c r="M106" i="1"/>
  <c r="E2678" i="1" l="1"/>
  <c r="D2681" i="1"/>
  <c r="C2682" i="1"/>
  <c r="G2586" i="1"/>
  <c r="K1032" i="1"/>
  <c r="N106" i="1"/>
  <c r="H1036" i="1"/>
  <c r="L107" i="1"/>
  <c r="F2678" i="1"/>
  <c r="D2682" i="1" l="1"/>
  <c r="C2683" i="1"/>
  <c r="E2679" i="1"/>
  <c r="F2679" i="1"/>
  <c r="O104" i="1"/>
  <c r="I1036" i="1"/>
  <c r="J1033" i="1"/>
  <c r="M107" i="1"/>
  <c r="E2680" i="1" l="1"/>
  <c r="C2684" i="1"/>
  <c r="D2683" i="1"/>
  <c r="G2587" i="1"/>
  <c r="K1033" i="1"/>
  <c r="N107" i="1"/>
  <c r="H1037" i="1"/>
  <c r="L108" i="1"/>
  <c r="F2680" i="1"/>
  <c r="J1034" i="1"/>
  <c r="I1037" i="1"/>
  <c r="D2684" i="1" l="1"/>
  <c r="C2685" i="1"/>
  <c r="E2681" i="1"/>
  <c r="F2681" i="1"/>
  <c r="O105" i="1"/>
  <c r="M108" i="1"/>
  <c r="D2685" i="1" l="1"/>
  <c r="C2686" i="1"/>
  <c r="E2682" i="1"/>
  <c r="G2588" i="1"/>
  <c r="K1034" i="1"/>
  <c r="N108" i="1"/>
  <c r="H1038" i="1"/>
  <c r="L109" i="1"/>
  <c r="F2682" i="1"/>
  <c r="J1035" i="1"/>
  <c r="D2686" i="1" l="1"/>
  <c r="C2687" i="1"/>
  <c r="E2683" i="1"/>
  <c r="O106" i="1"/>
  <c r="F2683" i="1"/>
  <c r="I1038" i="1"/>
  <c r="M109" i="1"/>
  <c r="E2684" i="1" l="1"/>
  <c r="D2687" i="1"/>
  <c r="C2688" i="1"/>
  <c r="G2589" i="1"/>
  <c r="K1035" i="1"/>
  <c r="N109" i="1"/>
  <c r="H1039" i="1"/>
  <c r="L110" i="1"/>
  <c r="F2684" i="1"/>
  <c r="I1039" i="1"/>
  <c r="J1036" i="1"/>
  <c r="D2688" i="1" l="1"/>
  <c r="C2689" i="1"/>
  <c r="E2685" i="1"/>
  <c r="O107" i="1"/>
  <c r="F2685" i="1"/>
  <c r="M110" i="1"/>
  <c r="E2686" i="1" l="1"/>
  <c r="D2689" i="1"/>
  <c r="C2690" i="1"/>
  <c r="G2590" i="1"/>
  <c r="K1036" i="1"/>
  <c r="N110" i="1"/>
  <c r="H1040" i="1"/>
  <c r="L111" i="1"/>
  <c r="F2686" i="1"/>
  <c r="I1040" i="1"/>
  <c r="J1037" i="1"/>
  <c r="M111" i="1"/>
  <c r="D2690" i="1" l="1"/>
  <c r="C2691" i="1"/>
  <c r="E2687" i="1"/>
  <c r="G2591" i="1"/>
  <c r="K1037" i="1"/>
  <c r="N111" i="1"/>
  <c r="H1041" i="1"/>
  <c r="L112" i="1"/>
  <c r="F2687" i="1"/>
  <c r="J1038" i="1"/>
  <c r="I1041" i="1"/>
  <c r="D2691" i="1" l="1"/>
  <c r="C2692" i="1"/>
  <c r="E2688" i="1"/>
  <c r="F2688" i="1"/>
  <c r="O109" i="1"/>
  <c r="M112" i="1"/>
  <c r="E2689" i="1" l="1"/>
  <c r="D2692" i="1"/>
  <c r="C2693" i="1"/>
  <c r="G2592" i="1"/>
  <c r="K1038" i="1"/>
  <c r="N112" i="1"/>
  <c r="H1042" i="1"/>
  <c r="L113" i="1"/>
  <c r="F2689" i="1"/>
  <c r="J1039" i="1"/>
  <c r="I1042" i="1"/>
  <c r="D2693" i="1" l="1"/>
  <c r="C2694" i="1"/>
  <c r="E2690" i="1"/>
  <c r="F2690" i="1"/>
  <c r="O110" i="1"/>
  <c r="M113" i="1"/>
  <c r="E2691" i="1" l="1"/>
  <c r="D2694" i="1"/>
  <c r="C2695" i="1"/>
  <c r="G2593" i="1"/>
  <c r="K1039" i="1"/>
  <c r="N113" i="1"/>
  <c r="H1043" i="1"/>
  <c r="L114" i="1"/>
  <c r="F2691" i="1"/>
  <c r="J1040" i="1"/>
  <c r="I1043" i="1"/>
  <c r="D2695" i="1" l="1"/>
  <c r="C2696" i="1"/>
  <c r="E2692" i="1"/>
  <c r="F2692" i="1"/>
  <c r="O111" i="1"/>
  <c r="M114" i="1"/>
  <c r="E2693" i="1" l="1"/>
  <c r="D2696" i="1"/>
  <c r="C2697" i="1"/>
  <c r="G2594" i="1"/>
  <c r="K1040" i="1"/>
  <c r="N114" i="1"/>
  <c r="H1044" i="1"/>
  <c r="L115" i="1"/>
  <c r="F2693" i="1"/>
  <c r="O112" i="1"/>
  <c r="J1041" i="1"/>
  <c r="I1044" i="1"/>
  <c r="M115" i="1"/>
  <c r="D2697" i="1" l="1"/>
  <c r="C2698" i="1"/>
  <c r="E2694" i="1"/>
  <c r="G2595" i="1"/>
  <c r="K1041" i="1"/>
  <c r="N115" i="1"/>
  <c r="H1045" i="1"/>
  <c r="L116" i="1"/>
  <c r="F2694" i="1"/>
  <c r="J1042" i="1"/>
  <c r="I1045" i="1"/>
  <c r="D2698" i="1" l="1"/>
  <c r="C2699" i="1"/>
  <c r="E2695" i="1"/>
  <c r="O113" i="1"/>
  <c r="F2695" i="1"/>
  <c r="M116" i="1"/>
  <c r="E2696" i="1" l="1"/>
  <c r="D2699" i="1"/>
  <c r="C2700" i="1"/>
  <c r="G2596" i="1"/>
  <c r="K1042" i="1"/>
  <c r="N116" i="1"/>
  <c r="H1046" i="1"/>
  <c r="L117" i="1"/>
  <c r="F2696" i="1"/>
  <c r="J1043" i="1"/>
  <c r="I1046" i="1"/>
  <c r="D2700" i="1" l="1"/>
  <c r="C2701" i="1"/>
  <c r="E2697" i="1"/>
  <c r="F2697" i="1"/>
  <c r="O114" i="1"/>
  <c r="M117" i="1"/>
  <c r="E2698" i="1" l="1"/>
  <c r="D2701" i="1"/>
  <c r="C2702" i="1"/>
  <c r="G2597" i="1"/>
  <c r="K1043" i="1"/>
  <c r="N117" i="1"/>
  <c r="H1047" i="1"/>
  <c r="L118" i="1"/>
  <c r="F2698" i="1"/>
  <c r="J1044" i="1"/>
  <c r="I1047" i="1"/>
  <c r="D2702" i="1" l="1"/>
  <c r="C2703" i="1"/>
  <c r="E2699" i="1"/>
  <c r="F2699" i="1"/>
  <c r="O115" i="1"/>
  <c r="M118" i="1"/>
  <c r="E2700" i="1" l="1"/>
  <c r="D2703" i="1"/>
  <c r="C2704" i="1"/>
  <c r="G2598" i="1"/>
  <c r="K1044" i="1"/>
  <c r="N118" i="1"/>
  <c r="H1048" i="1"/>
  <c r="L119" i="1"/>
  <c r="F2700" i="1"/>
  <c r="J1045" i="1"/>
  <c r="D2704" i="1" l="1"/>
  <c r="C2705" i="1"/>
  <c r="E2701" i="1"/>
  <c r="F2701" i="1"/>
  <c r="O116" i="1"/>
  <c r="I1048" i="1"/>
  <c r="M119" i="1"/>
  <c r="E2702" i="1" l="1"/>
  <c r="D2705" i="1"/>
  <c r="C2706" i="1"/>
  <c r="G2599" i="1"/>
  <c r="K1045" i="1"/>
  <c r="N119" i="1"/>
  <c r="H1049" i="1"/>
  <c r="L120" i="1"/>
  <c r="F2702" i="1"/>
  <c r="I1049" i="1"/>
  <c r="J1046" i="1"/>
  <c r="D2706" i="1" l="1"/>
  <c r="C2707" i="1"/>
  <c r="E2703" i="1"/>
  <c r="F2703" i="1"/>
  <c r="O117" i="1"/>
  <c r="M120" i="1"/>
  <c r="E2704" i="1" l="1"/>
  <c r="D2707" i="1"/>
  <c r="C2708" i="1"/>
  <c r="G2600" i="1"/>
  <c r="K1046" i="1"/>
  <c r="N120" i="1"/>
  <c r="H1050" i="1"/>
  <c r="L121" i="1"/>
  <c r="F2704" i="1"/>
  <c r="D2708" i="1" l="1"/>
  <c r="C2709" i="1"/>
  <c r="E2705" i="1"/>
  <c r="F2705" i="1"/>
  <c r="O118" i="1"/>
  <c r="I1050" i="1"/>
  <c r="J1047" i="1"/>
  <c r="M121" i="1"/>
  <c r="E2706" i="1" l="1"/>
  <c r="D2709" i="1"/>
  <c r="C2710" i="1"/>
  <c r="G2601" i="1"/>
  <c r="K1047" i="1"/>
  <c r="N121" i="1"/>
  <c r="H1051" i="1"/>
  <c r="L122" i="1"/>
  <c r="F2706" i="1"/>
  <c r="J1048" i="1"/>
  <c r="I1051" i="1"/>
  <c r="C2711" i="1" l="1"/>
  <c r="D2710" i="1"/>
  <c r="E2707" i="1"/>
  <c r="F2707" i="1"/>
  <c r="O119" i="1"/>
  <c r="M122" i="1"/>
  <c r="E2708" i="1" l="1"/>
  <c r="D2711" i="1"/>
  <c r="C2712" i="1"/>
  <c r="G2602" i="1"/>
  <c r="K1048" i="1"/>
  <c r="N122" i="1"/>
  <c r="H1052" i="1"/>
  <c r="L123" i="1"/>
  <c r="F2708" i="1"/>
  <c r="E2709" i="1" l="1"/>
  <c r="D2712" i="1"/>
  <c r="C2713" i="1"/>
  <c r="F2709" i="1"/>
  <c r="O120" i="1"/>
  <c r="I1052" i="1"/>
  <c r="J1049" i="1"/>
  <c r="M123" i="1"/>
  <c r="E2710" i="1" l="1"/>
  <c r="D2713" i="1"/>
  <c r="C2714" i="1"/>
  <c r="G2603" i="1"/>
  <c r="K1049" i="1"/>
  <c r="N123" i="1"/>
  <c r="H1053" i="1"/>
  <c r="L124" i="1"/>
  <c r="F2710" i="1"/>
  <c r="J1050" i="1"/>
  <c r="E2711" i="1" l="1"/>
  <c r="D2714" i="1"/>
  <c r="C2715" i="1"/>
  <c r="F2711" i="1"/>
  <c r="O121" i="1"/>
  <c r="I1053" i="1"/>
  <c r="M124" i="1"/>
  <c r="E2712" i="1" l="1"/>
  <c r="D2715" i="1"/>
  <c r="C2716" i="1"/>
  <c r="G2604" i="1"/>
  <c r="K1050" i="1"/>
  <c r="N124" i="1"/>
  <c r="H1054" i="1"/>
  <c r="L125" i="1"/>
  <c r="O122" i="1"/>
  <c r="F2712" i="1"/>
  <c r="M125" i="1"/>
  <c r="J1051" i="1"/>
  <c r="I1054" i="1"/>
  <c r="E2713" i="1" l="1"/>
  <c r="D2716" i="1"/>
  <c r="C2717" i="1"/>
  <c r="G2605" i="1"/>
  <c r="K1051" i="1"/>
  <c r="N125" i="1"/>
  <c r="H1055" i="1"/>
  <c r="L126" i="1"/>
  <c r="F2713" i="1"/>
  <c r="J1052" i="1"/>
  <c r="I1055" i="1"/>
  <c r="E2714" i="1" l="1"/>
  <c r="D2717" i="1"/>
  <c r="C2718" i="1"/>
  <c r="F2714" i="1"/>
  <c r="O123" i="1"/>
  <c r="M126" i="1"/>
  <c r="E2715" i="1" l="1"/>
  <c r="D2718" i="1"/>
  <c r="C2719" i="1"/>
  <c r="G2606" i="1"/>
  <c r="K1052" i="1"/>
  <c r="N126" i="1"/>
  <c r="H1056" i="1"/>
  <c r="L127" i="1"/>
  <c r="F2715" i="1"/>
  <c r="E2716" i="1" l="1"/>
  <c r="D2719" i="1"/>
  <c r="C2720" i="1"/>
  <c r="F2716" i="1"/>
  <c r="O124" i="1"/>
  <c r="I1056" i="1"/>
  <c r="J1053" i="1"/>
  <c r="M127" i="1"/>
  <c r="E2717" i="1" l="1"/>
  <c r="D2720" i="1"/>
  <c r="C2721" i="1"/>
  <c r="G2607" i="1"/>
  <c r="K1053" i="1"/>
  <c r="N127" i="1"/>
  <c r="H1057" i="1"/>
  <c r="L128" i="1"/>
  <c r="F2717" i="1"/>
  <c r="I1057" i="1"/>
  <c r="E2718" i="1" l="1"/>
  <c r="D2721" i="1"/>
  <c r="C2722" i="1"/>
  <c r="F2718" i="1"/>
  <c r="O125" i="1"/>
  <c r="J1054" i="1"/>
  <c r="M128" i="1"/>
  <c r="E2719" i="1" l="1"/>
  <c r="D2722" i="1"/>
  <c r="C2723" i="1"/>
  <c r="G2608" i="1"/>
  <c r="K1054" i="1"/>
  <c r="N128" i="1"/>
  <c r="H1058" i="1"/>
  <c r="L129" i="1"/>
  <c r="O126" i="1"/>
  <c r="F2719" i="1"/>
  <c r="J1055" i="1"/>
  <c r="I1058" i="1"/>
  <c r="M129" i="1"/>
  <c r="E2720" i="1" l="1"/>
  <c r="D2723" i="1"/>
  <c r="C2724" i="1"/>
  <c r="G2609" i="1"/>
  <c r="K1055" i="1"/>
  <c r="N129" i="1"/>
  <c r="H1059" i="1"/>
  <c r="L130" i="1"/>
  <c r="F2720" i="1"/>
  <c r="J1056" i="1"/>
  <c r="I1059" i="1"/>
  <c r="D2724" i="1" l="1"/>
  <c r="C2725" i="1"/>
  <c r="E2721" i="1"/>
  <c r="F2721" i="1"/>
  <c r="O127" i="1"/>
  <c r="M130" i="1"/>
  <c r="D2725" i="1" l="1"/>
  <c r="C2726" i="1"/>
  <c r="E2722" i="1"/>
  <c r="G2610" i="1"/>
  <c r="K1056" i="1"/>
  <c r="N130" i="1"/>
  <c r="H1060" i="1"/>
  <c r="L131" i="1"/>
  <c r="F2722" i="1"/>
  <c r="J1057" i="1"/>
  <c r="I1060" i="1"/>
  <c r="D2726" i="1" l="1"/>
  <c r="C2727" i="1"/>
  <c r="E2723" i="1"/>
  <c r="F2723" i="1"/>
  <c r="O128" i="1"/>
  <c r="M131" i="1"/>
  <c r="E2724" i="1" l="1"/>
  <c r="D2727" i="1"/>
  <c r="C2728" i="1"/>
  <c r="G2611" i="1"/>
  <c r="K1057" i="1"/>
  <c r="N131" i="1"/>
  <c r="H1061" i="1"/>
  <c r="L132" i="1"/>
  <c r="F2724" i="1"/>
  <c r="I1061" i="1"/>
  <c r="D2728" i="1" l="1"/>
  <c r="C2729" i="1"/>
  <c r="E2725" i="1"/>
  <c r="F2725" i="1"/>
  <c r="O129" i="1"/>
  <c r="J1058" i="1"/>
  <c r="M132" i="1"/>
  <c r="E2726" i="1" l="1"/>
  <c r="D2729" i="1"/>
  <c r="C2730" i="1"/>
  <c r="G2612" i="1"/>
  <c r="K1058" i="1"/>
  <c r="N132" i="1"/>
  <c r="H1062" i="1"/>
  <c r="L133" i="1"/>
  <c r="F2726" i="1"/>
  <c r="O130" i="1"/>
  <c r="M133" i="1"/>
  <c r="J1059" i="1"/>
  <c r="I1062" i="1"/>
  <c r="D2730" i="1" l="1"/>
  <c r="C2731" i="1"/>
  <c r="E2727" i="1"/>
  <c r="G2613" i="1"/>
  <c r="K1059" i="1"/>
  <c r="N133" i="1"/>
  <c r="H1063" i="1"/>
  <c r="L134" i="1"/>
  <c r="F2727" i="1"/>
  <c r="I1063" i="1"/>
  <c r="J1060" i="1"/>
  <c r="M134" i="1"/>
  <c r="D2731" i="1" l="1"/>
  <c r="C2732" i="1"/>
  <c r="E2728" i="1"/>
  <c r="G2614" i="1"/>
  <c r="K1060" i="1"/>
  <c r="N134" i="1"/>
  <c r="H1064" i="1"/>
  <c r="L135" i="1"/>
  <c r="F2728" i="1"/>
  <c r="J1061" i="1"/>
  <c r="I1064" i="1"/>
  <c r="E2729" i="1" l="1"/>
  <c r="D2732" i="1"/>
  <c r="C2733" i="1"/>
  <c r="F2729" i="1"/>
  <c r="O132" i="1"/>
  <c r="M135" i="1"/>
  <c r="D2733" i="1" l="1"/>
  <c r="C2734" i="1"/>
  <c r="E2730" i="1"/>
  <c r="G2615" i="1"/>
  <c r="K1061" i="1"/>
  <c r="N135" i="1"/>
  <c r="H1065" i="1"/>
  <c r="L136" i="1"/>
  <c r="F2730" i="1"/>
  <c r="O133" i="1"/>
  <c r="J1062" i="1"/>
  <c r="I1065" i="1"/>
  <c r="M136" i="1"/>
  <c r="D2734" i="1" l="1"/>
  <c r="C2735" i="1"/>
  <c r="E2731" i="1"/>
  <c r="G2616" i="1"/>
  <c r="K1062" i="1"/>
  <c r="N136" i="1"/>
  <c r="H1066" i="1"/>
  <c r="L137" i="1"/>
  <c r="F2731" i="1"/>
  <c r="J1063" i="1"/>
  <c r="E2732" i="1" l="1"/>
  <c r="D2735" i="1"/>
  <c r="C2736" i="1"/>
  <c r="F2732" i="1"/>
  <c r="O134" i="1"/>
  <c r="I1066" i="1"/>
  <c r="M137" i="1"/>
  <c r="D2736" i="1" l="1"/>
  <c r="C2737" i="1"/>
  <c r="E2733" i="1"/>
  <c r="G2617" i="1"/>
  <c r="K1063" i="1"/>
  <c r="N137" i="1"/>
  <c r="H1067" i="1"/>
  <c r="L138" i="1"/>
  <c r="F2733" i="1"/>
  <c r="J1064" i="1"/>
  <c r="I1067" i="1"/>
  <c r="C2738" i="1" l="1"/>
  <c r="D2737" i="1"/>
  <c r="E2734" i="1"/>
  <c r="O135" i="1"/>
  <c r="F2734" i="1"/>
  <c r="M138" i="1"/>
  <c r="E2735" i="1" l="1"/>
  <c r="D2738" i="1"/>
  <c r="C2739" i="1"/>
  <c r="G2618" i="1"/>
  <c r="K1064" i="1"/>
  <c r="N138" i="1"/>
  <c r="H1068" i="1"/>
  <c r="L139" i="1"/>
  <c r="F2735" i="1"/>
  <c r="J1065" i="1"/>
  <c r="I1068" i="1"/>
  <c r="D2739" i="1" l="1"/>
  <c r="C2740" i="1"/>
  <c r="E2736" i="1"/>
  <c r="F2736" i="1"/>
  <c r="O136" i="1"/>
  <c r="M139" i="1"/>
  <c r="C2741" i="1" l="1"/>
  <c r="D2740" i="1"/>
  <c r="E2737" i="1"/>
  <c r="G2619" i="1"/>
  <c r="K1065" i="1"/>
  <c r="N139" i="1"/>
  <c r="H1069" i="1"/>
  <c r="L140" i="1"/>
  <c r="F2737" i="1"/>
  <c r="J1066" i="1"/>
  <c r="I1069" i="1"/>
  <c r="E2738" i="1" l="1"/>
  <c r="D2741" i="1"/>
  <c r="C2742" i="1"/>
  <c r="F2738" i="1"/>
  <c r="O137" i="1"/>
  <c r="M140" i="1"/>
  <c r="E2739" i="1" l="1"/>
  <c r="D2742" i="1"/>
  <c r="C2743" i="1"/>
  <c r="G2620" i="1"/>
  <c r="K1066" i="1"/>
  <c r="N140" i="1"/>
  <c r="H1070" i="1"/>
  <c r="L141" i="1"/>
  <c r="F2739" i="1"/>
  <c r="J1067" i="1"/>
  <c r="I1070" i="1"/>
  <c r="E2740" i="1" l="1"/>
  <c r="D2743" i="1"/>
  <c r="C2744" i="1"/>
  <c r="F2740" i="1"/>
  <c r="O138" i="1"/>
  <c r="M141" i="1"/>
  <c r="E2741" i="1" l="1"/>
  <c r="D2744" i="1"/>
  <c r="C2745" i="1"/>
  <c r="G2621" i="1"/>
  <c r="K1067" i="1"/>
  <c r="N141" i="1"/>
  <c r="H1071" i="1"/>
  <c r="L142" i="1"/>
  <c r="F2741" i="1"/>
  <c r="J1068" i="1"/>
  <c r="I1071" i="1"/>
  <c r="E2742" i="1" l="1"/>
  <c r="D2745" i="1"/>
  <c r="C2746" i="1"/>
  <c r="F2742" i="1"/>
  <c r="O139" i="1"/>
  <c r="M142" i="1"/>
  <c r="E2743" i="1" l="1"/>
  <c r="D2746" i="1"/>
  <c r="C2747" i="1"/>
  <c r="G2622" i="1"/>
  <c r="K1068" i="1"/>
  <c r="N142" i="1"/>
  <c r="H1072" i="1"/>
  <c r="L143" i="1"/>
  <c r="F2743" i="1"/>
  <c r="E2744" i="1" l="1"/>
  <c r="D2747" i="1"/>
  <c r="C2748" i="1"/>
  <c r="F2744" i="1"/>
  <c r="O140" i="1"/>
  <c r="I1072" i="1"/>
  <c r="J1069" i="1"/>
  <c r="M143" i="1"/>
  <c r="E2745" i="1" l="1"/>
  <c r="D2748" i="1"/>
  <c r="C2749" i="1"/>
  <c r="G2623" i="1"/>
  <c r="K1069" i="1"/>
  <c r="N143" i="1"/>
  <c r="H1073" i="1"/>
  <c r="L144" i="1"/>
  <c r="F2745" i="1"/>
  <c r="E2746" i="1" l="1"/>
  <c r="D2749" i="1"/>
  <c r="C2750" i="1"/>
  <c r="F2746" i="1"/>
  <c r="O141" i="1"/>
  <c r="I1073" i="1"/>
  <c r="J1070" i="1"/>
  <c r="M144" i="1"/>
  <c r="E2747" i="1" l="1"/>
  <c r="D2750" i="1"/>
  <c r="C2751" i="1"/>
  <c r="G2624" i="1"/>
  <c r="K1070" i="1"/>
  <c r="N144" i="1"/>
  <c r="H1074" i="1"/>
  <c r="L145" i="1"/>
  <c r="F2747" i="1"/>
  <c r="J1071" i="1"/>
  <c r="I1074" i="1"/>
  <c r="E2748" i="1" l="1"/>
  <c r="D2751" i="1"/>
  <c r="C2752" i="1"/>
  <c r="F2748" i="1"/>
  <c r="O142" i="1"/>
  <c r="M145" i="1"/>
  <c r="E2749" i="1" l="1"/>
  <c r="D2752" i="1"/>
  <c r="C2753" i="1"/>
  <c r="G2625" i="1"/>
  <c r="K1071" i="1"/>
  <c r="N145" i="1"/>
  <c r="H1075" i="1"/>
  <c r="L146" i="1"/>
  <c r="F2749" i="1"/>
  <c r="O143" i="1"/>
  <c r="J1072" i="1"/>
  <c r="M146" i="1"/>
  <c r="I1075" i="1"/>
  <c r="E2750" i="1" l="1"/>
  <c r="D2753" i="1"/>
  <c r="C2754" i="1"/>
  <c r="G2626" i="1"/>
  <c r="K1072" i="1"/>
  <c r="N146" i="1"/>
  <c r="H1076" i="1"/>
  <c r="L147" i="1"/>
  <c r="O144" i="1"/>
  <c r="F2750" i="1"/>
  <c r="M147" i="1"/>
  <c r="J1073" i="1"/>
  <c r="I1076" i="1"/>
  <c r="E2751" i="1" l="1"/>
  <c r="D2754" i="1"/>
  <c r="C2755" i="1"/>
  <c r="G2627" i="1"/>
  <c r="K1073" i="1"/>
  <c r="N147" i="1"/>
  <c r="H1077" i="1"/>
  <c r="L148" i="1"/>
  <c r="F2751" i="1"/>
  <c r="O145" i="1"/>
  <c r="I1077" i="1"/>
  <c r="J1074" i="1"/>
  <c r="M148" i="1"/>
  <c r="E2752" i="1" l="1"/>
  <c r="D2755" i="1"/>
  <c r="C2756" i="1"/>
  <c r="G2628" i="1"/>
  <c r="K1074" i="1"/>
  <c r="N148" i="1"/>
  <c r="H1078" i="1"/>
  <c r="L149" i="1"/>
  <c r="F2752" i="1"/>
  <c r="J1075" i="1"/>
  <c r="M149" i="1"/>
  <c r="E2753" i="1" l="1"/>
  <c r="D2756" i="1"/>
  <c r="C2757" i="1"/>
  <c r="F2753" i="1"/>
  <c r="O146" i="1"/>
  <c r="I1078" i="1"/>
  <c r="E2754" i="1" l="1"/>
  <c r="D2757" i="1"/>
  <c r="C2758" i="1"/>
  <c r="G2629" i="1"/>
  <c r="K1075" i="1"/>
  <c r="N149" i="1"/>
  <c r="H1079" i="1"/>
  <c r="L150" i="1"/>
  <c r="O147" i="1"/>
  <c r="F2754" i="1"/>
  <c r="M150" i="1"/>
  <c r="J1076" i="1"/>
  <c r="I1079" i="1"/>
  <c r="E2755" i="1" l="1"/>
  <c r="D2758" i="1"/>
  <c r="C2759" i="1"/>
  <c r="G2630" i="1"/>
  <c r="K1076" i="1"/>
  <c r="N150" i="1"/>
  <c r="H1080" i="1"/>
  <c r="L151" i="1"/>
  <c r="F2755" i="1"/>
  <c r="J1077" i="1"/>
  <c r="M151" i="1"/>
  <c r="E2756" i="1" l="1"/>
  <c r="D2759" i="1"/>
  <c r="C2760" i="1"/>
  <c r="F2756" i="1"/>
  <c r="O148" i="1"/>
  <c r="I1080" i="1"/>
  <c r="E2757" i="1" l="1"/>
  <c r="D2760" i="1"/>
  <c r="C2761" i="1"/>
  <c r="G2631" i="1"/>
  <c r="K1077" i="1"/>
  <c r="N151" i="1"/>
  <c r="H1081" i="1"/>
  <c r="L152" i="1"/>
  <c r="O149" i="1"/>
  <c r="F2757" i="1"/>
  <c r="I1081" i="1"/>
  <c r="J1078" i="1"/>
  <c r="M152" i="1"/>
  <c r="E2758" i="1" l="1"/>
  <c r="D2761" i="1"/>
  <c r="C2762" i="1"/>
  <c r="G2632" i="1"/>
  <c r="K1078" i="1"/>
  <c r="N152" i="1"/>
  <c r="H1082" i="1"/>
  <c r="L153" i="1"/>
  <c r="F2758" i="1"/>
  <c r="J1079" i="1"/>
  <c r="M153" i="1"/>
  <c r="E2759" i="1" l="1"/>
  <c r="D2762" i="1"/>
  <c r="C2763" i="1"/>
  <c r="F2759" i="1"/>
  <c r="O150" i="1"/>
  <c r="I1082" i="1"/>
  <c r="E2760" i="1" l="1"/>
  <c r="D2763" i="1"/>
  <c r="C2764" i="1"/>
  <c r="G2633" i="1"/>
  <c r="K1079" i="1"/>
  <c r="N153" i="1"/>
  <c r="H1083" i="1"/>
  <c r="L154" i="1"/>
  <c r="F2760" i="1"/>
  <c r="J1080" i="1"/>
  <c r="E2761" i="1" l="1"/>
  <c r="C2765" i="1"/>
  <c r="D2764" i="1"/>
  <c r="F2761" i="1"/>
  <c r="O151" i="1"/>
  <c r="M154" i="1"/>
  <c r="I1083" i="1"/>
  <c r="D2765" i="1" l="1"/>
  <c r="C2766" i="1"/>
  <c r="E2762" i="1"/>
  <c r="G2634" i="1"/>
  <c r="K1080" i="1"/>
  <c r="N154" i="1"/>
  <c r="H1084" i="1"/>
  <c r="L155" i="1"/>
  <c r="F2762" i="1"/>
  <c r="J1081" i="1"/>
  <c r="E2763" i="1" l="1"/>
  <c r="D2766" i="1"/>
  <c r="C2767" i="1"/>
  <c r="F2763" i="1"/>
  <c r="O152" i="1"/>
  <c r="I1084" i="1"/>
  <c r="M155" i="1"/>
  <c r="D2767" i="1" l="1"/>
  <c r="C2768" i="1"/>
  <c r="E2764" i="1"/>
  <c r="G2635" i="1"/>
  <c r="K1081" i="1"/>
  <c r="N155" i="1"/>
  <c r="H1085" i="1"/>
  <c r="L156" i="1"/>
  <c r="F2764" i="1"/>
  <c r="O153" i="1"/>
  <c r="M156" i="1"/>
  <c r="J1082" i="1"/>
  <c r="I1085" i="1"/>
  <c r="D2768" i="1" l="1"/>
  <c r="C2769" i="1"/>
  <c r="E2765" i="1"/>
  <c r="G2636" i="1"/>
  <c r="K1082" i="1"/>
  <c r="N156" i="1"/>
  <c r="H1086" i="1"/>
  <c r="L157" i="1"/>
  <c r="F2765" i="1"/>
  <c r="O154" i="1"/>
  <c r="M157" i="1"/>
  <c r="J1083" i="1"/>
  <c r="I1086" i="1"/>
  <c r="E2766" i="1" l="1"/>
  <c r="D2769" i="1"/>
  <c r="C2770" i="1"/>
  <c r="G2637" i="1"/>
  <c r="K1083" i="1"/>
  <c r="N157" i="1"/>
  <c r="H1087" i="1"/>
  <c r="L158" i="1"/>
  <c r="F2766" i="1"/>
  <c r="O155" i="1"/>
  <c r="M158" i="1"/>
  <c r="J1084" i="1"/>
  <c r="I1087" i="1"/>
  <c r="D2770" i="1" l="1"/>
  <c r="C2771" i="1"/>
  <c r="E2767" i="1"/>
  <c r="G2638" i="1"/>
  <c r="K1084" i="1"/>
  <c r="N158" i="1"/>
  <c r="H1088" i="1"/>
  <c r="L159" i="1"/>
  <c r="F2767" i="1"/>
  <c r="J1085" i="1"/>
  <c r="M159" i="1"/>
  <c r="D2771" i="1" l="1"/>
  <c r="C2772" i="1"/>
  <c r="E2768" i="1"/>
  <c r="O156" i="1"/>
  <c r="F2768" i="1"/>
  <c r="I1088" i="1"/>
  <c r="E2769" i="1" l="1"/>
  <c r="D2772" i="1"/>
  <c r="C2773" i="1"/>
  <c r="G2639" i="1"/>
  <c r="K1085" i="1"/>
  <c r="N159" i="1"/>
  <c r="H1089" i="1"/>
  <c r="L160" i="1"/>
  <c r="F2769" i="1"/>
  <c r="O157" i="1"/>
  <c r="J1086" i="1"/>
  <c r="M160" i="1"/>
  <c r="I1089" i="1"/>
  <c r="D2773" i="1" l="1"/>
  <c r="C2774" i="1"/>
  <c r="E2770" i="1"/>
  <c r="G2640" i="1"/>
  <c r="K1086" i="1"/>
  <c r="N160" i="1"/>
  <c r="H1090" i="1"/>
  <c r="L161" i="1"/>
  <c r="F2770" i="1"/>
  <c r="O158" i="1"/>
  <c r="J1087" i="1"/>
  <c r="M161" i="1"/>
  <c r="I1090" i="1"/>
  <c r="D2774" i="1" l="1"/>
  <c r="C2775" i="1"/>
  <c r="E2771" i="1"/>
  <c r="G2641" i="1"/>
  <c r="K1087" i="1"/>
  <c r="N161" i="1"/>
  <c r="H1091" i="1"/>
  <c r="L162" i="1"/>
  <c r="F2771" i="1"/>
  <c r="O159" i="1"/>
  <c r="M162" i="1"/>
  <c r="J1088" i="1"/>
  <c r="I1091" i="1"/>
  <c r="E2772" i="1" l="1"/>
  <c r="D2775" i="1"/>
  <c r="C2776" i="1"/>
  <c r="G2642" i="1"/>
  <c r="K1088" i="1"/>
  <c r="N162" i="1"/>
  <c r="H1092" i="1"/>
  <c r="L163" i="1"/>
  <c r="F2772" i="1"/>
  <c r="O160" i="1"/>
  <c r="J1089" i="1"/>
  <c r="M163" i="1"/>
  <c r="I1092" i="1"/>
  <c r="D2776" i="1" l="1"/>
  <c r="C2777" i="1"/>
  <c r="E2773" i="1"/>
  <c r="G2643" i="1"/>
  <c r="K1089" i="1"/>
  <c r="N163" i="1"/>
  <c r="H1093" i="1"/>
  <c r="L164" i="1"/>
  <c r="F2773" i="1"/>
  <c r="O161" i="1"/>
  <c r="J1090" i="1"/>
  <c r="I1093" i="1"/>
  <c r="M164" i="1"/>
  <c r="D2777" i="1" l="1"/>
  <c r="C2778" i="1"/>
  <c r="E2774" i="1"/>
  <c r="G2644" i="1"/>
  <c r="K1090" i="1"/>
  <c r="N164" i="1"/>
  <c r="H1094" i="1"/>
  <c r="L165" i="1"/>
  <c r="F2774" i="1"/>
  <c r="J1091" i="1"/>
  <c r="E2775" i="1" l="1"/>
  <c r="D2778" i="1"/>
  <c r="C2779" i="1"/>
  <c r="F2775" i="1"/>
  <c r="O162" i="1"/>
  <c r="M165" i="1"/>
  <c r="I1094" i="1"/>
  <c r="D2779" i="1" l="1"/>
  <c r="C2780" i="1"/>
  <c r="E2776" i="1"/>
  <c r="G2645" i="1"/>
  <c r="K1091" i="1"/>
  <c r="N165" i="1"/>
  <c r="H1095" i="1"/>
  <c r="L166" i="1"/>
  <c r="F2776" i="1"/>
  <c r="O163" i="1"/>
  <c r="J1092" i="1"/>
  <c r="I1095" i="1"/>
  <c r="M166" i="1"/>
  <c r="D2780" i="1" l="1"/>
  <c r="C2781" i="1"/>
  <c r="E2777" i="1"/>
  <c r="G2646" i="1"/>
  <c r="K1092" i="1"/>
  <c r="N166" i="1"/>
  <c r="H1096" i="1"/>
  <c r="L167" i="1"/>
  <c r="F2777" i="1"/>
  <c r="O164" i="1"/>
  <c r="J1093" i="1"/>
  <c r="I1096" i="1"/>
  <c r="M167" i="1"/>
  <c r="E2778" i="1" l="1"/>
  <c r="D2781" i="1"/>
  <c r="C2782" i="1"/>
  <c r="G2647" i="1"/>
  <c r="K1093" i="1"/>
  <c r="N167" i="1"/>
  <c r="H1097" i="1"/>
  <c r="L168" i="1"/>
  <c r="F2778" i="1"/>
  <c r="O165" i="1"/>
  <c r="J1094" i="1"/>
  <c r="M168" i="1"/>
  <c r="I1097" i="1"/>
  <c r="D2782" i="1" l="1"/>
  <c r="C2783" i="1"/>
  <c r="E2779" i="1"/>
  <c r="G2648" i="1"/>
  <c r="K1094" i="1"/>
  <c r="N168" i="1"/>
  <c r="H1098" i="1"/>
  <c r="L169" i="1"/>
  <c r="F2779" i="1"/>
  <c r="O166" i="1"/>
  <c r="J1095" i="1"/>
  <c r="I1098" i="1"/>
  <c r="M169" i="1"/>
  <c r="D2783" i="1" l="1"/>
  <c r="C2784" i="1"/>
  <c r="E2780" i="1"/>
  <c r="G2649" i="1"/>
  <c r="K1095" i="1"/>
  <c r="N169" i="1"/>
  <c r="H1099" i="1"/>
  <c r="L170" i="1"/>
  <c r="F2780" i="1"/>
  <c r="O167" i="1"/>
  <c r="I1099" i="1"/>
  <c r="J1096" i="1"/>
  <c r="M170" i="1"/>
  <c r="E2781" i="1" l="1"/>
  <c r="D2784" i="1"/>
  <c r="C2785" i="1"/>
  <c r="G2650" i="1"/>
  <c r="K1096" i="1"/>
  <c r="N170" i="1"/>
  <c r="H1100" i="1"/>
  <c r="L171" i="1"/>
  <c r="F2781" i="1"/>
  <c r="O168" i="1"/>
  <c r="M171" i="1"/>
  <c r="J1097" i="1"/>
  <c r="I1100" i="1"/>
  <c r="D2785" i="1" l="1"/>
  <c r="C2786" i="1"/>
  <c r="E2782" i="1"/>
  <c r="G2651" i="1"/>
  <c r="K1097" i="1"/>
  <c r="N171" i="1"/>
  <c r="H1101" i="1"/>
  <c r="L172" i="1"/>
  <c r="F2782" i="1"/>
  <c r="J1098" i="1"/>
  <c r="I1101" i="1"/>
  <c r="D2786" i="1" l="1"/>
  <c r="C2787" i="1"/>
  <c r="E2783" i="1"/>
  <c r="F2783" i="1"/>
  <c r="O169" i="1"/>
  <c r="M172" i="1"/>
  <c r="E2784" i="1" l="1"/>
  <c r="D2787" i="1"/>
  <c r="C2788" i="1"/>
  <c r="G2652" i="1"/>
  <c r="K1098" i="1"/>
  <c r="N172" i="1"/>
  <c r="H1102" i="1"/>
  <c r="L173" i="1"/>
  <c r="F2784" i="1"/>
  <c r="J1099" i="1"/>
  <c r="D2788" i="1" l="1"/>
  <c r="C2789" i="1"/>
  <c r="E2785" i="1"/>
  <c r="F2785" i="1"/>
  <c r="O170" i="1"/>
  <c r="I1102" i="1"/>
  <c r="M173" i="1"/>
  <c r="E2786" i="1" l="1"/>
  <c r="D2789" i="1"/>
  <c r="C2790" i="1"/>
  <c r="G2653" i="1"/>
  <c r="K1099" i="1"/>
  <c r="N173" i="1"/>
  <c r="H1103" i="1"/>
  <c r="L174" i="1"/>
  <c r="F2786" i="1"/>
  <c r="J1100" i="1"/>
  <c r="I1103" i="1"/>
  <c r="D2790" i="1" l="1"/>
  <c r="C2791" i="1"/>
  <c r="E2787" i="1"/>
  <c r="F2787" i="1"/>
  <c r="O171" i="1"/>
  <c r="M174" i="1"/>
  <c r="E2788" i="1" l="1"/>
  <c r="C2792" i="1"/>
  <c r="D2791" i="1"/>
  <c r="G2654" i="1"/>
  <c r="K1100" i="1"/>
  <c r="N174" i="1"/>
  <c r="H1104" i="1"/>
  <c r="L175" i="1"/>
  <c r="F2788" i="1"/>
  <c r="D2792" i="1" l="1"/>
  <c r="C2793" i="1"/>
  <c r="E2789" i="1"/>
  <c r="F2789" i="1"/>
  <c r="O172" i="1"/>
  <c r="J1101" i="1"/>
  <c r="I1104" i="1"/>
  <c r="M175" i="1"/>
  <c r="D2793" i="1" l="1"/>
  <c r="C2794" i="1"/>
  <c r="E2790" i="1"/>
  <c r="G2655" i="1"/>
  <c r="K1101" i="1"/>
  <c r="N175" i="1"/>
  <c r="H1105" i="1"/>
  <c r="L176" i="1"/>
  <c r="F2790" i="1"/>
  <c r="J1102" i="1"/>
  <c r="D2794" i="1" l="1"/>
  <c r="C2795" i="1"/>
  <c r="E2791" i="1"/>
  <c r="F2791" i="1"/>
  <c r="O173" i="1"/>
  <c r="I1105" i="1"/>
  <c r="M176" i="1"/>
  <c r="E2792" i="1" l="1"/>
  <c r="D2795" i="1"/>
  <c r="C2796" i="1"/>
  <c r="G2656" i="1"/>
  <c r="K1102" i="1"/>
  <c r="N176" i="1"/>
  <c r="H1106" i="1"/>
  <c r="L177" i="1"/>
  <c r="F2792" i="1"/>
  <c r="O174" i="1"/>
  <c r="J1103" i="1"/>
  <c r="I1106" i="1"/>
  <c r="M177" i="1"/>
  <c r="D2796" i="1" l="1"/>
  <c r="C2797" i="1"/>
  <c r="E2793" i="1"/>
  <c r="G2657" i="1"/>
  <c r="K1103" i="1"/>
  <c r="N177" i="1"/>
  <c r="H1107" i="1"/>
  <c r="L178" i="1"/>
  <c r="F2793" i="1"/>
  <c r="O175" i="1"/>
  <c r="J1104" i="1"/>
  <c r="I1107" i="1"/>
  <c r="M178" i="1"/>
  <c r="D2797" i="1" l="1"/>
  <c r="C2798" i="1"/>
  <c r="E2794" i="1"/>
  <c r="G2658" i="1"/>
  <c r="K1104" i="1"/>
  <c r="N178" i="1"/>
  <c r="H1108" i="1"/>
  <c r="L179" i="1"/>
  <c r="F2794" i="1"/>
  <c r="I1108" i="1"/>
  <c r="E2795" i="1" l="1"/>
  <c r="D2798" i="1"/>
  <c r="C2799" i="1"/>
  <c r="F2795" i="1"/>
  <c r="O177" i="1"/>
  <c r="M179" i="1"/>
  <c r="D2799" i="1" l="1"/>
  <c r="C2800" i="1"/>
  <c r="E2796" i="1"/>
  <c r="O176" i="1"/>
  <c r="F2796" i="1"/>
  <c r="J1105" i="1"/>
  <c r="E2797" i="1" l="1"/>
  <c r="D2800" i="1"/>
  <c r="C2801" i="1"/>
  <c r="G2659" i="1"/>
  <c r="K1105" i="1"/>
  <c r="N179" i="1"/>
  <c r="H1109" i="1"/>
  <c r="L180" i="1"/>
  <c r="F2797" i="1"/>
  <c r="J1106" i="1"/>
  <c r="D2801" i="1" l="1"/>
  <c r="C2802" i="1"/>
  <c r="E2798" i="1"/>
  <c r="F2798" i="1"/>
  <c r="O178" i="1"/>
  <c r="I1109" i="1"/>
  <c r="M180" i="1"/>
  <c r="D2802" i="1" l="1"/>
  <c r="C2803" i="1"/>
  <c r="E2799" i="1"/>
  <c r="F2799" i="1"/>
  <c r="O179" i="1"/>
  <c r="D2803" i="1" l="1"/>
  <c r="C2804" i="1"/>
  <c r="E2800" i="1"/>
  <c r="G2660" i="1"/>
  <c r="K1106" i="1"/>
  <c r="N180" i="1"/>
  <c r="H1110" i="1"/>
  <c r="L181" i="1"/>
  <c r="F2800" i="1"/>
  <c r="O180" i="1"/>
  <c r="J1107" i="1"/>
  <c r="I1110" i="1"/>
  <c r="M181" i="1"/>
  <c r="E2801" i="1" l="1"/>
  <c r="D2804" i="1"/>
  <c r="C2805" i="1"/>
  <c r="G2661" i="1"/>
  <c r="K1107" i="1"/>
  <c r="N181" i="1"/>
  <c r="H1111" i="1"/>
  <c r="L182" i="1"/>
  <c r="F2801" i="1"/>
  <c r="J1108" i="1"/>
  <c r="I1111" i="1"/>
  <c r="D2805" i="1" l="1"/>
  <c r="C2806" i="1"/>
  <c r="E2802" i="1"/>
  <c r="F2802" i="1"/>
  <c r="O181" i="1"/>
  <c r="M182" i="1"/>
  <c r="D2806" i="1" l="1"/>
  <c r="C2807" i="1"/>
  <c r="E2803" i="1"/>
  <c r="G2662" i="1"/>
  <c r="K1108" i="1"/>
  <c r="N182" i="1"/>
  <c r="H1112" i="1"/>
  <c r="L183" i="1"/>
  <c r="F2803" i="1"/>
  <c r="J1109" i="1"/>
  <c r="I1112" i="1"/>
  <c r="D2807" i="1" l="1"/>
  <c r="C2808" i="1"/>
  <c r="E2804" i="1"/>
  <c r="O182" i="1"/>
  <c r="F2804" i="1"/>
  <c r="M183" i="1"/>
  <c r="E2805" i="1" l="1"/>
  <c r="D2808" i="1"/>
  <c r="C2809" i="1"/>
  <c r="G2663" i="1"/>
  <c r="K1109" i="1"/>
  <c r="N183" i="1"/>
  <c r="H1113" i="1"/>
  <c r="L184" i="1"/>
  <c r="F2805" i="1"/>
  <c r="J1110" i="1"/>
  <c r="I1113" i="1"/>
  <c r="D2809" i="1" l="1"/>
  <c r="C2810" i="1"/>
  <c r="E2806" i="1"/>
  <c r="F2806" i="1"/>
  <c r="O183" i="1"/>
  <c r="M184" i="1"/>
  <c r="D2810" i="1" l="1"/>
  <c r="C2811" i="1"/>
  <c r="E2807" i="1"/>
  <c r="G2664" i="1"/>
  <c r="K1110" i="1"/>
  <c r="N184" i="1"/>
  <c r="H1114" i="1"/>
  <c r="L185" i="1"/>
  <c r="F2807" i="1"/>
  <c r="J1111" i="1"/>
  <c r="I1114" i="1"/>
  <c r="E2808" i="1" l="1"/>
  <c r="D2811" i="1"/>
  <c r="C2812" i="1"/>
  <c r="F2808" i="1"/>
  <c r="O184" i="1"/>
  <c r="M185" i="1"/>
  <c r="D2812" i="1" l="1"/>
  <c r="C2813" i="1"/>
  <c r="E2809" i="1"/>
  <c r="G2665" i="1"/>
  <c r="K1111" i="1"/>
  <c r="N185" i="1"/>
  <c r="H1115" i="1"/>
  <c r="L186" i="1"/>
  <c r="F2809" i="1"/>
  <c r="J1112" i="1"/>
  <c r="I1115" i="1"/>
  <c r="D2813" i="1" l="1"/>
  <c r="C2814" i="1"/>
  <c r="E2810" i="1"/>
  <c r="F2810" i="1"/>
  <c r="O185" i="1"/>
  <c r="M186" i="1"/>
  <c r="D2814" i="1" l="1"/>
  <c r="C2815" i="1"/>
  <c r="E2811" i="1"/>
  <c r="G2666" i="1"/>
  <c r="K1112" i="1"/>
  <c r="N186" i="1"/>
  <c r="H1116" i="1"/>
  <c r="L187" i="1"/>
  <c r="F2811" i="1"/>
  <c r="J1113" i="1"/>
  <c r="I1116" i="1"/>
  <c r="E2812" i="1" l="1"/>
  <c r="D2815" i="1"/>
  <c r="C2816" i="1"/>
  <c r="F2812" i="1"/>
  <c r="O186" i="1"/>
  <c r="M187" i="1"/>
  <c r="D2816" i="1" l="1"/>
  <c r="C2817" i="1"/>
  <c r="E2813" i="1"/>
  <c r="G2667" i="1"/>
  <c r="K1113" i="1"/>
  <c r="N187" i="1"/>
  <c r="H1117" i="1"/>
  <c r="L188" i="1"/>
  <c r="F2813" i="1"/>
  <c r="D2817" i="1" l="1"/>
  <c r="C2818" i="1"/>
  <c r="E2814" i="1"/>
  <c r="F2814" i="1"/>
  <c r="O187" i="1"/>
  <c r="I1117" i="1"/>
  <c r="J1114" i="1"/>
  <c r="M188" i="1"/>
  <c r="D2818" i="1" l="1"/>
  <c r="C2819" i="1"/>
  <c r="E2815" i="1"/>
  <c r="G2668" i="1"/>
  <c r="K1114" i="1"/>
  <c r="N188" i="1"/>
  <c r="H1118" i="1"/>
  <c r="L189" i="1"/>
  <c r="F2815" i="1"/>
  <c r="O188" i="1"/>
  <c r="J1115" i="1"/>
  <c r="I1118" i="1"/>
  <c r="M189" i="1"/>
  <c r="E2816" i="1" l="1"/>
  <c r="D2819" i="1"/>
  <c r="C2820" i="1"/>
  <c r="G2669" i="1"/>
  <c r="K1115" i="1"/>
  <c r="N189" i="1"/>
  <c r="H1119" i="1"/>
  <c r="L190" i="1"/>
  <c r="F2816" i="1"/>
  <c r="O189" i="1"/>
  <c r="J1116" i="1"/>
  <c r="M190" i="1"/>
  <c r="I1119" i="1"/>
  <c r="D2820" i="1" l="1"/>
  <c r="C2821" i="1"/>
  <c r="E2817" i="1"/>
  <c r="G2670" i="1"/>
  <c r="K1116" i="1"/>
  <c r="N190" i="1"/>
  <c r="H1120" i="1"/>
  <c r="L191" i="1"/>
  <c r="F2817" i="1"/>
  <c r="D2821" i="1" l="1"/>
  <c r="C2822" i="1"/>
  <c r="E2818" i="1"/>
  <c r="O190" i="1"/>
  <c r="F2818" i="1"/>
  <c r="I1120" i="1"/>
  <c r="J1117" i="1"/>
  <c r="M191" i="1"/>
  <c r="E2819" i="1" l="1"/>
  <c r="D2822" i="1"/>
  <c r="C2823" i="1"/>
  <c r="G2671" i="1"/>
  <c r="K1117" i="1"/>
  <c r="N191" i="1"/>
  <c r="H1121" i="1"/>
  <c r="L192" i="1"/>
  <c r="F2819" i="1"/>
  <c r="J1118" i="1"/>
  <c r="D2823" i="1" l="1"/>
  <c r="C2824" i="1"/>
  <c r="E2820" i="1"/>
  <c r="F2820" i="1"/>
  <c r="O191" i="1"/>
  <c r="I1121" i="1"/>
  <c r="M192" i="1"/>
  <c r="D2824" i="1" l="1"/>
  <c r="C2825" i="1"/>
  <c r="E2821" i="1"/>
  <c r="G2672" i="1"/>
  <c r="K1118" i="1"/>
  <c r="N192" i="1"/>
  <c r="H1122" i="1"/>
  <c r="L193" i="1"/>
  <c r="F2821" i="1"/>
  <c r="J1119" i="1"/>
  <c r="I1122" i="1"/>
  <c r="D2825" i="1" l="1"/>
  <c r="C2826" i="1"/>
  <c r="E2822" i="1"/>
  <c r="F2822" i="1"/>
  <c r="O192" i="1"/>
  <c r="M193" i="1"/>
  <c r="D2826" i="1" l="1"/>
  <c r="C2827" i="1"/>
  <c r="E2823" i="1"/>
  <c r="G2673" i="1"/>
  <c r="K1119" i="1"/>
  <c r="N193" i="1"/>
  <c r="H1123" i="1"/>
  <c r="L194" i="1"/>
  <c r="F2823" i="1"/>
  <c r="J1120" i="1"/>
  <c r="I1123" i="1"/>
  <c r="E2824" i="1" l="1"/>
  <c r="C2828" i="1"/>
  <c r="D2827" i="1"/>
  <c r="F2824" i="1"/>
  <c r="O193" i="1"/>
  <c r="M194" i="1"/>
  <c r="D2828" i="1" l="1"/>
  <c r="C2829" i="1"/>
  <c r="E2825" i="1"/>
  <c r="G2674" i="1"/>
  <c r="K1120" i="1"/>
  <c r="N194" i="1"/>
  <c r="H1124" i="1"/>
  <c r="L195" i="1"/>
  <c r="F2825" i="1"/>
  <c r="J1121" i="1"/>
  <c r="I1124" i="1"/>
  <c r="D2829" i="1" l="1"/>
  <c r="C2830" i="1"/>
  <c r="E2826" i="1"/>
  <c r="F2826" i="1"/>
  <c r="O194" i="1"/>
  <c r="M195" i="1"/>
  <c r="E2827" i="1" l="1"/>
  <c r="D2830" i="1"/>
  <c r="C2831" i="1"/>
  <c r="G2675" i="1"/>
  <c r="K1121" i="1"/>
  <c r="N195" i="1"/>
  <c r="H1125" i="1"/>
  <c r="L196" i="1"/>
  <c r="F2827" i="1"/>
  <c r="J1122" i="1"/>
  <c r="I1125" i="1"/>
  <c r="D2831" i="1" l="1"/>
  <c r="C2832" i="1"/>
  <c r="E2828" i="1"/>
  <c r="F2828" i="1"/>
  <c r="O195" i="1"/>
  <c r="M196" i="1"/>
  <c r="E2829" i="1" l="1"/>
  <c r="D2832" i="1"/>
  <c r="C2833" i="1"/>
  <c r="G2676" i="1"/>
  <c r="K1122" i="1"/>
  <c r="N196" i="1"/>
  <c r="H1126" i="1"/>
  <c r="L197" i="1"/>
  <c r="F2829" i="1"/>
  <c r="J1123" i="1"/>
  <c r="I1126" i="1"/>
  <c r="D2833" i="1" l="1"/>
  <c r="C2834" i="1"/>
  <c r="E2830" i="1"/>
  <c r="O196" i="1"/>
  <c r="F2830" i="1"/>
  <c r="M197" i="1"/>
  <c r="E2831" i="1" l="1"/>
  <c r="D2834" i="1"/>
  <c r="C2835" i="1"/>
  <c r="G2677" i="1"/>
  <c r="K1123" i="1"/>
  <c r="N197" i="1"/>
  <c r="H1127" i="1"/>
  <c r="L198" i="1"/>
  <c r="F2831" i="1"/>
  <c r="J1124" i="1"/>
  <c r="I1127" i="1"/>
  <c r="D2835" i="1" l="1"/>
  <c r="C2836" i="1"/>
  <c r="E2832" i="1"/>
  <c r="F2832" i="1"/>
  <c r="O197" i="1"/>
  <c r="M198" i="1"/>
  <c r="C2837" i="1" l="1"/>
  <c r="D2836" i="1"/>
  <c r="E2833" i="1"/>
  <c r="G2678" i="1"/>
  <c r="K1124" i="1"/>
  <c r="N198" i="1"/>
  <c r="H1128" i="1"/>
  <c r="L199" i="1"/>
  <c r="F2833" i="1"/>
  <c r="J1125" i="1"/>
  <c r="E2834" i="1" l="1"/>
  <c r="D2837" i="1"/>
  <c r="C2838" i="1"/>
  <c r="F2834" i="1"/>
  <c r="O198" i="1"/>
  <c r="I1128" i="1"/>
  <c r="M199" i="1"/>
  <c r="D2838" i="1" l="1"/>
  <c r="C2839" i="1"/>
  <c r="E2835" i="1"/>
  <c r="G2679" i="1"/>
  <c r="K1125" i="1"/>
  <c r="N199" i="1"/>
  <c r="H1129" i="1"/>
  <c r="L200" i="1"/>
  <c r="F2835" i="1"/>
  <c r="J1126" i="1"/>
  <c r="I1129" i="1"/>
  <c r="D2839" i="1" l="1"/>
  <c r="C2840" i="1"/>
  <c r="E2836" i="1"/>
  <c r="F2836" i="1"/>
  <c r="O199" i="1"/>
  <c r="M200" i="1"/>
  <c r="E2837" i="1" l="1"/>
  <c r="D2840" i="1"/>
  <c r="C2841" i="1"/>
  <c r="G2680" i="1"/>
  <c r="K1126" i="1"/>
  <c r="N200" i="1"/>
  <c r="H1130" i="1"/>
  <c r="L201" i="1"/>
  <c r="F2837" i="1"/>
  <c r="J1127" i="1"/>
  <c r="I1130" i="1"/>
  <c r="D2841" i="1" l="1"/>
  <c r="C2842" i="1"/>
  <c r="E2838" i="1"/>
  <c r="F2838" i="1"/>
  <c r="O200" i="1"/>
  <c r="M201" i="1"/>
  <c r="E2839" i="1" l="1"/>
  <c r="D2842" i="1"/>
  <c r="C2843" i="1"/>
  <c r="G2681" i="1"/>
  <c r="K1127" i="1"/>
  <c r="N201" i="1"/>
  <c r="H1131" i="1"/>
  <c r="L202" i="1"/>
  <c r="F2839" i="1"/>
  <c r="J1128" i="1"/>
  <c r="I1131" i="1"/>
  <c r="D2843" i="1" l="1"/>
  <c r="C2844" i="1"/>
  <c r="E2840" i="1"/>
  <c r="F2840" i="1"/>
  <c r="O201" i="1"/>
  <c r="M202" i="1"/>
  <c r="E2841" i="1" l="1"/>
  <c r="D2844" i="1"/>
  <c r="C2845" i="1"/>
  <c r="G2682" i="1"/>
  <c r="K1128" i="1"/>
  <c r="N202" i="1"/>
  <c r="H1132" i="1"/>
  <c r="L203" i="1"/>
  <c r="F2841" i="1"/>
  <c r="J1129" i="1"/>
  <c r="I1132" i="1"/>
  <c r="D2845" i="1" l="1"/>
  <c r="C2846" i="1"/>
  <c r="E2842" i="1"/>
  <c r="F2842" i="1"/>
  <c r="O202" i="1"/>
  <c r="M203" i="1"/>
  <c r="E2843" i="1" l="1"/>
  <c r="D2846" i="1"/>
  <c r="C2847" i="1"/>
  <c r="G2683" i="1"/>
  <c r="K1129" i="1"/>
  <c r="N203" i="1"/>
  <c r="H1133" i="1"/>
  <c r="L204" i="1"/>
  <c r="F2843" i="1"/>
  <c r="D2847" i="1" l="1"/>
  <c r="C2848" i="1"/>
  <c r="E2844" i="1"/>
  <c r="F2844" i="1"/>
  <c r="O203" i="1"/>
  <c r="I1133" i="1"/>
  <c r="J1130" i="1"/>
  <c r="M204" i="1"/>
  <c r="E2845" i="1" l="1"/>
  <c r="D2848" i="1"/>
  <c r="C2849" i="1"/>
  <c r="G2684" i="1"/>
  <c r="K1130" i="1"/>
  <c r="N204" i="1"/>
  <c r="H1134" i="1"/>
  <c r="L205" i="1"/>
  <c r="F2845" i="1"/>
  <c r="J1131" i="1"/>
  <c r="I1134" i="1"/>
  <c r="D2849" i="1" l="1"/>
  <c r="C2850" i="1"/>
  <c r="E2846" i="1"/>
  <c r="F2846" i="1"/>
  <c r="O204" i="1"/>
  <c r="M205" i="1"/>
  <c r="E2847" i="1" l="1"/>
  <c r="D2850" i="1"/>
  <c r="C2851" i="1"/>
  <c r="G2685" i="1"/>
  <c r="K1131" i="1"/>
  <c r="N205" i="1"/>
  <c r="H1135" i="1"/>
  <c r="L206" i="1"/>
  <c r="F2847" i="1"/>
  <c r="J1132" i="1"/>
  <c r="I1135" i="1"/>
  <c r="D2851" i="1" l="1"/>
  <c r="C2852" i="1"/>
  <c r="E2848" i="1"/>
  <c r="F2848" i="1"/>
  <c r="O205" i="1"/>
  <c r="M206" i="1"/>
  <c r="E2849" i="1" l="1"/>
  <c r="D2852" i="1"/>
  <c r="C2853" i="1"/>
  <c r="G2686" i="1"/>
  <c r="K1132" i="1"/>
  <c r="N206" i="1"/>
  <c r="H1136" i="1"/>
  <c r="L207" i="1"/>
  <c r="F2849" i="1"/>
  <c r="O206" i="1"/>
  <c r="J1133" i="1"/>
  <c r="I1136" i="1"/>
  <c r="M207" i="1"/>
  <c r="D2853" i="1" l="1"/>
  <c r="C2854" i="1"/>
  <c r="E2850" i="1"/>
  <c r="G2687" i="1"/>
  <c r="K1133" i="1"/>
  <c r="N207" i="1"/>
  <c r="H1137" i="1"/>
  <c r="L208" i="1"/>
  <c r="F2850" i="1"/>
  <c r="J1134" i="1"/>
  <c r="I1137" i="1"/>
  <c r="D2854" i="1" l="1"/>
  <c r="C2855" i="1"/>
  <c r="E2851" i="1"/>
  <c r="F2851" i="1"/>
  <c r="O207" i="1"/>
  <c r="M208" i="1"/>
  <c r="E2852" i="1" l="1"/>
  <c r="D2855" i="1"/>
  <c r="C2856" i="1"/>
  <c r="G2688" i="1"/>
  <c r="K1134" i="1"/>
  <c r="N208" i="1"/>
  <c r="H1138" i="1"/>
  <c r="L209" i="1"/>
  <c r="F2852" i="1"/>
  <c r="J1135" i="1"/>
  <c r="I1138" i="1"/>
  <c r="D2856" i="1" l="1"/>
  <c r="C2857" i="1"/>
  <c r="E2853" i="1"/>
  <c r="F2853" i="1"/>
  <c r="O208" i="1"/>
  <c r="M209" i="1"/>
  <c r="E2854" i="1" l="1"/>
  <c r="D2857" i="1"/>
  <c r="C2858" i="1"/>
  <c r="G2689" i="1"/>
  <c r="K1135" i="1"/>
  <c r="N209" i="1"/>
  <c r="H1139" i="1"/>
  <c r="L210" i="1"/>
  <c r="F2854" i="1"/>
  <c r="J1136" i="1"/>
  <c r="I1139" i="1"/>
  <c r="D2858" i="1" l="1"/>
  <c r="C2859" i="1"/>
  <c r="E2855" i="1"/>
  <c r="F2855" i="1"/>
  <c r="O209" i="1"/>
  <c r="M210" i="1"/>
  <c r="E2856" i="1" l="1"/>
  <c r="D2859" i="1"/>
  <c r="C2860" i="1"/>
  <c r="G2690" i="1"/>
  <c r="K1136" i="1"/>
  <c r="N210" i="1"/>
  <c r="H1140" i="1"/>
  <c r="L211" i="1"/>
  <c r="F2856" i="1"/>
  <c r="J1137" i="1"/>
  <c r="I1140" i="1"/>
  <c r="D2860" i="1" l="1"/>
  <c r="C2861" i="1"/>
  <c r="E2857" i="1"/>
  <c r="O210" i="1"/>
  <c r="F2857" i="1"/>
  <c r="M211" i="1"/>
  <c r="E2858" i="1" l="1"/>
  <c r="D2861" i="1"/>
  <c r="C2862" i="1"/>
  <c r="G2691" i="1"/>
  <c r="K1137" i="1"/>
  <c r="N211" i="1"/>
  <c r="H1141" i="1"/>
  <c r="L212" i="1"/>
  <c r="F2858" i="1"/>
  <c r="J1138" i="1"/>
  <c r="I1141" i="1"/>
  <c r="D2862" i="1" l="1"/>
  <c r="C2863" i="1"/>
  <c r="E2859" i="1"/>
  <c r="F2859" i="1"/>
  <c r="O211" i="1"/>
  <c r="M212" i="1"/>
  <c r="E2860" i="1" l="1"/>
  <c r="D2863" i="1"/>
  <c r="C2864" i="1"/>
  <c r="G2692" i="1"/>
  <c r="K1138" i="1"/>
  <c r="N212" i="1"/>
  <c r="H1142" i="1"/>
  <c r="L213" i="1"/>
  <c r="F2860" i="1"/>
  <c r="J1139" i="1"/>
  <c r="I1142" i="1"/>
  <c r="D2864" i="1" l="1"/>
  <c r="C2865" i="1"/>
  <c r="E2861" i="1"/>
  <c r="F2861" i="1"/>
  <c r="O212" i="1"/>
  <c r="M213" i="1"/>
  <c r="E2862" i="1" l="1"/>
  <c r="D2865" i="1"/>
  <c r="C2866" i="1"/>
  <c r="G2693" i="1"/>
  <c r="K1139" i="1"/>
  <c r="N213" i="1"/>
  <c r="H1143" i="1"/>
  <c r="L214" i="1"/>
  <c r="F2862" i="1"/>
  <c r="C2867" i="1" l="1"/>
  <c r="D2866" i="1"/>
  <c r="E2863" i="1"/>
  <c r="F2863" i="1"/>
  <c r="O213" i="1"/>
  <c r="I1143" i="1"/>
  <c r="J1140" i="1"/>
  <c r="M214" i="1"/>
  <c r="E2864" i="1" l="1"/>
  <c r="D2867" i="1"/>
  <c r="C2868" i="1"/>
  <c r="G2694" i="1"/>
  <c r="K1140" i="1"/>
  <c r="N214" i="1"/>
  <c r="H1144" i="1"/>
  <c r="L215" i="1"/>
  <c r="F2864" i="1"/>
  <c r="O214" i="1"/>
  <c r="J1141" i="1"/>
  <c r="I1144" i="1"/>
  <c r="M215" i="1"/>
  <c r="D2868" i="1" l="1"/>
  <c r="C2869" i="1"/>
  <c r="E2865" i="1"/>
  <c r="G2695" i="1"/>
  <c r="K1141" i="1"/>
  <c r="N215" i="1"/>
  <c r="H1145" i="1"/>
  <c r="L216" i="1"/>
  <c r="F2865" i="1"/>
  <c r="D2869" i="1" l="1"/>
  <c r="C2870" i="1"/>
  <c r="E2866" i="1"/>
  <c r="F2866" i="1"/>
  <c r="O215" i="1"/>
  <c r="I1145" i="1"/>
  <c r="J1142" i="1"/>
  <c r="M216" i="1"/>
  <c r="E2867" i="1" l="1"/>
  <c r="C2871" i="1"/>
  <c r="D2870" i="1"/>
  <c r="G2696" i="1"/>
  <c r="K1142" i="1"/>
  <c r="N216" i="1"/>
  <c r="H1146" i="1"/>
  <c r="L217" i="1"/>
  <c r="F2867" i="1"/>
  <c r="J1143" i="1"/>
  <c r="I1146" i="1"/>
  <c r="D2871" i="1" l="1"/>
  <c r="C2872" i="1"/>
  <c r="E2868" i="1"/>
  <c r="F2868" i="1"/>
  <c r="O216" i="1"/>
  <c r="M217" i="1"/>
  <c r="D2872" i="1" l="1"/>
  <c r="C2873" i="1"/>
  <c r="E2869" i="1"/>
  <c r="G2697" i="1"/>
  <c r="K1143" i="1"/>
  <c r="N217" i="1"/>
  <c r="H1147" i="1"/>
  <c r="L218" i="1"/>
  <c r="F2869" i="1"/>
  <c r="J1144" i="1"/>
  <c r="I1147" i="1"/>
  <c r="D2873" i="1" l="1"/>
  <c r="C2874" i="1"/>
  <c r="E2870" i="1"/>
  <c r="F2870" i="1"/>
  <c r="O217" i="1"/>
  <c r="M218" i="1"/>
  <c r="E2871" i="1" l="1"/>
  <c r="D2874" i="1"/>
  <c r="C2875" i="1"/>
  <c r="G2698" i="1"/>
  <c r="K1144" i="1"/>
  <c r="N218" i="1"/>
  <c r="H1148" i="1"/>
  <c r="L219" i="1"/>
  <c r="F2871" i="1"/>
  <c r="J1145" i="1"/>
  <c r="I1148" i="1"/>
  <c r="C2876" i="1" l="1"/>
  <c r="D2875" i="1"/>
  <c r="E2872" i="1"/>
  <c r="F2872" i="1"/>
  <c r="O218" i="1"/>
  <c r="M219" i="1"/>
  <c r="E2873" i="1" l="1"/>
  <c r="D2876" i="1"/>
  <c r="C2877" i="1"/>
  <c r="G2699" i="1"/>
  <c r="K1145" i="1"/>
  <c r="N219" i="1"/>
  <c r="H1149" i="1"/>
  <c r="L220" i="1"/>
  <c r="F2873" i="1"/>
  <c r="O219" i="1"/>
  <c r="J1146" i="1"/>
  <c r="I1149" i="1"/>
  <c r="M220" i="1"/>
  <c r="E2874" i="1" l="1"/>
  <c r="D2877" i="1"/>
  <c r="C2878" i="1"/>
  <c r="G2700" i="1"/>
  <c r="K1146" i="1"/>
  <c r="N220" i="1"/>
  <c r="H1150" i="1"/>
  <c r="L221" i="1"/>
  <c r="F2874" i="1"/>
  <c r="J1147" i="1"/>
  <c r="I1150" i="1"/>
  <c r="E2875" i="1" l="1"/>
  <c r="D2878" i="1"/>
  <c r="C2879" i="1"/>
  <c r="F2875" i="1"/>
  <c r="O220" i="1"/>
  <c r="M221" i="1"/>
  <c r="C2880" i="1" l="1"/>
  <c r="D2879" i="1"/>
  <c r="E2876" i="1"/>
  <c r="G2701" i="1"/>
  <c r="K1147" i="1"/>
  <c r="N221" i="1"/>
  <c r="H1151" i="1"/>
  <c r="L222" i="1"/>
  <c r="F2876" i="1"/>
  <c r="J1148" i="1"/>
  <c r="I1151" i="1"/>
  <c r="D2880" i="1" l="1"/>
  <c r="C2881" i="1"/>
  <c r="E2877" i="1"/>
  <c r="F2877" i="1"/>
  <c r="O221" i="1"/>
  <c r="M222" i="1"/>
  <c r="D2881" i="1" l="1"/>
  <c r="C2882" i="1"/>
  <c r="E2878" i="1"/>
  <c r="G2702" i="1"/>
  <c r="K1148" i="1"/>
  <c r="N222" i="1"/>
  <c r="H1152" i="1"/>
  <c r="L223" i="1"/>
  <c r="F2878" i="1"/>
  <c r="J1149" i="1"/>
  <c r="I1152" i="1"/>
  <c r="D2882" i="1" l="1"/>
  <c r="C2883" i="1"/>
  <c r="E2879" i="1"/>
  <c r="O222" i="1"/>
  <c r="F2879" i="1"/>
  <c r="M223" i="1"/>
  <c r="E2880" i="1" l="1"/>
  <c r="D2883" i="1"/>
  <c r="C2884" i="1"/>
  <c r="G2703" i="1"/>
  <c r="K1149" i="1"/>
  <c r="N223" i="1"/>
  <c r="H1153" i="1"/>
  <c r="L224" i="1"/>
  <c r="F2880" i="1"/>
  <c r="J1150" i="1"/>
  <c r="I1153" i="1"/>
  <c r="C2885" i="1" l="1"/>
  <c r="D2884" i="1"/>
  <c r="E2881" i="1"/>
  <c r="F2881" i="1"/>
  <c r="O223" i="1"/>
  <c r="M224" i="1"/>
  <c r="E2882" i="1" l="1"/>
  <c r="D2885" i="1"/>
  <c r="C2886" i="1"/>
  <c r="G2704" i="1"/>
  <c r="K1150" i="1"/>
  <c r="N224" i="1"/>
  <c r="H1154" i="1"/>
  <c r="L225" i="1"/>
  <c r="F2882" i="1"/>
  <c r="J1151" i="1"/>
  <c r="I1154" i="1"/>
  <c r="E2883" i="1" l="1"/>
  <c r="D2886" i="1"/>
  <c r="C2887" i="1"/>
  <c r="F2883" i="1"/>
  <c r="O224" i="1"/>
  <c r="M225" i="1"/>
  <c r="E2884" i="1" l="1"/>
  <c r="D2887" i="1"/>
  <c r="C2888" i="1"/>
  <c r="G2705" i="1"/>
  <c r="K1151" i="1"/>
  <c r="N225" i="1"/>
  <c r="H1155" i="1"/>
  <c r="L226" i="1"/>
  <c r="F2884" i="1"/>
  <c r="J1152" i="1"/>
  <c r="I1155" i="1"/>
  <c r="E2885" i="1" l="1"/>
  <c r="C2889" i="1"/>
  <c r="D2888" i="1"/>
  <c r="F2885" i="1"/>
  <c r="O225" i="1"/>
  <c r="M226" i="1"/>
  <c r="D2889" i="1" l="1"/>
  <c r="C2890" i="1"/>
  <c r="E2886" i="1"/>
  <c r="G2706" i="1"/>
  <c r="K1152" i="1"/>
  <c r="N226" i="1"/>
  <c r="H1156" i="1"/>
  <c r="L227" i="1"/>
  <c r="F2886" i="1"/>
  <c r="J1153" i="1"/>
  <c r="I1156" i="1"/>
  <c r="E2887" i="1" l="1"/>
  <c r="D2890" i="1"/>
  <c r="C2891" i="1"/>
  <c r="F2887" i="1"/>
  <c r="O226" i="1"/>
  <c r="M227" i="1"/>
  <c r="D2891" i="1" l="1"/>
  <c r="C2892" i="1"/>
  <c r="E2888" i="1"/>
  <c r="G2707" i="1"/>
  <c r="K1153" i="1"/>
  <c r="N227" i="1"/>
  <c r="H1157" i="1"/>
  <c r="L228" i="1"/>
  <c r="F2888" i="1"/>
  <c r="J1154" i="1"/>
  <c r="I1157" i="1"/>
  <c r="D2892" i="1" l="1"/>
  <c r="C2893" i="1"/>
  <c r="E2889" i="1"/>
  <c r="O227" i="1"/>
  <c r="F2889" i="1"/>
  <c r="M228" i="1"/>
  <c r="E2890" i="1" l="1"/>
  <c r="C2894" i="1"/>
  <c r="D2893" i="1"/>
  <c r="G2708" i="1"/>
  <c r="K1154" i="1"/>
  <c r="N228" i="1"/>
  <c r="H1158" i="1"/>
  <c r="L229" i="1"/>
  <c r="F2890" i="1"/>
  <c r="O228" i="1"/>
  <c r="J1155" i="1"/>
  <c r="I1158" i="1"/>
  <c r="M229" i="1"/>
  <c r="D2894" i="1" l="1"/>
  <c r="C2895" i="1"/>
  <c r="E2891" i="1"/>
  <c r="G2709" i="1"/>
  <c r="K1155" i="1"/>
  <c r="N229" i="1"/>
  <c r="H1159" i="1"/>
  <c r="L230" i="1"/>
  <c r="F2891" i="1"/>
  <c r="J1156" i="1"/>
  <c r="I1159" i="1"/>
  <c r="D2895" i="1" l="1"/>
  <c r="C2896" i="1"/>
  <c r="E2892" i="1"/>
  <c r="O229" i="1"/>
  <c r="F2892" i="1"/>
  <c r="M230" i="1"/>
  <c r="E2893" i="1" l="1"/>
  <c r="D2896" i="1"/>
  <c r="C2897" i="1"/>
  <c r="G2710" i="1"/>
  <c r="K1156" i="1"/>
  <c r="N230" i="1"/>
  <c r="H1160" i="1"/>
  <c r="L231" i="1"/>
  <c r="F2893" i="1"/>
  <c r="O230" i="1"/>
  <c r="J1157" i="1"/>
  <c r="I1160" i="1"/>
  <c r="M231" i="1"/>
  <c r="C2898" i="1" l="1"/>
  <c r="D2897" i="1"/>
  <c r="E2894" i="1"/>
  <c r="G2711" i="1"/>
  <c r="K1157" i="1"/>
  <c r="N231" i="1"/>
  <c r="H1161" i="1"/>
  <c r="L232" i="1"/>
  <c r="F2894" i="1"/>
  <c r="J1158" i="1"/>
  <c r="I1161" i="1"/>
  <c r="E2895" i="1" l="1"/>
  <c r="D2898" i="1"/>
  <c r="C2899" i="1"/>
  <c r="F2895" i="1"/>
  <c r="O231" i="1"/>
  <c r="M232" i="1"/>
  <c r="E2896" i="1" l="1"/>
  <c r="D2899" i="1"/>
  <c r="C2900" i="1"/>
  <c r="G2712" i="1"/>
  <c r="K1158" i="1"/>
  <c r="N232" i="1"/>
  <c r="H1162" i="1"/>
  <c r="L233" i="1"/>
  <c r="F2896" i="1"/>
  <c r="E2897" i="1" l="1"/>
  <c r="D2900" i="1"/>
  <c r="C2901" i="1"/>
  <c r="F2897" i="1"/>
  <c r="O232" i="1"/>
  <c r="I1162" i="1"/>
  <c r="J1159" i="1"/>
  <c r="M233" i="1"/>
  <c r="E2898" i="1" l="1"/>
  <c r="D2901" i="1"/>
  <c r="C2902" i="1"/>
  <c r="G2713" i="1"/>
  <c r="K1159" i="1"/>
  <c r="N233" i="1"/>
  <c r="H1163" i="1"/>
  <c r="L234" i="1"/>
  <c r="F2898" i="1"/>
  <c r="J1160" i="1"/>
  <c r="I1163" i="1"/>
  <c r="E2899" i="1" l="1"/>
  <c r="C2903" i="1"/>
  <c r="D2902" i="1"/>
  <c r="F2899" i="1"/>
  <c r="O233" i="1"/>
  <c r="M234" i="1"/>
  <c r="D2903" i="1" l="1"/>
  <c r="C2904" i="1"/>
  <c r="E2900" i="1"/>
  <c r="G2714" i="1"/>
  <c r="K1160" i="1"/>
  <c r="N234" i="1"/>
  <c r="H1164" i="1"/>
  <c r="L235" i="1"/>
  <c r="F2900" i="1"/>
  <c r="J1161" i="1"/>
  <c r="I1164" i="1"/>
  <c r="E2901" i="1" l="1"/>
  <c r="D2904" i="1"/>
  <c r="C2905" i="1"/>
  <c r="F2901" i="1"/>
  <c r="O234" i="1"/>
  <c r="M235" i="1"/>
  <c r="D2905" i="1" l="1"/>
  <c r="C2906" i="1"/>
  <c r="E2902" i="1"/>
  <c r="G2715" i="1"/>
  <c r="K1161" i="1"/>
  <c r="N235" i="1"/>
  <c r="H1165" i="1"/>
  <c r="L236" i="1"/>
  <c r="F2902" i="1"/>
  <c r="J1162" i="1"/>
  <c r="I1165" i="1"/>
  <c r="C2907" i="1" l="1"/>
  <c r="D2906" i="1"/>
  <c r="E2903" i="1"/>
  <c r="F2903" i="1"/>
  <c r="O235" i="1"/>
  <c r="M236" i="1"/>
  <c r="E2904" i="1" l="1"/>
  <c r="D2907" i="1"/>
  <c r="C2908" i="1"/>
  <c r="G2716" i="1"/>
  <c r="K1162" i="1"/>
  <c r="N236" i="1"/>
  <c r="H1166" i="1"/>
  <c r="L237" i="1"/>
  <c r="F2904" i="1"/>
  <c r="J1163" i="1"/>
  <c r="I1166" i="1"/>
  <c r="D2908" i="1" l="1"/>
  <c r="C2909" i="1"/>
  <c r="E2905" i="1"/>
  <c r="F2905" i="1"/>
  <c r="O236" i="1"/>
  <c r="M237" i="1"/>
  <c r="D2909" i="1" l="1"/>
  <c r="C2910" i="1"/>
  <c r="E2906" i="1"/>
  <c r="G2717" i="1"/>
  <c r="K1163" i="1"/>
  <c r="N237" i="1"/>
  <c r="H1167" i="1"/>
  <c r="L238" i="1"/>
  <c r="F2906" i="1"/>
  <c r="I1167" i="1"/>
  <c r="J1164" i="1"/>
  <c r="D2910" i="1" l="1"/>
  <c r="C2911" i="1"/>
  <c r="E2907" i="1"/>
  <c r="O237" i="1"/>
  <c r="F2907" i="1"/>
  <c r="M238" i="1"/>
  <c r="E2908" i="1" l="1"/>
  <c r="C2912" i="1"/>
  <c r="D2911" i="1"/>
  <c r="G2718" i="1"/>
  <c r="K1164" i="1"/>
  <c r="N238" i="1"/>
  <c r="H1168" i="1"/>
  <c r="L239" i="1"/>
  <c r="F2908" i="1"/>
  <c r="I1168" i="1"/>
  <c r="J1165" i="1"/>
  <c r="D2912" i="1" l="1"/>
  <c r="C2913" i="1"/>
  <c r="E2909" i="1"/>
  <c r="F2909" i="1"/>
  <c r="O238" i="1"/>
  <c r="M239" i="1"/>
  <c r="D2913" i="1" l="1"/>
  <c r="C2914" i="1"/>
  <c r="E2910" i="1"/>
  <c r="G2719" i="1"/>
  <c r="K1165" i="1"/>
  <c r="N239" i="1"/>
  <c r="H1169" i="1"/>
  <c r="L240" i="1"/>
  <c r="F2910" i="1"/>
  <c r="J1166" i="1"/>
  <c r="I1169" i="1"/>
  <c r="D2914" i="1" l="1"/>
  <c r="C2915" i="1"/>
  <c r="E2911" i="1"/>
  <c r="O239" i="1"/>
  <c r="F2911" i="1"/>
  <c r="M240" i="1"/>
  <c r="E2912" i="1" l="1"/>
  <c r="C2916" i="1"/>
  <c r="D2915" i="1"/>
  <c r="G2720" i="1"/>
  <c r="K1166" i="1"/>
  <c r="N240" i="1"/>
  <c r="H1170" i="1"/>
  <c r="L241" i="1"/>
  <c r="F2912" i="1"/>
  <c r="J1167" i="1"/>
  <c r="I1170" i="1"/>
  <c r="D2916" i="1" l="1"/>
  <c r="C2917" i="1"/>
  <c r="E2913" i="1"/>
  <c r="F2913" i="1"/>
  <c r="O240" i="1"/>
  <c r="M241" i="1"/>
  <c r="D2917" i="1" l="1"/>
  <c r="C2918" i="1"/>
  <c r="E2914" i="1"/>
  <c r="G2721" i="1"/>
  <c r="K1167" i="1"/>
  <c r="N241" i="1"/>
  <c r="H1171" i="1"/>
  <c r="L242" i="1"/>
  <c r="F2914" i="1"/>
  <c r="J1168" i="1"/>
  <c r="I1171" i="1"/>
  <c r="D2918" i="1" l="1"/>
  <c r="C2919" i="1"/>
  <c r="E2915" i="1"/>
  <c r="O241" i="1"/>
  <c r="F2915" i="1"/>
  <c r="M242" i="1"/>
  <c r="E2916" i="1" l="1"/>
  <c r="C2920" i="1"/>
  <c r="D2919" i="1"/>
  <c r="G2722" i="1"/>
  <c r="K1168" i="1"/>
  <c r="N242" i="1"/>
  <c r="H1172" i="1"/>
  <c r="L243" i="1"/>
  <c r="F2916" i="1"/>
  <c r="J1169" i="1"/>
  <c r="I1172" i="1"/>
  <c r="D2920" i="1" l="1"/>
  <c r="C2921" i="1"/>
  <c r="E2917" i="1"/>
  <c r="F2917" i="1"/>
  <c r="O242" i="1"/>
  <c r="M243" i="1"/>
  <c r="D2921" i="1" l="1"/>
  <c r="C2922" i="1"/>
  <c r="E2918" i="1"/>
  <c r="G2723" i="1"/>
  <c r="K1169" i="1"/>
  <c r="N243" i="1"/>
  <c r="H1173" i="1"/>
  <c r="L244" i="1"/>
  <c r="F2918" i="1"/>
  <c r="O243" i="1"/>
  <c r="J1170" i="1"/>
  <c r="I1173" i="1"/>
  <c r="M244" i="1"/>
  <c r="C2923" i="1" l="1"/>
  <c r="D2922" i="1"/>
  <c r="E2919" i="1"/>
  <c r="G2724" i="1"/>
  <c r="K1170" i="1"/>
  <c r="N244" i="1"/>
  <c r="H1174" i="1"/>
  <c r="L245" i="1"/>
  <c r="F2919" i="1"/>
  <c r="E2920" i="1" l="1"/>
  <c r="D2923" i="1"/>
  <c r="C2924" i="1"/>
  <c r="F2920" i="1"/>
  <c r="O244" i="1"/>
  <c r="J1171" i="1"/>
  <c r="I1174" i="1"/>
  <c r="M245" i="1"/>
  <c r="D2924" i="1" l="1"/>
  <c r="C2925" i="1"/>
  <c r="E2921" i="1"/>
  <c r="G2725" i="1"/>
  <c r="K1171" i="1"/>
  <c r="N245" i="1"/>
  <c r="H1175" i="1"/>
  <c r="L246" i="1"/>
  <c r="F2921" i="1"/>
  <c r="J1172" i="1"/>
  <c r="C2926" i="1" l="1"/>
  <c r="D2925" i="1"/>
  <c r="E2922" i="1"/>
  <c r="F2922" i="1"/>
  <c r="O245" i="1"/>
  <c r="I1175" i="1"/>
  <c r="M246" i="1"/>
  <c r="E2923" i="1" l="1"/>
  <c r="D2926" i="1"/>
  <c r="C2927" i="1"/>
  <c r="G2726" i="1"/>
  <c r="K1172" i="1"/>
  <c r="N246" i="1"/>
  <c r="H1176" i="1"/>
  <c r="L247" i="1"/>
  <c r="F2923" i="1"/>
  <c r="O246" i="1"/>
  <c r="M247" i="1"/>
  <c r="J1173" i="1"/>
  <c r="I1176" i="1"/>
  <c r="E2924" i="1" l="1"/>
  <c r="D2927" i="1"/>
  <c r="C2928" i="1"/>
  <c r="G2727" i="1"/>
  <c r="K1173" i="1"/>
  <c r="N247" i="1"/>
  <c r="H1177" i="1"/>
  <c r="L248" i="1"/>
  <c r="F2924" i="1"/>
  <c r="E2925" i="1" l="1"/>
  <c r="C2929" i="1"/>
  <c r="D2928" i="1"/>
  <c r="F2925" i="1"/>
  <c r="O247" i="1"/>
  <c r="J1174" i="1"/>
  <c r="I1177" i="1"/>
  <c r="M248" i="1"/>
  <c r="D2929" i="1" l="1"/>
  <c r="C2930" i="1"/>
  <c r="E2926" i="1"/>
  <c r="G2728" i="1"/>
  <c r="K1174" i="1"/>
  <c r="N248" i="1"/>
  <c r="H1178" i="1"/>
  <c r="L249" i="1"/>
  <c r="F2926" i="1"/>
  <c r="E2927" i="1" l="1"/>
  <c r="D2930" i="1"/>
  <c r="C2931" i="1"/>
  <c r="F2927" i="1"/>
  <c r="O248" i="1"/>
  <c r="I1178" i="1"/>
  <c r="J1175" i="1"/>
  <c r="M249" i="1"/>
  <c r="C2932" i="1" l="1"/>
  <c r="D2931" i="1"/>
  <c r="E2928" i="1"/>
  <c r="G2729" i="1"/>
  <c r="K1175" i="1"/>
  <c r="N249" i="1"/>
  <c r="H1179" i="1"/>
  <c r="L250" i="1"/>
  <c r="F2928" i="1"/>
  <c r="E2929" i="1" l="1"/>
  <c r="D2932" i="1"/>
  <c r="C2933" i="1"/>
  <c r="F2929" i="1"/>
  <c r="O249" i="1"/>
  <c r="I1179" i="1"/>
  <c r="J1176" i="1"/>
  <c r="M250" i="1"/>
  <c r="E2930" i="1" l="1"/>
  <c r="D2933" i="1"/>
  <c r="C2934" i="1"/>
  <c r="G2730" i="1"/>
  <c r="K1176" i="1"/>
  <c r="N250" i="1"/>
  <c r="H1180" i="1"/>
  <c r="L251" i="1"/>
  <c r="F2930" i="1"/>
  <c r="O250" i="1"/>
  <c r="J1177" i="1"/>
  <c r="I1180" i="1"/>
  <c r="M251" i="1"/>
  <c r="E2931" i="1" l="1"/>
  <c r="C2935" i="1"/>
  <c r="D2934" i="1"/>
  <c r="G2731" i="1"/>
  <c r="K1177" i="1"/>
  <c r="N251" i="1"/>
  <c r="H1181" i="1"/>
  <c r="L252" i="1"/>
  <c r="F2931" i="1"/>
  <c r="J1178" i="1"/>
  <c r="I1181" i="1"/>
  <c r="D2935" i="1" l="1"/>
  <c r="C2936" i="1"/>
  <c r="E2932" i="1"/>
  <c r="F2932" i="1"/>
  <c r="O251" i="1"/>
  <c r="M252" i="1"/>
  <c r="E2933" i="1" l="1"/>
  <c r="D2936" i="1"/>
  <c r="C2937" i="1"/>
  <c r="G2732" i="1"/>
  <c r="K1178" i="1"/>
  <c r="N252" i="1"/>
  <c r="H1182" i="1"/>
  <c r="L253" i="1"/>
  <c r="F2933" i="1"/>
  <c r="J1179" i="1"/>
  <c r="C2938" i="1" l="1"/>
  <c r="D2937" i="1"/>
  <c r="E2934" i="1"/>
  <c r="O252" i="1"/>
  <c r="F2934" i="1"/>
  <c r="I1182" i="1"/>
  <c r="M253" i="1"/>
  <c r="E2935" i="1" l="1"/>
  <c r="D2938" i="1"/>
  <c r="C2939" i="1"/>
  <c r="G2733" i="1"/>
  <c r="K1179" i="1"/>
  <c r="N253" i="1"/>
  <c r="H1183" i="1"/>
  <c r="L254" i="1"/>
  <c r="F2935" i="1"/>
  <c r="D2939" i="1" l="1"/>
  <c r="C2940" i="1"/>
  <c r="E2936" i="1"/>
  <c r="F2936" i="1"/>
  <c r="O253" i="1"/>
  <c r="I1183" i="1"/>
  <c r="J1180" i="1"/>
  <c r="M254" i="1"/>
  <c r="C2941" i="1" l="1"/>
  <c r="D2940" i="1"/>
  <c r="E2937" i="1"/>
  <c r="G2734" i="1"/>
  <c r="K1180" i="1"/>
  <c r="N254" i="1"/>
  <c r="H1184" i="1"/>
  <c r="L255" i="1"/>
  <c r="F2937" i="1"/>
  <c r="O254" i="1"/>
  <c r="J1181" i="1"/>
  <c r="I1184" i="1"/>
  <c r="M255" i="1"/>
  <c r="E2938" i="1" l="1"/>
  <c r="D2941" i="1"/>
  <c r="C2942" i="1"/>
  <c r="G2735" i="1"/>
  <c r="K1181" i="1"/>
  <c r="N255" i="1"/>
  <c r="H1185" i="1"/>
  <c r="L256" i="1"/>
  <c r="F2938" i="1"/>
  <c r="E2939" i="1" l="1"/>
  <c r="D2942" i="1"/>
  <c r="C2943" i="1"/>
  <c r="F2939" i="1"/>
  <c r="O255" i="1"/>
  <c r="I1185" i="1"/>
  <c r="J1182" i="1"/>
  <c r="M256" i="1"/>
  <c r="E2940" i="1" l="1"/>
  <c r="C2944" i="1"/>
  <c r="D2943" i="1"/>
  <c r="G2736" i="1"/>
  <c r="K1182" i="1"/>
  <c r="N256" i="1"/>
  <c r="H1186" i="1"/>
  <c r="L257" i="1"/>
  <c r="F2940" i="1"/>
  <c r="D2944" i="1" l="1"/>
  <c r="C2945" i="1"/>
  <c r="E2941" i="1"/>
  <c r="O256" i="1"/>
  <c r="F2941" i="1"/>
  <c r="J1183" i="1"/>
  <c r="I1186" i="1"/>
  <c r="M257" i="1"/>
  <c r="E2942" i="1" l="1"/>
  <c r="D2945" i="1"/>
  <c r="C2946" i="1"/>
  <c r="G2737" i="1"/>
  <c r="K1183" i="1"/>
  <c r="N257" i="1"/>
  <c r="H1187" i="1"/>
  <c r="L258" i="1"/>
  <c r="F2942" i="1"/>
  <c r="C2947" i="1" l="1"/>
  <c r="D2946" i="1"/>
  <c r="E2943" i="1"/>
  <c r="F2943" i="1"/>
  <c r="O257" i="1"/>
  <c r="I1187" i="1"/>
  <c r="J1184" i="1"/>
  <c r="M258" i="1"/>
  <c r="E2944" i="1" l="1"/>
  <c r="D2947" i="1"/>
  <c r="C2948" i="1"/>
  <c r="G2738" i="1"/>
  <c r="K1184" i="1"/>
  <c r="N258" i="1"/>
  <c r="H1188" i="1"/>
  <c r="L259" i="1"/>
  <c r="F2944" i="1"/>
  <c r="J1185" i="1"/>
  <c r="E2945" i="1" l="1"/>
  <c r="D2948" i="1"/>
  <c r="C2949" i="1"/>
  <c r="F2945" i="1"/>
  <c r="O258" i="1"/>
  <c r="I1188" i="1"/>
  <c r="M259" i="1"/>
  <c r="E2946" i="1" l="1"/>
  <c r="C2950" i="1"/>
  <c r="D2949" i="1"/>
  <c r="G2739" i="1"/>
  <c r="K1185" i="1"/>
  <c r="N259" i="1"/>
  <c r="H1189" i="1"/>
  <c r="L260" i="1"/>
  <c r="F2946" i="1"/>
  <c r="D2950" i="1" l="1"/>
  <c r="C2951" i="1"/>
  <c r="E2947" i="1"/>
  <c r="F2947" i="1"/>
  <c r="O259" i="1"/>
  <c r="I1189" i="1"/>
  <c r="J1186" i="1"/>
  <c r="M260" i="1"/>
  <c r="E2948" i="1" l="1"/>
  <c r="D2951" i="1"/>
  <c r="C2952" i="1"/>
  <c r="G2740" i="1"/>
  <c r="K1186" i="1"/>
  <c r="N260" i="1"/>
  <c r="H1190" i="1"/>
  <c r="L261" i="1"/>
  <c r="F2948" i="1"/>
  <c r="C2953" i="1" l="1"/>
  <c r="D2952" i="1"/>
  <c r="E2949" i="1"/>
  <c r="F2949" i="1"/>
  <c r="O260" i="1"/>
  <c r="I1190" i="1"/>
  <c r="J1187" i="1"/>
  <c r="M261" i="1"/>
  <c r="E2950" i="1" l="1"/>
  <c r="D2953" i="1"/>
  <c r="C2954" i="1"/>
  <c r="G2741" i="1"/>
  <c r="K1187" i="1"/>
  <c r="N261" i="1"/>
  <c r="H1191" i="1"/>
  <c r="L262" i="1"/>
  <c r="F2950" i="1"/>
  <c r="E2951" i="1" l="1"/>
  <c r="D2954" i="1"/>
  <c r="C2955" i="1"/>
  <c r="F2951" i="1"/>
  <c r="O261" i="1"/>
  <c r="I1191" i="1"/>
  <c r="J1188" i="1"/>
  <c r="M262" i="1"/>
  <c r="E2952" i="1" l="1"/>
  <c r="C2956" i="1"/>
  <c r="D2955" i="1"/>
  <c r="G2742" i="1"/>
  <c r="K1188" i="1"/>
  <c r="N262" i="1"/>
  <c r="H1192" i="1"/>
  <c r="L263" i="1"/>
  <c r="F2952" i="1"/>
  <c r="J1189" i="1"/>
  <c r="D2956" i="1" l="1"/>
  <c r="C2957" i="1"/>
  <c r="E2953" i="1"/>
  <c r="F2953" i="1"/>
  <c r="O262" i="1"/>
  <c r="I1192" i="1"/>
  <c r="M263" i="1"/>
  <c r="E2954" i="1" l="1"/>
  <c r="D2957" i="1"/>
  <c r="C2958" i="1"/>
  <c r="G2743" i="1"/>
  <c r="K1189" i="1"/>
  <c r="N263" i="1"/>
  <c r="H1193" i="1"/>
  <c r="L264" i="1"/>
  <c r="F2954" i="1"/>
  <c r="C2959" i="1" l="1"/>
  <c r="D2958" i="1"/>
  <c r="E2955" i="1"/>
  <c r="F2955" i="1"/>
  <c r="O263" i="1"/>
  <c r="I1193" i="1"/>
  <c r="J1190" i="1"/>
  <c r="M264" i="1"/>
  <c r="E2956" i="1" l="1"/>
  <c r="D2959" i="1"/>
  <c r="C2960" i="1"/>
  <c r="G2744" i="1"/>
  <c r="K1190" i="1"/>
  <c r="N264" i="1"/>
  <c r="H1194" i="1"/>
  <c r="L265" i="1"/>
  <c r="F2956" i="1"/>
  <c r="J1191" i="1"/>
  <c r="E2957" i="1" l="1"/>
  <c r="D2960" i="1"/>
  <c r="C2961" i="1"/>
  <c r="F2957" i="1"/>
  <c r="O264" i="1"/>
  <c r="I1194" i="1"/>
  <c r="M265" i="1"/>
  <c r="E2958" i="1" l="1"/>
  <c r="C2962" i="1"/>
  <c r="D2961" i="1"/>
  <c r="G2745" i="1"/>
  <c r="K1191" i="1"/>
  <c r="N265" i="1"/>
  <c r="H1195" i="1"/>
  <c r="L266" i="1"/>
  <c r="F2958" i="1"/>
  <c r="M266" i="1"/>
  <c r="I1195" i="1"/>
  <c r="J1192" i="1"/>
  <c r="D2962" i="1" l="1"/>
  <c r="C2963" i="1"/>
  <c r="E2959" i="1"/>
  <c r="F2959" i="1"/>
  <c r="O265" i="1"/>
  <c r="E2960" i="1" l="1"/>
  <c r="D2963" i="1"/>
  <c r="C2964" i="1"/>
  <c r="G2746" i="1"/>
  <c r="K1192" i="1"/>
  <c r="N266" i="1"/>
  <c r="H1196" i="1"/>
  <c r="L267" i="1"/>
  <c r="F2960" i="1"/>
  <c r="C2965" i="1" l="1"/>
  <c r="D2964" i="1"/>
  <c r="E2961" i="1"/>
  <c r="F2961" i="1"/>
  <c r="O266" i="1"/>
  <c r="I1196" i="1"/>
  <c r="J1193" i="1"/>
  <c r="M267" i="1"/>
  <c r="E2962" i="1" l="1"/>
  <c r="D2965" i="1"/>
  <c r="C2966" i="1"/>
  <c r="G2747" i="1"/>
  <c r="K1193" i="1"/>
  <c r="N267" i="1"/>
  <c r="H1197" i="1"/>
  <c r="L268" i="1"/>
  <c r="F2962" i="1"/>
  <c r="J1194" i="1"/>
  <c r="D2966" i="1" l="1"/>
  <c r="C2967" i="1"/>
  <c r="E2963" i="1"/>
  <c r="F2963" i="1"/>
  <c r="O267" i="1"/>
  <c r="I1197" i="1"/>
  <c r="M268" i="1"/>
  <c r="C2968" i="1" l="1"/>
  <c r="D2967" i="1"/>
  <c r="E2964" i="1"/>
  <c r="G2748" i="1"/>
  <c r="K1194" i="1"/>
  <c r="N268" i="1"/>
  <c r="H1198" i="1"/>
  <c r="L269" i="1"/>
  <c r="F2964" i="1"/>
  <c r="J1195" i="1"/>
  <c r="E2965" i="1" l="1"/>
  <c r="D2968" i="1"/>
  <c r="C2969" i="1"/>
  <c r="F2965" i="1"/>
  <c r="O268" i="1"/>
  <c r="I1198" i="1"/>
  <c r="M269" i="1"/>
  <c r="E2966" i="1" l="1"/>
  <c r="D2969" i="1"/>
  <c r="C2970" i="1"/>
  <c r="G2749" i="1"/>
  <c r="K1195" i="1"/>
  <c r="N269" i="1"/>
  <c r="H1199" i="1"/>
  <c r="L270" i="1"/>
  <c r="F2966" i="1"/>
  <c r="E2967" i="1" l="1"/>
  <c r="C2971" i="1"/>
  <c r="D2970" i="1"/>
  <c r="F2967" i="1"/>
  <c r="O269" i="1"/>
  <c r="I1199" i="1"/>
  <c r="J1196" i="1"/>
  <c r="M270" i="1"/>
  <c r="D2971" i="1" l="1"/>
  <c r="C2972" i="1"/>
  <c r="E2968" i="1"/>
  <c r="G2750" i="1"/>
  <c r="K1196" i="1"/>
  <c r="N270" i="1"/>
  <c r="H1200" i="1"/>
  <c r="L271" i="1"/>
  <c r="F2968" i="1"/>
  <c r="J1197" i="1"/>
  <c r="E2969" i="1" l="1"/>
  <c r="D2972" i="1"/>
  <c r="C2973" i="1"/>
  <c r="F2969" i="1"/>
  <c r="O270" i="1"/>
  <c r="I1200" i="1"/>
  <c r="M271" i="1"/>
  <c r="C2974" i="1" l="1"/>
  <c r="D2973" i="1"/>
  <c r="E2970" i="1"/>
  <c r="G2751" i="1"/>
  <c r="K1197" i="1"/>
  <c r="N271" i="1"/>
  <c r="H1201" i="1"/>
  <c r="L272" i="1"/>
  <c r="F2970" i="1"/>
  <c r="E2971" i="1" l="1"/>
  <c r="D2974" i="1"/>
  <c r="C2975" i="1"/>
  <c r="F2971" i="1"/>
  <c r="O271" i="1"/>
  <c r="I1201" i="1"/>
  <c r="J1198" i="1"/>
  <c r="M272" i="1"/>
  <c r="E2972" i="1" l="1"/>
  <c r="D2975" i="1"/>
  <c r="C2976" i="1"/>
  <c r="G2752" i="1"/>
  <c r="K1198" i="1"/>
  <c r="N272" i="1"/>
  <c r="H1202" i="1"/>
  <c r="L273" i="1"/>
  <c r="F2972" i="1"/>
  <c r="E2973" i="1" l="1"/>
  <c r="C2977" i="1"/>
  <c r="D2976" i="1"/>
  <c r="F2973" i="1"/>
  <c r="O272" i="1"/>
  <c r="J1199" i="1"/>
  <c r="I1202" i="1"/>
  <c r="M273" i="1"/>
  <c r="D2977" i="1" l="1"/>
  <c r="C2978" i="1"/>
  <c r="E2974" i="1"/>
  <c r="G2753" i="1"/>
  <c r="K1199" i="1"/>
  <c r="N273" i="1"/>
  <c r="H1203" i="1"/>
  <c r="L274" i="1"/>
  <c r="F2974" i="1"/>
  <c r="E2975" i="1" l="1"/>
  <c r="D2978" i="1"/>
  <c r="C2979" i="1"/>
  <c r="F2975" i="1"/>
  <c r="O273" i="1"/>
  <c r="J1200" i="1"/>
  <c r="I1203" i="1"/>
  <c r="M274" i="1"/>
  <c r="C2980" i="1" l="1"/>
  <c r="D2979" i="1"/>
  <c r="E2976" i="1"/>
  <c r="G2754" i="1"/>
  <c r="K1200" i="1"/>
  <c r="N274" i="1"/>
  <c r="H1204" i="1"/>
  <c r="L275" i="1"/>
  <c r="F2976" i="1"/>
  <c r="E2977" i="1" l="1"/>
  <c r="D2980" i="1"/>
  <c r="C2981" i="1"/>
  <c r="F2977" i="1"/>
  <c r="O274" i="1"/>
  <c r="I1204" i="1"/>
  <c r="J1201" i="1"/>
  <c r="M275" i="1"/>
  <c r="E2978" i="1" l="1"/>
  <c r="D2981" i="1"/>
  <c r="C2982" i="1"/>
  <c r="G2755" i="1"/>
  <c r="K1201" i="1"/>
  <c r="N275" i="1"/>
  <c r="H1205" i="1"/>
  <c r="L276" i="1"/>
  <c r="F2978" i="1"/>
  <c r="J1202" i="1"/>
  <c r="E2979" i="1" l="1"/>
  <c r="C2983" i="1"/>
  <c r="D2982" i="1"/>
  <c r="F2979" i="1"/>
  <c r="O275" i="1"/>
  <c r="I1205" i="1"/>
  <c r="M276" i="1"/>
  <c r="D2983" i="1" l="1"/>
  <c r="C2984" i="1"/>
  <c r="E2980" i="1"/>
  <c r="G2756" i="1"/>
  <c r="K1202" i="1"/>
  <c r="N276" i="1"/>
  <c r="H1206" i="1"/>
  <c r="L277" i="1"/>
  <c r="F2980" i="1"/>
  <c r="E2981" i="1" l="1"/>
  <c r="D2984" i="1"/>
  <c r="C2985" i="1"/>
  <c r="F2981" i="1"/>
  <c r="O276" i="1"/>
  <c r="I1206" i="1"/>
  <c r="J1203" i="1"/>
  <c r="M277" i="1"/>
  <c r="C2986" i="1" l="1"/>
  <c r="D2985" i="1"/>
  <c r="E2982" i="1"/>
  <c r="G2757" i="1"/>
  <c r="K1203" i="1"/>
  <c r="N277" i="1"/>
  <c r="H1207" i="1"/>
  <c r="L278" i="1"/>
  <c r="F2982" i="1"/>
  <c r="E2983" i="1" l="1"/>
  <c r="D2986" i="1"/>
  <c r="C2987" i="1"/>
  <c r="F2983" i="1"/>
  <c r="O277" i="1"/>
  <c r="J1204" i="1"/>
  <c r="I1207" i="1"/>
  <c r="M278" i="1"/>
  <c r="E2984" i="1" l="1"/>
  <c r="D2987" i="1"/>
  <c r="C2988" i="1"/>
  <c r="G2758" i="1"/>
  <c r="K1204" i="1"/>
  <c r="N278" i="1"/>
  <c r="H1208" i="1"/>
  <c r="L279" i="1"/>
  <c r="F2984" i="1"/>
  <c r="E2985" i="1" l="1"/>
  <c r="C2989" i="1"/>
  <c r="D2988" i="1"/>
  <c r="F2985" i="1"/>
  <c r="O278" i="1"/>
  <c r="I1208" i="1"/>
  <c r="J1205" i="1"/>
  <c r="M279" i="1"/>
  <c r="D2989" i="1" l="1"/>
  <c r="C2990" i="1"/>
  <c r="E2986" i="1"/>
  <c r="G2759" i="1"/>
  <c r="K1205" i="1"/>
  <c r="N279" i="1"/>
  <c r="H1209" i="1"/>
  <c r="L280" i="1"/>
  <c r="F2986" i="1"/>
  <c r="J1206" i="1"/>
  <c r="E2987" i="1" l="1"/>
  <c r="D2990" i="1"/>
  <c r="C2991" i="1"/>
  <c r="F2987" i="1"/>
  <c r="O279" i="1"/>
  <c r="I1209" i="1"/>
  <c r="M280" i="1"/>
  <c r="C2992" i="1" l="1"/>
  <c r="D2991" i="1"/>
  <c r="E2988" i="1"/>
  <c r="G2760" i="1"/>
  <c r="K1206" i="1"/>
  <c r="N280" i="1"/>
  <c r="H1210" i="1"/>
  <c r="L281" i="1"/>
  <c r="F2988" i="1"/>
  <c r="M281" i="1"/>
  <c r="I1210" i="1"/>
  <c r="J1207" i="1"/>
  <c r="E2989" i="1" l="1"/>
  <c r="D2992" i="1"/>
  <c r="C2993" i="1"/>
  <c r="F2989" i="1"/>
  <c r="O280" i="1"/>
  <c r="E2990" i="1" l="1"/>
  <c r="D2993" i="1"/>
  <c r="C2994" i="1"/>
  <c r="G2761" i="1"/>
  <c r="K1207" i="1"/>
  <c r="N281" i="1"/>
  <c r="H1211" i="1"/>
  <c r="L282" i="1"/>
  <c r="O281" i="1"/>
  <c r="F2990" i="1"/>
  <c r="J1208" i="1"/>
  <c r="I1211" i="1"/>
  <c r="M282" i="1"/>
  <c r="E2991" i="1" l="1"/>
  <c r="C2995" i="1"/>
  <c r="D2994" i="1"/>
  <c r="G2762" i="1"/>
  <c r="K1208" i="1"/>
  <c r="N282" i="1"/>
  <c r="H1212" i="1"/>
  <c r="L283" i="1"/>
  <c r="F2991" i="1"/>
  <c r="J1209" i="1"/>
  <c r="I1212" i="1"/>
  <c r="D2995" i="1" l="1"/>
  <c r="C2996" i="1"/>
  <c r="E2992" i="1"/>
  <c r="F2992" i="1"/>
  <c r="O282" i="1"/>
  <c r="M283" i="1"/>
  <c r="E2993" i="1" l="1"/>
  <c r="D2996" i="1"/>
  <c r="C2997" i="1"/>
  <c r="G2763" i="1"/>
  <c r="K1209" i="1"/>
  <c r="N283" i="1"/>
  <c r="H1213" i="1"/>
  <c r="L284" i="1"/>
  <c r="F2993" i="1"/>
  <c r="C2998" i="1" l="1"/>
  <c r="D2997" i="1"/>
  <c r="E2994" i="1"/>
  <c r="O283" i="1"/>
  <c r="F2994" i="1"/>
  <c r="I1213" i="1"/>
  <c r="J1210" i="1"/>
  <c r="M284" i="1"/>
  <c r="E2995" i="1" l="1"/>
  <c r="D2998" i="1"/>
  <c r="C2999" i="1"/>
  <c r="G2764" i="1"/>
  <c r="K1210" i="1"/>
  <c r="N284" i="1"/>
  <c r="H1214" i="1"/>
  <c r="L285" i="1"/>
  <c r="F2995" i="1"/>
  <c r="D2999" i="1" l="1"/>
  <c r="C3000" i="1"/>
  <c r="E2996" i="1"/>
  <c r="F2996" i="1"/>
  <c r="O284" i="1"/>
  <c r="I1214" i="1"/>
  <c r="J1211" i="1"/>
  <c r="M285" i="1"/>
  <c r="C3001" i="1" l="1"/>
  <c r="D3000" i="1"/>
  <c r="E2997" i="1"/>
  <c r="G2765" i="1"/>
  <c r="K1211" i="1"/>
  <c r="N285" i="1"/>
  <c r="H1215" i="1"/>
  <c r="L286" i="1"/>
  <c r="F2997" i="1"/>
  <c r="E2998" i="1" l="1"/>
  <c r="D3001" i="1"/>
  <c r="C3002" i="1"/>
  <c r="F2998" i="1"/>
  <c r="O285" i="1"/>
  <c r="J1212" i="1"/>
  <c r="I1215" i="1"/>
  <c r="M286" i="1"/>
  <c r="E2999" i="1" l="1"/>
  <c r="D3002" i="1"/>
  <c r="C3003" i="1"/>
  <c r="G2766" i="1"/>
  <c r="K1212" i="1"/>
  <c r="N286" i="1"/>
  <c r="H1216" i="1"/>
  <c r="L287" i="1"/>
  <c r="F2999" i="1"/>
  <c r="E3000" i="1" l="1"/>
  <c r="D3003" i="1"/>
  <c r="C3004" i="1"/>
  <c r="F3000" i="1"/>
  <c r="O286" i="1"/>
  <c r="J1213" i="1"/>
  <c r="I1216" i="1"/>
  <c r="M287" i="1"/>
  <c r="E3001" i="1" l="1"/>
  <c r="D3004" i="1"/>
  <c r="C3005" i="1"/>
  <c r="G2767" i="1"/>
  <c r="K1213" i="1"/>
  <c r="N287" i="1"/>
  <c r="H1217" i="1"/>
  <c r="L288" i="1"/>
  <c r="F3001" i="1"/>
  <c r="E3002" i="1" l="1"/>
  <c r="D3005" i="1"/>
  <c r="C3006" i="1"/>
  <c r="F3002" i="1"/>
  <c r="O287" i="1"/>
  <c r="I1217" i="1"/>
  <c r="J1214" i="1"/>
  <c r="M288" i="1"/>
  <c r="E3003" i="1" l="1"/>
  <c r="D3006" i="1"/>
  <c r="C3007" i="1"/>
  <c r="G2768" i="1"/>
  <c r="K1214" i="1"/>
  <c r="N288" i="1"/>
  <c r="H1218" i="1"/>
  <c r="L289" i="1"/>
  <c r="F3003" i="1"/>
  <c r="J1215" i="1"/>
  <c r="E3004" i="1" l="1"/>
  <c r="D3007" i="1"/>
  <c r="C3008" i="1"/>
  <c r="F3004" i="1"/>
  <c r="O288" i="1"/>
  <c r="I1218" i="1"/>
  <c r="M289" i="1"/>
  <c r="E3005" i="1" l="1"/>
  <c r="D3008" i="1"/>
  <c r="C3009" i="1"/>
  <c r="G2769" i="1"/>
  <c r="K1215" i="1"/>
  <c r="N289" i="1"/>
  <c r="H1219" i="1"/>
  <c r="L290" i="1"/>
  <c r="F3005" i="1"/>
  <c r="M290" i="1"/>
  <c r="E3006" i="1" l="1"/>
  <c r="D3009" i="1"/>
  <c r="C3010" i="1"/>
  <c r="F3006" i="1"/>
  <c r="O289" i="1"/>
  <c r="J1216" i="1"/>
  <c r="I1219" i="1"/>
  <c r="E3007" i="1" l="1"/>
  <c r="D3010" i="1"/>
  <c r="C3011" i="1"/>
  <c r="G2770" i="1"/>
  <c r="K1216" i="1"/>
  <c r="N290" i="1"/>
  <c r="H1220" i="1"/>
  <c r="L291" i="1"/>
  <c r="F3007" i="1"/>
  <c r="E3008" i="1" l="1"/>
  <c r="D3011" i="1"/>
  <c r="C3012" i="1"/>
  <c r="F3008" i="1"/>
  <c r="O290" i="1"/>
  <c r="I1220" i="1"/>
  <c r="J1217" i="1"/>
  <c r="M291" i="1"/>
  <c r="E3009" i="1" l="1"/>
  <c r="D3012" i="1"/>
  <c r="C3013" i="1"/>
  <c r="G2771" i="1"/>
  <c r="K1217" i="1"/>
  <c r="N291" i="1"/>
  <c r="H1221" i="1"/>
  <c r="L292" i="1"/>
  <c r="F3009" i="1"/>
  <c r="E3010" i="1" l="1"/>
  <c r="D3013" i="1"/>
  <c r="C3014" i="1"/>
  <c r="F3010" i="1"/>
  <c r="O291" i="1"/>
  <c r="J1218" i="1"/>
  <c r="I1221" i="1"/>
  <c r="M292" i="1"/>
  <c r="E3011" i="1" l="1"/>
  <c r="D3014" i="1"/>
  <c r="C3015" i="1"/>
  <c r="G2772" i="1"/>
  <c r="K1218" i="1"/>
  <c r="N292" i="1"/>
  <c r="H1222" i="1"/>
  <c r="L293" i="1"/>
  <c r="F3011" i="1"/>
  <c r="J1219" i="1"/>
  <c r="I1222" i="1"/>
  <c r="E3012" i="1" l="1"/>
  <c r="D3015" i="1"/>
  <c r="C3016" i="1"/>
  <c r="F3012" i="1"/>
  <c r="O292" i="1"/>
  <c r="M293" i="1"/>
  <c r="E3013" i="1" l="1"/>
  <c r="D3016" i="1"/>
  <c r="C3017" i="1"/>
  <c r="G2773" i="1"/>
  <c r="K1219" i="1"/>
  <c r="N293" i="1"/>
  <c r="H1223" i="1"/>
  <c r="L294" i="1"/>
  <c r="F3013" i="1"/>
  <c r="I1223" i="1"/>
  <c r="J1220" i="1"/>
  <c r="E3014" i="1" l="1"/>
  <c r="D3017" i="1"/>
  <c r="C3018" i="1"/>
  <c r="F3014" i="1"/>
  <c r="O293" i="1"/>
  <c r="M294" i="1"/>
  <c r="E3015" i="1" l="1"/>
  <c r="D3018" i="1"/>
  <c r="C3019" i="1"/>
  <c r="G2774" i="1"/>
  <c r="K1220" i="1"/>
  <c r="N294" i="1"/>
  <c r="H1224" i="1"/>
  <c r="L295" i="1"/>
  <c r="F3015" i="1"/>
  <c r="M295" i="1"/>
  <c r="E3016" i="1" l="1"/>
  <c r="D3019" i="1"/>
  <c r="C3020" i="1"/>
  <c r="F3016" i="1"/>
  <c r="O294" i="1"/>
  <c r="J1221" i="1"/>
  <c r="I1224" i="1"/>
  <c r="E3017" i="1" l="1"/>
  <c r="D3020" i="1"/>
  <c r="C3021" i="1"/>
  <c r="G2775" i="1"/>
  <c r="K1221" i="1"/>
  <c r="N295" i="1"/>
  <c r="H1225" i="1"/>
  <c r="L296" i="1"/>
  <c r="F3017" i="1"/>
  <c r="J1222" i="1"/>
  <c r="E3018" i="1" l="1"/>
  <c r="D3021" i="1"/>
  <c r="C3022" i="1"/>
  <c r="F3018" i="1"/>
  <c r="O295" i="1"/>
  <c r="I1225" i="1"/>
  <c r="M296" i="1"/>
  <c r="E3019" i="1" l="1"/>
  <c r="D3022" i="1"/>
  <c r="C3023" i="1"/>
  <c r="G2776" i="1"/>
  <c r="K1222" i="1"/>
  <c r="N296" i="1"/>
  <c r="H1226" i="1"/>
  <c r="L297" i="1"/>
  <c r="F3019" i="1"/>
  <c r="J1223" i="1"/>
  <c r="I1226" i="1"/>
  <c r="E3020" i="1" l="1"/>
  <c r="D3023" i="1"/>
  <c r="C3024" i="1"/>
  <c r="F3020" i="1"/>
  <c r="O296" i="1"/>
  <c r="M297" i="1"/>
  <c r="E3021" i="1" l="1"/>
  <c r="D3024" i="1"/>
  <c r="C3025" i="1"/>
  <c r="G2777" i="1"/>
  <c r="K1223" i="1"/>
  <c r="N297" i="1"/>
  <c r="H1227" i="1"/>
  <c r="L298" i="1"/>
  <c r="F3021" i="1"/>
  <c r="J1224" i="1"/>
  <c r="I1227" i="1"/>
  <c r="E3022" i="1" l="1"/>
  <c r="D3025" i="1"/>
  <c r="C3026" i="1"/>
  <c r="F3022" i="1"/>
  <c r="O297" i="1"/>
  <c r="M298" i="1"/>
  <c r="E3023" i="1" l="1"/>
  <c r="D3026" i="1"/>
  <c r="C3027" i="1"/>
  <c r="G2778" i="1"/>
  <c r="K1224" i="1"/>
  <c r="N298" i="1"/>
  <c r="H1228" i="1"/>
  <c r="L299" i="1"/>
  <c r="F3023" i="1"/>
  <c r="J1225" i="1"/>
  <c r="E3024" i="1" l="1"/>
  <c r="D3027" i="1"/>
  <c r="C3028" i="1"/>
  <c r="F3024" i="1"/>
  <c r="O298" i="1"/>
  <c r="I1228" i="1"/>
  <c r="M299" i="1"/>
  <c r="E3025" i="1" l="1"/>
  <c r="D3028" i="1"/>
  <c r="C3029" i="1"/>
  <c r="G2779" i="1"/>
  <c r="K1225" i="1"/>
  <c r="N299" i="1"/>
  <c r="H1229" i="1"/>
  <c r="L300" i="1"/>
  <c r="F3025" i="1"/>
  <c r="I1229" i="1"/>
  <c r="J1226" i="1"/>
  <c r="E3026" i="1" l="1"/>
  <c r="D3029" i="1"/>
  <c r="C3030" i="1"/>
  <c r="F3026" i="1"/>
  <c r="O299" i="1"/>
  <c r="M300" i="1"/>
  <c r="E3027" i="1" l="1"/>
  <c r="D3030" i="1"/>
  <c r="C3031" i="1"/>
  <c r="G2780" i="1"/>
  <c r="K1226" i="1"/>
  <c r="N300" i="1"/>
  <c r="H1230" i="1"/>
  <c r="L301" i="1"/>
  <c r="F3027" i="1"/>
  <c r="J1227" i="1"/>
  <c r="I1230" i="1"/>
  <c r="E3028" i="1" l="1"/>
  <c r="D3031" i="1"/>
  <c r="C3032" i="1"/>
  <c r="F3028" i="1"/>
  <c r="O300" i="1"/>
  <c r="M301" i="1"/>
  <c r="E3029" i="1" l="1"/>
  <c r="D3032" i="1"/>
  <c r="C3033" i="1"/>
  <c r="G2781" i="1"/>
  <c r="K1227" i="1"/>
  <c r="N301" i="1"/>
  <c r="H1231" i="1"/>
  <c r="L302" i="1"/>
  <c r="F3029" i="1"/>
  <c r="J1228" i="1"/>
  <c r="I1231" i="1"/>
  <c r="E3030" i="1" l="1"/>
  <c r="D3033" i="1"/>
  <c r="C3034" i="1"/>
  <c r="F3030" i="1"/>
  <c r="O301" i="1"/>
  <c r="M302" i="1"/>
  <c r="E3031" i="1" l="1"/>
  <c r="D3034" i="1"/>
  <c r="C3035" i="1"/>
  <c r="G2782" i="1"/>
  <c r="K1228" i="1"/>
  <c r="N302" i="1"/>
  <c r="H1232" i="1"/>
  <c r="L303" i="1"/>
  <c r="F3031" i="1"/>
  <c r="J1229" i="1"/>
  <c r="I1232" i="1"/>
  <c r="E3032" i="1" l="1"/>
  <c r="C3036" i="1"/>
  <c r="D3035" i="1"/>
  <c r="F3032" i="1"/>
  <c r="O302" i="1"/>
  <c r="M303" i="1"/>
  <c r="D3036" i="1" l="1"/>
  <c r="C3037" i="1"/>
  <c r="E3033" i="1"/>
  <c r="G2783" i="1"/>
  <c r="K1229" i="1"/>
  <c r="N303" i="1"/>
  <c r="H1233" i="1"/>
  <c r="L304" i="1"/>
  <c r="F3033" i="1"/>
  <c r="J1230" i="1"/>
  <c r="I1233" i="1"/>
  <c r="D3037" i="1" l="1"/>
  <c r="C3038" i="1"/>
  <c r="E3034" i="1"/>
  <c r="F3034" i="1"/>
  <c r="O303" i="1"/>
  <c r="M304" i="1"/>
  <c r="E3035" i="1" l="1"/>
  <c r="D3038" i="1"/>
  <c r="C3039" i="1"/>
  <c r="G2784" i="1"/>
  <c r="K1230" i="1"/>
  <c r="N304" i="1"/>
  <c r="H1234" i="1"/>
  <c r="L305" i="1"/>
  <c r="F3035" i="1"/>
  <c r="J1231" i="1"/>
  <c r="I1234" i="1"/>
  <c r="D3039" i="1" l="1"/>
  <c r="C3040" i="1"/>
  <c r="E3036" i="1"/>
  <c r="F3036" i="1"/>
  <c r="O304" i="1"/>
  <c r="M305" i="1"/>
  <c r="D3040" i="1" l="1"/>
  <c r="C3041" i="1"/>
  <c r="E3037" i="1"/>
  <c r="G2785" i="1"/>
  <c r="K1231" i="1"/>
  <c r="N305" i="1"/>
  <c r="H1235" i="1"/>
  <c r="L306" i="1"/>
  <c r="F3037" i="1"/>
  <c r="I1235" i="1"/>
  <c r="J1232" i="1"/>
  <c r="D3041" i="1" l="1"/>
  <c r="C3042" i="1"/>
  <c r="E3038" i="1"/>
  <c r="F3038" i="1"/>
  <c r="O305" i="1"/>
  <c r="M306" i="1"/>
  <c r="E3039" i="1" l="1"/>
  <c r="D3042" i="1"/>
  <c r="C3043" i="1"/>
  <c r="G2786" i="1"/>
  <c r="K1232" i="1"/>
  <c r="N306" i="1"/>
  <c r="H1236" i="1"/>
  <c r="L307" i="1"/>
  <c r="F3039" i="1"/>
  <c r="J1233" i="1"/>
  <c r="I1236" i="1"/>
  <c r="D3043" i="1" l="1"/>
  <c r="C3044" i="1"/>
  <c r="E3040" i="1"/>
  <c r="F3040" i="1"/>
  <c r="O306" i="1"/>
  <c r="M307" i="1"/>
  <c r="D3044" i="1" l="1"/>
  <c r="C3045" i="1"/>
  <c r="E3041" i="1"/>
  <c r="G2787" i="1"/>
  <c r="K1233" i="1"/>
  <c r="N307" i="1"/>
  <c r="H1237" i="1"/>
  <c r="L308" i="1"/>
  <c r="F3041" i="1"/>
  <c r="J1234" i="1"/>
  <c r="I1237" i="1"/>
  <c r="E3042" i="1" l="1"/>
  <c r="D3045" i="1"/>
  <c r="C3046" i="1"/>
  <c r="F3042" i="1"/>
  <c r="O307" i="1"/>
  <c r="M308" i="1"/>
  <c r="D3046" i="1" l="1"/>
  <c r="C3047" i="1"/>
  <c r="E3043" i="1"/>
  <c r="G2788" i="1"/>
  <c r="K1234" i="1"/>
  <c r="N308" i="1"/>
  <c r="H1238" i="1"/>
  <c r="L309" i="1"/>
  <c r="F3043" i="1"/>
  <c r="D3047" i="1" l="1"/>
  <c r="C3048" i="1"/>
  <c r="E3044" i="1"/>
  <c r="F3044" i="1"/>
  <c r="O308" i="1"/>
  <c r="I1238" i="1"/>
  <c r="J1235" i="1"/>
  <c r="M309" i="1"/>
  <c r="E3045" i="1" l="1"/>
  <c r="D3048" i="1"/>
  <c r="C3049" i="1"/>
  <c r="G2789" i="1"/>
  <c r="K1235" i="1"/>
  <c r="N309" i="1"/>
  <c r="H1239" i="1"/>
  <c r="L310" i="1"/>
  <c r="F3045" i="1"/>
  <c r="J1236" i="1"/>
  <c r="I1239" i="1"/>
  <c r="D3049" i="1" l="1"/>
  <c r="C3050" i="1"/>
  <c r="E3046" i="1"/>
  <c r="F3046" i="1"/>
  <c r="O309" i="1"/>
  <c r="M310" i="1"/>
  <c r="E3047" i="1" l="1"/>
  <c r="D3050" i="1"/>
  <c r="C3051" i="1"/>
  <c r="G2790" i="1"/>
  <c r="K1236" i="1"/>
  <c r="N310" i="1"/>
  <c r="H1240" i="1"/>
  <c r="L311" i="1"/>
  <c r="F3047" i="1"/>
  <c r="O310" i="1"/>
  <c r="J1237" i="1"/>
  <c r="I1240" i="1"/>
  <c r="M311" i="1"/>
  <c r="D3051" i="1" l="1"/>
  <c r="C3052" i="1"/>
  <c r="E3048" i="1"/>
  <c r="G2791" i="1"/>
  <c r="K1237" i="1"/>
  <c r="N311" i="1"/>
  <c r="H1241" i="1"/>
  <c r="L312" i="1"/>
  <c r="F3048" i="1"/>
  <c r="J1238" i="1"/>
  <c r="I1241" i="1"/>
  <c r="D3052" i="1" l="1"/>
  <c r="C3053" i="1"/>
  <c r="E3049" i="1"/>
  <c r="F3049" i="1"/>
  <c r="O311" i="1"/>
  <c r="M312" i="1"/>
  <c r="E3050" i="1" l="1"/>
  <c r="D3053" i="1"/>
  <c r="C3054" i="1"/>
  <c r="G2792" i="1"/>
  <c r="K1238" i="1"/>
  <c r="N312" i="1"/>
  <c r="H1242" i="1"/>
  <c r="L313" i="1"/>
  <c r="F3050" i="1"/>
  <c r="J1239" i="1"/>
  <c r="I1242" i="1"/>
  <c r="D3054" i="1" l="1"/>
  <c r="C3055" i="1"/>
  <c r="E3051" i="1"/>
  <c r="F3051" i="1"/>
  <c r="O312" i="1"/>
  <c r="M313" i="1"/>
  <c r="E3052" i="1" l="1"/>
  <c r="D3055" i="1"/>
  <c r="C3056" i="1"/>
  <c r="G2793" i="1"/>
  <c r="K1239" i="1"/>
  <c r="N313" i="1"/>
  <c r="H1243" i="1"/>
  <c r="L314" i="1"/>
  <c r="F3052" i="1"/>
  <c r="J1240" i="1"/>
  <c r="I1243" i="1"/>
  <c r="D3056" i="1" l="1"/>
  <c r="C3057" i="1"/>
  <c r="E3053" i="1"/>
  <c r="F3053" i="1"/>
  <c r="O313" i="1"/>
  <c r="M314" i="1"/>
  <c r="E3054" i="1" l="1"/>
  <c r="D3057" i="1"/>
  <c r="C3058" i="1"/>
  <c r="G2794" i="1"/>
  <c r="K1240" i="1"/>
  <c r="N314" i="1"/>
  <c r="H1244" i="1"/>
  <c r="L315" i="1"/>
  <c r="F3054" i="1"/>
  <c r="J1241" i="1"/>
  <c r="I1244" i="1"/>
  <c r="D3058" i="1" l="1"/>
  <c r="C3059" i="1"/>
  <c r="E3055" i="1"/>
  <c r="F3055" i="1"/>
  <c r="O314" i="1"/>
  <c r="M315" i="1"/>
  <c r="E3056" i="1" l="1"/>
  <c r="D3059" i="1"/>
  <c r="C3060" i="1"/>
  <c r="G2795" i="1"/>
  <c r="K1241" i="1"/>
  <c r="N315" i="1"/>
  <c r="H1245" i="1"/>
  <c r="L316" i="1"/>
  <c r="F3056" i="1"/>
  <c r="J1242" i="1"/>
  <c r="I1245" i="1"/>
  <c r="D3060" i="1" l="1"/>
  <c r="C3061" i="1"/>
  <c r="E3057" i="1"/>
  <c r="F3057" i="1"/>
  <c r="O315" i="1"/>
  <c r="M316" i="1"/>
  <c r="E3058" i="1" l="1"/>
  <c r="D3061" i="1"/>
  <c r="C3062" i="1"/>
  <c r="G2796" i="1"/>
  <c r="K1242" i="1"/>
  <c r="N316" i="1"/>
  <c r="H1246" i="1"/>
  <c r="L317" i="1"/>
  <c r="F3058" i="1"/>
  <c r="J1243" i="1"/>
  <c r="I1246" i="1"/>
  <c r="D3062" i="1" l="1"/>
  <c r="C3063" i="1"/>
  <c r="E3059" i="1"/>
  <c r="F3059" i="1"/>
  <c r="O316" i="1"/>
  <c r="M317" i="1"/>
  <c r="E3060" i="1" l="1"/>
  <c r="D3063" i="1"/>
  <c r="C3064" i="1"/>
  <c r="G2797" i="1"/>
  <c r="K1243" i="1"/>
  <c r="N317" i="1"/>
  <c r="H1247" i="1"/>
  <c r="L318" i="1"/>
  <c r="F3060" i="1"/>
  <c r="J1244" i="1"/>
  <c r="I1247" i="1"/>
  <c r="D3064" i="1" l="1"/>
  <c r="C3065" i="1"/>
  <c r="E3061" i="1"/>
  <c r="F3061" i="1"/>
  <c r="O317" i="1"/>
  <c r="M318" i="1"/>
  <c r="E3062" i="1" l="1"/>
  <c r="D3065" i="1"/>
  <c r="C3066" i="1"/>
  <c r="G2798" i="1"/>
  <c r="K1244" i="1"/>
  <c r="N318" i="1"/>
  <c r="H1248" i="1"/>
  <c r="L319" i="1"/>
  <c r="F3062" i="1"/>
  <c r="I1248" i="1"/>
  <c r="J1245" i="1"/>
  <c r="D3066" i="1" l="1"/>
  <c r="C3067" i="1"/>
  <c r="E3063" i="1"/>
  <c r="F3063" i="1"/>
  <c r="O318" i="1"/>
  <c r="M319" i="1"/>
  <c r="E3064" i="1" l="1"/>
  <c r="D3067" i="1"/>
  <c r="C3068" i="1"/>
  <c r="G2799" i="1"/>
  <c r="K1245" i="1"/>
  <c r="N319" i="1"/>
  <c r="H1249" i="1"/>
  <c r="L320" i="1"/>
  <c r="F3064" i="1"/>
  <c r="I1249" i="1"/>
  <c r="J1246" i="1"/>
  <c r="D3068" i="1" l="1"/>
  <c r="C3069" i="1"/>
  <c r="E3065" i="1"/>
  <c r="F3065" i="1"/>
  <c r="O319" i="1"/>
  <c r="M320" i="1"/>
  <c r="E3066" i="1" l="1"/>
  <c r="D3069" i="1"/>
  <c r="C3070" i="1"/>
  <c r="G2800" i="1"/>
  <c r="K1246" i="1"/>
  <c r="N320" i="1"/>
  <c r="H1250" i="1"/>
  <c r="L321" i="1"/>
  <c r="F3066" i="1"/>
  <c r="J1247" i="1"/>
  <c r="I1250" i="1"/>
  <c r="D3070" i="1" l="1"/>
  <c r="C3071" i="1"/>
  <c r="E3067" i="1"/>
  <c r="O320" i="1"/>
  <c r="F3067" i="1"/>
  <c r="M321" i="1"/>
  <c r="E3068" i="1" l="1"/>
  <c r="D3071" i="1"/>
  <c r="C3072" i="1"/>
  <c r="G2801" i="1"/>
  <c r="K1247" i="1"/>
  <c r="N321" i="1"/>
  <c r="H1251" i="1"/>
  <c r="L322" i="1"/>
  <c r="F3068" i="1"/>
  <c r="J1248" i="1"/>
  <c r="I1251" i="1"/>
  <c r="D3072" i="1" l="1"/>
  <c r="C3073" i="1"/>
  <c r="E3069" i="1"/>
  <c r="O321" i="1"/>
  <c r="F3069" i="1"/>
  <c r="M322" i="1"/>
  <c r="E3070" i="1" l="1"/>
  <c r="D3073" i="1"/>
  <c r="C3074" i="1"/>
  <c r="G2802" i="1"/>
  <c r="K1248" i="1"/>
  <c r="N322" i="1"/>
  <c r="H1252" i="1"/>
  <c r="L323" i="1"/>
  <c r="F3070" i="1"/>
  <c r="J1249" i="1"/>
  <c r="I1252" i="1"/>
  <c r="D3074" i="1" l="1"/>
  <c r="C3075" i="1"/>
  <c r="E3071" i="1"/>
  <c r="F3071" i="1"/>
  <c r="O322" i="1"/>
  <c r="M323" i="1"/>
  <c r="E3072" i="1" l="1"/>
  <c r="D3075" i="1"/>
  <c r="C3076" i="1"/>
  <c r="G2803" i="1"/>
  <c r="K1249" i="1"/>
  <c r="N323" i="1"/>
  <c r="H1253" i="1"/>
  <c r="L324" i="1"/>
  <c r="F3072" i="1"/>
  <c r="J1250" i="1"/>
  <c r="I1253" i="1"/>
  <c r="D3076" i="1" l="1"/>
  <c r="C3077" i="1"/>
  <c r="E3073" i="1"/>
  <c r="F3073" i="1"/>
  <c r="O323" i="1"/>
  <c r="M324" i="1"/>
  <c r="E3074" i="1" l="1"/>
  <c r="D3077" i="1"/>
  <c r="C3078" i="1"/>
  <c r="G2804" i="1"/>
  <c r="K1250" i="1"/>
  <c r="N324" i="1"/>
  <c r="H1254" i="1"/>
  <c r="L325" i="1"/>
  <c r="F3074" i="1"/>
  <c r="O324" i="1"/>
  <c r="J1251" i="1"/>
  <c r="I1254" i="1"/>
  <c r="M325" i="1"/>
  <c r="D3078" i="1" l="1"/>
  <c r="C3079" i="1"/>
  <c r="E3075" i="1"/>
  <c r="G2805" i="1"/>
  <c r="K1251" i="1"/>
  <c r="N325" i="1"/>
  <c r="H1255" i="1"/>
  <c r="L326" i="1"/>
  <c r="F3075" i="1"/>
  <c r="J1252" i="1"/>
  <c r="I1255" i="1"/>
  <c r="D3079" i="1" l="1"/>
  <c r="C3080" i="1"/>
  <c r="E3076" i="1"/>
  <c r="F3076" i="1"/>
  <c r="O325" i="1"/>
  <c r="M326" i="1"/>
  <c r="E3077" i="1" l="1"/>
  <c r="D3080" i="1"/>
  <c r="C3081" i="1"/>
  <c r="G2806" i="1"/>
  <c r="K1252" i="1"/>
  <c r="N326" i="1"/>
  <c r="H1256" i="1"/>
  <c r="L327" i="1"/>
  <c r="F3077" i="1"/>
  <c r="J1253" i="1"/>
  <c r="I1256" i="1"/>
  <c r="D3081" i="1" l="1"/>
  <c r="C3082" i="1"/>
  <c r="E3078" i="1"/>
  <c r="F3078" i="1"/>
  <c r="O326" i="1"/>
  <c r="M327" i="1"/>
  <c r="E3079" i="1" l="1"/>
  <c r="D3082" i="1"/>
  <c r="C3083" i="1"/>
  <c r="G2807" i="1"/>
  <c r="K1253" i="1"/>
  <c r="N327" i="1"/>
  <c r="H1257" i="1"/>
  <c r="L328" i="1"/>
  <c r="F3079" i="1"/>
  <c r="O327" i="1"/>
  <c r="J1254" i="1"/>
  <c r="I1257" i="1"/>
  <c r="M328" i="1"/>
  <c r="D3083" i="1" l="1"/>
  <c r="C3084" i="1"/>
  <c r="E3080" i="1"/>
  <c r="G2808" i="1"/>
  <c r="K1254" i="1"/>
  <c r="N328" i="1"/>
  <c r="H1258" i="1"/>
  <c r="L329" i="1"/>
  <c r="F3080" i="1"/>
  <c r="J1255" i="1"/>
  <c r="I1258" i="1"/>
  <c r="D3084" i="1" l="1"/>
  <c r="C3085" i="1"/>
  <c r="E3081" i="1"/>
  <c r="F3081" i="1"/>
  <c r="O328" i="1"/>
  <c r="M329" i="1"/>
  <c r="E3082" i="1" l="1"/>
  <c r="D3085" i="1"/>
  <c r="C3086" i="1"/>
  <c r="G2809" i="1"/>
  <c r="K1255" i="1"/>
  <c r="N329" i="1"/>
  <c r="H1259" i="1"/>
  <c r="L330" i="1"/>
  <c r="F3082" i="1"/>
  <c r="J1256" i="1"/>
  <c r="I1259" i="1"/>
  <c r="D3086" i="1" l="1"/>
  <c r="C3087" i="1"/>
  <c r="E3083" i="1"/>
  <c r="F3083" i="1"/>
  <c r="O329" i="1"/>
  <c r="M330" i="1"/>
  <c r="E3084" i="1" l="1"/>
  <c r="D3087" i="1"/>
  <c r="C3088" i="1"/>
  <c r="G2810" i="1"/>
  <c r="K1256" i="1"/>
  <c r="N330" i="1"/>
  <c r="H1260" i="1"/>
  <c r="L331" i="1"/>
  <c r="F3084" i="1"/>
  <c r="D3088" i="1" l="1"/>
  <c r="C3089" i="1"/>
  <c r="E3085" i="1"/>
  <c r="F3085" i="1"/>
  <c r="O330" i="1"/>
  <c r="I1260" i="1"/>
  <c r="J1257" i="1"/>
  <c r="M331" i="1"/>
  <c r="E3086" i="1" l="1"/>
  <c r="D3089" i="1"/>
  <c r="C3090" i="1"/>
  <c r="G2811" i="1"/>
  <c r="K1257" i="1"/>
  <c r="N331" i="1"/>
  <c r="H1261" i="1"/>
  <c r="L332" i="1"/>
  <c r="F3086" i="1"/>
  <c r="J1258" i="1"/>
  <c r="I1261" i="1"/>
  <c r="D3090" i="1" l="1"/>
  <c r="C3091" i="1"/>
  <c r="E3087" i="1"/>
  <c r="F3087" i="1"/>
  <c r="O331" i="1"/>
  <c r="M332" i="1"/>
  <c r="E3088" i="1" l="1"/>
  <c r="D3091" i="1"/>
  <c r="C3092" i="1"/>
  <c r="G2812" i="1"/>
  <c r="K1258" i="1"/>
  <c r="N332" i="1"/>
  <c r="H1262" i="1"/>
  <c r="L333" i="1"/>
  <c r="F3088" i="1"/>
  <c r="J1259" i="1"/>
  <c r="I1262" i="1"/>
  <c r="D3092" i="1" l="1"/>
  <c r="C3093" i="1"/>
  <c r="E3089" i="1"/>
  <c r="F3089" i="1"/>
  <c r="O332" i="1"/>
  <c r="M333" i="1"/>
  <c r="E3090" i="1" l="1"/>
  <c r="D3093" i="1"/>
  <c r="C3094" i="1"/>
  <c r="G2813" i="1"/>
  <c r="K1259" i="1"/>
  <c r="N333" i="1"/>
  <c r="H1263" i="1"/>
  <c r="L334" i="1"/>
  <c r="F3090" i="1"/>
  <c r="O333" i="1"/>
  <c r="J1260" i="1"/>
  <c r="I1263" i="1"/>
  <c r="M334" i="1"/>
  <c r="D3094" i="1" l="1"/>
  <c r="C3095" i="1"/>
  <c r="E3091" i="1"/>
  <c r="G2814" i="1"/>
  <c r="K1260" i="1"/>
  <c r="N334" i="1"/>
  <c r="H1264" i="1"/>
  <c r="L335" i="1"/>
  <c r="F3091" i="1"/>
  <c r="D3095" i="1" l="1"/>
  <c r="C3096" i="1"/>
  <c r="E3092" i="1"/>
  <c r="O334" i="1"/>
  <c r="F3092" i="1"/>
  <c r="I1264" i="1"/>
  <c r="J1261" i="1"/>
  <c r="M335" i="1"/>
  <c r="E3093" i="1" l="1"/>
  <c r="D3096" i="1"/>
  <c r="C3097" i="1"/>
  <c r="G2815" i="1"/>
  <c r="K1261" i="1"/>
  <c r="N335" i="1"/>
  <c r="H1265" i="1"/>
  <c r="L336" i="1"/>
  <c r="F3093" i="1"/>
  <c r="O335" i="1"/>
  <c r="J1262" i="1"/>
  <c r="I1265" i="1"/>
  <c r="M336" i="1"/>
  <c r="D3097" i="1" l="1"/>
  <c r="C3098" i="1"/>
  <c r="E3094" i="1"/>
  <c r="G2816" i="1"/>
  <c r="K1262" i="1"/>
  <c r="N336" i="1"/>
  <c r="H1266" i="1"/>
  <c r="L337" i="1"/>
  <c r="F3094" i="1"/>
  <c r="D3098" i="1" l="1"/>
  <c r="C3099" i="1"/>
  <c r="E3095" i="1"/>
  <c r="O336" i="1"/>
  <c r="F3095" i="1"/>
  <c r="I1266" i="1"/>
  <c r="J1263" i="1"/>
  <c r="M337" i="1"/>
  <c r="E3096" i="1" l="1"/>
  <c r="D3099" i="1"/>
  <c r="C3100" i="1"/>
  <c r="G2817" i="1"/>
  <c r="K1263" i="1"/>
  <c r="N337" i="1"/>
  <c r="H1267" i="1"/>
  <c r="L338" i="1"/>
  <c r="F3096" i="1"/>
  <c r="O337" i="1"/>
  <c r="J1264" i="1"/>
  <c r="I1267" i="1"/>
  <c r="M338" i="1"/>
  <c r="D3100" i="1" l="1"/>
  <c r="C3101" i="1"/>
  <c r="E3097" i="1"/>
  <c r="G2818" i="1"/>
  <c r="K1264" i="1"/>
  <c r="N338" i="1"/>
  <c r="H1268" i="1"/>
  <c r="L339" i="1"/>
  <c r="F3097" i="1"/>
  <c r="J1265" i="1"/>
  <c r="I1268" i="1"/>
  <c r="D3101" i="1" l="1"/>
  <c r="C3102" i="1"/>
  <c r="E3098" i="1"/>
  <c r="O338" i="1"/>
  <c r="F3098" i="1"/>
  <c r="M339" i="1"/>
  <c r="E3099" i="1" l="1"/>
  <c r="D3102" i="1"/>
  <c r="C3103" i="1"/>
  <c r="G2819" i="1"/>
  <c r="K1265" i="1"/>
  <c r="N339" i="1"/>
  <c r="H1269" i="1"/>
  <c r="L340" i="1"/>
  <c r="F3099" i="1"/>
  <c r="D3103" i="1" l="1"/>
  <c r="C3104" i="1"/>
  <c r="E3100" i="1"/>
  <c r="O339" i="1"/>
  <c r="F3100" i="1"/>
  <c r="I1269" i="1"/>
  <c r="J1266" i="1"/>
  <c r="M340" i="1"/>
  <c r="E3101" i="1" l="1"/>
  <c r="D3104" i="1"/>
  <c r="C3105" i="1"/>
  <c r="G2820" i="1"/>
  <c r="K1266" i="1"/>
  <c r="N340" i="1"/>
  <c r="H1270" i="1"/>
  <c r="L341" i="1"/>
  <c r="F3101" i="1"/>
  <c r="J1267" i="1"/>
  <c r="I1270" i="1"/>
  <c r="D3105" i="1" l="1"/>
  <c r="C3106" i="1"/>
  <c r="E3102" i="1"/>
  <c r="F3102" i="1"/>
  <c r="O340" i="1"/>
  <c r="M341" i="1"/>
  <c r="E3103" i="1" l="1"/>
  <c r="D3106" i="1"/>
  <c r="C3107" i="1"/>
  <c r="G2821" i="1"/>
  <c r="K1267" i="1"/>
  <c r="N341" i="1"/>
  <c r="H1271" i="1"/>
  <c r="L342" i="1"/>
  <c r="F3103" i="1"/>
  <c r="O341" i="1"/>
  <c r="J1268" i="1"/>
  <c r="I1271" i="1"/>
  <c r="M342" i="1"/>
  <c r="D3107" i="1" l="1"/>
  <c r="C3108" i="1"/>
  <c r="E3104" i="1"/>
  <c r="G2822" i="1"/>
  <c r="K1268" i="1"/>
  <c r="N342" i="1"/>
  <c r="H1272" i="1"/>
  <c r="L343" i="1"/>
  <c r="F3104" i="1"/>
  <c r="J1269" i="1"/>
  <c r="I1272" i="1"/>
  <c r="D3108" i="1" l="1"/>
  <c r="C3109" i="1"/>
  <c r="E3105" i="1"/>
  <c r="O342" i="1"/>
  <c r="F3105" i="1"/>
  <c r="M343" i="1"/>
  <c r="E3106" i="1" l="1"/>
  <c r="D3109" i="1"/>
  <c r="C3110" i="1"/>
  <c r="G2823" i="1"/>
  <c r="K1269" i="1"/>
  <c r="N343" i="1"/>
  <c r="H1273" i="1"/>
  <c r="L344" i="1"/>
  <c r="F3106" i="1"/>
  <c r="O343" i="1"/>
  <c r="J1270" i="1"/>
  <c r="I1273" i="1"/>
  <c r="M344" i="1"/>
  <c r="D3110" i="1" l="1"/>
  <c r="C3111" i="1"/>
  <c r="E3107" i="1"/>
  <c r="G2824" i="1"/>
  <c r="K1270" i="1"/>
  <c r="N344" i="1"/>
  <c r="H1274" i="1"/>
  <c r="L345" i="1"/>
  <c r="F3107" i="1"/>
  <c r="J1271" i="1"/>
  <c r="I1274" i="1"/>
  <c r="D3111" i="1" l="1"/>
  <c r="C3112" i="1"/>
  <c r="E3108" i="1"/>
  <c r="F3108" i="1"/>
  <c r="O344" i="1"/>
  <c r="M345" i="1"/>
  <c r="E3109" i="1" l="1"/>
  <c r="D3112" i="1"/>
  <c r="C3113" i="1"/>
  <c r="G2825" i="1"/>
  <c r="K1271" i="1"/>
  <c r="N345" i="1"/>
  <c r="H1275" i="1"/>
  <c r="L346" i="1"/>
  <c r="F3109" i="1"/>
  <c r="J1272" i="1"/>
  <c r="I1275" i="1"/>
  <c r="D3113" i="1" l="1"/>
  <c r="C3114" i="1"/>
  <c r="E3110" i="1"/>
  <c r="F3110" i="1"/>
  <c r="O345" i="1"/>
  <c r="M346" i="1"/>
  <c r="E3111" i="1" l="1"/>
  <c r="D3114" i="1"/>
  <c r="C3115" i="1"/>
  <c r="G2826" i="1"/>
  <c r="K1272" i="1"/>
  <c r="N346" i="1"/>
  <c r="H1276" i="1"/>
  <c r="L347" i="1"/>
  <c r="F3111" i="1"/>
  <c r="J1273" i="1"/>
  <c r="I1276" i="1"/>
  <c r="D3115" i="1" l="1"/>
  <c r="C3116" i="1"/>
  <c r="E3112" i="1"/>
  <c r="F3112" i="1"/>
  <c r="O346" i="1"/>
  <c r="M347" i="1"/>
  <c r="D3116" i="1" l="1"/>
  <c r="C3117" i="1"/>
  <c r="E3113" i="1"/>
  <c r="G2827" i="1"/>
  <c r="K1273" i="1"/>
  <c r="N347" i="1"/>
  <c r="H1277" i="1"/>
  <c r="L348" i="1"/>
  <c r="F3113" i="1"/>
  <c r="J1274" i="1"/>
  <c r="I1277" i="1"/>
  <c r="E3114" i="1" l="1"/>
  <c r="D3117" i="1"/>
  <c r="C3118" i="1"/>
  <c r="F3114" i="1"/>
  <c r="O347" i="1"/>
  <c r="M348" i="1"/>
  <c r="D3118" i="1" l="1"/>
  <c r="C3119" i="1"/>
  <c r="E3115" i="1"/>
  <c r="G2828" i="1"/>
  <c r="K1274" i="1"/>
  <c r="N348" i="1"/>
  <c r="H1278" i="1"/>
  <c r="L349" i="1"/>
  <c r="F3115" i="1"/>
  <c r="J1275" i="1"/>
  <c r="I1278" i="1"/>
  <c r="D3119" i="1" l="1"/>
  <c r="C3120" i="1"/>
  <c r="E3116" i="1"/>
  <c r="F3116" i="1"/>
  <c r="O348" i="1"/>
  <c r="M349" i="1"/>
  <c r="E3117" i="1" l="1"/>
  <c r="D3120" i="1"/>
  <c r="C3121" i="1"/>
  <c r="G2829" i="1"/>
  <c r="K1275" i="1"/>
  <c r="N349" i="1"/>
  <c r="H1279" i="1"/>
  <c r="L350" i="1"/>
  <c r="F3117" i="1"/>
  <c r="J1276" i="1"/>
  <c r="I1279" i="1"/>
  <c r="D3121" i="1" l="1"/>
  <c r="C3122" i="1"/>
  <c r="E3118" i="1"/>
  <c r="F3118" i="1"/>
  <c r="O349" i="1"/>
  <c r="M350" i="1"/>
  <c r="E3119" i="1" l="1"/>
  <c r="D3122" i="1"/>
  <c r="C3123" i="1"/>
  <c r="G2830" i="1"/>
  <c r="K1276" i="1"/>
  <c r="N350" i="1"/>
  <c r="H1280" i="1"/>
  <c r="L351" i="1"/>
  <c r="F3119" i="1"/>
  <c r="J1277" i="1"/>
  <c r="I1280" i="1"/>
  <c r="D3123" i="1" l="1"/>
  <c r="C3124" i="1"/>
  <c r="E3120" i="1"/>
  <c r="F3120" i="1"/>
  <c r="O350" i="1"/>
  <c r="M351" i="1"/>
  <c r="E3121" i="1" l="1"/>
  <c r="D3124" i="1"/>
  <c r="C3125" i="1"/>
  <c r="G2831" i="1"/>
  <c r="K1277" i="1"/>
  <c r="N351" i="1"/>
  <c r="H1281" i="1"/>
  <c r="L352" i="1"/>
  <c r="F3121" i="1"/>
  <c r="J1278" i="1"/>
  <c r="I1281" i="1"/>
  <c r="D3125" i="1" l="1"/>
  <c r="C3126" i="1"/>
  <c r="E3122" i="1"/>
  <c r="F3122" i="1"/>
  <c r="O351" i="1"/>
  <c r="M352" i="1"/>
  <c r="E3123" i="1" l="1"/>
  <c r="D3126" i="1"/>
  <c r="C3127" i="1"/>
  <c r="G2832" i="1"/>
  <c r="K1278" i="1"/>
  <c r="N352" i="1"/>
  <c r="H1282" i="1"/>
  <c r="L353" i="1"/>
  <c r="F3123" i="1"/>
  <c r="J1279" i="1"/>
  <c r="I1282" i="1"/>
  <c r="D3127" i="1" l="1"/>
  <c r="C3128" i="1"/>
  <c r="E3124" i="1"/>
  <c r="F3124" i="1"/>
  <c r="O352" i="1"/>
  <c r="M353" i="1"/>
  <c r="E3125" i="1" l="1"/>
  <c r="D3128" i="1"/>
  <c r="C3129" i="1"/>
  <c r="G2833" i="1"/>
  <c r="K1279" i="1"/>
  <c r="N353" i="1"/>
  <c r="H1283" i="1"/>
  <c r="L354" i="1"/>
  <c r="F3125" i="1"/>
  <c r="J1280" i="1"/>
  <c r="I1283" i="1"/>
  <c r="D3129" i="1" l="1"/>
  <c r="C3130" i="1"/>
  <c r="E3126" i="1"/>
  <c r="O353" i="1"/>
  <c r="F3126" i="1"/>
  <c r="M354" i="1"/>
  <c r="E3127" i="1" l="1"/>
  <c r="D3130" i="1"/>
  <c r="C3131" i="1"/>
  <c r="G2834" i="1"/>
  <c r="K1280" i="1"/>
  <c r="N354" i="1"/>
  <c r="H1284" i="1"/>
  <c r="L355" i="1"/>
  <c r="F3127" i="1"/>
  <c r="J1281" i="1"/>
  <c r="D3131" i="1" l="1"/>
  <c r="C3132" i="1"/>
  <c r="E3128" i="1"/>
  <c r="F3128" i="1"/>
  <c r="O354" i="1"/>
  <c r="I1284" i="1"/>
  <c r="M355" i="1"/>
  <c r="E3129" i="1" l="1"/>
  <c r="D3132" i="1"/>
  <c r="C3133" i="1"/>
  <c r="G2835" i="1"/>
  <c r="K1281" i="1"/>
  <c r="N355" i="1"/>
  <c r="H1285" i="1"/>
  <c r="L356" i="1"/>
  <c r="F3129" i="1"/>
  <c r="J1282" i="1"/>
  <c r="I1285" i="1"/>
  <c r="D3133" i="1" l="1"/>
  <c r="C3134" i="1"/>
  <c r="E3130" i="1"/>
  <c r="F3130" i="1"/>
  <c r="O355" i="1"/>
  <c r="M356" i="1"/>
  <c r="E3131" i="1" l="1"/>
  <c r="D3134" i="1"/>
  <c r="C3135" i="1"/>
  <c r="G2836" i="1"/>
  <c r="K1282" i="1"/>
  <c r="N356" i="1"/>
  <c r="H1286" i="1"/>
  <c r="L357" i="1"/>
  <c r="F3131" i="1"/>
  <c r="J1283" i="1"/>
  <c r="I1286" i="1"/>
  <c r="D3135" i="1" l="1"/>
  <c r="C3136" i="1"/>
  <c r="E3132" i="1"/>
  <c r="F3132" i="1"/>
  <c r="O356" i="1"/>
  <c r="M357" i="1"/>
  <c r="D3136" i="1" l="1"/>
  <c r="C3137" i="1"/>
  <c r="E3133" i="1"/>
  <c r="G2837" i="1"/>
  <c r="K1283" i="1"/>
  <c r="N357" i="1"/>
  <c r="H1287" i="1"/>
  <c r="L358" i="1"/>
  <c r="F3133" i="1"/>
  <c r="J1284" i="1"/>
  <c r="D3137" i="1" l="1"/>
  <c r="C3138" i="1"/>
  <c r="E3134" i="1"/>
  <c r="O357" i="1"/>
  <c r="F3134" i="1"/>
  <c r="I1287" i="1"/>
  <c r="M358" i="1"/>
  <c r="E3135" i="1" l="1"/>
  <c r="D3138" i="1"/>
  <c r="C3139" i="1"/>
  <c r="G2838" i="1"/>
  <c r="K1284" i="1"/>
  <c r="N358" i="1"/>
  <c r="H1288" i="1"/>
  <c r="L359" i="1"/>
  <c r="F3135" i="1"/>
  <c r="J1285" i="1"/>
  <c r="I1288" i="1"/>
  <c r="D3139" i="1" l="1"/>
  <c r="C3140" i="1"/>
  <c r="E3136" i="1"/>
  <c r="F3136" i="1"/>
  <c r="O358" i="1"/>
  <c r="M359" i="1"/>
  <c r="D3140" i="1" l="1"/>
  <c r="C3141" i="1"/>
  <c r="E3137" i="1"/>
  <c r="G2839" i="1"/>
  <c r="K1285" i="1"/>
  <c r="N359" i="1"/>
  <c r="H1289" i="1"/>
  <c r="L360" i="1"/>
  <c r="F3137" i="1"/>
  <c r="J1286" i="1"/>
  <c r="M360" i="1"/>
  <c r="E3138" i="1" l="1"/>
  <c r="D3141" i="1"/>
  <c r="C3142" i="1"/>
  <c r="F3138" i="1"/>
  <c r="O359" i="1"/>
  <c r="I1289" i="1"/>
  <c r="D3142" i="1" l="1"/>
  <c r="C3143" i="1"/>
  <c r="E3139" i="1"/>
  <c r="G2840" i="1"/>
  <c r="K1286" i="1"/>
  <c r="N360" i="1"/>
  <c r="H1290" i="1"/>
  <c r="L361" i="1"/>
  <c r="F3139" i="1"/>
  <c r="J1287" i="1"/>
  <c r="I1290" i="1"/>
  <c r="D3143" i="1" l="1"/>
  <c r="C3144" i="1"/>
  <c r="E3140" i="1"/>
  <c r="F3140" i="1"/>
  <c r="O360" i="1"/>
  <c r="M361" i="1"/>
  <c r="D3144" i="1" l="1"/>
  <c r="C3145" i="1"/>
  <c r="E3141" i="1"/>
  <c r="G2841" i="1"/>
  <c r="K1287" i="1"/>
  <c r="N361" i="1"/>
  <c r="H1291" i="1"/>
  <c r="L362" i="1"/>
  <c r="F3141" i="1"/>
  <c r="J1288" i="1"/>
  <c r="I1291" i="1"/>
  <c r="D3145" i="1" l="1"/>
  <c r="C3146" i="1"/>
  <c r="E3142" i="1"/>
  <c r="F3142" i="1"/>
  <c r="O361" i="1"/>
  <c r="M362" i="1"/>
  <c r="D3146" i="1" l="1"/>
  <c r="C3147" i="1"/>
  <c r="E3143" i="1"/>
  <c r="G2842" i="1"/>
  <c r="K1288" i="1"/>
  <c r="N362" i="1"/>
  <c r="H1292" i="1"/>
  <c r="L363" i="1"/>
  <c r="F3143" i="1"/>
  <c r="J1289" i="1"/>
  <c r="I1292" i="1"/>
  <c r="E3144" i="1" l="1"/>
  <c r="D3147" i="1"/>
  <c r="C3148" i="1"/>
  <c r="F3144" i="1"/>
  <c r="O362" i="1"/>
  <c r="M363" i="1"/>
  <c r="C3149" i="1" l="1"/>
  <c r="D3148" i="1"/>
  <c r="E3145" i="1"/>
  <c r="G2843" i="1"/>
  <c r="K1289" i="1"/>
  <c r="N363" i="1"/>
  <c r="H1293" i="1"/>
  <c r="L364" i="1"/>
  <c r="F3145" i="1"/>
  <c r="J1290" i="1"/>
  <c r="I1293" i="1"/>
  <c r="D3149" i="1" l="1"/>
  <c r="C3150" i="1"/>
  <c r="E3146" i="1"/>
  <c r="F3146" i="1"/>
  <c r="O363" i="1"/>
  <c r="M364" i="1"/>
  <c r="D3150" i="1" l="1"/>
  <c r="C3151" i="1"/>
  <c r="E3147" i="1"/>
  <c r="G2844" i="1"/>
  <c r="K1290" i="1"/>
  <c r="N364" i="1"/>
  <c r="H1294" i="1"/>
  <c r="L365" i="1"/>
  <c r="F3147" i="1"/>
  <c r="J1291" i="1"/>
  <c r="I1294" i="1"/>
  <c r="E3148" i="1" l="1"/>
  <c r="D3151" i="1"/>
  <c r="C3152" i="1"/>
  <c r="F3148" i="1"/>
  <c r="O364" i="1"/>
  <c r="M365" i="1"/>
  <c r="D3152" i="1" l="1"/>
  <c r="C3153" i="1"/>
  <c r="E3149" i="1"/>
  <c r="G2845" i="1"/>
  <c r="K1291" i="1"/>
  <c r="N365" i="1"/>
  <c r="H1295" i="1"/>
  <c r="L366" i="1"/>
  <c r="F3149" i="1"/>
  <c r="J1292" i="1"/>
  <c r="I1295" i="1"/>
  <c r="D3153" i="1" l="1"/>
  <c r="C3154" i="1"/>
  <c r="E3150" i="1"/>
  <c r="O365" i="1"/>
  <c r="F3150" i="1"/>
  <c r="M366" i="1"/>
  <c r="E3151" i="1" l="1"/>
  <c r="D3154" i="1"/>
  <c r="C3155" i="1"/>
  <c r="G2846" i="1"/>
  <c r="K1292" i="1"/>
  <c r="N366" i="1"/>
  <c r="H1296" i="1"/>
  <c r="L367" i="1"/>
  <c r="F3151" i="1"/>
  <c r="J1293" i="1"/>
  <c r="I1296" i="1"/>
  <c r="E3152" i="1" l="1"/>
  <c r="D3155" i="1"/>
  <c r="C3156" i="1"/>
  <c r="F3152" i="1"/>
  <c r="O366" i="1"/>
  <c r="M367" i="1"/>
  <c r="E3153" i="1" l="1"/>
  <c r="D3156" i="1"/>
  <c r="C3157" i="1"/>
  <c r="G2847" i="1"/>
  <c r="K1293" i="1"/>
  <c r="N367" i="1"/>
  <c r="H1297" i="1"/>
  <c r="L368" i="1"/>
  <c r="F3153" i="1"/>
  <c r="J1294" i="1"/>
  <c r="I1297" i="1"/>
  <c r="E3154" i="1" l="1"/>
  <c r="D3157" i="1"/>
  <c r="C3158" i="1"/>
  <c r="F3154" i="1"/>
  <c r="O367" i="1"/>
  <c r="M368" i="1"/>
  <c r="E3155" i="1" l="1"/>
  <c r="D3158" i="1"/>
  <c r="C3159" i="1"/>
  <c r="G2848" i="1"/>
  <c r="K1294" i="1"/>
  <c r="N368" i="1"/>
  <c r="H1298" i="1"/>
  <c r="L369" i="1"/>
  <c r="F3155" i="1"/>
  <c r="J1295" i="1"/>
  <c r="I1298" i="1"/>
  <c r="E3156" i="1" l="1"/>
  <c r="D3159" i="1"/>
  <c r="C3160" i="1"/>
  <c r="F3156" i="1"/>
  <c r="O368" i="1"/>
  <c r="M369" i="1"/>
  <c r="E3157" i="1" l="1"/>
  <c r="D3160" i="1"/>
  <c r="C3161" i="1"/>
  <c r="G2849" i="1"/>
  <c r="K1295" i="1"/>
  <c r="N369" i="1"/>
  <c r="H1299" i="1"/>
  <c r="L370" i="1"/>
  <c r="F3157" i="1"/>
  <c r="J1296" i="1"/>
  <c r="I1299" i="1"/>
  <c r="D3161" i="1" l="1"/>
  <c r="C3162" i="1"/>
  <c r="E3158" i="1"/>
  <c r="F3158" i="1"/>
  <c r="O369" i="1"/>
  <c r="M370" i="1"/>
  <c r="D3162" i="1" l="1"/>
  <c r="C3163" i="1"/>
  <c r="E3159" i="1"/>
  <c r="G2850" i="1"/>
  <c r="K1296" i="1"/>
  <c r="N370" i="1"/>
  <c r="H1300" i="1"/>
  <c r="L371" i="1"/>
  <c r="F3159" i="1"/>
  <c r="J1297" i="1"/>
  <c r="I1300" i="1"/>
  <c r="D3163" i="1" l="1"/>
  <c r="C3164" i="1"/>
  <c r="E3160" i="1"/>
  <c r="F3160" i="1"/>
  <c r="O370" i="1"/>
  <c r="M371" i="1"/>
  <c r="E3161" i="1" l="1"/>
  <c r="D3164" i="1"/>
  <c r="C3165" i="1"/>
  <c r="G2851" i="1"/>
  <c r="K1297" i="1"/>
  <c r="N371" i="1"/>
  <c r="H1301" i="1"/>
  <c r="L372" i="1"/>
  <c r="F3161" i="1"/>
  <c r="J1298" i="1"/>
  <c r="I1301" i="1"/>
  <c r="D3165" i="1" l="1"/>
  <c r="C3166" i="1"/>
  <c r="E3162" i="1"/>
  <c r="F3162" i="1"/>
  <c r="O371" i="1"/>
  <c r="M372" i="1"/>
  <c r="D3166" i="1" l="1"/>
  <c r="C3167" i="1"/>
  <c r="E3163" i="1"/>
  <c r="G2852" i="1"/>
  <c r="K1298" i="1"/>
  <c r="N372" i="1"/>
  <c r="H1302" i="1"/>
  <c r="L373" i="1"/>
  <c r="F3163" i="1"/>
  <c r="E3164" i="1" l="1"/>
  <c r="D3167" i="1"/>
  <c r="C3168" i="1"/>
  <c r="F3164" i="1"/>
  <c r="O372" i="1"/>
  <c r="I1302" i="1"/>
  <c r="J1299" i="1"/>
  <c r="M373" i="1"/>
  <c r="D3168" i="1" l="1"/>
  <c r="C3169" i="1"/>
  <c r="E3165" i="1"/>
  <c r="G2853" i="1"/>
  <c r="K1299" i="1"/>
  <c r="N373" i="1"/>
  <c r="H1303" i="1"/>
  <c r="L374" i="1"/>
  <c r="F3165" i="1"/>
  <c r="O373" i="1"/>
  <c r="J1300" i="1"/>
  <c r="I1303" i="1"/>
  <c r="M374" i="1"/>
  <c r="D3169" i="1" l="1"/>
  <c r="C3170" i="1"/>
  <c r="E3166" i="1"/>
  <c r="G2854" i="1"/>
  <c r="K1300" i="1"/>
  <c r="N374" i="1"/>
  <c r="H1304" i="1"/>
  <c r="L375" i="1"/>
  <c r="F3166" i="1"/>
  <c r="J1301" i="1"/>
  <c r="I1304" i="1"/>
  <c r="E3167" i="1" l="1"/>
  <c r="D3170" i="1"/>
  <c r="C3171" i="1"/>
  <c r="F3167" i="1"/>
  <c r="O374" i="1"/>
  <c r="M375" i="1"/>
  <c r="D3171" i="1" l="1"/>
  <c r="C3172" i="1"/>
  <c r="E3168" i="1"/>
  <c r="G2855" i="1"/>
  <c r="K1301" i="1"/>
  <c r="N375" i="1"/>
  <c r="H1305" i="1"/>
  <c r="L376" i="1"/>
  <c r="F3168" i="1"/>
  <c r="J1302" i="1"/>
  <c r="I1305" i="1"/>
  <c r="D3172" i="1" l="1"/>
  <c r="C3173" i="1"/>
  <c r="E3169" i="1"/>
  <c r="F3169" i="1"/>
  <c r="O375" i="1"/>
  <c r="M376" i="1"/>
  <c r="E3170" i="1" l="1"/>
  <c r="D3173" i="1"/>
  <c r="C3174" i="1"/>
  <c r="G2856" i="1"/>
  <c r="K1302" i="1"/>
  <c r="N376" i="1"/>
  <c r="H1306" i="1"/>
  <c r="L377" i="1"/>
  <c r="F3170" i="1"/>
  <c r="J1303" i="1"/>
  <c r="I1306" i="1"/>
  <c r="D3174" i="1" l="1"/>
  <c r="C3175" i="1"/>
  <c r="E3171" i="1"/>
  <c r="F3171" i="1"/>
  <c r="O376" i="1"/>
  <c r="M377" i="1"/>
  <c r="E3172" i="1" l="1"/>
  <c r="D3175" i="1"/>
  <c r="C3176" i="1"/>
  <c r="G2857" i="1"/>
  <c r="K1303" i="1"/>
  <c r="N377" i="1"/>
  <c r="H1307" i="1"/>
  <c r="L378" i="1"/>
  <c r="F3172" i="1"/>
  <c r="J1304" i="1"/>
  <c r="I1307" i="1"/>
  <c r="D3176" i="1" l="1"/>
  <c r="C3177" i="1"/>
  <c r="E3173" i="1"/>
  <c r="F3173" i="1"/>
  <c r="O377" i="1"/>
  <c r="M378" i="1"/>
  <c r="E3174" i="1" l="1"/>
  <c r="D3177" i="1"/>
  <c r="C3178" i="1"/>
  <c r="G2858" i="1"/>
  <c r="K1304" i="1"/>
  <c r="N378" i="1"/>
  <c r="H1308" i="1"/>
  <c r="L379" i="1"/>
  <c r="F3174" i="1"/>
  <c r="J1305" i="1"/>
  <c r="I1308" i="1"/>
  <c r="D3178" i="1" l="1"/>
  <c r="C3179" i="1"/>
  <c r="E3175" i="1"/>
  <c r="F3175" i="1"/>
  <c r="O378" i="1"/>
  <c r="M379" i="1"/>
  <c r="E3176" i="1" l="1"/>
  <c r="C3180" i="1"/>
  <c r="D3179" i="1"/>
  <c r="G2859" i="1"/>
  <c r="K1305" i="1"/>
  <c r="N379" i="1"/>
  <c r="H1309" i="1"/>
  <c r="L380" i="1"/>
  <c r="F3176" i="1"/>
  <c r="J1306" i="1"/>
  <c r="I1309" i="1"/>
  <c r="D3180" i="1" l="1"/>
  <c r="C3181" i="1"/>
  <c r="E3177" i="1"/>
  <c r="F3177" i="1"/>
  <c r="O379" i="1"/>
  <c r="M380" i="1"/>
  <c r="D3181" i="1" l="1"/>
  <c r="C3182" i="1"/>
  <c r="E3178" i="1"/>
  <c r="G2860" i="1"/>
  <c r="K1306" i="1"/>
  <c r="N380" i="1"/>
  <c r="H1310" i="1"/>
  <c r="L381" i="1"/>
  <c r="F3178" i="1"/>
  <c r="D3182" i="1" l="1"/>
  <c r="C3183" i="1"/>
  <c r="E3179" i="1"/>
  <c r="F3179" i="1"/>
  <c r="O380" i="1"/>
  <c r="J1307" i="1"/>
  <c r="I1310" i="1"/>
  <c r="M381" i="1"/>
  <c r="E3180" i="1" l="1"/>
  <c r="D3183" i="1"/>
  <c r="C3184" i="1"/>
  <c r="G2861" i="1"/>
  <c r="K1307" i="1"/>
  <c r="N381" i="1"/>
  <c r="H1311" i="1"/>
  <c r="L382" i="1"/>
  <c r="F3180" i="1"/>
  <c r="O381" i="1"/>
  <c r="J1308" i="1"/>
  <c r="M382" i="1"/>
  <c r="I1311" i="1"/>
  <c r="D3184" i="1" l="1"/>
  <c r="C3185" i="1"/>
  <c r="E3181" i="1"/>
  <c r="G2862" i="1"/>
  <c r="K1308" i="1"/>
  <c r="N382" i="1"/>
  <c r="H1312" i="1"/>
  <c r="L383" i="1"/>
  <c r="F3181" i="1"/>
  <c r="O382" i="1"/>
  <c r="M383" i="1"/>
  <c r="J1309" i="1"/>
  <c r="I1312" i="1"/>
  <c r="D3185" i="1" l="1"/>
  <c r="C3186" i="1"/>
  <c r="E3182" i="1"/>
  <c r="G2863" i="1"/>
  <c r="K1309" i="1"/>
  <c r="N383" i="1"/>
  <c r="H1313" i="1"/>
  <c r="L384" i="1"/>
  <c r="F3182" i="1"/>
  <c r="O383" i="1"/>
  <c r="M384" i="1"/>
  <c r="J1310" i="1"/>
  <c r="I1313" i="1"/>
  <c r="E3183" i="1" l="1"/>
  <c r="D3186" i="1"/>
  <c r="C3187" i="1"/>
  <c r="G2864" i="1"/>
  <c r="K1310" i="1"/>
  <c r="N384" i="1"/>
  <c r="H1314" i="1"/>
  <c r="L385" i="1"/>
  <c r="F3183" i="1"/>
  <c r="O384" i="1"/>
  <c r="M385" i="1"/>
  <c r="J1311" i="1"/>
  <c r="I1314" i="1"/>
  <c r="D3187" i="1" l="1"/>
  <c r="C3188" i="1"/>
  <c r="E3184" i="1"/>
  <c r="G2865" i="1"/>
  <c r="K1311" i="1"/>
  <c r="N385" i="1"/>
  <c r="H1315" i="1"/>
  <c r="L386" i="1"/>
  <c r="F3184" i="1"/>
  <c r="O385" i="1"/>
  <c r="I1315" i="1"/>
  <c r="J1312" i="1"/>
  <c r="M386" i="1"/>
  <c r="C3189" i="1" l="1"/>
  <c r="D3188" i="1"/>
  <c r="E3185" i="1"/>
  <c r="G2866" i="1"/>
  <c r="K1312" i="1"/>
  <c r="N386" i="1"/>
  <c r="H1316" i="1"/>
  <c r="L387" i="1"/>
  <c r="F3185" i="1"/>
  <c r="O386" i="1"/>
  <c r="M387" i="1"/>
  <c r="J1313" i="1"/>
  <c r="I1316" i="1"/>
  <c r="E3186" i="1" l="1"/>
  <c r="D3189" i="1"/>
  <c r="C3190" i="1"/>
  <c r="G2867" i="1"/>
  <c r="K1313" i="1"/>
  <c r="N387" i="1"/>
  <c r="H1317" i="1"/>
  <c r="L388" i="1"/>
  <c r="F3186" i="1"/>
  <c r="O387" i="1"/>
  <c r="M388" i="1"/>
  <c r="J1314" i="1"/>
  <c r="I1317" i="1"/>
  <c r="D3190" i="1" l="1"/>
  <c r="C3191" i="1"/>
  <c r="E3187" i="1"/>
  <c r="G2868" i="1"/>
  <c r="K1314" i="1"/>
  <c r="N388" i="1"/>
  <c r="H1318" i="1"/>
  <c r="L389" i="1"/>
  <c r="F3187" i="1"/>
  <c r="O388" i="1"/>
  <c r="M389" i="1"/>
  <c r="J1315" i="1"/>
  <c r="I1318" i="1"/>
  <c r="D3191" i="1" l="1"/>
  <c r="C3192" i="1"/>
  <c r="E3188" i="1"/>
  <c r="G2869" i="1"/>
  <c r="K1315" i="1"/>
  <c r="N389" i="1"/>
  <c r="H1319" i="1"/>
  <c r="L390" i="1"/>
  <c r="F3188" i="1"/>
  <c r="O389" i="1"/>
  <c r="I1319" i="1"/>
  <c r="J1316" i="1"/>
  <c r="M390" i="1"/>
  <c r="D3192" i="1" l="1"/>
  <c r="C3193" i="1"/>
  <c r="E3189" i="1"/>
  <c r="G2870" i="1"/>
  <c r="K1316" i="1"/>
  <c r="N390" i="1"/>
  <c r="H1320" i="1"/>
  <c r="L391" i="1"/>
  <c r="F3189" i="1"/>
  <c r="O390" i="1"/>
  <c r="M391" i="1"/>
  <c r="J1317" i="1"/>
  <c r="I1320" i="1"/>
  <c r="E3190" i="1" l="1"/>
  <c r="D3193" i="1"/>
  <c r="C3194" i="1"/>
  <c r="G2871" i="1"/>
  <c r="K1317" i="1"/>
  <c r="N391" i="1"/>
  <c r="H1321" i="1"/>
  <c r="L392" i="1"/>
  <c r="O391" i="1"/>
  <c r="F3190" i="1"/>
  <c r="M392" i="1"/>
  <c r="J1318" i="1"/>
  <c r="I1321" i="1"/>
  <c r="E3191" i="1" l="1"/>
  <c r="D3194" i="1"/>
  <c r="C3195" i="1"/>
  <c r="G2872" i="1"/>
  <c r="K1318" i="1"/>
  <c r="N392" i="1"/>
  <c r="H1322" i="1"/>
  <c r="L393" i="1"/>
  <c r="O392" i="1"/>
  <c r="F3191" i="1"/>
  <c r="M393" i="1"/>
  <c r="J1319" i="1"/>
  <c r="I1322" i="1"/>
  <c r="E3192" i="1" l="1"/>
  <c r="D3195" i="1"/>
  <c r="C3196" i="1"/>
  <c r="G2873" i="1"/>
  <c r="K1319" i="1"/>
  <c r="N393" i="1"/>
  <c r="H1323" i="1"/>
  <c r="L394" i="1"/>
  <c r="F3192" i="1"/>
  <c r="J1320" i="1"/>
  <c r="I1323" i="1"/>
  <c r="E3193" i="1" l="1"/>
  <c r="D3196" i="1"/>
  <c r="C3197" i="1"/>
  <c r="O393" i="1"/>
  <c r="F3193" i="1"/>
  <c r="M394" i="1"/>
  <c r="E3194" i="1" l="1"/>
  <c r="C3198" i="1"/>
  <c r="D3197" i="1"/>
  <c r="G2874" i="1"/>
  <c r="K1320" i="1"/>
  <c r="N394" i="1"/>
  <c r="H1324" i="1"/>
  <c r="L395" i="1"/>
  <c r="F3194" i="1"/>
  <c r="O394" i="1"/>
  <c r="M395" i="1"/>
  <c r="I1324" i="1"/>
  <c r="J1321" i="1"/>
  <c r="D3198" i="1" l="1"/>
  <c r="C3199" i="1"/>
  <c r="E3195" i="1"/>
  <c r="G2875" i="1"/>
  <c r="K1321" i="1"/>
  <c r="N395" i="1"/>
  <c r="H1325" i="1"/>
  <c r="L396" i="1"/>
  <c r="F3195" i="1"/>
  <c r="J1322" i="1"/>
  <c r="M396" i="1"/>
  <c r="E3196" i="1" l="1"/>
  <c r="D3199" i="1"/>
  <c r="C3200" i="1"/>
  <c r="F3196" i="1"/>
  <c r="O395" i="1"/>
  <c r="I1325" i="1"/>
  <c r="D3200" i="1" l="1"/>
  <c r="C3201" i="1"/>
  <c r="E3197" i="1"/>
  <c r="G2876" i="1"/>
  <c r="K1322" i="1"/>
  <c r="N396" i="1"/>
  <c r="H1326" i="1"/>
  <c r="L397" i="1"/>
  <c r="F3197" i="1"/>
  <c r="O396" i="1"/>
  <c r="I1326" i="1"/>
  <c r="J1323" i="1"/>
  <c r="M397" i="1"/>
  <c r="D3201" i="1" l="1"/>
  <c r="C3202" i="1"/>
  <c r="E3198" i="1"/>
  <c r="G2877" i="1"/>
  <c r="K1323" i="1"/>
  <c r="N397" i="1"/>
  <c r="H1327" i="1"/>
  <c r="L398" i="1"/>
  <c r="F3198" i="1"/>
  <c r="O397" i="1"/>
  <c r="M398" i="1"/>
  <c r="I1327" i="1"/>
  <c r="J1324" i="1"/>
  <c r="E3199" i="1" l="1"/>
  <c r="D3202" i="1"/>
  <c r="C3203" i="1"/>
  <c r="G2878" i="1"/>
  <c r="K1324" i="1"/>
  <c r="N398" i="1"/>
  <c r="H1328" i="1"/>
  <c r="L399" i="1"/>
  <c r="F3199" i="1"/>
  <c r="O398" i="1"/>
  <c r="M399" i="1"/>
  <c r="I1328" i="1"/>
  <c r="J1325" i="1"/>
  <c r="D3203" i="1" l="1"/>
  <c r="C3204" i="1"/>
  <c r="E3200" i="1"/>
  <c r="G2879" i="1"/>
  <c r="K1325" i="1"/>
  <c r="N399" i="1"/>
  <c r="H1329" i="1"/>
  <c r="L400" i="1"/>
  <c r="F3200" i="1"/>
  <c r="O399" i="1"/>
  <c r="M400" i="1"/>
  <c r="I1329" i="1"/>
  <c r="J1326" i="1"/>
  <c r="C3205" i="1" l="1"/>
  <c r="D3204" i="1"/>
  <c r="E3201" i="1"/>
  <c r="G2880" i="1"/>
  <c r="K1326" i="1"/>
  <c r="N400" i="1"/>
  <c r="H1330" i="1"/>
  <c r="L401" i="1"/>
  <c r="F3201" i="1"/>
  <c r="J1327" i="1"/>
  <c r="I1330" i="1"/>
  <c r="E3202" i="1" l="1"/>
  <c r="D3205" i="1"/>
  <c r="C3206" i="1"/>
  <c r="F3202" i="1"/>
  <c r="O400" i="1"/>
  <c r="M401" i="1"/>
  <c r="C3207" i="1" l="1"/>
  <c r="D3206" i="1"/>
  <c r="E3203" i="1"/>
  <c r="G2881" i="1"/>
  <c r="K1327" i="1"/>
  <c r="N401" i="1"/>
  <c r="H1331" i="1"/>
  <c r="L402" i="1"/>
  <c r="F3203" i="1"/>
  <c r="J1328" i="1"/>
  <c r="I1331" i="1"/>
  <c r="D3207" i="1" l="1"/>
  <c r="C3208" i="1"/>
  <c r="E3204" i="1"/>
  <c r="F3204" i="1"/>
  <c r="O401" i="1"/>
  <c r="M402" i="1"/>
  <c r="C3209" i="1" l="1"/>
  <c r="D3208" i="1"/>
  <c r="E3205" i="1"/>
  <c r="G2882" i="1"/>
  <c r="K1328" i="1"/>
  <c r="N402" i="1"/>
  <c r="H1332" i="1"/>
  <c r="L403" i="1"/>
  <c r="F3205" i="1"/>
  <c r="O402" i="1"/>
  <c r="M403" i="1"/>
  <c r="J1329" i="1"/>
  <c r="I1332" i="1"/>
  <c r="E3206" i="1" l="1"/>
  <c r="C3210" i="1"/>
  <c r="D3209" i="1"/>
  <c r="G2883" i="1"/>
  <c r="K1329" i="1"/>
  <c r="N403" i="1"/>
  <c r="H1333" i="1"/>
  <c r="L404" i="1"/>
  <c r="F3206" i="1"/>
  <c r="O403" i="1"/>
  <c r="I1333" i="1"/>
  <c r="J1330" i="1"/>
  <c r="M404" i="1"/>
  <c r="C3211" i="1" l="1"/>
  <c r="D3210" i="1"/>
  <c r="E3207" i="1"/>
  <c r="G2884" i="1"/>
  <c r="K1330" i="1"/>
  <c r="N404" i="1"/>
  <c r="H1334" i="1"/>
  <c r="L405" i="1"/>
  <c r="F3207" i="1"/>
  <c r="O404" i="1"/>
  <c r="M405" i="1"/>
  <c r="I1334" i="1"/>
  <c r="J1331" i="1"/>
  <c r="E3208" i="1" l="1"/>
  <c r="D3211" i="1"/>
  <c r="C3212" i="1"/>
  <c r="G2885" i="1"/>
  <c r="K1331" i="1"/>
  <c r="N405" i="1"/>
  <c r="H1335" i="1"/>
  <c r="L406" i="1"/>
  <c r="F3208" i="1"/>
  <c r="M406" i="1"/>
  <c r="D3212" i="1" l="1"/>
  <c r="C3213" i="1"/>
  <c r="E3209" i="1"/>
  <c r="F3209" i="1"/>
  <c r="O405" i="1"/>
  <c r="J1332" i="1"/>
  <c r="I1335" i="1"/>
  <c r="D3213" i="1" l="1"/>
  <c r="C3214" i="1"/>
  <c r="E3210" i="1"/>
  <c r="G2886" i="1"/>
  <c r="K1332" i="1"/>
  <c r="N406" i="1"/>
  <c r="H1336" i="1"/>
  <c r="L407" i="1"/>
  <c r="F3210" i="1"/>
  <c r="J1333" i="1"/>
  <c r="C3215" i="1" l="1"/>
  <c r="D3214" i="1"/>
  <c r="E3211" i="1"/>
  <c r="O406" i="1"/>
  <c r="F3211" i="1"/>
  <c r="M407" i="1"/>
  <c r="I1336" i="1"/>
  <c r="E3212" i="1" l="1"/>
  <c r="C3216" i="1"/>
  <c r="D3215" i="1"/>
  <c r="G2887" i="1"/>
  <c r="K1333" i="1"/>
  <c r="N407" i="1"/>
  <c r="H1337" i="1"/>
  <c r="L408" i="1"/>
  <c r="F3212" i="1"/>
  <c r="O407" i="1"/>
  <c r="M408" i="1"/>
  <c r="J1334" i="1"/>
  <c r="I1337" i="1"/>
  <c r="D3216" i="1" l="1"/>
  <c r="C3217" i="1"/>
  <c r="E3213" i="1"/>
  <c r="G2888" i="1"/>
  <c r="K1334" i="1"/>
  <c r="N408" i="1"/>
  <c r="H1338" i="1"/>
  <c r="L409" i="1"/>
  <c r="F3213" i="1"/>
  <c r="O408" i="1"/>
  <c r="M409" i="1"/>
  <c r="J1335" i="1"/>
  <c r="I1338" i="1"/>
  <c r="E3214" i="1" l="1"/>
  <c r="D3217" i="1"/>
  <c r="C3218" i="1"/>
  <c r="G2889" i="1"/>
  <c r="K1335" i="1"/>
  <c r="N409" i="1"/>
  <c r="H1339" i="1"/>
  <c r="L410" i="1"/>
  <c r="F3214" i="1"/>
  <c r="O409" i="1"/>
  <c r="I1339" i="1"/>
  <c r="J1336" i="1"/>
  <c r="M410" i="1"/>
  <c r="D3218" i="1" l="1"/>
  <c r="C3219" i="1"/>
  <c r="E3215" i="1"/>
  <c r="G2890" i="1"/>
  <c r="K1336" i="1"/>
  <c r="N410" i="1"/>
  <c r="H1340" i="1"/>
  <c r="L411" i="1"/>
  <c r="F3215" i="1"/>
  <c r="O410" i="1"/>
  <c r="M411" i="1"/>
  <c r="J1337" i="1"/>
  <c r="I1340" i="1"/>
  <c r="C3220" i="1" l="1"/>
  <c r="D3219" i="1"/>
  <c r="E3216" i="1"/>
  <c r="G2891" i="1"/>
  <c r="K1337" i="1"/>
  <c r="N411" i="1"/>
  <c r="H1341" i="1"/>
  <c r="L412" i="1"/>
  <c r="F3216" i="1"/>
  <c r="O411" i="1"/>
  <c r="M412" i="1"/>
  <c r="J1338" i="1"/>
  <c r="I1341" i="1"/>
  <c r="E3217" i="1" l="1"/>
  <c r="D3220" i="1"/>
  <c r="C3221" i="1"/>
  <c r="G2892" i="1"/>
  <c r="K1338" i="1"/>
  <c r="N412" i="1"/>
  <c r="H1342" i="1"/>
  <c r="L413" i="1"/>
  <c r="F3217" i="1"/>
  <c r="O412" i="1"/>
  <c r="I1342" i="1"/>
  <c r="J1339" i="1"/>
  <c r="M413" i="1"/>
  <c r="C3222" i="1" l="1"/>
  <c r="D3221" i="1"/>
  <c r="E3218" i="1"/>
  <c r="G2893" i="1"/>
  <c r="K1339" i="1"/>
  <c r="N413" i="1"/>
  <c r="H1343" i="1"/>
  <c r="L414" i="1"/>
  <c r="F3218" i="1"/>
  <c r="O413" i="1"/>
  <c r="M414" i="1"/>
  <c r="J1340" i="1"/>
  <c r="I1343" i="1"/>
  <c r="C3223" i="1" l="1"/>
  <c r="D3222" i="1"/>
  <c r="E3219" i="1"/>
  <c r="G2894" i="1"/>
  <c r="K1340" i="1"/>
  <c r="N414" i="1"/>
  <c r="H1344" i="1"/>
  <c r="L415" i="1"/>
  <c r="F3219" i="1"/>
  <c r="O414" i="1"/>
  <c r="M415" i="1"/>
  <c r="J1341" i="1"/>
  <c r="I1344" i="1"/>
  <c r="C3224" i="1" l="1"/>
  <c r="D3223" i="1"/>
  <c r="E3220" i="1"/>
  <c r="G2895" i="1"/>
  <c r="K1341" i="1"/>
  <c r="N415" i="1"/>
  <c r="H1345" i="1"/>
  <c r="L416" i="1"/>
  <c r="F3220" i="1"/>
  <c r="O415" i="1"/>
  <c r="M416" i="1"/>
  <c r="J1342" i="1"/>
  <c r="I1345" i="1"/>
  <c r="D3224" i="1" l="1"/>
  <c r="C3225" i="1"/>
  <c r="E3221" i="1"/>
  <c r="G2896" i="1"/>
  <c r="K1342" i="1"/>
  <c r="N416" i="1"/>
  <c r="H1346" i="1"/>
  <c r="L417" i="1"/>
  <c r="F3221" i="1"/>
  <c r="O416" i="1"/>
  <c r="M417" i="1"/>
  <c r="J1343" i="1"/>
  <c r="I1346" i="1"/>
  <c r="C3226" i="1" l="1"/>
  <c r="D3225" i="1"/>
  <c r="E3222" i="1"/>
  <c r="G2897" i="1"/>
  <c r="K1343" i="1"/>
  <c r="N417" i="1"/>
  <c r="H1347" i="1"/>
  <c r="L418" i="1"/>
  <c r="F3222" i="1"/>
  <c r="O417" i="1"/>
  <c r="I1347" i="1"/>
  <c r="J1344" i="1"/>
  <c r="M418" i="1"/>
  <c r="E3223" i="1" l="1"/>
  <c r="D3226" i="1"/>
  <c r="C3227" i="1"/>
  <c r="G2898" i="1"/>
  <c r="K1344" i="1"/>
  <c r="N418" i="1"/>
  <c r="H1348" i="1"/>
  <c r="L419" i="1"/>
  <c r="F3223" i="1"/>
  <c r="O418" i="1"/>
  <c r="M419" i="1"/>
  <c r="J1345" i="1"/>
  <c r="I1348" i="1"/>
  <c r="E3224" i="1" l="1"/>
  <c r="D3227" i="1"/>
  <c r="C3228" i="1"/>
  <c r="G2899" i="1"/>
  <c r="K1345" i="1"/>
  <c r="N419" i="1"/>
  <c r="H1349" i="1"/>
  <c r="L420" i="1"/>
  <c r="F3224" i="1"/>
  <c r="J1346" i="1"/>
  <c r="I1349" i="1"/>
  <c r="E3225" i="1" l="1"/>
  <c r="D3228" i="1"/>
  <c r="C3229" i="1"/>
  <c r="F3225" i="1"/>
  <c r="O419" i="1"/>
  <c r="M420" i="1"/>
  <c r="E3226" i="1" l="1"/>
  <c r="D3229" i="1"/>
  <c r="C3230" i="1"/>
  <c r="G2900" i="1"/>
  <c r="K1346" i="1"/>
  <c r="N420" i="1"/>
  <c r="H1350" i="1"/>
  <c r="L421" i="1"/>
  <c r="F3226" i="1"/>
  <c r="O420" i="1"/>
  <c r="M421" i="1"/>
  <c r="J1347" i="1"/>
  <c r="I1350" i="1"/>
  <c r="E3227" i="1" l="1"/>
  <c r="D3230" i="1"/>
  <c r="C3231" i="1"/>
  <c r="G2901" i="1"/>
  <c r="K1347" i="1"/>
  <c r="N421" i="1"/>
  <c r="H1351" i="1"/>
  <c r="L422" i="1"/>
  <c r="F3227" i="1"/>
  <c r="M422" i="1"/>
  <c r="J1348" i="1"/>
  <c r="I1351" i="1"/>
  <c r="E3228" i="1" l="1"/>
  <c r="C3232" i="1"/>
  <c r="D3231" i="1"/>
  <c r="F3228" i="1"/>
  <c r="O421" i="1"/>
  <c r="C3233" i="1" l="1"/>
  <c r="D3232" i="1"/>
  <c r="E3229" i="1"/>
  <c r="G2902" i="1"/>
  <c r="K1348" i="1"/>
  <c r="N422" i="1"/>
  <c r="H1352" i="1"/>
  <c r="L423" i="1"/>
  <c r="F3229" i="1"/>
  <c r="O422" i="1"/>
  <c r="M423" i="1"/>
  <c r="J1349" i="1"/>
  <c r="I1352" i="1"/>
  <c r="E3230" i="1" l="1"/>
  <c r="C3234" i="1"/>
  <c r="D3233" i="1"/>
  <c r="G2903" i="1"/>
  <c r="K1349" i="1"/>
  <c r="N423" i="1"/>
  <c r="H1353" i="1"/>
  <c r="L424" i="1"/>
  <c r="F3230" i="1"/>
  <c r="O423" i="1"/>
  <c r="J1350" i="1"/>
  <c r="I1353" i="1"/>
  <c r="M424" i="1"/>
  <c r="C3235" i="1" l="1"/>
  <c r="D3234" i="1"/>
  <c r="E3231" i="1"/>
  <c r="G2904" i="1"/>
  <c r="K1350" i="1"/>
  <c r="N424" i="1"/>
  <c r="H1354" i="1"/>
  <c r="L425" i="1"/>
  <c r="F3231" i="1"/>
  <c r="O424" i="1"/>
  <c r="J1351" i="1"/>
  <c r="I1354" i="1"/>
  <c r="M425" i="1"/>
  <c r="E3232" i="1" l="1"/>
  <c r="D3235" i="1"/>
  <c r="C3236" i="1"/>
  <c r="G2905" i="1"/>
  <c r="K1351" i="1"/>
  <c r="N425" i="1"/>
  <c r="H1355" i="1"/>
  <c r="L426" i="1"/>
  <c r="F3232" i="1"/>
  <c r="J1352" i="1"/>
  <c r="I1355" i="1"/>
  <c r="E3233" i="1" l="1"/>
  <c r="C3237" i="1"/>
  <c r="D3236" i="1"/>
  <c r="F3233" i="1"/>
  <c r="O425" i="1"/>
  <c r="M426" i="1"/>
  <c r="C3238" i="1" l="1"/>
  <c r="D3237" i="1"/>
  <c r="E3234" i="1"/>
  <c r="G2906" i="1"/>
  <c r="K1352" i="1"/>
  <c r="N426" i="1"/>
  <c r="H1356" i="1"/>
  <c r="L427" i="1"/>
  <c r="F3234" i="1"/>
  <c r="J1353" i="1"/>
  <c r="E3235" i="1" l="1"/>
  <c r="C3239" i="1"/>
  <c r="D3238" i="1"/>
  <c r="F3235" i="1"/>
  <c r="O426" i="1"/>
  <c r="I1356" i="1"/>
  <c r="M427" i="1"/>
  <c r="C3240" i="1" l="1"/>
  <c r="D3239" i="1"/>
  <c r="E3236" i="1"/>
  <c r="G2907" i="1"/>
  <c r="K1353" i="1"/>
  <c r="N427" i="1"/>
  <c r="H1357" i="1"/>
  <c r="L428" i="1"/>
  <c r="F3236" i="1"/>
  <c r="J1354" i="1"/>
  <c r="I1357" i="1"/>
  <c r="E3237" i="1" l="1"/>
  <c r="C3241" i="1"/>
  <c r="D3240" i="1"/>
  <c r="F3237" i="1"/>
  <c r="O427" i="1"/>
  <c r="M428" i="1"/>
  <c r="C3242" i="1" l="1"/>
  <c r="D3241" i="1"/>
  <c r="E3238" i="1"/>
  <c r="G2908" i="1"/>
  <c r="K1354" i="1"/>
  <c r="N428" i="1"/>
  <c r="H1358" i="1"/>
  <c r="L429" i="1"/>
  <c r="F3238" i="1"/>
  <c r="J1355" i="1"/>
  <c r="I1358" i="1"/>
  <c r="E3239" i="1" l="1"/>
  <c r="D3242" i="1"/>
  <c r="C3243" i="1"/>
  <c r="F3239" i="1"/>
  <c r="O428" i="1"/>
  <c r="M429" i="1"/>
  <c r="C3244" i="1" l="1"/>
  <c r="D3243" i="1"/>
  <c r="E3240" i="1"/>
  <c r="G2909" i="1"/>
  <c r="K1355" i="1"/>
  <c r="N429" i="1"/>
  <c r="H1359" i="1"/>
  <c r="L430" i="1"/>
  <c r="F3240" i="1"/>
  <c r="J1356" i="1"/>
  <c r="I1359" i="1"/>
  <c r="D3244" i="1" l="1"/>
  <c r="C3245" i="1"/>
  <c r="E3241" i="1"/>
  <c r="F3241" i="1"/>
  <c r="O429" i="1"/>
  <c r="M430" i="1"/>
  <c r="D3245" i="1" l="1"/>
  <c r="C3246" i="1"/>
  <c r="E3242" i="1"/>
  <c r="G2910" i="1"/>
  <c r="K1356" i="1"/>
  <c r="N430" i="1"/>
  <c r="H1360" i="1"/>
  <c r="L431" i="1"/>
  <c r="F3242" i="1"/>
  <c r="J1357" i="1"/>
  <c r="I1360" i="1"/>
  <c r="D3246" i="1" l="1"/>
  <c r="C3247" i="1"/>
  <c r="E3243" i="1"/>
  <c r="F3243" i="1"/>
  <c r="O430" i="1"/>
  <c r="M431" i="1"/>
  <c r="E3244" i="1" l="1"/>
  <c r="D3247" i="1"/>
  <c r="C3248" i="1"/>
  <c r="G2911" i="1"/>
  <c r="K1357" i="1"/>
  <c r="N431" i="1"/>
  <c r="H1361" i="1"/>
  <c r="L432" i="1"/>
  <c r="F3244" i="1"/>
  <c r="O431" i="1"/>
  <c r="J1358" i="1"/>
  <c r="I1361" i="1"/>
  <c r="M432" i="1"/>
  <c r="D3248" i="1" l="1"/>
  <c r="C3249" i="1"/>
  <c r="E3245" i="1"/>
  <c r="G2912" i="1"/>
  <c r="K1358" i="1"/>
  <c r="N432" i="1"/>
  <c r="H1362" i="1"/>
  <c r="L433" i="1"/>
  <c r="F3245" i="1"/>
  <c r="J1359" i="1"/>
  <c r="C3250" i="1" l="1"/>
  <c r="D3249" i="1"/>
  <c r="E3246" i="1"/>
  <c r="F3246" i="1"/>
  <c r="O432" i="1"/>
  <c r="I1362" i="1"/>
  <c r="M433" i="1"/>
  <c r="E3247" i="1" l="1"/>
  <c r="C3251" i="1"/>
  <c r="D3250" i="1"/>
  <c r="G2913" i="1"/>
  <c r="K1359" i="1"/>
  <c r="N433" i="1"/>
  <c r="H1363" i="1"/>
  <c r="L434" i="1"/>
  <c r="F3247" i="1"/>
  <c r="C3252" i="1" l="1"/>
  <c r="D3251" i="1"/>
  <c r="E3248" i="1"/>
  <c r="F3248" i="1"/>
  <c r="O433" i="1"/>
  <c r="J1360" i="1"/>
  <c r="I1363" i="1"/>
  <c r="M434" i="1"/>
  <c r="E3249" i="1" l="1"/>
  <c r="C3253" i="1"/>
  <c r="D3252" i="1"/>
  <c r="G2914" i="1"/>
  <c r="K1360" i="1"/>
  <c r="N434" i="1"/>
  <c r="H1364" i="1"/>
  <c r="L435" i="1"/>
  <c r="F3249" i="1"/>
  <c r="J1361" i="1"/>
  <c r="I1364" i="1"/>
  <c r="C3254" i="1" l="1"/>
  <c r="D3253" i="1"/>
  <c r="E3250" i="1"/>
  <c r="O434" i="1"/>
  <c r="F3250" i="1"/>
  <c r="M435" i="1"/>
  <c r="E3251" i="1" l="1"/>
  <c r="C3255" i="1"/>
  <c r="D3254" i="1"/>
  <c r="G2915" i="1"/>
  <c r="K1361" i="1"/>
  <c r="N435" i="1"/>
  <c r="H1365" i="1"/>
  <c r="L436" i="1"/>
  <c r="F3251" i="1"/>
  <c r="J1362" i="1"/>
  <c r="I1365" i="1"/>
  <c r="C3256" i="1" l="1"/>
  <c r="D3255" i="1"/>
  <c r="E3252" i="1"/>
  <c r="F3252" i="1"/>
  <c r="O435" i="1"/>
  <c r="M436" i="1"/>
  <c r="E3253" i="1" l="1"/>
  <c r="C3257" i="1"/>
  <c r="D3256" i="1"/>
  <c r="G2916" i="1"/>
  <c r="K1362" i="1"/>
  <c r="N436" i="1"/>
  <c r="H1366" i="1"/>
  <c r="L437" i="1"/>
  <c r="F3253" i="1"/>
  <c r="O436" i="1"/>
  <c r="M437" i="1"/>
  <c r="J1363" i="1"/>
  <c r="I1366" i="1"/>
  <c r="C3258" i="1" l="1"/>
  <c r="D3257" i="1"/>
  <c r="E3254" i="1"/>
  <c r="G2917" i="1"/>
  <c r="K1363" i="1"/>
  <c r="N437" i="1"/>
  <c r="H1367" i="1"/>
  <c r="L438" i="1"/>
  <c r="F3254" i="1"/>
  <c r="O437" i="1"/>
  <c r="J1364" i="1"/>
  <c r="I1367" i="1"/>
  <c r="M438" i="1"/>
  <c r="E3255" i="1" l="1"/>
  <c r="C3259" i="1"/>
  <c r="D3258" i="1"/>
  <c r="G2918" i="1"/>
  <c r="K1364" i="1"/>
  <c r="N438" i="1"/>
  <c r="H1368" i="1"/>
  <c r="L439" i="1"/>
  <c r="F3255" i="1"/>
  <c r="C3260" i="1" l="1"/>
  <c r="D3259" i="1"/>
  <c r="E3256" i="1"/>
  <c r="F3256" i="1"/>
  <c r="O438" i="1"/>
  <c r="I1368" i="1"/>
  <c r="J1365" i="1"/>
  <c r="M439" i="1"/>
  <c r="E3257" i="1" l="1"/>
  <c r="D3260" i="1"/>
  <c r="C3261" i="1"/>
  <c r="G2919" i="1"/>
  <c r="K1365" i="1"/>
  <c r="N439" i="1"/>
  <c r="H1369" i="1"/>
  <c r="L440" i="1"/>
  <c r="F3257" i="1"/>
  <c r="J1366" i="1"/>
  <c r="I1369" i="1"/>
  <c r="E3258" i="1" l="1"/>
  <c r="C3262" i="1"/>
  <c r="D3261" i="1"/>
  <c r="F3258" i="1"/>
  <c r="O439" i="1"/>
  <c r="M440" i="1"/>
  <c r="D3262" i="1" l="1"/>
  <c r="C3263" i="1"/>
  <c r="E3259" i="1"/>
  <c r="G2920" i="1"/>
  <c r="K1366" i="1"/>
  <c r="N440" i="1"/>
  <c r="H1370" i="1"/>
  <c r="L441" i="1"/>
  <c r="F3259" i="1"/>
  <c r="E3260" i="1" l="1"/>
  <c r="D3263" i="1"/>
  <c r="C3264" i="1"/>
  <c r="F3260" i="1"/>
  <c r="O440" i="1"/>
  <c r="I1370" i="1"/>
  <c r="J1367" i="1"/>
  <c r="M441" i="1"/>
  <c r="D3264" i="1" l="1"/>
  <c r="C3265" i="1"/>
  <c r="E3261" i="1"/>
  <c r="G2921" i="1"/>
  <c r="K1367" i="1"/>
  <c r="N441" i="1"/>
  <c r="H1371" i="1"/>
  <c r="L442" i="1"/>
  <c r="F3261" i="1"/>
  <c r="J1368" i="1"/>
  <c r="I1371" i="1"/>
  <c r="D3265" i="1" l="1"/>
  <c r="C3266" i="1"/>
  <c r="E3262" i="1"/>
  <c r="O441" i="1"/>
  <c r="F3262" i="1"/>
  <c r="M442" i="1"/>
  <c r="E3263" i="1" l="1"/>
  <c r="D3266" i="1"/>
  <c r="C3267" i="1"/>
  <c r="G2922" i="1"/>
  <c r="K1368" i="1"/>
  <c r="N442" i="1"/>
  <c r="H1372" i="1"/>
  <c r="L443" i="1"/>
  <c r="F3263" i="1"/>
  <c r="J1369" i="1"/>
  <c r="I1372" i="1"/>
  <c r="D3267" i="1" l="1"/>
  <c r="C3268" i="1"/>
  <c r="E3264" i="1"/>
  <c r="O442" i="1"/>
  <c r="F3264" i="1"/>
  <c r="M443" i="1"/>
  <c r="E3265" i="1" l="1"/>
  <c r="D3268" i="1"/>
  <c r="C3269" i="1"/>
  <c r="G2923" i="1"/>
  <c r="K1369" i="1"/>
  <c r="N443" i="1"/>
  <c r="H1373" i="1"/>
  <c r="L444" i="1"/>
  <c r="F3265" i="1"/>
  <c r="J1370" i="1"/>
  <c r="I1373" i="1"/>
  <c r="D3269" i="1" l="1"/>
  <c r="C3270" i="1"/>
  <c r="E3266" i="1"/>
  <c r="F3266" i="1"/>
  <c r="O443" i="1"/>
  <c r="M444" i="1"/>
  <c r="E3267" i="1" l="1"/>
  <c r="C3271" i="1"/>
  <c r="D3270" i="1"/>
  <c r="G2924" i="1"/>
  <c r="K1370" i="1"/>
  <c r="N444" i="1"/>
  <c r="H1374" i="1"/>
  <c r="L445" i="1"/>
  <c r="F3267" i="1"/>
  <c r="J1371" i="1"/>
  <c r="I1374" i="1"/>
  <c r="C3272" i="1" l="1"/>
  <c r="D3271" i="1"/>
  <c r="E3268" i="1"/>
  <c r="F3268" i="1"/>
  <c r="O444" i="1"/>
  <c r="M445" i="1"/>
  <c r="C3273" i="1" l="1"/>
  <c r="D3272" i="1"/>
  <c r="E3269" i="1"/>
  <c r="G2925" i="1"/>
  <c r="K1371" i="1"/>
  <c r="N445" i="1"/>
  <c r="H1375" i="1"/>
  <c r="L446" i="1"/>
  <c r="F3269" i="1"/>
  <c r="C3274" i="1" l="1"/>
  <c r="D3273" i="1"/>
  <c r="E3270" i="1"/>
  <c r="F3270" i="1"/>
  <c r="O445" i="1"/>
  <c r="I1375" i="1"/>
  <c r="J1372" i="1"/>
  <c r="M446" i="1"/>
  <c r="C3275" i="1" l="1"/>
  <c r="D3274" i="1"/>
  <c r="E3271" i="1"/>
  <c r="G2926" i="1"/>
  <c r="K1372" i="1"/>
  <c r="N446" i="1"/>
  <c r="H1376" i="1"/>
  <c r="L447" i="1"/>
  <c r="F3271" i="1"/>
  <c r="J1373" i="1"/>
  <c r="I1376" i="1"/>
  <c r="C3276" i="1" l="1"/>
  <c r="D3275" i="1"/>
  <c r="E3272" i="1"/>
  <c r="F3272" i="1"/>
  <c r="O446" i="1"/>
  <c r="M447" i="1"/>
  <c r="C3277" i="1" l="1"/>
  <c r="D3276" i="1"/>
  <c r="E3273" i="1"/>
  <c r="G2927" i="1"/>
  <c r="K1373" i="1"/>
  <c r="N447" i="1"/>
  <c r="H1377" i="1"/>
  <c r="L448" i="1"/>
  <c r="F3273" i="1"/>
  <c r="J1374" i="1"/>
  <c r="I1377" i="1"/>
  <c r="C3278" i="1" l="1"/>
  <c r="D3277" i="1"/>
  <c r="E3274" i="1"/>
  <c r="F3274" i="1"/>
  <c r="O447" i="1"/>
  <c r="M448" i="1"/>
  <c r="D3278" i="1" l="1"/>
  <c r="C3279" i="1"/>
  <c r="E3275" i="1"/>
  <c r="G2928" i="1"/>
  <c r="K1374" i="1"/>
  <c r="N448" i="1"/>
  <c r="H1378" i="1"/>
  <c r="L449" i="1"/>
  <c r="F3275" i="1"/>
  <c r="J1375" i="1"/>
  <c r="M449" i="1"/>
  <c r="I1378" i="1"/>
  <c r="C3280" i="1" l="1"/>
  <c r="D3279" i="1"/>
  <c r="E3276" i="1"/>
  <c r="F3276" i="1"/>
  <c r="O448" i="1"/>
  <c r="E3277" i="1" l="1"/>
  <c r="D3280" i="1"/>
  <c r="C3281" i="1"/>
  <c r="G2929" i="1"/>
  <c r="K1375" i="1"/>
  <c r="N449" i="1"/>
  <c r="H1379" i="1"/>
  <c r="L450" i="1"/>
  <c r="F3277" i="1"/>
  <c r="M450" i="1"/>
  <c r="J1376" i="1"/>
  <c r="E3278" i="1" l="1"/>
  <c r="D3281" i="1"/>
  <c r="C3282" i="1"/>
  <c r="F3278" i="1"/>
  <c r="O449" i="1"/>
  <c r="I1379" i="1"/>
  <c r="E3279" i="1" l="1"/>
  <c r="D3282" i="1"/>
  <c r="C3283" i="1"/>
  <c r="G2930" i="1"/>
  <c r="K1376" i="1"/>
  <c r="N450" i="1"/>
  <c r="H1380" i="1"/>
  <c r="L451" i="1"/>
  <c r="F3279" i="1"/>
  <c r="M451" i="1"/>
  <c r="J1377" i="1"/>
  <c r="E3280" i="1" l="1"/>
  <c r="D3283" i="1"/>
  <c r="C3284" i="1"/>
  <c r="F3280" i="1"/>
  <c r="O450" i="1"/>
  <c r="I1380" i="1"/>
  <c r="E3281" i="1" l="1"/>
  <c r="D3284" i="1"/>
  <c r="C3285" i="1"/>
  <c r="G2931" i="1"/>
  <c r="K1377" i="1"/>
  <c r="N451" i="1"/>
  <c r="H1381" i="1"/>
  <c r="L452" i="1"/>
  <c r="F3281" i="1"/>
  <c r="O451" i="1"/>
  <c r="M452" i="1"/>
  <c r="J1378" i="1"/>
  <c r="I1381" i="1"/>
  <c r="E3282" i="1" l="1"/>
  <c r="D3285" i="1"/>
  <c r="C3286" i="1"/>
  <c r="G2932" i="1"/>
  <c r="K1378" i="1"/>
  <c r="N452" i="1"/>
  <c r="H1382" i="1"/>
  <c r="L453" i="1"/>
  <c r="F3282" i="1"/>
  <c r="I1382" i="1"/>
  <c r="J1379" i="1"/>
  <c r="M453" i="1"/>
  <c r="E3283" i="1" l="1"/>
  <c r="D3286" i="1"/>
  <c r="C3287" i="1"/>
  <c r="F3283" i="1"/>
  <c r="O452" i="1"/>
  <c r="E3284" i="1" l="1"/>
  <c r="C3288" i="1"/>
  <c r="D3287" i="1"/>
  <c r="G2933" i="1"/>
  <c r="K1379" i="1"/>
  <c r="N453" i="1"/>
  <c r="H1383" i="1"/>
  <c r="L454" i="1"/>
  <c r="F3284" i="1"/>
  <c r="J1380" i="1"/>
  <c r="M454" i="1"/>
  <c r="C3289" i="1" l="1"/>
  <c r="D3288" i="1"/>
  <c r="E3285" i="1"/>
  <c r="F3285" i="1"/>
  <c r="O453" i="1"/>
  <c r="I1383" i="1"/>
  <c r="E3286" i="1" l="1"/>
  <c r="C3290" i="1"/>
  <c r="D3289" i="1"/>
  <c r="G2934" i="1"/>
  <c r="K1380" i="1"/>
  <c r="N454" i="1"/>
  <c r="H1384" i="1"/>
  <c r="L455" i="1"/>
  <c r="F3286" i="1"/>
  <c r="O454" i="1"/>
  <c r="M455" i="1"/>
  <c r="J1381" i="1"/>
  <c r="I1384" i="1"/>
  <c r="C3291" i="1" l="1"/>
  <c r="D3290" i="1"/>
  <c r="E3287" i="1"/>
  <c r="G2935" i="1"/>
  <c r="K1381" i="1"/>
  <c r="N455" i="1"/>
  <c r="H1385" i="1"/>
  <c r="L456" i="1"/>
  <c r="F3287" i="1"/>
  <c r="O455" i="1"/>
  <c r="M456" i="1"/>
  <c r="J1382" i="1"/>
  <c r="I1385" i="1"/>
  <c r="E3288" i="1" l="1"/>
  <c r="C3292" i="1"/>
  <c r="D3291" i="1"/>
  <c r="G2936" i="1"/>
  <c r="K1382" i="1"/>
  <c r="N456" i="1"/>
  <c r="H1386" i="1"/>
  <c r="L457" i="1"/>
  <c r="F3288" i="1"/>
  <c r="O456" i="1"/>
  <c r="M457" i="1"/>
  <c r="J1383" i="1"/>
  <c r="I1386" i="1"/>
  <c r="C3293" i="1" l="1"/>
  <c r="D3292" i="1"/>
  <c r="E3289" i="1"/>
  <c r="G2937" i="1"/>
  <c r="K1383" i="1"/>
  <c r="N457" i="1"/>
  <c r="H1387" i="1"/>
  <c r="L458" i="1"/>
  <c r="F3289" i="1"/>
  <c r="O457" i="1"/>
  <c r="I1387" i="1"/>
  <c r="J1384" i="1"/>
  <c r="M458" i="1"/>
  <c r="E3290" i="1" l="1"/>
  <c r="C3294" i="1"/>
  <c r="D3293" i="1"/>
  <c r="G2938" i="1"/>
  <c r="K1384" i="1"/>
  <c r="N458" i="1"/>
  <c r="H1388" i="1"/>
  <c r="L459" i="1"/>
  <c r="F3290" i="1"/>
  <c r="O458" i="1"/>
  <c r="M459" i="1"/>
  <c r="J1385" i="1"/>
  <c r="I1388" i="1"/>
  <c r="C3295" i="1" l="1"/>
  <c r="D3294" i="1"/>
  <c r="E3291" i="1"/>
  <c r="G2939" i="1"/>
  <c r="K1385" i="1"/>
  <c r="N459" i="1"/>
  <c r="H1389" i="1"/>
  <c r="L460" i="1"/>
  <c r="F3291" i="1"/>
  <c r="J1386" i="1"/>
  <c r="I1389" i="1"/>
  <c r="E3292" i="1" l="1"/>
  <c r="C3296" i="1"/>
  <c r="D3295" i="1"/>
  <c r="F3292" i="1"/>
  <c r="O459" i="1"/>
  <c r="M460" i="1"/>
  <c r="D3296" i="1" l="1"/>
  <c r="C3297" i="1"/>
  <c r="E3293" i="1"/>
  <c r="G2940" i="1"/>
  <c r="K1386" i="1"/>
  <c r="N460" i="1"/>
  <c r="H1390" i="1"/>
  <c r="L461" i="1"/>
  <c r="F3293" i="1"/>
  <c r="J1387" i="1"/>
  <c r="M461" i="1"/>
  <c r="I1390" i="1"/>
  <c r="C3298" i="1" l="1"/>
  <c r="D3297" i="1"/>
  <c r="E3294" i="1"/>
  <c r="F3294" i="1"/>
  <c r="O460" i="1"/>
  <c r="E3295" i="1" l="1"/>
  <c r="D3298" i="1"/>
  <c r="C3299" i="1"/>
  <c r="G2941" i="1"/>
  <c r="K1387" i="1"/>
  <c r="N461" i="1"/>
  <c r="H1391" i="1"/>
  <c r="L462" i="1"/>
  <c r="F3295" i="1"/>
  <c r="J1388" i="1"/>
  <c r="M462" i="1"/>
  <c r="I1391" i="1"/>
  <c r="E3296" i="1" l="1"/>
  <c r="D3299" i="1"/>
  <c r="C3300" i="1"/>
  <c r="F3296" i="1"/>
  <c r="O461" i="1"/>
  <c r="E3297" i="1" l="1"/>
  <c r="D3300" i="1"/>
  <c r="C3301" i="1"/>
  <c r="G2942" i="1"/>
  <c r="K1388" i="1"/>
  <c r="N462" i="1"/>
  <c r="H1392" i="1"/>
  <c r="L463" i="1"/>
  <c r="F3297" i="1"/>
  <c r="J1389" i="1"/>
  <c r="I1392" i="1"/>
  <c r="E3298" i="1" l="1"/>
  <c r="D3301" i="1"/>
  <c r="C3302" i="1"/>
  <c r="F3298" i="1"/>
  <c r="O462" i="1"/>
  <c r="M463" i="1"/>
  <c r="E3299" i="1" l="1"/>
  <c r="D3302" i="1"/>
  <c r="C3303" i="1"/>
  <c r="G2943" i="1"/>
  <c r="K1389" i="1"/>
  <c r="N463" i="1"/>
  <c r="H1393" i="1"/>
  <c r="L464" i="1"/>
  <c r="F3299" i="1"/>
  <c r="J1390" i="1"/>
  <c r="M464" i="1"/>
  <c r="E3300" i="1" l="1"/>
  <c r="D3303" i="1"/>
  <c r="C3304" i="1"/>
  <c r="F3300" i="1"/>
  <c r="O463" i="1"/>
  <c r="I1393" i="1"/>
  <c r="E3301" i="1" l="1"/>
  <c r="D3304" i="1"/>
  <c r="C3305" i="1"/>
  <c r="G2944" i="1"/>
  <c r="K1390" i="1"/>
  <c r="N464" i="1"/>
  <c r="H1394" i="1"/>
  <c r="L465" i="1"/>
  <c r="F3301" i="1"/>
  <c r="J1391" i="1"/>
  <c r="E3302" i="1" l="1"/>
  <c r="C3306" i="1"/>
  <c r="D3305" i="1"/>
  <c r="F3302" i="1"/>
  <c r="O464" i="1"/>
  <c r="I1394" i="1"/>
  <c r="M465" i="1"/>
  <c r="D3306" i="1" l="1"/>
  <c r="C3307" i="1"/>
  <c r="E3303" i="1"/>
  <c r="G2945" i="1"/>
  <c r="K1391" i="1"/>
  <c r="N465" i="1"/>
  <c r="H1395" i="1"/>
  <c r="L466" i="1"/>
  <c r="F3303" i="1"/>
  <c r="O465" i="1"/>
  <c r="M466" i="1"/>
  <c r="J1392" i="1"/>
  <c r="I1395" i="1"/>
  <c r="E3304" i="1" l="1"/>
  <c r="D3307" i="1"/>
  <c r="C3308" i="1"/>
  <c r="G2946" i="1"/>
  <c r="K1392" i="1"/>
  <c r="N466" i="1"/>
  <c r="H1396" i="1"/>
  <c r="L467" i="1"/>
  <c r="F3304" i="1"/>
  <c r="O466" i="1"/>
  <c r="J1393" i="1"/>
  <c r="M467" i="1"/>
  <c r="I1396" i="1"/>
  <c r="D3308" i="1" l="1"/>
  <c r="C3309" i="1"/>
  <c r="E3305" i="1"/>
  <c r="G2947" i="1"/>
  <c r="K1393" i="1"/>
  <c r="N467" i="1"/>
  <c r="H1397" i="1"/>
  <c r="L468" i="1"/>
  <c r="F3305" i="1"/>
  <c r="J1394" i="1"/>
  <c r="M468" i="1"/>
  <c r="I1397" i="1"/>
  <c r="D3309" i="1" l="1"/>
  <c r="C3310" i="1"/>
  <c r="E3306" i="1"/>
  <c r="O467" i="1"/>
  <c r="F3306" i="1"/>
  <c r="E3307" i="1" l="1"/>
  <c r="D3310" i="1"/>
  <c r="C3311" i="1"/>
  <c r="G2948" i="1"/>
  <c r="K1394" i="1"/>
  <c r="N468" i="1"/>
  <c r="H1398" i="1"/>
  <c r="L469" i="1"/>
  <c r="F3307" i="1"/>
  <c r="J1395" i="1"/>
  <c r="I1398" i="1"/>
  <c r="D3311" i="1" l="1"/>
  <c r="C3312" i="1"/>
  <c r="E3308" i="1"/>
  <c r="F3308" i="1"/>
  <c r="O468" i="1"/>
  <c r="M469" i="1"/>
  <c r="E3309" i="1" l="1"/>
  <c r="D3312" i="1"/>
  <c r="C3313" i="1"/>
  <c r="G2949" i="1"/>
  <c r="K1395" i="1"/>
  <c r="N469" i="1"/>
  <c r="H1399" i="1"/>
  <c r="L470" i="1"/>
  <c r="F3309" i="1"/>
  <c r="O469" i="1"/>
  <c r="J1396" i="1"/>
  <c r="I1399" i="1"/>
  <c r="M470" i="1"/>
  <c r="D3313" i="1" l="1"/>
  <c r="C3314" i="1"/>
  <c r="E3310" i="1"/>
  <c r="G2950" i="1"/>
  <c r="K1396" i="1"/>
  <c r="N470" i="1"/>
  <c r="H1400" i="1"/>
  <c r="L471" i="1"/>
  <c r="F3310" i="1"/>
  <c r="J1397" i="1"/>
  <c r="I1400" i="1"/>
  <c r="D3314" i="1" l="1"/>
  <c r="C3315" i="1"/>
  <c r="E3311" i="1"/>
  <c r="F3311" i="1"/>
  <c r="O470" i="1"/>
  <c r="M471" i="1"/>
  <c r="E3312" i="1" l="1"/>
  <c r="D3315" i="1"/>
  <c r="C3316" i="1"/>
  <c r="G2951" i="1"/>
  <c r="K1397" i="1"/>
  <c r="N471" i="1"/>
  <c r="H1401" i="1"/>
  <c r="L472" i="1"/>
  <c r="F3312" i="1"/>
  <c r="J1398" i="1"/>
  <c r="I1401" i="1"/>
  <c r="D3316" i="1" l="1"/>
  <c r="C3317" i="1"/>
  <c r="E3313" i="1"/>
  <c r="F3313" i="1"/>
  <c r="O471" i="1"/>
  <c r="M472" i="1"/>
  <c r="E3314" i="1" l="1"/>
  <c r="D3317" i="1"/>
  <c r="C3318" i="1"/>
  <c r="G2952" i="1"/>
  <c r="K1398" i="1"/>
  <c r="N472" i="1"/>
  <c r="H1402" i="1"/>
  <c r="L473" i="1"/>
  <c r="F3314" i="1"/>
  <c r="J1399" i="1"/>
  <c r="I1402" i="1"/>
  <c r="D3318" i="1" l="1"/>
  <c r="C3319" i="1"/>
  <c r="E3315" i="1"/>
  <c r="F3315" i="1"/>
  <c r="O472" i="1"/>
  <c r="M473" i="1"/>
  <c r="E3316" i="1" l="1"/>
  <c r="C3320" i="1"/>
  <c r="D3319" i="1"/>
  <c r="G2953" i="1"/>
  <c r="K1399" i="1"/>
  <c r="N473" i="1"/>
  <c r="H1403" i="1"/>
  <c r="L474" i="1"/>
  <c r="F3316" i="1"/>
  <c r="J1400" i="1"/>
  <c r="I1403" i="1"/>
  <c r="D3320" i="1" l="1"/>
  <c r="C3321" i="1"/>
  <c r="E3317" i="1"/>
  <c r="F3317" i="1"/>
  <c r="O473" i="1"/>
  <c r="M474" i="1"/>
  <c r="D3321" i="1" l="1"/>
  <c r="C3322" i="1"/>
  <c r="E3318" i="1"/>
  <c r="G2954" i="1"/>
  <c r="K1400" i="1"/>
  <c r="N474" i="1"/>
  <c r="H1404" i="1"/>
  <c r="L475" i="1"/>
  <c r="F3318" i="1"/>
  <c r="J1401" i="1"/>
  <c r="I1404" i="1"/>
  <c r="D3322" i="1" l="1"/>
  <c r="C3323" i="1"/>
  <c r="E3319" i="1"/>
  <c r="F3319" i="1"/>
  <c r="O474" i="1"/>
  <c r="M475" i="1"/>
  <c r="E3320" i="1" l="1"/>
  <c r="C3324" i="1"/>
  <c r="D3323" i="1"/>
  <c r="G2955" i="1"/>
  <c r="K1401" i="1"/>
  <c r="N475" i="1"/>
  <c r="H1405" i="1"/>
  <c r="L476" i="1"/>
  <c r="F3320" i="1"/>
  <c r="J1402" i="1"/>
  <c r="I1405" i="1"/>
  <c r="D3324" i="1" l="1"/>
  <c r="C3325" i="1"/>
  <c r="E3321" i="1"/>
  <c r="F3321" i="1"/>
  <c r="O475" i="1"/>
  <c r="M476" i="1"/>
  <c r="D3325" i="1" l="1"/>
  <c r="C3326" i="1"/>
  <c r="E3322" i="1"/>
  <c r="G2956" i="1"/>
  <c r="K1402" i="1"/>
  <c r="N476" i="1"/>
  <c r="H1406" i="1"/>
  <c r="L477" i="1"/>
  <c r="F3322" i="1"/>
  <c r="D3326" i="1" l="1"/>
  <c r="C3327" i="1"/>
  <c r="E3323" i="1"/>
  <c r="O476" i="1"/>
  <c r="F3323" i="1"/>
  <c r="I1406" i="1"/>
  <c r="J1403" i="1"/>
  <c r="M477" i="1"/>
  <c r="E3324" i="1" l="1"/>
  <c r="D3327" i="1"/>
  <c r="C3328" i="1"/>
  <c r="G2957" i="1"/>
  <c r="K1403" i="1"/>
  <c r="N477" i="1"/>
  <c r="H1407" i="1"/>
  <c r="L478" i="1"/>
  <c r="F3324" i="1"/>
  <c r="J1404" i="1"/>
  <c r="C3329" i="1" l="1"/>
  <c r="D3328" i="1"/>
  <c r="E3325" i="1"/>
  <c r="F3325" i="1"/>
  <c r="O477" i="1"/>
  <c r="M478" i="1"/>
  <c r="I1407" i="1"/>
  <c r="E3326" i="1" l="1"/>
  <c r="D3329" i="1"/>
  <c r="C3330" i="1"/>
  <c r="G2958" i="1"/>
  <c r="K1404" i="1"/>
  <c r="N478" i="1"/>
  <c r="H1408" i="1"/>
  <c r="L479" i="1"/>
  <c r="F3326" i="1"/>
  <c r="J1405" i="1"/>
  <c r="I1408" i="1"/>
  <c r="D3330" i="1" l="1"/>
  <c r="C3331" i="1"/>
  <c r="E3327" i="1"/>
  <c r="F3327" i="1"/>
  <c r="O478" i="1"/>
  <c r="M479" i="1"/>
  <c r="D3331" i="1" l="1"/>
  <c r="C3332" i="1"/>
  <c r="E3328" i="1"/>
  <c r="G2959" i="1"/>
  <c r="K1405" i="1"/>
  <c r="N479" i="1"/>
  <c r="H1409" i="1"/>
  <c r="L480" i="1"/>
  <c r="F3328" i="1"/>
  <c r="J1406" i="1"/>
  <c r="I1409" i="1"/>
  <c r="D3332" i="1" l="1"/>
  <c r="C3333" i="1"/>
  <c r="E3329" i="1"/>
  <c r="F3329" i="1"/>
  <c r="O479" i="1"/>
  <c r="M480" i="1"/>
  <c r="E3330" i="1" l="1"/>
  <c r="D3333" i="1"/>
  <c r="C3334" i="1"/>
  <c r="G2960" i="1"/>
  <c r="K1406" i="1"/>
  <c r="N480" i="1"/>
  <c r="H1410" i="1"/>
  <c r="L481" i="1"/>
  <c r="F3330" i="1"/>
  <c r="D3334" i="1" l="1"/>
  <c r="C3335" i="1"/>
  <c r="E3331" i="1"/>
  <c r="F3331" i="1"/>
  <c r="O480" i="1"/>
  <c r="I1410" i="1"/>
  <c r="J1407" i="1"/>
  <c r="M481" i="1"/>
  <c r="E3332" i="1" l="1"/>
  <c r="D3335" i="1"/>
  <c r="C3336" i="1"/>
  <c r="G2961" i="1"/>
  <c r="K1407" i="1"/>
  <c r="N481" i="1"/>
  <c r="H1411" i="1"/>
  <c r="L482" i="1"/>
  <c r="F3332" i="1"/>
  <c r="O481" i="1"/>
  <c r="J1408" i="1"/>
  <c r="I1411" i="1"/>
  <c r="M482" i="1"/>
  <c r="D3336" i="1" l="1"/>
  <c r="C3337" i="1"/>
  <c r="E3333" i="1"/>
  <c r="G2962" i="1"/>
  <c r="K1408" i="1"/>
  <c r="N482" i="1"/>
  <c r="H1412" i="1"/>
  <c r="L483" i="1"/>
  <c r="F3333" i="1"/>
  <c r="O482" i="1"/>
  <c r="M483" i="1"/>
  <c r="J1409" i="1"/>
  <c r="I1412" i="1"/>
  <c r="D3337" i="1" l="1"/>
  <c r="C3338" i="1"/>
  <c r="E3334" i="1"/>
  <c r="G2963" i="1"/>
  <c r="K1409" i="1"/>
  <c r="N483" i="1"/>
  <c r="H1413" i="1"/>
  <c r="L484" i="1"/>
  <c r="F3334" i="1"/>
  <c r="O483" i="1"/>
  <c r="J1410" i="1"/>
  <c r="M484" i="1"/>
  <c r="I1413" i="1"/>
  <c r="E3335" i="1" l="1"/>
  <c r="D3338" i="1"/>
  <c r="C3339" i="1"/>
  <c r="G2964" i="1"/>
  <c r="K1410" i="1"/>
  <c r="N484" i="1"/>
  <c r="H1414" i="1"/>
  <c r="L485" i="1"/>
  <c r="F3335" i="1"/>
  <c r="O484" i="1"/>
  <c r="J1411" i="1"/>
  <c r="M485" i="1"/>
  <c r="I1414" i="1"/>
  <c r="D3339" i="1" l="1"/>
  <c r="C3340" i="1"/>
  <c r="E3336" i="1"/>
  <c r="G2965" i="1"/>
  <c r="K1411" i="1"/>
  <c r="N485" i="1"/>
  <c r="H1415" i="1"/>
  <c r="L486" i="1"/>
  <c r="F3336" i="1"/>
  <c r="J1412" i="1"/>
  <c r="I1415" i="1"/>
  <c r="M486" i="1"/>
  <c r="D3340" i="1" l="1"/>
  <c r="C3341" i="1"/>
  <c r="E3337" i="1"/>
  <c r="O485" i="1"/>
  <c r="F3337" i="1"/>
  <c r="E3338" i="1" l="1"/>
  <c r="C3342" i="1"/>
  <c r="D3341" i="1"/>
  <c r="G2966" i="1"/>
  <c r="K1412" i="1"/>
  <c r="N486" i="1"/>
  <c r="H1416" i="1"/>
  <c r="L487" i="1"/>
  <c r="F3338" i="1"/>
  <c r="J1413" i="1"/>
  <c r="D3342" i="1" l="1"/>
  <c r="C3343" i="1"/>
  <c r="E3339" i="1"/>
  <c r="F3339" i="1"/>
  <c r="O486" i="1"/>
  <c r="I1416" i="1"/>
  <c r="M487" i="1"/>
  <c r="C3344" i="1" l="1"/>
  <c r="D3343" i="1"/>
  <c r="E3340" i="1"/>
  <c r="G2967" i="1"/>
  <c r="K1413" i="1"/>
  <c r="N487" i="1"/>
  <c r="H1417" i="1"/>
  <c r="L488" i="1"/>
  <c r="F3340" i="1"/>
  <c r="J1414" i="1"/>
  <c r="E3341" i="1" l="1"/>
  <c r="D3344" i="1"/>
  <c r="C3345" i="1"/>
  <c r="F3341" i="1"/>
  <c r="O487" i="1"/>
  <c r="I1417" i="1"/>
  <c r="M488" i="1"/>
  <c r="E3342" i="1" l="1"/>
  <c r="D3345" i="1"/>
  <c r="C3346" i="1"/>
  <c r="G2968" i="1"/>
  <c r="K1414" i="1"/>
  <c r="N488" i="1"/>
  <c r="H1418" i="1"/>
  <c r="L489" i="1"/>
  <c r="F3342" i="1"/>
  <c r="J1415" i="1"/>
  <c r="I1418" i="1"/>
  <c r="E3343" i="1" l="1"/>
  <c r="D3346" i="1"/>
  <c r="C3347" i="1"/>
  <c r="F3343" i="1"/>
  <c r="O488" i="1"/>
  <c r="M489" i="1"/>
  <c r="E3344" i="1" l="1"/>
  <c r="D3347" i="1"/>
  <c r="C3348" i="1"/>
  <c r="G2969" i="1"/>
  <c r="K1415" i="1"/>
  <c r="N489" i="1"/>
  <c r="H1419" i="1"/>
  <c r="L490" i="1"/>
  <c r="F3344" i="1"/>
  <c r="I1419" i="1"/>
  <c r="E3345" i="1" l="1"/>
  <c r="D3348" i="1"/>
  <c r="C3349" i="1"/>
  <c r="F3345" i="1"/>
  <c r="O489" i="1"/>
  <c r="J1416" i="1"/>
  <c r="M490" i="1"/>
  <c r="E3346" i="1" l="1"/>
  <c r="D3349" i="1"/>
  <c r="C3350" i="1"/>
  <c r="G2970" i="1"/>
  <c r="K1416" i="1"/>
  <c r="N490" i="1"/>
  <c r="H1420" i="1"/>
  <c r="L491" i="1"/>
  <c r="F3346" i="1"/>
  <c r="O490" i="1"/>
  <c r="J1417" i="1"/>
  <c r="I1420" i="1"/>
  <c r="M491" i="1"/>
  <c r="E3347" i="1" l="1"/>
  <c r="C3351" i="1"/>
  <c r="D3350" i="1"/>
  <c r="G2971" i="1"/>
  <c r="K1417" i="1"/>
  <c r="N491" i="1"/>
  <c r="H1421" i="1"/>
  <c r="L492" i="1"/>
  <c r="F3347" i="1"/>
  <c r="J1418" i="1"/>
  <c r="I1421" i="1"/>
  <c r="D3351" i="1" l="1"/>
  <c r="C3352" i="1"/>
  <c r="E3348" i="1"/>
  <c r="O491" i="1"/>
  <c r="F3348" i="1"/>
  <c r="M492" i="1"/>
  <c r="E3349" i="1" l="1"/>
  <c r="C3353" i="1"/>
  <c r="D3352" i="1"/>
  <c r="G2972" i="1"/>
  <c r="K1418" i="1"/>
  <c r="N492" i="1"/>
  <c r="H1422" i="1"/>
  <c r="L493" i="1"/>
  <c r="F3349" i="1"/>
  <c r="O492" i="1"/>
  <c r="J1419" i="1"/>
  <c r="I1422" i="1"/>
  <c r="M493" i="1"/>
  <c r="C3354" i="1" l="1"/>
  <c r="D3353" i="1"/>
  <c r="E3350" i="1"/>
  <c r="G2973" i="1"/>
  <c r="K1419" i="1"/>
  <c r="N493" i="1"/>
  <c r="H1423" i="1"/>
  <c r="L494" i="1"/>
  <c r="F3350" i="1"/>
  <c r="O493" i="1"/>
  <c r="J1420" i="1"/>
  <c r="I1423" i="1"/>
  <c r="M494" i="1"/>
  <c r="D3354" i="1" l="1"/>
  <c r="C3355" i="1"/>
  <c r="E3351" i="1"/>
  <c r="G2974" i="1"/>
  <c r="K1420" i="1"/>
  <c r="N494" i="1"/>
  <c r="H1424" i="1"/>
  <c r="L495" i="1"/>
  <c r="F3351" i="1"/>
  <c r="J1421" i="1"/>
  <c r="I1424" i="1"/>
  <c r="E3352" i="1" l="1"/>
  <c r="D3355" i="1"/>
  <c r="C3356" i="1"/>
  <c r="F3352" i="1"/>
  <c r="O494" i="1"/>
  <c r="M495" i="1"/>
  <c r="D3356" i="1" l="1"/>
  <c r="C3357" i="1"/>
  <c r="E3353" i="1"/>
  <c r="G2975" i="1"/>
  <c r="K1421" i="1"/>
  <c r="N495" i="1"/>
  <c r="H1425" i="1"/>
  <c r="L496" i="1"/>
  <c r="F3353" i="1"/>
  <c r="J1422" i="1"/>
  <c r="I1425" i="1"/>
  <c r="D3357" i="1" l="1"/>
  <c r="C3358" i="1"/>
  <c r="E3354" i="1"/>
  <c r="F3354" i="1"/>
  <c r="O495" i="1"/>
  <c r="M496" i="1"/>
  <c r="D3358" i="1" l="1"/>
  <c r="C3359" i="1"/>
  <c r="E3355" i="1"/>
  <c r="G2976" i="1"/>
  <c r="K1422" i="1"/>
  <c r="N496" i="1"/>
  <c r="H1426" i="1"/>
  <c r="L497" i="1"/>
  <c r="F3355" i="1"/>
  <c r="J1423" i="1"/>
  <c r="I1426" i="1"/>
  <c r="C3360" i="1" l="1"/>
  <c r="D3359" i="1"/>
  <c r="E3356" i="1"/>
  <c r="O496" i="1"/>
  <c r="F3356" i="1"/>
  <c r="M497" i="1"/>
  <c r="E3357" i="1" l="1"/>
  <c r="D3360" i="1"/>
  <c r="C3361" i="1"/>
  <c r="G2977" i="1"/>
  <c r="K1423" i="1"/>
  <c r="N497" i="1"/>
  <c r="H1427" i="1"/>
  <c r="L498" i="1"/>
  <c r="F3357" i="1"/>
  <c r="J1424" i="1"/>
  <c r="I1427" i="1"/>
  <c r="C3362" i="1" l="1"/>
  <c r="D3361" i="1"/>
  <c r="E3358" i="1"/>
  <c r="F3358" i="1"/>
  <c r="O497" i="1"/>
  <c r="M498" i="1"/>
  <c r="C3363" i="1" l="1"/>
  <c r="D3362" i="1"/>
  <c r="E3359" i="1"/>
  <c r="G2978" i="1"/>
  <c r="K1424" i="1"/>
  <c r="N498" i="1"/>
  <c r="H1428" i="1"/>
  <c r="L499" i="1"/>
  <c r="F3359" i="1"/>
  <c r="O498" i="1"/>
  <c r="I1428" i="1"/>
  <c r="J1425" i="1"/>
  <c r="M499" i="1"/>
  <c r="D3363" i="1" l="1"/>
  <c r="C3364" i="1"/>
  <c r="E3360" i="1"/>
  <c r="G2979" i="1"/>
  <c r="K1425" i="1"/>
  <c r="N499" i="1"/>
  <c r="H1429" i="1"/>
  <c r="L500" i="1"/>
  <c r="F3360" i="1"/>
  <c r="O499" i="1"/>
  <c r="I1429" i="1"/>
  <c r="J1426" i="1"/>
  <c r="M500" i="1"/>
  <c r="D3364" i="1" l="1"/>
  <c r="C3365" i="1"/>
  <c r="E3361" i="1"/>
  <c r="G2980" i="1"/>
  <c r="K1426" i="1"/>
  <c r="N500" i="1"/>
  <c r="H1430" i="1"/>
  <c r="L501" i="1"/>
  <c r="F3361" i="1"/>
  <c r="O500" i="1"/>
  <c r="J1427" i="1"/>
  <c r="I1430" i="1"/>
  <c r="M501" i="1"/>
  <c r="E3362" i="1" l="1"/>
  <c r="D3365" i="1"/>
  <c r="C3366" i="1"/>
  <c r="G2981" i="1"/>
  <c r="K1427" i="1"/>
  <c r="N501" i="1"/>
  <c r="H1431" i="1"/>
  <c r="L502" i="1"/>
  <c r="F3362" i="1"/>
  <c r="D3366" i="1" l="1"/>
  <c r="C3367" i="1"/>
  <c r="E3363" i="1"/>
  <c r="F3363" i="1"/>
  <c r="O501" i="1"/>
  <c r="I1431" i="1"/>
  <c r="J1428" i="1"/>
  <c r="M502" i="1"/>
  <c r="D3367" i="1" l="1"/>
  <c r="C3368" i="1"/>
  <c r="E3364" i="1"/>
  <c r="G2982" i="1"/>
  <c r="K1428" i="1"/>
  <c r="N502" i="1"/>
  <c r="H1432" i="1"/>
  <c r="L503" i="1"/>
  <c r="F3364" i="1"/>
  <c r="I1432" i="1"/>
  <c r="M503" i="1"/>
  <c r="J1429" i="1"/>
  <c r="E3365" i="1" l="1"/>
  <c r="C3369" i="1"/>
  <c r="D3368" i="1"/>
  <c r="F3365" i="1"/>
  <c r="O502" i="1"/>
  <c r="D3369" i="1" l="1"/>
  <c r="C3370" i="1"/>
  <c r="E3366" i="1"/>
  <c r="G2983" i="1"/>
  <c r="K1429" i="1"/>
  <c r="N503" i="1"/>
  <c r="H1433" i="1"/>
  <c r="L504" i="1"/>
  <c r="F3366" i="1"/>
  <c r="J1430" i="1"/>
  <c r="I1433" i="1"/>
  <c r="C3371" i="1" l="1"/>
  <c r="D3370" i="1"/>
  <c r="E3367" i="1"/>
  <c r="O503" i="1"/>
  <c r="F3367" i="1"/>
  <c r="M504" i="1"/>
  <c r="E3368" i="1" l="1"/>
  <c r="C3372" i="1"/>
  <c r="D3371" i="1"/>
  <c r="G2984" i="1"/>
  <c r="K1430" i="1"/>
  <c r="N504" i="1"/>
  <c r="H1434" i="1"/>
  <c r="L505" i="1"/>
  <c r="F3368" i="1"/>
  <c r="J1431" i="1"/>
  <c r="I1434" i="1"/>
  <c r="M505" i="1"/>
  <c r="D3372" i="1" l="1"/>
  <c r="C3373" i="1"/>
  <c r="E3369" i="1"/>
  <c r="F3369" i="1"/>
  <c r="O504" i="1"/>
  <c r="D3373" i="1" l="1"/>
  <c r="C3374" i="1"/>
  <c r="E3370" i="1"/>
  <c r="G2985" i="1"/>
  <c r="K1431" i="1"/>
  <c r="N505" i="1"/>
  <c r="H1435" i="1"/>
  <c r="L506" i="1"/>
  <c r="F3370" i="1"/>
  <c r="O505" i="1"/>
  <c r="J1432" i="1"/>
  <c r="I1435" i="1"/>
  <c r="M506" i="1"/>
  <c r="E3371" i="1" l="1"/>
  <c r="D3374" i="1"/>
  <c r="C3375" i="1"/>
  <c r="G2986" i="1"/>
  <c r="K1432" i="1"/>
  <c r="N506" i="1"/>
  <c r="H1436" i="1"/>
  <c r="L507" i="1"/>
  <c r="F3371" i="1"/>
  <c r="O506" i="1"/>
  <c r="J1433" i="1"/>
  <c r="M507" i="1"/>
  <c r="I1436" i="1"/>
  <c r="D3375" i="1" l="1"/>
  <c r="C3376" i="1"/>
  <c r="E3372" i="1"/>
  <c r="G2987" i="1"/>
  <c r="K1433" i="1"/>
  <c r="N507" i="1"/>
  <c r="H1437" i="1"/>
  <c r="L508" i="1"/>
  <c r="F3372" i="1"/>
  <c r="J1434" i="1"/>
  <c r="I1437" i="1"/>
  <c r="M508" i="1"/>
  <c r="D3376" i="1" l="1"/>
  <c r="C3377" i="1"/>
  <c r="E3373" i="1"/>
  <c r="F3373" i="1"/>
  <c r="O507" i="1"/>
  <c r="C3378" i="1" l="1"/>
  <c r="D3377" i="1"/>
  <c r="E3374" i="1"/>
  <c r="G2988" i="1"/>
  <c r="K1434" i="1"/>
  <c r="N508" i="1"/>
  <c r="H1438" i="1"/>
  <c r="L509" i="1"/>
  <c r="F3374" i="1"/>
  <c r="O508" i="1"/>
  <c r="J1435" i="1"/>
  <c r="M509" i="1"/>
  <c r="I1438" i="1"/>
  <c r="E3375" i="1" l="1"/>
  <c r="D3378" i="1"/>
  <c r="C3379" i="1"/>
  <c r="G2989" i="1"/>
  <c r="K1435" i="1"/>
  <c r="N509" i="1"/>
  <c r="H1439" i="1"/>
  <c r="L510" i="1"/>
  <c r="O509" i="1"/>
  <c r="F3375" i="1"/>
  <c r="I1439" i="1"/>
  <c r="J1436" i="1"/>
  <c r="M510" i="1"/>
  <c r="E3376" i="1" l="1"/>
  <c r="C3380" i="1"/>
  <c r="D3379" i="1"/>
  <c r="G2990" i="1"/>
  <c r="K1436" i="1"/>
  <c r="N510" i="1"/>
  <c r="H1440" i="1"/>
  <c r="L511" i="1"/>
  <c r="F3376" i="1"/>
  <c r="O510" i="1"/>
  <c r="J1437" i="1"/>
  <c r="M511" i="1"/>
  <c r="I1440" i="1"/>
  <c r="C3381" i="1" l="1"/>
  <c r="D3380" i="1"/>
  <c r="E3377" i="1"/>
  <c r="G2991" i="1"/>
  <c r="K1437" i="1"/>
  <c r="N511" i="1"/>
  <c r="H1441" i="1"/>
  <c r="L512" i="1"/>
  <c r="F3377" i="1"/>
  <c r="O511" i="1"/>
  <c r="M512" i="1"/>
  <c r="J1438" i="1"/>
  <c r="I1441" i="1"/>
  <c r="E3378" i="1" l="1"/>
  <c r="C3382" i="1"/>
  <c r="D3381" i="1"/>
  <c r="G2992" i="1"/>
  <c r="K1438" i="1"/>
  <c r="N512" i="1"/>
  <c r="H1442" i="1"/>
  <c r="L513" i="1"/>
  <c r="F3378" i="1"/>
  <c r="O512" i="1"/>
  <c r="I1442" i="1"/>
  <c r="J1439" i="1"/>
  <c r="M513" i="1"/>
  <c r="D3382" i="1" l="1"/>
  <c r="C3383" i="1"/>
  <c r="E3379" i="1"/>
  <c r="G2993" i="1"/>
  <c r="K1439" i="1"/>
  <c r="N513" i="1"/>
  <c r="H1443" i="1"/>
  <c r="L514" i="1"/>
  <c r="F3379" i="1"/>
  <c r="O513" i="1"/>
  <c r="M514" i="1"/>
  <c r="J1440" i="1"/>
  <c r="I1443" i="1"/>
  <c r="E3380" i="1" l="1"/>
  <c r="D3383" i="1"/>
  <c r="C3384" i="1"/>
  <c r="G2994" i="1"/>
  <c r="K1440" i="1"/>
  <c r="N514" i="1"/>
  <c r="H1444" i="1"/>
  <c r="L515" i="1"/>
  <c r="F3380" i="1"/>
  <c r="J1441" i="1"/>
  <c r="D3384" i="1" l="1"/>
  <c r="C3385" i="1"/>
  <c r="E3381" i="1"/>
  <c r="F3381" i="1"/>
  <c r="O514" i="1"/>
  <c r="M515" i="1"/>
  <c r="I1444" i="1"/>
  <c r="D3385" i="1" l="1"/>
  <c r="C3386" i="1"/>
  <c r="E3382" i="1"/>
  <c r="G2995" i="1"/>
  <c r="K1441" i="1"/>
  <c r="N515" i="1"/>
  <c r="H1445" i="1"/>
  <c r="L516" i="1"/>
  <c r="O515" i="1"/>
  <c r="F3382" i="1"/>
  <c r="I1445" i="1"/>
  <c r="J1442" i="1"/>
  <c r="M516" i="1"/>
  <c r="E3383" i="1" l="1"/>
  <c r="D3386" i="1"/>
  <c r="C3387" i="1"/>
  <c r="G2996" i="1"/>
  <c r="K1442" i="1"/>
  <c r="N516" i="1"/>
  <c r="H1446" i="1"/>
  <c r="L517" i="1"/>
  <c r="F3383" i="1"/>
  <c r="M517" i="1"/>
  <c r="D3387" i="1" l="1"/>
  <c r="C3388" i="1"/>
  <c r="E3384" i="1"/>
  <c r="F3384" i="1"/>
  <c r="O516" i="1"/>
  <c r="J1443" i="1"/>
  <c r="I1446" i="1"/>
  <c r="E3385" i="1" l="1"/>
  <c r="C3389" i="1"/>
  <c r="D3388" i="1"/>
  <c r="G2997" i="1"/>
  <c r="K1443" i="1"/>
  <c r="N517" i="1"/>
  <c r="H1447" i="1"/>
  <c r="L518" i="1"/>
  <c r="F3385" i="1"/>
  <c r="J1444" i="1"/>
  <c r="C3390" i="1" l="1"/>
  <c r="D3389" i="1"/>
  <c r="E3386" i="1"/>
  <c r="F3386" i="1"/>
  <c r="O517" i="1"/>
  <c r="M518" i="1"/>
  <c r="I1447" i="1"/>
  <c r="D3390" i="1" l="1"/>
  <c r="C3391" i="1"/>
  <c r="E3387" i="1"/>
  <c r="G2998" i="1"/>
  <c r="K1444" i="1"/>
  <c r="N518" i="1"/>
  <c r="H1448" i="1"/>
  <c r="AC15" i="1"/>
  <c r="Y15" i="1"/>
  <c r="V15" i="1"/>
  <c r="AJ15" i="1"/>
  <c r="AA15" i="1"/>
  <c r="AD15" i="1"/>
  <c r="AH15" i="1"/>
  <c r="AM15" i="1"/>
  <c r="AE15" i="1"/>
  <c r="AB15" i="1"/>
  <c r="AI15" i="1"/>
  <c r="AF15" i="1"/>
  <c r="AG15" i="1"/>
  <c r="X15" i="1"/>
  <c r="W15" i="1"/>
  <c r="AL15" i="1"/>
  <c r="Z15" i="1"/>
  <c r="AK15" i="1"/>
  <c r="L519" i="1"/>
  <c r="F3387" i="1"/>
  <c r="M519" i="1"/>
  <c r="J1445" i="1"/>
  <c r="D3391" i="1" l="1"/>
  <c r="C3392" i="1"/>
  <c r="E3388" i="1"/>
  <c r="F3388" i="1"/>
  <c r="O518" i="1"/>
  <c r="I1448" i="1"/>
  <c r="E3389" i="1" l="1"/>
  <c r="D3392" i="1"/>
  <c r="C3393" i="1"/>
  <c r="G2999" i="1"/>
  <c r="K1445" i="1"/>
  <c r="N519" i="1"/>
  <c r="H1449" i="1"/>
  <c r="L520" i="1"/>
  <c r="F3389" i="1"/>
  <c r="J1446" i="1"/>
  <c r="D3393" i="1" l="1"/>
  <c r="C3394" i="1"/>
  <c r="E3390" i="1"/>
  <c r="F3390" i="1"/>
  <c r="O519" i="1"/>
  <c r="M520" i="1"/>
  <c r="I1449" i="1"/>
  <c r="E3391" i="1" l="1"/>
  <c r="D3394" i="1"/>
  <c r="C3395" i="1"/>
  <c r="G3000" i="1"/>
  <c r="K1446" i="1"/>
  <c r="N520" i="1"/>
  <c r="H1450" i="1"/>
  <c r="L521" i="1"/>
  <c r="F3391" i="1"/>
  <c r="O520" i="1"/>
  <c r="M521" i="1"/>
  <c r="J1447" i="1"/>
  <c r="I1450" i="1"/>
  <c r="D3395" i="1" l="1"/>
  <c r="C3396" i="1"/>
  <c r="E3392" i="1"/>
  <c r="G3001" i="1"/>
  <c r="K1447" i="1"/>
  <c r="N521" i="1"/>
  <c r="H1451" i="1"/>
  <c r="L522" i="1"/>
  <c r="F3392" i="1"/>
  <c r="O521" i="1"/>
  <c r="I1451" i="1"/>
  <c r="J1448" i="1"/>
  <c r="M522" i="1"/>
  <c r="E3393" i="1" l="1"/>
  <c r="D3396" i="1"/>
  <c r="C3397" i="1"/>
  <c r="G3002" i="1"/>
  <c r="K1448" i="1"/>
  <c r="N522" i="1"/>
  <c r="H1452" i="1"/>
  <c r="L523" i="1"/>
  <c r="F3393" i="1"/>
  <c r="O522" i="1"/>
  <c r="M523" i="1"/>
  <c r="I1452" i="1"/>
  <c r="J1449" i="1"/>
  <c r="E3394" i="1" l="1"/>
  <c r="D3397" i="1"/>
  <c r="C3398" i="1"/>
  <c r="G3003" i="1"/>
  <c r="K1449" i="1"/>
  <c r="N523" i="1"/>
  <c r="H1453" i="1"/>
  <c r="L524" i="1"/>
  <c r="F3394" i="1"/>
  <c r="O523" i="1"/>
  <c r="M524" i="1"/>
  <c r="J1450" i="1"/>
  <c r="I1453" i="1"/>
  <c r="E3395" i="1" l="1"/>
  <c r="D3398" i="1"/>
  <c r="C3399" i="1"/>
  <c r="G3004" i="1"/>
  <c r="K1450" i="1"/>
  <c r="N524" i="1"/>
  <c r="H1454" i="1"/>
  <c r="L525" i="1"/>
  <c r="F3395" i="1"/>
  <c r="O524" i="1"/>
  <c r="I1454" i="1"/>
  <c r="J1451" i="1"/>
  <c r="M525" i="1"/>
  <c r="E3396" i="1" l="1"/>
  <c r="D3399" i="1"/>
  <c r="C3400" i="1"/>
  <c r="G3005" i="1"/>
  <c r="K1451" i="1"/>
  <c r="N525" i="1"/>
  <c r="H1455" i="1"/>
  <c r="L526" i="1"/>
  <c r="F3396" i="1"/>
  <c r="E3397" i="1" l="1"/>
  <c r="D3400" i="1"/>
  <c r="C3401" i="1"/>
  <c r="F3397" i="1"/>
  <c r="O525" i="1"/>
  <c r="I1455" i="1"/>
  <c r="J1452" i="1"/>
  <c r="M526" i="1"/>
  <c r="E3398" i="1" l="1"/>
  <c r="D3401" i="1"/>
  <c r="C3402" i="1"/>
  <c r="G3006" i="1"/>
  <c r="K1452" i="1"/>
  <c r="N526" i="1"/>
  <c r="H1456" i="1"/>
  <c r="L527" i="1"/>
  <c r="F3398" i="1"/>
  <c r="J1453" i="1"/>
  <c r="E3399" i="1" l="1"/>
  <c r="D3402" i="1"/>
  <c r="C3403" i="1"/>
  <c r="F3399" i="1"/>
  <c r="O526" i="1"/>
  <c r="M527" i="1"/>
  <c r="I1456" i="1"/>
  <c r="E3400" i="1" l="1"/>
  <c r="D3403" i="1"/>
  <c r="C3404" i="1"/>
  <c r="G3007" i="1"/>
  <c r="K1453" i="1"/>
  <c r="N527" i="1"/>
  <c r="H1457" i="1"/>
  <c r="L528" i="1"/>
  <c r="F3400" i="1"/>
  <c r="O527" i="1"/>
  <c r="M528" i="1"/>
  <c r="J1454" i="1"/>
  <c r="I1457" i="1"/>
  <c r="E3401" i="1" l="1"/>
  <c r="C3405" i="1"/>
  <c r="D3404" i="1"/>
  <c r="G3008" i="1"/>
  <c r="K1454" i="1"/>
  <c r="N528" i="1"/>
  <c r="H1458" i="1"/>
  <c r="L529" i="1"/>
  <c r="F3401" i="1"/>
  <c r="O528" i="1"/>
  <c r="J1455" i="1"/>
  <c r="M529" i="1"/>
  <c r="I1458" i="1"/>
  <c r="D3405" i="1" l="1"/>
  <c r="C3406" i="1"/>
  <c r="E3402" i="1"/>
  <c r="G3009" i="1"/>
  <c r="K1455" i="1"/>
  <c r="N529" i="1"/>
  <c r="H1459" i="1"/>
  <c r="L530" i="1"/>
  <c r="F3402" i="1"/>
  <c r="O529" i="1"/>
  <c r="I1459" i="1"/>
  <c r="J1456" i="1"/>
  <c r="M530" i="1"/>
  <c r="E3403" i="1" l="1"/>
  <c r="D3406" i="1"/>
  <c r="C3407" i="1"/>
  <c r="G3010" i="1"/>
  <c r="K1456" i="1"/>
  <c r="N530" i="1"/>
  <c r="H1460" i="1"/>
  <c r="L531" i="1"/>
  <c r="F3403" i="1"/>
  <c r="O530" i="1"/>
  <c r="M531" i="1"/>
  <c r="J1457" i="1"/>
  <c r="I1460" i="1"/>
  <c r="D3407" i="1" l="1"/>
  <c r="C3408" i="1"/>
  <c r="E3404" i="1"/>
  <c r="G3011" i="1"/>
  <c r="K1457" i="1"/>
  <c r="N531" i="1"/>
  <c r="H1461" i="1"/>
  <c r="L532" i="1"/>
  <c r="F3404" i="1"/>
  <c r="J1458" i="1"/>
  <c r="I1461" i="1"/>
  <c r="D3408" i="1" l="1"/>
  <c r="C3409" i="1"/>
  <c r="E3405" i="1"/>
  <c r="F3405" i="1"/>
  <c r="O531" i="1"/>
  <c r="M532" i="1"/>
  <c r="E3406" i="1" l="1"/>
  <c r="D3409" i="1"/>
  <c r="C3410" i="1"/>
  <c r="G3012" i="1"/>
  <c r="K1458" i="1"/>
  <c r="N532" i="1"/>
  <c r="H1462" i="1"/>
  <c r="L533" i="1"/>
  <c r="F3406" i="1"/>
  <c r="J1459" i="1"/>
  <c r="M533" i="1"/>
  <c r="D3410" i="1" l="1"/>
  <c r="C3411" i="1"/>
  <c r="E3407" i="1"/>
  <c r="F3407" i="1"/>
  <c r="O532" i="1"/>
  <c r="I1462" i="1"/>
  <c r="E3408" i="1" l="1"/>
  <c r="D3411" i="1"/>
  <c r="C3412" i="1"/>
  <c r="G3013" i="1"/>
  <c r="K1459" i="1"/>
  <c r="N533" i="1"/>
  <c r="H1463" i="1"/>
  <c r="L534" i="1"/>
  <c r="F3408" i="1"/>
  <c r="M534" i="1"/>
  <c r="J1460" i="1"/>
  <c r="D3412" i="1" l="1"/>
  <c r="C3413" i="1"/>
  <c r="E3409" i="1"/>
  <c r="F3409" i="1"/>
  <c r="O533" i="1"/>
  <c r="I1463" i="1"/>
  <c r="E3410" i="1" l="1"/>
  <c r="C3414" i="1"/>
  <c r="D3413" i="1"/>
  <c r="G3014" i="1"/>
  <c r="K1460" i="1"/>
  <c r="N534" i="1"/>
  <c r="H1464" i="1"/>
  <c r="L535" i="1"/>
  <c r="F3410" i="1"/>
  <c r="I1464" i="1"/>
  <c r="J1461" i="1"/>
  <c r="C3415" i="1" l="1"/>
  <c r="D3414" i="1"/>
  <c r="E3411" i="1"/>
  <c r="F3411" i="1"/>
  <c r="O534" i="1"/>
  <c r="M535" i="1"/>
  <c r="D3415" i="1" l="1"/>
  <c r="C3416" i="1"/>
  <c r="E3412" i="1"/>
  <c r="G3015" i="1"/>
  <c r="K1461" i="1"/>
  <c r="N535" i="1"/>
  <c r="H1465" i="1"/>
  <c r="L536" i="1"/>
  <c r="F3412" i="1"/>
  <c r="O535" i="1"/>
  <c r="M536" i="1"/>
  <c r="J1462" i="1"/>
  <c r="I1465" i="1"/>
  <c r="D3416" i="1" l="1"/>
  <c r="C3417" i="1"/>
  <c r="E3413" i="1"/>
  <c r="G3016" i="1"/>
  <c r="K1462" i="1"/>
  <c r="N536" i="1"/>
  <c r="H1466" i="1"/>
  <c r="L537" i="1"/>
  <c r="F3413" i="1"/>
  <c r="J1463" i="1"/>
  <c r="I1466" i="1"/>
  <c r="C3418" i="1" l="1"/>
  <c r="D3417" i="1"/>
  <c r="E3414" i="1"/>
  <c r="O536" i="1"/>
  <c r="F3414" i="1"/>
  <c r="M537" i="1"/>
  <c r="E3415" i="1" l="1"/>
  <c r="D3418" i="1"/>
  <c r="C3419" i="1"/>
  <c r="G3017" i="1"/>
  <c r="K1463" i="1"/>
  <c r="N537" i="1"/>
  <c r="H1467" i="1"/>
  <c r="L538" i="1"/>
  <c r="F3415" i="1"/>
  <c r="J1464" i="1"/>
  <c r="I1467" i="1"/>
  <c r="D3419" i="1" l="1"/>
  <c r="C3420" i="1"/>
  <c r="E3416" i="1"/>
  <c r="F3416" i="1"/>
  <c r="O537" i="1"/>
  <c r="M538" i="1"/>
  <c r="C3421" i="1" l="1"/>
  <c r="D3420" i="1"/>
  <c r="E3417" i="1"/>
  <c r="G3018" i="1"/>
  <c r="K1464" i="1"/>
  <c r="N538" i="1"/>
  <c r="H1468" i="1"/>
  <c r="L539" i="1"/>
  <c r="F3417" i="1"/>
  <c r="O538" i="1"/>
  <c r="I1468" i="1"/>
  <c r="J1465" i="1"/>
  <c r="M539" i="1"/>
  <c r="E3418" i="1" l="1"/>
  <c r="D3421" i="1"/>
  <c r="C3422" i="1"/>
  <c r="G3019" i="1"/>
  <c r="K1465" i="1"/>
  <c r="N539" i="1"/>
  <c r="H1469" i="1"/>
  <c r="L540" i="1"/>
  <c r="F3418" i="1"/>
  <c r="O539" i="1"/>
  <c r="M540" i="1"/>
  <c r="J1466" i="1"/>
  <c r="I1469" i="1"/>
  <c r="E3419" i="1" l="1"/>
  <c r="D3422" i="1"/>
  <c r="C3423" i="1"/>
  <c r="G3020" i="1"/>
  <c r="K1466" i="1"/>
  <c r="N540" i="1"/>
  <c r="H1470" i="1"/>
  <c r="L541" i="1"/>
  <c r="F3419" i="1"/>
  <c r="O540" i="1"/>
  <c r="I1470" i="1"/>
  <c r="J1467" i="1"/>
  <c r="M541" i="1"/>
  <c r="E3420" i="1" l="1"/>
  <c r="D3423" i="1"/>
  <c r="C3424" i="1"/>
  <c r="G3021" i="1"/>
  <c r="K1467" i="1"/>
  <c r="N541" i="1"/>
  <c r="H1471" i="1"/>
  <c r="L542" i="1"/>
  <c r="F3420" i="1"/>
  <c r="M542" i="1"/>
  <c r="J1468" i="1"/>
  <c r="E3421" i="1" l="1"/>
  <c r="C3425" i="1"/>
  <c r="D3424" i="1"/>
  <c r="F3421" i="1"/>
  <c r="O541" i="1"/>
  <c r="I1471" i="1"/>
  <c r="D3425" i="1" l="1"/>
  <c r="C3426" i="1"/>
  <c r="E3422" i="1"/>
  <c r="G3022" i="1"/>
  <c r="K1468" i="1"/>
  <c r="N542" i="1"/>
  <c r="H1472" i="1"/>
  <c r="L543" i="1"/>
  <c r="F3422" i="1"/>
  <c r="M543" i="1"/>
  <c r="E3423" i="1" l="1"/>
  <c r="D3426" i="1"/>
  <c r="C3427" i="1"/>
  <c r="F3423" i="1"/>
  <c r="O542" i="1"/>
  <c r="J1469" i="1"/>
  <c r="I1472" i="1"/>
  <c r="D3427" i="1" l="1"/>
  <c r="C3428" i="1"/>
  <c r="E3424" i="1"/>
  <c r="G3023" i="1"/>
  <c r="K1469" i="1"/>
  <c r="N543" i="1"/>
  <c r="H1473" i="1"/>
  <c r="L544" i="1"/>
  <c r="F3424" i="1"/>
  <c r="J1470" i="1"/>
  <c r="D3428" i="1" l="1"/>
  <c r="C3429" i="1"/>
  <c r="E3425" i="1"/>
  <c r="O543" i="1"/>
  <c r="F3425" i="1"/>
  <c r="M544" i="1"/>
  <c r="I1473" i="1"/>
  <c r="E3426" i="1" l="1"/>
  <c r="D3429" i="1"/>
  <c r="C3430" i="1"/>
  <c r="G3024" i="1"/>
  <c r="K1470" i="1"/>
  <c r="N544" i="1"/>
  <c r="H1474" i="1"/>
  <c r="L545" i="1"/>
  <c r="F3426" i="1"/>
  <c r="O544" i="1"/>
  <c r="M545" i="1"/>
  <c r="J1471" i="1"/>
  <c r="I1474" i="1"/>
  <c r="D3430" i="1" l="1"/>
  <c r="C3431" i="1"/>
  <c r="E3427" i="1"/>
  <c r="G3025" i="1"/>
  <c r="K1471" i="1"/>
  <c r="N545" i="1"/>
  <c r="H1475" i="1"/>
  <c r="L546" i="1"/>
  <c r="F3427" i="1"/>
  <c r="O545" i="1"/>
  <c r="M546" i="1"/>
  <c r="J1472" i="1"/>
  <c r="I1475" i="1"/>
  <c r="D3431" i="1" l="1"/>
  <c r="C3432" i="1"/>
  <c r="E3428" i="1"/>
  <c r="G3026" i="1"/>
  <c r="K1472" i="1"/>
  <c r="N546" i="1"/>
  <c r="H1476" i="1"/>
  <c r="L547" i="1"/>
  <c r="F3428" i="1"/>
  <c r="O546" i="1"/>
  <c r="J1473" i="1"/>
  <c r="I1476" i="1"/>
  <c r="M547" i="1"/>
  <c r="E3429" i="1" l="1"/>
  <c r="D3432" i="1"/>
  <c r="C3433" i="1"/>
  <c r="G3027" i="1"/>
  <c r="K1473" i="1"/>
  <c r="N547" i="1"/>
  <c r="H1477" i="1"/>
  <c r="L548" i="1"/>
  <c r="F3429" i="1"/>
  <c r="J1474" i="1"/>
  <c r="M548" i="1"/>
  <c r="D3433" i="1" l="1"/>
  <c r="C3434" i="1"/>
  <c r="E3430" i="1"/>
  <c r="O547" i="1"/>
  <c r="F3430" i="1"/>
  <c r="I1477" i="1"/>
  <c r="E3431" i="1" l="1"/>
  <c r="D3434" i="1"/>
  <c r="C3435" i="1"/>
  <c r="G3028" i="1"/>
  <c r="K1474" i="1"/>
  <c r="N548" i="1"/>
  <c r="H1478" i="1"/>
  <c r="L549" i="1"/>
  <c r="F3431" i="1"/>
  <c r="O548" i="1"/>
  <c r="M549" i="1"/>
  <c r="J1475" i="1"/>
  <c r="I1478" i="1"/>
  <c r="D3435" i="1" l="1"/>
  <c r="C3436" i="1"/>
  <c r="E3432" i="1"/>
  <c r="G3029" i="1"/>
  <c r="K1475" i="1"/>
  <c r="N549" i="1"/>
  <c r="H1479" i="1"/>
  <c r="L550" i="1"/>
  <c r="F3432" i="1"/>
  <c r="O549" i="1"/>
  <c r="M550" i="1"/>
  <c r="J1476" i="1"/>
  <c r="I1479" i="1"/>
  <c r="D3436" i="1" l="1"/>
  <c r="C3437" i="1"/>
  <c r="E3433" i="1"/>
  <c r="G3030" i="1"/>
  <c r="K1476" i="1"/>
  <c r="N550" i="1"/>
  <c r="H1480" i="1"/>
  <c r="L551" i="1"/>
  <c r="F3433" i="1"/>
  <c r="I1480" i="1"/>
  <c r="J1477" i="1"/>
  <c r="M551" i="1"/>
  <c r="E3434" i="1" l="1"/>
  <c r="C3438" i="1"/>
  <c r="D3437" i="1"/>
  <c r="F3434" i="1"/>
  <c r="O550" i="1"/>
  <c r="D3438" i="1" l="1"/>
  <c r="C3439" i="1"/>
  <c r="E3435" i="1"/>
  <c r="G3031" i="1"/>
  <c r="K1477" i="1"/>
  <c r="N551" i="1"/>
  <c r="H1481" i="1"/>
  <c r="L552" i="1"/>
  <c r="F3435" i="1"/>
  <c r="J1478" i="1"/>
  <c r="I1481" i="1"/>
  <c r="D3439" i="1" l="1"/>
  <c r="C3440" i="1"/>
  <c r="E3436" i="1"/>
  <c r="F3436" i="1"/>
  <c r="O551" i="1"/>
  <c r="M552" i="1"/>
  <c r="E3437" i="1" l="1"/>
  <c r="D3440" i="1"/>
  <c r="C3441" i="1"/>
  <c r="G3032" i="1"/>
  <c r="K1478" i="1"/>
  <c r="N552" i="1"/>
  <c r="H1482" i="1"/>
  <c r="L553" i="1"/>
  <c r="F3437" i="1"/>
  <c r="J1479" i="1"/>
  <c r="I1482" i="1"/>
  <c r="D3441" i="1" l="1"/>
  <c r="C3442" i="1"/>
  <c r="E3438" i="1"/>
  <c r="F3438" i="1"/>
  <c r="O552" i="1"/>
  <c r="M553" i="1"/>
  <c r="E3439" i="1" l="1"/>
  <c r="C3443" i="1"/>
  <c r="D3442" i="1"/>
  <c r="G3033" i="1"/>
  <c r="K1479" i="1"/>
  <c r="N553" i="1"/>
  <c r="H1483" i="1"/>
  <c r="L554" i="1"/>
  <c r="F3439" i="1"/>
  <c r="J1480" i="1"/>
  <c r="I1483" i="1"/>
  <c r="C3444" i="1" l="1"/>
  <c r="D3443" i="1"/>
  <c r="E3440" i="1"/>
  <c r="F3440" i="1"/>
  <c r="O553" i="1"/>
  <c r="M554" i="1"/>
  <c r="D3444" i="1" l="1"/>
  <c r="C3445" i="1"/>
  <c r="E3441" i="1"/>
  <c r="G3034" i="1"/>
  <c r="K1480" i="1"/>
  <c r="N554" i="1"/>
  <c r="H1484" i="1"/>
  <c r="L555" i="1"/>
  <c r="F3441" i="1"/>
  <c r="J1481" i="1"/>
  <c r="I1484" i="1"/>
  <c r="E3442" i="1" l="1"/>
  <c r="C3446" i="1"/>
  <c r="D3445" i="1"/>
  <c r="F3442" i="1"/>
  <c r="O554" i="1"/>
  <c r="M555" i="1"/>
  <c r="D3446" i="1" l="1"/>
  <c r="C3447" i="1"/>
  <c r="E3443" i="1"/>
  <c r="G3035" i="1"/>
  <c r="K1481" i="1"/>
  <c r="N555" i="1"/>
  <c r="H1485" i="1"/>
  <c r="L556" i="1"/>
  <c r="F3443" i="1"/>
  <c r="J1482" i="1"/>
  <c r="I1485" i="1"/>
  <c r="D3447" i="1" l="1"/>
  <c r="C3448" i="1"/>
  <c r="E3444" i="1"/>
  <c r="F3444" i="1"/>
  <c r="O555" i="1"/>
  <c r="M556" i="1"/>
  <c r="E3445" i="1" l="1"/>
  <c r="D3448" i="1"/>
  <c r="C3449" i="1"/>
  <c r="G3036" i="1"/>
  <c r="K1482" i="1"/>
  <c r="N556" i="1"/>
  <c r="H1486" i="1"/>
  <c r="L557" i="1"/>
  <c r="F3445" i="1"/>
  <c r="C3450" i="1" l="1"/>
  <c r="D3449" i="1"/>
  <c r="E3446" i="1"/>
  <c r="F3446" i="1"/>
  <c r="O556" i="1"/>
  <c r="I1486" i="1"/>
  <c r="J1483" i="1"/>
  <c r="M557" i="1"/>
  <c r="E3447" i="1" l="1"/>
  <c r="D3450" i="1"/>
  <c r="C3451" i="1"/>
  <c r="G3037" i="1"/>
  <c r="K1483" i="1"/>
  <c r="N557" i="1"/>
  <c r="H1487" i="1"/>
  <c r="L558" i="1"/>
  <c r="F3447" i="1"/>
  <c r="E3448" i="1" l="1"/>
  <c r="D3451" i="1"/>
  <c r="C3452" i="1"/>
  <c r="F3448" i="1"/>
  <c r="O557" i="1"/>
  <c r="I1487" i="1"/>
  <c r="J1484" i="1"/>
  <c r="M558" i="1"/>
  <c r="E3449" i="1" l="1"/>
  <c r="D3452" i="1"/>
  <c r="C3453" i="1"/>
  <c r="G3038" i="1"/>
  <c r="K1484" i="1"/>
  <c r="N558" i="1"/>
  <c r="H1488" i="1"/>
  <c r="L559" i="1"/>
  <c r="F3449" i="1"/>
  <c r="E3450" i="1" l="1"/>
  <c r="D3453" i="1"/>
  <c r="C3454" i="1"/>
  <c r="F3450" i="1"/>
  <c r="O558" i="1"/>
  <c r="J1485" i="1"/>
  <c r="I1488" i="1"/>
  <c r="M559" i="1"/>
  <c r="E3451" i="1" l="1"/>
  <c r="D3454" i="1"/>
  <c r="C3455" i="1"/>
  <c r="G3039" i="1"/>
  <c r="K1485" i="1"/>
  <c r="N559" i="1"/>
  <c r="H1489" i="1"/>
  <c r="L560" i="1"/>
  <c r="F3451" i="1"/>
  <c r="J1486" i="1"/>
  <c r="I1489" i="1"/>
  <c r="E3452" i="1" l="1"/>
  <c r="D3455" i="1"/>
  <c r="C3456" i="1"/>
  <c r="F3452" i="1"/>
  <c r="O559" i="1"/>
  <c r="M560" i="1"/>
  <c r="E3453" i="1" l="1"/>
  <c r="D3456" i="1"/>
  <c r="C3457" i="1"/>
  <c r="G3040" i="1"/>
  <c r="K1486" i="1"/>
  <c r="N560" i="1"/>
  <c r="H1490" i="1"/>
  <c r="L561" i="1"/>
  <c r="F3453" i="1"/>
  <c r="J1487" i="1"/>
  <c r="E3454" i="1" l="1"/>
  <c r="D3457" i="1"/>
  <c r="C3458" i="1"/>
  <c r="F3454" i="1"/>
  <c r="O560" i="1"/>
  <c r="I1490" i="1"/>
  <c r="M561" i="1"/>
  <c r="E3455" i="1" l="1"/>
  <c r="D3458" i="1"/>
  <c r="C3459" i="1"/>
  <c r="G3041" i="1"/>
  <c r="K1487" i="1"/>
  <c r="N561" i="1"/>
  <c r="H1491" i="1"/>
  <c r="L562" i="1"/>
  <c r="F3455" i="1"/>
  <c r="I1491" i="1"/>
  <c r="J1488" i="1"/>
  <c r="E3456" i="1" l="1"/>
  <c r="D3459" i="1"/>
  <c r="C3460" i="1"/>
  <c r="F3456" i="1"/>
  <c r="O561" i="1"/>
  <c r="M562" i="1"/>
  <c r="E3457" i="1" l="1"/>
  <c r="C3461" i="1"/>
  <c r="D3460" i="1"/>
  <c r="G3042" i="1"/>
  <c r="K1488" i="1"/>
  <c r="N562" i="1"/>
  <c r="H1492" i="1"/>
  <c r="L563" i="1"/>
  <c r="F3457" i="1"/>
  <c r="J1489" i="1"/>
  <c r="I1492" i="1"/>
  <c r="D3461" i="1" l="1"/>
  <c r="C3462" i="1"/>
  <c r="E3458" i="1"/>
  <c r="F3458" i="1"/>
  <c r="O562" i="1"/>
  <c r="M563" i="1"/>
  <c r="E3459" i="1" l="1"/>
  <c r="D3462" i="1"/>
  <c r="C3463" i="1"/>
  <c r="G3043" i="1"/>
  <c r="K1489" i="1"/>
  <c r="N563" i="1"/>
  <c r="H1493" i="1"/>
  <c r="L564" i="1"/>
  <c r="F3459" i="1"/>
  <c r="D3463" i="1" l="1"/>
  <c r="C3464" i="1"/>
  <c r="E3460" i="1"/>
  <c r="F3460" i="1"/>
  <c r="O563" i="1"/>
  <c r="I1493" i="1"/>
  <c r="J1490" i="1"/>
  <c r="M564" i="1"/>
  <c r="E3461" i="1" l="1"/>
  <c r="D3464" i="1"/>
  <c r="C3465" i="1"/>
  <c r="G3044" i="1"/>
  <c r="K1490" i="1"/>
  <c r="N564" i="1"/>
  <c r="H1494" i="1"/>
  <c r="L565" i="1"/>
  <c r="F3461" i="1"/>
  <c r="O564" i="1"/>
  <c r="J1491" i="1"/>
  <c r="I1494" i="1"/>
  <c r="M565" i="1"/>
  <c r="D3465" i="1" l="1"/>
  <c r="C3466" i="1"/>
  <c r="E3462" i="1"/>
  <c r="G3045" i="1"/>
  <c r="K1491" i="1"/>
  <c r="N565" i="1"/>
  <c r="H1495" i="1"/>
  <c r="L566" i="1"/>
  <c r="F3462" i="1"/>
  <c r="D3466" i="1" l="1"/>
  <c r="C3467" i="1"/>
  <c r="E3463" i="1"/>
  <c r="F3463" i="1"/>
  <c r="O565" i="1"/>
  <c r="I1495" i="1"/>
  <c r="J1492" i="1"/>
  <c r="M566" i="1"/>
  <c r="E3464" i="1" l="1"/>
  <c r="D3467" i="1"/>
  <c r="C3468" i="1"/>
  <c r="G3046" i="1"/>
  <c r="K1492" i="1"/>
  <c r="N566" i="1"/>
  <c r="H1496" i="1"/>
  <c r="L567" i="1"/>
  <c r="F3464" i="1"/>
  <c r="D3468" i="1" l="1"/>
  <c r="C3469" i="1"/>
  <c r="E3465" i="1"/>
  <c r="F3465" i="1"/>
  <c r="O566" i="1"/>
  <c r="I1496" i="1"/>
  <c r="J1493" i="1"/>
  <c r="M567" i="1"/>
  <c r="E3466" i="1" l="1"/>
  <c r="D3469" i="1"/>
  <c r="C3470" i="1"/>
  <c r="G3047" i="1"/>
  <c r="K1493" i="1"/>
  <c r="N567" i="1"/>
  <c r="H1497" i="1"/>
  <c r="L568" i="1"/>
  <c r="F3466" i="1"/>
  <c r="J1494" i="1"/>
  <c r="C3471" i="1" l="1"/>
  <c r="D3470" i="1"/>
  <c r="E3467" i="1"/>
  <c r="F3467" i="1"/>
  <c r="O567" i="1"/>
  <c r="I1497" i="1"/>
  <c r="M568" i="1"/>
  <c r="E3468" i="1" l="1"/>
  <c r="D3471" i="1"/>
  <c r="C3472" i="1"/>
  <c r="G3048" i="1"/>
  <c r="K1494" i="1"/>
  <c r="N568" i="1"/>
  <c r="H1498" i="1"/>
  <c r="L569" i="1"/>
  <c r="F3468" i="1"/>
  <c r="E3469" i="1" l="1"/>
  <c r="D3472" i="1"/>
  <c r="C3473" i="1"/>
  <c r="F3469" i="1"/>
  <c r="O568" i="1"/>
  <c r="I1498" i="1"/>
  <c r="J1495" i="1"/>
  <c r="M569" i="1"/>
  <c r="E3470" i="1" l="1"/>
  <c r="D3473" i="1"/>
  <c r="C3474" i="1"/>
  <c r="G3049" i="1"/>
  <c r="K1495" i="1"/>
  <c r="N569" i="1"/>
  <c r="H1499" i="1"/>
  <c r="L570" i="1"/>
  <c r="F3470" i="1"/>
  <c r="E3471" i="1" l="1"/>
  <c r="D3474" i="1"/>
  <c r="C3475" i="1"/>
  <c r="F3471" i="1"/>
  <c r="O569" i="1"/>
  <c r="I1499" i="1"/>
  <c r="J1496" i="1"/>
  <c r="M570" i="1"/>
  <c r="E3472" i="1" l="1"/>
  <c r="D3475" i="1"/>
  <c r="C3476" i="1"/>
  <c r="G3050" i="1"/>
  <c r="K1496" i="1"/>
  <c r="N570" i="1"/>
  <c r="H1500" i="1"/>
  <c r="L571" i="1"/>
  <c r="O570" i="1"/>
  <c r="F3472" i="1"/>
  <c r="J1497" i="1"/>
  <c r="I1500" i="1"/>
  <c r="M571" i="1"/>
  <c r="E3473" i="1" l="1"/>
  <c r="D3476" i="1"/>
  <c r="C3477" i="1"/>
  <c r="G3051" i="1"/>
  <c r="K1497" i="1"/>
  <c r="N571" i="1"/>
  <c r="H1501" i="1"/>
  <c r="L572" i="1"/>
  <c r="F3473" i="1"/>
  <c r="J1498" i="1"/>
  <c r="I1501" i="1"/>
  <c r="E3474" i="1" l="1"/>
  <c r="D3477" i="1"/>
  <c r="C3478" i="1"/>
  <c r="F3474" i="1"/>
  <c r="O571" i="1"/>
  <c r="M572" i="1"/>
  <c r="E3475" i="1" l="1"/>
  <c r="D3478" i="1"/>
  <c r="C3479" i="1"/>
  <c r="G3052" i="1"/>
  <c r="K1498" i="1"/>
  <c r="N572" i="1"/>
  <c r="H1502" i="1"/>
  <c r="L573" i="1"/>
  <c r="F3475" i="1"/>
  <c r="J1499" i="1"/>
  <c r="I1502" i="1"/>
  <c r="E3476" i="1" l="1"/>
  <c r="C3480" i="1"/>
  <c r="D3479" i="1"/>
  <c r="F3476" i="1"/>
  <c r="O572" i="1"/>
  <c r="M573" i="1"/>
  <c r="C3481" i="1" l="1"/>
  <c r="D3480" i="1"/>
  <c r="E3477" i="1"/>
  <c r="G3053" i="1"/>
  <c r="K1499" i="1"/>
  <c r="N573" i="1"/>
  <c r="H1503" i="1"/>
  <c r="L574" i="1"/>
  <c r="F3477" i="1"/>
  <c r="J1500" i="1"/>
  <c r="E3478" i="1" l="1"/>
  <c r="C3482" i="1"/>
  <c r="D3481" i="1"/>
  <c r="F3478" i="1"/>
  <c r="O573" i="1"/>
  <c r="I1503" i="1"/>
  <c r="M574" i="1"/>
  <c r="C3483" i="1" l="1"/>
  <c r="D3482" i="1"/>
  <c r="E3479" i="1"/>
  <c r="G3054" i="1"/>
  <c r="K1500" i="1"/>
  <c r="N574" i="1"/>
  <c r="H1504" i="1"/>
  <c r="L575" i="1"/>
  <c r="F3479" i="1"/>
  <c r="E3480" i="1" l="1"/>
  <c r="C3484" i="1"/>
  <c r="D3483" i="1"/>
  <c r="F3480" i="1"/>
  <c r="O574" i="1"/>
  <c r="I1504" i="1"/>
  <c r="J1501" i="1"/>
  <c r="M575" i="1"/>
  <c r="C3485" i="1" l="1"/>
  <c r="D3484" i="1"/>
  <c r="E3481" i="1"/>
  <c r="G3055" i="1"/>
  <c r="K1501" i="1"/>
  <c r="N575" i="1"/>
  <c r="H1505" i="1"/>
  <c r="L576" i="1"/>
  <c r="F3481" i="1"/>
  <c r="O575" i="1"/>
  <c r="J1502" i="1"/>
  <c r="I1505" i="1"/>
  <c r="M576" i="1"/>
  <c r="E3482" i="1" l="1"/>
  <c r="C3486" i="1"/>
  <c r="D3485" i="1"/>
  <c r="G3056" i="1"/>
  <c r="K1502" i="1"/>
  <c r="N576" i="1"/>
  <c r="H1506" i="1"/>
  <c r="L577" i="1"/>
  <c r="F3482" i="1"/>
  <c r="J1503" i="1"/>
  <c r="I1506" i="1"/>
  <c r="C3487" i="1" l="1"/>
  <c r="D3486" i="1"/>
  <c r="E3483" i="1"/>
  <c r="F3483" i="1"/>
  <c r="O576" i="1"/>
  <c r="M577" i="1"/>
  <c r="E3484" i="1" l="1"/>
  <c r="D3487" i="1"/>
  <c r="C3488" i="1"/>
  <c r="G3057" i="1"/>
  <c r="K1503" i="1"/>
  <c r="N577" i="1"/>
  <c r="H1507" i="1"/>
  <c r="L578" i="1"/>
  <c r="F3484" i="1"/>
  <c r="E3485" i="1" l="1"/>
  <c r="D3488" i="1"/>
  <c r="C3489" i="1"/>
  <c r="F3485" i="1"/>
  <c r="O577" i="1"/>
  <c r="I1507" i="1"/>
  <c r="J1504" i="1"/>
  <c r="M578" i="1"/>
  <c r="E3486" i="1" l="1"/>
  <c r="D3489" i="1"/>
  <c r="C3490" i="1"/>
  <c r="G3058" i="1"/>
  <c r="K1504" i="1"/>
  <c r="N578" i="1"/>
  <c r="H1508" i="1"/>
  <c r="L579" i="1"/>
  <c r="F3486" i="1"/>
  <c r="E3487" i="1" l="1"/>
  <c r="D3490" i="1"/>
  <c r="C3491" i="1"/>
  <c r="F3487" i="1"/>
  <c r="O578" i="1"/>
  <c r="J1505" i="1"/>
  <c r="I1508" i="1"/>
  <c r="M579" i="1"/>
  <c r="E3488" i="1" l="1"/>
  <c r="D3491" i="1"/>
  <c r="C3492" i="1"/>
  <c r="G3059" i="1"/>
  <c r="K1505" i="1"/>
  <c r="N579" i="1"/>
  <c r="H1509" i="1"/>
  <c r="L580" i="1"/>
  <c r="F3488" i="1"/>
  <c r="E3489" i="1" l="1"/>
  <c r="D3492" i="1"/>
  <c r="C3493" i="1"/>
  <c r="F3489" i="1"/>
  <c r="O579" i="1"/>
  <c r="I1509" i="1"/>
  <c r="J1506" i="1"/>
  <c r="M580" i="1"/>
  <c r="E3490" i="1" l="1"/>
  <c r="D3493" i="1"/>
  <c r="C3494" i="1"/>
  <c r="G3060" i="1"/>
  <c r="K1506" i="1"/>
  <c r="N580" i="1"/>
  <c r="H1510" i="1"/>
  <c r="L581" i="1"/>
  <c r="F3490" i="1"/>
  <c r="M581" i="1"/>
  <c r="I1510" i="1"/>
  <c r="J1507" i="1"/>
  <c r="E3491" i="1" l="1"/>
  <c r="D3494" i="1"/>
  <c r="C3495" i="1"/>
  <c r="F3491" i="1"/>
  <c r="O580" i="1"/>
  <c r="E3492" i="1" l="1"/>
  <c r="D3495" i="1"/>
  <c r="C3496" i="1"/>
  <c r="G3061" i="1"/>
  <c r="K1507" i="1"/>
  <c r="N581" i="1"/>
  <c r="H1511" i="1"/>
  <c r="L582" i="1"/>
  <c r="F3492" i="1"/>
  <c r="E3493" i="1" l="1"/>
  <c r="D3496" i="1"/>
  <c r="C3497" i="1"/>
  <c r="F3493" i="1"/>
  <c r="O581" i="1"/>
  <c r="I1511" i="1"/>
  <c r="J1508" i="1"/>
  <c r="M582" i="1"/>
  <c r="E3494" i="1" l="1"/>
  <c r="D3497" i="1"/>
  <c r="C3498" i="1"/>
  <c r="G3062" i="1"/>
  <c r="K1508" i="1"/>
  <c r="N582" i="1"/>
  <c r="H1512" i="1"/>
  <c r="L583" i="1"/>
  <c r="F3494" i="1"/>
  <c r="E3495" i="1" l="1"/>
  <c r="D3498" i="1"/>
  <c r="C3499" i="1"/>
  <c r="F3495" i="1"/>
  <c r="O582" i="1"/>
  <c r="J1509" i="1"/>
  <c r="I1512" i="1"/>
  <c r="M583" i="1"/>
  <c r="E3496" i="1" l="1"/>
  <c r="D3499" i="1"/>
  <c r="C3500" i="1"/>
  <c r="G3063" i="1"/>
  <c r="K1509" i="1"/>
  <c r="N583" i="1"/>
  <c r="H1513" i="1"/>
  <c r="L584" i="1"/>
  <c r="F3496" i="1"/>
  <c r="E3497" i="1" l="1"/>
  <c r="D3500" i="1"/>
  <c r="C3501" i="1"/>
  <c r="F3497" i="1"/>
  <c r="O583" i="1"/>
  <c r="J1510" i="1"/>
  <c r="I1513" i="1"/>
  <c r="M584" i="1"/>
  <c r="E3498" i="1" l="1"/>
  <c r="D3501" i="1"/>
  <c r="C3502" i="1"/>
  <c r="G3064" i="1"/>
  <c r="K1510" i="1"/>
  <c r="N584" i="1"/>
  <c r="H1514" i="1"/>
  <c r="L585" i="1"/>
  <c r="F3498" i="1"/>
  <c r="E3499" i="1" l="1"/>
  <c r="D3502" i="1"/>
  <c r="C3503" i="1"/>
  <c r="F3499" i="1"/>
  <c r="O584" i="1"/>
  <c r="I1514" i="1"/>
  <c r="J1511" i="1"/>
  <c r="M585" i="1"/>
  <c r="E3500" i="1" l="1"/>
  <c r="D3503" i="1"/>
  <c r="C3504" i="1"/>
  <c r="G3065" i="1"/>
  <c r="K1511" i="1"/>
  <c r="N585" i="1"/>
  <c r="H1515" i="1"/>
  <c r="L586" i="1"/>
  <c r="F3500" i="1"/>
  <c r="E3501" i="1" l="1"/>
  <c r="D3504" i="1"/>
  <c r="C3505" i="1"/>
  <c r="F3501" i="1"/>
  <c r="O585" i="1"/>
  <c r="I1515" i="1"/>
  <c r="J1512" i="1"/>
  <c r="M586" i="1"/>
  <c r="E3502" i="1" l="1"/>
  <c r="D3505" i="1"/>
  <c r="C3506" i="1"/>
  <c r="G3066" i="1"/>
  <c r="K1512" i="1"/>
  <c r="N586" i="1"/>
  <c r="H1516" i="1"/>
  <c r="L587" i="1"/>
  <c r="F3502" i="1"/>
  <c r="J1513" i="1"/>
  <c r="E3503" i="1" l="1"/>
  <c r="C3507" i="1"/>
  <c r="D3506" i="1"/>
  <c r="F3503" i="1"/>
  <c r="O586" i="1"/>
  <c r="I1516" i="1"/>
  <c r="M587" i="1"/>
  <c r="D3507" i="1" l="1"/>
  <c r="C3508" i="1"/>
  <c r="E3504" i="1"/>
  <c r="G3067" i="1"/>
  <c r="K1513" i="1"/>
  <c r="N587" i="1"/>
  <c r="H1517" i="1"/>
  <c r="L588" i="1"/>
  <c r="F3504" i="1"/>
  <c r="E3505" i="1" l="1"/>
  <c r="D3508" i="1"/>
  <c r="C3509" i="1"/>
  <c r="F3505" i="1"/>
  <c r="O587" i="1"/>
  <c r="I1517" i="1"/>
  <c r="J1514" i="1"/>
  <c r="M588" i="1"/>
  <c r="D3509" i="1" l="1"/>
  <c r="C3510" i="1"/>
  <c r="E3506" i="1"/>
  <c r="G3068" i="1"/>
  <c r="K1514" i="1"/>
  <c r="N588" i="1"/>
  <c r="H1518" i="1"/>
  <c r="L589" i="1"/>
  <c r="F3506" i="1"/>
  <c r="D3510" i="1" l="1"/>
  <c r="C3511" i="1"/>
  <c r="E3507" i="1"/>
  <c r="F3507" i="1"/>
  <c r="O588" i="1"/>
  <c r="J1515" i="1"/>
  <c r="I1518" i="1"/>
  <c r="M589" i="1"/>
  <c r="E3508" i="1" l="1"/>
  <c r="D3511" i="1"/>
  <c r="C3512" i="1"/>
  <c r="G3069" i="1"/>
  <c r="K1515" i="1"/>
  <c r="N589" i="1"/>
  <c r="H1519" i="1"/>
  <c r="L590" i="1"/>
  <c r="F3508" i="1"/>
  <c r="D3512" i="1" l="1"/>
  <c r="C3513" i="1"/>
  <c r="E3509" i="1"/>
  <c r="F3509" i="1"/>
  <c r="O589" i="1"/>
  <c r="I1519" i="1"/>
  <c r="J1516" i="1"/>
  <c r="M590" i="1"/>
  <c r="E3510" i="1" l="1"/>
  <c r="D3513" i="1"/>
  <c r="C3514" i="1"/>
  <c r="G3070" i="1"/>
  <c r="K1516" i="1"/>
  <c r="N590" i="1"/>
  <c r="H1520" i="1"/>
  <c r="L591" i="1"/>
  <c r="F3510" i="1"/>
  <c r="J1517" i="1"/>
  <c r="D3514" i="1" l="1"/>
  <c r="C3515" i="1"/>
  <c r="E3511" i="1"/>
  <c r="F3511" i="1"/>
  <c r="O590" i="1"/>
  <c r="I1520" i="1"/>
  <c r="M591" i="1"/>
  <c r="E3512" i="1" l="1"/>
  <c r="C3516" i="1"/>
  <c r="D3515" i="1"/>
  <c r="G3071" i="1"/>
  <c r="K1517" i="1"/>
  <c r="N591" i="1"/>
  <c r="H1521" i="1"/>
  <c r="L592" i="1"/>
  <c r="F3512" i="1"/>
  <c r="C3517" i="1" l="1"/>
  <c r="D3516" i="1"/>
  <c r="E3513" i="1"/>
  <c r="F3513" i="1"/>
  <c r="O591" i="1"/>
  <c r="I1521" i="1"/>
  <c r="J1518" i="1"/>
  <c r="M592" i="1"/>
  <c r="C3518" i="1" l="1"/>
  <c r="D3517" i="1"/>
  <c r="E3514" i="1"/>
  <c r="G3072" i="1"/>
  <c r="K1518" i="1"/>
  <c r="N592" i="1"/>
  <c r="H1522" i="1"/>
  <c r="L593" i="1"/>
  <c r="F3514" i="1"/>
  <c r="J1519" i="1"/>
  <c r="C3519" i="1" l="1"/>
  <c r="D3518" i="1"/>
  <c r="E3515" i="1"/>
  <c r="F3515" i="1"/>
  <c r="O592" i="1"/>
  <c r="I1522" i="1"/>
  <c r="M593" i="1"/>
  <c r="C3520" i="1" l="1"/>
  <c r="D3519" i="1"/>
  <c r="E3516" i="1"/>
  <c r="G3073" i="1"/>
  <c r="K1519" i="1"/>
  <c r="N593" i="1"/>
  <c r="H1523" i="1"/>
  <c r="L594" i="1"/>
  <c r="F3516" i="1"/>
  <c r="C3521" i="1" l="1"/>
  <c r="D3520" i="1"/>
  <c r="E3517" i="1"/>
  <c r="F3517" i="1"/>
  <c r="O593" i="1"/>
  <c r="I1523" i="1"/>
  <c r="J1520" i="1"/>
  <c r="M594" i="1"/>
  <c r="C3522" i="1" l="1"/>
  <c r="D3521" i="1"/>
  <c r="E3518" i="1"/>
  <c r="G3074" i="1"/>
  <c r="K1520" i="1"/>
  <c r="N594" i="1"/>
  <c r="H1524" i="1"/>
  <c r="L595" i="1"/>
  <c r="F3518" i="1"/>
  <c r="J1521" i="1"/>
  <c r="D3522" i="1" l="1"/>
  <c r="C3523" i="1"/>
  <c r="E3519" i="1"/>
  <c r="F3519" i="1"/>
  <c r="O594" i="1"/>
  <c r="I1524" i="1"/>
  <c r="M595" i="1"/>
  <c r="D3523" i="1" l="1"/>
  <c r="C3524" i="1"/>
  <c r="E3520" i="1"/>
  <c r="G3075" i="1"/>
  <c r="K1521" i="1"/>
  <c r="N595" i="1"/>
  <c r="H1525" i="1"/>
  <c r="L596" i="1"/>
  <c r="F3520" i="1"/>
  <c r="D3524" i="1" l="1"/>
  <c r="C3525" i="1"/>
  <c r="E3521" i="1"/>
  <c r="F3521" i="1"/>
  <c r="O595" i="1"/>
  <c r="I1525" i="1"/>
  <c r="J1522" i="1"/>
  <c r="M596" i="1"/>
  <c r="E3522" i="1" l="1"/>
  <c r="D3525" i="1"/>
  <c r="C3526" i="1"/>
  <c r="G3076" i="1"/>
  <c r="K1522" i="1"/>
  <c r="N596" i="1"/>
  <c r="H1526" i="1"/>
  <c r="L597" i="1"/>
  <c r="F3522" i="1"/>
  <c r="D3526" i="1" l="1"/>
  <c r="C3527" i="1"/>
  <c r="E3523" i="1"/>
  <c r="F3523" i="1"/>
  <c r="O596" i="1"/>
  <c r="J1523" i="1"/>
  <c r="I1526" i="1"/>
  <c r="M597" i="1"/>
  <c r="E3524" i="1" l="1"/>
  <c r="D3527" i="1"/>
  <c r="C3528" i="1"/>
  <c r="G3077" i="1"/>
  <c r="K1523" i="1"/>
  <c r="N597" i="1"/>
  <c r="H1527" i="1"/>
  <c r="L598" i="1"/>
  <c r="F3524" i="1"/>
  <c r="D3528" i="1" l="1"/>
  <c r="C3529" i="1"/>
  <c r="E3525" i="1"/>
  <c r="F3525" i="1"/>
  <c r="O597" i="1"/>
  <c r="I1527" i="1"/>
  <c r="J1524" i="1"/>
  <c r="M598" i="1"/>
  <c r="E3526" i="1" l="1"/>
  <c r="D3529" i="1"/>
  <c r="C3530" i="1"/>
  <c r="G3078" i="1"/>
  <c r="K1524" i="1"/>
  <c r="N598" i="1"/>
  <c r="H1528" i="1"/>
  <c r="L599" i="1"/>
  <c r="F3526" i="1"/>
  <c r="D3530" i="1" l="1"/>
  <c r="C3531" i="1"/>
  <c r="E3527" i="1"/>
  <c r="F3527" i="1"/>
  <c r="O598" i="1"/>
  <c r="J1525" i="1"/>
  <c r="I1528" i="1"/>
  <c r="M599" i="1"/>
  <c r="E3528" i="1" l="1"/>
  <c r="D3531" i="1"/>
  <c r="C3532" i="1"/>
  <c r="G3079" i="1"/>
  <c r="K1525" i="1"/>
  <c r="N599" i="1"/>
  <c r="H1529" i="1"/>
  <c r="L600" i="1"/>
  <c r="F3528" i="1"/>
  <c r="C3533" i="1" l="1"/>
  <c r="D3532" i="1"/>
  <c r="E3529" i="1"/>
  <c r="O599" i="1"/>
  <c r="F3529" i="1"/>
  <c r="I1529" i="1"/>
  <c r="J1526" i="1"/>
  <c r="M600" i="1"/>
  <c r="E3530" i="1" l="1"/>
  <c r="D3533" i="1"/>
  <c r="C3534" i="1"/>
  <c r="G3080" i="1"/>
  <c r="K1526" i="1"/>
  <c r="N600" i="1"/>
  <c r="H1530" i="1"/>
  <c r="L601" i="1"/>
  <c r="F3530" i="1"/>
  <c r="D3534" i="1" l="1"/>
  <c r="C3535" i="1"/>
  <c r="E3531" i="1"/>
  <c r="F3531" i="1"/>
  <c r="O600" i="1"/>
  <c r="J1527" i="1"/>
  <c r="I1530" i="1"/>
  <c r="M601" i="1"/>
  <c r="D3535" i="1" l="1"/>
  <c r="C3536" i="1"/>
  <c r="E3532" i="1"/>
  <c r="G3081" i="1"/>
  <c r="K1527" i="1"/>
  <c r="N601" i="1"/>
  <c r="H1531" i="1"/>
  <c r="L602" i="1"/>
  <c r="F3532" i="1"/>
  <c r="D3536" i="1" l="1"/>
  <c r="C3537" i="1"/>
  <c r="E3533" i="1"/>
  <c r="F3533" i="1"/>
  <c r="O601" i="1"/>
  <c r="M602" i="1"/>
  <c r="J1528" i="1"/>
  <c r="I1531" i="1"/>
  <c r="E3534" i="1" l="1"/>
  <c r="D3537" i="1"/>
  <c r="C3538" i="1"/>
  <c r="G3082" i="1"/>
  <c r="K1528" i="1"/>
  <c r="N602" i="1"/>
  <c r="H1532" i="1"/>
  <c r="L603" i="1"/>
  <c r="F3534" i="1"/>
  <c r="O602" i="1"/>
  <c r="J1529" i="1"/>
  <c r="I1532" i="1"/>
  <c r="M603" i="1"/>
  <c r="D3538" i="1" l="1"/>
  <c r="C3539" i="1"/>
  <c r="E3535" i="1"/>
  <c r="G3083" i="1"/>
  <c r="K1529" i="1"/>
  <c r="N603" i="1"/>
  <c r="H1533" i="1"/>
  <c r="L604" i="1"/>
  <c r="F3535" i="1"/>
  <c r="D3539" i="1" l="1"/>
  <c r="C3540" i="1"/>
  <c r="E3536" i="1"/>
  <c r="F3536" i="1"/>
  <c r="O603" i="1"/>
  <c r="I1533" i="1"/>
  <c r="J1530" i="1"/>
  <c r="M604" i="1"/>
  <c r="E3537" i="1" l="1"/>
  <c r="D3540" i="1"/>
  <c r="C3541" i="1"/>
  <c r="G3084" i="1"/>
  <c r="K1530" i="1"/>
  <c r="N604" i="1"/>
  <c r="H1534" i="1"/>
  <c r="L605" i="1"/>
  <c r="F3537" i="1"/>
  <c r="D3541" i="1" l="1"/>
  <c r="C3542" i="1"/>
  <c r="E3538" i="1"/>
  <c r="F3538" i="1"/>
  <c r="O604" i="1"/>
  <c r="J1531" i="1"/>
  <c r="I1534" i="1"/>
  <c r="M605" i="1"/>
  <c r="E3539" i="1" l="1"/>
  <c r="D3542" i="1"/>
  <c r="C3543" i="1"/>
  <c r="G3085" i="1"/>
  <c r="K1531" i="1"/>
  <c r="N605" i="1"/>
  <c r="H1535" i="1"/>
  <c r="L606" i="1"/>
  <c r="F3539" i="1"/>
  <c r="C3544" i="1" l="1"/>
  <c r="D3543" i="1"/>
  <c r="E3540" i="1"/>
  <c r="F3540" i="1"/>
  <c r="O605" i="1"/>
  <c r="J1532" i="1"/>
  <c r="I1535" i="1"/>
  <c r="M606" i="1"/>
  <c r="E3541" i="1" l="1"/>
  <c r="C3545" i="1"/>
  <c r="D3544" i="1"/>
  <c r="G3086" i="1"/>
  <c r="K1532" i="1"/>
  <c r="N606" i="1"/>
  <c r="H1536" i="1"/>
  <c r="L607" i="1"/>
  <c r="F3541" i="1"/>
  <c r="C3546" i="1" l="1"/>
  <c r="D3545" i="1"/>
  <c r="E3542" i="1"/>
  <c r="F3542" i="1"/>
  <c r="O606" i="1"/>
  <c r="I1536" i="1"/>
  <c r="J1533" i="1"/>
  <c r="M607" i="1"/>
  <c r="E3543" i="1" l="1"/>
  <c r="C3547" i="1"/>
  <c r="D3546" i="1"/>
  <c r="G3087" i="1"/>
  <c r="K1533" i="1"/>
  <c r="N607" i="1"/>
  <c r="H1537" i="1"/>
  <c r="L608" i="1"/>
  <c r="F3543" i="1"/>
  <c r="C3548" i="1" l="1"/>
  <c r="D3547" i="1"/>
  <c r="E3544" i="1"/>
  <c r="F3544" i="1"/>
  <c r="O607" i="1"/>
  <c r="I1537" i="1"/>
  <c r="J1534" i="1"/>
  <c r="M608" i="1"/>
  <c r="E3545" i="1" l="1"/>
  <c r="C3549" i="1"/>
  <c r="D3548" i="1"/>
  <c r="G3088" i="1"/>
  <c r="K1534" i="1"/>
  <c r="N608" i="1"/>
  <c r="H1538" i="1"/>
  <c r="L609" i="1"/>
  <c r="F3545" i="1"/>
  <c r="C3550" i="1" l="1"/>
  <c r="D3549" i="1"/>
  <c r="E3546" i="1"/>
  <c r="F3546" i="1"/>
  <c r="O608" i="1"/>
  <c r="I1538" i="1"/>
  <c r="J1535" i="1"/>
  <c r="M609" i="1"/>
  <c r="E3547" i="1" l="1"/>
  <c r="C3551" i="1"/>
  <c r="D3550" i="1"/>
  <c r="G3089" i="1"/>
  <c r="K1535" i="1"/>
  <c r="N609" i="1"/>
  <c r="H1539" i="1"/>
  <c r="L610" i="1"/>
  <c r="F3547" i="1"/>
  <c r="J1536" i="1"/>
  <c r="C3552" i="1" l="1"/>
  <c r="D3551" i="1"/>
  <c r="E3548" i="1"/>
  <c r="O609" i="1"/>
  <c r="F3548" i="1"/>
  <c r="I1539" i="1"/>
  <c r="M610" i="1"/>
  <c r="E3549" i="1" l="1"/>
  <c r="C3553" i="1"/>
  <c r="D3552" i="1"/>
  <c r="G3090" i="1"/>
  <c r="K1536" i="1"/>
  <c r="N610" i="1"/>
  <c r="H1540" i="1"/>
  <c r="L611" i="1"/>
  <c r="F3549" i="1"/>
  <c r="C3554" i="1" l="1"/>
  <c r="D3553" i="1"/>
  <c r="E3550" i="1"/>
  <c r="F3550" i="1"/>
  <c r="O610" i="1"/>
  <c r="I1540" i="1"/>
  <c r="J1537" i="1"/>
  <c r="M611" i="1"/>
  <c r="E3551" i="1" l="1"/>
  <c r="C3555" i="1"/>
  <c r="D3554" i="1"/>
  <c r="G3091" i="1"/>
  <c r="K1537" i="1"/>
  <c r="N611" i="1"/>
  <c r="H1541" i="1"/>
  <c r="L612" i="1"/>
  <c r="F3551" i="1"/>
  <c r="I1541" i="1"/>
  <c r="J1538" i="1"/>
  <c r="C3556" i="1" l="1"/>
  <c r="D3555" i="1"/>
  <c r="E3552" i="1"/>
  <c r="F3552" i="1"/>
  <c r="O611" i="1"/>
  <c r="M612" i="1"/>
  <c r="E3553" i="1" l="1"/>
  <c r="C3557" i="1"/>
  <c r="D3556" i="1"/>
  <c r="G3092" i="1"/>
  <c r="K1538" i="1"/>
  <c r="N612" i="1"/>
  <c r="H1542" i="1"/>
  <c r="L613" i="1"/>
  <c r="F3553" i="1"/>
  <c r="I1542" i="1"/>
  <c r="J1539" i="1"/>
  <c r="C3558" i="1" l="1"/>
  <c r="D3557" i="1"/>
  <c r="E3554" i="1"/>
  <c r="F3554" i="1"/>
  <c r="O612" i="1"/>
  <c r="M613" i="1"/>
  <c r="E3555" i="1" l="1"/>
  <c r="C3559" i="1"/>
  <c r="D3558" i="1"/>
  <c r="G3093" i="1"/>
  <c r="K1539" i="1"/>
  <c r="N613" i="1"/>
  <c r="H1543" i="1"/>
  <c r="L614" i="1"/>
  <c r="F3555" i="1"/>
  <c r="J1540" i="1"/>
  <c r="C3560" i="1" l="1"/>
  <c r="D3559" i="1"/>
  <c r="E3556" i="1"/>
  <c r="F3556" i="1"/>
  <c r="O613" i="1"/>
  <c r="I1543" i="1"/>
  <c r="M614" i="1"/>
  <c r="E3557" i="1" l="1"/>
  <c r="C3561" i="1"/>
  <c r="D3560" i="1"/>
  <c r="G3094" i="1"/>
  <c r="K1540" i="1"/>
  <c r="N614" i="1"/>
  <c r="H1544" i="1"/>
  <c r="L615" i="1"/>
  <c r="F3557" i="1"/>
  <c r="I1544" i="1"/>
  <c r="J1541" i="1"/>
  <c r="C3562" i="1" l="1"/>
  <c r="D3561" i="1"/>
  <c r="E3558" i="1"/>
  <c r="F3558" i="1"/>
  <c r="O614" i="1"/>
  <c r="M615" i="1"/>
  <c r="E3559" i="1" l="1"/>
  <c r="C3563" i="1"/>
  <c r="D3562" i="1"/>
  <c r="G3095" i="1"/>
  <c r="K1541" i="1"/>
  <c r="N615" i="1"/>
  <c r="H1545" i="1"/>
  <c r="L616" i="1"/>
  <c r="F3559" i="1"/>
  <c r="J1542" i="1"/>
  <c r="I1545" i="1"/>
  <c r="C3564" i="1" l="1"/>
  <c r="D3563" i="1"/>
  <c r="E3560" i="1"/>
  <c r="F3560" i="1"/>
  <c r="O615" i="1"/>
  <c r="M616" i="1"/>
  <c r="E3561" i="1" l="1"/>
  <c r="C3565" i="1"/>
  <c r="D3564" i="1"/>
  <c r="G3096" i="1"/>
  <c r="K1542" i="1"/>
  <c r="N616" i="1"/>
  <c r="H1546" i="1"/>
  <c r="L617" i="1"/>
  <c r="F3561" i="1"/>
  <c r="C3566" i="1" l="1"/>
  <c r="D3565" i="1"/>
  <c r="E3562" i="1"/>
  <c r="F3562" i="1"/>
  <c r="O616" i="1"/>
  <c r="I1546" i="1"/>
  <c r="J1543" i="1"/>
  <c r="M617" i="1"/>
  <c r="E3563" i="1" l="1"/>
  <c r="C3567" i="1"/>
  <c r="D3566" i="1"/>
  <c r="G3097" i="1"/>
  <c r="K1543" i="1"/>
  <c r="N617" i="1"/>
  <c r="H1547" i="1"/>
  <c r="L618" i="1"/>
  <c r="F3563" i="1"/>
  <c r="O617" i="1"/>
  <c r="J1544" i="1"/>
  <c r="I1547" i="1"/>
  <c r="M618" i="1"/>
  <c r="C3568" i="1" l="1"/>
  <c r="D3567" i="1"/>
  <c r="E3564" i="1"/>
  <c r="G3098" i="1"/>
  <c r="K1544" i="1"/>
  <c r="N618" i="1"/>
  <c r="H1548" i="1"/>
  <c r="L619" i="1"/>
  <c r="F3564" i="1"/>
  <c r="J1545" i="1"/>
  <c r="I1548" i="1"/>
  <c r="E3565" i="1" l="1"/>
  <c r="C3569" i="1"/>
  <c r="D3568" i="1"/>
  <c r="F3565" i="1"/>
  <c r="O618" i="1"/>
  <c r="M619" i="1"/>
  <c r="C3570" i="1" l="1"/>
  <c r="D3569" i="1"/>
  <c r="E3566" i="1"/>
  <c r="G3099" i="1"/>
  <c r="K1545" i="1"/>
  <c r="N619" i="1"/>
  <c r="H1549" i="1"/>
  <c r="L620" i="1"/>
  <c r="F3566" i="1"/>
  <c r="J1546" i="1"/>
  <c r="I1549" i="1"/>
  <c r="E3567" i="1" l="1"/>
  <c r="C3571" i="1"/>
  <c r="D3570" i="1"/>
  <c r="F3567" i="1"/>
  <c r="O619" i="1"/>
  <c r="M620" i="1"/>
  <c r="C3572" i="1" l="1"/>
  <c r="D3571" i="1"/>
  <c r="E3568" i="1"/>
  <c r="G3100" i="1"/>
  <c r="K1546" i="1"/>
  <c r="N620" i="1"/>
  <c r="H1550" i="1"/>
  <c r="L621" i="1"/>
  <c r="F3568" i="1"/>
  <c r="O620" i="1"/>
  <c r="J1547" i="1"/>
  <c r="I1550" i="1"/>
  <c r="M621" i="1"/>
  <c r="E3569" i="1" l="1"/>
  <c r="C3573" i="1"/>
  <c r="D3572" i="1"/>
  <c r="G3101" i="1"/>
  <c r="K1547" i="1"/>
  <c r="N621" i="1"/>
  <c r="H1551" i="1"/>
  <c r="L622" i="1"/>
  <c r="F3569" i="1"/>
  <c r="J1548" i="1"/>
  <c r="I1551" i="1"/>
  <c r="C3574" i="1" l="1"/>
  <c r="D3573" i="1"/>
  <c r="E3570" i="1"/>
  <c r="F3570" i="1"/>
  <c r="O621" i="1"/>
  <c r="M622" i="1"/>
  <c r="E3571" i="1" l="1"/>
  <c r="C3575" i="1"/>
  <c r="D3574" i="1"/>
  <c r="G3102" i="1"/>
  <c r="K1548" i="1"/>
  <c r="N622" i="1"/>
  <c r="H1552" i="1"/>
  <c r="L623" i="1"/>
  <c r="F3571" i="1"/>
  <c r="J1549" i="1"/>
  <c r="C3576" i="1" l="1"/>
  <c r="D3575" i="1"/>
  <c r="E3572" i="1"/>
  <c r="F3572" i="1"/>
  <c r="O622" i="1"/>
  <c r="I1552" i="1"/>
  <c r="M623" i="1"/>
  <c r="E3573" i="1" l="1"/>
  <c r="C3577" i="1"/>
  <c r="D3576" i="1"/>
  <c r="G3103" i="1"/>
  <c r="K1549" i="1"/>
  <c r="N623" i="1"/>
  <c r="H1553" i="1"/>
  <c r="L624" i="1"/>
  <c r="F3573" i="1"/>
  <c r="I1553" i="1"/>
  <c r="C3578" i="1" l="1"/>
  <c r="D3577" i="1"/>
  <c r="E3574" i="1"/>
  <c r="F3574" i="1"/>
  <c r="O623" i="1"/>
  <c r="J1550" i="1"/>
  <c r="M624" i="1"/>
  <c r="E3575" i="1" l="1"/>
  <c r="C3579" i="1"/>
  <c r="D3578" i="1"/>
  <c r="G3104" i="1"/>
  <c r="K1550" i="1"/>
  <c r="N624" i="1"/>
  <c r="H1554" i="1"/>
  <c r="L625" i="1"/>
  <c r="F3575" i="1"/>
  <c r="J1551" i="1"/>
  <c r="I1554" i="1"/>
  <c r="C3580" i="1" l="1"/>
  <c r="D3579" i="1"/>
  <c r="E3576" i="1"/>
  <c r="F3576" i="1"/>
  <c r="O624" i="1"/>
  <c r="M625" i="1"/>
  <c r="E3577" i="1" l="1"/>
  <c r="C3581" i="1"/>
  <c r="D3580" i="1"/>
  <c r="G3105" i="1"/>
  <c r="K1551" i="1"/>
  <c r="N625" i="1"/>
  <c r="H1555" i="1"/>
  <c r="L626" i="1"/>
  <c r="F3577" i="1"/>
  <c r="J1552" i="1"/>
  <c r="I1555" i="1"/>
  <c r="C3582" i="1" l="1"/>
  <c r="D3581" i="1"/>
  <c r="E3578" i="1"/>
  <c r="F3578" i="1"/>
  <c r="O625" i="1"/>
  <c r="M626" i="1"/>
  <c r="E3579" i="1" l="1"/>
  <c r="C3583" i="1"/>
  <c r="D3582" i="1"/>
  <c r="G3106" i="1"/>
  <c r="K1552" i="1"/>
  <c r="N626" i="1"/>
  <c r="H1556" i="1"/>
  <c r="L627" i="1"/>
  <c r="F3579" i="1"/>
  <c r="J1553" i="1"/>
  <c r="I1556" i="1"/>
  <c r="C3584" i="1" l="1"/>
  <c r="D3583" i="1"/>
  <c r="E3580" i="1"/>
  <c r="F3580" i="1"/>
  <c r="O626" i="1"/>
  <c r="M627" i="1"/>
  <c r="E3581" i="1" l="1"/>
  <c r="C3585" i="1"/>
  <c r="D3584" i="1"/>
  <c r="G3107" i="1"/>
  <c r="K1553" i="1"/>
  <c r="N627" i="1"/>
  <c r="H1557" i="1"/>
  <c r="L628" i="1"/>
  <c r="F3581" i="1"/>
  <c r="J1554" i="1"/>
  <c r="I1557" i="1"/>
  <c r="C3586" i="1" l="1"/>
  <c r="D3585" i="1"/>
  <c r="E3582" i="1"/>
  <c r="F3582" i="1"/>
  <c r="O627" i="1"/>
  <c r="M628" i="1"/>
  <c r="E3583" i="1" l="1"/>
  <c r="C3587" i="1"/>
  <c r="D3586" i="1"/>
  <c r="G3108" i="1"/>
  <c r="K1554" i="1"/>
  <c r="N628" i="1"/>
  <c r="H1558" i="1"/>
  <c r="L629" i="1"/>
  <c r="F3583" i="1"/>
  <c r="C3588" i="1" l="1"/>
  <c r="D3587" i="1"/>
  <c r="E3584" i="1"/>
  <c r="F3584" i="1"/>
  <c r="O628" i="1"/>
  <c r="I1558" i="1"/>
  <c r="J1555" i="1"/>
  <c r="M629" i="1"/>
  <c r="E3585" i="1" l="1"/>
  <c r="C3589" i="1"/>
  <c r="D3588" i="1"/>
  <c r="G3109" i="1"/>
  <c r="K1555" i="1"/>
  <c r="N629" i="1"/>
  <c r="H1559" i="1"/>
  <c r="L630" i="1"/>
  <c r="F3585" i="1"/>
  <c r="O629" i="1"/>
  <c r="J1556" i="1"/>
  <c r="I1559" i="1"/>
  <c r="M630" i="1"/>
  <c r="C3590" i="1" l="1"/>
  <c r="D3589" i="1"/>
  <c r="E3586" i="1"/>
  <c r="G3110" i="1"/>
  <c r="K1556" i="1"/>
  <c r="N630" i="1"/>
  <c r="H1560" i="1"/>
  <c r="L631" i="1"/>
  <c r="F3586" i="1"/>
  <c r="J1557" i="1"/>
  <c r="I1560" i="1"/>
  <c r="E3587" i="1" l="1"/>
  <c r="C3591" i="1"/>
  <c r="D3590" i="1"/>
  <c r="F3587" i="1"/>
  <c r="O630" i="1"/>
  <c r="M631" i="1"/>
  <c r="C3592" i="1" l="1"/>
  <c r="D3591" i="1"/>
  <c r="E3588" i="1"/>
  <c r="G3111" i="1"/>
  <c r="K1557" i="1"/>
  <c r="N631" i="1"/>
  <c r="H1561" i="1"/>
  <c r="L632" i="1"/>
  <c r="F3588" i="1"/>
  <c r="O631" i="1"/>
  <c r="J1558" i="1"/>
  <c r="I1561" i="1"/>
  <c r="M632" i="1"/>
  <c r="E3589" i="1" l="1"/>
  <c r="C3593" i="1"/>
  <c r="D3592" i="1"/>
  <c r="G3112" i="1"/>
  <c r="K1558" i="1"/>
  <c r="N632" i="1"/>
  <c r="H1562" i="1"/>
  <c r="L633" i="1"/>
  <c r="F3589" i="1"/>
  <c r="J1559" i="1"/>
  <c r="I1562" i="1"/>
  <c r="C3594" i="1" l="1"/>
  <c r="D3593" i="1"/>
  <c r="E3590" i="1"/>
  <c r="F3590" i="1"/>
  <c r="O632" i="1"/>
  <c r="M633" i="1"/>
  <c r="E3591" i="1" l="1"/>
  <c r="C3595" i="1"/>
  <c r="D3594" i="1"/>
  <c r="G3113" i="1"/>
  <c r="K1559" i="1"/>
  <c r="N633" i="1"/>
  <c r="H1563" i="1"/>
  <c r="L634" i="1"/>
  <c r="F3591" i="1"/>
  <c r="C3596" i="1" l="1"/>
  <c r="D3595" i="1"/>
  <c r="E3592" i="1"/>
  <c r="F3592" i="1"/>
  <c r="O633" i="1"/>
  <c r="J1560" i="1"/>
  <c r="I1563" i="1"/>
  <c r="M634" i="1"/>
  <c r="E3593" i="1" l="1"/>
  <c r="C3597" i="1"/>
  <c r="D3596" i="1"/>
  <c r="G3114" i="1"/>
  <c r="K1560" i="1"/>
  <c r="N634" i="1"/>
  <c r="H1564" i="1"/>
  <c r="L635" i="1"/>
  <c r="F3593" i="1"/>
  <c r="J1561" i="1"/>
  <c r="C3598" i="1" l="1"/>
  <c r="D3597" i="1"/>
  <c r="E3594" i="1"/>
  <c r="F3594" i="1"/>
  <c r="O634" i="1"/>
  <c r="I1564" i="1"/>
  <c r="M635" i="1"/>
  <c r="E3595" i="1" l="1"/>
  <c r="C3599" i="1"/>
  <c r="D3598" i="1"/>
  <c r="G3115" i="1"/>
  <c r="K1561" i="1"/>
  <c r="N635" i="1"/>
  <c r="H1565" i="1"/>
  <c r="L636" i="1"/>
  <c r="F3595" i="1"/>
  <c r="M636" i="1"/>
  <c r="C3600" i="1" l="1"/>
  <c r="D3599" i="1"/>
  <c r="E3596" i="1"/>
  <c r="F3596" i="1"/>
  <c r="O635" i="1"/>
  <c r="J1562" i="1"/>
  <c r="I1565" i="1"/>
  <c r="E3597" i="1" l="1"/>
  <c r="C3601" i="1"/>
  <c r="D3600" i="1"/>
  <c r="G3116" i="1"/>
  <c r="K1562" i="1"/>
  <c r="N636" i="1"/>
  <c r="H1566" i="1"/>
  <c r="L637" i="1"/>
  <c r="F3597" i="1"/>
  <c r="J1563" i="1"/>
  <c r="I1566" i="1"/>
  <c r="C3602" i="1" l="1"/>
  <c r="D3601" i="1"/>
  <c r="E3598" i="1"/>
  <c r="F3598" i="1"/>
  <c r="O636" i="1"/>
  <c r="M637" i="1"/>
  <c r="E3599" i="1" l="1"/>
  <c r="C3603" i="1"/>
  <c r="D3602" i="1"/>
  <c r="G3117" i="1"/>
  <c r="K1563" i="1"/>
  <c r="N637" i="1"/>
  <c r="H1567" i="1"/>
  <c r="L638" i="1"/>
  <c r="F3599" i="1"/>
  <c r="J1564" i="1"/>
  <c r="I1567" i="1"/>
  <c r="C3604" i="1" l="1"/>
  <c r="D3603" i="1"/>
  <c r="E3600" i="1"/>
  <c r="F3600" i="1"/>
  <c r="O637" i="1"/>
  <c r="M638" i="1"/>
  <c r="E3601" i="1" l="1"/>
  <c r="C3605" i="1"/>
  <c r="D3604" i="1"/>
  <c r="G3118" i="1"/>
  <c r="K1564" i="1"/>
  <c r="N638" i="1"/>
  <c r="H1568" i="1"/>
  <c r="L639" i="1"/>
  <c r="F3601" i="1"/>
  <c r="J1565" i="1"/>
  <c r="I1568" i="1"/>
  <c r="C3606" i="1" l="1"/>
  <c r="D3605" i="1"/>
  <c r="E3602" i="1"/>
  <c r="F3602" i="1"/>
  <c r="O638" i="1"/>
  <c r="M639" i="1"/>
  <c r="E3603" i="1" l="1"/>
  <c r="C3607" i="1"/>
  <c r="D3606" i="1"/>
  <c r="G3119" i="1"/>
  <c r="K1565" i="1"/>
  <c r="N639" i="1"/>
  <c r="H1569" i="1"/>
  <c r="L640" i="1"/>
  <c r="F3603" i="1"/>
  <c r="O639" i="1"/>
  <c r="J1566" i="1"/>
  <c r="I1569" i="1"/>
  <c r="M640" i="1"/>
  <c r="C3608" i="1" l="1"/>
  <c r="D3607" i="1"/>
  <c r="E3604" i="1"/>
  <c r="G3120" i="1"/>
  <c r="K1566" i="1"/>
  <c r="N640" i="1"/>
  <c r="H1570" i="1"/>
  <c r="L641" i="1"/>
  <c r="F3604" i="1"/>
  <c r="J1567" i="1"/>
  <c r="I1570" i="1"/>
  <c r="E3605" i="1" l="1"/>
  <c r="C3609" i="1"/>
  <c r="D3608" i="1"/>
  <c r="F3605" i="1"/>
  <c r="O640" i="1"/>
  <c r="M641" i="1"/>
  <c r="C3610" i="1" l="1"/>
  <c r="D3609" i="1"/>
  <c r="E3606" i="1"/>
  <c r="G3121" i="1"/>
  <c r="K1567" i="1"/>
  <c r="N641" i="1"/>
  <c r="H1571" i="1"/>
  <c r="L642" i="1"/>
  <c r="F3606" i="1"/>
  <c r="J1568" i="1"/>
  <c r="I1571" i="1"/>
  <c r="E3607" i="1" l="1"/>
  <c r="C3611" i="1"/>
  <c r="D3610" i="1"/>
  <c r="F3607" i="1"/>
  <c r="O641" i="1"/>
  <c r="M642" i="1"/>
  <c r="C3612" i="1" l="1"/>
  <c r="D3611" i="1"/>
  <c r="E3608" i="1"/>
  <c r="G3122" i="1"/>
  <c r="K1568" i="1"/>
  <c r="N642" i="1"/>
  <c r="H1572" i="1"/>
  <c r="L643" i="1"/>
  <c r="F3608" i="1"/>
  <c r="J1569" i="1"/>
  <c r="I1572" i="1"/>
  <c r="E3609" i="1" l="1"/>
  <c r="C3613" i="1"/>
  <c r="D3612" i="1"/>
  <c r="F3609" i="1"/>
  <c r="O642" i="1"/>
  <c r="M643" i="1"/>
  <c r="C3614" i="1" l="1"/>
  <c r="D3613" i="1"/>
  <c r="E3610" i="1"/>
  <c r="G3123" i="1"/>
  <c r="K1569" i="1"/>
  <c r="N643" i="1"/>
  <c r="H1573" i="1"/>
  <c r="L644" i="1"/>
  <c r="F3610" i="1"/>
  <c r="J1570" i="1"/>
  <c r="I1573" i="1"/>
  <c r="E3611" i="1" l="1"/>
  <c r="C3615" i="1"/>
  <c r="D3614" i="1"/>
  <c r="F3611" i="1"/>
  <c r="O643" i="1"/>
  <c r="M644" i="1"/>
  <c r="C3616" i="1" l="1"/>
  <c r="D3615" i="1"/>
  <c r="E3612" i="1"/>
  <c r="G3124" i="1"/>
  <c r="K1570" i="1"/>
  <c r="N644" i="1"/>
  <c r="H1574" i="1"/>
  <c r="L645" i="1"/>
  <c r="F3612" i="1"/>
  <c r="O644" i="1"/>
  <c r="J1571" i="1"/>
  <c r="I1574" i="1"/>
  <c r="M645" i="1"/>
  <c r="E3613" i="1" l="1"/>
  <c r="C3617" i="1"/>
  <c r="D3616" i="1"/>
  <c r="G3125" i="1"/>
  <c r="K1571" i="1"/>
  <c r="N645" i="1"/>
  <c r="H1575" i="1"/>
  <c r="L646" i="1"/>
  <c r="F3613" i="1"/>
  <c r="J1572" i="1"/>
  <c r="C3618" i="1" l="1"/>
  <c r="D3617" i="1"/>
  <c r="E3614" i="1"/>
  <c r="F3614" i="1"/>
  <c r="O645" i="1"/>
  <c r="I1575" i="1"/>
  <c r="M646" i="1"/>
  <c r="E3615" i="1" l="1"/>
  <c r="C3619" i="1"/>
  <c r="D3618" i="1"/>
  <c r="G3126" i="1"/>
  <c r="K1572" i="1"/>
  <c r="N646" i="1"/>
  <c r="H1576" i="1"/>
  <c r="L647" i="1"/>
  <c r="F3615" i="1"/>
  <c r="I1576" i="1"/>
  <c r="M647" i="1"/>
  <c r="J1573" i="1"/>
  <c r="C3620" i="1" l="1"/>
  <c r="D3619" i="1"/>
  <c r="E3616" i="1"/>
  <c r="F3616" i="1"/>
  <c r="O646" i="1"/>
  <c r="E3617" i="1" l="1"/>
  <c r="C3621" i="1"/>
  <c r="D3620" i="1"/>
  <c r="G3127" i="1"/>
  <c r="K1573" i="1"/>
  <c r="N647" i="1"/>
  <c r="H1577" i="1"/>
  <c r="L648" i="1"/>
  <c r="F3617" i="1"/>
  <c r="J1574" i="1"/>
  <c r="I1577" i="1"/>
  <c r="C3622" i="1" l="1"/>
  <c r="D3621" i="1"/>
  <c r="E3618" i="1"/>
  <c r="F3618" i="1"/>
  <c r="O647" i="1"/>
  <c r="M648" i="1"/>
  <c r="E3619" i="1" l="1"/>
  <c r="C3623" i="1"/>
  <c r="D3622" i="1"/>
  <c r="G3128" i="1"/>
  <c r="K1574" i="1"/>
  <c r="N648" i="1"/>
  <c r="H1578" i="1"/>
  <c r="L649" i="1"/>
  <c r="F3619" i="1"/>
  <c r="J1575" i="1"/>
  <c r="I1578" i="1"/>
  <c r="C3624" i="1" l="1"/>
  <c r="D3623" i="1"/>
  <c r="E3620" i="1"/>
  <c r="F3620" i="1"/>
  <c r="O648" i="1"/>
  <c r="M649" i="1"/>
  <c r="E3621" i="1" l="1"/>
  <c r="C3625" i="1"/>
  <c r="D3624" i="1"/>
  <c r="G3129" i="1"/>
  <c r="K1575" i="1"/>
  <c r="N649" i="1"/>
  <c r="H1579" i="1"/>
  <c r="L650" i="1"/>
  <c r="F3621" i="1"/>
  <c r="J1576" i="1"/>
  <c r="I1579" i="1"/>
  <c r="C3626" i="1" l="1"/>
  <c r="D3625" i="1"/>
  <c r="E3622" i="1"/>
  <c r="F3622" i="1"/>
  <c r="O649" i="1"/>
  <c r="M650" i="1"/>
  <c r="E3623" i="1" l="1"/>
  <c r="C3627" i="1"/>
  <c r="D3626" i="1"/>
  <c r="G3130" i="1"/>
  <c r="K1576" i="1"/>
  <c r="N650" i="1"/>
  <c r="H1580" i="1"/>
  <c r="L651" i="1"/>
  <c r="F3623" i="1"/>
  <c r="J1577" i="1"/>
  <c r="I1580" i="1"/>
  <c r="C3628" i="1" l="1"/>
  <c r="D3627" i="1"/>
  <c r="E3624" i="1"/>
  <c r="F3624" i="1"/>
  <c r="O650" i="1"/>
  <c r="M651" i="1"/>
  <c r="E3625" i="1" l="1"/>
  <c r="C3629" i="1"/>
  <c r="D3628" i="1"/>
  <c r="G3131" i="1"/>
  <c r="K1577" i="1"/>
  <c r="N651" i="1"/>
  <c r="H1581" i="1"/>
  <c r="L652" i="1"/>
  <c r="F3625" i="1"/>
  <c r="J1578" i="1"/>
  <c r="I1581" i="1"/>
  <c r="C3630" i="1" l="1"/>
  <c r="D3629" i="1"/>
  <c r="E3626" i="1"/>
  <c r="O651" i="1"/>
  <c r="F3626" i="1"/>
  <c r="M652" i="1"/>
  <c r="E3627" i="1" l="1"/>
  <c r="C3631" i="1"/>
  <c r="D3630" i="1"/>
  <c r="G3132" i="1"/>
  <c r="K1578" i="1"/>
  <c r="N652" i="1"/>
  <c r="H1582" i="1"/>
  <c r="L653" i="1"/>
  <c r="F3627" i="1"/>
  <c r="C3632" i="1" l="1"/>
  <c r="D3631" i="1"/>
  <c r="E3628" i="1"/>
  <c r="F3628" i="1"/>
  <c r="O652" i="1"/>
  <c r="I1582" i="1"/>
  <c r="J1579" i="1"/>
  <c r="M653" i="1"/>
  <c r="E3629" i="1" l="1"/>
  <c r="C3633" i="1"/>
  <c r="D3632" i="1"/>
  <c r="G3133" i="1"/>
  <c r="K1579" i="1"/>
  <c r="N653" i="1"/>
  <c r="H1583" i="1"/>
  <c r="L654" i="1"/>
  <c r="F3629" i="1"/>
  <c r="O653" i="1"/>
  <c r="J1580" i="1"/>
  <c r="I1583" i="1"/>
  <c r="M654" i="1"/>
  <c r="C3634" i="1" l="1"/>
  <c r="D3633" i="1"/>
  <c r="E3630" i="1"/>
  <c r="G3134" i="1"/>
  <c r="K1580" i="1"/>
  <c r="N654" i="1"/>
  <c r="H1584" i="1"/>
  <c r="L655" i="1"/>
  <c r="F3630" i="1"/>
  <c r="J1581" i="1"/>
  <c r="E3631" i="1" l="1"/>
  <c r="C3635" i="1"/>
  <c r="D3634" i="1"/>
  <c r="F3631" i="1"/>
  <c r="O654" i="1"/>
  <c r="I1584" i="1"/>
  <c r="M655" i="1"/>
  <c r="C3636" i="1" l="1"/>
  <c r="D3635" i="1"/>
  <c r="E3632" i="1"/>
  <c r="G3135" i="1"/>
  <c r="K1581" i="1"/>
  <c r="N655" i="1"/>
  <c r="H1585" i="1"/>
  <c r="L656" i="1"/>
  <c r="F3632" i="1"/>
  <c r="O655" i="1"/>
  <c r="J1582" i="1"/>
  <c r="I1585" i="1"/>
  <c r="M656" i="1"/>
  <c r="E3633" i="1" l="1"/>
  <c r="C3637" i="1"/>
  <c r="D3636" i="1"/>
  <c r="G3136" i="1"/>
  <c r="K1582" i="1"/>
  <c r="N656" i="1"/>
  <c r="H1586" i="1"/>
  <c r="L657" i="1"/>
  <c r="F3633" i="1"/>
  <c r="J1583" i="1"/>
  <c r="C3638" i="1" l="1"/>
  <c r="D3637" i="1"/>
  <c r="E3634" i="1"/>
  <c r="F3634" i="1"/>
  <c r="O656" i="1"/>
  <c r="I1586" i="1"/>
  <c r="M657" i="1"/>
  <c r="E3635" i="1" l="1"/>
  <c r="C3639" i="1"/>
  <c r="D3638" i="1"/>
  <c r="G3137" i="1"/>
  <c r="K1583" i="1"/>
  <c r="N657" i="1"/>
  <c r="H1587" i="1"/>
  <c r="L658" i="1"/>
  <c r="F3635" i="1"/>
  <c r="I1587" i="1"/>
  <c r="J1584" i="1"/>
  <c r="C3640" i="1" l="1"/>
  <c r="D3639" i="1"/>
  <c r="E3636" i="1"/>
  <c r="O657" i="1"/>
  <c r="F3636" i="1"/>
  <c r="M658" i="1"/>
  <c r="E3637" i="1" l="1"/>
  <c r="C3641" i="1"/>
  <c r="D3640" i="1"/>
  <c r="G3138" i="1"/>
  <c r="K1584" i="1"/>
  <c r="N658" i="1"/>
  <c r="H1588" i="1"/>
  <c r="L659" i="1"/>
  <c r="F3637" i="1"/>
  <c r="J1585" i="1"/>
  <c r="I1588" i="1"/>
  <c r="C3642" i="1" l="1"/>
  <c r="D3641" i="1"/>
  <c r="E3638" i="1"/>
  <c r="F3638" i="1"/>
  <c r="O658" i="1"/>
  <c r="M659" i="1"/>
  <c r="E3639" i="1" l="1"/>
  <c r="C3643" i="1"/>
  <c r="D3642" i="1"/>
  <c r="G3139" i="1"/>
  <c r="K1585" i="1"/>
  <c r="N659" i="1"/>
  <c r="H1589" i="1"/>
  <c r="L660" i="1"/>
  <c r="F3639" i="1"/>
  <c r="O659" i="1"/>
  <c r="J1586" i="1"/>
  <c r="I1589" i="1"/>
  <c r="M660" i="1"/>
  <c r="C3644" i="1" l="1"/>
  <c r="D3643" i="1"/>
  <c r="E3640" i="1"/>
  <c r="G3140" i="1"/>
  <c r="K1586" i="1"/>
  <c r="N660" i="1"/>
  <c r="H1590" i="1"/>
  <c r="L661" i="1"/>
  <c r="F3640" i="1"/>
  <c r="E3641" i="1" l="1"/>
  <c r="C3645" i="1"/>
  <c r="D3644" i="1"/>
  <c r="F3641" i="1"/>
  <c r="O660" i="1"/>
  <c r="I1590" i="1"/>
  <c r="J1587" i="1"/>
  <c r="M661" i="1"/>
  <c r="C3646" i="1" l="1"/>
  <c r="D3645" i="1"/>
  <c r="E3642" i="1"/>
  <c r="G3141" i="1"/>
  <c r="K1587" i="1"/>
  <c r="N661" i="1"/>
  <c r="H1591" i="1"/>
  <c r="L662" i="1"/>
  <c r="F3642" i="1"/>
  <c r="J1588" i="1"/>
  <c r="I1591" i="1"/>
  <c r="E3643" i="1" l="1"/>
  <c r="C3647" i="1"/>
  <c r="D3646" i="1"/>
  <c r="F3643" i="1"/>
  <c r="O661" i="1"/>
  <c r="M662" i="1"/>
  <c r="C3648" i="1" l="1"/>
  <c r="D3647" i="1"/>
  <c r="E3644" i="1"/>
  <c r="G3142" i="1"/>
  <c r="K1588" i="1"/>
  <c r="N662" i="1"/>
  <c r="H1592" i="1"/>
  <c r="L663" i="1"/>
  <c r="F3644" i="1"/>
  <c r="I1592" i="1"/>
  <c r="J1589" i="1"/>
  <c r="E3645" i="1" l="1"/>
  <c r="C3649" i="1"/>
  <c r="D3648" i="1"/>
  <c r="F3645" i="1"/>
  <c r="O662" i="1"/>
  <c r="M663" i="1"/>
  <c r="C3650" i="1" l="1"/>
  <c r="D3649" i="1"/>
  <c r="E3646" i="1"/>
  <c r="G3143" i="1"/>
  <c r="K1589" i="1"/>
  <c r="N663" i="1"/>
  <c r="H1593" i="1"/>
  <c r="L664" i="1"/>
  <c r="F3646" i="1"/>
  <c r="I1593" i="1"/>
  <c r="J1590" i="1"/>
  <c r="E3647" i="1" l="1"/>
  <c r="C3651" i="1"/>
  <c r="D3650" i="1"/>
  <c r="F3647" i="1"/>
  <c r="O663" i="1"/>
  <c r="M664" i="1"/>
  <c r="C3652" i="1" l="1"/>
  <c r="D3651" i="1"/>
  <c r="E3648" i="1"/>
  <c r="G3144" i="1"/>
  <c r="K1590" i="1"/>
  <c r="N664" i="1"/>
  <c r="H1594" i="1"/>
  <c r="L665" i="1"/>
  <c r="F3648" i="1"/>
  <c r="J1591" i="1"/>
  <c r="I1594" i="1"/>
  <c r="E3649" i="1" l="1"/>
  <c r="C3653" i="1"/>
  <c r="D3652" i="1"/>
  <c r="O664" i="1"/>
  <c r="F3649" i="1"/>
  <c r="M665" i="1"/>
  <c r="C3654" i="1" l="1"/>
  <c r="D3653" i="1"/>
  <c r="E3650" i="1"/>
  <c r="G3145" i="1"/>
  <c r="K1591" i="1"/>
  <c r="N665" i="1"/>
  <c r="H1595" i="1"/>
  <c r="L666" i="1"/>
  <c r="F3650" i="1"/>
  <c r="J1592" i="1"/>
  <c r="I1595" i="1"/>
  <c r="E3651" i="1" l="1"/>
  <c r="C3655" i="1"/>
  <c r="D3654" i="1"/>
  <c r="F3651" i="1"/>
  <c r="O665" i="1"/>
  <c r="M666" i="1"/>
  <c r="C3656" i="1" l="1"/>
  <c r="D3655" i="1"/>
  <c r="E3652" i="1"/>
  <c r="G3146" i="1"/>
  <c r="K1592" i="1"/>
  <c r="N666" i="1"/>
  <c r="H1596" i="1"/>
  <c r="L667" i="1"/>
  <c r="F3652" i="1"/>
  <c r="E3653" i="1" l="1"/>
  <c r="C3657" i="1"/>
  <c r="D3656" i="1"/>
  <c r="F3653" i="1"/>
  <c r="O666" i="1"/>
  <c r="I1596" i="1"/>
  <c r="J1593" i="1"/>
  <c r="M667" i="1"/>
  <c r="C3658" i="1" l="1"/>
  <c r="D3657" i="1"/>
  <c r="E3654" i="1"/>
  <c r="G3147" i="1"/>
  <c r="K1593" i="1"/>
  <c r="N667" i="1"/>
  <c r="H1597" i="1"/>
  <c r="L668" i="1"/>
  <c r="F3654" i="1"/>
  <c r="E3655" i="1" l="1"/>
  <c r="C3659" i="1"/>
  <c r="D3658" i="1"/>
  <c r="F3655" i="1"/>
  <c r="O667" i="1"/>
  <c r="I1597" i="1"/>
  <c r="J1594" i="1"/>
  <c r="M668" i="1"/>
  <c r="C3660" i="1" l="1"/>
  <c r="D3659" i="1"/>
  <c r="E3656" i="1"/>
  <c r="G3148" i="1"/>
  <c r="K1594" i="1"/>
  <c r="N668" i="1"/>
  <c r="H1598" i="1"/>
  <c r="L669" i="1"/>
  <c r="F3656" i="1"/>
  <c r="O668" i="1"/>
  <c r="J1595" i="1"/>
  <c r="I1598" i="1"/>
  <c r="M669" i="1"/>
  <c r="E3657" i="1" l="1"/>
  <c r="C3661" i="1"/>
  <c r="D3660" i="1"/>
  <c r="G3149" i="1"/>
  <c r="K1595" i="1"/>
  <c r="N669" i="1"/>
  <c r="H1599" i="1"/>
  <c r="L670" i="1"/>
  <c r="F3657" i="1"/>
  <c r="C3662" i="1" l="1"/>
  <c r="D3661" i="1"/>
  <c r="E3658" i="1"/>
  <c r="O669" i="1"/>
  <c r="F3658" i="1"/>
  <c r="I1599" i="1"/>
  <c r="J1596" i="1"/>
  <c r="M670" i="1"/>
  <c r="E3659" i="1" l="1"/>
  <c r="C3663" i="1"/>
  <c r="D3662" i="1"/>
  <c r="G3150" i="1"/>
  <c r="K1596" i="1"/>
  <c r="N670" i="1"/>
  <c r="H1600" i="1"/>
  <c r="H1601" i="1" s="1"/>
  <c r="L671" i="1"/>
  <c r="F3659" i="1"/>
  <c r="O670" i="1"/>
  <c r="J1597" i="1"/>
  <c r="I1600" i="1"/>
  <c r="M671" i="1"/>
  <c r="C3664" i="1" l="1"/>
  <c r="D3663" i="1"/>
  <c r="E3660" i="1"/>
  <c r="H1602" i="1"/>
  <c r="G3151" i="1"/>
  <c r="K1597" i="1"/>
  <c r="N671" i="1"/>
  <c r="L672" i="1"/>
  <c r="F3660" i="1"/>
  <c r="O671" i="1"/>
  <c r="I1601" i="1"/>
  <c r="J1598" i="1"/>
  <c r="M672" i="1"/>
  <c r="E3661" i="1" l="1"/>
  <c r="C3665" i="1"/>
  <c r="D3664" i="1"/>
  <c r="H1603" i="1"/>
  <c r="G3152" i="1"/>
  <c r="K1598" i="1"/>
  <c r="N672" i="1"/>
  <c r="L673" i="1"/>
  <c r="O672" i="1"/>
  <c r="F3661" i="1"/>
  <c r="I1602" i="1"/>
  <c r="M673" i="1"/>
  <c r="J1599" i="1"/>
  <c r="E3662" i="1" l="1"/>
  <c r="D3665" i="1"/>
  <c r="C3666" i="1"/>
  <c r="H1604" i="1"/>
  <c r="G3153" i="1"/>
  <c r="K1599" i="1"/>
  <c r="N673" i="1"/>
  <c r="L674" i="1"/>
  <c r="F3662" i="1"/>
  <c r="M674" i="1"/>
  <c r="I1603" i="1"/>
  <c r="J1600" i="1"/>
  <c r="C3667" i="1" l="1"/>
  <c r="D3666" i="1"/>
  <c r="E3663" i="1"/>
  <c r="F3663" i="1"/>
  <c r="O673" i="1"/>
  <c r="E3664" i="1" l="1"/>
  <c r="D3667" i="1"/>
  <c r="C3668" i="1"/>
  <c r="H1605" i="1"/>
  <c r="G3154" i="1"/>
  <c r="K1600" i="1"/>
  <c r="N674" i="1"/>
  <c r="L675" i="1"/>
  <c r="F3664" i="1"/>
  <c r="J1601" i="1"/>
  <c r="I1604" i="1"/>
  <c r="E3665" i="1" l="1"/>
  <c r="D3668" i="1"/>
  <c r="C3669" i="1"/>
  <c r="F3665" i="1"/>
  <c r="O674" i="1"/>
  <c r="M675" i="1"/>
  <c r="D3669" i="1" l="1"/>
  <c r="C3670" i="1"/>
  <c r="E3666" i="1"/>
  <c r="K1601" i="1"/>
  <c r="H1606" i="1"/>
  <c r="G3155" i="1"/>
  <c r="N675" i="1"/>
  <c r="L676" i="1"/>
  <c r="F3666" i="1"/>
  <c r="I1605" i="1"/>
  <c r="E3667" i="1" l="1"/>
  <c r="C3671" i="1"/>
  <c r="D3670" i="1"/>
  <c r="F3667" i="1"/>
  <c r="O675" i="1"/>
  <c r="J1602" i="1"/>
  <c r="M676" i="1"/>
  <c r="D3671" i="1" l="1"/>
  <c r="C3672" i="1"/>
  <c r="E3668" i="1"/>
  <c r="K1602" i="1"/>
  <c r="H1607" i="1"/>
  <c r="G3156" i="1"/>
  <c r="N676" i="1"/>
  <c r="L677" i="1"/>
  <c r="F3668" i="1"/>
  <c r="J1603" i="1"/>
  <c r="I1606" i="1"/>
  <c r="M677" i="1"/>
  <c r="C3673" i="1" l="1"/>
  <c r="D3672" i="1"/>
  <c r="E3669" i="1"/>
  <c r="F3669" i="1"/>
  <c r="O676" i="1"/>
  <c r="D3673" i="1" l="1"/>
  <c r="C3674" i="1"/>
  <c r="E3670" i="1"/>
  <c r="K1603" i="1"/>
  <c r="G3157" i="1"/>
  <c r="H1608" i="1"/>
  <c r="N677" i="1"/>
  <c r="L678" i="1"/>
  <c r="F3670" i="1"/>
  <c r="I1607" i="1"/>
  <c r="J1604" i="1"/>
  <c r="D3674" i="1" l="1"/>
  <c r="C3675" i="1"/>
  <c r="E3671" i="1"/>
  <c r="O677" i="1"/>
  <c r="F3671" i="1"/>
  <c r="M678" i="1"/>
  <c r="E3672" i="1" l="1"/>
  <c r="D3675" i="1"/>
  <c r="C3676" i="1"/>
  <c r="K1604" i="1"/>
  <c r="G3158" i="1"/>
  <c r="H1609" i="1"/>
  <c r="N678" i="1"/>
  <c r="L679" i="1"/>
  <c r="F3672" i="1"/>
  <c r="I1608" i="1"/>
  <c r="C3677" i="1" l="1"/>
  <c r="D3676" i="1"/>
  <c r="E3673" i="1"/>
  <c r="F3673" i="1"/>
  <c r="O678" i="1"/>
  <c r="J1605" i="1"/>
  <c r="M679" i="1"/>
  <c r="E3674" i="1" l="1"/>
  <c r="D3677" i="1"/>
  <c r="C3678" i="1"/>
  <c r="K1605" i="1"/>
  <c r="G3159" i="1"/>
  <c r="H1610" i="1"/>
  <c r="N679" i="1"/>
  <c r="L680" i="1"/>
  <c r="F3674" i="1"/>
  <c r="E3675" i="1" l="1"/>
  <c r="D3678" i="1"/>
  <c r="C3679" i="1"/>
  <c r="F3675" i="1"/>
  <c r="O679" i="1"/>
  <c r="J1606" i="1"/>
  <c r="I1609" i="1"/>
  <c r="M680" i="1"/>
  <c r="E3676" i="1" l="1"/>
  <c r="C3680" i="1"/>
  <c r="D3679" i="1"/>
  <c r="K1606" i="1"/>
  <c r="H1611" i="1"/>
  <c r="G3160" i="1"/>
  <c r="N680" i="1"/>
  <c r="L681" i="1"/>
  <c r="F3676" i="1"/>
  <c r="I1610" i="1"/>
  <c r="D3680" i="1" l="1"/>
  <c r="C3681" i="1"/>
  <c r="E3677" i="1"/>
  <c r="F3677" i="1"/>
  <c r="O680" i="1"/>
  <c r="J1607" i="1"/>
  <c r="M681" i="1"/>
  <c r="E3678" i="1" l="1"/>
  <c r="C3682" i="1"/>
  <c r="D3681" i="1"/>
  <c r="K1607" i="1"/>
  <c r="G3161" i="1"/>
  <c r="H1612" i="1"/>
  <c r="N681" i="1"/>
  <c r="L682" i="1"/>
  <c r="F3678" i="1"/>
  <c r="I1611" i="1"/>
  <c r="J1608" i="1"/>
  <c r="M682" i="1"/>
  <c r="D3682" i="1" l="1"/>
  <c r="C3683" i="1"/>
  <c r="E3679" i="1"/>
  <c r="F3679" i="1"/>
  <c r="O681" i="1"/>
  <c r="D3683" i="1" l="1"/>
  <c r="C3684" i="1"/>
  <c r="E3680" i="1"/>
  <c r="K1608" i="1"/>
  <c r="H1613" i="1"/>
  <c r="G3162" i="1"/>
  <c r="N682" i="1"/>
  <c r="L683" i="1"/>
  <c r="F3680" i="1"/>
  <c r="J1609" i="1"/>
  <c r="I1612" i="1"/>
  <c r="E3681" i="1" l="1"/>
  <c r="D3684" i="1"/>
  <c r="C3685" i="1"/>
  <c r="F3681" i="1"/>
  <c r="O682" i="1"/>
  <c r="M683" i="1"/>
  <c r="D3685" i="1" l="1"/>
  <c r="C3686" i="1"/>
  <c r="E3682" i="1"/>
  <c r="K1609" i="1"/>
  <c r="G3163" i="1"/>
  <c r="H1614" i="1"/>
  <c r="N683" i="1"/>
  <c r="L684" i="1"/>
  <c r="F3682" i="1"/>
  <c r="I1613" i="1"/>
  <c r="J1610" i="1"/>
  <c r="M684" i="1"/>
  <c r="D3686" i="1" l="1"/>
  <c r="C3687" i="1"/>
  <c r="E3683" i="1"/>
  <c r="F3683" i="1"/>
  <c r="O683" i="1"/>
  <c r="E3684" i="1" l="1"/>
  <c r="D3687" i="1"/>
  <c r="C3688" i="1"/>
  <c r="K1610" i="1"/>
  <c r="G3164" i="1"/>
  <c r="H1615" i="1"/>
  <c r="N684" i="1"/>
  <c r="L685" i="1"/>
  <c r="F3684" i="1"/>
  <c r="I1614" i="1"/>
  <c r="C3689" i="1" l="1"/>
  <c r="D3688" i="1"/>
  <c r="E3685" i="1"/>
  <c r="F3685" i="1"/>
  <c r="O684" i="1"/>
  <c r="M685" i="1"/>
  <c r="J1611" i="1"/>
  <c r="E3686" i="1" l="1"/>
  <c r="D3689" i="1"/>
  <c r="C3690" i="1"/>
  <c r="K1611" i="1"/>
  <c r="G3165" i="1"/>
  <c r="H1616" i="1"/>
  <c r="N685" i="1"/>
  <c r="L686" i="1"/>
  <c r="F3686" i="1"/>
  <c r="E3687" i="1" l="1"/>
  <c r="C3691" i="1"/>
  <c r="D3690" i="1"/>
  <c r="F3687" i="1"/>
  <c r="O685" i="1"/>
  <c r="J1612" i="1"/>
  <c r="I1615" i="1"/>
  <c r="M686" i="1"/>
  <c r="D3691" i="1" l="1"/>
  <c r="C3692" i="1"/>
  <c r="E3688" i="1"/>
  <c r="K1612" i="1"/>
  <c r="H1617" i="1"/>
  <c r="G3166" i="1"/>
  <c r="N686" i="1"/>
  <c r="L687" i="1"/>
  <c r="F3688" i="1"/>
  <c r="I1616" i="1"/>
  <c r="J1613" i="1"/>
  <c r="M687" i="1"/>
  <c r="E3689" i="1" l="1"/>
  <c r="D3692" i="1"/>
  <c r="C3693" i="1"/>
  <c r="F3689" i="1"/>
  <c r="O686" i="1"/>
  <c r="D3693" i="1" l="1"/>
  <c r="C3694" i="1"/>
  <c r="E3690" i="1"/>
  <c r="K1613" i="1"/>
  <c r="H1618" i="1"/>
  <c r="G3167" i="1"/>
  <c r="N687" i="1"/>
  <c r="L688" i="1"/>
  <c r="F3690" i="1"/>
  <c r="I1617" i="1"/>
  <c r="D3694" i="1" l="1"/>
  <c r="C3695" i="1"/>
  <c r="E3691" i="1"/>
  <c r="O687" i="1"/>
  <c r="F3691" i="1"/>
  <c r="J1614" i="1"/>
  <c r="M688" i="1"/>
  <c r="E3692" i="1" l="1"/>
  <c r="D3695" i="1"/>
  <c r="C3696" i="1"/>
  <c r="K1614" i="1"/>
  <c r="G3168" i="1"/>
  <c r="H1619" i="1"/>
  <c r="N688" i="1"/>
  <c r="L689" i="1"/>
  <c r="F3692" i="1"/>
  <c r="I1618" i="1"/>
  <c r="J1615" i="1"/>
  <c r="M689" i="1"/>
  <c r="D3696" i="1" l="1"/>
  <c r="C3697" i="1"/>
  <c r="E3693" i="1"/>
  <c r="F3693" i="1"/>
  <c r="O688" i="1"/>
  <c r="E3694" i="1" l="1"/>
  <c r="C3698" i="1"/>
  <c r="D3697" i="1"/>
  <c r="K1615" i="1"/>
  <c r="H1620" i="1"/>
  <c r="G3169" i="1"/>
  <c r="N689" i="1"/>
  <c r="L690" i="1"/>
  <c r="F3694" i="1"/>
  <c r="J1616" i="1"/>
  <c r="I1619" i="1"/>
  <c r="D3698" i="1" l="1"/>
  <c r="C3699" i="1"/>
  <c r="E3695" i="1"/>
  <c r="F3695" i="1"/>
  <c r="O689" i="1"/>
  <c r="M690" i="1"/>
  <c r="C3700" i="1" l="1"/>
  <c r="D3699" i="1"/>
  <c r="E3696" i="1"/>
  <c r="K1616" i="1"/>
  <c r="H1621" i="1"/>
  <c r="G3170" i="1"/>
  <c r="N690" i="1"/>
  <c r="L691" i="1"/>
  <c r="F3696" i="1"/>
  <c r="I1620" i="1"/>
  <c r="E3697" i="1" l="1"/>
  <c r="D3700" i="1"/>
  <c r="C3701" i="1"/>
  <c r="F3697" i="1"/>
  <c r="O690" i="1"/>
  <c r="J1617" i="1"/>
  <c r="M691" i="1"/>
  <c r="E3698" i="1" l="1"/>
  <c r="D3701" i="1"/>
  <c r="C3702" i="1"/>
  <c r="K1617" i="1"/>
  <c r="G3171" i="1"/>
  <c r="H1622" i="1"/>
  <c r="N691" i="1"/>
  <c r="L692" i="1"/>
  <c r="F3698" i="1"/>
  <c r="O691" i="1"/>
  <c r="I1621" i="1"/>
  <c r="J1618" i="1"/>
  <c r="M692" i="1"/>
  <c r="E3699" i="1" l="1"/>
  <c r="D3702" i="1"/>
  <c r="C3703" i="1"/>
  <c r="K1618" i="1"/>
  <c r="H1623" i="1"/>
  <c r="G3172" i="1"/>
  <c r="N692" i="1"/>
  <c r="L693" i="1"/>
  <c r="F3699" i="1"/>
  <c r="J1619" i="1"/>
  <c r="I1622" i="1"/>
  <c r="E3700" i="1" l="1"/>
  <c r="D3703" i="1"/>
  <c r="C3704" i="1"/>
  <c r="F3700" i="1"/>
  <c r="O692" i="1"/>
  <c r="M693" i="1"/>
  <c r="E3701" i="1" l="1"/>
  <c r="D3704" i="1"/>
  <c r="C3705" i="1"/>
  <c r="K1619" i="1"/>
  <c r="H1624" i="1"/>
  <c r="G3173" i="1"/>
  <c r="N693" i="1"/>
  <c r="L694" i="1"/>
  <c r="F3701" i="1"/>
  <c r="E3702" i="1" l="1"/>
  <c r="D3705" i="1"/>
  <c r="C3706" i="1"/>
  <c r="F3702" i="1"/>
  <c r="O693" i="1"/>
  <c r="J1620" i="1"/>
  <c r="I1623" i="1"/>
  <c r="M694" i="1"/>
  <c r="E3703" i="1" l="1"/>
  <c r="C3707" i="1"/>
  <c r="D3706" i="1"/>
  <c r="K1620" i="1"/>
  <c r="G3174" i="1"/>
  <c r="H1625" i="1"/>
  <c r="N694" i="1"/>
  <c r="L695" i="1"/>
  <c r="F3703" i="1"/>
  <c r="J1621" i="1"/>
  <c r="I1624" i="1"/>
  <c r="M695" i="1"/>
  <c r="D3707" i="1" l="1"/>
  <c r="C3708" i="1"/>
  <c r="E3704" i="1"/>
  <c r="O694" i="1"/>
  <c r="F3704" i="1"/>
  <c r="E3705" i="1" l="1"/>
  <c r="C3709" i="1"/>
  <c r="D3708" i="1"/>
  <c r="K1621" i="1"/>
  <c r="H1626" i="1"/>
  <c r="G3175" i="1"/>
  <c r="N695" i="1"/>
  <c r="L696" i="1"/>
  <c r="F3705" i="1"/>
  <c r="I1625" i="1"/>
  <c r="D3709" i="1" l="1"/>
  <c r="C3710" i="1"/>
  <c r="E3706" i="1"/>
  <c r="F3706" i="1"/>
  <c r="O695" i="1"/>
  <c r="J1622" i="1"/>
  <c r="M696" i="1"/>
  <c r="D3710" i="1" l="1"/>
  <c r="C3711" i="1"/>
  <c r="E3707" i="1"/>
  <c r="K1622" i="1"/>
  <c r="H1627" i="1"/>
  <c r="G3176" i="1"/>
  <c r="N696" i="1"/>
  <c r="L697" i="1"/>
  <c r="F3707" i="1"/>
  <c r="D3711" i="1" l="1"/>
  <c r="C3712" i="1"/>
  <c r="E3708" i="1"/>
  <c r="O696" i="1"/>
  <c r="F3708" i="1"/>
  <c r="J1623" i="1"/>
  <c r="I1626" i="1"/>
  <c r="M697" i="1"/>
  <c r="E3709" i="1" l="1"/>
  <c r="D3712" i="1"/>
  <c r="C3713" i="1"/>
  <c r="K1623" i="1"/>
  <c r="G3177" i="1"/>
  <c r="H1628" i="1"/>
  <c r="N697" i="1"/>
  <c r="L698" i="1"/>
  <c r="F3709" i="1"/>
  <c r="J1624" i="1"/>
  <c r="I1627" i="1"/>
  <c r="M698" i="1"/>
  <c r="D3713" i="1" l="1"/>
  <c r="C3714" i="1"/>
  <c r="E3710" i="1"/>
  <c r="F3710" i="1"/>
  <c r="O697" i="1"/>
  <c r="E3711" i="1" l="1"/>
  <c r="D3714" i="1"/>
  <c r="C3715" i="1"/>
  <c r="K1624" i="1"/>
  <c r="H1629" i="1"/>
  <c r="G3178" i="1"/>
  <c r="N698" i="1"/>
  <c r="L699" i="1"/>
  <c r="F3711" i="1"/>
  <c r="J1625" i="1"/>
  <c r="I1628" i="1"/>
  <c r="C3716" i="1" l="1"/>
  <c r="D3715" i="1"/>
  <c r="E3712" i="1"/>
  <c r="F3712" i="1"/>
  <c r="O698" i="1"/>
  <c r="M699" i="1"/>
  <c r="E3713" i="1" l="1"/>
  <c r="C3717" i="1"/>
  <c r="D3716" i="1"/>
  <c r="K1625" i="1"/>
  <c r="H1630" i="1"/>
  <c r="G3179" i="1"/>
  <c r="N699" i="1"/>
  <c r="L700" i="1"/>
  <c r="F3713" i="1"/>
  <c r="I1629" i="1"/>
  <c r="C3718" i="1" l="1"/>
  <c r="D3717" i="1"/>
  <c r="E3714" i="1"/>
  <c r="F3714" i="1"/>
  <c r="O699" i="1"/>
  <c r="J1626" i="1"/>
  <c r="M700" i="1"/>
  <c r="E3715" i="1" l="1"/>
  <c r="C3719" i="1"/>
  <c r="D3718" i="1"/>
  <c r="K1626" i="1"/>
  <c r="G3180" i="1"/>
  <c r="H1631" i="1"/>
  <c r="N700" i="1"/>
  <c r="L701" i="1"/>
  <c r="F3715" i="1"/>
  <c r="J1627" i="1"/>
  <c r="I1630" i="1"/>
  <c r="M701" i="1"/>
  <c r="C3720" i="1" l="1"/>
  <c r="D3719" i="1"/>
  <c r="E3716" i="1"/>
  <c r="F3716" i="1"/>
  <c r="O700" i="1"/>
  <c r="E3717" i="1" l="1"/>
  <c r="C3721" i="1"/>
  <c r="D3720" i="1"/>
  <c r="K1627" i="1"/>
  <c r="H1632" i="1"/>
  <c r="G3181" i="1"/>
  <c r="N701" i="1"/>
  <c r="L702" i="1"/>
  <c r="F3717" i="1"/>
  <c r="J1628" i="1"/>
  <c r="I1631" i="1"/>
  <c r="C3722" i="1" l="1"/>
  <c r="D3721" i="1"/>
  <c r="E3718" i="1"/>
  <c r="F3718" i="1"/>
  <c r="O701" i="1"/>
  <c r="M702" i="1"/>
  <c r="E3719" i="1" l="1"/>
  <c r="C3723" i="1"/>
  <c r="D3722" i="1"/>
  <c r="K1628" i="1"/>
  <c r="G3182" i="1"/>
  <c r="H1633" i="1"/>
  <c r="N702" i="1"/>
  <c r="L703" i="1"/>
  <c r="F3719" i="1"/>
  <c r="I1632" i="1"/>
  <c r="J1629" i="1"/>
  <c r="M703" i="1"/>
  <c r="C3724" i="1" l="1"/>
  <c r="D3723" i="1"/>
  <c r="E3720" i="1"/>
  <c r="F3720" i="1"/>
  <c r="O702" i="1"/>
  <c r="E3721" i="1" l="1"/>
  <c r="C3725" i="1"/>
  <c r="D3724" i="1"/>
  <c r="K1629" i="1"/>
  <c r="H1634" i="1"/>
  <c r="G3183" i="1"/>
  <c r="N703" i="1"/>
  <c r="L704" i="1"/>
  <c r="F3721" i="1"/>
  <c r="I1633" i="1"/>
  <c r="C3726" i="1" l="1"/>
  <c r="D3725" i="1"/>
  <c r="E3722" i="1"/>
  <c r="F3722" i="1"/>
  <c r="O703" i="1"/>
  <c r="J1630" i="1"/>
  <c r="M704" i="1"/>
  <c r="E3723" i="1" l="1"/>
  <c r="C3727" i="1"/>
  <c r="D3726" i="1"/>
  <c r="K1630" i="1"/>
  <c r="H1635" i="1"/>
  <c r="G3184" i="1"/>
  <c r="N704" i="1"/>
  <c r="L705" i="1"/>
  <c r="F3723" i="1"/>
  <c r="I1634" i="1"/>
  <c r="C3728" i="1" l="1"/>
  <c r="D3727" i="1"/>
  <c r="E3724" i="1"/>
  <c r="O704" i="1"/>
  <c r="F3724" i="1"/>
  <c r="J1631" i="1"/>
  <c r="M705" i="1"/>
  <c r="E3725" i="1" l="1"/>
  <c r="C3729" i="1"/>
  <c r="D3728" i="1"/>
  <c r="K1631" i="1"/>
  <c r="H1636" i="1"/>
  <c r="G3185" i="1"/>
  <c r="N705" i="1"/>
  <c r="L706" i="1"/>
  <c r="F3725" i="1"/>
  <c r="I1635" i="1"/>
  <c r="J1632" i="1"/>
  <c r="C3730" i="1" l="1"/>
  <c r="D3729" i="1"/>
  <c r="E3726" i="1"/>
  <c r="F3726" i="1"/>
  <c r="O705" i="1"/>
  <c r="M706" i="1"/>
  <c r="E3727" i="1" l="1"/>
  <c r="C3731" i="1"/>
  <c r="D3730" i="1"/>
  <c r="K1632" i="1"/>
  <c r="G3186" i="1"/>
  <c r="H1637" i="1"/>
  <c r="N706" i="1"/>
  <c r="L707" i="1"/>
  <c r="F3727" i="1"/>
  <c r="I1636" i="1"/>
  <c r="J1633" i="1"/>
  <c r="M707" i="1"/>
  <c r="C3732" i="1" l="1"/>
  <c r="D3731" i="1"/>
  <c r="E3728" i="1"/>
  <c r="F3728" i="1"/>
  <c r="O706" i="1"/>
  <c r="E3729" i="1" l="1"/>
  <c r="C3733" i="1"/>
  <c r="D3732" i="1"/>
  <c r="K1633" i="1"/>
  <c r="H1638" i="1"/>
  <c r="G3187" i="1"/>
  <c r="N707" i="1"/>
  <c r="L708" i="1"/>
  <c r="F3729" i="1"/>
  <c r="J1634" i="1"/>
  <c r="I1637" i="1"/>
  <c r="C3734" i="1" l="1"/>
  <c r="D3733" i="1"/>
  <c r="E3730" i="1"/>
  <c r="F3730" i="1"/>
  <c r="O707" i="1"/>
  <c r="M708" i="1"/>
  <c r="E3731" i="1" l="1"/>
  <c r="C3735" i="1"/>
  <c r="D3734" i="1"/>
  <c r="K1634" i="1"/>
  <c r="H1639" i="1"/>
  <c r="G3188" i="1"/>
  <c r="N708" i="1"/>
  <c r="L709" i="1"/>
  <c r="F3731" i="1"/>
  <c r="I1638" i="1"/>
  <c r="J1635" i="1"/>
  <c r="C3736" i="1" l="1"/>
  <c r="D3735" i="1"/>
  <c r="E3732" i="1"/>
  <c r="O708" i="1"/>
  <c r="F3732" i="1"/>
  <c r="M709" i="1"/>
  <c r="E3733" i="1" l="1"/>
  <c r="C3737" i="1"/>
  <c r="D3736" i="1"/>
  <c r="K1635" i="1"/>
  <c r="G3189" i="1"/>
  <c r="H1640" i="1"/>
  <c r="N709" i="1"/>
  <c r="L710" i="1"/>
  <c r="F3733" i="1"/>
  <c r="J1636" i="1"/>
  <c r="I1639" i="1"/>
  <c r="C3738" i="1" l="1"/>
  <c r="D3737" i="1"/>
  <c r="E3734" i="1"/>
  <c r="O709" i="1"/>
  <c r="F3734" i="1"/>
  <c r="M710" i="1"/>
  <c r="E3735" i="1" l="1"/>
  <c r="D3738" i="1"/>
  <c r="C3739" i="1"/>
  <c r="K1636" i="1"/>
  <c r="H1641" i="1"/>
  <c r="G3190" i="1"/>
  <c r="N710" i="1"/>
  <c r="L711" i="1"/>
  <c r="F3735" i="1"/>
  <c r="J1637" i="1"/>
  <c r="M711" i="1"/>
  <c r="I1640" i="1"/>
  <c r="C3740" i="1" l="1"/>
  <c r="D3739" i="1"/>
  <c r="E3736" i="1"/>
  <c r="F3736" i="1"/>
  <c r="O710" i="1"/>
  <c r="C3741" i="1" l="1"/>
  <c r="D3740" i="1"/>
  <c r="E3737" i="1"/>
  <c r="K1637" i="1"/>
  <c r="G3191" i="1"/>
  <c r="H1642" i="1"/>
  <c r="N711" i="1"/>
  <c r="L712" i="1"/>
  <c r="F3737" i="1"/>
  <c r="I1641" i="1"/>
  <c r="J1638" i="1"/>
  <c r="M712" i="1"/>
  <c r="C3742" i="1" l="1"/>
  <c r="D3741" i="1"/>
  <c r="E3738" i="1"/>
  <c r="F3738" i="1"/>
  <c r="O711" i="1"/>
  <c r="C3743" i="1" l="1"/>
  <c r="D3742" i="1"/>
  <c r="E3739" i="1"/>
  <c r="K1638" i="1"/>
  <c r="H1643" i="1"/>
  <c r="G3192" i="1"/>
  <c r="N712" i="1"/>
  <c r="L713" i="1"/>
  <c r="F3739" i="1"/>
  <c r="J1639" i="1"/>
  <c r="M713" i="1"/>
  <c r="I1642" i="1"/>
  <c r="C3744" i="1" l="1"/>
  <c r="D3743" i="1"/>
  <c r="E3740" i="1"/>
  <c r="F3740" i="1"/>
  <c r="O712" i="1"/>
  <c r="C3745" i="1" l="1"/>
  <c r="D3744" i="1"/>
  <c r="E3741" i="1"/>
  <c r="K1639" i="1"/>
  <c r="H1644" i="1"/>
  <c r="G3193" i="1"/>
  <c r="N713" i="1"/>
  <c r="L714" i="1"/>
  <c r="F3741" i="1"/>
  <c r="I1643" i="1"/>
  <c r="J1640" i="1"/>
  <c r="C3746" i="1" l="1"/>
  <c r="D3745" i="1"/>
  <c r="E3742" i="1"/>
  <c r="F3742" i="1"/>
  <c r="O713" i="1"/>
  <c r="M714" i="1"/>
  <c r="C3747" i="1" l="1"/>
  <c r="D3746" i="1"/>
  <c r="E3743" i="1"/>
  <c r="K1640" i="1"/>
  <c r="G3194" i="1"/>
  <c r="H1645" i="1"/>
  <c r="N714" i="1"/>
  <c r="L715" i="1"/>
  <c r="F3743" i="1"/>
  <c r="I1644" i="1"/>
  <c r="J1641" i="1"/>
  <c r="M715" i="1"/>
  <c r="C3748" i="1" l="1"/>
  <c r="D3747" i="1"/>
  <c r="E3744" i="1"/>
  <c r="F3744" i="1"/>
  <c r="O714" i="1"/>
  <c r="C3749" i="1" l="1"/>
  <c r="D3748" i="1"/>
  <c r="E3745" i="1"/>
  <c r="K1641" i="1"/>
  <c r="H1646" i="1"/>
  <c r="G3195" i="1"/>
  <c r="N715" i="1"/>
  <c r="L716" i="1"/>
  <c r="F3745" i="1"/>
  <c r="J1642" i="1"/>
  <c r="I1645" i="1"/>
  <c r="C3750" i="1" l="1"/>
  <c r="D3749" i="1"/>
  <c r="E3746" i="1"/>
  <c r="F3746" i="1"/>
  <c r="O715" i="1"/>
  <c r="M716" i="1"/>
  <c r="C3751" i="1" l="1"/>
  <c r="D3750" i="1"/>
  <c r="E3747" i="1"/>
  <c r="K1642" i="1"/>
  <c r="H1647" i="1"/>
  <c r="G3196" i="1"/>
  <c r="N716" i="1"/>
  <c r="L717" i="1"/>
  <c r="F3747" i="1"/>
  <c r="I1646" i="1"/>
  <c r="C3752" i="1" l="1"/>
  <c r="D3751" i="1"/>
  <c r="E3748" i="1"/>
  <c r="F3748" i="1"/>
  <c r="O716" i="1"/>
  <c r="J1643" i="1"/>
  <c r="M717" i="1"/>
  <c r="C3753" i="1" l="1"/>
  <c r="D3752" i="1"/>
  <c r="E3749" i="1"/>
  <c r="K1643" i="1"/>
  <c r="G3197" i="1"/>
  <c r="H1648" i="1"/>
  <c r="N717" i="1"/>
  <c r="L718" i="1"/>
  <c r="F3749" i="1"/>
  <c r="I1647" i="1"/>
  <c r="J1644" i="1"/>
  <c r="M718" i="1"/>
  <c r="C3754" i="1" l="1"/>
  <c r="D3753" i="1"/>
  <c r="E3750" i="1"/>
  <c r="F3750" i="1"/>
  <c r="O717" i="1"/>
  <c r="C3755" i="1" l="1"/>
  <c r="D3754" i="1"/>
  <c r="E3751" i="1"/>
  <c r="K1644" i="1"/>
  <c r="H1649" i="1"/>
  <c r="G3198" i="1"/>
  <c r="N718" i="1"/>
  <c r="L719" i="1"/>
  <c r="F3751" i="1"/>
  <c r="J1645" i="1"/>
  <c r="I1648" i="1"/>
  <c r="C3756" i="1" l="1"/>
  <c r="D3755" i="1"/>
  <c r="E3752" i="1"/>
  <c r="F3752" i="1"/>
  <c r="O718" i="1"/>
  <c r="M719" i="1"/>
  <c r="C3757" i="1" l="1"/>
  <c r="D3756" i="1"/>
  <c r="E3753" i="1"/>
  <c r="K1645" i="1"/>
  <c r="H1650" i="1"/>
  <c r="G3199" i="1"/>
  <c r="N719" i="1"/>
  <c r="L720" i="1"/>
  <c r="F3753" i="1"/>
  <c r="I1649" i="1"/>
  <c r="J1646" i="1"/>
  <c r="C3758" i="1" l="1"/>
  <c r="D3757" i="1"/>
  <c r="E3754" i="1"/>
  <c r="F3754" i="1"/>
  <c r="O719" i="1"/>
  <c r="M720" i="1"/>
  <c r="C3759" i="1" l="1"/>
  <c r="D3758" i="1"/>
  <c r="E3755" i="1"/>
  <c r="K1646" i="1"/>
  <c r="H1651" i="1"/>
  <c r="G3200" i="1"/>
  <c r="N720" i="1"/>
  <c r="L721" i="1"/>
  <c r="F3755" i="1"/>
  <c r="I1650" i="1"/>
  <c r="M721" i="1"/>
  <c r="J1647" i="1"/>
  <c r="C3760" i="1" l="1"/>
  <c r="D3759" i="1"/>
  <c r="E3756" i="1"/>
  <c r="F3756" i="1"/>
  <c r="O720" i="1"/>
  <c r="C3761" i="1" l="1"/>
  <c r="D3760" i="1"/>
  <c r="E3757" i="1"/>
  <c r="K1647" i="1"/>
  <c r="H1652" i="1"/>
  <c r="G3201" i="1"/>
  <c r="N721" i="1"/>
  <c r="L722" i="1"/>
  <c r="F3757" i="1"/>
  <c r="J1648" i="1"/>
  <c r="I1651" i="1"/>
  <c r="M722" i="1"/>
  <c r="D3761" i="1" l="1"/>
  <c r="C3762" i="1"/>
  <c r="E3758" i="1"/>
  <c r="F3758" i="1"/>
  <c r="O721" i="1"/>
  <c r="C3763" i="1" l="1"/>
  <c r="D3762" i="1"/>
  <c r="E3759" i="1"/>
  <c r="K1648" i="1"/>
  <c r="H1653" i="1"/>
  <c r="G3202" i="1"/>
  <c r="N722" i="1"/>
  <c r="L723" i="1"/>
  <c r="F3759" i="1"/>
  <c r="I1652" i="1"/>
  <c r="J1649" i="1"/>
  <c r="E3760" i="1" l="1"/>
  <c r="C3764" i="1"/>
  <c r="D3763" i="1"/>
  <c r="F3760" i="1"/>
  <c r="O722" i="1"/>
  <c r="M723" i="1"/>
  <c r="C3765" i="1" l="1"/>
  <c r="D3764" i="1"/>
  <c r="E3761" i="1"/>
  <c r="K1649" i="1"/>
  <c r="H1654" i="1"/>
  <c r="G3203" i="1"/>
  <c r="N723" i="1"/>
  <c r="L724" i="1"/>
  <c r="F3761" i="1"/>
  <c r="I1653" i="1"/>
  <c r="M724" i="1"/>
  <c r="J1650" i="1"/>
  <c r="E3762" i="1" l="1"/>
  <c r="C3766" i="1"/>
  <c r="D3765" i="1"/>
  <c r="F3762" i="1"/>
  <c r="O723" i="1"/>
  <c r="C3767" i="1" l="1"/>
  <c r="D3766" i="1"/>
  <c r="E3763" i="1"/>
  <c r="K1650" i="1"/>
  <c r="G3204" i="1"/>
  <c r="H1655" i="1"/>
  <c r="N724" i="1"/>
  <c r="L725" i="1"/>
  <c r="F3763" i="1"/>
  <c r="I1654" i="1"/>
  <c r="J1651" i="1"/>
  <c r="M725" i="1"/>
  <c r="E3764" i="1" l="1"/>
  <c r="D3767" i="1"/>
  <c r="C3768" i="1"/>
  <c r="F3764" i="1"/>
  <c r="O724" i="1"/>
  <c r="E3765" i="1" l="1"/>
  <c r="C3769" i="1"/>
  <c r="D3768" i="1"/>
  <c r="K1651" i="1"/>
  <c r="G3205" i="1"/>
  <c r="H1656" i="1"/>
  <c r="N725" i="1"/>
  <c r="L726" i="1"/>
  <c r="F3765" i="1"/>
  <c r="J1652" i="1"/>
  <c r="C3770" i="1" l="1"/>
  <c r="D3769" i="1"/>
  <c r="E3766" i="1"/>
  <c r="F3766" i="1"/>
  <c r="O725" i="1"/>
  <c r="I1655" i="1"/>
  <c r="M726" i="1"/>
  <c r="E3767" i="1" l="1"/>
  <c r="C3771" i="1"/>
  <c r="D3770" i="1"/>
  <c r="K1652" i="1"/>
  <c r="G3206" i="1"/>
  <c r="H1657" i="1"/>
  <c r="N726" i="1"/>
  <c r="L727" i="1"/>
  <c r="F3767" i="1"/>
  <c r="J1653" i="1"/>
  <c r="M727" i="1"/>
  <c r="I1656" i="1"/>
  <c r="C3772" i="1" l="1"/>
  <c r="D3771" i="1"/>
  <c r="E3768" i="1"/>
  <c r="F3768" i="1"/>
  <c r="O726" i="1"/>
  <c r="E3769" i="1" l="1"/>
  <c r="C3773" i="1"/>
  <c r="D3772" i="1"/>
  <c r="K1653" i="1"/>
  <c r="G3207" i="1"/>
  <c r="H1658" i="1"/>
  <c r="N727" i="1"/>
  <c r="L728" i="1"/>
  <c r="F3769" i="1"/>
  <c r="C3774" i="1" l="1"/>
  <c r="D3773" i="1"/>
  <c r="E3770" i="1"/>
  <c r="O727" i="1"/>
  <c r="F3770" i="1"/>
  <c r="I1657" i="1"/>
  <c r="J1654" i="1"/>
  <c r="M728" i="1"/>
  <c r="E3771" i="1" l="1"/>
  <c r="C3775" i="1"/>
  <c r="D3774" i="1"/>
  <c r="K1654" i="1"/>
  <c r="G3208" i="1"/>
  <c r="H1659" i="1"/>
  <c r="N728" i="1"/>
  <c r="L729" i="1"/>
  <c r="F3771" i="1"/>
  <c r="C3776" i="1" l="1"/>
  <c r="D3775" i="1"/>
  <c r="E3772" i="1"/>
  <c r="F3772" i="1"/>
  <c r="O728" i="1"/>
  <c r="I1658" i="1"/>
  <c r="J1655" i="1"/>
  <c r="M729" i="1"/>
  <c r="E3773" i="1" l="1"/>
  <c r="C3777" i="1"/>
  <c r="D3776" i="1"/>
  <c r="K1655" i="1"/>
  <c r="G3209" i="1"/>
  <c r="H1660" i="1"/>
  <c r="N729" i="1"/>
  <c r="L730" i="1"/>
  <c r="F3773" i="1"/>
  <c r="C3778" i="1" l="1"/>
  <c r="D3777" i="1"/>
  <c r="E3774" i="1"/>
  <c r="F3774" i="1"/>
  <c r="O729" i="1"/>
  <c r="J1656" i="1"/>
  <c r="M730" i="1"/>
  <c r="I1659" i="1"/>
  <c r="E3775" i="1" l="1"/>
  <c r="C3779" i="1"/>
  <c r="D3778" i="1"/>
  <c r="K1656" i="1"/>
  <c r="G3210" i="1"/>
  <c r="H1661" i="1"/>
  <c r="N730" i="1"/>
  <c r="L731" i="1"/>
  <c r="F3775" i="1"/>
  <c r="I1660" i="1"/>
  <c r="J1657" i="1"/>
  <c r="M731" i="1"/>
  <c r="C3780" i="1" l="1"/>
  <c r="D3779" i="1"/>
  <c r="E3776" i="1"/>
  <c r="F3776" i="1"/>
  <c r="O730" i="1"/>
  <c r="E3777" i="1" l="1"/>
  <c r="C3781" i="1"/>
  <c r="D3780" i="1"/>
  <c r="K1657" i="1"/>
  <c r="H1662" i="1"/>
  <c r="G3211" i="1"/>
  <c r="N731" i="1"/>
  <c r="L732" i="1"/>
  <c r="F3777" i="1"/>
  <c r="J1658" i="1"/>
  <c r="I1661" i="1"/>
  <c r="M732" i="1"/>
  <c r="C3782" i="1" l="1"/>
  <c r="D3781" i="1"/>
  <c r="E3778" i="1"/>
  <c r="F3778" i="1"/>
  <c r="O731" i="1"/>
  <c r="E3779" i="1" l="1"/>
  <c r="C3783" i="1"/>
  <c r="D3782" i="1"/>
  <c r="K1658" i="1"/>
  <c r="H1663" i="1"/>
  <c r="G3212" i="1"/>
  <c r="N732" i="1"/>
  <c r="L733" i="1"/>
  <c r="F3779" i="1"/>
  <c r="J1659" i="1"/>
  <c r="I1662" i="1"/>
  <c r="C3784" i="1" l="1"/>
  <c r="D3783" i="1"/>
  <c r="E3780" i="1"/>
  <c r="F3780" i="1"/>
  <c r="O732" i="1"/>
  <c r="M733" i="1"/>
  <c r="E3781" i="1" l="1"/>
  <c r="C3785" i="1"/>
  <c r="D3784" i="1"/>
  <c r="K1659" i="1"/>
  <c r="H1664" i="1"/>
  <c r="G3213" i="1"/>
  <c r="N733" i="1"/>
  <c r="L734" i="1"/>
  <c r="F3781" i="1"/>
  <c r="J1660" i="1"/>
  <c r="I1663" i="1"/>
  <c r="M734" i="1"/>
  <c r="C3786" i="1" l="1"/>
  <c r="D3785" i="1"/>
  <c r="E3782" i="1"/>
  <c r="O733" i="1"/>
  <c r="F3782" i="1"/>
  <c r="E3783" i="1" l="1"/>
  <c r="C3787" i="1"/>
  <c r="D3786" i="1"/>
  <c r="K1660" i="1"/>
  <c r="H1665" i="1"/>
  <c r="G3214" i="1"/>
  <c r="N734" i="1"/>
  <c r="L735" i="1"/>
  <c r="F3783" i="1"/>
  <c r="I1664" i="1"/>
  <c r="C3788" i="1" l="1"/>
  <c r="D3787" i="1"/>
  <c r="E3784" i="1"/>
  <c r="F3784" i="1"/>
  <c r="O734" i="1"/>
  <c r="J1661" i="1"/>
  <c r="M735" i="1"/>
  <c r="E3785" i="1" l="1"/>
  <c r="C3789" i="1"/>
  <c r="D3788" i="1"/>
  <c r="K1661" i="1"/>
  <c r="G3215" i="1"/>
  <c r="H1666" i="1"/>
  <c r="N735" i="1"/>
  <c r="L736" i="1"/>
  <c r="F3785" i="1"/>
  <c r="J1662" i="1"/>
  <c r="I1665" i="1"/>
  <c r="M736" i="1"/>
  <c r="C3790" i="1" l="1"/>
  <c r="D3789" i="1"/>
  <c r="E3786" i="1"/>
  <c r="O735" i="1"/>
  <c r="F3786" i="1"/>
  <c r="E3787" i="1" l="1"/>
  <c r="C3791" i="1"/>
  <c r="D3790" i="1"/>
  <c r="K1662" i="1"/>
  <c r="H1667" i="1"/>
  <c r="G3216" i="1"/>
  <c r="N736" i="1"/>
  <c r="L737" i="1"/>
  <c r="F3787" i="1"/>
  <c r="I1666" i="1"/>
  <c r="J1663" i="1"/>
  <c r="M737" i="1"/>
  <c r="C3792" i="1" l="1"/>
  <c r="D3791" i="1"/>
  <c r="E3788" i="1"/>
  <c r="F3788" i="1"/>
  <c r="O736" i="1"/>
  <c r="E3789" i="1" l="1"/>
  <c r="C3793" i="1"/>
  <c r="D3792" i="1"/>
  <c r="K1663" i="1"/>
  <c r="G3217" i="1"/>
  <c r="H1668" i="1"/>
  <c r="N737" i="1"/>
  <c r="L738" i="1"/>
  <c r="F3789" i="1"/>
  <c r="I1667" i="1"/>
  <c r="C3794" i="1" l="1"/>
  <c r="D3793" i="1"/>
  <c r="E3790" i="1"/>
  <c r="F3790" i="1"/>
  <c r="O737" i="1"/>
  <c r="J1664" i="1"/>
  <c r="M738" i="1"/>
  <c r="E3791" i="1" l="1"/>
  <c r="C3795" i="1"/>
  <c r="D3794" i="1"/>
  <c r="K1664" i="1"/>
  <c r="H1669" i="1"/>
  <c r="G3218" i="1"/>
  <c r="N738" i="1"/>
  <c r="L739" i="1"/>
  <c r="F3791" i="1"/>
  <c r="I1668" i="1"/>
  <c r="J1665" i="1"/>
  <c r="C3796" i="1" l="1"/>
  <c r="D3795" i="1"/>
  <c r="E3792" i="1"/>
  <c r="F3792" i="1"/>
  <c r="O738" i="1"/>
  <c r="M739" i="1"/>
  <c r="E3793" i="1" l="1"/>
  <c r="C3797" i="1"/>
  <c r="D3796" i="1"/>
  <c r="K1665" i="1"/>
  <c r="G3219" i="1"/>
  <c r="H1670" i="1"/>
  <c r="N739" i="1"/>
  <c r="L740" i="1"/>
  <c r="F3793" i="1"/>
  <c r="J1666" i="1"/>
  <c r="C3798" i="1" l="1"/>
  <c r="D3797" i="1"/>
  <c r="E3794" i="1"/>
  <c r="F3794" i="1"/>
  <c r="O739" i="1"/>
  <c r="M740" i="1"/>
  <c r="I1669" i="1"/>
  <c r="E3795" i="1" l="1"/>
  <c r="C3799" i="1"/>
  <c r="D3798" i="1"/>
  <c r="K1666" i="1"/>
  <c r="H1671" i="1"/>
  <c r="G3220" i="1"/>
  <c r="N740" i="1"/>
  <c r="L741" i="1"/>
  <c r="F3795" i="1"/>
  <c r="I1670" i="1"/>
  <c r="J1667" i="1"/>
  <c r="M741" i="1"/>
  <c r="C3800" i="1" l="1"/>
  <c r="D3799" i="1"/>
  <c r="E3796" i="1"/>
  <c r="F3796" i="1"/>
  <c r="O740" i="1"/>
  <c r="E3797" i="1" l="1"/>
  <c r="C3801" i="1"/>
  <c r="D3800" i="1"/>
  <c r="K1667" i="1"/>
  <c r="G3221" i="1"/>
  <c r="H1672" i="1"/>
  <c r="N741" i="1"/>
  <c r="L742" i="1"/>
  <c r="F3797" i="1"/>
  <c r="I1671" i="1"/>
  <c r="C3802" i="1" l="1"/>
  <c r="D3801" i="1"/>
  <c r="E3798" i="1"/>
  <c r="F3798" i="1"/>
  <c r="O741" i="1"/>
  <c r="M742" i="1"/>
  <c r="J1668" i="1"/>
  <c r="E3799" i="1" l="1"/>
  <c r="C3803" i="1"/>
  <c r="D3802" i="1"/>
  <c r="K1668" i="1"/>
  <c r="H1673" i="1"/>
  <c r="G3222" i="1"/>
  <c r="N742" i="1"/>
  <c r="L743" i="1"/>
  <c r="F3799" i="1"/>
  <c r="C3804" i="1" l="1"/>
  <c r="D3803" i="1"/>
  <c r="E3800" i="1"/>
  <c r="F3800" i="1"/>
  <c r="O742" i="1"/>
  <c r="J1669" i="1"/>
  <c r="I1672" i="1"/>
  <c r="M743" i="1"/>
  <c r="E3801" i="1" l="1"/>
  <c r="C3805" i="1"/>
  <c r="D3804" i="1"/>
  <c r="K1669" i="1"/>
  <c r="G3223" i="1"/>
  <c r="H1674" i="1"/>
  <c r="N743" i="1"/>
  <c r="L744" i="1"/>
  <c r="F3801" i="1"/>
  <c r="J1670" i="1"/>
  <c r="I1673" i="1"/>
  <c r="M744" i="1"/>
  <c r="C3806" i="1" l="1"/>
  <c r="D3805" i="1"/>
  <c r="E3802" i="1"/>
  <c r="O743" i="1"/>
  <c r="F3802" i="1"/>
  <c r="E3803" i="1" l="1"/>
  <c r="C3807" i="1"/>
  <c r="D3806" i="1"/>
  <c r="K1670" i="1"/>
  <c r="H1675" i="1"/>
  <c r="G3224" i="1"/>
  <c r="N744" i="1"/>
  <c r="L745" i="1"/>
  <c r="F3803" i="1"/>
  <c r="I1674" i="1"/>
  <c r="J1671" i="1"/>
  <c r="M745" i="1"/>
  <c r="C3808" i="1" l="1"/>
  <c r="D3807" i="1"/>
  <c r="E3804" i="1"/>
  <c r="F3804" i="1"/>
  <c r="O744" i="1"/>
  <c r="E3805" i="1" l="1"/>
  <c r="C3809" i="1"/>
  <c r="D3808" i="1"/>
  <c r="K1671" i="1"/>
  <c r="H1676" i="1"/>
  <c r="G3225" i="1"/>
  <c r="N745" i="1"/>
  <c r="L746" i="1"/>
  <c r="F3805" i="1"/>
  <c r="J1672" i="1"/>
  <c r="I1675" i="1"/>
  <c r="M746" i="1"/>
  <c r="C3810" i="1" l="1"/>
  <c r="D3809" i="1"/>
  <c r="E3806" i="1"/>
  <c r="F3806" i="1"/>
  <c r="O745" i="1"/>
  <c r="E3807" i="1" l="1"/>
  <c r="C3811" i="1"/>
  <c r="D3810" i="1"/>
  <c r="K1672" i="1"/>
  <c r="G3226" i="1"/>
  <c r="H1677" i="1"/>
  <c r="N746" i="1"/>
  <c r="L747" i="1"/>
  <c r="F3807" i="1"/>
  <c r="M747" i="1"/>
  <c r="I1676" i="1"/>
  <c r="J1673" i="1"/>
  <c r="C3812" i="1" l="1"/>
  <c r="D3811" i="1"/>
  <c r="E3808" i="1"/>
  <c r="F3808" i="1"/>
  <c r="O746" i="1"/>
  <c r="E3809" i="1" l="1"/>
  <c r="C3813" i="1"/>
  <c r="D3812" i="1"/>
  <c r="K1673" i="1"/>
  <c r="G3227" i="1"/>
  <c r="H1678" i="1"/>
  <c r="N747" i="1"/>
  <c r="L748" i="1"/>
  <c r="F3809" i="1"/>
  <c r="J1674" i="1"/>
  <c r="I1677" i="1"/>
  <c r="M748" i="1"/>
  <c r="C3814" i="1" l="1"/>
  <c r="D3813" i="1"/>
  <c r="E3810" i="1"/>
  <c r="F3810" i="1"/>
  <c r="O747" i="1"/>
  <c r="E3811" i="1" l="1"/>
  <c r="C3815" i="1"/>
  <c r="D3814" i="1"/>
  <c r="K1674" i="1"/>
  <c r="H1679" i="1"/>
  <c r="G3228" i="1"/>
  <c r="N748" i="1"/>
  <c r="L749" i="1"/>
  <c r="F3811" i="1"/>
  <c r="I1678" i="1"/>
  <c r="J1675" i="1"/>
  <c r="M749" i="1"/>
  <c r="C3816" i="1" l="1"/>
  <c r="D3815" i="1"/>
  <c r="E3812" i="1"/>
  <c r="F3812" i="1"/>
  <c r="O748" i="1"/>
  <c r="E3813" i="1" l="1"/>
  <c r="C3817" i="1"/>
  <c r="D3816" i="1"/>
  <c r="K1675" i="1"/>
  <c r="G3229" i="1"/>
  <c r="H1680" i="1"/>
  <c r="N749" i="1"/>
  <c r="L750" i="1"/>
  <c r="F3813" i="1"/>
  <c r="M750" i="1"/>
  <c r="I1679" i="1"/>
  <c r="J1676" i="1"/>
  <c r="C3818" i="1" l="1"/>
  <c r="D3817" i="1"/>
  <c r="E3814" i="1"/>
  <c r="F3814" i="1"/>
  <c r="O749" i="1"/>
  <c r="E3815" i="1" l="1"/>
  <c r="C3819" i="1"/>
  <c r="D3818" i="1"/>
  <c r="K1676" i="1"/>
  <c r="H1681" i="1"/>
  <c r="G3230" i="1"/>
  <c r="N750" i="1"/>
  <c r="L751" i="1"/>
  <c r="F3815" i="1"/>
  <c r="J1677" i="1"/>
  <c r="I1680" i="1"/>
  <c r="M751" i="1"/>
  <c r="C3820" i="1" l="1"/>
  <c r="D3819" i="1"/>
  <c r="E3816" i="1"/>
  <c r="F3816" i="1"/>
  <c r="O750" i="1"/>
  <c r="C3821" i="1" l="1"/>
  <c r="D3820" i="1"/>
  <c r="E3817" i="1"/>
  <c r="K1677" i="1"/>
  <c r="H1682" i="1"/>
  <c r="G3231" i="1"/>
  <c r="N751" i="1"/>
  <c r="L752" i="1"/>
  <c r="F3817" i="1"/>
  <c r="I1681" i="1"/>
  <c r="J1678" i="1"/>
  <c r="M752" i="1"/>
  <c r="E3818" i="1" l="1"/>
  <c r="C3822" i="1"/>
  <c r="D3821" i="1"/>
  <c r="F3818" i="1"/>
  <c r="O751" i="1"/>
  <c r="C3823" i="1" l="1"/>
  <c r="D3822" i="1"/>
  <c r="E3819" i="1"/>
  <c r="K1678" i="1"/>
  <c r="G3232" i="1"/>
  <c r="H1683" i="1"/>
  <c r="N752" i="1"/>
  <c r="L753" i="1"/>
  <c r="F3819" i="1"/>
  <c r="J1679" i="1"/>
  <c r="M753" i="1"/>
  <c r="I1682" i="1"/>
  <c r="E3820" i="1" l="1"/>
  <c r="C3824" i="1"/>
  <c r="D3823" i="1"/>
  <c r="F3820" i="1"/>
  <c r="O752" i="1"/>
  <c r="C3825" i="1" l="1"/>
  <c r="D3824" i="1"/>
  <c r="E3821" i="1"/>
  <c r="K1679" i="1"/>
  <c r="H1684" i="1"/>
  <c r="G3233" i="1"/>
  <c r="N753" i="1"/>
  <c r="L754" i="1"/>
  <c r="F3821" i="1"/>
  <c r="J1680" i="1"/>
  <c r="I1683" i="1"/>
  <c r="M754" i="1"/>
  <c r="E3822" i="1" l="1"/>
  <c r="C3826" i="1"/>
  <c r="D3825" i="1"/>
  <c r="F3822" i="1"/>
  <c r="O753" i="1"/>
  <c r="C3827" i="1" l="1"/>
  <c r="D3826" i="1"/>
  <c r="E3823" i="1"/>
  <c r="K1680" i="1"/>
  <c r="H1685" i="1"/>
  <c r="G3234" i="1"/>
  <c r="N754" i="1"/>
  <c r="L755" i="1"/>
  <c r="F3823" i="1"/>
  <c r="J1681" i="1"/>
  <c r="I1684" i="1"/>
  <c r="M755" i="1"/>
  <c r="E3824" i="1" l="1"/>
  <c r="C3828" i="1"/>
  <c r="D3827" i="1"/>
  <c r="F3824" i="1"/>
  <c r="O754" i="1"/>
  <c r="C3829" i="1" l="1"/>
  <c r="D3828" i="1"/>
  <c r="E3825" i="1"/>
  <c r="K1681" i="1"/>
  <c r="G3235" i="1"/>
  <c r="H1686" i="1"/>
  <c r="N755" i="1"/>
  <c r="L756" i="1"/>
  <c r="F3825" i="1"/>
  <c r="I1685" i="1"/>
  <c r="J1682" i="1"/>
  <c r="M756" i="1"/>
  <c r="E3826" i="1" l="1"/>
  <c r="C3830" i="1"/>
  <c r="D3829" i="1"/>
  <c r="F3826" i="1"/>
  <c r="O755" i="1"/>
  <c r="C3831" i="1" l="1"/>
  <c r="D3830" i="1"/>
  <c r="E3827" i="1"/>
  <c r="K1682" i="1"/>
  <c r="H1687" i="1"/>
  <c r="G3236" i="1"/>
  <c r="N756" i="1"/>
  <c r="L757" i="1"/>
  <c r="F3827" i="1"/>
  <c r="J1683" i="1"/>
  <c r="I1686" i="1"/>
  <c r="M757" i="1"/>
  <c r="E3828" i="1" l="1"/>
  <c r="C3832" i="1"/>
  <c r="D3831" i="1"/>
  <c r="F3828" i="1"/>
  <c r="O756" i="1"/>
  <c r="C3833" i="1" l="1"/>
  <c r="D3832" i="1"/>
  <c r="E3829" i="1"/>
  <c r="K1683" i="1"/>
  <c r="H1688" i="1"/>
  <c r="G3237" i="1"/>
  <c r="N757" i="1"/>
  <c r="L758" i="1"/>
  <c r="F3829" i="1"/>
  <c r="I1687" i="1"/>
  <c r="J1684" i="1"/>
  <c r="M758" i="1"/>
  <c r="E3830" i="1" l="1"/>
  <c r="C3834" i="1"/>
  <c r="D3833" i="1"/>
  <c r="F3830" i="1"/>
  <c r="O757" i="1"/>
  <c r="C3835" i="1" l="1"/>
  <c r="D3834" i="1"/>
  <c r="E3831" i="1"/>
  <c r="K1684" i="1"/>
  <c r="G3238" i="1"/>
  <c r="H1689" i="1"/>
  <c r="N758" i="1"/>
  <c r="L759" i="1"/>
  <c r="F3831" i="1"/>
  <c r="J1685" i="1"/>
  <c r="I1688" i="1"/>
  <c r="M759" i="1"/>
  <c r="E3832" i="1" l="1"/>
  <c r="C3836" i="1"/>
  <c r="D3835" i="1"/>
  <c r="F3832" i="1"/>
  <c r="O758" i="1"/>
  <c r="C3837" i="1" l="1"/>
  <c r="D3836" i="1"/>
  <c r="E3833" i="1"/>
  <c r="K1685" i="1"/>
  <c r="H1690" i="1"/>
  <c r="G3239" i="1"/>
  <c r="N759" i="1"/>
  <c r="L760" i="1"/>
  <c r="F3833" i="1"/>
  <c r="J1686" i="1"/>
  <c r="M760" i="1"/>
  <c r="I1689" i="1"/>
  <c r="C3838" i="1" l="1"/>
  <c r="D3837" i="1"/>
  <c r="E3834" i="1"/>
  <c r="O759" i="1"/>
  <c r="F3834" i="1"/>
  <c r="E3835" i="1" l="1"/>
  <c r="C3839" i="1"/>
  <c r="D3838" i="1"/>
  <c r="K1686" i="1"/>
  <c r="H1691" i="1"/>
  <c r="G3240" i="1"/>
  <c r="N760" i="1"/>
  <c r="L761" i="1"/>
  <c r="F3835" i="1"/>
  <c r="I1690" i="1"/>
  <c r="J1687" i="1"/>
  <c r="M761" i="1"/>
  <c r="C3840" i="1" l="1"/>
  <c r="D3839" i="1"/>
  <c r="E3836" i="1"/>
  <c r="F3836" i="1"/>
  <c r="O760" i="1"/>
  <c r="E3837" i="1" l="1"/>
  <c r="C3841" i="1"/>
  <c r="D3840" i="1"/>
  <c r="K1687" i="1"/>
  <c r="H1692" i="1"/>
  <c r="G3241" i="1"/>
  <c r="N761" i="1"/>
  <c r="L762" i="1"/>
  <c r="F3837" i="1"/>
  <c r="I1691" i="1"/>
  <c r="J1688" i="1"/>
  <c r="M762" i="1"/>
  <c r="C3842" i="1" l="1"/>
  <c r="D3841" i="1"/>
  <c r="E3838" i="1"/>
  <c r="O761" i="1"/>
  <c r="F3838" i="1"/>
  <c r="E3839" i="1" l="1"/>
  <c r="C3843" i="1"/>
  <c r="D3842" i="1"/>
  <c r="K1688" i="1"/>
  <c r="H1693" i="1"/>
  <c r="G3242" i="1"/>
  <c r="N762" i="1"/>
  <c r="L763" i="1"/>
  <c r="F3839" i="1"/>
  <c r="I1692" i="1"/>
  <c r="J1689" i="1"/>
  <c r="M763" i="1"/>
  <c r="C3844" i="1" l="1"/>
  <c r="D3843" i="1"/>
  <c r="E3840" i="1"/>
  <c r="F3840" i="1"/>
  <c r="O762" i="1"/>
  <c r="E3841" i="1" l="1"/>
  <c r="C3845" i="1"/>
  <c r="D3844" i="1"/>
  <c r="K1689" i="1"/>
  <c r="H1694" i="1"/>
  <c r="G3243" i="1"/>
  <c r="N763" i="1"/>
  <c r="L764" i="1"/>
  <c r="F3841" i="1"/>
  <c r="I1693" i="1"/>
  <c r="J1690" i="1"/>
  <c r="M764" i="1"/>
  <c r="C3846" i="1" l="1"/>
  <c r="D3845" i="1"/>
  <c r="E3842" i="1"/>
  <c r="F3842" i="1"/>
  <c r="O763" i="1"/>
  <c r="E3843" i="1" l="1"/>
  <c r="C3847" i="1"/>
  <c r="D3846" i="1"/>
  <c r="K1690" i="1"/>
  <c r="G3244" i="1"/>
  <c r="H1695" i="1"/>
  <c r="N764" i="1"/>
  <c r="L765" i="1"/>
  <c r="F3843" i="1"/>
  <c r="I1694" i="1"/>
  <c r="M765" i="1"/>
  <c r="J1691" i="1"/>
  <c r="C3848" i="1" l="1"/>
  <c r="D3847" i="1"/>
  <c r="E3844" i="1"/>
  <c r="F3844" i="1"/>
  <c r="O764" i="1"/>
  <c r="E3845" i="1" l="1"/>
  <c r="C3849" i="1"/>
  <c r="D3848" i="1"/>
  <c r="K1691" i="1"/>
  <c r="G3245" i="1"/>
  <c r="H1696" i="1"/>
  <c r="N765" i="1"/>
  <c r="L766" i="1"/>
  <c r="F3845" i="1"/>
  <c r="J1692" i="1"/>
  <c r="I1695" i="1"/>
  <c r="M766" i="1"/>
  <c r="C3850" i="1" l="1"/>
  <c r="D3849" i="1"/>
  <c r="E3846" i="1"/>
  <c r="F3846" i="1"/>
  <c r="O765" i="1"/>
  <c r="E3847" i="1" l="1"/>
  <c r="C3851" i="1"/>
  <c r="D3850" i="1"/>
  <c r="K1692" i="1"/>
  <c r="H1697" i="1"/>
  <c r="G3246" i="1"/>
  <c r="N766" i="1"/>
  <c r="L767" i="1"/>
  <c r="F3847" i="1"/>
  <c r="I1696" i="1"/>
  <c r="J1693" i="1"/>
  <c r="M767" i="1"/>
  <c r="C3852" i="1" l="1"/>
  <c r="D3851" i="1"/>
  <c r="E3848" i="1"/>
  <c r="F3848" i="1"/>
  <c r="O766" i="1"/>
  <c r="E3849" i="1" l="1"/>
  <c r="C3853" i="1"/>
  <c r="D3852" i="1"/>
  <c r="K1693" i="1"/>
  <c r="G3247" i="1"/>
  <c r="H1698" i="1"/>
  <c r="N767" i="1"/>
  <c r="L768" i="1"/>
  <c r="F3849" i="1"/>
  <c r="J1694" i="1"/>
  <c r="I1697" i="1"/>
  <c r="M768" i="1"/>
  <c r="C3854" i="1" l="1"/>
  <c r="D3853" i="1"/>
  <c r="E3850" i="1"/>
  <c r="O767" i="1"/>
  <c r="F3850" i="1"/>
  <c r="E3851" i="1" l="1"/>
  <c r="C3855" i="1"/>
  <c r="D3854" i="1"/>
  <c r="K1694" i="1"/>
  <c r="G3248" i="1"/>
  <c r="H1699" i="1"/>
  <c r="N768" i="1"/>
  <c r="L769" i="1"/>
  <c r="F3851" i="1"/>
  <c r="J1695" i="1"/>
  <c r="C3856" i="1" l="1"/>
  <c r="D3855" i="1"/>
  <c r="E3852" i="1"/>
  <c r="F3852" i="1"/>
  <c r="O768" i="1"/>
  <c r="I1698" i="1"/>
  <c r="M769" i="1"/>
  <c r="E3853" i="1" l="1"/>
  <c r="C3857" i="1"/>
  <c r="D3856" i="1"/>
  <c r="K1695" i="1"/>
  <c r="H1700" i="1"/>
  <c r="G3249" i="1"/>
  <c r="N769" i="1"/>
  <c r="L770" i="1"/>
  <c r="F3853" i="1"/>
  <c r="I1699" i="1"/>
  <c r="C3858" i="1" l="1"/>
  <c r="D3857" i="1"/>
  <c r="E3854" i="1"/>
  <c r="F3854" i="1"/>
  <c r="O769" i="1"/>
  <c r="J1696" i="1"/>
  <c r="M770" i="1"/>
  <c r="E3855" i="1" l="1"/>
  <c r="C3859" i="1"/>
  <c r="D3858" i="1"/>
  <c r="K1696" i="1"/>
  <c r="G3250" i="1"/>
  <c r="H1701" i="1"/>
  <c r="N770" i="1"/>
  <c r="L771" i="1"/>
  <c r="F3855" i="1"/>
  <c r="J1697" i="1"/>
  <c r="I1700" i="1"/>
  <c r="C3860" i="1" l="1"/>
  <c r="D3859" i="1"/>
  <c r="E3856" i="1"/>
  <c r="F3856" i="1"/>
  <c r="O770" i="1"/>
  <c r="M771" i="1"/>
  <c r="E3857" i="1" l="1"/>
  <c r="C3861" i="1"/>
  <c r="D3860" i="1"/>
  <c r="K1697" i="1"/>
  <c r="G3251" i="1"/>
  <c r="H1702" i="1"/>
  <c r="N771" i="1"/>
  <c r="L772" i="1"/>
  <c r="F3857" i="1"/>
  <c r="I1701" i="1"/>
  <c r="J1698" i="1"/>
  <c r="C3862" i="1" l="1"/>
  <c r="D3861" i="1"/>
  <c r="E3858" i="1"/>
  <c r="F3858" i="1"/>
  <c r="O771" i="1"/>
  <c r="M772" i="1"/>
  <c r="E3859" i="1" l="1"/>
  <c r="C3863" i="1"/>
  <c r="D3862" i="1"/>
  <c r="K1698" i="1"/>
  <c r="G3252" i="1"/>
  <c r="H1703" i="1"/>
  <c r="N772" i="1"/>
  <c r="L773" i="1"/>
  <c r="F3859" i="1"/>
  <c r="C3864" i="1" l="1"/>
  <c r="D3863" i="1"/>
  <c r="E3860" i="1"/>
  <c r="F3860" i="1"/>
  <c r="O772" i="1"/>
  <c r="J1699" i="1"/>
  <c r="I1702" i="1"/>
  <c r="M773" i="1"/>
  <c r="E3861" i="1" l="1"/>
  <c r="C3865" i="1"/>
  <c r="D3864" i="1"/>
  <c r="K1699" i="1"/>
  <c r="G3253" i="1"/>
  <c r="H1704" i="1"/>
  <c r="N773" i="1"/>
  <c r="L774" i="1"/>
  <c r="F3861" i="1"/>
  <c r="I1703" i="1"/>
  <c r="J1700" i="1"/>
  <c r="C3866" i="1" l="1"/>
  <c r="D3865" i="1"/>
  <c r="E3862" i="1"/>
  <c r="O773" i="1"/>
  <c r="F3862" i="1"/>
  <c r="M774" i="1"/>
  <c r="E3863" i="1" l="1"/>
  <c r="C3867" i="1"/>
  <c r="D3866" i="1"/>
  <c r="K1700" i="1"/>
  <c r="H1705" i="1"/>
  <c r="G3254" i="1"/>
  <c r="N774" i="1"/>
  <c r="L775" i="1"/>
  <c r="F3863" i="1"/>
  <c r="I1704" i="1"/>
  <c r="J1701" i="1"/>
  <c r="M775" i="1"/>
  <c r="C3868" i="1" l="1"/>
  <c r="D3867" i="1"/>
  <c r="E3864" i="1"/>
  <c r="O774" i="1"/>
  <c r="F3864" i="1"/>
  <c r="E3865" i="1" l="1"/>
  <c r="C3869" i="1"/>
  <c r="D3868" i="1"/>
  <c r="K1701" i="1"/>
  <c r="H1706" i="1"/>
  <c r="G3255" i="1"/>
  <c r="N775" i="1"/>
  <c r="L776" i="1"/>
  <c r="F3865" i="1"/>
  <c r="J1702" i="1"/>
  <c r="I1705" i="1"/>
  <c r="M776" i="1"/>
  <c r="C3870" i="1" l="1"/>
  <c r="D3869" i="1"/>
  <c r="E3866" i="1"/>
  <c r="F3866" i="1"/>
  <c r="O775" i="1"/>
  <c r="E3867" i="1" l="1"/>
  <c r="C3871" i="1"/>
  <c r="D3870" i="1"/>
  <c r="K1702" i="1"/>
  <c r="G3256" i="1"/>
  <c r="H1707" i="1"/>
  <c r="N776" i="1"/>
  <c r="L777" i="1"/>
  <c r="F3867" i="1"/>
  <c r="O776" i="1"/>
  <c r="I1706" i="1"/>
  <c r="J1703" i="1"/>
  <c r="M777" i="1"/>
  <c r="C3872" i="1" l="1"/>
  <c r="D3871" i="1"/>
  <c r="E3868" i="1"/>
  <c r="K1703" i="1"/>
  <c r="H1708" i="1"/>
  <c r="G3257" i="1"/>
  <c r="N777" i="1"/>
  <c r="L778" i="1"/>
  <c r="F3868" i="1"/>
  <c r="J1704" i="1"/>
  <c r="I1707" i="1"/>
  <c r="E3869" i="1" l="1"/>
  <c r="C3873" i="1"/>
  <c r="D3872" i="1"/>
  <c r="F3869" i="1"/>
  <c r="O777" i="1"/>
  <c r="M778" i="1"/>
  <c r="C3874" i="1" l="1"/>
  <c r="D3873" i="1"/>
  <c r="E3870" i="1"/>
  <c r="K1704" i="1"/>
  <c r="H1709" i="1"/>
  <c r="G3258" i="1"/>
  <c r="N778" i="1"/>
  <c r="L779" i="1"/>
  <c r="F3870" i="1"/>
  <c r="I1708" i="1"/>
  <c r="E3871" i="1" l="1"/>
  <c r="C3875" i="1"/>
  <c r="D3874" i="1"/>
  <c r="F3871" i="1"/>
  <c r="O778" i="1"/>
  <c r="J1705" i="1"/>
  <c r="M779" i="1"/>
  <c r="C3876" i="1" l="1"/>
  <c r="D3875" i="1"/>
  <c r="E3872" i="1"/>
  <c r="K1705" i="1"/>
  <c r="G3259" i="1"/>
  <c r="H1710" i="1"/>
  <c r="N779" i="1"/>
  <c r="L780" i="1"/>
  <c r="F3872" i="1"/>
  <c r="J1706" i="1"/>
  <c r="I1709" i="1"/>
  <c r="M780" i="1"/>
  <c r="E3873" i="1" l="1"/>
  <c r="C3877" i="1"/>
  <c r="D3876" i="1"/>
  <c r="F3873" i="1"/>
  <c r="O779" i="1"/>
  <c r="C3878" i="1" l="1"/>
  <c r="D3877" i="1"/>
  <c r="E3874" i="1"/>
  <c r="K1706" i="1"/>
  <c r="H1711" i="1"/>
  <c r="G3260" i="1"/>
  <c r="N780" i="1"/>
  <c r="L781" i="1"/>
  <c r="F3874" i="1"/>
  <c r="I1710" i="1"/>
  <c r="M781" i="1"/>
  <c r="J1707" i="1"/>
  <c r="E3875" i="1" l="1"/>
  <c r="C3879" i="1"/>
  <c r="D3878" i="1"/>
  <c r="F3875" i="1"/>
  <c r="O780" i="1"/>
  <c r="C3880" i="1" l="1"/>
  <c r="D3879" i="1"/>
  <c r="E3876" i="1"/>
  <c r="K1707" i="1"/>
  <c r="G3261" i="1"/>
  <c r="H1712" i="1"/>
  <c r="N781" i="1"/>
  <c r="L782" i="1"/>
  <c r="F3876" i="1"/>
  <c r="O781" i="1"/>
  <c r="I1711" i="1"/>
  <c r="J1708" i="1"/>
  <c r="M782" i="1"/>
  <c r="E3877" i="1" l="1"/>
  <c r="C3881" i="1"/>
  <c r="D3880" i="1"/>
  <c r="K1708" i="1"/>
  <c r="G3262" i="1"/>
  <c r="H1713" i="1"/>
  <c r="N782" i="1"/>
  <c r="L783" i="1"/>
  <c r="F3877" i="1"/>
  <c r="J1709" i="1"/>
  <c r="I1712" i="1"/>
  <c r="M783" i="1"/>
  <c r="C3882" i="1" l="1"/>
  <c r="D3881" i="1"/>
  <c r="E3878" i="1"/>
  <c r="F3878" i="1"/>
  <c r="O782" i="1"/>
  <c r="E3879" i="1" l="1"/>
  <c r="C3883" i="1"/>
  <c r="D3882" i="1"/>
  <c r="K1709" i="1"/>
  <c r="G3263" i="1"/>
  <c r="H1714" i="1"/>
  <c r="N783" i="1"/>
  <c r="L784" i="1"/>
  <c r="F3879" i="1"/>
  <c r="C3884" i="1" l="1"/>
  <c r="D3883" i="1"/>
  <c r="E3880" i="1"/>
  <c r="F3880" i="1"/>
  <c r="O783" i="1"/>
  <c r="I1713" i="1"/>
  <c r="J1710" i="1"/>
  <c r="M784" i="1"/>
  <c r="E3881" i="1" l="1"/>
  <c r="C3885" i="1"/>
  <c r="D3884" i="1"/>
  <c r="K1710" i="1"/>
  <c r="G3264" i="1"/>
  <c r="H1715" i="1"/>
  <c r="N784" i="1"/>
  <c r="L785" i="1"/>
  <c r="F3881" i="1"/>
  <c r="I1714" i="1"/>
  <c r="J1711" i="1"/>
  <c r="M785" i="1"/>
  <c r="C3886" i="1" l="1"/>
  <c r="D3885" i="1"/>
  <c r="E3882" i="1"/>
  <c r="F3882" i="1"/>
  <c r="O784" i="1"/>
  <c r="E3883" i="1" l="1"/>
  <c r="C3887" i="1"/>
  <c r="D3886" i="1"/>
  <c r="K1711" i="1"/>
  <c r="H1716" i="1"/>
  <c r="G3265" i="1"/>
  <c r="N785" i="1"/>
  <c r="L786" i="1"/>
  <c r="F3883" i="1"/>
  <c r="I1715" i="1"/>
  <c r="C3888" i="1" l="1"/>
  <c r="D3887" i="1"/>
  <c r="E3884" i="1"/>
  <c r="F3884" i="1"/>
  <c r="O785" i="1"/>
  <c r="J1712" i="1"/>
  <c r="M786" i="1"/>
  <c r="E3885" i="1" l="1"/>
  <c r="C3889" i="1"/>
  <c r="D3888" i="1"/>
  <c r="K1712" i="1"/>
  <c r="G3266" i="1"/>
  <c r="H1717" i="1"/>
  <c r="N786" i="1"/>
  <c r="L787" i="1"/>
  <c r="F3885" i="1"/>
  <c r="I1716" i="1"/>
  <c r="M787" i="1"/>
  <c r="J1713" i="1"/>
  <c r="C3890" i="1" l="1"/>
  <c r="D3889" i="1"/>
  <c r="E3886" i="1"/>
  <c r="O786" i="1"/>
  <c r="F3886" i="1"/>
  <c r="E3887" i="1" l="1"/>
  <c r="C3891" i="1"/>
  <c r="D3890" i="1"/>
  <c r="K1713" i="1"/>
  <c r="H1718" i="1"/>
  <c r="G3267" i="1"/>
  <c r="N787" i="1"/>
  <c r="L788" i="1"/>
  <c r="F3887" i="1"/>
  <c r="J1714" i="1"/>
  <c r="I1717" i="1"/>
  <c r="C3892" i="1" l="1"/>
  <c r="D3891" i="1"/>
  <c r="E3888" i="1"/>
  <c r="F3888" i="1"/>
  <c r="O787" i="1"/>
  <c r="M788" i="1"/>
  <c r="E3889" i="1" l="1"/>
  <c r="C3893" i="1"/>
  <c r="D3892" i="1"/>
  <c r="K1714" i="1"/>
  <c r="H1719" i="1"/>
  <c r="G3268" i="1"/>
  <c r="N788" i="1"/>
  <c r="L789" i="1"/>
  <c r="F3889" i="1"/>
  <c r="J1715" i="1"/>
  <c r="C3894" i="1" l="1"/>
  <c r="D3893" i="1"/>
  <c r="E3890" i="1"/>
  <c r="O788" i="1"/>
  <c r="F3890" i="1"/>
  <c r="I1718" i="1"/>
  <c r="M789" i="1"/>
  <c r="E3891" i="1" l="1"/>
  <c r="C3895" i="1"/>
  <c r="D3894" i="1"/>
  <c r="K1715" i="1"/>
  <c r="G3269" i="1"/>
  <c r="H1720" i="1"/>
  <c r="N789" i="1"/>
  <c r="L790" i="1"/>
  <c r="F3891" i="1"/>
  <c r="I1719" i="1"/>
  <c r="J1716" i="1"/>
  <c r="M790" i="1"/>
  <c r="C3896" i="1" l="1"/>
  <c r="D3895" i="1"/>
  <c r="E3892" i="1"/>
  <c r="F3892" i="1"/>
  <c r="O789" i="1"/>
  <c r="E3893" i="1" l="1"/>
  <c r="C3897" i="1"/>
  <c r="D3896" i="1"/>
  <c r="K1716" i="1"/>
  <c r="H1721" i="1"/>
  <c r="G3270" i="1"/>
  <c r="N790" i="1"/>
  <c r="L791" i="1"/>
  <c r="F3893" i="1"/>
  <c r="J1717" i="1"/>
  <c r="I1720" i="1"/>
  <c r="M791" i="1"/>
  <c r="C3898" i="1" l="1"/>
  <c r="D3897" i="1"/>
  <c r="E3894" i="1"/>
  <c r="O790" i="1"/>
  <c r="F3894" i="1"/>
  <c r="E3895" i="1" l="1"/>
  <c r="C3899" i="1"/>
  <c r="D3898" i="1"/>
  <c r="K1717" i="1"/>
  <c r="H1722" i="1"/>
  <c r="G3271" i="1"/>
  <c r="N791" i="1"/>
  <c r="L792" i="1"/>
  <c r="F3895" i="1"/>
  <c r="J1718" i="1"/>
  <c r="C3900" i="1" l="1"/>
  <c r="D3899" i="1"/>
  <c r="E3896" i="1"/>
  <c r="F3896" i="1"/>
  <c r="O791" i="1"/>
  <c r="I1721" i="1"/>
  <c r="M792" i="1"/>
  <c r="E3897" i="1" l="1"/>
  <c r="C3901" i="1"/>
  <c r="D3900" i="1"/>
  <c r="K1718" i="1"/>
  <c r="H1723" i="1"/>
  <c r="G3272" i="1"/>
  <c r="N792" i="1"/>
  <c r="L793" i="1"/>
  <c r="F3897" i="1"/>
  <c r="I1722" i="1"/>
  <c r="C3902" i="1" l="1"/>
  <c r="D3901" i="1"/>
  <c r="E3898" i="1"/>
  <c r="O792" i="1"/>
  <c r="F3898" i="1"/>
  <c r="M793" i="1"/>
  <c r="J1719" i="1"/>
  <c r="E3899" i="1" l="1"/>
  <c r="C3903" i="1"/>
  <c r="D3902" i="1"/>
  <c r="K1719" i="1"/>
  <c r="H1724" i="1"/>
  <c r="G3273" i="1"/>
  <c r="N793" i="1"/>
  <c r="L794" i="1"/>
  <c r="F3899" i="1"/>
  <c r="C3904" i="1" l="1"/>
  <c r="D3903" i="1"/>
  <c r="E3900" i="1"/>
  <c r="F3900" i="1"/>
  <c r="O793" i="1"/>
  <c r="I1723" i="1"/>
  <c r="J1720" i="1"/>
  <c r="M794" i="1"/>
  <c r="E3901" i="1" l="1"/>
  <c r="C3905" i="1"/>
  <c r="D3904" i="1"/>
  <c r="K1720" i="1"/>
  <c r="G3274" i="1"/>
  <c r="H1725" i="1"/>
  <c r="N794" i="1"/>
  <c r="L795" i="1"/>
  <c r="F3901" i="1"/>
  <c r="I1724" i="1"/>
  <c r="J1721" i="1"/>
  <c r="M795" i="1"/>
  <c r="C3906" i="1" l="1"/>
  <c r="D3905" i="1"/>
  <c r="E3902" i="1"/>
  <c r="F3902" i="1"/>
  <c r="O794" i="1"/>
  <c r="E3903" i="1" l="1"/>
  <c r="C3907" i="1"/>
  <c r="D3906" i="1"/>
  <c r="K1721" i="1"/>
  <c r="H1726" i="1"/>
  <c r="G3275" i="1"/>
  <c r="N795" i="1"/>
  <c r="L796" i="1"/>
  <c r="F3903" i="1"/>
  <c r="J1722" i="1"/>
  <c r="M796" i="1"/>
  <c r="I1725" i="1"/>
  <c r="C3908" i="1" l="1"/>
  <c r="D3907" i="1"/>
  <c r="E3904" i="1"/>
  <c r="F3904" i="1"/>
  <c r="O795" i="1"/>
  <c r="E3905" i="1" l="1"/>
  <c r="C3909" i="1"/>
  <c r="D3908" i="1"/>
  <c r="K1722" i="1"/>
  <c r="H1727" i="1"/>
  <c r="G3276" i="1"/>
  <c r="N796" i="1"/>
  <c r="L797" i="1"/>
  <c r="F3905" i="1"/>
  <c r="I1726" i="1"/>
  <c r="C3910" i="1" l="1"/>
  <c r="D3909" i="1"/>
  <c r="E3906" i="1"/>
  <c r="F3906" i="1"/>
  <c r="O796" i="1"/>
  <c r="J1723" i="1"/>
  <c r="M797" i="1"/>
  <c r="E3907" i="1" l="1"/>
  <c r="C3911" i="1"/>
  <c r="D3910" i="1"/>
  <c r="K1723" i="1"/>
  <c r="G3277" i="1"/>
  <c r="H1728" i="1"/>
  <c r="N797" i="1"/>
  <c r="L798" i="1"/>
  <c r="F3907" i="1"/>
  <c r="J1724" i="1"/>
  <c r="I1727" i="1"/>
  <c r="M798" i="1"/>
  <c r="C3912" i="1" l="1"/>
  <c r="D3911" i="1"/>
  <c r="E3908" i="1"/>
  <c r="F3908" i="1"/>
  <c r="O797" i="1"/>
  <c r="E3909" i="1" l="1"/>
  <c r="C3913" i="1"/>
  <c r="D3912" i="1"/>
  <c r="K1724" i="1"/>
  <c r="H1729" i="1"/>
  <c r="G3278" i="1"/>
  <c r="N798" i="1"/>
  <c r="L799" i="1"/>
  <c r="F3909" i="1"/>
  <c r="I1728" i="1"/>
  <c r="J1725" i="1"/>
  <c r="M799" i="1"/>
  <c r="C3914" i="1" l="1"/>
  <c r="D3913" i="1"/>
  <c r="E3910" i="1"/>
  <c r="F3910" i="1"/>
  <c r="O798" i="1"/>
  <c r="E3911" i="1" l="1"/>
  <c r="C3915" i="1"/>
  <c r="D3914" i="1"/>
  <c r="K1725" i="1"/>
  <c r="G3279" i="1"/>
  <c r="H1730" i="1"/>
  <c r="N799" i="1"/>
  <c r="L800" i="1"/>
  <c r="F3911" i="1"/>
  <c r="I1729" i="1"/>
  <c r="C3916" i="1" l="1"/>
  <c r="D3915" i="1"/>
  <c r="E3912" i="1"/>
  <c r="F3912" i="1"/>
  <c r="O799" i="1"/>
  <c r="J1726" i="1"/>
  <c r="M800" i="1"/>
  <c r="E3913" i="1" l="1"/>
  <c r="C3917" i="1"/>
  <c r="D3916" i="1"/>
  <c r="K1726" i="1"/>
  <c r="H1731" i="1"/>
  <c r="G3280" i="1"/>
  <c r="N800" i="1"/>
  <c r="L801" i="1"/>
  <c r="F3913" i="1"/>
  <c r="I1730" i="1"/>
  <c r="C3918" i="1" l="1"/>
  <c r="D3917" i="1"/>
  <c r="E3914" i="1"/>
  <c r="O800" i="1"/>
  <c r="F3914" i="1"/>
  <c r="J1727" i="1"/>
  <c r="M801" i="1"/>
  <c r="E3915" i="1" l="1"/>
  <c r="C3919" i="1"/>
  <c r="D3918" i="1"/>
  <c r="K1727" i="1"/>
  <c r="H1732" i="1"/>
  <c r="G3281" i="1"/>
  <c r="N801" i="1"/>
  <c r="L802" i="1"/>
  <c r="F3915" i="1"/>
  <c r="J1728" i="1"/>
  <c r="C3920" i="1" l="1"/>
  <c r="D3919" i="1"/>
  <c r="E3916" i="1"/>
  <c r="F3916" i="1"/>
  <c r="O801" i="1"/>
  <c r="I1731" i="1"/>
  <c r="M802" i="1"/>
  <c r="E3917" i="1" l="1"/>
  <c r="C3921" i="1"/>
  <c r="D3920" i="1"/>
  <c r="K1728" i="1"/>
  <c r="G3282" i="1"/>
  <c r="H1733" i="1"/>
  <c r="N802" i="1"/>
  <c r="L803" i="1"/>
  <c r="F3917" i="1"/>
  <c r="I1732" i="1"/>
  <c r="J1729" i="1"/>
  <c r="M803" i="1"/>
  <c r="C3922" i="1" l="1"/>
  <c r="D3921" i="1"/>
  <c r="E3918" i="1"/>
  <c r="F3918" i="1"/>
  <c r="O802" i="1"/>
  <c r="E3919" i="1" l="1"/>
  <c r="C3923" i="1"/>
  <c r="D3922" i="1"/>
  <c r="K1729" i="1"/>
  <c r="H1734" i="1"/>
  <c r="G3283" i="1"/>
  <c r="N803" i="1"/>
  <c r="L804" i="1"/>
  <c r="F3919" i="1"/>
  <c r="I1733" i="1"/>
  <c r="J1730" i="1"/>
  <c r="M804" i="1"/>
  <c r="C3924" i="1" l="1"/>
  <c r="D3923" i="1"/>
  <c r="E3920" i="1"/>
  <c r="F3920" i="1"/>
  <c r="O803" i="1"/>
  <c r="E3921" i="1" l="1"/>
  <c r="C3925" i="1"/>
  <c r="D3924" i="1"/>
  <c r="K1730" i="1"/>
  <c r="H1735" i="1"/>
  <c r="G3284" i="1"/>
  <c r="N804" i="1"/>
  <c r="L805" i="1"/>
  <c r="F3921" i="1"/>
  <c r="I1734" i="1"/>
  <c r="C3926" i="1" l="1"/>
  <c r="D3925" i="1"/>
  <c r="E3922" i="1"/>
  <c r="F3922" i="1"/>
  <c r="O804" i="1"/>
  <c r="J1731" i="1"/>
  <c r="M805" i="1"/>
  <c r="E3923" i="1" l="1"/>
  <c r="C3927" i="1"/>
  <c r="D3926" i="1"/>
  <c r="K1731" i="1"/>
  <c r="H1736" i="1"/>
  <c r="G3285" i="1"/>
  <c r="N805" i="1"/>
  <c r="L806" i="1"/>
  <c r="F3923" i="1"/>
  <c r="I1735" i="1"/>
  <c r="C3928" i="1" l="1"/>
  <c r="D3927" i="1"/>
  <c r="E3924" i="1"/>
  <c r="F3924" i="1"/>
  <c r="O805" i="1"/>
  <c r="J1732" i="1"/>
  <c r="M806" i="1"/>
  <c r="E3925" i="1" l="1"/>
  <c r="C3929" i="1"/>
  <c r="D3928" i="1"/>
  <c r="K1732" i="1"/>
  <c r="H1737" i="1"/>
  <c r="G3286" i="1"/>
  <c r="N806" i="1"/>
  <c r="L807" i="1"/>
  <c r="F3925" i="1"/>
  <c r="I1736" i="1"/>
  <c r="C3930" i="1" l="1"/>
  <c r="D3929" i="1"/>
  <c r="E3926" i="1"/>
  <c r="O806" i="1"/>
  <c r="F3926" i="1"/>
  <c r="J1733" i="1"/>
  <c r="M807" i="1"/>
  <c r="E3927" i="1" l="1"/>
  <c r="C3931" i="1"/>
  <c r="D3930" i="1"/>
  <c r="K1733" i="1"/>
  <c r="G3287" i="1"/>
  <c r="H1738" i="1"/>
  <c r="N807" i="1"/>
  <c r="L808" i="1"/>
  <c r="F3927" i="1"/>
  <c r="C3932" i="1" l="1"/>
  <c r="D3931" i="1"/>
  <c r="E3928" i="1"/>
  <c r="F3928" i="1"/>
  <c r="O807" i="1"/>
  <c r="I1737" i="1"/>
  <c r="J1734" i="1"/>
  <c r="M808" i="1"/>
  <c r="E3929" i="1" l="1"/>
  <c r="C3933" i="1"/>
  <c r="D3932" i="1"/>
  <c r="K1734" i="1"/>
  <c r="G3288" i="1"/>
  <c r="H1739" i="1"/>
  <c r="N808" i="1"/>
  <c r="L809" i="1"/>
  <c r="F3929" i="1"/>
  <c r="J1735" i="1"/>
  <c r="M809" i="1"/>
  <c r="I1738" i="1"/>
  <c r="C3934" i="1" l="1"/>
  <c r="D3933" i="1"/>
  <c r="E3930" i="1"/>
  <c r="O808" i="1"/>
  <c r="F3930" i="1"/>
  <c r="E3931" i="1" l="1"/>
  <c r="C3935" i="1"/>
  <c r="D3934" i="1"/>
  <c r="K1735" i="1"/>
  <c r="H1740" i="1"/>
  <c r="G3289" i="1"/>
  <c r="N809" i="1"/>
  <c r="L810" i="1"/>
  <c r="F3931" i="1"/>
  <c r="C3936" i="1" l="1"/>
  <c r="D3935" i="1"/>
  <c r="E3932" i="1"/>
  <c r="F3932" i="1"/>
  <c r="O809" i="1"/>
  <c r="J1736" i="1"/>
  <c r="I1739" i="1"/>
  <c r="M810" i="1"/>
  <c r="E3933" i="1" l="1"/>
  <c r="C3937" i="1"/>
  <c r="D3936" i="1"/>
  <c r="K1736" i="1"/>
  <c r="G3290" i="1"/>
  <c r="H1741" i="1"/>
  <c r="N810" i="1"/>
  <c r="L811" i="1"/>
  <c r="F3933" i="1"/>
  <c r="I1740" i="1"/>
  <c r="C3938" i="1" l="1"/>
  <c r="D3937" i="1"/>
  <c r="E3934" i="1"/>
  <c r="O810" i="1"/>
  <c r="F3934" i="1"/>
  <c r="M811" i="1"/>
  <c r="J1737" i="1"/>
  <c r="E3935" i="1" l="1"/>
  <c r="C3939" i="1"/>
  <c r="D3938" i="1"/>
  <c r="K1737" i="1"/>
  <c r="H1742" i="1"/>
  <c r="G3291" i="1"/>
  <c r="N811" i="1"/>
  <c r="L812" i="1"/>
  <c r="F3935" i="1"/>
  <c r="C3940" i="1" l="1"/>
  <c r="D3939" i="1"/>
  <c r="E3936" i="1"/>
  <c r="F3936" i="1"/>
  <c r="O811" i="1"/>
  <c r="I1741" i="1"/>
  <c r="J1738" i="1"/>
  <c r="M812" i="1"/>
  <c r="E3937" i="1" l="1"/>
  <c r="C3941" i="1"/>
  <c r="D3940" i="1"/>
  <c r="K1738" i="1"/>
  <c r="H1743" i="1"/>
  <c r="G3292" i="1"/>
  <c r="N812" i="1"/>
  <c r="L813" i="1"/>
  <c r="F3937" i="1"/>
  <c r="I1742" i="1"/>
  <c r="C3942" i="1" l="1"/>
  <c r="D3941" i="1"/>
  <c r="E3938" i="1"/>
  <c r="F3938" i="1"/>
  <c r="O812" i="1"/>
  <c r="J1739" i="1"/>
  <c r="M813" i="1"/>
  <c r="E3939" i="1" l="1"/>
  <c r="C3943" i="1"/>
  <c r="D3942" i="1"/>
  <c r="K1739" i="1"/>
  <c r="G3293" i="1"/>
  <c r="H1744" i="1"/>
  <c r="N813" i="1"/>
  <c r="L814" i="1"/>
  <c r="F3939" i="1"/>
  <c r="C3944" i="1" l="1"/>
  <c r="D3943" i="1"/>
  <c r="E3940" i="1"/>
  <c r="F3940" i="1"/>
  <c r="O813" i="1"/>
  <c r="J1740" i="1"/>
  <c r="I1743" i="1"/>
  <c r="M814" i="1"/>
  <c r="E3941" i="1" l="1"/>
  <c r="C3945" i="1"/>
  <c r="D3944" i="1"/>
  <c r="K1740" i="1"/>
  <c r="H1745" i="1"/>
  <c r="G3294" i="1"/>
  <c r="N814" i="1"/>
  <c r="L815" i="1"/>
  <c r="F3941" i="1"/>
  <c r="J1741" i="1"/>
  <c r="I1744" i="1"/>
  <c r="C3946" i="1" l="1"/>
  <c r="D3945" i="1"/>
  <c r="E3942" i="1"/>
  <c r="F3942" i="1"/>
  <c r="O814" i="1"/>
  <c r="M815" i="1"/>
  <c r="E3943" i="1" l="1"/>
  <c r="C3947" i="1"/>
  <c r="D3946" i="1"/>
  <c r="K1741" i="1"/>
  <c r="H1746" i="1"/>
  <c r="G3295" i="1"/>
  <c r="N815" i="1"/>
  <c r="L816" i="1"/>
  <c r="F3943" i="1"/>
  <c r="J1742" i="1"/>
  <c r="C3948" i="1" l="1"/>
  <c r="D3947" i="1"/>
  <c r="E3944" i="1"/>
  <c r="F3944" i="1"/>
  <c r="O815" i="1"/>
  <c r="I1745" i="1"/>
  <c r="M816" i="1"/>
  <c r="E3945" i="1" l="1"/>
  <c r="C3949" i="1"/>
  <c r="D3948" i="1"/>
  <c r="K1742" i="1"/>
  <c r="G3296" i="1"/>
  <c r="H1747" i="1"/>
  <c r="N816" i="1"/>
  <c r="L817" i="1"/>
  <c r="F3945" i="1"/>
  <c r="I1746" i="1"/>
  <c r="J1743" i="1"/>
  <c r="M817" i="1"/>
  <c r="C3950" i="1" l="1"/>
  <c r="D3949" i="1"/>
  <c r="E3946" i="1"/>
  <c r="F3946" i="1"/>
  <c r="O816" i="1"/>
  <c r="E3947" i="1" l="1"/>
  <c r="C3951" i="1"/>
  <c r="D3950" i="1"/>
  <c r="K1743" i="1"/>
  <c r="H1748" i="1"/>
  <c r="G3297" i="1"/>
  <c r="N817" i="1"/>
  <c r="L818" i="1"/>
  <c r="F3947" i="1"/>
  <c r="J1744" i="1"/>
  <c r="I1747" i="1"/>
  <c r="M818" i="1"/>
  <c r="C3952" i="1" l="1"/>
  <c r="D3951" i="1"/>
  <c r="E3948" i="1"/>
  <c r="F3948" i="1"/>
  <c r="O817" i="1"/>
  <c r="E3949" i="1" l="1"/>
  <c r="C3953" i="1"/>
  <c r="D3952" i="1"/>
  <c r="K1744" i="1"/>
  <c r="H1749" i="1"/>
  <c r="G3298" i="1"/>
  <c r="N818" i="1"/>
  <c r="L819" i="1"/>
  <c r="F3949" i="1"/>
  <c r="J1745" i="1"/>
  <c r="C3954" i="1" l="1"/>
  <c r="D3953" i="1"/>
  <c r="E3950" i="1"/>
  <c r="F3950" i="1"/>
  <c r="O818" i="1"/>
  <c r="I1748" i="1"/>
  <c r="M819" i="1"/>
  <c r="E3951" i="1" l="1"/>
  <c r="C3955" i="1"/>
  <c r="D3954" i="1"/>
  <c r="K1745" i="1"/>
  <c r="H1750" i="1"/>
  <c r="G3299" i="1"/>
  <c r="N819" i="1"/>
  <c r="L820" i="1"/>
  <c r="F3951" i="1"/>
  <c r="M820" i="1"/>
  <c r="I1749" i="1"/>
  <c r="C3956" i="1" l="1"/>
  <c r="D3955" i="1"/>
  <c r="E3952" i="1"/>
  <c r="F3952" i="1"/>
  <c r="O819" i="1"/>
  <c r="J1746" i="1"/>
  <c r="E3953" i="1" l="1"/>
  <c r="C3957" i="1"/>
  <c r="D3956" i="1"/>
  <c r="K1746" i="1"/>
  <c r="H1751" i="1"/>
  <c r="G3300" i="1"/>
  <c r="N820" i="1"/>
  <c r="L821" i="1"/>
  <c r="F3953" i="1"/>
  <c r="C3958" i="1" l="1"/>
  <c r="D3957" i="1"/>
  <c r="E3954" i="1"/>
  <c r="F3954" i="1"/>
  <c r="O820" i="1"/>
  <c r="J1747" i="1"/>
  <c r="I1750" i="1"/>
  <c r="M821" i="1"/>
  <c r="E3955" i="1" l="1"/>
  <c r="C3959" i="1"/>
  <c r="D3958" i="1"/>
  <c r="K1747" i="1"/>
  <c r="G3301" i="1"/>
  <c r="H1752" i="1"/>
  <c r="N821" i="1"/>
  <c r="L822" i="1"/>
  <c r="F3955" i="1"/>
  <c r="I1751" i="1"/>
  <c r="J1748" i="1"/>
  <c r="C3960" i="1" l="1"/>
  <c r="D3959" i="1"/>
  <c r="E3956" i="1"/>
  <c r="F3956" i="1"/>
  <c r="O821" i="1"/>
  <c r="M822" i="1"/>
  <c r="E3957" i="1" l="1"/>
  <c r="C3961" i="1"/>
  <c r="D3960" i="1"/>
  <c r="K1748" i="1"/>
  <c r="H1753" i="1"/>
  <c r="G3302" i="1"/>
  <c r="N822" i="1"/>
  <c r="L823" i="1"/>
  <c r="F3957" i="1"/>
  <c r="J1749" i="1"/>
  <c r="I1752" i="1"/>
  <c r="C3962" i="1" l="1"/>
  <c r="D3961" i="1"/>
  <c r="E3958" i="1"/>
  <c r="F3958" i="1"/>
  <c r="O822" i="1"/>
  <c r="M823" i="1"/>
  <c r="E3959" i="1" l="1"/>
  <c r="C3963" i="1"/>
  <c r="D3962" i="1"/>
  <c r="K1749" i="1"/>
  <c r="H1754" i="1"/>
  <c r="G3303" i="1"/>
  <c r="N823" i="1"/>
  <c r="L824" i="1"/>
  <c r="F3959" i="1"/>
  <c r="C3964" i="1" l="1"/>
  <c r="D3963" i="1"/>
  <c r="E3960" i="1"/>
  <c r="F3960" i="1"/>
  <c r="O823" i="1"/>
  <c r="J1750" i="1"/>
  <c r="I1753" i="1"/>
  <c r="M824" i="1"/>
  <c r="E3961" i="1" l="1"/>
  <c r="C3965" i="1"/>
  <c r="D3964" i="1"/>
  <c r="K1750" i="1"/>
  <c r="H1755" i="1"/>
  <c r="G3304" i="1"/>
  <c r="N824" i="1"/>
  <c r="L825" i="1"/>
  <c r="F3961" i="1"/>
  <c r="J1751" i="1"/>
  <c r="C3966" i="1" l="1"/>
  <c r="D3965" i="1"/>
  <c r="E3962" i="1"/>
  <c r="O824" i="1"/>
  <c r="F3962" i="1"/>
  <c r="I1754" i="1"/>
  <c r="M825" i="1"/>
  <c r="E3963" i="1" l="1"/>
  <c r="C3967" i="1"/>
  <c r="D3966" i="1"/>
  <c r="K1751" i="1"/>
  <c r="H1756" i="1"/>
  <c r="G3305" i="1"/>
  <c r="N825" i="1"/>
  <c r="L826" i="1"/>
  <c r="F3963" i="1"/>
  <c r="O825" i="1"/>
  <c r="I1755" i="1"/>
  <c r="J1752" i="1"/>
  <c r="M826" i="1"/>
  <c r="C3968" i="1" l="1"/>
  <c r="D3967" i="1"/>
  <c r="E3964" i="1"/>
  <c r="K1752" i="1"/>
  <c r="H1757" i="1"/>
  <c r="G3306" i="1"/>
  <c r="N826" i="1"/>
  <c r="L827" i="1"/>
  <c r="F3964" i="1"/>
  <c r="O826" i="1"/>
  <c r="I1756" i="1"/>
  <c r="J1753" i="1"/>
  <c r="M827" i="1"/>
  <c r="E3965" i="1" l="1"/>
  <c r="C3969" i="1"/>
  <c r="D3968" i="1"/>
  <c r="K1753" i="1"/>
  <c r="H1758" i="1"/>
  <c r="G3307" i="1"/>
  <c r="N827" i="1"/>
  <c r="L828" i="1"/>
  <c r="F3965" i="1"/>
  <c r="I1757" i="1"/>
  <c r="J1754" i="1"/>
  <c r="C3970" i="1" l="1"/>
  <c r="D3969" i="1"/>
  <c r="E3966" i="1"/>
  <c r="F3966" i="1"/>
  <c r="O827" i="1"/>
  <c r="M828" i="1"/>
  <c r="E3967" i="1" l="1"/>
  <c r="C3971" i="1"/>
  <c r="D3970" i="1"/>
  <c r="K1754" i="1"/>
  <c r="H1759" i="1"/>
  <c r="G3308" i="1"/>
  <c r="N828" i="1"/>
  <c r="L829" i="1"/>
  <c r="F3967" i="1"/>
  <c r="J1755" i="1"/>
  <c r="C3972" i="1" l="1"/>
  <c r="D3971" i="1"/>
  <c r="E3968" i="1"/>
  <c r="F3968" i="1"/>
  <c r="O828" i="1"/>
  <c r="I1758" i="1"/>
  <c r="M829" i="1"/>
  <c r="E3969" i="1" l="1"/>
  <c r="C3973" i="1"/>
  <c r="D3972" i="1"/>
  <c r="K1755" i="1"/>
  <c r="G3309" i="1"/>
  <c r="H1760" i="1"/>
  <c r="N829" i="1"/>
  <c r="L830" i="1"/>
  <c r="F3969" i="1"/>
  <c r="I1759" i="1"/>
  <c r="J1756" i="1"/>
  <c r="C3974" i="1" l="1"/>
  <c r="D3973" i="1"/>
  <c r="E3970" i="1"/>
  <c r="O829" i="1"/>
  <c r="F3970" i="1"/>
  <c r="M830" i="1"/>
  <c r="E3971" i="1" l="1"/>
  <c r="C3975" i="1"/>
  <c r="D3974" i="1"/>
  <c r="K1756" i="1"/>
  <c r="H1761" i="1"/>
  <c r="G3310" i="1"/>
  <c r="N830" i="1"/>
  <c r="L831" i="1"/>
  <c r="F3971" i="1"/>
  <c r="J1757" i="1"/>
  <c r="I1760" i="1"/>
  <c r="M831" i="1"/>
  <c r="C3976" i="1" l="1"/>
  <c r="D3975" i="1"/>
  <c r="E3972" i="1"/>
  <c r="F3972" i="1"/>
  <c r="O830" i="1"/>
  <c r="E3973" i="1" l="1"/>
  <c r="C3977" i="1"/>
  <c r="D3976" i="1"/>
  <c r="K1757" i="1"/>
  <c r="H1762" i="1"/>
  <c r="G3311" i="1"/>
  <c r="N831" i="1"/>
  <c r="L832" i="1"/>
  <c r="F3973" i="1"/>
  <c r="I1761" i="1"/>
  <c r="C3978" i="1" l="1"/>
  <c r="D3977" i="1"/>
  <c r="E3974" i="1"/>
  <c r="O831" i="1"/>
  <c r="F3974" i="1"/>
  <c r="J1758" i="1"/>
  <c r="M832" i="1"/>
  <c r="E3975" i="1" l="1"/>
  <c r="C3979" i="1"/>
  <c r="D3978" i="1"/>
  <c r="K1758" i="1"/>
  <c r="G3312" i="1"/>
  <c r="H1763" i="1"/>
  <c r="N832" i="1"/>
  <c r="L833" i="1"/>
  <c r="F3975" i="1"/>
  <c r="O832" i="1"/>
  <c r="J1759" i="1"/>
  <c r="I1762" i="1"/>
  <c r="M833" i="1"/>
  <c r="C3980" i="1" l="1"/>
  <c r="D3979" i="1"/>
  <c r="E3976" i="1"/>
  <c r="K1759" i="1"/>
  <c r="H1764" i="1"/>
  <c r="G3313" i="1"/>
  <c r="N833" i="1"/>
  <c r="L834" i="1"/>
  <c r="F3976" i="1"/>
  <c r="J1760" i="1"/>
  <c r="E3977" i="1" l="1"/>
  <c r="C3981" i="1"/>
  <c r="D3980" i="1"/>
  <c r="F3977" i="1"/>
  <c r="O833" i="1"/>
  <c r="I1763" i="1"/>
  <c r="M834" i="1"/>
  <c r="C3982" i="1" l="1"/>
  <c r="D3981" i="1"/>
  <c r="E3978" i="1"/>
  <c r="K1760" i="1"/>
  <c r="H1765" i="1"/>
  <c r="G3314" i="1"/>
  <c r="N834" i="1"/>
  <c r="L835" i="1"/>
  <c r="F3978" i="1"/>
  <c r="I1764" i="1"/>
  <c r="E3979" i="1" l="1"/>
  <c r="C3983" i="1"/>
  <c r="D3982" i="1"/>
  <c r="F3979" i="1"/>
  <c r="O834" i="1"/>
  <c r="J1761" i="1"/>
  <c r="M835" i="1"/>
  <c r="C3984" i="1" l="1"/>
  <c r="D3983" i="1"/>
  <c r="E3980" i="1"/>
  <c r="K1761" i="1"/>
  <c r="H1766" i="1"/>
  <c r="G3315" i="1"/>
  <c r="N835" i="1"/>
  <c r="L836" i="1"/>
  <c r="F3980" i="1"/>
  <c r="I1765" i="1"/>
  <c r="E3981" i="1" l="1"/>
  <c r="C3985" i="1"/>
  <c r="D3984" i="1"/>
  <c r="F3981" i="1"/>
  <c r="O835" i="1"/>
  <c r="J1762" i="1"/>
  <c r="M836" i="1"/>
  <c r="C3986" i="1" l="1"/>
  <c r="D3985" i="1"/>
  <c r="E3982" i="1"/>
  <c r="K1762" i="1"/>
  <c r="H1767" i="1"/>
  <c r="G3316" i="1"/>
  <c r="N836" i="1"/>
  <c r="L837" i="1"/>
  <c r="F3982" i="1"/>
  <c r="I1766" i="1"/>
  <c r="E3983" i="1" l="1"/>
  <c r="C3987" i="1"/>
  <c r="D3986" i="1"/>
  <c r="F3983" i="1"/>
  <c r="O836" i="1"/>
  <c r="J1763" i="1"/>
  <c r="M837" i="1"/>
  <c r="C3988" i="1" l="1"/>
  <c r="D3987" i="1"/>
  <c r="E3984" i="1"/>
  <c r="K1763" i="1"/>
  <c r="H1768" i="1"/>
  <c r="G3317" i="1"/>
  <c r="N837" i="1"/>
  <c r="L838" i="1"/>
  <c r="F3984" i="1"/>
  <c r="E3985" i="1" l="1"/>
  <c r="C3989" i="1"/>
  <c r="D3988" i="1"/>
  <c r="F3985" i="1"/>
  <c r="O837" i="1"/>
  <c r="J1764" i="1"/>
  <c r="I1767" i="1"/>
  <c r="M838" i="1"/>
  <c r="C3990" i="1" l="1"/>
  <c r="D3989" i="1"/>
  <c r="E3986" i="1"/>
  <c r="K1764" i="1"/>
  <c r="G3318" i="1"/>
  <c r="H1769" i="1"/>
  <c r="N838" i="1"/>
  <c r="L839" i="1"/>
  <c r="F3986" i="1"/>
  <c r="I1768" i="1"/>
  <c r="J1765" i="1"/>
  <c r="E3987" i="1" l="1"/>
  <c r="C3991" i="1"/>
  <c r="D3990" i="1"/>
  <c r="F3987" i="1"/>
  <c r="O838" i="1"/>
  <c r="M839" i="1"/>
  <c r="C3992" i="1" l="1"/>
  <c r="D3991" i="1"/>
  <c r="E3988" i="1"/>
  <c r="K1765" i="1"/>
  <c r="G3319" i="1"/>
  <c r="H1770" i="1"/>
  <c r="N839" i="1"/>
  <c r="L840" i="1"/>
  <c r="F3988" i="1"/>
  <c r="E3989" i="1" l="1"/>
  <c r="C3993" i="1"/>
  <c r="D3992" i="1"/>
  <c r="F3989" i="1"/>
  <c r="O839" i="1"/>
  <c r="I1769" i="1"/>
  <c r="J1766" i="1"/>
  <c r="M840" i="1"/>
  <c r="C3994" i="1" l="1"/>
  <c r="D3993" i="1"/>
  <c r="E3990" i="1"/>
  <c r="K1766" i="1"/>
  <c r="H1771" i="1"/>
  <c r="G3320" i="1"/>
  <c r="N840" i="1"/>
  <c r="L841" i="1"/>
  <c r="F3990" i="1"/>
  <c r="I1770" i="1"/>
  <c r="J1767" i="1"/>
  <c r="M841" i="1"/>
  <c r="E3991" i="1" l="1"/>
  <c r="C3995" i="1"/>
  <c r="D3994" i="1"/>
  <c r="F3991" i="1"/>
  <c r="O840" i="1"/>
  <c r="C3996" i="1" l="1"/>
  <c r="D3995" i="1"/>
  <c r="E3992" i="1"/>
  <c r="K1767" i="1"/>
  <c r="G3321" i="1"/>
  <c r="H1772" i="1"/>
  <c r="N841" i="1"/>
  <c r="L842" i="1"/>
  <c r="F3992" i="1"/>
  <c r="J1768" i="1"/>
  <c r="E3993" i="1" l="1"/>
  <c r="C3997" i="1"/>
  <c r="D3996" i="1"/>
  <c r="F3993" i="1"/>
  <c r="O841" i="1"/>
  <c r="M842" i="1"/>
  <c r="I1771" i="1"/>
  <c r="E3994" i="1" l="1"/>
  <c r="C3998" i="1"/>
  <c r="D3997" i="1"/>
  <c r="K1768" i="1"/>
  <c r="G3322" i="1"/>
  <c r="H1773" i="1"/>
  <c r="N842" i="1"/>
  <c r="L843" i="1"/>
  <c r="F3994" i="1"/>
  <c r="J1769" i="1"/>
  <c r="I1772" i="1"/>
  <c r="C3999" i="1" l="1"/>
  <c r="D3998" i="1"/>
  <c r="E3995" i="1"/>
  <c r="F3995" i="1"/>
  <c r="O842" i="1"/>
  <c r="M843" i="1"/>
  <c r="E3996" i="1" l="1"/>
  <c r="C4000" i="1"/>
  <c r="D3999" i="1"/>
  <c r="K1769" i="1"/>
  <c r="H1774" i="1"/>
  <c r="G3323" i="1"/>
  <c r="N843" i="1"/>
  <c r="L844" i="1"/>
  <c r="F3996" i="1"/>
  <c r="J1770" i="1"/>
  <c r="I1773" i="1"/>
  <c r="C4001" i="1" l="1"/>
  <c r="D4000" i="1"/>
  <c r="E3997" i="1"/>
  <c r="F3997" i="1"/>
  <c r="O843" i="1"/>
  <c r="M844" i="1"/>
  <c r="E3998" i="1" l="1"/>
  <c r="C4002" i="1"/>
  <c r="D4001" i="1"/>
  <c r="K1770" i="1"/>
  <c r="G3324" i="1"/>
  <c r="H1775" i="1"/>
  <c r="N844" i="1"/>
  <c r="L845" i="1"/>
  <c r="F3998" i="1"/>
  <c r="O844" i="1"/>
  <c r="I1774" i="1"/>
  <c r="J1771" i="1"/>
  <c r="M845" i="1"/>
  <c r="C4003" i="1" l="1"/>
  <c r="D4002" i="1"/>
  <c r="E3999" i="1"/>
  <c r="K1771" i="1"/>
  <c r="G3325" i="1"/>
  <c r="H1776" i="1"/>
  <c r="N845" i="1"/>
  <c r="L846" i="1"/>
  <c r="F3999" i="1"/>
  <c r="O845" i="1"/>
  <c r="J1772" i="1"/>
  <c r="I1775" i="1"/>
  <c r="M846" i="1"/>
  <c r="E4000" i="1" l="1"/>
  <c r="C4004" i="1"/>
  <c r="D4003" i="1"/>
  <c r="K1772" i="1"/>
  <c r="G3326" i="1"/>
  <c r="H1777" i="1"/>
  <c r="N846" i="1"/>
  <c r="L847" i="1"/>
  <c r="F4000" i="1"/>
  <c r="J1773" i="1"/>
  <c r="I1776" i="1"/>
  <c r="C4005" i="1" l="1"/>
  <c r="D4004" i="1"/>
  <c r="E4001" i="1"/>
  <c r="O846" i="1"/>
  <c r="F4001" i="1"/>
  <c r="M847" i="1"/>
  <c r="E4002" i="1" l="1"/>
  <c r="C4006" i="1"/>
  <c r="D4005" i="1"/>
  <c r="K1773" i="1"/>
  <c r="G3327" i="1"/>
  <c r="H1778" i="1"/>
  <c r="N847" i="1"/>
  <c r="L848" i="1"/>
  <c r="F4002" i="1"/>
  <c r="C4007" i="1" l="1"/>
  <c r="D4006" i="1"/>
  <c r="E4003" i="1"/>
  <c r="F4003" i="1"/>
  <c r="O847" i="1"/>
  <c r="J1774" i="1"/>
  <c r="I1777" i="1"/>
  <c r="M848" i="1"/>
  <c r="E4004" i="1" l="1"/>
  <c r="C4008" i="1"/>
  <c r="D4007" i="1"/>
  <c r="K1774" i="1"/>
  <c r="H1779" i="1"/>
  <c r="G3328" i="1"/>
  <c r="N848" i="1"/>
  <c r="L849" i="1"/>
  <c r="F4004" i="1"/>
  <c r="I1778" i="1"/>
  <c r="C4009" i="1" l="1"/>
  <c r="D4008" i="1"/>
  <c r="E4005" i="1"/>
  <c r="O848" i="1"/>
  <c r="F4005" i="1"/>
  <c r="J1775" i="1"/>
  <c r="M849" i="1"/>
  <c r="E4006" i="1" l="1"/>
  <c r="C4010" i="1"/>
  <c r="D4009" i="1"/>
  <c r="K1775" i="1"/>
  <c r="G3329" i="1"/>
  <c r="H1780" i="1"/>
  <c r="N849" i="1"/>
  <c r="L850" i="1"/>
  <c r="F4006" i="1"/>
  <c r="I1779" i="1"/>
  <c r="J1776" i="1"/>
  <c r="C4011" i="1" l="1"/>
  <c r="D4010" i="1"/>
  <c r="E4007" i="1"/>
  <c r="F4007" i="1"/>
  <c r="O849" i="1"/>
  <c r="M850" i="1"/>
  <c r="E4008" i="1" l="1"/>
  <c r="C4012" i="1"/>
  <c r="D4011" i="1"/>
  <c r="K1776" i="1"/>
  <c r="H1781" i="1"/>
  <c r="G3330" i="1"/>
  <c r="N850" i="1"/>
  <c r="L851" i="1"/>
  <c r="F4008" i="1"/>
  <c r="J1777" i="1"/>
  <c r="I1780" i="1"/>
  <c r="C4013" i="1" l="1"/>
  <c r="D4012" i="1"/>
  <c r="E4009" i="1"/>
  <c r="F4009" i="1"/>
  <c r="O850" i="1"/>
  <c r="M851" i="1"/>
  <c r="E4010" i="1" l="1"/>
  <c r="C4014" i="1"/>
  <c r="D4013" i="1"/>
  <c r="K1777" i="1"/>
  <c r="H1782" i="1"/>
  <c r="G3331" i="1"/>
  <c r="N851" i="1"/>
  <c r="L852" i="1"/>
  <c r="F4010" i="1"/>
  <c r="J1778" i="1"/>
  <c r="I1781" i="1"/>
  <c r="C4015" i="1" l="1"/>
  <c r="D4014" i="1"/>
  <c r="E4011" i="1"/>
  <c r="F4011" i="1"/>
  <c r="O851" i="1"/>
  <c r="M852" i="1"/>
  <c r="E4012" i="1" l="1"/>
  <c r="C4016" i="1"/>
  <c r="D4015" i="1"/>
  <c r="K1778" i="1"/>
  <c r="G3332" i="1"/>
  <c r="H1783" i="1"/>
  <c r="N852" i="1"/>
  <c r="L853" i="1"/>
  <c r="F4012" i="1"/>
  <c r="C4017" i="1" l="1"/>
  <c r="D4016" i="1"/>
  <c r="E4013" i="1"/>
  <c r="O852" i="1"/>
  <c r="F4013" i="1"/>
  <c r="J1779" i="1"/>
  <c r="M853" i="1"/>
  <c r="I1782" i="1"/>
  <c r="E4014" i="1" l="1"/>
  <c r="C4018" i="1"/>
  <c r="D4017" i="1"/>
  <c r="K1779" i="1"/>
  <c r="H1784" i="1"/>
  <c r="G3333" i="1"/>
  <c r="N853" i="1"/>
  <c r="L854" i="1"/>
  <c r="F4014" i="1"/>
  <c r="O853" i="1"/>
  <c r="I1783" i="1"/>
  <c r="J1780" i="1"/>
  <c r="M854" i="1"/>
  <c r="C4019" i="1" l="1"/>
  <c r="D4018" i="1"/>
  <c r="E4015" i="1"/>
  <c r="K1780" i="1"/>
  <c r="H1785" i="1"/>
  <c r="G3334" i="1"/>
  <c r="N854" i="1"/>
  <c r="L855" i="1"/>
  <c r="F4015" i="1"/>
  <c r="J1781" i="1"/>
  <c r="I1784" i="1"/>
  <c r="E4016" i="1" l="1"/>
  <c r="C4020" i="1"/>
  <c r="D4019" i="1"/>
  <c r="F4016" i="1"/>
  <c r="O854" i="1"/>
  <c r="M855" i="1"/>
  <c r="C4021" i="1" l="1"/>
  <c r="D4020" i="1"/>
  <c r="E4017" i="1"/>
  <c r="K1781" i="1"/>
  <c r="H1786" i="1"/>
  <c r="G3335" i="1"/>
  <c r="N855" i="1"/>
  <c r="L856" i="1"/>
  <c r="F4017" i="1"/>
  <c r="I1785" i="1"/>
  <c r="E4018" i="1" l="1"/>
  <c r="C4022" i="1"/>
  <c r="D4021" i="1"/>
  <c r="F4018" i="1"/>
  <c r="O855" i="1"/>
  <c r="J1782" i="1"/>
  <c r="M856" i="1"/>
  <c r="C4023" i="1" l="1"/>
  <c r="D4022" i="1"/>
  <c r="E4019" i="1"/>
  <c r="K1782" i="1"/>
  <c r="H1787" i="1"/>
  <c r="G3336" i="1"/>
  <c r="N856" i="1"/>
  <c r="L857" i="1"/>
  <c r="F4019" i="1"/>
  <c r="I1786" i="1"/>
  <c r="E4020" i="1" l="1"/>
  <c r="C4024" i="1"/>
  <c r="D4023" i="1"/>
  <c r="F4020" i="1"/>
  <c r="O856" i="1"/>
  <c r="J1783" i="1"/>
  <c r="M857" i="1"/>
  <c r="C4025" i="1" l="1"/>
  <c r="D4024" i="1"/>
  <c r="E4021" i="1"/>
  <c r="K1783" i="1"/>
  <c r="G3337" i="1"/>
  <c r="H1788" i="1"/>
  <c r="N857" i="1"/>
  <c r="L858" i="1"/>
  <c r="F4021" i="1"/>
  <c r="O857" i="1"/>
  <c r="J1784" i="1"/>
  <c r="I1787" i="1"/>
  <c r="M858" i="1"/>
  <c r="E4022" i="1" l="1"/>
  <c r="C4026" i="1"/>
  <c r="D4025" i="1"/>
  <c r="K1784" i="1"/>
  <c r="H1789" i="1"/>
  <c r="G3338" i="1"/>
  <c r="N858" i="1"/>
  <c r="L859" i="1"/>
  <c r="F4022" i="1"/>
  <c r="O858" i="1"/>
  <c r="I1788" i="1"/>
  <c r="J1785" i="1"/>
  <c r="M859" i="1"/>
  <c r="C4027" i="1" l="1"/>
  <c r="D4026" i="1"/>
  <c r="E4023" i="1"/>
  <c r="K1785" i="1"/>
  <c r="H1790" i="1"/>
  <c r="G3339" i="1"/>
  <c r="N859" i="1"/>
  <c r="L860" i="1"/>
  <c r="F4023" i="1"/>
  <c r="I1789" i="1"/>
  <c r="J1786" i="1"/>
  <c r="M860" i="1"/>
  <c r="E4024" i="1" l="1"/>
  <c r="C4028" i="1"/>
  <c r="D4027" i="1"/>
  <c r="F4024" i="1"/>
  <c r="O859" i="1"/>
  <c r="C4029" i="1" l="1"/>
  <c r="D4028" i="1"/>
  <c r="E4025" i="1"/>
  <c r="K1786" i="1"/>
  <c r="G3340" i="1"/>
  <c r="H1791" i="1"/>
  <c r="N860" i="1"/>
  <c r="L861" i="1"/>
  <c r="F4025" i="1"/>
  <c r="J1787" i="1"/>
  <c r="I1790" i="1"/>
  <c r="M861" i="1"/>
  <c r="E4026" i="1" l="1"/>
  <c r="C4030" i="1"/>
  <c r="D4029" i="1"/>
  <c r="F4026" i="1"/>
  <c r="O860" i="1"/>
  <c r="D4030" i="1" l="1"/>
  <c r="C4031" i="1"/>
  <c r="E4027" i="1"/>
  <c r="K1787" i="1"/>
  <c r="H1792" i="1"/>
  <c r="G3341" i="1"/>
  <c r="N861" i="1"/>
  <c r="L862" i="1"/>
  <c r="F4027" i="1"/>
  <c r="I1791" i="1"/>
  <c r="J1788" i="1"/>
  <c r="M862" i="1"/>
  <c r="C4032" i="1" l="1"/>
  <c r="D4031" i="1"/>
  <c r="E4028" i="1"/>
  <c r="O861" i="1"/>
  <c r="F4028" i="1"/>
  <c r="E4029" i="1" l="1"/>
  <c r="C4033" i="1"/>
  <c r="D4032" i="1"/>
  <c r="K1788" i="1"/>
  <c r="G3342" i="1"/>
  <c r="H1793" i="1"/>
  <c r="N862" i="1"/>
  <c r="L863" i="1"/>
  <c r="F4029" i="1"/>
  <c r="I1792" i="1"/>
  <c r="M863" i="1"/>
  <c r="J1789" i="1"/>
  <c r="C4034" i="1" l="1"/>
  <c r="D4033" i="1"/>
  <c r="E4030" i="1"/>
  <c r="F4030" i="1"/>
  <c r="O862" i="1"/>
  <c r="E4031" i="1" l="1"/>
  <c r="C4035" i="1"/>
  <c r="D4034" i="1"/>
  <c r="K1789" i="1"/>
  <c r="H1794" i="1"/>
  <c r="G3343" i="1"/>
  <c r="N863" i="1"/>
  <c r="L864" i="1"/>
  <c r="F4031" i="1"/>
  <c r="I1793" i="1"/>
  <c r="J1790" i="1"/>
  <c r="M864" i="1"/>
  <c r="C4036" i="1" l="1"/>
  <c r="D4035" i="1"/>
  <c r="E4032" i="1"/>
  <c r="F4032" i="1"/>
  <c r="O863" i="1"/>
  <c r="E4033" i="1" l="1"/>
  <c r="C4037" i="1"/>
  <c r="D4036" i="1"/>
  <c r="K1790" i="1"/>
  <c r="H1795" i="1"/>
  <c r="G3344" i="1"/>
  <c r="N864" i="1"/>
  <c r="L865" i="1"/>
  <c r="F4033" i="1"/>
  <c r="I1794" i="1"/>
  <c r="J1791" i="1"/>
  <c r="M865" i="1"/>
  <c r="C4038" i="1" l="1"/>
  <c r="D4037" i="1"/>
  <c r="E4034" i="1"/>
  <c r="F4034" i="1"/>
  <c r="O864" i="1"/>
  <c r="E4035" i="1" l="1"/>
  <c r="C4039" i="1"/>
  <c r="D4038" i="1"/>
  <c r="K1791" i="1"/>
  <c r="G3345" i="1"/>
  <c r="H1796" i="1"/>
  <c r="N865" i="1"/>
  <c r="L866" i="1"/>
  <c r="F4035" i="1"/>
  <c r="J1792" i="1"/>
  <c r="I1795" i="1"/>
  <c r="M866" i="1"/>
  <c r="C4040" i="1" l="1"/>
  <c r="D4039" i="1"/>
  <c r="E4036" i="1"/>
  <c r="F4036" i="1"/>
  <c r="O865" i="1"/>
  <c r="E4037" i="1" l="1"/>
  <c r="C4041" i="1"/>
  <c r="D4040" i="1"/>
  <c r="K1792" i="1"/>
  <c r="H1797" i="1"/>
  <c r="G3346" i="1"/>
  <c r="N866" i="1"/>
  <c r="L867" i="1"/>
  <c r="F4037" i="1"/>
  <c r="J1793" i="1"/>
  <c r="M867" i="1"/>
  <c r="I1796" i="1"/>
  <c r="C4042" i="1" l="1"/>
  <c r="D4041" i="1"/>
  <c r="E4038" i="1"/>
  <c r="F4038" i="1"/>
  <c r="O866" i="1"/>
  <c r="E4039" i="1" l="1"/>
  <c r="C4043" i="1"/>
  <c r="D4042" i="1"/>
  <c r="K1793" i="1"/>
  <c r="H1798" i="1"/>
  <c r="G3347" i="1"/>
  <c r="N867" i="1"/>
  <c r="L868" i="1"/>
  <c r="F4039" i="1"/>
  <c r="I1797" i="1"/>
  <c r="J1794" i="1"/>
  <c r="M868" i="1"/>
  <c r="C4044" i="1" l="1"/>
  <c r="D4043" i="1"/>
  <c r="E4040" i="1"/>
  <c r="F4040" i="1"/>
  <c r="O867" i="1"/>
  <c r="E4041" i="1" l="1"/>
  <c r="C4045" i="1"/>
  <c r="D4044" i="1"/>
  <c r="K1794" i="1"/>
  <c r="G3348" i="1"/>
  <c r="H1799" i="1"/>
  <c r="N868" i="1"/>
  <c r="L869" i="1"/>
  <c r="F4041" i="1"/>
  <c r="M869" i="1"/>
  <c r="I1798" i="1"/>
  <c r="J1795" i="1"/>
  <c r="C4046" i="1" l="1"/>
  <c r="D4045" i="1"/>
  <c r="E4042" i="1"/>
  <c r="F4042" i="1"/>
  <c r="O868" i="1"/>
  <c r="E4043" i="1" l="1"/>
  <c r="C4047" i="1"/>
  <c r="D4046" i="1"/>
  <c r="K1795" i="1"/>
  <c r="H1800" i="1"/>
  <c r="G3349" i="1"/>
  <c r="N869" i="1"/>
  <c r="L870" i="1"/>
  <c r="F4043" i="1"/>
  <c r="J1796" i="1"/>
  <c r="I1799" i="1"/>
  <c r="M870" i="1"/>
  <c r="C4048" i="1" l="1"/>
  <c r="D4047" i="1"/>
  <c r="E4044" i="1"/>
  <c r="F4044" i="1"/>
  <c r="O869" i="1"/>
  <c r="E4045" i="1" l="1"/>
  <c r="C4049" i="1"/>
  <c r="D4048" i="1"/>
  <c r="K1796" i="1"/>
  <c r="H1801" i="1"/>
  <c r="G3350" i="1"/>
  <c r="N870" i="1"/>
  <c r="L871" i="1"/>
  <c r="F4045" i="1"/>
  <c r="I1800" i="1"/>
  <c r="J1797" i="1"/>
  <c r="M871" i="1"/>
  <c r="C4050" i="1" l="1"/>
  <c r="D4049" i="1"/>
  <c r="E4046" i="1"/>
  <c r="O870" i="1"/>
  <c r="F4046" i="1"/>
  <c r="E4047" i="1" l="1"/>
  <c r="C4051" i="1"/>
  <c r="D4050" i="1"/>
  <c r="K1797" i="1"/>
  <c r="H1802" i="1"/>
  <c r="G3351" i="1"/>
  <c r="N871" i="1"/>
  <c r="L872" i="1"/>
  <c r="F4047" i="1"/>
  <c r="J1798" i="1"/>
  <c r="I1801" i="1"/>
  <c r="M872" i="1"/>
  <c r="C4052" i="1" l="1"/>
  <c r="D4051" i="1"/>
  <c r="E4048" i="1"/>
  <c r="F4048" i="1"/>
  <c r="O871" i="1"/>
  <c r="E4049" i="1" l="1"/>
  <c r="C4053" i="1"/>
  <c r="D4052" i="1"/>
  <c r="K1798" i="1"/>
  <c r="H1803" i="1"/>
  <c r="G3352" i="1"/>
  <c r="N872" i="1"/>
  <c r="L873" i="1"/>
  <c r="F4049" i="1"/>
  <c r="I1802" i="1"/>
  <c r="J1799" i="1"/>
  <c r="M873" i="1"/>
  <c r="C4054" i="1" l="1"/>
  <c r="D4053" i="1"/>
  <c r="E4050" i="1"/>
  <c r="F4050" i="1"/>
  <c r="O872" i="1"/>
  <c r="E4051" i="1" l="1"/>
  <c r="C4055" i="1"/>
  <c r="D4054" i="1"/>
  <c r="K1799" i="1"/>
  <c r="H1804" i="1"/>
  <c r="G3353" i="1"/>
  <c r="N873" i="1"/>
  <c r="L874" i="1"/>
  <c r="F4051" i="1"/>
  <c r="I1803" i="1"/>
  <c r="M874" i="1"/>
  <c r="J1800" i="1"/>
  <c r="C4056" i="1" l="1"/>
  <c r="D4055" i="1"/>
  <c r="E4052" i="1"/>
  <c r="F4052" i="1"/>
  <c r="O873" i="1"/>
  <c r="E4053" i="1" l="1"/>
  <c r="C4057" i="1"/>
  <c r="D4056" i="1"/>
  <c r="K1800" i="1"/>
  <c r="G3354" i="1"/>
  <c r="H1805" i="1"/>
  <c r="N874" i="1"/>
  <c r="L875" i="1"/>
  <c r="F4053" i="1"/>
  <c r="I1804" i="1"/>
  <c r="M875" i="1"/>
  <c r="J1801" i="1"/>
  <c r="C4058" i="1" l="1"/>
  <c r="D4057" i="1"/>
  <c r="E4054" i="1"/>
  <c r="F4054" i="1"/>
  <c r="O874" i="1"/>
  <c r="E4055" i="1" l="1"/>
  <c r="C4059" i="1"/>
  <c r="D4058" i="1"/>
  <c r="K1801" i="1"/>
  <c r="G3355" i="1"/>
  <c r="H1806" i="1"/>
  <c r="N875" i="1"/>
  <c r="L876" i="1"/>
  <c r="F4055" i="1"/>
  <c r="J1802" i="1"/>
  <c r="I1805" i="1"/>
  <c r="M876" i="1"/>
  <c r="C4060" i="1" l="1"/>
  <c r="D4059" i="1"/>
  <c r="E4056" i="1"/>
  <c r="F4056" i="1"/>
  <c r="O875" i="1"/>
  <c r="E4057" i="1" l="1"/>
  <c r="C4061" i="1"/>
  <c r="D4060" i="1"/>
  <c r="K1802" i="1"/>
  <c r="G3356" i="1"/>
  <c r="H1807" i="1"/>
  <c r="N876" i="1"/>
  <c r="L877" i="1"/>
  <c r="F4057" i="1"/>
  <c r="M877" i="1"/>
  <c r="J1803" i="1"/>
  <c r="I1806" i="1"/>
  <c r="C4062" i="1" l="1"/>
  <c r="D4061" i="1"/>
  <c r="E4058" i="1"/>
  <c r="O876" i="1"/>
  <c r="F4058" i="1"/>
  <c r="E4059" i="1" l="1"/>
  <c r="C4063" i="1"/>
  <c r="D4062" i="1"/>
  <c r="K1803" i="1"/>
  <c r="H1808" i="1"/>
  <c r="G3357" i="1"/>
  <c r="N877" i="1"/>
  <c r="L878" i="1"/>
  <c r="F4059" i="1"/>
  <c r="J1804" i="1"/>
  <c r="I1807" i="1"/>
  <c r="M878" i="1"/>
  <c r="C4064" i="1" l="1"/>
  <c r="D4063" i="1"/>
  <c r="E4060" i="1"/>
  <c r="F4060" i="1"/>
  <c r="O877" i="1"/>
  <c r="E4061" i="1" l="1"/>
  <c r="C4065" i="1"/>
  <c r="D4064" i="1"/>
  <c r="K1804" i="1"/>
  <c r="H1809" i="1"/>
  <c r="G3358" i="1"/>
  <c r="N878" i="1"/>
  <c r="L879" i="1"/>
  <c r="F4061" i="1"/>
  <c r="J1805" i="1"/>
  <c r="I1808" i="1"/>
  <c r="M879" i="1"/>
  <c r="C4066" i="1" l="1"/>
  <c r="D4065" i="1"/>
  <c r="E4062" i="1"/>
  <c r="F4062" i="1"/>
  <c r="O878" i="1"/>
  <c r="E4063" i="1" l="1"/>
  <c r="C4067" i="1"/>
  <c r="D4066" i="1"/>
  <c r="K1805" i="1"/>
  <c r="H1810" i="1"/>
  <c r="G3359" i="1"/>
  <c r="N879" i="1"/>
  <c r="L880" i="1"/>
  <c r="F4063" i="1"/>
  <c r="M880" i="1"/>
  <c r="I1809" i="1"/>
  <c r="J1806" i="1"/>
  <c r="C4068" i="1" l="1"/>
  <c r="D4067" i="1"/>
  <c r="E4064" i="1"/>
  <c r="F4064" i="1"/>
  <c r="O879" i="1"/>
  <c r="E4065" i="1" l="1"/>
  <c r="C4069" i="1"/>
  <c r="D4068" i="1"/>
  <c r="K1806" i="1"/>
  <c r="H1811" i="1"/>
  <c r="G3360" i="1"/>
  <c r="N880" i="1"/>
  <c r="L881" i="1"/>
  <c r="F4065" i="1"/>
  <c r="J1807" i="1"/>
  <c r="I1810" i="1"/>
  <c r="M881" i="1"/>
  <c r="C4070" i="1" l="1"/>
  <c r="D4069" i="1"/>
  <c r="E4066" i="1"/>
  <c r="F4066" i="1"/>
  <c r="O880" i="1"/>
  <c r="E4067" i="1" l="1"/>
  <c r="C4071" i="1"/>
  <c r="D4070" i="1"/>
  <c r="K1807" i="1"/>
  <c r="H1812" i="1"/>
  <c r="G3361" i="1"/>
  <c r="N881" i="1"/>
  <c r="L882" i="1"/>
  <c r="F4067" i="1"/>
  <c r="I1811" i="1"/>
  <c r="M882" i="1"/>
  <c r="J1808" i="1"/>
  <c r="C4072" i="1" l="1"/>
  <c r="D4071" i="1"/>
  <c r="E4068" i="1"/>
  <c r="F4068" i="1"/>
  <c r="O881" i="1"/>
  <c r="E4069" i="1" l="1"/>
  <c r="C4073" i="1"/>
  <c r="D4072" i="1"/>
  <c r="K1808" i="1"/>
  <c r="G3362" i="1"/>
  <c r="H1813" i="1"/>
  <c r="N882" i="1"/>
  <c r="L883" i="1"/>
  <c r="F4069" i="1"/>
  <c r="M883" i="1"/>
  <c r="J1809" i="1"/>
  <c r="I1812" i="1"/>
  <c r="C4074" i="1" l="1"/>
  <c r="D4073" i="1"/>
  <c r="E4070" i="1"/>
  <c r="F4070" i="1"/>
  <c r="O882" i="1"/>
  <c r="E4071" i="1" l="1"/>
  <c r="C4075" i="1"/>
  <c r="D4074" i="1"/>
  <c r="K1809" i="1"/>
  <c r="G3363" i="1"/>
  <c r="H1814" i="1"/>
  <c r="N883" i="1"/>
  <c r="L884" i="1"/>
  <c r="F4071" i="1"/>
  <c r="J1810" i="1"/>
  <c r="M884" i="1"/>
  <c r="I1813" i="1"/>
  <c r="C4076" i="1" l="1"/>
  <c r="D4075" i="1"/>
  <c r="E4072" i="1"/>
  <c r="O883" i="1"/>
  <c r="F4072" i="1"/>
  <c r="E4073" i="1" l="1"/>
  <c r="C4077" i="1"/>
  <c r="D4076" i="1"/>
  <c r="K1810" i="1"/>
  <c r="H1815" i="1"/>
  <c r="G3364" i="1"/>
  <c r="N884" i="1"/>
  <c r="L885" i="1"/>
  <c r="F4073" i="1"/>
  <c r="I1814" i="1"/>
  <c r="M885" i="1"/>
  <c r="J1811" i="1"/>
  <c r="C4078" i="1" l="1"/>
  <c r="D4077" i="1"/>
  <c r="E4074" i="1"/>
  <c r="F4074" i="1"/>
  <c r="O884" i="1"/>
  <c r="E4075" i="1" l="1"/>
  <c r="C4079" i="1"/>
  <c r="D4078" i="1"/>
  <c r="K1811" i="1"/>
  <c r="G3365" i="1"/>
  <c r="H1816" i="1"/>
  <c r="N885" i="1"/>
  <c r="L886" i="1"/>
  <c r="F4075" i="1"/>
  <c r="J1812" i="1"/>
  <c r="I1815" i="1"/>
  <c r="M886" i="1"/>
  <c r="C4080" i="1" l="1"/>
  <c r="D4079" i="1"/>
  <c r="E4076" i="1"/>
  <c r="F4076" i="1"/>
  <c r="O885" i="1"/>
  <c r="E4077" i="1" l="1"/>
  <c r="C4081" i="1"/>
  <c r="D4080" i="1"/>
  <c r="K1812" i="1"/>
  <c r="H1817" i="1"/>
  <c r="G3366" i="1"/>
  <c r="N886" i="1"/>
  <c r="L887" i="1"/>
  <c r="F4077" i="1"/>
  <c r="J1813" i="1"/>
  <c r="I1816" i="1"/>
  <c r="M887" i="1"/>
  <c r="C4082" i="1" l="1"/>
  <c r="D4081" i="1"/>
  <c r="E4078" i="1"/>
  <c r="F4078" i="1"/>
  <c r="O886" i="1"/>
  <c r="E4079" i="1" l="1"/>
  <c r="C4083" i="1"/>
  <c r="D4082" i="1"/>
  <c r="K1813" i="1"/>
  <c r="H1818" i="1"/>
  <c r="G3367" i="1"/>
  <c r="N887" i="1"/>
  <c r="L888" i="1"/>
  <c r="F4079" i="1"/>
  <c r="J1814" i="1"/>
  <c r="I1817" i="1"/>
  <c r="M888" i="1"/>
  <c r="C4084" i="1" l="1"/>
  <c r="D4083" i="1"/>
  <c r="E4080" i="1"/>
  <c r="F4080" i="1"/>
  <c r="O887" i="1"/>
  <c r="E4081" i="1" l="1"/>
  <c r="C4085" i="1"/>
  <c r="D4084" i="1"/>
  <c r="K1814" i="1"/>
  <c r="H1819" i="1"/>
  <c r="G3368" i="1"/>
  <c r="N888" i="1"/>
  <c r="L889" i="1"/>
  <c r="F4081" i="1"/>
  <c r="M889" i="1"/>
  <c r="I1818" i="1"/>
  <c r="J1815" i="1"/>
  <c r="C4086" i="1" l="1"/>
  <c r="D4085" i="1"/>
  <c r="E4082" i="1"/>
  <c r="O888" i="1"/>
  <c r="F4082" i="1"/>
  <c r="E4083" i="1" l="1"/>
  <c r="C4087" i="1"/>
  <c r="D4086" i="1"/>
  <c r="K1815" i="1"/>
  <c r="H1820" i="1"/>
  <c r="G3369" i="1"/>
  <c r="N889" i="1"/>
  <c r="L890" i="1"/>
  <c r="F4083" i="1"/>
  <c r="J1816" i="1"/>
  <c r="I1819" i="1"/>
  <c r="M890" i="1"/>
  <c r="C4088" i="1" l="1"/>
  <c r="D4087" i="1"/>
  <c r="E4084" i="1"/>
  <c r="F4084" i="1"/>
  <c r="O889" i="1"/>
  <c r="E4085" i="1" l="1"/>
  <c r="C4089" i="1"/>
  <c r="D4088" i="1"/>
  <c r="K1816" i="1"/>
  <c r="H1821" i="1"/>
  <c r="G3370" i="1"/>
  <c r="N890" i="1"/>
  <c r="L891" i="1"/>
  <c r="F4085" i="1"/>
  <c r="I1820" i="1"/>
  <c r="J1817" i="1"/>
  <c r="M891" i="1"/>
  <c r="C4090" i="1" l="1"/>
  <c r="D4089" i="1"/>
  <c r="E4086" i="1"/>
  <c r="O890" i="1"/>
  <c r="F4086" i="1"/>
  <c r="E4087" i="1" l="1"/>
  <c r="C4091" i="1"/>
  <c r="D4090" i="1"/>
  <c r="K1817" i="1"/>
  <c r="G3371" i="1"/>
  <c r="H1822" i="1"/>
  <c r="N891" i="1"/>
  <c r="L892" i="1"/>
  <c r="F4087" i="1"/>
  <c r="M892" i="1"/>
  <c r="J1818" i="1"/>
  <c r="I1821" i="1"/>
  <c r="C4092" i="1" l="1"/>
  <c r="D4091" i="1"/>
  <c r="E4088" i="1"/>
  <c r="F4088" i="1"/>
  <c r="O891" i="1"/>
  <c r="E4089" i="1" l="1"/>
  <c r="D4092" i="1"/>
  <c r="C4093" i="1"/>
  <c r="K1818" i="1"/>
  <c r="G3372" i="1"/>
  <c r="H1823" i="1"/>
  <c r="N892" i="1"/>
  <c r="L893" i="1"/>
  <c r="F4089" i="1"/>
  <c r="J1819" i="1"/>
  <c r="I1822" i="1"/>
  <c r="M893" i="1"/>
  <c r="E4090" i="1" l="1"/>
  <c r="C4094" i="1"/>
  <c r="D4093" i="1"/>
  <c r="F4090" i="1"/>
  <c r="O892" i="1"/>
  <c r="D4094" i="1" l="1"/>
  <c r="C4095" i="1"/>
  <c r="E4091" i="1"/>
  <c r="K1819" i="1"/>
  <c r="G3373" i="1"/>
  <c r="H1824" i="1"/>
  <c r="N893" i="1"/>
  <c r="L894" i="1"/>
  <c r="F4091" i="1"/>
  <c r="I1823" i="1"/>
  <c r="J1820" i="1"/>
  <c r="E4092" i="1" l="1"/>
  <c r="C4096" i="1"/>
  <c r="D4095" i="1"/>
  <c r="F4092" i="1"/>
  <c r="O893" i="1"/>
  <c r="M894" i="1"/>
  <c r="C4097" i="1" l="1"/>
  <c r="D4096" i="1"/>
  <c r="E4093" i="1"/>
  <c r="K1820" i="1"/>
  <c r="H1825" i="1"/>
  <c r="G3374" i="1"/>
  <c r="N894" i="1"/>
  <c r="L895" i="1"/>
  <c r="F4093" i="1"/>
  <c r="O894" i="1"/>
  <c r="J1821" i="1"/>
  <c r="I1824" i="1"/>
  <c r="M895" i="1"/>
  <c r="C4098" i="1" l="1"/>
  <c r="D4097" i="1"/>
  <c r="E4094" i="1"/>
  <c r="K1821" i="1"/>
  <c r="G3375" i="1"/>
  <c r="H1826" i="1"/>
  <c r="N895" i="1"/>
  <c r="L896" i="1"/>
  <c r="F4094" i="1"/>
  <c r="I1825" i="1"/>
  <c r="J1822" i="1"/>
  <c r="C4099" i="1" l="1"/>
  <c r="D4098" i="1"/>
  <c r="E4095" i="1"/>
  <c r="F4095" i="1"/>
  <c r="O895" i="1"/>
  <c r="M896" i="1"/>
  <c r="C4100" i="1" l="1"/>
  <c r="D4099" i="1"/>
  <c r="E4096" i="1"/>
  <c r="K1822" i="1"/>
  <c r="H1827" i="1"/>
  <c r="G3376" i="1"/>
  <c r="N896" i="1"/>
  <c r="L897" i="1"/>
  <c r="F4096" i="1"/>
  <c r="J1823" i="1"/>
  <c r="C4101" i="1" l="1"/>
  <c r="D4100" i="1"/>
  <c r="E4097" i="1"/>
  <c r="F4097" i="1"/>
  <c r="O896" i="1"/>
  <c r="I1826" i="1"/>
  <c r="M897" i="1"/>
  <c r="C4102" i="1" l="1"/>
  <c r="D4101" i="1"/>
  <c r="E4098" i="1"/>
  <c r="K1823" i="1"/>
  <c r="G3377" i="1"/>
  <c r="H1828" i="1"/>
  <c r="N897" i="1"/>
  <c r="L898" i="1"/>
  <c r="F4098" i="1"/>
  <c r="I1827" i="1"/>
  <c r="C4103" i="1" l="1"/>
  <c r="D4102" i="1"/>
  <c r="E4099" i="1"/>
  <c r="F4099" i="1"/>
  <c r="O897" i="1"/>
  <c r="J1824" i="1"/>
  <c r="M898" i="1"/>
  <c r="C4104" i="1" l="1"/>
  <c r="D4103" i="1"/>
  <c r="E4100" i="1"/>
  <c r="K1824" i="1"/>
  <c r="G3378" i="1"/>
  <c r="H1829" i="1"/>
  <c r="N898" i="1"/>
  <c r="L899" i="1"/>
  <c r="F4100" i="1"/>
  <c r="I1828" i="1"/>
  <c r="J1825" i="1"/>
  <c r="M899" i="1"/>
  <c r="C4105" i="1" l="1"/>
  <c r="D4104" i="1"/>
  <c r="E4101" i="1"/>
  <c r="F4101" i="1"/>
  <c r="O898" i="1"/>
  <c r="C4106" i="1" l="1"/>
  <c r="D4105" i="1"/>
  <c r="E4102" i="1"/>
  <c r="K1825" i="1"/>
  <c r="G3379" i="1"/>
  <c r="H1830" i="1"/>
  <c r="N899" i="1"/>
  <c r="L900" i="1"/>
  <c r="F4102" i="1"/>
  <c r="C4107" i="1" l="1"/>
  <c r="D4106" i="1"/>
  <c r="E4103" i="1"/>
  <c r="F4103" i="1"/>
  <c r="O899" i="1"/>
  <c r="J1826" i="1"/>
  <c r="I1829" i="1"/>
  <c r="M900" i="1"/>
  <c r="C4108" i="1" l="1"/>
  <c r="D4107" i="1"/>
  <c r="E4104" i="1"/>
  <c r="K1826" i="1"/>
  <c r="H1831" i="1"/>
  <c r="G3380" i="1"/>
  <c r="N900" i="1"/>
  <c r="L901" i="1"/>
  <c r="F4104" i="1"/>
  <c r="I1830" i="1"/>
  <c r="J1827" i="1"/>
  <c r="C4109" i="1" l="1"/>
  <c r="D4108" i="1"/>
  <c r="E4105" i="1"/>
  <c r="F4105" i="1"/>
  <c r="O900" i="1"/>
  <c r="M901" i="1"/>
  <c r="C4110" i="1" l="1"/>
  <c r="D4109" i="1"/>
  <c r="E4106" i="1"/>
  <c r="K1827" i="1"/>
  <c r="G3381" i="1"/>
  <c r="H1832" i="1"/>
  <c r="N901" i="1"/>
  <c r="L902" i="1"/>
  <c r="F4106" i="1"/>
  <c r="I1831" i="1"/>
  <c r="C4111" i="1" l="1"/>
  <c r="D4110" i="1"/>
  <c r="E4107" i="1"/>
  <c r="F4107" i="1"/>
  <c r="O901" i="1"/>
  <c r="J1828" i="1"/>
  <c r="M902" i="1"/>
  <c r="C4112" i="1" l="1"/>
  <c r="D4111" i="1"/>
  <c r="E4108" i="1"/>
  <c r="K1828" i="1"/>
  <c r="H1833" i="1"/>
  <c r="G3382" i="1"/>
  <c r="N902" i="1"/>
  <c r="L903" i="1"/>
  <c r="F4108" i="1"/>
  <c r="J1829" i="1"/>
  <c r="I1832" i="1"/>
  <c r="C4113" i="1" l="1"/>
  <c r="D4112" i="1"/>
  <c r="E4109" i="1"/>
  <c r="F4109" i="1"/>
  <c r="O902" i="1"/>
  <c r="M903" i="1"/>
  <c r="C4114" i="1" l="1"/>
  <c r="D4113" i="1"/>
  <c r="E4110" i="1"/>
  <c r="K1829" i="1"/>
  <c r="H1834" i="1"/>
  <c r="G3383" i="1"/>
  <c r="N903" i="1"/>
  <c r="L904" i="1"/>
  <c r="F4110" i="1"/>
  <c r="J1830" i="1"/>
  <c r="C4115" i="1" l="1"/>
  <c r="D4114" i="1"/>
  <c r="E4111" i="1"/>
  <c r="F4111" i="1"/>
  <c r="O903" i="1"/>
  <c r="I1833" i="1"/>
  <c r="M904" i="1"/>
  <c r="C4116" i="1" l="1"/>
  <c r="D4115" i="1"/>
  <c r="E4112" i="1"/>
  <c r="K1830" i="1"/>
  <c r="G3384" i="1"/>
  <c r="H1835" i="1"/>
  <c r="N904" i="1"/>
  <c r="L905" i="1"/>
  <c r="F4112" i="1"/>
  <c r="C4117" i="1" l="1"/>
  <c r="D4116" i="1"/>
  <c r="E4113" i="1"/>
  <c r="F4113" i="1"/>
  <c r="O904" i="1"/>
  <c r="J1831" i="1"/>
  <c r="M905" i="1"/>
  <c r="I1834" i="1"/>
  <c r="C4118" i="1" l="1"/>
  <c r="D4117" i="1"/>
  <c r="E4114" i="1"/>
  <c r="K1831" i="1"/>
  <c r="H1836" i="1"/>
  <c r="G3385" i="1"/>
  <c r="N905" i="1"/>
  <c r="L906" i="1"/>
  <c r="F4114" i="1"/>
  <c r="J1832" i="1"/>
  <c r="I1835" i="1"/>
  <c r="C4119" i="1" l="1"/>
  <c r="D4118" i="1"/>
  <c r="E4115" i="1"/>
  <c r="F4115" i="1"/>
  <c r="O905" i="1"/>
  <c r="M906" i="1"/>
  <c r="C4120" i="1" l="1"/>
  <c r="D4119" i="1"/>
  <c r="E4116" i="1"/>
  <c r="K1832" i="1"/>
  <c r="H1837" i="1"/>
  <c r="G3386" i="1"/>
  <c r="N906" i="1"/>
  <c r="L907" i="1"/>
  <c r="F4116" i="1"/>
  <c r="J1833" i="1"/>
  <c r="I1836" i="1"/>
  <c r="C4121" i="1" l="1"/>
  <c r="D4120" i="1"/>
  <c r="E4117" i="1"/>
  <c r="F4117" i="1"/>
  <c r="O906" i="1"/>
  <c r="M907" i="1"/>
  <c r="C4122" i="1" l="1"/>
  <c r="D4121" i="1"/>
  <c r="E4118" i="1"/>
  <c r="K1833" i="1"/>
  <c r="H1838" i="1"/>
  <c r="G3387" i="1"/>
  <c r="N907" i="1"/>
  <c r="L908" i="1"/>
  <c r="F4118" i="1"/>
  <c r="I1837" i="1"/>
  <c r="J1834" i="1"/>
  <c r="M908" i="1"/>
  <c r="C4123" i="1" l="1"/>
  <c r="D4122" i="1"/>
  <c r="E4119" i="1"/>
  <c r="O907" i="1"/>
  <c r="F4119" i="1"/>
  <c r="E4120" i="1" l="1"/>
  <c r="C4124" i="1"/>
  <c r="D4123" i="1"/>
  <c r="K1834" i="1"/>
  <c r="H1839" i="1"/>
  <c r="G3388" i="1"/>
  <c r="N908" i="1"/>
  <c r="L909" i="1"/>
  <c r="F4120" i="1"/>
  <c r="I1838" i="1"/>
  <c r="C4125" i="1" l="1"/>
  <c r="D4124" i="1"/>
  <c r="E4121" i="1"/>
  <c r="F4121" i="1"/>
  <c r="O908" i="1"/>
  <c r="J1835" i="1"/>
  <c r="M909" i="1"/>
  <c r="E4122" i="1" l="1"/>
  <c r="C4126" i="1"/>
  <c r="D4125" i="1"/>
  <c r="K1835" i="1"/>
  <c r="G3389" i="1"/>
  <c r="H1840" i="1"/>
  <c r="N909" i="1"/>
  <c r="L910" i="1"/>
  <c r="F4122" i="1"/>
  <c r="I1839" i="1"/>
  <c r="J1836" i="1"/>
  <c r="C4127" i="1" l="1"/>
  <c r="D4126" i="1"/>
  <c r="E4123" i="1"/>
  <c r="F4123" i="1"/>
  <c r="O909" i="1"/>
  <c r="M910" i="1"/>
  <c r="E4124" i="1" l="1"/>
  <c r="C4128" i="1"/>
  <c r="D4127" i="1"/>
  <c r="K1836" i="1"/>
  <c r="H1841" i="1"/>
  <c r="G3390" i="1"/>
  <c r="N910" i="1"/>
  <c r="L911" i="1"/>
  <c r="F4124" i="1"/>
  <c r="J1837" i="1"/>
  <c r="C4129" i="1" l="1"/>
  <c r="D4128" i="1"/>
  <c r="E4125" i="1"/>
  <c r="F4125" i="1"/>
  <c r="O910" i="1"/>
  <c r="I1840" i="1"/>
  <c r="M911" i="1"/>
  <c r="E4126" i="1" l="1"/>
  <c r="C4130" i="1"/>
  <c r="D4129" i="1"/>
  <c r="K1837" i="1"/>
  <c r="H1842" i="1"/>
  <c r="G3391" i="1"/>
  <c r="N911" i="1"/>
  <c r="L912" i="1"/>
  <c r="F4126" i="1"/>
  <c r="I1841" i="1"/>
  <c r="C4131" i="1" l="1"/>
  <c r="D4130" i="1"/>
  <c r="E4127" i="1"/>
  <c r="F4127" i="1"/>
  <c r="O911" i="1"/>
  <c r="J1838" i="1"/>
  <c r="M912" i="1"/>
  <c r="E4128" i="1" l="1"/>
  <c r="C4132" i="1"/>
  <c r="D4131" i="1"/>
  <c r="K1838" i="1"/>
  <c r="G3392" i="1"/>
  <c r="H1843" i="1"/>
  <c r="N912" i="1"/>
  <c r="L913" i="1"/>
  <c r="F4128" i="1"/>
  <c r="J1839" i="1"/>
  <c r="I1842" i="1"/>
  <c r="M913" i="1"/>
  <c r="C4133" i="1" l="1"/>
  <c r="D4132" i="1"/>
  <c r="E4129" i="1"/>
  <c r="F4129" i="1"/>
  <c r="O912" i="1"/>
  <c r="E4130" i="1" l="1"/>
  <c r="C4134" i="1"/>
  <c r="D4133" i="1"/>
  <c r="K1839" i="1"/>
  <c r="H1844" i="1"/>
  <c r="G3393" i="1"/>
  <c r="N913" i="1"/>
  <c r="L914" i="1"/>
  <c r="F4130" i="1"/>
  <c r="J1840" i="1"/>
  <c r="I1843" i="1"/>
  <c r="C4135" i="1" l="1"/>
  <c r="D4134" i="1"/>
  <c r="E4131" i="1"/>
  <c r="F4131" i="1"/>
  <c r="O913" i="1"/>
  <c r="M914" i="1"/>
  <c r="E4132" i="1" l="1"/>
  <c r="C4136" i="1"/>
  <c r="D4135" i="1"/>
  <c r="K1840" i="1"/>
  <c r="G3394" i="1"/>
  <c r="H1845" i="1"/>
  <c r="N914" i="1"/>
  <c r="L915" i="1"/>
  <c r="F4132" i="1"/>
  <c r="I1844" i="1"/>
  <c r="C4137" i="1" l="1"/>
  <c r="D4136" i="1"/>
  <c r="E4133" i="1"/>
  <c r="F4133" i="1"/>
  <c r="O914" i="1"/>
  <c r="J1841" i="1"/>
  <c r="M915" i="1"/>
  <c r="E4134" i="1" l="1"/>
  <c r="C4138" i="1"/>
  <c r="D4137" i="1"/>
  <c r="K1841" i="1"/>
  <c r="H1846" i="1"/>
  <c r="G3395" i="1"/>
  <c r="N915" i="1"/>
  <c r="L916" i="1"/>
  <c r="F4134" i="1"/>
  <c r="O915" i="1"/>
  <c r="J1842" i="1"/>
  <c r="I1845" i="1"/>
  <c r="M916" i="1"/>
  <c r="C4139" i="1" l="1"/>
  <c r="D4138" i="1"/>
  <c r="E4135" i="1"/>
  <c r="K1842" i="1"/>
  <c r="H1847" i="1"/>
  <c r="G3396" i="1"/>
  <c r="N916" i="1"/>
  <c r="L917" i="1"/>
  <c r="F4135" i="1"/>
  <c r="I1846" i="1"/>
  <c r="E4136" i="1" l="1"/>
  <c r="C4140" i="1"/>
  <c r="D4139" i="1"/>
  <c r="F4136" i="1"/>
  <c r="O916" i="1"/>
  <c r="J1843" i="1"/>
  <c r="M917" i="1"/>
  <c r="C4141" i="1" l="1"/>
  <c r="D4140" i="1"/>
  <c r="E4137" i="1"/>
  <c r="K1843" i="1"/>
  <c r="G3397" i="1"/>
  <c r="H1848" i="1"/>
  <c r="N917" i="1"/>
  <c r="L918" i="1"/>
  <c r="F4137" i="1"/>
  <c r="O917" i="1"/>
  <c r="J1844" i="1"/>
  <c r="M918" i="1"/>
  <c r="I1847" i="1"/>
  <c r="E4138" i="1" l="1"/>
  <c r="C4142" i="1"/>
  <c r="D4141" i="1"/>
  <c r="K1844" i="1"/>
  <c r="H1849" i="1"/>
  <c r="G3398" i="1"/>
  <c r="N918" i="1"/>
  <c r="L919" i="1"/>
  <c r="F4138" i="1"/>
  <c r="J1845" i="1"/>
  <c r="M919" i="1"/>
  <c r="I1848" i="1"/>
  <c r="C4143" i="1" l="1"/>
  <c r="D4142" i="1"/>
  <c r="E4139" i="1"/>
  <c r="F4139" i="1"/>
  <c r="O918" i="1"/>
  <c r="E4140" i="1" l="1"/>
  <c r="C4144" i="1"/>
  <c r="D4143" i="1"/>
  <c r="K1845" i="1"/>
  <c r="H1850" i="1"/>
  <c r="G3399" i="1"/>
  <c r="N919" i="1"/>
  <c r="L920" i="1"/>
  <c r="F4140" i="1"/>
  <c r="I1849" i="1"/>
  <c r="C4145" i="1" l="1"/>
  <c r="D4144" i="1"/>
  <c r="E4141" i="1"/>
  <c r="F4141" i="1"/>
  <c r="O919" i="1"/>
  <c r="J1846" i="1"/>
  <c r="M920" i="1"/>
  <c r="E4142" i="1" l="1"/>
  <c r="C4146" i="1"/>
  <c r="D4145" i="1"/>
  <c r="K1846" i="1"/>
  <c r="G3400" i="1"/>
  <c r="H1851" i="1"/>
  <c r="N920" i="1"/>
  <c r="L921" i="1"/>
  <c r="F4142" i="1"/>
  <c r="I1850" i="1"/>
  <c r="C4147" i="1" l="1"/>
  <c r="D4146" i="1"/>
  <c r="E4143" i="1"/>
  <c r="F4143" i="1"/>
  <c r="O920" i="1"/>
  <c r="J1847" i="1"/>
  <c r="M921" i="1"/>
  <c r="E4144" i="1" l="1"/>
  <c r="C4148" i="1"/>
  <c r="D4147" i="1"/>
  <c r="K1847" i="1"/>
  <c r="H1852" i="1"/>
  <c r="G3401" i="1"/>
  <c r="N921" i="1"/>
  <c r="L922" i="1"/>
  <c r="F4144" i="1"/>
  <c r="J1848" i="1"/>
  <c r="I1851" i="1"/>
  <c r="M922" i="1"/>
  <c r="C4149" i="1" l="1"/>
  <c r="D4148" i="1"/>
  <c r="E4145" i="1"/>
  <c r="F4145" i="1"/>
  <c r="O921" i="1"/>
  <c r="E4146" i="1" l="1"/>
  <c r="C4150" i="1"/>
  <c r="D4149" i="1"/>
  <c r="K1848" i="1"/>
  <c r="H1853" i="1"/>
  <c r="G3402" i="1"/>
  <c r="N922" i="1"/>
  <c r="L923" i="1"/>
  <c r="F4146" i="1"/>
  <c r="J1849" i="1"/>
  <c r="C4151" i="1" l="1"/>
  <c r="D4150" i="1"/>
  <c r="E4147" i="1"/>
  <c r="F4147" i="1"/>
  <c r="O922" i="1"/>
  <c r="I1852" i="1"/>
  <c r="M923" i="1"/>
  <c r="E4148" i="1" l="1"/>
  <c r="C4152" i="1"/>
  <c r="D4151" i="1"/>
  <c r="K1849" i="1"/>
  <c r="H1854" i="1"/>
  <c r="G3403" i="1"/>
  <c r="N923" i="1"/>
  <c r="L924" i="1"/>
  <c r="F4148" i="1"/>
  <c r="O923" i="1"/>
  <c r="I1853" i="1"/>
  <c r="J1850" i="1"/>
  <c r="M924" i="1"/>
  <c r="C4153" i="1" l="1"/>
  <c r="D4152" i="1"/>
  <c r="E4149" i="1"/>
  <c r="K1850" i="1"/>
  <c r="H1855" i="1"/>
  <c r="G3404" i="1"/>
  <c r="N924" i="1"/>
  <c r="L925" i="1"/>
  <c r="F4149" i="1"/>
  <c r="I1854" i="1"/>
  <c r="E4150" i="1" l="1"/>
  <c r="C4154" i="1"/>
  <c r="D4153" i="1"/>
  <c r="F4150" i="1"/>
  <c r="O924" i="1"/>
  <c r="J1851" i="1"/>
  <c r="M925" i="1"/>
  <c r="C4155" i="1" l="1"/>
  <c r="D4154" i="1"/>
  <c r="E4151" i="1"/>
  <c r="K1851" i="1"/>
  <c r="H1856" i="1"/>
  <c r="G3405" i="1"/>
  <c r="N925" i="1"/>
  <c r="L926" i="1"/>
  <c r="F4151" i="1"/>
  <c r="I1855" i="1"/>
  <c r="J1852" i="1"/>
  <c r="M926" i="1"/>
  <c r="E4152" i="1" l="1"/>
  <c r="C4156" i="1"/>
  <c r="D4155" i="1"/>
  <c r="F4152" i="1"/>
  <c r="O925" i="1"/>
  <c r="C4157" i="1" l="1"/>
  <c r="D4156" i="1"/>
  <c r="E4153" i="1"/>
  <c r="K1852" i="1"/>
  <c r="G3406" i="1"/>
  <c r="H1857" i="1"/>
  <c r="N926" i="1"/>
  <c r="L927" i="1"/>
  <c r="F4153" i="1"/>
  <c r="O926" i="1"/>
  <c r="J1853" i="1"/>
  <c r="M927" i="1"/>
  <c r="I1856" i="1"/>
  <c r="E4154" i="1" l="1"/>
  <c r="C4158" i="1"/>
  <c r="D4157" i="1"/>
  <c r="K1853" i="1"/>
  <c r="G3407" i="1"/>
  <c r="H1858" i="1"/>
  <c r="N927" i="1"/>
  <c r="L928" i="1"/>
  <c r="O927" i="1"/>
  <c r="F4154" i="1"/>
  <c r="I1857" i="1"/>
  <c r="J1854" i="1"/>
  <c r="M928" i="1"/>
  <c r="C4159" i="1" l="1"/>
  <c r="D4158" i="1"/>
  <c r="E4155" i="1"/>
  <c r="K1854" i="1"/>
  <c r="H1859" i="1"/>
  <c r="G3408" i="1"/>
  <c r="N928" i="1"/>
  <c r="L929" i="1"/>
  <c r="F4155" i="1"/>
  <c r="I1858" i="1"/>
  <c r="E4156" i="1" l="1"/>
  <c r="C4160" i="1"/>
  <c r="D4159" i="1"/>
  <c r="F4156" i="1"/>
  <c r="O928" i="1"/>
  <c r="J1855" i="1"/>
  <c r="M929" i="1"/>
  <c r="C4161" i="1" l="1"/>
  <c r="D4160" i="1"/>
  <c r="E4157" i="1"/>
  <c r="K1855" i="1"/>
  <c r="G3409" i="1"/>
  <c r="H1860" i="1"/>
  <c r="N929" i="1"/>
  <c r="L930" i="1"/>
  <c r="F4157" i="1"/>
  <c r="M930" i="1"/>
  <c r="J1856" i="1"/>
  <c r="E4158" i="1" l="1"/>
  <c r="C4162" i="1"/>
  <c r="D4161" i="1"/>
  <c r="F4158" i="1"/>
  <c r="O929" i="1"/>
  <c r="I1859" i="1"/>
  <c r="C4163" i="1" l="1"/>
  <c r="D4162" i="1"/>
  <c r="E4159" i="1"/>
  <c r="K1856" i="1"/>
  <c r="G3410" i="1"/>
  <c r="H1861" i="1"/>
  <c r="N930" i="1"/>
  <c r="L931" i="1"/>
  <c r="F4159" i="1"/>
  <c r="J1857" i="1"/>
  <c r="I1860" i="1"/>
  <c r="M931" i="1"/>
  <c r="E4160" i="1" l="1"/>
  <c r="C4164" i="1"/>
  <c r="D4163" i="1"/>
  <c r="F4160" i="1"/>
  <c r="O930" i="1"/>
  <c r="C4165" i="1" l="1"/>
  <c r="D4164" i="1"/>
  <c r="E4161" i="1"/>
  <c r="K1857" i="1"/>
  <c r="H1862" i="1"/>
  <c r="G3411" i="1"/>
  <c r="N931" i="1"/>
  <c r="L932" i="1"/>
  <c r="F4161" i="1"/>
  <c r="J1858" i="1"/>
  <c r="I1861" i="1"/>
  <c r="E4162" i="1" l="1"/>
  <c r="C4166" i="1"/>
  <c r="D4165" i="1"/>
  <c r="F4162" i="1"/>
  <c r="O931" i="1"/>
  <c r="M932" i="1"/>
  <c r="C4167" i="1" l="1"/>
  <c r="D4166" i="1"/>
  <c r="E4163" i="1"/>
  <c r="K1858" i="1"/>
  <c r="G3412" i="1"/>
  <c r="H1863" i="1"/>
  <c r="N932" i="1"/>
  <c r="L933" i="1"/>
  <c r="F4163" i="1"/>
  <c r="I1862" i="1"/>
  <c r="E4164" i="1" l="1"/>
  <c r="C4168" i="1"/>
  <c r="D4167" i="1"/>
  <c r="F4164" i="1"/>
  <c r="O932" i="1"/>
  <c r="J1859" i="1"/>
  <c r="M933" i="1"/>
  <c r="C4169" i="1" l="1"/>
  <c r="D4168" i="1"/>
  <c r="E4165" i="1"/>
  <c r="K1859" i="1"/>
  <c r="G3413" i="1"/>
  <c r="H1864" i="1"/>
  <c r="N933" i="1"/>
  <c r="L934" i="1"/>
  <c r="F4165" i="1"/>
  <c r="I1863" i="1"/>
  <c r="J1860" i="1"/>
  <c r="E4166" i="1" l="1"/>
  <c r="C4170" i="1"/>
  <c r="D4169" i="1"/>
  <c r="F4166" i="1"/>
  <c r="O933" i="1"/>
  <c r="M934" i="1"/>
  <c r="C4171" i="1" l="1"/>
  <c r="D4170" i="1"/>
  <c r="E4167" i="1"/>
  <c r="K1860" i="1"/>
  <c r="G3414" i="1"/>
  <c r="H1865" i="1"/>
  <c r="N934" i="1"/>
  <c r="L935" i="1"/>
  <c r="F4167" i="1"/>
  <c r="I1864" i="1"/>
  <c r="J1861" i="1"/>
  <c r="E4168" i="1" l="1"/>
  <c r="C4172" i="1"/>
  <c r="D4171" i="1"/>
  <c r="F4168" i="1"/>
  <c r="O934" i="1"/>
  <c r="M935" i="1"/>
  <c r="C4173" i="1" l="1"/>
  <c r="D4172" i="1"/>
  <c r="E4169" i="1"/>
  <c r="K1861" i="1"/>
  <c r="G3415" i="1"/>
  <c r="H1866" i="1"/>
  <c r="N935" i="1"/>
  <c r="L936" i="1"/>
  <c r="F4169" i="1"/>
  <c r="O935" i="1"/>
  <c r="M936" i="1"/>
  <c r="J1862" i="1"/>
  <c r="I1865" i="1"/>
  <c r="E4170" i="1" l="1"/>
  <c r="C4174" i="1"/>
  <c r="D4173" i="1"/>
  <c r="K1862" i="1"/>
  <c r="H1867" i="1"/>
  <c r="G3416" i="1"/>
  <c r="N936" i="1"/>
  <c r="L937" i="1"/>
  <c r="F4170" i="1"/>
  <c r="I1866" i="1"/>
  <c r="C4175" i="1" l="1"/>
  <c r="D4174" i="1"/>
  <c r="E4171" i="1"/>
  <c r="F4171" i="1"/>
  <c r="O936" i="1"/>
  <c r="J1863" i="1"/>
  <c r="M937" i="1"/>
  <c r="E4172" i="1" l="1"/>
  <c r="C4176" i="1"/>
  <c r="D4175" i="1"/>
  <c r="K1863" i="1"/>
  <c r="G3417" i="1"/>
  <c r="H1868" i="1"/>
  <c r="N937" i="1"/>
  <c r="L938" i="1"/>
  <c r="F4172" i="1"/>
  <c r="I1867" i="1"/>
  <c r="J1864" i="1"/>
  <c r="M938" i="1"/>
  <c r="C4177" i="1" l="1"/>
  <c r="D4176" i="1"/>
  <c r="E4173" i="1"/>
  <c r="O937" i="1"/>
  <c r="F4173" i="1"/>
  <c r="E4174" i="1" l="1"/>
  <c r="C4178" i="1"/>
  <c r="D4177" i="1"/>
  <c r="K1864" i="1"/>
  <c r="H1869" i="1"/>
  <c r="G3418" i="1"/>
  <c r="N938" i="1"/>
  <c r="L939" i="1"/>
  <c r="F4174" i="1"/>
  <c r="J1865" i="1"/>
  <c r="I1868" i="1"/>
  <c r="C4179" i="1" l="1"/>
  <c r="D4178" i="1"/>
  <c r="E4175" i="1"/>
  <c r="F4175" i="1"/>
  <c r="O938" i="1"/>
  <c r="M939" i="1"/>
  <c r="E4176" i="1" l="1"/>
  <c r="C4180" i="1"/>
  <c r="D4179" i="1"/>
  <c r="K1865" i="1"/>
  <c r="H1870" i="1"/>
  <c r="G3419" i="1"/>
  <c r="N939" i="1"/>
  <c r="L940" i="1"/>
  <c r="F4176" i="1"/>
  <c r="J1866" i="1"/>
  <c r="I1869" i="1"/>
  <c r="C4181" i="1" l="1"/>
  <c r="D4180" i="1"/>
  <c r="E4177" i="1"/>
  <c r="F4177" i="1"/>
  <c r="O939" i="1"/>
  <c r="M940" i="1"/>
  <c r="E4178" i="1" l="1"/>
  <c r="C4182" i="1"/>
  <c r="D4181" i="1"/>
  <c r="K1866" i="1"/>
  <c r="G3420" i="1"/>
  <c r="H1871" i="1"/>
  <c r="N940" i="1"/>
  <c r="L941" i="1"/>
  <c r="F4178" i="1"/>
  <c r="O940" i="1"/>
  <c r="J1867" i="1"/>
  <c r="M941" i="1"/>
  <c r="I1870" i="1"/>
  <c r="C4183" i="1" l="1"/>
  <c r="D4182" i="1"/>
  <c r="E4179" i="1"/>
  <c r="K1867" i="1"/>
  <c r="H1872" i="1"/>
  <c r="G3421" i="1"/>
  <c r="N941" i="1"/>
  <c r="L942" i="1"/>
  <c r="F4179" i="1"/>
  <c r="J1868" i="1"/>
  <c r="I1871" i="1"/>
  <c r="M942" i="1"/>
  <c r="E4180" i="1" l="1"/>
  <c r="C4184" i="1"/>
  <c r="D4183" i="1"/>
  <c r="F4180" i="1"/>
  <c r="O941" i="1"/>
  <c r="C4185" i="1" l="1"/>
  <c r="D4184" i="1"/>
  <c r="E4181" i="1"/>
  <c r="K1868" i="1"/>
  <c r="H1873" i="1"/>
  <c r="G3422" i="1"/>
  <c r="N942" i="1"/>
  <c r="L943" i="1"/>
  <c r="F4181" i="1"/>
  <c r="J1869" i="1"/>
  <c r="I1872" i="1"/>
  <c r="E4182" i="1" l="1"/>
  <c r="C4186" i="1"/>
  <c r="D4185" i="1"/>
  <c r="F4182" i="1"/>
  <c r="O942" i="1"/>
  <c r="M943" i="1"/>
  <c r="C4187" i="1" l="1"/>
  <c r="D4186" i="1"/>
  <c r="E4183" i="1"/>
  <c r="K1869" i="1"/>
  <c r="G3423" i="1"/>
  <c r="H1874" i="1"/>
  <c r="N943" i="1"/>
  <c r="L944" i="1"/>
  <c r="F4183" i="1"/>
  <c r="I1873" i="1"/>
  <c r="J1870" i="1"/>
  <c r="E4184" i="1" l="1"/>
  <c r="C4188" i="1"/>
  <c r="D4187" i="1"/>
  <c r="F4184" i="1"/>
  <c r="O943" i="1"/>
  <c r="M944" i="1"/>
  <c r="C4189" i="1" l="1"/>
  <c r="D4188" i="1"/>
  <c r="E4185" i="1"/>
  <c r="K1870" i="1"/>
  <c r="H1875" i="1"/>
  <c r="G3424" i="1"/>
  <c r="N944" i="1"/>
  <c r="L945" i="1"/>
  <c r="F4185" i="1"/>
  <c r="I1874" i="1"/>
  <c r="M945" i="1"/>
  <c r="J1871" i="1"/>
  <c r="E4186" i="1" l="1"/>
  <c r="C4190" i="1"/>
  <c r="D4189" i="1"/>
  <c r="F4186" i="1"/>
  <c r="O944" i="1"/>
  <c r="C4191" i="1" l="1"/>
  <c r="D4190" i="1"/>
  <c r="E4187" i="1"/>
  <c r="K1871" i="1"/>
  <c r="G3425" i="1"/>
  <c r="H1876" i="1"/>
  <c r="N945" i="1"/>
  <c r="L946" i="1"/>
  <c r="F4187" i="1"/>
  <c r="I1875" i="1"/>
  <c r="J1872" i="1"/>
  <c r="E4188" i="1" l="1"/>
  <c r="C4192" i="1"/>
  <c r="D4191" i="1"/>
  <c r="F4188" i="1"/>
  <c r="O945" i="1"/>
  <c r="M946" i="1"/>
  <c r="C4193" i="1" l="1"/>
  <c r="D4192" i="1"/>
  <c r="E4189" i="1"/>
  <c r="K1872" i="1"/>
  <c r="H1877" i="1"/>
  <c r="G3426" i="1"/>
  <c r="N946" i="1"/>
  <c r="L947" i="1"/>
  <c r="F4189" i="1"/>
  <c r="J1873" i="1"/>
  <c r="I1876" i="1"/>
  <c r="E4190" i="1" l="1"/>
  <c r="C4194" i="1"/>
  <c r="D4193" i="1"/>
  <c r="F4190" i="1"/>
  <c r="O946" i="1"/>
  <c r="M947" i="1"/>
  <c r="C4195" i="1" l="1"/>
  <c r="D4194" i="1"/>
  <c r="E4191" i="1"/>
  <c r="K1873" i="1"/>
  <c r="H1878" i="1"/>
  <c r="G3427" i="1"/>
  <c r="N947" i="1"/>
  <c r="L948" i="1"/>
  <c r="F4191" i="1"/>
  <c r="I1877" i="1"/>
  <c r="M948" i="1"/>
  <c r="J1874" i="1"/>
  <c r="E4192" i="1" l="1"/>
  <c r="C4196" i="1"/>
  <c r="D4195" i="1"/>
  <c r="F4192" i="1"/>
  <c r="O947" i="1"/>
  <c r="C4197" i="1" l="1"/>
  <c r="D4196" i="1"/>
  <c r="E4193" i="1"/>
  <c r="K1874" i="1"/>
  <c r="G3428" i="1"/>
  <c r="H1879" i="1"/>
  <c r="N948" i="1"/>
  <c r="L949" i="1"/>
  <c r="F4193" i="1"/>
  <c r="J1875" i="1"/>
  <c r="I1878" i="1"/>
  <c r="M949" i="1"/>
  <c r="E4194" i="1" l="1"/>
  <c r="C4198" i="1"/>
  <c r="D4197" i="1"/>
  <c r="F4194" i="1"/>
  <c r="O948" i="1"/>
  <c r="C4199" i="1" l="1"/>
  <c r="D4198" i="1"/>
  <c r="E4195" i="1"/>
  <c r="K1875" i="1"/>
  <c r="H1880" i="1"/>
  <c r="G3429" i="1"/>
  <c r="N949" i="1"/>
  <c r="L950" i="1"/>
  <c r="F4195" i="1"/>
  <c r="I1879" i="1"/>
  <c r="E4196" i="1" l="1"/>
  <c r="C4200" i="1"/>
  <c r="D4199" i="1"/>
  <c r="F4196" i="1"/>
  <c r="O949" i="1"/>
  <c r="J1876" i="1"/>
  <c r="M950" i="1"/>
  <c r="C4201" i="1" l="1"/>
  <c r="D4200" i="1"/>
  <c r="E4197" i="1"/>
  <c r="K1876" i="1"/>
  <c r="G3430" i="1"/>
  <c r="H1881" i="1"/>
  <c r="N950" i="1"/>
  <c r="L951" i="1"/>
  <c r="F4197" i="1"/>
  <c r="O950" i="1"/>
  <c r="I1880" i="1"/>
  <c r="J1877" i="1"/>
  <c r="M951" i="1"/>
  <c r="E4198" i="1" l="1"/>
  <c r="C4202" i="1"/>
  <c r="D4201" i="1"/>
  <c r="K1877" i="1"/>
  <c r="G3431" i="1"/>
  <c r="H1882" i="1"/>
  <c r="N951" i="1"/>
  <c r="L952" i="1"/>
  <c r="F4198" i="1"/>
  <c r="J1878" i="1"/>
  <c r="C4203" i="1" l="1"/>
  <c r="D4202" i="1"/>
  <c r="E4199" i="1"/>
  <c r="F4199" i="1"/>
  <c r="O951" i="1"/>
  <c r="I1881" i="1"/>
  <c r="M952" i="1"/>
  <c r="E4200" i="1" l="1"/>
  <c r="C4204" i="1"/>
  <c r="D4203" i="1"/>
  <c r="K1878" i="1"/>
  <c r="H1883" i="1"/>
  <c r="G3432" i="1"/>
  <c r="N952" i="1"/>
  <c r="L953" i="1"/>
  <c r="F4200" i="1"/>
  <c r="J1879" i="1"/>
  <c r="I1882" i="1"/>
  <c r="C4205" i="1" l="1"/>
  <c r="D4204" i="1"/>
  <c r="E4201" i="1"/>
  <c r="F4201" i="1"/>
  <c r="O952" i="1"/>
  <c r="M953" i="1"/>
  <c r="E4202" i="1" l="1"/>
  <c r="C4206" i="1"/>
  <c r="D4205" i="1"/>
  <c r="K1879" i="1"/>
  <c r="H1884" i="1"/>
  <c r="G3433" i="1"/>
  <c r="N953" i="1"/>
  <c r="L954" i="1"/>
  <c r="F4202" i="1"/>
  <c r="I1883" i="1"/>
  <c r="J1880" i="1"/>
  <c r="C4207" i="1" l="1"/>
  <c r="D4206" i="1"/>
  <c r="E4203" i="1"/>
  <c r="F4203" i="1"/>
  <c r="O953" i="1"/>
  <c r="M954" i="1"/>
  <c r="E4204" i="1" l="1"/>
  <c r="C4208" i="1"/>
  <c r="D4207" i="1"/>
  <c r="K1880" i="1"/>
  <c r="H1885" i="1"/>
  <c r="G3434" i="1"/>
  <c r="N954" i="1"/>
  <c r="L955" i="1"/>
  <c r="F4204" i="1"/>
  <c r="O954" i="1"/>
  <c r="I1884" i="1"/>
  <c r="J1881" i="1"/>
  <c r="M955" i="1"/>
  <c r="C4209" i="1" l="1"/>
  <c r="D4208" i="1"/>
  <c r="E4205" i="1"/>
  <c r="K1881" i="1"/>
  <c r="H1886" i="1"/>
  <c r="G3435" i="1"/>
  <c r="N955" i="1"/>
  <c r="L956" i="1"/>
  <c r="F4205" i="1"/>
  <c r="I1885" i="1"/>
  <c r="E4206" i="1" l="1"/>
  <c r="C4210" i="1"/>
  <c r="D4209" i="1"/>
  <c r="F4206" i="1"/>
  <c r="O955" i="1"/>
  <c r="J1882" i="1"/>
  <c r="M956" i="1"/>
  <c r="C4211" i="1" l="1"/>
  <c r="D4210" i="1"/>
  <c r="E4207" i="1"/>
  <c r="K1882" i="1"/>
  <c r="H1887" i="1"/>
  <c r="G3436" i="1"/>
  <c r="N956" i="1"/>
  <c r="L957" i="1"/>
  <c r="F4207" i="1"/>
  <c r="I1886" i="1"/>
  <c r="J1883" i="1"/>
  <c r="M957" i="1"/>
  <c r="E4208" i="1" l="1"/>
  <c r="C4212" i="1"/>
  <c r="D4211" i="1"/>
  <c r="F4208" i="1"/>
  <c r="O956" i="1"/>
  <c r="C4213" i="1" l="1"/>
  <c r="D4212" i="1"/>
  <c r="E4209" i="1"/>
  <c r="K1883" i="1"/>
  <c r="G3437" i="1"/>
  <c r="H1888" i="1"/>
  <c r="N957" i="1"/>
  <c r="L958" i="1"/>
  <c r="F4209" i="1"/>
  <c r="O957" i="1"/>
  <c r="J1884" i="1"/>
  <c r="I1887" i="1"/>
  <c r="M958" i="1"/>
  <c r="E4210" i="1" l="1"/>
  <c r="C4214" i="1"/>
  <c r="D4213" i="1"/>
  <c r="K1884" i="1"/>
  <c r="G3438" i="1"/>
  <c r="H1889" i="1"/>
  <c r="N958" i="1"/>
  <c r="L959" i="1"/>
  <c r="F4210" i="1"/>
  <c r="J1885" i="1"/>
  <c r="C4215" i="1" l="1"/>
  <c r="D4214" i="1"/>
  <c r="E4211" i="1"/>
  <c r="F4211" i="1"/>
  <c r="O958" i="1"/>
  <c r="M959" i="1"/>
  <c r="I1888" i="1"/>
  <c r="E4212" i="1" l="1"/>
  <c r="C4216" i="1"/>
  <c r="D4215" i="1"/>
  <c r="K1885" i="1"/>
  <c r="H1890" i="1"/>
  <c r="G3439" i="1"/>
  <c r="N959" i="1"/>
  <c r="L960" i="1"/>
  <c r="F4212" i="1"/>
  <c r="I1889" i="1"/>
  <c r="C4217" i="1" l="1"/>
  <c r="D4216" i="1"/>
  <c r="E4213" i="1"/>
  <c r="O959" i="1"/>
  <c r="F4213" i="1"/>
  <c r="J1886" i="1"/>
  <c r="M960" i="1"/>
  <c r="E4214" i="1" l="1"/>
  <c r="C4218" i="1"/>
  <c r="D4217" i="1"/>
  <c r="K1886" i="1"/>
  <c r="G3440" i="1"/>
  <c r="H1891" i="1"/>
  <c r="N960" i="1"/>
  <c r="L961" i="1"/>
  <c r="F4214" i="1"/>
  <c r="J1887" i="1"/>
  <c r="D4218" i="1" l="1"/>
  <c r="C4219" i="1"/>
  <c r="E4215" i="1"/>
  <c r="F4215" i="1"/>
  <c r="O960" i="1"/>
  <c r="I1890" i="1"/>
  <c r="M961" i="1"/>
  <c r="E4216" i="1" l="1"/>
  <c r="C4220" i="1"/>
  <c r="D4219" i="1"/>
  <c r="K1887" i="1"/>
  <c r="H1892" i="1"/>
  <c r="G3441" i="1"/>
  <c r="N961" i="1"/>
  <c r="L962" i="1"/>
  <c r="F4216" i="1"/>
  <c r="J1888" i="1"/>
  <c r="I1891" i="1"/>
  <c r="C4221" i="1" l="1"/>
  <c r="D4220" i="1"/>
  <c r="E4217" i="1"/>
  <c r="F4217" i="1"/>
  <c r="O961" i="1"/>
  <c r="M962" i="1"/>
  <c r="C4222" i="1" l="1"/>
  <c r="D4221" i="1"/>
  <c r="E4218" i="1"/>
  <c r="K1888" i="1"/>
  <c r="H1893" i="1"/>
  <c r="G3442" i="1"/>
  <c r="N962" i="1"/>
  <c r="L963" i="1"/>
  <c r="F4218" i="1"/>
  <c r="O962" i="1"/>
  <c r="J1889" i="1"/>
  <c r="I1892" i="1"/>
  <c r="M963" i="1"/>
  <c r="C4223" i="1" l="1"/>
  <c r="D4222" i="1"/>
  <c r="E4219" i="1"/>
  <c r="K1889" i="1"/>
  <c r="H1894" i="1"/>
  <c r="G3443" i="1"/>
  <c r="N963" i="1"/>
  <c r="L964" i="1"/>
  <c r="F4219" i="1"/>
  <c r="I1893" i="1"/>
  <c r="C4224" i="1" l="1"/>
  <c r="D4223" i="1"/>
  <c r="E4220" i="1"/>
  <c r="F4220" i="1"/>
  <c r="O963" i="1"/>
  <c r="J1890" i="1"/>
  <c r="M964" i="1"/>
  <c r="C4225" i="1" l="1"/>
  <c r="D4224" i="1"/>
  <c r="E4221" i="1"/>
  <c r="K1890" i="1"/>
  <c r="H1895" i="1"/>
  <c r="G3444" i="1"/>
  <c r="N964" i="1"/>
  <c r="L965" i="1"/>
  <c r="F4221" i="1"/>
  <c r="I1894" i="1"/>
  <c r="J1891" i="1"/>
  <c r="C4226" i="1" l="1"/>
  <c r="D4225" i="1"/>
  <c r="E4222" i="1"/>
  <c r="F4222" i="1"/>
  <c r="O964" i="1"/>
  <c r="M965" i="1"/>
  <c r="C4227" i="1" l="1"/>
  <c r="D4226" i="1"/>
  <c r="E4223" i="1"/>
  <c r="K1891" i="1"/>
  <c r="H1896" i="1"/>
  <c r="G3445" i="1"/>
  <c r="N965" i="1"/>
  <c r="L966" i="1"/>
  <c r="F4223" i="1"/>
  <c r="I1895" i="1"/>
  <c r="J1892" i="1"/>
  <c r="M966" i="1"/>
  <c r="C4228" i="1" l="1"/>
  <c r="D4227" i="1"/>
  <c r="E4224" i="1"/>
  <c r="F4224" i="1"/>
  <c r="O965" i="1"/>
  <c r="C4229" i="1" l="1"/>
  <c r="D4228" i="1"/>
  <c r="E4225" i="1"/>
  <c r="K1892" i="1"/>
  <c r="G3446" i="1"/>
  <c r="H1897" i="1"/>
  <c r="N966" i="1"/>
  <c r="L967" i="1"/>
  <c r="F4225" i="1"/>
  <c r="I1896" i="1"/>
  <c r="J1893" i="1"/>
  <c r="C4230" i="1" l="1"/>
  <c r="D4229" i="1"/>
  <c r="E4226" i="1"/>
  <c r="F4226" i="1"/>
  <c r="O966" i="1"/>
  <c r="M967" i="1"/>
  <c r="C4231" i="1" l="1"/>
  <c r="D4230" i="1"/>
  <c r="E4227" i="1"/>
  <c r="K1893" i="1"/>
  <c r="G3447" i="1"/>
  <c r="H1898" i="1"/>
  <c r="N967" i="1"/>
  <c r="L968" i="1"/>
  <c r="F4227" i="1"/>
  <c r="J1894" i="1"/>
  <c r="C4232" i="1" l="1"/>
  <c r="D4231" i="1"/>
  <c r="E4228" i="1"/>
  <c r="F4228" i="1"/>
  <c r="O967" i="1"/>
  <c r="I1897" i="1"/>
  <c r="M968" i="1"/>
  <c r="C4233" i="1" l="1"/>
  <c r="D4232" i="1"/>
  <c r="E4229" i="1"/>
  <c r="K1894" i="1"/>
  <c r="H1899" i="1"/>
  <c r="G3448" i="1"/>
  <c r="N968" i="1"/>
  <c r="L969" i="1"/>
  <c r="F4229" i="1"/>
  <c r="I1898" i="1"/>
  <c r="J1895" i="1"/>
  <c r="C4234" i="1" l="1"/>
  <c r="D4233" i="1"/>
  <c r="E4230" i="1"/>
  <c r="F4230" i="1"/>
  <c r="O968" i="1"/>
  <c r="M969" i="1"/>
  <c r="C4235" i="1" l="1"/>
  <c r="D4234" i="1"/>
  <c r="E4231" i="1"/>
  <c r="K1895" i="1"/>
  <c r="G3449" i="1"/>
  <c r="H1900" i="1"/>
  <c r="N969" i="1"/>
  <c r="L970" i="1"/>
  <c r="F4231" i="1"/>
  <c r="J1896" i="1"/>
  <c r="I1899" i="1"/>
  <c r="C4236" i="1" l="1"/>
  <c r="D4235" i="1"/>
  <c r="E4232" i="1"/>
  <c r="F4232" i="1"/>
  <c r="O969" i="1"/>
  <c r="M970" i="1"/>
  <c r="C4237" i="1" l="1"/>
  <c r="D4236" i="1"/>
  <c r="E4233" i="1"/>
  <c r="K1896" i="1"/>
  <c r="G3450" i="1"/>
  <c r="H1901" i="1"/>
  <c r="N970" i="1"/>
  <c r="L971" i="1"/>
  <c r="F4233" i="1"/>
  <c r="I1900" i="1"/>
  <c r="M971" i="1"/>
  <c r="J1897" i="1"/>
  <c r="C4238" i="1" l="1"/>
  <c r="D4237" i="1"/>
  <c r="E4234" i="1"/>
  <c r="F4234" i="1"/>
  <c r="O970" i="1"/>
  <c r="C4239" i="1" l="1"/>
  <c r="D4238" i="1"/>
  <c r="E4235" i="1"/>
  <c r="K1897" i="1"/>
  <c r="G3451" i="1"/>
  <c r="H1902" i="1"/>
  <c r="N971" i="1"/>
  <c r="L972" i="1"/>
  <c r="F4235" i="1"/>
  <c r="O971" i="1"/>
  <c r="I1901" i="1"/>
  <c r="J1898" i="1"/>
  <c r="M972" i="1"/>
  <c r="C4240" i="1" l="1"/>
  <c r="D4239" i="1"/>
  <c r="E4236" i="1"/>
  <c r="K1898" i="1"/>
  <c r="G3452" i="1"/>
  <c r="H1903" i="1"/>
  <c r="N972" i="1"/>
  <c r="L973" i="1"/>
  <c r="F4236" i="1"/>
  <c r="J1899" i="1"/>
  <c r="C4241" i="1" l="1"/>
  <c r="D4240" i="1"/>
  <c r="E4237" i="1"/>
  <c r="F4237" i="1"/>
  <c r="O972" i="1"/>
  <c r="I1902" i="1"/>
  <c r="M973" i="1"/>
  <c r="C4242" i="1" l="1"/>
  <c r="D4241" i="1"/>
  <c r="E4238" i="1"/>
  <c r="K1899" i="1"/>
  <c r="G3453" i="1"/>
  <c r="H1904" i="1"/>
  <c r="N973" i="1"/>
  <c r="L974" i="1"/>
  <c r="F4238" i="1"/>
  <c r="O973" i="1"/>
  <c r="J1900" i="1"/>
  <c r="M974" i="1"/>
  <c r="I1903" i="1"/>
  <c r="C4243" i="1" l="1"/>
  <c r="D4242" i="1"/>
  <c r="E4239" i="1"/>
  <c r="K1900" i="1"/>
  <c r="H1905" i="1"/>
  <c r="G3454" i="1"/>
  <c r="N974" i="1"/>
  <c r="L975" i="1"/>
  <c r="F4239" i="1"/>
  <c r="O974" i="1"/>
  <c r="I1904" i="1"/>
  <c r="J1901" i="1"/>
  <c r="M975" i="1"/>
  <c r="C4244" i="1" l="1"/>
  <c r="D4243" i="1"/>
  <c r="E4240" i="1"/>
  <c r="K1901" i="1"/>
  <c r="H1906" i="1"/>
  <c r="G3455" i="1"/>
  <c r="N975" i="1"/>
  <c r="L976" i="1"/>
  <c r="F4240" i="1"/>
  <c r="J1902" i="1"/>
  <c r="I1905" i="1"/>
  <c r="C4245" i="1" l="1"/>
  <c r="D4244" i="1"/>
  <c r="E4241" i="1"/>
  <c r="F4241" i="1"/>
  <c r="O975" i="1"/>
  <c r="M976" i="1"/>
  <c r="C4246" i="1" l="1"/>
  <c r="D4245" i="1"/>
  <c r="E4242" i="1"/>
  <c r="K1902" i="1"/>
  <c r="H1907" i="1"/>
  <c r="G3456" i="1"/>
  <c r="N976" i="1"/>
  <c r="L977" i="1"/>
  <c r="F4242" i="1"/>
  <c r="J1903" i="1"/>
  <c r="I1906" i="1"/>
  <c r="C4247" i="1" l="1"/>
  <c r="D4246" i="1"/>
  <c r="E4243" i="1"/>
  <c r="F4243" i="1"/>
  <c r="O976" i="1"/>
  <c r="M977" i="1"/>
  <c r="C4248" i="1" l="1"/>
  <c r="D4247" i="1"/>
  <c r="E4244" i="1"/>
  <c r="K1903" i="1"/>
  <c r="H1908" i="1"/>
  <c r="G3457" i="1"/>
  <c r="N977" i="1"/>
  <c r="L978" i="1"/>
  <c r="F4244" i="1"/>
  <c r="I1907" i="1"/>
  <c r="C4249" i="1" l="1"/>
  <c r="D4248" i="1"/>
  <c r="E4245" i="1"/>
  <c r="F4245" i="1"/>
  <c r="O977" i="1"/>
  <c r="J1904" i="1"/>
  <c r="M978" i="1"/>
  <c r="C4250" i="1" l="1"/>
  <c r="D4249" i="1"/>
  <c r="E4246" i="1"/>
  <c r="K1904" i="1"/>
  <c r="G3458" i="1"/>
  <c r="H1909" i="1"/>
  <c r="N978" i="1"/>
  <c r="L979" i="1"/>
  <c r="F4246" i="1"/>
  <c r="J1905" i="1"/>
  <c r="I1908" i="1"/>
  <c r="M979" i="1"/>
  <c r="C4251" i="1" l="1"/>
  <c r="D4250" i="1"/>
  <c r="E4247" i="1"/>
  <c r="F4247" i="1"/>
  <c r="O978" i="1"/>
  <c r="C4252" i="1" l="1"/>
  <c r="D4251" i="1"/>
  <c r="E4248" i="1"/>
  <c r="K1905" i="1"/>
  <c r="H1910" i="1"/>
  <c r="G3459" i="1"/>
  <c r="N979" i="1"/>
  <c r="L980" i="1"/>
  <c r="F4248" i="1"/>
  <c r="J1906" i="1"/>
  <c r="I1909" i="1"/>
  <c r="C4253" i="1" l="1"/>
  <c r="D4252" i="1"/>
  <c r="E4249" i="1"/>
  <c r="F4249" i="1"/>
  <c r="O979" i="1"/>
  <c r="M980" i="1"/>
  <c r="C4254" i="1" l="1"/>
  <c r="D4253" i="1"/>
  <c r="E4250" i="1"/>
  <c r="K1906" i="1"/>
  <c r="G3460" i="1"/>
  <c r="H1911" i="1"/>
  <c r="N980" i="1"/>
  <c r="L981" i="1"/>
  <c r="F4250" i="1"/>
  <c r="I1910" i="1"/>
  <c r="J1907" i="1"/>
  <c r="M981" i="1"/>
  <c r="C4255" i="1" l="1"/>
  <c r="D4254" i="1"/>
  <c r="E4251" i="1"/>
  <c r="F4251" i="1"/>
  <c r="O980" i="1"/>
  <c r="C4256" i="1" l="1"/>
  <c r="D4255" i="1"/>
  <c r="E4252" i="1"/>
  <c r="K1907" i="1"/>
  <c r="H1912" i="1"/>
  <c r="G3461" i="1"/>
  <c r="N981" i="1"/>
  <c r="L982" i="1"/>
  <c r="F4252" i="1"/>
  <c r="O981" i="1"/>
  <c r="J1908" i="1"/>
  <c r="I1911" i="1"/>
  <c r="M982" i="1"/>
  <c r="C4257" i="1" l="1"/>
  <c r="D4256" i="1"/>
  <c r="E4253" i="1"/>
  <c r="K1908" i="1"/>
  <c r="G3462" i="1"/>
  <c r="H1913" i="1"/>
  <c r="N982" i="1"/>
  <c r="L983" i="1"/>
  <c r="F4253" i="1"/>
  <c r="J1909" i="1"/>
  <c r="C4258" i="1" l="1"/>
  <c r="D4257" i="1"/>
  <c r="E4254" i="1"/>
  <c r="F4254" i="1"/>
  <c r="O982" i="1"/>
  <c r="I1912" i="1"/>
  <c r="M983" i="1"/>
  <c r="C4259" i="1" l="1"/>
  <c r="D4258" i="1"/>
  <c r="E4255" i="1"/>
  <c r="K1909" i="1"/>
  <c r="H1914" i="1"/>
  <c r="G3463" i="1"/>
  <c r="N983" i="1"/>
  <c r="L984" i="1"/>
  <c r="F4255" i="1"/>
  <c r="O983" i="1"/>
  <c r="J1910" i="1"/>
  <c r="I1913" i="1"/>
  <c r="M984" i="1"/>
  <c r="C4260" i="1" l="1"/>
  <c r="D4259" i="1"/>
  <c r="E4256" i="1"/>
  <c r="K1910" i="1"/>
  <c r="G3464" i="1"/>
  <c r="H1915" i="1"/>
  <c r="N984" i="1"/>
  <c r="L985" i="1"/>
  <c r="F4256" i="1"/>
  <c r="O984" i="1"/>
  <c r="I1914" i="1"/>
  <c r="M985" i="1"/>
  <c r="J1911" i="1"/>
  <c r="C4261" i="1" l="1"/>
  <c r="D4260" i="1"/>
  <c r="E4257" i="1"/>
  <c r="K1911" i="1"/>
  <c r="H1916" i="1"/>
  <c r="G3465" i="1"/>
  <c r="N985" i="1"/>
  <c r="L986" i="1"/>
  <c r="F4257" i="1"/>
  <c r="J1912" i="1"/>
  <c r="C4262" i="1" l="1"/>
  <c r="D4261" i="1"/>
  <c r="E4258" i="1"/>
  <c r="F4258" i="1"/>
  <c r="O985" i="1"/>
  <c r="I1915" i="1"/>
  <c r="M986" i="1"/>
  <c r="C4263" i="1" l="1"/>
  <c r="D4262" i="1"/>
  <c r="E4259" i="1"/>
  <c r="K1912" i="1"/>
  <c r="H1917" i="1"/>
  <c r="G3466" i="1"/>
  <c r="N986" i="1"/>
  <c r="L987" i="1"/>
  <c r="F4259" i="1"/>
  <c r="I1916" i="1"/>
  <c r="C4264" i="1" l="1"/>
  <c r="D4263" i="1"/>
  <c r="E4260" i="1"/>
  <c r="F4260" i="1"/>
  <c r="O986" i="1"/>
  <c r="J1913" i="1"/>
  <c r="M987" i="1"/>
  <c r="C4265" i="1" l="1"/>
  <c r="D4264" i="1"/>
  <c r="E4261" i="1"/>
  <c r="K1913" i="1"/>
  <c r="G3467" i="1"/>
  <c r="H1918" i="1"/>
  <c r="N987" i="1"/>
  <c r="L988" i="1"/>
  <c r="F4261" i="1"/>
  <c r="I1917" i="1"/>
  <c r="J1914" i="1"/>
  <c r="M988" i="1"/>
  <c r="C4266" i="1" l="1"/>
  <c r="D4265" i="1"/>
  <c r="E4262" i="1"/>
  <c r="F4262" i="1"/>
  <c r="O987" i="1"/>
  <c r="C4267" i="1" l="1"/>
  <c r="D4266" i="1"/>
  <c r="E4263" i="1"/>
  <c r="K1914" i="1"/>
  <c r="H1919" i="1"/>
  <c r="G3468" i="1"/>
  <c r="N988" i="1"/>
  <c r="L989" i="1"/>
  <c r="F4263" i="1"/>
  <c r="O988" i="1"/>
  <c r="I1918" i="1"/>
  <c r="J1915" i="1"/>
  <c r="M989" i="1"/>
  <c r="C4268" i="1" l="1"/>
  <c r="D4267" i="1"/>
  <c r="E4264" i="1"/>
  <c r="K1915" i="1"/>
  <c r="H1920" i="1"/>
  <c r="G3469" i="1"/>
  <c r="N989" i="1"/>
  <c r="L990" i="1"/>
  <c r="F4264" i="1"/>
  <c r="I1919" i="1"/>
  <c r="C4269" i="1" l="1"/>
  <c r="D4268" i="1"/>
  <c r="E4265" i="1"/>
  <c r="F4265" i="1"/>
  <c r="O989" i="1"/>
  <c r="J1916" i="1"/>
  <c r="M990" i="1"/>
  <c r="C4270" i="1" l="1"/>
  <c r="D4269" i="1"/>
  <c r="E4266" i="1"/>
  <c r="K1916" i="1"/>
  <c r="G3470" i="1"/>
  <c r="H1921" i="1"/>
  <c r="N990" i="1"/>
  <c r="L991" i="1"/>
  <c r="F4266" i="1"/>
  <c r="I1920" i="1"/>
  <c r="J1917" i="1"/>
  <c r="M991" i="1"/>
  <c r="C4271" i="1" l="1"/>
  <c r="D4270" i="1"/>
  <c r="E4267" i="1"/>
  <c r="F4267" i="1"/>
  <c r="O990" i="1"/>
  <c r="C4272" i="1" l="1"/>
  <c r="D4271" i="1"/>
  <c r="E4268" i="1"/>
  <c r="K1917" i="1"/>
  <c r="H1922" i="1"/>
  <c r="G3471" i="1"/>
  <c r="N991" i="1"/>
  <c r="L992" i="1"/>
  <c r="F4268" i="1"/>
  <c r="J1918" i="1"/>
  <c r="C4273" i="1" l="1"/>
  <c r="D4272" i="1"/>
  <c r="E4269" i="1"/>
  <c r="F4269" i="1"/>
  <c r="O991" i="1"/>
  <c r="I1921" i="1"/>
  <c r="M992" i="1"/>
  <c r="C4274" i="1" l="1"/>
  <c r="D4273" i="1"/>
  <c r="E4270" i="1"/>
  <c r="K1918" i="1"/>
  <c r="H1923" i="1"/>
  <c r="G3472" i="1"/>
  <c r="N992" i="1"/>
  <c r="L993" i="1"/>
  <c r="F4270" i="1"/>
  <c r="I1922" i="1"/>
  <c r="J1919" i="1"/>
  <c r="C4275" i="1" l="1"/>
  <c r="D4274" i="1"/>
  <c r="E4271" i="1"/>
  <c r="F4271" i="1"/>
  <c r="O992" i="1"/>
  <c r="M993" i="1"/>
  <c r="C4276" i="1" l="1"/>
  <c r="D4275" i="1"/>
  <c r="E4272" i="1"/>
  <c r="K1919" i="1"/>
  <c r="G3473" i="1"/>
  <c r="H1924" i="1"/>
  <c r="N993" i="1"/>
  <c r="L994" i="1"/>
  <c r="F4272" i="1"/>
  <c r="I1923" i="1"/>
  <c r="J1920" i="1"/>
  <c r="C4277" i="1" l="1"/>
  <c r="D4276" i="1"/>
  <c r="E4273" i="1"/>
  <c r="F4273" i="1"/>
  <c r="O993" i="1"/>
  <c r="M994" i="1"/>
  <c r="C4278" i="1" l="1"/>
  <c r="D4277" i="1"/>
  <c r="E4274" i="1"/>
  <c r="K1920" i="1"/>
  <c r="H1925" i="1"/>
  <c r="G3474" i="1"/>
  <c r="N994" i="1"/>
  <c r="L995" i="1"/>
  <c r="F4274" i="1"/>
  <c r="O994" i="1"/>
  <c r="I1924" i="1"/>
  <c r="J1921" i="1"/>
  <c r="M995" i="1"/>
  <c r="C4279" i="1" l="1"/>
  <c r="D4278" i="1"/>
  <c r="E4275" i="1"/>
  <c r="K1921" i="1"/>
  <c r="H1926" i="1"/>
  <c r="G3475" i="1"/>
  <c r="N995" i="1"/>
  <c r="L996" i="1"/>
  <c r="F4275" i="1"/>
  <c r="I1925" i="1"/>
  <c r="C4280" i="1" l="1"/>
  <c r="D4279" i="1"/>
  <c r="E4276" i="1"/>
  <c r="F4276" i="1"/>
  <c r="O995" i="1"/>
  <c r="J1922" i="1"/>
  <c r="M996" i="1"/>
  <c r="C4281" i="1" l="1"/>
  <c r="D4280" i="1"/>
  <c r="E4277" i="1"/>
  <c r="K1922" i="1"/>
  <c r="G3476" i="1"/>
  <c r="H1927" i="1"/>
  <c r="N996" i="1"/>
  <c r="L997" i="1"/>
  <c r="F4277" i="1"/>
  <c r="I1926" i="1"/>
  <c r="J1923" i="1"/>
  <c r="M997" i="1"/>
  <c r="C4282" i="1" l="1"/>
  <c r="D4281" i="1"/>
  <c r="E4278" i="1"/>
  <c r="F4278" i="1"/>
  <c r="O996" i="1"/>
  <c r="C4283" i="1" l="1"/>
  <c r="D4282" i="1"/>
  <c r="E4279" i="1"/>
  <c r="K1923" i="1"/>
  <c r="H1928" i="1"/>
  <c r="G3477" i="1"/>
  <c r="N997" i="1"/>
  <c r="L998" i="1"/>
  <c r="F4279" i="1"/>
  <c r="O997" i="1"/>
  <c r="I1927" i="1"/>
  <c r="J1924" i="1"/>
  <c r="M998" i="1"/>
  <c r="C4284" i="1" l="1"/>
  <c r="D4283" i="1"/>
  <c r="E4280" i="1"/>
  <c r="K1924" i="1"/>
  <c r="H1929" i="1"/>
  <c r="G3478" i="1"/>
  <c r="N998" i="1"/>
  <c r="L999" i="1"/>
  <c r="F4280" i="1"/>
  <c r="I1928" i="1"/>
  <c r="J1925" i="1"/>
  <c r="C4285" i="1" l="1"/>
  <c r="D4284" i="1"/>
  <c r="E4281" i="1"/>
  <c r="F4281" i="1"/>
  <c r="O998" i="1"/>
  <c r="M999" i="1"/>
  <c r="C4286" i="1" l="1"/>
  <c r="D4285" i="1"/>
  <c r="E4282" i="1"/>
  <c r="K1925" i="1"/>
  <c r="G3479" i="1"/>
  <c r="H1930" i="1"/>
  <c r="N999" i="1"/>
  <c r="L1000" i="1"/>
  <c r="F4282" i="1"/>
  <c r="I1929" i="1"/>
  <c r="C4287" i="1" l="1"/>
  <c r="D4286" i="1"/>
  <c r="E4283" i="1"/>
  <c r="F4283" i="1"/>
  <c r="O999" i="1"/>
  <c r="J1926" i="1"/>
  <c r="M1000" i="1"/>
  <c r="C4288" i="1" l="1"/>
  <c r="D4287" i="1"/>
  <c r="E4284" i="1"/>
  <c r="K1926" i="1"/>
  <c r="H1931" i="1"/>
  <c r="G3480" i="1"/>
  <c r="N1000" i="1"/>
  <c r="L1001" i="1"/>
  <c r="F4284" i="1"/>
  <c r="J1927" i="1"/>
  <c r="C4289" i="1" l="1"/>
  <c r="D4288" i="1"/>
  <c r="E4285" i="1"/>
  <c r="F4285" i="1"/>
  <c r="O1000" i="1"/>
  <c r="I1930" i="1"/>
  <c r="M1001" i="1"/>
  <c r="C4290" i="1" l="1"/>
  <c r="D4289" i="1"/>
  <c r="E4286" i="1"/>
  <c r="K1927" i="1"/>
  <c r="H1932" i="1"/>
  <c r="G3481" i="1"/>
  <c r="N1001" i="1"/>
  <c r="L1002" i="1"/>
  <c r="F4286" i="1"/>
  <c r="I1931" i="1"/>
  <c r="J1928" i="1"/>
  <c r="C4291" i="1" l="1"/>
  <c r="D4290" i="1"/>
  <c r="E4287" i="1"/>
  <c r="F4287" i="1"/>
  <c r="O1001" i="1"/>
  <c r="M1002" i="1"/>
  <c r="C4292" i="1" l="1"/>
  <c r="D4291" i="1"/>
  <c r="E4288" i="1"/>
  <c r="K1928" i="1"/>
  <c r="G3482" i="1"/>
  <c r="H1933" i="1"/>
  <c r="N1002" i="1"/>
  <c r="L1003" i="1"/>
  <c r="F4288" i="1"/>
  <c r="I1932" i="1"/>
  <c r="J1929" i="1"/>
  <c r="C4293" i="1" l="1"/>
  <c r="D4292" i="1"/>
  <c r="E4289" i="1"/>
  <c r="F4289" i="1"/>
  <c r="O1002" i="1"/>
  <c r="M1003" i="1"/>
  <c r="C4294" i="1" l="1"/>
  <c r="D4293" i="1"/>
  <c r="E4290" i="1"/>
  <c r="K1929" i="1"/>
  <c r="H1934" i="1"/>
  <c r="G3483" i="1"/>
  <c r="N1003" i="1"/>
  <c r="L1004" i="1"/>
  <c r="F4290" i="1"/>
  <c r="J1930" i="1"/>
  <c r="I1933" i="1"/>
  <c r="C4295" i="1" l="1"/>
  <c r="D4294" i="1"/>
  <c r="E4291" i="1"/>
  <c r="F4291" i="1"/>
  <c r="O1003" i="1"/>
  <c r="M1004" i="1"/>
  <c r="C4296" i="1" l="1"/>
  <c r="D4295" i="1"/>
  <c r="E4292" i="1"/>
  <c r="K1930" i="1"/>
  <c r="H1935" i="1"/>
  <c r="G3484" i="1"/>
  <c r="N1004" i="1"/>
  <c r="L1005" i="1"/>
  <c r="F4292" i="1"/>
  <c r="I1934" i="1"/>
  <c r="C4297" i="1" l="1"/>
  <c r="D4296" i="1"/>
  <c r="E4293" i="1"/>
  <c r="F4293" i="1"/>
  <c r="O1004" i="1"/>
  <c r="J1931" i="1"/>
  <c r="M1005" i="1"/>
  <c r="C4298" i="1" l="1"/>
  <c r="D4297" i="1"/>
  <c r="E4294" i="1"/>
  <c r="K1931" i="1"/>
  <c r="G3485" i="1"/>
  <c r="H1936" i="1"/>
  <c r="N1005" i="1"/>
  <c r="L1006" i="1"/>
  <c r="F4294" i="1"/>
  <c r="I1935" i="1"/>
  <c r="J1932" i="1"/>
  <c r="M1006" i="1"/>
  <c r="C4299" i="1" l="1"/>
  <c r="D4298" i="1"/>
  <c r="E4295" i="1"/>
  <c r="F4295" i="1"/>
  <c r="O1005" i="1"/>
  <c r="C4300" i="1" l="1"/>
  <c r="D4299" i="1"/>
  <c r="E4296" i="1"/>
  <c r="K1932" i="1"/>
  <c r="H1937" i="1"/>
  <c r="G3486" i="1"/>
  <c r="N1006" i="1"/>
  <c r="L1007" i="1"/>
  <c r="F4296" i="1"/>
  <c r="J1933" i="1"/>
  <c r="I1936" i="1"/>
  <c r="C4301" i="1" l="1"/>
  <c r="D4300" i="1"/>
  <c r="E4297" i="1"/>
  <c r="F4297" i="1"/>
  <c r="O1006" i="1"/>
  <c r="M1007" i="1"/>
  <c r="C4302" i="1" l="1"/>
  <c r="D4301" i="1"/>
  <c r="E4298" i="1"/>
  <c r="K1933" i="1"/>
  <c r="H1938" i="1"/>
  <c r="G3487" i="1"/>
  <c r="N1007" i="1"/>
  <c r="L1008" i="1"/>
  <c r="F4298" i="1"/>
  <c r="I1937" i="1"/>
  <c r="J1934" i="1"/>
  <c r="M1008" i="1"/>
  <c r="C4303" i="1" l="1"/>
  <c r="D4302" i="1"/>
  <c r="E4299" i="1"/>
  <c r="F4299" i="1"/>
  <c r="O1007" i="1"/>
  <c r="C4304" i="1" l="1"/>
  <c r="D4303" i="1"/>
  <c r="E4300" i="1"/>
  <c r="K1934" i="1"/>
  <c r="G3488" i="1"/>
  <c r="H1939" i="1"/>
  <c r="N1008" i="1"/>
  <c r="L1009" i="1"/>
  <c r="F4300" i="1"/>
  <c r="I1938" i="1"/>
  <c r="J1935" i="1"/>
  <c r="M1009" i="1"/>
  <c r="C4305" i="1" l="1"/>
  <c r="D4304" i="1"/>
  <c r="E4301" i="1"/>
  <c r="F4301" i="1"/>
  <c r="O1008" i="1"/>
  <c r="C4306" i="1" l="1"/>
  <c r="D4305" i="1"/>
  <c r="E4302" i="1"/>
  <c r="K1935" i="1"/>
  <c r="H1940" i="1"/>
  <c r="G3489" i="1"/>
  <c r="N1009" i="1"/>
  <c r="L1010" i="1"/>
  <c r="F4302" i="1"/>
  <c r="J1936" i="1"/>
  <c r="I1939" i="1"/>
  <c r="C4307" i="1" l="1"/>
  <c r="D4306" i="1"/>
  <c r="E4303" i="1"/>
  <c r="F4303" i="1"/>
  <c r="O1009" i="1"/>
  <c r="M1010" i="1"/>
  <c r="C4308" i="1" l="1"/>
  <c r="D4307" i="1"/>
  <c r="E4304" i="1"/>
  <c r="K1936" i="1"/>
  <c r="H1941" i="1"/>
  <c r="G3490" i="1"/>
  <c r="N1010" i="1"/>
  <c r="L1011" i="1"/>
  <c r="F4304" i="1"/>
  <c r="O1010" i="1"/>
  <c r="I1940" i="1"/>
  <c r="J1937" i="1"/>
  <c r="M1011" i="1"/>
  <c r="C4309" i="1" l="1"/>
  <c r="D4308" i="1"/>
  <c r="E4305" i="1"/>
  <c r="K1937" i="1"/>
  <c r="G3491" i="1"/>
  <c r="H1942" i="1"/>
  <c r="N1011" i="1"/>
  <c r="L1012" i="1"/>
  <c r="F4305" i="1"/>
  <c r="O1011" i="1"/>
  <c r="J1938" i="1"/>
  <c r="M1012" i="1"/>
  <c r="I1941" i="1"/>
  <c r="C4310" i="1" l="1"/>
  <c r="D4309" i="1"/>
  <c r="E4306" i="1"/>
  <c r="K1938" i="1"/>
  <c r="H1943" i="1"/>
  <c r="G3492" i="1"/>
  <c r="N1012" i="1"/>
  <c r="L1013" i="1"/>
  <c r="F4306" i="1"/>
  <c r="O1012" i="1"/>
  <c r="I1942" i="1"/>
  <c r="J1939" i="1"/>
  <c r="M1013" i="1"/>
  <c r="C4311" i="1" l="1"/>
  <c r="D4310" i="1"/>
  <c r="E4307" i="1"/>
  <c r="K1939" i="1"/>
  <c r="H1944" i="1"/>
  <c r="G3493" i="1"/>
  <c r="N1013" i="1"/>
  <c r="L1014" i="1"/>
  <c r="F4307" i="1"/>
  <c r="I1943" i="1"/>
  <c r="J1940" i="1"/>
  <c r="C4312" i="1" l="1"/>
  <c r="D4311" i="1"/>
  <c r="E4308" i="1"/>
  <c r="F4308" i="1"/>
  <c r="O1013" i="1"/>
  <c r="M1014" i="1"/>
  <c r="C4313" i="1" l="1"/>
  <c r="D4312" i="1"/>
  <c r="E4309" i="1"/>
  <c r="K1940" i="1"/>
  <c r="G3494" i="1"/>
  <c r="H1945" i="1"/>
  <c r="N1014" i="1"/>
  <c r="L1015" i="1"/>
  <c r="F4309" i="1"/>
  <c r="I1944" i="1"/>
  <c r="E4310" i="1" l="1"/>
  <c r="C4314" i="1"/>
  <c r="D4313" i="1"/>
  <c r="F4310" i="1"/>
  <c r="O1014" i="1"/>
  <c r="J1941" i="1"/>
  <c r="M1015" i="1"/>
  <c r="C4315" i="1" l="1"/>
  <c r="D4314" i="1"/>
  <c r="E4311" i="1"/>
  <c r="K1941" i="1"/>
  <c r="H1946" i="1"/>
  <c r="G3495" i="1"/>
  <c r="N1015" i="1"/>
  <c r="L1016" i="1"/>
  <c r="F4311" i="1"/>
  <c r="J1942" i="1"/>
  <c r="I1945" i="1"/>
  <c r="E4312" i="1" l="1"/>
  <c r="C4316" i="1"/>
  <c r="D4315" i="1"/>
  <c r="F4312" i="1"/>
  <c r="O1015" i="1"/>
  <c r="M1016" i="1"/>
  <c r="C4317" i="1" l="1"/>
  <c r="D4316" i="1"/>
  <c r="E4313" i="1"/>
  <c r="K1942" i="1"/>
  <c r="H1947" i="1"/>
  <c r="G3496" i="1"/>
  <c r="N1016" i="1"/>
  <c r="L1017" i="1"/>
  <c r="F4313" i="1"/>
  <c r="I1946" i="1"/>
  <c r="E4314" i="1" l="1"/>
  <c r="C4318" i="1"/>
  <c r="D4317" i="1"/>
  <c r="F4314" i="1"/>
  <c r="O1016" i="1"/>
  <c r="J1943" i="1"/>
  <c r="M1017" i="1"/>
  <c r="C4319" i="1" l="1"/>
  <c r="D4318" i="1"/>
  <c r="E4315" i="1"/>
  <c r="K1943" i="1"/>
  <c r="G3497" i="1"/>
  <c r="H1948" i="1"/>
  <c r="N1017" i="1"/>
  <c r="L1018" i="1"/>
  <c r="F4315" i="1"/>
  <c r="I1947" i="1"/>
  <c r="J1944" i="1"/>
  <c r="M1018" i="1"/>
  <c r="E4316" i="1" l="1"/>
  <c r="C4320" i="1"/>
  <c r="D4319" i="1"/>
  <c r="F4316" i="1"/>
  <c r="O1017" i="1"/>
  <c r="C4321" i="1" l="1"/>
  <c r="D4320" i="1"/>
  <c r="E4317" i="1"/>
  <c r="K1944" i="1"/>
  <c r="H1949" i="1"/>
  <c r="G3498" i="1"/>
  <c r="N1018" i="1"/>
  <c r="L1019" i="1"/>
  <c r="F4317" i="1"/>
  <c r="J1945" i="1"/>
  <c r="I1948" i="1"/>
  <c r="E4318" i="1" l="1"/>
  <c r="C4322" i="1"/>
  <c r="D4321" i="1"/>
  <c r="F4318" i="1"/>
  <c r="O1018" i="1"/>
  <c r="M1019" i="1"/>
  <c r="C4323" i="1" l="1"/>
  <c r="D4322" i="1"/>
  <c r="E4319" i="1"/>
  <c r="K1945" i="1"/>
  <c r="H1950" i="1"/>
  <c r="G3499" i="1"/>
  <c r="N1019" i="1"/>
  <c r="L1020" i="1"/>
  <c r="F4319" i="1"/>
  <c r="I1949" i="1"/>
  <c r="E4320" i="1" l="1"/>
  <c r="C4324" i="1"/>
  <c r="D4323" i="1"/>
  <c r="F4320" i="1"/>
  <c r="O1019" i="1"/>
  <c r="J1946" i="1"/>
  <c r="M1020" i="1"/>
  <c r="C4325" i="1" l="1"/>
  <c r="D4324" i="1"/>
  <c r="E4321" i="1"/>
  <c r="K1946" i="1"/>
  <c r="G3500" i="1"/>
  <c r="H1951" i="1"/>
  <c r="N1020" i="1"/>
  <c r="L1021" i="1"/>
  <c r="F4321" i="1"/>
  <c r="I1950" i="1"/>
  <c r="J1947" i="1"/>
  <c r="M1021" i="1"/>
  <c r="E4322" i="1" l="1"/>
  <c r="D4325" i="1"/>
  <c r="C4326" i="1"/>
  <c r="F4322" i="1"/>
  <c r="O1020" i="1"/>
  <c r="E4323" i="1" l="1"/>
  <c r="D4326" i="1"/>
  <c r="C4327" i="1"/>
  <c r="K1947" i="1"/>
  <c r="H1952" i="1"/>
  <c r="G3501" i="1"/>
  <c r="N1021" i="1"/>
  <c r="L1022" i="1"/>
  <c r="F4323" i="1"/>
  <c r="I1951" i="1"/>
  <c r="J1948" i="1"/>
  <c r="E4324" i="1" l="1"/>
  <c r="C4328" i="1"/>
  <c r="D4327" i="1"/>
  <c r="F4324" i="1"/>
  <c r="O1021" i="1"/>
  <c r="M1022" i="1"/>
  <c r="C4329" i="1" l="1"/>
  <c r="D4328" i="1"/>
  <c r="E4325" i="1"/>
  <c r="K1948" i="1"/>
  <c r="H1953" i="1"/>
  <c r="G3502" i="1"/>
  <c r="N1022" i="1"/>
  <c r="L1023" i="1"/>
  <c r="F4325" i="1"/>
  <c r="I1952" i="1"/>
  <c r="E4326" i="1" l="1"/>
  <c r="C4330" i="1"/>
  <c r="D4329" i="1"/>
  <c r="F4326" i="1"/>
  <c r="O1022" i="1"/>
  <c r="J1949" i="1"/>
  <c r="M1023" i="1"/>
  <c r="C4331" i="1" l="1"/>
  <c r="D4330" i="1"/>
  <c r="E4327" i="1"/>
  <c r="K1949" i="1"/>
  <c r="G3503" i="1"/>
  <c r="H1954" i="1"/>
  <c r="N1023" i="1"/>
  <c r="L1024" i="1"/>
  <c r="F4327" i="1"/>
  <c r="I1953" i="1"/>
  <c r="E4328" i="1" l="1"/>
  <c r="C4332" i="1"/>
  <c r="D4331" i="1"/>
  <c r="F4328" i="1"/>
  <c r="O1023" i="1"/>
  <c r="J1950" i="1"/>
  <c r="M1024" i="1"/>
  <c r="C4333" i="1" l="1"/>
  <c r="D4332" i="1"/>
  <c r="E4329" i="1"/>
  <c r="K1950" i="1"/>
  <c r="H1955" i="1"/>
  <c r="G3504" i="1"/>
  <c r="N1024" i="1"/>
  <c r="L1025" i="1"/>
  <c r="F4329" i="1"/>
  <c r="J1951" i="1"/>
  <c r="E4330" i="1" l="1"/>
  <c r="C4334" i="1"/>
  <c r="D4333" i="1"/>
  <c r="F4330" i="1"/>
  <c r="O1024" i="1"/>
  <c r="I1954" i="1"/>
  <c r="M1025" i="1"/>
  <c r="C4335" i="1" l="1"/>
  <c r="D4334" i="1"/>
  <c r="E4331" i="1"/>
  <c r="K1951" i="1"/>
  <c r="H1956" i="1"/>
  <c r="G3505" i="1"/>
  <c r="N1025" i="1"/>
  <c r="L1026" i="1"/>
  <c r="F4331" i="1"/>
  <c r="I1955" i="1"/>
  <c r="J1952" i="1"/>
  <c r="E4332" i="1" l="1"/>
  <c r="C4336" i="1"/>
  <c r="D4335" i="1"/>
  <c r="F4332" i="1"/>
  <c r="O1025" i="1"/>
  <c r="M1026" i="1"/>
  <c r="C4337" i="1" l="1"/>
  <c r="D4336" i="1"/>
  <c r="E4333" i="1"/>
  <c r="K1952" i="1"/>
  <c r="G3506" i="1"/>
  <c r="H1957" i="1"/>
  <c r="N1026" i="1"/>
  <c r="L1027" i="1"/>
  <c r="F4333" i="1"/>
  <c r="O1026" i="1"/>
  <c r="I1956" i="1"/>
  <c r="J1953" i="1"/>
  <c r="M1027" i="1"/>
  <c r="E4334" i="1" l="1"/>
  <c r="C4338" i="1"/>
  <c r="D4337" i="1"/>
  <c r="K1953" i="1"/>
  <c r="G3507" i="1"/>
  <c r="H1958" i="1"/>
  <c r="N1027" i="1"/>
  <c r="L1028" i="1"/>
  <c r="F4334" i="1"/>
  <c r="J1954" i="1"/>
  <c r="C4339" i="1" l="1"/>
  <c r="D4338" i="1"/>
  <c r="E4335" i="1"/>
  <c r="F4335" i="1"/>
  <c r="O1027" i="1"/>
  <c r="M1028" i="1"/>
  <c r="I1957" i="1"/>
  <c r="E4336" i="1" l="1"/>
  <c r="C4340" i="1"/>
  <c r="D4339" i="1"/>
  <c r="K1954" i="1"/>
  <c r="H1959" i="1"/>
  <c r="G3508" i="1"/>
  <c r="N1028" i="1"/>
  <c r="L1029" i="1"/>
  <c r="F4336" i="1"/>
  <c r="O1028" i="1"/>
  <c r="J1955" i="1"/>
  <c r="M1029" i="1"/>
  <c r="I1958" i="1"/>
  <c r="C4341" i="1" l="1"/>
  <c r="D4340" i="1"/>
  <c r="E4337" i="1"/>
  <c r="K1955" i="1"/>
  <c r="G3509" i="1"/>
  <c r="H1960" i="1"/>
  <c r="N1029" i="1"/>
  <c r="L1030" i="1"/>
  <c r="F4337" i="1"/>
  <c r="O1029" i="1"/>
  <c r="M1030" i="1"/>
  <c r="I1959" i="1"/>
  <c r="J1956" i="1"/>
  <c r="E4338" i="1" l="1"/>
  <c r="C4342" i="1"/>
  <c r="D4341" i="1"/>
  <c r="K1956" i="1"/>
  <c r="H1961" i="1"/>
  <c r="G3510" i="1"/>
  <c r="N1030" i="1"/>
  <c r="L1031" i="1"/>
  <c r="F4338" i="1"/>
  <c r="J1957" i="1"/>
  <c r="C4343" i="1" l="1"/>
  <c r="D4342" i="1"/>
  <c r="E4339" i="1"/>
  <c r="F4339" i="1"/>
  <c r="O1030" i="1"/>
  <c r="I1960" i="1"/>
  <c r="M1031" i="1"/>
  <c r="E4340" i="1" l="1"/>
  <c r="C4344" i="1"/>
  <c r="D4343" i="1"/>
  <c r="K1957" i="1"/>
  <c r="H1962" i="1"/>
  <c r="G3511" i="1"/>
  <c r="N1031" i="1"/>
  <c r="L1032" i="1"/>
  <c r="F4340" i="1"/>
  <c r="I1961" i="1"/>
  <c r="C4345" i="1" l="1"/>
  <c r="D4344" i="1"/>
  <c r="E4341" i="1"/>
  <c r="F4341" i="1"/>
  <c r="O1031" i="1"/>
  <c r="J1958" i="1"/>
  <c r="M1032" i="1"/>
  <c r="E4342" i="1" l="1"/>
  <c r="C4346" i="1"/>
  <c r="D4345" i="1"/>
  <c r="K1958" i="1"/>
  <c r="G3512" i="1"/>
  <c r="H1963" i="1"/>
  <c r="N1032" i="1"/>
  <c r="L1033" i="1"/>
  <c r="F4342" i="1"/>
  <c r="O1032" i="1"/>
  <c r="I1962" i="1"/>
  <c r="J1959" i="1"/>
  <c r="M1033" i="1"/>
  <c r="C4347" i="1" l="1"/>
  <c r="D4346" i="1"/>
  <c r="E4343" i="1"/>
  <c r="K1959" i="1"/>
  <c r="G3513" i="1"/>
  <c r="H1964" i="1"/>
  <c r="N1033" i="1"/>
  <c r="L1034" i="1"/>
  <c r="F4343" i="1"/>
  <c r="J1960" i="1"/>
  <c r="E4344" i="1" l="1"/>
  <c r="C4348" i="1"/>
  <c r="D4347" i="1"/>
  <c r="F4344" i="1"/>
  <c r="O1033" i="1"/>
  <c r="I1963" i="1"/>
  <c r="M1034" i="1"/>
  <c r="C4349" i="1" l="1"/>
  <c r="D4348" i="1"/>
  <c r="E4345" i="1"/>
  <c r="K1960" i="1"/>
  <c r="H1965" i="1"/>
  <c r="G3514" i="1"/>
  <c r="N1034" i="1"/>
  <c r="L1035" i="1"/>
  <c r="F4345" i="1"/>
  <c r="I1964" i="1"/>
  <c r="J1961" i="1"/>
  <c r="M1035" i="1"/>
  <c r="E4346" i="1" l="1"/>
  <c r="C4350" i="1"/>
  <c r="D4349" i="1"/>
  <c r="F4346" i="1"/>
  <c r="O1034" i="1"/>
  <c r="C4351" i="1" l="1"/>
  <c r="D4350" i="1"/>
  <c r="E4347" i="1"/>
  <c r="K1961" i="1"/>
  <c r="G3515" i="1"/>
  <c r="H1966" i="1"/>
  <c r="N1035" i="1"/>
  <c r="L1036" i="1"/>
  <c r="F4347" i="1"/>
  <c r="I1965" i="1"/>
  <c r="J1962" i="1"/>
  <c r="E4348" i="1" l="1"/>
  <c r="C4352" i="1"/>
  <c r="D4351" i="1"/>
  <c r="F4348" i="1"/>
  <c r="O1035" i="1"/>
  <c r="M1036" i="1"/>
  <c r="C4353" i="1" l="1"/>
  <c r="D4352" i="1"/>
  <c r="E4349" i="1"/>
  <c r="K1962" i="1"/>
  <c r="H1967" i="1"/>
  <c r="G3516" i="1"/>
  <c r="N1036" i="1"/>
  <c r="L1037" i="1"/>
  <c r="F4349" i="1"/>
  <c r="J1963" i="1"/>
  <c r="M1037" i="1"/>
  <c r="I1966" i="1"/>
  <c r="E4350" i="1" l="1"/>
  <c r="C4354" i="1"/>
  <c r="D4353" i="1"/>
  <c r="F4350" i="1"/>
  <c r="O1036" i="1"/>
  <c r="C4355" i="1" l="1"/>
  <c r="D4354" i="1"/>
  <c r="E4351" i="1"/>
  <c r="K1963" i="1"/>
  <c r="H1968" i="1"/>
  <c r="G3517" i="1"/>
  <c r="N1037" i="1"/>
  <c r="L1038" i="1"/>
  <c r="F4351" i="1"/>
  <c r="I1967" i="1"/>
  <c r="J1964" i="1"/>
  <c r="M1038" i="1"/>
  <c r="E4352" i="1" l="1"/>
  <c r="C4356" i="1"/>
  <c r="D4355" i="1"/>
  <c r="F4352" i="1"/>
  <c r="O1037" i="1"/>
  <c r="C4357" i="1" l="1"/>
  <c r="D4356" i="1"/>
  <c r="E4353" i="1"/>
  <c r="K1964" i="1"/>
  <c r="G3518" i="1"/>
  <c r="H1969" i="1"/>
  <c r="N1038" i="1"/>
  <c r="L1039" i="1"/>
  <c r="F4353" i="1"/>
  <c r="I1968" i="1"/>
  <c r="J1965" i="1"/>
  <c r="M1039" i="1"/>
  <c r="E4354" i="1" l="1"/>
  <c r="C4358" i="1"/>
  <c r="D4357" i="1"/>
  <c r="F4354" i="1"/>
  <c r="O1038" i="1"/>
  <c r="C4359" i="1" l="1"/>
  <c r="D4358" i="1"/>
  <c r="E4355" i="1"/>
  <c r="K1965" i="1"/>
  <c r="H1970" i="1"/>
  <c r="G3519" i="1"/>
  <c r="N1039" i="1"/>
  <c r="L1040" i="1"/>
  <c r="F4355" i="1"/>
  <c r="J1966" i="1"/>
  <c r="M1040" i="1"/>
  <c r="I1969" i="1"/>
  <c r="E4356" i="1" l="1"/>
  <c r="C4360" i="1"/>
  <c r="D4359" i="1"/>
  <c r="F4356" i="1"/>
  <c r="O1039" i="1"/>
  <c r="C4361" i="1" l="1"/>
  <c r="D4360" i="1"/>
  <c r="E4357" i="1"/>
  <c r="K1966" i="1"/>
  <c r="H1971" i="1"/>
  <c r="G3520" i="1"/>
  <c r="N1040" i="1"/>
  <c r="L1041" i="1"/>
  <c r="F4357" i="1"/>
  <c r="J1967" i="1"/>
  <c r="I1970" i="1"/>
  <c r="M1041" i="1"/>
  <c r="E4358" i="1" l="1"/>
  <c r="C4362" i="1"/>
  <c r="D4361" i="1"/>
  <c r="F4358" i="1"/>
  <c r="O1040" i="1"/>
  <c r="C4363" i="1" l="1"/>
  <c r="D4362" i="1"/>
  <c r="E4359" i="1"/>
  <c r="K1967" i="1"/>
  <c r="G3521" i="1"/>
  <c r="H1972" i="1"/>
  <c r="N1041" i="1"/>
  <c r="L1042" i="1"/>
  <c r="F4359" i="1"/>
  <c r="J1968" i="1"/>
  <c r="I1971" i="1"/>
  <c r="M1042" i="1"/>
  <c r="E4360" i="1" l="1"/>
  <c r="C4364" i="1"/>
  <c r="D4363" i="1"/>
  <c r="F4360" i="1"/>
  <c r="O1041" i="1"/>
  <c r="C4365" i="1" l="1"/>
  <c r="D4364" i="1"/>
  <c r="E4361" i="1"/>
  <c r="K1968" i="1"/>
  <c r="H1973" i="1"/>
  <c r="G3522" i="1"/>
  <c r="N1042" i="1"/>
  <c r="L1043" i="1"/>
  <c r="F4361" i="1"/>
  <c r="J1969" i="1"/>
  <c r="I1972" i="1"/>
  <c r="M1043" i="1"/>
  <c r="E4362" i="1" l="1"/>
  <c r="C4366" i="1"/>
  <c r="D4365" i="1"/>
  <c r="F4362" i="1"/>
  <c r="O1042" i="1"/>
  <c r="C4367" i="1" l="1"/>
  <c r="D4366" i="1"/>
  <c r="E4363" i="1"/>
  <c r="K1969" i="1"/>
  <c r="H1974" i="1"/>
  <c r="G3523" i="1"/>
  <c r="N1043" i="1"/>
  <c r="L1044" i="1"/>
  <c r="F4363" i="1"/>
  <c r="J1970" i="1"/>
  <c r="I1973" i="1"/>
  <c r="M1044" i="1"/>
  <c r="E4364" i="1" l="1"/>
  <c r="C4368" i="1"/>
  <c r="D4367" i="1"/>
  <c r="F4364" i="1"/>
  <c r="O1043" i="1"/>
  <c r="C4369" i="1" l="1"/>
  <c r="D4368" i="1"/>
  <c r="E4365" i="1"/>
  <c r="K1970" i="1"/>
  <c r="G3524" i="1"/>
  <c r="H1975" i="1"/>
  <c r="N1044" i="1"/>
  <c r="L1045" i="1"/>
  <c r="F4365" i="1"/>
  <c r="M1045" i="1"/>
  <c r="J1971" i="1"/>
  <c r="I1974" i="1"/>
  <c r="E4366" i="1" l="1"/>
  <c r="C4370" i="1"/>
  <c r="D4369" i="1"/>
  <c r="F4366" i="1"/>
  <c r="O1044" i="1"/>
  <c r="C4371" i="1" l="1"/>
  <c r="D4370" i="1"/>
  <c r="E4367" i="1"/>
  <c r="K1971" i="1"/>
  <c r="H1976" i="1"/>
  <c r="G3525" i="1"/>
  <c r="N1045" i="1"/>
  <c r="L1046" i="1"/>
  <c r="F4367" i="1"/>
  <c r="J1972" i="1"/>
  <c r="M1046" i="1"/>
  <c r="I1975" i="1"/>
  <c r="E4368" i="1" l="1"/>
  <c r="C4372" i="1"/>
  <c r="D4371" i="1"/>
  <c r="F4368" i="1"/>
  <c r="O1045" i="1"/>
  <c r="C4373" i="1" l="1"/>
  <c r="D4372" i="1"/>
  <c r="E4369" i="1"/>
  <c r="K1972" i="1"/>
  <c r="G3526" i="1"/>
  <c r="H1977" i="1"/>
  <c r="N1046" i="1"/>
  <c r="L1047" i="1"/>
  <c r="F4369" i="1"/>
  <c r="I1976" i="1"/>
  <c r="J1973" i="1"/>
  <c r="M1047" i="1"/>
  <c r="E4370" i="1" l="1"/>
  <c r="C4374" i="1"/>
  <c r="D4373" i="1"/>
  <c r="F4370" i="1"/>
  <c r="O1046" i="1"/>
  <c r="C4375" i="1" l="1"/>
  <c r="D4374" i="1"/>
  <c r="E4371" i="1"/>
  <c r="K1973" i="1"/>
  <c r="G3527" i="1"/>
  <c r="H1978" i="1"/>
  <c r="N1047" i="1"/>
  <c r="L1048" i="1"/>
  <c r="F4371" i="1"/>
  <c r="I1977" i="1"/>
  <c r="J1974" i="1"/>
  <c r="M1048" i="1"/>
  <c r="E4372" i="1" l="1"/>
  <c r="C4376" i="1"/>
  <c r="D4375" i="1"/>
  <c r="F4372" i="1"/>
  <c r="O1047" i="1"/>
  <c r="C4377" i="1" l="1"/>
  <c r="D4376" i="1"/>
  <c r="E4373" i="1"/>
  <c r="K1974" i="1"/>
  <c r="G3528" i="1"/>
  <c r="H1979" i="1"/>
  <c r="N1048" i="1"/>
  <c r="L1049" i="1"/>
  <c r="F4373" i="1"/>
  <c r="I1978" i="1"/>
  <c r="J1975" i="1"/>
  <c r="M1049" i="1"/>
  <c r="E4374" i="1" l="1"/>
  <c r="C4378" i="1"/>
  <c r="D4377" i="1"/>
  <c r="F4374" i="1"/>
  <c r="O1048" i="1"/>
  <c r="C4379" i="1" l="1"/>
  <c r="D4378" i="1"/>
  <c r="E4375" i="1"/>
  <c r="K1975" i="1"/>
  <c r="H1980" i="1"/>
  <c r="G3529" i="1"/>
  <c r="N1049" i="1"/>
  <c r="L1050" i="1"/>
  <c r="F4375" i="1"/>
  <c r="J1976" i="1"/>
  <c r="I1979" i="1"/>
  <c r="M1050" i="1"/>
  <c r="E4376" i="1" l="1"/>
  <c r="C4380" i="1"/>
  <c r="D4379" i="1"/>
  <c r="F4376" i="1"/>
  <c r="O1049" i="1"/>
  <c r="C4381" i="1" l="1"/>
  <c r="D4380" i="1"/>
  <c r="E4377" i="1"/>
  <c r="K1976" i="1"/>
  <c r="H1981" i="1"/>
  <c r="G3530" i="1"/>
  <c r="N1050" i="1"/>
  <c r="L1051" i="1"/>
  <c r="F4377" i="1"/>
  <c r="I1980" i="1"/>
  <c r="J1977" i="1"/>
  <c r="M1051" i="1"/>
  <c r="E4378" i="1" l="1"/>
  <c r="C4382" i="1"/>
  <c r="D4381" i="1"/>
  <c r="F4378" i="1"/>
  <c r="O1050" i="1"/>
  <c r="C4383" i="1" l="1"/>
  <c r="D4382" i="1"/>
  <c r="E4379" i="1"/>
  <c r="K1977" i="1"/>
  <c r="G3531" i="1"/>
  <c r="H1982" i="1"/>
  <c r="N1051" i="1"/>
  <c r="L1052" i="1"/>
  <c r="F4379" i="1"/>
  <c r="I1981" i="1"/>
  <c r="M1052" i="1"/>
  <c r="J1978" i="1"/>
  <c r="E4380" i="1" l="1"/>
  <c r="C4384" i="1"/>
  <c r="D4383" i="1"/>
  <c r="F4380" i="1"/>
  <c r="O1051" i="1"/>
  <c r="C4385" i="1" l="1"/>
  <c r="D4384" i="1"/>
  <c r="E4381" i="1"/>
  <c r="K1978" i="1"/>
  <c r="G3532" i="1"/>
  <c r="H1983" i="1"/>
  <c r="N1052" i="1"/>
  <c r="L1053" i="1"/>
  <c r="F4381" i="1"/>
  <c r="I1982" i="1"/>
  <c r="J1979" i="1"/>
  <c r="M1053" i="1"/>
  <c r="E4382" i="1" l="1"/>
  <c r="C4386" i="1"/>
  <c r="D4385" i="1"/>
  <c r="F4382" i="1"/>
  <c r="O1052" i="1"/>
  <c r="C4387" i="1" l="1"/>
  <c r="D4386" i="1"/>
  <c r="E4383" i="1"/>
  <c r="K1979" i="1"/>
  <c r="H1984" i="1"/>
  <c r="G3533" i="1"/>
  <c r="N1053" i="1"/>
  <c r="L1054" i="1"/>
  <c r="F4383" i="1"/>
  <c r="J1980" i="1"/>
  <c r="I1983" i="1"/>
  <c r="M1054" i="1"/>
  <c r="E4384" i="1" l="1"/>
  <c r="C4388" i="1"/>
  <c r="D4387" i="1"/>
  <c r="F4384" i="1"/>
  <c r="O1053" i="1"/>
  <c r="C4389" i="1" l="1"/>
  <c r="D4388" i="1"/>
  <c r="E4385" i="1"/>
  <c r="K1980" i="1"/>
  <c r="G3534" i="1"/>
  <c r="H1985" i="1"/>
  <c r="N1054" i="1"/>
  <c r="L1055" i="1"/>
  <c r="F4385" i="1"/>
  <c r="J1981" i="1"/>
  <c r="I1984" i="1"/>
  <c r="M1055" i="1"/>
  <c r="E4386" i="1" l="1"/>
  <c r="C4390" i="1"/>
  <c r="D4389" i="1"/>
  <c r="F4386" i="1"/>
  <c r="O1054" i="1"/>
  <c r="C4391" i="1" l="1"/>
  <c r="D4390" i="1"/>
  <c r="E4387" i="1"/>
  <c r="K1981" i="1"/>
  <c r="G3535" i="1"/>
  <c r="H1986" i="1"/>
  <c r="N1055" i="1"/>
  <c r="L1056" i="1"/>
  <c r="F4387" i="1"/>
  <c r="J1982" i="1"/>
  <c r="I1985" i="1"/>
  <c r="M1056" i="1"/>
  <c r="E4388" i="1" l="1"/>
  <c r="C4392" i="1"/>
  <c r="D4391" i="1"/>
  <c r="F4388" i="1"/>
  <c r="O1055" i="1"/>
  <c r="C4393" i="1" l="1"/>
  <c r="D4392" i="1"/>
  <c r="E4389" i="1"/>
  <c r="K1982" i="1"/>
  <c r="H1987" i="1"/>
  <c r="G3536" i="1"/>
  <c r="N1056" i="1"/>
  <c r="L1057" i="1"/>
  <c r="F4389" i="1"/>
  <c r="I1986" i="1"/>
  <c r="J1983" i="1"/>
  <c r="M1057" i="1"/>
  <c r="E4390" i="1" l="1"/>
  <c r="C4394" i="1"/>
  <c r="D4393" i="1"/>
  <c r="F4390" i="1"/>
  <c r="O1056" i="1"/>
  <c r="C4395" i="1" l="1"/>
  <c r="D4394" i="1"/>
  <c r="E4391" i="1"/>
  <c r="K1983" i="1"/>
  <c r="G3537" i="1"/>
  <c r="H1988" i="1"/>
  <c r="N1057" i="1"/>
  <c r="L1058" i="1"/>
  <c r="F4391" i="1"/>
  <c r="J1984" i="1"/>
  <c r="I1987" i="1"/>
  <c r="M1058" i="1"/>
  <c r="E4392" i="1" l="1"/>
  <c r="C4396" i="1"/>
  <c r="D4395" i="1"/>
  <c r="F4392" i="1"/>
  <c r="O1057" i="1"/>
  <c r="C4397" i="1" l="1"/>
  <c r="D4396" i="1"/>
  <c r="E4393" i="1"/>
  <c r="K1984" i="1"/>
  <c r="G3538" i="1"/>
  <c r="H1989" i="1"/>
  <c r="N1058" i="1"/>
  <c r="L1059" i="1"/>
  <c r="F4393" i="1"/>
  <c r="J1985" i="1"/>
  <c r="I1988" i="1"/>
  <c r="M1059" i="1"/>
  <c r="E4394" i="1" l="1"/>
  <c r="C4398" i="1"/>
  <c r="D4397" i="1"/>
  <c r="F4394" i="1"/>
  <c r="O1058" i="1"/>
  <c r="C4399" i="1" l="1"/>
  <c r="D4398" i="1"/>
  <c r="E4395" i="1"/>
  <c r="K1985" i="1"/>
  <c r="H1990" i="1"/>
  <c r="G3539" i="1"/>
  <c r="N1059" i="1"/>
  <c r="L1060" i="1"/>
  <c r="F4395" i="1"/>
  <c r="I1989" i="1"/>
  <c r="E4396" i="1" l="1"/>
  <c r="C4400" i="1"/>
  <c r="D4399" i="1"/>
  <c r="F4396" i="1"/>
  <c r="O1059" i="1"/>
  <c r="J1986" i="1"/>
  <c r="M1060" i="1"/>
  <c r="C4401" i="1" l="1"/>
  <c r="D4400" i="1"/>
  <c r="E4397" i="1"/>
  <c r="K1986" i="1"/>
  <c r="G3540" i="1"/>
  <c r="H1991" i="1"/>
  <c r="N1060" i="1"/>
  <c r="L1061" i="1"/>
  <c r="F4397" i="1"/>
  <c r="O1060" i="1"/>
  <c r="J1987" i="1"/>
  <c r="I1990" i="1"/>
  <c r="M1061" i="1"/>
  <c r="E4398" i="1" l="1"/>
  <c r="C4402" i="1"/>
  <c r="D4401" i="1"/>
  <c r="K1987" i="1"/>
  <c r="G3541" i="1"/>
  <c r="H1992" i="1"/>
  <c r="N1061" i="1"/>
  <c r="L1062" i="1"/>
  <c r="F4398" i="1"/>
  <c r="I1991" i="1"/>
  <c r="J1988" i="1"/>
  <c r="M1062" i="1"/>
  <c r="C4403" i="1" l="1"/>
  <c r="D4402" i="1"/>
  <c r="E4399" i="1"/>
  <c r="F4399" i="1"/>
  <c r="O1061" i="1"/>
  <c r="E4400" i="1" l="1"/>
  <c r="C4404" i="1"/>
  <c r="D4403" i="1"/>
  <c r="K1988" i="1"/>
  <c r="G3542" i="1"/>
  <c r="H1993" i="1"/>
  <c r="N1062" i="1"/>
  <c r="L1063" i="1"/>
  <c r="F4400" i="1"/>
  <c r="I1992" i="1"/>
  <c r="J1989" i="1"/>
  <c r="C4405" i="1" l="1"/>
  <c r="D4404" i="1"/>
  <c r="E4401" i="1"/>
  <c r="F4401" i="1"/>
  <c r="O1062" i="1"/>
  <c r="M1063" i="1"/>
  <c r="E4402" i="1" l="1"/>
  <c r="C4406" i="1"/>
  <c r="D4405" i="1"/>
  <c r="K1989" i="1"/>
  <c r="G3543" i="1"/>
  <c r="H1994" i="1"/>
  <c r="N1063" i="1"/>
  <c r="L1064" i="1"/>
  <c r="F4402" i="1"/>
  <c r="J1990" i="1"/>
  <c r="C4407" i="1" l="1"/>
  <c r="D4406" i="1"/>
  <c r="E4403" i="1"/>
  <c r="O1063" i="1"/>
  <c r="F4403" i="1"/>
  <c r="I1993" i="1"/>
  <c r="M1064" i="1"/>
  <c r="E4404" i="1" l="1"/>
  <c r="C4408" i="1"/>
  <c r="D4407" i="1"/>
  <c r="K1990" i="1"/>
  <c r="H1995" i="1"/>
  <c r="G3544" i="1"/>
  <c r="N1064" i="1"/>
  <c r="L1065" i="1"/>
  <c r="F4404" i="1"/>
  <c r="O1064" i="1"/>
  <c r="J1991" i="1"/>
  <c r="I1994" i="1"/>
  <c r="M1065" i="1"/>
  <c r="C4409" i="1" l="1"/>
  <c r="D4408" i="1"/>
  <c r="E4405" i="1"/>
  <c r="K1991" i="1"/>
  <c r="G3545" i="1"/>
  <c r="H1996" i="1"/>
  <c r="N1065" i="1"/>
  <c r="L1066" i="1"/>
  <c r="F4405" i="1"/>
  <c r="I1995" i="1"/>
  <c r="E4406" i="1" l="1"/>
  <c r="C4410" i="1"/>
  <c r="D4409" i="1"/>
  <c r="F4406" i="1"/>
  <c r="O1065" i="1"/>
  <c r="J1992" i="1"/>
  <c r="M1066" i="1"/>
  <c r="C4411" i="1" l="1"/>
  <c r="D4410" i="1"/>
  <c r="E4407" i="1"/>
  <c r="K1992" i="1"/>
  <c r="H1997" i="1"/>
  <c r="G3546" i="1"/>
  <c r="N1066" i="1"/>
  <c r="L1067" i="1"/>
  <c r="F4407" i="1"/>
  <c r="J1993" i="1"/>
  <c r="E4408" i="1" l="1"/>
  <c r="C4412" i="1"/>
  <c r="D4411" i="1"/>
  <c r="F4408" i="1"/>
  <c r="O1066" i="1"/>
  <c r="I1996" i="1"/>
  <c r="M1067" i="1"/>
  <c r="C4413" i="1" l="1"/>
  <c r="D4412" i="1"/>
  <c r="E4409" i="1"/>
  <c r="K1993" i="1"/>
  <c r="H1998" i="1"/>
  <c r="G3547" i="1"/>
  <c r="N1067" i="1"/>
  <c r="L1068" i="1"/>
  <c r="F4409" i="1"/>
  <c r="I1997" i="1"/>
  <c r="E4410" i="1" l="1"/>
  <c r="C4414" i="1"/>
  <c r="D4413" i="1"/>
  <c r="F4410" i="1"/>
  <c r="O1067" i="1"/>
  <c r="J1994" i="1"/>
  <c r="M1068" i="1"/>
  <c r="C4415" i="1" l="1"/>
  <c r="D4414" i="1"/>
  <c r="E4411" i="1"/>
  <c r="K1994" i="1"/>
  <c r="G3548" i="1"/>
  <c r="H1999" i="1"/>
  <c r="N1068" i="1"/>
  <c r="L1069" i="1"/>
  <c r="F4411" i="1"/>
  <c r="I1998" i="1"/>
  <c r="E4412" i="1" l="1"/>
  <c r="C4416" i="1"/>
  <c r="D4415" i="1"/>
  <c r="F4412" i="1"/>
  <c r="O1068" i="1"/>
  <c r="J1995" i="1"/>
  <c r="M1069" i="1"/>
  <c r="C4417" i="1" l="1"/>
  <c r="D4416" i="1"/>
  <c r="E4413" i="1"/>
  <c r="K1995" i="1"/>
  <c r="H2000" i="1"/>
  <c r="G3549" i="1"/>
  <c r="N1069" i="1"/>
  <c r="L1070" i="1"/>
  <c r="F4413" i="1"/>
  <c r="I1999" i="1"/>
  <c r="E4414" i="1" l="1"/>
  <c r="C4418" i="1"/>
  <c r="D4417" i="1"/>
  <c r="F4414" i="1"/>
  <c r="O1069" i="1"/>
  <c r="J1996" i="1"/>
  <c r="M1070" i="1"/>
  <c r="C4419" i="1" l="1"/>
  <c r="D4418" i="1"/>
  <c r="E4415" i="1"/>
  <c r="K1996" i="1"/>
  <c r="H2001" i="1"/>
  <c r="G3550" i="1"/>
  <c r="N1070" i="1"/>
  <c r="L1071" i="1"/>
  <c r="F4415" i="1"/>
  <c r="I2000" i="1"/>
  <c r="E4416" i="1" l="1"/>
  <c r="C4420" i="1"/>
  <c r="D4419" i="1"/>
  <c r="F4416" i="1"/>
  <c r="O1070" i="1"/>
  <c r="J1997" i="1"/>
  <c r="M1071" i="1"/>
  <c r="C4421" i="1" l="1"/>
  <c r="D4420" i="1"/>
  <c r="E4417" i="1"/>
  <c r="K1997" i="1"/>
  <c r="G3551" i="1"/>
  <c r="H2002" i="1"/>
  <c r="N1071" i="1"/>
  <c r="L1072" i="1"/>
  <c r="F4417" i="1"/>
  <c r="I2001" i="1"/>
  <c r="J1998" i="1"/>
  <c r="M1072" i="1"/>
  <c r="E4418" i="1" l="1"/>
  <c r="C4422" i="1"/>
  <c r="D4421" i="1"/>
  <c r="F4418" i="1"/>
  <c r="O1071" i="1"/>
  <c r="C4423" i="1" l="1"/>
  <c r="D4422" i="1"/>
  <c r="E4419" i="1"/>
  <c r="K1998" i="1"/>
  <c r="H2003" i="1"/>
  <c r="G3552" i="1"/>
  <c r="N1072" i="1"/>
  <c r="L1073" i="1"/>
  <c r="F4419" i="1"/>
  <c r="J1999" i="1"/>
  <c r="E4420" i="1" l="1"/>
  <c r="C4424" i="1"/>
  <c r="D4423" i="1"/>
  <c r="F4420" i="1"/>
  <c r="O1072" i="1"/>
  <c r="I2002" i="1"/>
  <c r="M1073" i="1"/>
  <c r="C4425" i="1" l="1"/>
  <c r="D4424" i="1"/>
  <c r="E4421" i="1"/>
  <c r="K1999" i="1"/>
  <c r="H2004" i="1"/>
  <c r="G3553" i="1"/>
  <c r="N1073" i="1"/>
  <c r="L1074" i="1"/>
  <c r="F4421" i="1"/>
  <c r="I2003" i="1"/>
  <c r="E4422" i="1" l="1"/>
  <c r="C4426" i="1"/>
  <c r="D4425" i="1"/>
  <c r="F4422" i="1"/>
  <c r="O1073" i="1"/>
  <c r="J2000" i="1"/>
  <c r="M1074" i="1"/>
  <c r="C4427" i="1" l="1"/>
  <c r="D4426" i="1"/>
  <c r="E4423" i="1"/>
  <c r="K2000" i="1"/>
  <c r="G3554" i="1"/>
  <c r="H2005" i="1"/>
  <c r="N1074" i="1"/>
  <c r="L1075" i="1"/>
  <c r="F4423" i="1"/>
  <c r="O1074" i="1"/>
  <c r="J2001" i="1"/>
  <c r="M1075" i="1"/>
  <c r="I2004" i="1"/>
  <c r="E4424" i="1" l="1"/>
  <c r="C4428" i="1"/>
  <c r="D4427" i="1"/>
  <c r="K2001" i="1"/>
  <c r="H2006" i="1"/>
  <c r="G3555" i="1"/>
  <c r="N1075" i="1"/>
  <c r="L1076" i="1"/>
  <c r="F4424" i="1"/>
  <c r="J2002" i="1"/>
  <c r="C4429" i="1" l="1"/>
  <c r="D4428" i="1"/>
  <c r="E4425" i="1"/>
  <c r="F4425" i="1"/>
  <c r="O1075" i="1"/>
  <c r="I2005" i="1"/>
  <c r="M1076" i="1"/>
  <c r="E4426" i="1" l="1"/>
  <c r="C4430" i="1"/>
  <c r="D4429" i="1"/>
  <c r="K2002" i="1"/>
  <c r="H2007" i="1"/>
  <c r="G3556" i="1"/>
  <c r="N1076" i="1"/>
  <c r="L1077" i="1"/>
  <c r="F4426" i="1"/>
  <c r="I2006" i="1"/>
  <c r="C4431" i="1" l="1"/>
  <c r="D4430" i="1"/>
  <c r="E4427" i="1"/>
  <c r="O1076" i="1"/>
  <c r="F4427" i="1"/>
  <c r="J2003" i="1"/>
  <c r="M1077" i="1"/>
  <c r="E4428" i="1" l="1"/>
  <c r="C4432" i="1"/>
  <c r="D4431" i="1"/>
  <c r="K2003" i="1"/>
  <c r="G3557" i="1"/>
  <c r="H2008" i="1"/>
  <c r="N1077" i="1"/>
  <c r="L1078" i="1"/>
  <c r="F4428" i="1"/>
  <c r="I2007" i="1"/>
  <c r="J2004" i="1"/>
  <c r="M1078" i="1"/>
  <c r="C4433" i="1" l="1"/>
  <c r="D4432" i="1"/>
  <c r="E4429" i="1"/>
  <c r="F4429" i="1"/>
  <c r="O1077" i="1"/>
  <c r="E4430" i="1" l="1"/>
  <c r="C4434" i="1"/>
  <c r="D4433" i="1"/>
  <c r="K2004" i="1"/>
  <c r="H2009" i="1"/>
  <c r="G3558" i="1"/>
  <c r="N1078" i="1"/>
  <c r="L1079" i="1"/>
  <c r="F4430" i="1"/>
  <c r="J2005" i="1"/>
  <c r="C4435" i="1" l="1"/>
  <c r="D4434" i="1"/>
  <c r="E4431" i="1"/>
  <c r="F4431" i="1"/>
  <c r="O1078" i="1"/>
  <c r="I2008" i="1"/>
  <c r="M1079" i="1"/>
  <c r="E4432" i="1" l="1"/>
  <c r="C4436" i="1"/>
  <c r="D4435" i="1"/>
  <c r="K2005" i="1"/>
  <c r="H2010" i="1"/>
  <c r="G3559" i="1"/>
  <c r="N1079" i="1"/>
  <c r="L1080" i="1"/>
  <c r="F4432" i="1"/>
  <c r="I2009" i="1"/>
  <c r="J2006" i="1"/>
  <c r="C4437" i="1" l="1"/>
  <c r="D4436" i="1"/>
  <c r="E4433" i="1"/>
  <c r="F4433" i="1"/>
  <c r="O1079" i="1"/>
  <c r="M1080" i="1"/>
  <c r="E4434" i="1" l="1"/>
  <c r="C4438" i="1"/>
  <c r="D4437" i="1"/>
  <c r="K2006" i="1"/>
  <c r="G3560" i="1"/>
  <c r="H2011" i="1"/>
  <c r="N1080" i="1"/>
  <c r="L1081" i="1"/>
  <c r="F4434" i="1"/>
  <c r="I2010" i="1"/>
  <c r="J2007" i="1"/>
  <c r="M1081" i="1"/>
  <c r="C4439" i="1" l="1"/>
  <c r="D4438" i="1"/>
  <c r="E4435" i="1"/>
  <c r="F4435" i="1"/>
  <c r="O1080" i="1"/>
  <c r="E4436" i="1" l="1"/>
  <c r="C4440" i="1"/>
  <c r="D4439" i="1"/>
  <c r="K2007" i="1"/>
  <c r="H2012" i="1"/>
  <c r="G3561" i="1"/>
  <c r="N1081" i="1"/>
  <c r="L1082" i="1"/>
  <c r="F4436" i="1"/>
  <c r="J2008" i="1"/>
  <c r="I2011" i="1"/>
  <c r="C4441" i="1" l="1"/>
  <c r="D4440" i="1"/>
  <c r="E4437" i="1"/>
  <c r="F4437" i="1"/>
  <c r="O1081" i="1"/>
  <c r="M1082" i="1"/>
  <c r="E4438" i="1" l="1"/>
  <c r="C4442" i="1"/>
  <c r="D4441" i="1"/>
  <c r="K2008" i="1"/>
  <c r="H2013" i="1"/>
  <c r="G3562" i="1"/>
  <c r="N1082" i="1"/>
  <c r="L1083" i="1"/>
  <c r="F4438" i="1"/>
  <c r="I2012" i="1"/>
  <c r="C4443" i="1" l="1"/>
  <c r="D4442" i="1"/>
  <c r="E4439" i="1"/>
  <c r="O1082" i="1"/>
  <c r="F4439" i="1"/>
  <c r="J2009" i="1"/>
  <c r="M1083" i="1"/>
  <c r="E4440" i="1" l="1"/>
  <c r="C4444" i="1"/>
  <c r="D4443" i="1"/>
  <c r="K2009" i="1"/>
  <c r="G3563" i="1"/>
  <c r="H2014" i="1"/>
  <c r="N1083" i="1"/>
  <c r="L1084" i="1"/>
  <c r="F4440" i="1"/>
  <c r="I2013" i="1"/>
  <c r="C4445" i="1" l="1"/>
  <c r="D4444" i="1"/>
  <c r="E4441" i="1"/>
  <c r="F4441" i="1"/>
  <c r="O1083" i="1"/>
  <c r="J2010" i="1"/>
  <c r="M1084" i="1"/>
  <c r="E4442" i="1" l="1"/>
  <c r="C4446" i="1"/>
  <c r="D4445" i="1"/>
  <c r="K2010" i="1"/>
  <c r="H2015" i="1"/>
  <c r="G3564" i="1"/>
  <c r="N1084" i="1"/>
  <c r="L1085" i="1"/>
  <c r="F4442" i="1"/>
  <c r="J2011" i="1"/>
  <c r="I2014" i="1"/>
  <c r="C4447" i="1" l="1"/>
  <c r="D4446" i="1"/>
  <c r="E4443" i="1"/>
  <c r="O1084" i="1"/>
  <c r="F4443" i="1"/>
  <c r="M1085" i="1"/>
  <c r="E4444" i="1" l="1"/>
  <c r="C4448" i="1"/>
  <c r="D4447" i="1"/>
  <c r="K2011" i="1"/>
  <c r="H2016" i="1"/>
  <c r="G3565" i="1"/>
  <c r="N1085" i="1"/>
  <c r="L1086" i="1"/>
  <c r="F4444" i="1"/>
  <c r="I2015" i="1"/>
  <c r="C4449" i="1" l="1"/>
  <c r="D4448" i="1"/>
  <c r="E4445" i="1"/>
  <c r="F4445" i="1"/>
  <c r="O1085" i="1"/>
  <c r="J2012" i="1"/>
  <c r="M1086" i="1"/>
  <c r="E4446" i="1" l="1"/>
  <c r="C4450" i="1"/>
  <c r="D4449" i="1"/>
  <c r="K2012" i="1"/>
  <c r="G3566" i="1"/>
  <c r="H2017" i="1"/>
  <c r="N1086" i="1"/>
  <c r="L1087" i="1"/>
  <c r="F4446" i="1"/>
  <c r="I2016" i="1"/>
  <c r="J2013" i="1"/>
  <c r="M1087" i="1"/>
  <c r="C4451" i="1" l="1"/>
  <c r="D4450" i="1"/>
  <c r="E4447" i="1"/>
  <c r="O1086" i="1"/>
  <c r="F4447" i="1"/>
  <c r="E4448" i="1" l="1"/>
  <c r="C4452" i="1"/>
  <c r="D4451" i="1"/>
  <c r="K2013" i="1"/>
  <c r="H2018" i="1"/>
  <c r="G3567" i="1"/>
  <c r="N1087" i="1"/>
  <c r="L1088" i="1"/>
  <c r="F4448" i="1"/>
  <c r="J2014" i="1"/>
  <c r="M1088" i="1"/>
  <c r="I2017" i="1"/>
  <c r="C4453" i="1" l="1"/>
  <c r="D4452" i="1"/>
  <c r="E4449" i="1"/>
  <c r="F4449" i="1"/>
  <c r="O1087" i="1"/>
  <c r="E4450" i="1" l="1"/>
  <c r="C4454" i="1"/>
  <c r="D4453" i="1"/>
  <c r="K2014" i="1"/>
  <c r="H2019" i="1"/>
  <c r="G3568" i="1"/>
  <c r="N1088" i="1"/>
  <c r="L1089" i="1"/>
  <c r="F4450" i="1"/>
  <c r="I2018" i="1"/>
  <c r="C4455" i="1" l="1"/>
  <c r="D4454" i="1"/>
  <c r="E4451" i="1"/>
  <c r="O1088" i="1"/>
  <c r="F4451" i="1"/>
  <c r="J2015" i="1"/>
  <c r="M1089" i="1"/>
  <c r="E4452" i="1" l="1"/>
  <c r="C4456" i="1"/>
  <c r="D4455" i="1"/>
  <c r="K2015" i="1"/>
  <c r="G3569" i="1"/>
  <c r="H2020" i="1"/>
  <c r="N1089" i="1"/>
  <c r="L1090" i="1"/>
  <c r="F4452" i="1"/>
  <c r="I2019" i="1"/>
  <c r="J2016" i="1"/>
  <c r="M1090" i="1"/>
  <c r="C4457" i="1" l="1"/>
  <c r="D4456" i="1"/>
  <c r="E4453" i="1"/>
  <c r="F4453" i="1"/>
  <c r="O1089" i="1"/>
  <c r="E4454" i="1" l="1"/>
  <c r="C4458" i="1"/>
  <c r="D4457" i="1"/>
  <c r="K2016" i="1"/>
  <c r="H2021" i="1"/>
  <c r="G3570" i="1"/>
  <c r="N1090" i="1"/>
  <c r="L1091" i="1"/>
  <c r="F4454" i="1"/>
  <c r="J2017" i="1"/>
  <c r="I2020" i="1"/>
  <c r="C4459" i="1" l="1"/>
  <c r="D4458" i="1"/>
  <c r="E4455" i="1"/>
  <c r="O1090" i="1"/>
  <c r="F4455" i="1"/>
  <c r="M1091" i="1"/>
  <c r="E4456" i="1" l="1"/>
  <c r="C4460" i="1"/>
  <c r="D4459" i="1"/>
  <c r="K2017" i="1"/>
  <c r="H2022" i="1"/>
  <c r="G3571" i="1"/>
  <c r="N1091" i="1"/>
  <c r="L1092" i="1"/>
  <c r="F4456" i="1"/>
  <c r="I2021" i="1"/>
  <c r="C4461" i="1" l="1"/>
  <c r="D4460" i="1"/>
  <c r="E4457" i="1"/>
  <c r="F4457" i="1"/>
  <c r="O1091" i="1"/>
  <c r="J2018" i="1"/>
  <c r="M1092" i="1"/>
  <c r="E4458" i="1" l="1"/>
  <c r="C4462" i="1"/>
  <c r="D4461" i="1"/>
  <c r="K2018" i="1"/>
  <c r="G3572" i="1"/>
  <c r="H2023" i="1"/>
  <c r="N1092" i="1"/>
  <c r="L1093" i="1"/>
  <c r="F4458" i="1"/>
  <c r="I2022" i="1"/>
  <c r="J2019" i="1"/>
  <c r="M1093" i="1"/>
  <c r="C4463" i="1" l="1"/>
  <c r="D4462" i="1"/>
  <c r="E4459" i="1"/>
  <c r="O1092" i="1"/>
  <c r="F4459" i="1"/>
  <c r="E4460" i="1" l="1"/>
  <c r="C4464" i="1"/>
  <c r="D4463" i="1"/>
  <c r="K2019" i="1"/>
  <c r="H2024" i="1"/>
  <c r="G3573" i="1"/>
  <c r="N1093" i="1"/>
  <c r="L1094" i="1"/>
  <c r="F4460" i="1"/>
  <c r="J2020" i="1"/>
  <c r="I2023" i="1"/>
  <c r="D4464" i="1" l="1"/>
  <c r="C4465" i="1"/>
  <c r="E4461" i="1"/>
  <c r="O1093" i="1"/>
  <c r="F4461" i="1"/>
  <c r="M1094" i="1"/>
  <c r="E4462" i="1" l="1"/>
  <c r="C4466" i="1"/>
  <c r="D4465" i="1"/>
  <c r="K2020" i="1"/>
  <c r="H2025" i="1"/>
  <c r="G3574" i="1"/>
  <c r="N1094" i="1"/>
  <c r="L1095" i="1"/>
  <c r="F4462" i="1"/>
  <c r="I2024" i="1"/>
  <c r="J2021" i="1"/>
  <c r="C4467" i="1" l="1"/>
  <c r="D4466" i="1"/>
  <c r="E4463" i="1"/>
  <c r="F4463" i="1"/>
  <c r="O1094" i="1"/>
  <c r="M1095" i="1"/>
  <c r="C4468" i="1" l="1"/>
  <c r="D4467" i="1"/>
  <c r="E4464" i="1"/>
  <c r="K2021" i="1"/>
  <c r="G3575" i="1"/>
  <c r="H2026" i="1"/>
  <c r="N1095" i="1"/>
  <c r="L1096" i="1"/>
  <c r="F4464" i="1"/>
  <c r="I2025" i="1"/>
  <c r="C4469" i="1" l="1"/>
  <c r="D4468" i="1"/>
  <c r="E4465" i="1"/>
  <c r="F4465" i="1"/>
  <c r="O1095" i="1"/>
  <c r="J2022" i="1"/>
  <c r="M1096" i="1"/>
  <c r="C4470" i="1" l="1"/>
  <c r="D4469" i="1"/>
  <c r="E4466" i="1"/>
  <c r="K2022" i="1"/>
  <c r="H2027" i="1"/>
  <c r="G3576" i="1"/>
  <c r="N1096" i="1"/>
  <c r="L1097" i="1"/>
  <c r="F4466" i="1"/>
  <c r="J2023" i="1"/>
  <c r="I2026" i="1"/>
  <c r="C4471" i="1" l="1"/>
  <c r="D4470" i="1"/>
  <c r="E4467" i="1"/>
  <c r="F4467" i="1"/>
  <c r="O1096" i="1"/>
  <c r="M1097" i="1"/>
  <c r="C4472" i="1" l="1"/>
  <c r="D4471" i="1"/>
  <c r="E4468" i="1"/>
  <c r="K2023" i="1"/>
  <c r="H2028" i="1"/>
  <c r="G3577" i="1"/>
  <c r="N1097" i="1"/>
  <c r="L1098" i="1"/>
  <c r="F4468" i="1"/>
  <c r="I2027" i="1"/>
  <c r="C4473" i="1" l="1"/>
  <c r="D4472" i="1"/>
  <c r="E4469" i="1"/>
  <c r="F4469" i="1"/>
  <c r="O1097" i="1"/>
  <c r="J2024" i="1"/>
  <c r="M1098" i="1"/>
  <c r="C4474" i="1" l="1"/>
  <c r="D4473" i="1"/>
  <c r="E4470" i="1"/>
  <c r="K2024" i="1"/>
  <c r="G3578" i="1"/>
  <c r="H2029" i="1"/>
  <c r="N1098" i="1"/>
  <c r="L1099" i="1"/>
  <c r="F4470" i="1"/>
  <c r="I2028" i="1"/>
  <c r="J2025" i="1"/>
  <c r="M1099" i="1"/>
  <c r="C4475" i="1" l="1"/>
  <c r="D4474" i="1"/>
  <c r="E4471" i="1"/>
  <c r="F4471" i="1"/>
  <c r="O1098" i="1"/>
  <c r="C4476" i="1" l="1"/>
  <c r="D4475" i="1"/>
  <c r="E4472" i="1"/>
  <c r="K2025" i="1"/>
  <c r="H2030" i="1"/>
  <c r="G3579" i="1"/>
  <c r="N1099" i="1"/>
  <c r="L1100" i="1"/>
  <c r="F4472" i="1"/>
  <c r="J2026" i="1"/>
  <c r="I2029" i="1"/>
  <c r="C4477" i="1" l="1"/>
  <c r="D4476" i="1"/>
  <c r="E4473" i="1"/>
  <c r="F4473" i="1"/>
  <c r="O1099" i="1"/>
  <c r="M1100" i="1"/>
  <c r="C4478" i="1" l="1"/>
  <c r="D4477" i="1"/>
  <c r="E4474" i="1"/>
  <c r="K2026" i="1"/>
  <c r="H2031" i="1"/>
  <c r="G3580" i="1"/>
  <c r="N1100" i="1"/>
  <c r="L1101" i="1"/>
  <c r="F4474" i="1"/>
  <c r="I2030" i="1"/>
  <c r="C4479" i="1" l="1"/>
  <c r="D4478" i="1"/>
  <c r="E4475" i="1"/>
  <c r="F4475" i="1"/>
  <c r="O1100" i="1"/>
  <c r="J2027" i="1"/>
  <c r="M1101" i="1"/>
  <c r="C4480" i="1" l="1"/>
  <c r="D4479" i="1"/>
  <c r="E4476" i="1"/>
  <c r="K2027" i="1"/>
  <c r="G3581" i="1"/>
  <c r="H2032" i="1"/>
  <c r="N1101" i="1"/>
  <c r="L1102" i="1"/>
  <c r="F4476" i="1"/>
  <c r="J2028" i="1"/>
  <c r="I2031" i="1"/>
  <c r="D4480" i="1" l="1"/>
  <c r="C4481" i="1"/>
  <c r="E4477" i="1"/>
  <c r="F4477" i="1"/>
  <c r="O1101" i="1"/>
  <c r="M1102" i="1"/>
  <c r="D4481" i="1" l="1"/>
  <c r="C4482" i="1"/>
  <c r="E4478" i="1"/>
  <c r="K2028" i="1"/>
  <c r="H2033" i="1"/>
  <c r="G3582" i="1"/>
  <c r="N1102" i="1"/>
  <c r="L1103" i="1"/>
  <c r="F4478" i="1"/>
  <c r="J2029" i="1"/>
  <c r="I2032" i="1"/>
  <c r="M1103" i="1"/>
  <c r="C4483" i="1" l="1"/>
  <c r="D4482" i="1"/>
  <c r="E4479" i="1"/>
  <c r="F4479" i="1"/>
  <c r="O1102" i="1"/>
  <c r="E4480" i="1" l="1"/>
  <c r="C4484" i="1"/>
  <c r="D4483" i="1"/>
  <c r="K2029" i="1"/>
  <c r="H2034" i="1"/>
  <c r="G3583" i="1"/>
  <c r="N1103" i="1"/>
  <c r="L1104" i="1"/>
  <c r="F4480" i="1"/>
  <c r="I2033" i="1"/>
  <c r="C4485" i="1" l="1"/>
  <c r="D4484" i="1"/>
  <c r="E4481" i="1"/>
  <c r="F4481" i="1"/>
  <c r="O1103" i="1"/>
  <c r="J2030" i="1"/>
  <c r="M1104" i="1"/>
  <c r="E4482" i="1" l="1"/>
  <c r="C4486" i="1"/>
  <c r="D4485" i="1"/>
  <c r="K2030" i="1"/>
  <c r="G3584" i="1"/>
  <c r="H2035" i="1"/>
  <c r="N1104" i="1"/>
  <c r="L1105" i="1"/>
  <c r="F4482" i="1"/>
  <c r="I2034" i="1"/>
  <c r="C4487" i="1" l="1"/>
  <c r="D4486" i="1"/>
  <c r="E4483" i="1"/>
  <c r="F4483" i="1"/>
  <c r="O1104" i="1"/>
  <c r="J2031" i="1"/>
  <c r="M1105" i="1"/>
  <c r="E4484" i="1" l="1"/>
  <c r="C4488" i="1"/>
  <c r="D4487" i="1"/>
  <c r="K2031" i="1"/>
  <c r="H2036" i="1"/>
  <c r="G3585" i="1"/>
  <c r="N1105" i="1"/>
  <c r="L1106" i="1"/>
  <c r="F4484" i="1"/>
  <c r="J2032" i="1"/>
  <c r="I2035" i="1"/>
  <c r="C4489" i="1" l="1"/>
  <c r="D4488" i="1"/>
  <c r="E4485" i="1"/>
  <c r="F4485" i="1"/>
  <c r="O1105" i="1"/>
  <c r="M1106" i="1"/>
  <c r="E4486" i="1" l="1"/>
  <c r="C4490" i="1"/>
  <c r="D4489" i="1"/>
  <c r="K2032" i="1"/>
  <c r="H2037" i="1"/>
  <c r="G3586" i="1"/>
  <c r="N1106" i="1"/>
  <c r="L1107" i="1"/>
  <c r="F4486" i="1"/>
  <c r="I2036" i="1"/>
  <c r="C4491" i="1" l="1"/>
  <c r="D4490" i="1"/>
  <c r="E4487" i="1"/>
  <c r="F4487" i="1"/>
  <c r="O1106" i="1"/>
  <c r="J2033" i="1"/>
  <c r="M1107" i="1"/>
  <c r="E4488" i="1" l="1"/>
  <c r="C4492" i="1"/>
  <c r="D4491" i="1"/>
  <c r="K2033" i="1"/>
  <c r="G3587" i="1"/>
  <c r="H2038" i="1"/>
  <c r="N1107" i="1"/>
  <c r="L1108" i="1"/>
  <c r="F4488" i="1"/>
  <c r="I2037" i="1"/>
  <c r="J2034" i="1"/>
  <c r="M1108" i="1"/>
  <c r="C4493" i="1" l="1"/>
  <c r="D4492" i="1"/>
  <c r="E4489" i="1"/>
  <c r="F4489" i="1"/>
  <c r="O1107" i="1"/>
  <c r="E4490" i="1" l="1"/>
  <c r="C4494" i="1"/>
  <c r="D4493" i="1"/>
  <c r="K2034" i="1"/>
  <c r="H2039" i="1"/>
  <c r="G3588" i="1"/>
  <c r="N1108" i="1"/>
  <c r="L1109" i="1"/>
  <c r="F4490" i="1"/>
  <c r="J2035" i="1"/>
  <c r="I2038" i="1"/>
  <c r="C4495" i="1" l="1"/>
  <c r="D4494" i="1"/>
  <c r="E4491" i="1"/>
  <c r="O1108" i="1"/>
  <c r="F4491" i="1"/>
  <c r="M1109" i="1"/>
  <c r="E4492" i="1" l="1"/>
  <c r="C4496" i="1"/>
  <c r="D4495" i="1"/>
  <c r="K2035" i="1"/>
  <c r="H2040" i="1"/>
  <c r="G3589" i="1"/>
  <c r="N1109" i="1"/>
  <c r="L1110" i="1"/>
  <c r="F4492" i="1"/>
  <c r="I2039" i="1"/>
  <c r="J2036" i="1"/>
  <c r="C4497" i="1" l="1"/>
  <c r="D4496" i="1"/>
  <c r="E4493" i="1"/>
  <c r="F4493" i="1"/>
  <c r="O1109" i="1"/>
  <c r="M1110" i="1"/>
  <c r="E4494" i="1" l="1"/>
  <c r="C4498" i="1"/>
  <c r="D4497" i="1"/>
  <c r="K2036" i="1"/>
  <c r="H2041" i="1"/>
  <c r="G3590" i="1"/>
  <c r="N1110" i="1"/>
  <c r="L1111" i="1"/>
  <c r="F4494" i="1"/>
  <c r="J2037" i="1"/>
  <c r="I2040" i="1"/>
  <c r="M1111" i="1"/>
  <c r="C4499" i="1" l="1"/>
  <c r="D4498" i="1"/>
  <c r="E4495" i="1"/>
  <c r="F4495" i="1"/>
  <c r="O1110" i="1"/>
  <c r="C4500" i="1" l="1"/>
  <c r="D4499" i="1"/>
  <c r="E4496" i="1"/>
  <c r="K2037" i="1"/>
  <c r="H2042" i="1"/>
  <c r="G3591" i="1"/>
  <c r="N1111" i="1"/>
  <c r="L1112" i="1"/>
  <c r="F4496" i="1"/>
  <c r="I2041" i="1"/>
  <c r="J2038" i="1"/>
  <c r="C4501" i="1" l="1"/>
  <c r="D4500" i="1"/>
  <c r="E4497" i="1"/>
  <c r="F4497" i="1"/>
  <c r="O1111" i="1"/>
  <c r="M1112" i="1"/>
  <c r="C4502" i="1" l="1"/>
  <c r="D4501" i="1"/>
  <c r="E4498" i="1"/>
  <c r="K2038" i="1"/>
  <c r="G3592" i="1"/>
  <c r="H2043" i="1"/>
  <c r="N1112" i="1"/>
  <c r="L1113" i="1"/>
  <c r="F4498" i="1"/>
  <c r="M1113" i="1"/>
  <c r="I2042" i="1"/>
  <c r="J2039" i="1"/>
  <c r="C4503" i="1" l="1"/>
  <c r="D4502" i="1"/>
  <c r="E4499" i="1"/>
  <c r="F4499" i="1"/>
  <c r="O1112" i="1"/>
  <c r="C4504" i="1" l="1"/>
  <c r="D4503" i="1"/>
  <c r="E4500" i="1"/>
  <c r="K2039" i="1"/>
  <c r="H2044" i="1"/>
  <c r="G3593" i="1"/>
  <c r="N1113" i="1"/>
  <c r="L1114" i="1"/>
  <c r="F4500" i="1"/>
  <c r="J2040" i="1"/>
  <c r="I2043" i="1"/>
  <c r="C4505" i="1" l="1"/>
  <c r="D4504" i="1"/>
  <c r="E4501" i="1"/>
  <c r="F4501" i="1"/>
  <c r="O1113" i="1"/>
  <c r="M1114" i="1"/>
  <c r="C4506" i="1" l="1"/>
  <c r="D4505" i="1"/>
  <c r="E4502" i="1"/>
  <c r="K2040" i="1"/>
  <c r="H2045" i="1"/>
  <c r="G3594" i="1"/>
  <c r="N1114" i="1"/>
  <c r="L1115" i="1"/>
  <c r="F4502" i="1"/>
  <c r="I2044" i="1"/>
  <c r="J2041" i="1"/>
  <c r="C4507" i="1" l="1"/>
  <c r="D4506" i="1"/>
  <c r="E4503" i="1"/>
  <c r="F4503" i="1"/>
  <c r="O1114" i="1"/>
  <c r="M1115" i="1"/>
  <c r="C4508" i="1" l="1"/>
  <c r="D4507" i="1"/>
  <c r="E4504" i="1"/>
  <c r="K2041" i="1"/>
  <c r="G3595" i="1"/>
  <c r="H2046" i="1"/>
  <c r="N1115" i="1"/>
  <c r="L1116" i="1"/>
  <c r="F4504" i="1"/>
  <c r="J2042" i="1"/>
  <c r="I2045" i="1"/>
  <c r="C4509" i="1" l="1"/>
  <c r="D4508" i="1"/>
  <c r="E4505" i="1"/>
  <c r="F4505" i="1"/>
  <c r="O1115" i="1"/>
  <c r="M1116" i="1"/>
  <c r="C4510" i="1" l="1"/>
  <c r="D4509" i="1"/>
  <c r="E4506" i="1"/>
  <c r="K2042" i="1"/>
  <c r="H2047" i="1"/>
  <c r="G3596" i="1"/>
  <c r="N1116" i="1"/>
  <c r="L1117" i="1"/>
  <c r="F4506" i="1"/>
  <c r="J2043" i="1"/>
  <c r="C4511" i="1" l="1"/>
  <c r="D4510" i="1"/>
  <c r="E4507" i="1"/>
  <c r="F4507" i="1"/>
  <c r="O1116" i="1"/>
  <c r="I2046" i="1"/>
  <c r="M1117" i="1"/>
  <c r="C4512" i="1" l="1"/>
  <c r="D4511" i="1"/>
  <c r="E4508" i="1"/>
  <c r="K2043" i="1"/>
  <c r="H2048" i="1"/>
  <c r="G3597" i="1"/>
  <c r="N1117" i="1"/>
  <c r="L1118" i="1"/>
  <c r="F4508" i="1"/>
  <c r="I2047" i="1"/>
  <c r="J2044" i="1"/>
  <c r="M1118" i="1"/>
  <c r="C4513" i="1" l="1"/>
  <c r="D4512" i="1"/>
  <c r="E4509" i="1"/>
  <c r="F4509" i="1"/>
  <c r="O1117" i="1"/>
  <c r="C4514" i="1" l="1"/>
  <c r="D4513" i="1"/>
  <c r="E4510" i="1"/>
  <c r="K2044" i="1"/>
  <c r="G3598" i="1"/>
  <c r="H2049" i="1"/>
  <c r="N1118" i="1"/>
  <c r="L1119" i="1"/>
  <c r="F4510" i="1"/>
  <c r="I2048" i="1"/>
  <c r="J2045" i="1"/>
  <c r="M1119" i="1"/>
  <c r="C4515" i="1" l="1"/>
  <c r="D4514" i="1"/>
  <c r="E4511" i="1"/>
  <c r="F4511" i="1"/>
  <c r="O1118" i="1"/>
  <c r="C4516" i="1" l="1"/>
  <c r="D4515" i="1"/>
  <c r="E4512" i="1"/>
  <c r="K2045" i="1"/>
  <c r="H2050" i="1"/>
  <c r="G3599" i="1"/>
  <c r="N1119" i="1"/>
  <c r="L1120" i="1"/>
  <c r="F4512" i="1"/>
  <c r="J2046" i="1"/>
  <c r="I2049" i="1"/>
  <c r="C4517" i="1" l="1"/>
  <c r="D4516" i="1"/>
  <c r="E4513" i="1"/>
  <c r="F4513" i="1"/>
  <c r="O1119" i="1"/>
  <c r="M1120" i="1"/>
  <c r="C4518" i="1" l="1"/>
  <c r="D4517" i="1"/>
  <c r="E4514" i="1"/>
  <c r="K2046" i="1"/>
  <c r="H2051" i="1"/>
  <c r="G3600" i="1"/>
  <c r="N1120" i="1"/>
  <c r="L1121" i="1"/>
  <c r="F4514" i="1"/>
  <c r="I2050" i="1"/>
  <c r="J2047" i="1"/>
  <c r="C4519" i="1" l="1"/>
  <c r="D4518" i="1"/>
  <c r="E4515" i="1"/>
  <c r="F4515" i="1"/>
  <c r="O1120" i="1"/>
  <c r="M1121" i="1"/>
  <c r="C4520" i="1" l="1"/>
  <c r="D4519" i="1"/>
  <c r="E4516" i="1"/>
  <c r="K2047" i="1"/>
  <c r="G3601" i="1"/>
  <c r="H2052" i="1"/>
  <c r="N1121" i="1"/>
  <c r="L1122" i="1"/>
  <c r="F4516" i="1"/>
  <c r="I2051" i="1"/>
  <c r="J2048" i="1"/>
  <c r="C4521" i="1" l="1"/>
  <c r="D4520" i="1"/>
  <c r="E4517" i="1"/>
  <c r="F4517" i="1"/>
  <c r="O1121" i="1"/>
  <c r="M1122" i="1"/>
  <c r="C4522" i="1" l="1"/>
  <c r="D4521" i="1"/>
  <c r="E4518" i="1"/>
  <c r="K2048" i="1"/>
  <c r="H2053" i="1"/>
  <c r="G3602" i="1"/>
  <c r="N1122" i="1"/>
  <c r="L1123" i="1"/>
  <c r="F4518" i="1"/>
  <c r="J2049" i="1"/>
  <c r="C4523" i="1" l="1"/>
  <c r="D4522" i="1"/>
  <c r="E4519" i="1"/>
  <c r="F4519" i="1"/>
  <c r="O1122" i="1"/>
  <c r="I2052" i="1"/>
  <c r="M1123" i="1"/>
  <c r="C4524" i="1" l="1"/>
  <c r="D4523" i="1"/>
  <c r="E4520" i="1"/>
  <c r="K2049" i="1"/>
  <c r="H2054" i="1"/>
  <c r="G3603" i="1"/>
  <c r="N1123" i="1"/>
  <c r="L1124" i="1"/>
  <c r="F4520" i="1"/>
  <c r="I2053" i="1"/>
  <c r="J2050" i="1"/>
  <c r="C4525" i="1" l="1"/>
  <c r="D4524" i="1"/>
  <c r="E4521" i="1"/>
  <c r="F4521" i="1"/>
  <c r="O1123" i="1"/>
  <c r="M1124" i="1"/>
  <c r="C4526" i="1" l="1"/>
  <c r="D4525" i="1"/>
  <c r="E4522" i="1"/>
  <c r="K2050" i="1"/>
  <c r="G3604" i="1"/>
  <c r="H2055" i="1"/>
  <c r="N1124" i="1"/>
  <c r="L1125" i="1"/>
  <c r="F4522" i="1"/>
  <c r="I2054" i="1"/>
  <c r="C4527" i="1" l="1"/>
  <c r="D4526" i="1"/>
  <c r="E4523" i="1"/>
  <c r="F4523" i="1"/>
  <c r="O1124" i="1"/>
  <c r="J2051" i="1"/>
  <c r="M1125" i="1"/>
  <c r="C4528" i="1" l="1"/>
  <c r="D4527" i="1"/>
  <c r="E4524" i="1"/>
  <c r="K2051" i="1"/>
  <c r="H2056" i="1"/>
  <c r="G3605" i="1"/>
  <c r="N1125" i="1"/>
  <c r="L1126" i="1"/>
  <c r="F4524" i="1"/>
  <c r="I2055" i="1"/>
  <c r="J2052" i="1"/>
  <c r="C4529" i="1" l="1"/>
  <c r="D4528" i="1"/>
  <c r="E4525" i="1"/>
  <c r="F4525" i="1"/>
  <c r="O1125" i="1"/>
  <c r="M1126" i="1"/>
  <c r="C4530" i="1" l="1"/>
  <c r="D4529" i="1"/>
  <c r="E4526" i="1"/>
  <c r="K2052" i="1"/>
  <c r="H2057" i="1"/>
  <c r="G3606" i="1"/>
  <c r="N1126" i="1"/>
  <c r="L1127" i="1"/>
  <c r="F4526" i="1"/>
  <c r="I2056" i="1"/>
  <c r="C4531" i="1" l="1"/>
  <c r="D4530" i="1"/>
  <c r="E4527" i="1"/>
  <c r="F4527" i="1"/>
  <c r="O1126" i="1"/>
  <c r="J2053" i="1"/>
  <c r="M1127" i="1"/>
  <c r="C4532" i="1" l="1"/>
  <c r="D4531" i="1"/>
  <c r="E4528" i="1"/>
  <c r="K2053" i="1"/>
  <c r="G3607" i="1"/>
  <c r="H2058" i="1"/>
  <c r="N1127" i="1"/>
  <c r="L1128" i="1"/>
  <c r="F4528" i="1"/>
  <c r="O1127" i="1"/>
  <c r="J2054" i="1"/>
  <c r="I2057" i="1"/>
  <c r="M1128" i="1"/>
  <c r="C4533" i="1" l="1"/>
  <c r="D4532" i="1"/>
  <c r="E4529" i="1"/>
  <c r="K2054" i="1"/>
  <c r="H2059" i="1"/>
  <c r="G3608" i="1"/>
  <c r="N1128" i="1"/>
  <c r="L1129" i="1"/>
  <c r="F4529" i="1"/>
  <c r="J2055" i="1"/>
  <c r="C4534" i="1" l="1"/>
  <c r="D4533" i="1"/>
  <c r="E4530" i="1"/>
  <c r="F4530" i="1"/>
  <c r="O1128" i="1"/>
  <c r="I2058" i="1"/>
  <c r="M1129" i="1"/>
  <c r="C4535" i="1" l="1"/>
  <c r="D4534" i="1"/>
  <c r="E4531" i="1"/>
  <c r="K2055" i="1"/>
  <c r="H2060" i="1"/>
  <c r="G3609" i="1"/>
  <c r="N1129" i="1"/>
  <c r="L1130" i="1"/>
  <c r="F4531" i="1"/>
  <c r="I2059" i="1"/>
  <c r="C4536" i="1" l="1"/>
  <c r="D4535" i="1"/>
  <c r="E4532" i="1"/>
  <c r="F4532" i="1"/>
  <c r="O1129" i="1"/>
  <c r="J2056" i="1"/>
  <c r="M1130" i="1"/>
  <c r="C4537" i="1" l="1"/>
  <c r="D4536" i="1"/>
  <c r="E4533" i="1"/>
  <c r="K2056" i="1"/>
  <c r="G3610" i="1"/>
  <c r="H2061" i="1"/>
  <c r="N1130" i="1"/>
  <c r="L1131" i="1"/>
  <c r="F4533" i="1"/>
  <c r="I2060" i="1"/>
  <c r="J2057" i="1"/>
  <c r="M1131" i="1"/>
  <c r="C4538" i="1" l="1"/>
  <c r="D4537" i="1"/>
  <c r="E4534" i="1"/>
  <c r="F4534" i="1"/>
  <c r="O1130" i="1"/>
  <c r="C4539" i="1" l="1"/>
  <c r="D4538" i="1"/>
  <c r="E4535" i="1"/>
  <c r="K2057" i="1"/>
  <c r="H2062" i="1"/>
  <c r="G3611" i="1"/>
  <c r="N1131" i="1"/>
  <c r="L1132" i="1"/>
  <c r="F4535" i="1"/>
  <c r="J2058" i="1"/>
  <c r="M1132" i="1"/>
  <c r="I2061" i="1"/>
  <c r="C4540" i="1" l="1"/>
  <c r="D4539" i="1"/>
  <c r="E4536" i="1"/>
  <c r="F4536" i="1"/>
  <c r="O1131" i="1"/>
  <c r="C4541" i="1" l="1"/>
  <c r="D4540" i="1"/>
  <c r="E4537" i="1"/>
  <c r="K2058" i="1"/>
  <c r="H2063" i="1"/>
  <c r="G3612" i="1"/>
  <c r="N1132" i="1"/>
  <c r="L1133" i="1"/>
  <c r="F4537" i="1"/>
  <c r="I2062" i="1"/>
  <c r="C4542" i="1" l="1"/>
  <c r="D4541" i="1"/>
  <c r="E4538" i="1"/>
  <c r="F4538" i="1"/>
  <c r="O1132" i="1"/>
  <c r="J2059" i="1"/>
  <c r="M1133" i="1"/>
  <c r="C4543" i="1" l="1"/>
  <c r="D4542" i="1"/>
  <c r="E4539" i="1"/>
  <c r="K2059" i="1"/>
  <c r="G3613" i="1"/>
  <c r="H2064" i="1"/>
  <c r="N1133" i="1"/>
  <c r="L1134" i="1"/>
  <c r="F4539" i="1"/>
  <c r="I2063" i="1"/>
  <c r="J2060" i="1"/>
  <c r="M1134" i="1"/>
  <c r="C4544" i="1" l="1"/>
  <c r="D4543" i="1"/>
  <c r="E4540" i="1"/>
  <c r="F4540" i="1"/>
  <c r="O1133" i="1"/>
  <c r="C4545" i="1" l="1"/>
  <c r="D4544" i="1"/>
  <c r="E4541" i="1"/>
  <c r="K2060" i="1"/>
  <c r="H2065" i="1"/>
  <c r="G3614" i="1"/>
  <c r="N1134" i="1"/>
  <c r="L1135" i="1"/>
  <c r="F4541" i="1"/>
  <c r="J2061" i="1"/>
  <c r="I2064" i="1"/>
  <c r="C4546" i="1" l="1"/>
  <c r="D4545" i="1"/>
  <c r="E4542" i="1"/>
  <c r="F4542" i="1"/>
  <c r="O1134" i="1"/>
  <c r="M1135" i="1"/>
  <c r="C4547" i="1" l="1"/>
  <c r="D4546" i="1"/>
  <c r="E4543" i="1"/>
  <c r="K2061" i="1"/>
  <c r="H2066" i="1"/>
  <c r="G3615" i="1"/>
  <c r="N1135" i="1"/>
  <c r="L1136" i="1"/>
  <c r="F4543" i="1"/>
  <c r="I2065" i="1"/>
  <c r="C4548" i="1" l="1"/>
  <c r="D4547" i="1"/>
  <c r="E4544" i="1"/>
  <c r="F4544" i="1"/>
  <c r="O1135" i="1"/>
  <c r="J2062" i="1"/>
  <c r="M1136" i="1"/>
  <c r="C4549" i="1" l="1"/>
  <c r="D4548" i="1"/>
  <c r="E4545" i="1"/>
  <c r="K2062" i="1"/>
  <c r="G3616" i="1"/>
  <c r="H2067" i="1"/>
  <c r="N1136" i="1"/>
  <c r="L1137" i="1"/>
  <c r="F4545" i="1"/>
  <c r="I2066" i="1"/>
  <c r="C4550" i="1" l="1"/>
  <c r="D4549" i="1"/>
  <c r="E4546" i="1"/>
  <c r="F4546" i="1"/>
  <c r="O1136" i="1"/>
  <c r="J2063" i="1"/>
  <c r="M1137" i="1"/>
  <c r="C4551" i="1" l="1"/>
  <c r="D4550" i="1"/>
  <c r="E4547" i="1"/>
  <c r="K2063" i="1"/>
  <c r="H2068" i="1"/>
  <c r="G3617" i="1"/>
  <c r="N1137" i="1"/>
  <c r="L1138" i="1"/>
  <c r="F4547" i="1"/>
  <c r="J2064" i="1"/>
  <c r="I2067" i="1"/>
  <c r="C4552" i="1" l="1"/>
  <c r="D4551" i="1"/>
  <c r="E4548" i="1"/>
  <c r="F4548" i="1"/>
  <c r="O1137" i="1"/>
  <c r="M1138" i="1"/>
  <c r="C4553" i="1" l="1"/>
  <c r="D4552" i="1"/>
  <c r="E4549" i="1"/>
  <c r="K2064" i="1"/>
  <c r="H2069" i="1"/>
  <c r="G3618" i="1"/>
  <c r="N1138" i="1"/>
  <c r="L1139" i="1"/>
  <c r="F4549" i="1"/>
  <c r="I2068" i="1"/>
  <c r="C4554" i="1" l="1"/>
  <c r="D4553" i="1"/>
  <c r="E4550" i="1"/>
  <c r="F4550" i="1"/>
  <c r="O1138" i="1"/>
  <c r="J2065" i="1"/>
  <c r="M1139" i="1"/>
  <c r="C4555" i="1" l="1"/>
  <c r="D4554" i="1"/>
  <c r="E4551" i="1"/>
  <c r="K2065" i="1"/>
  <c r="G3619" i="1"/>
  <c r="H2070" i="1"/>
  <c r="N1139" i="1"/>
  <c r="L1140" i="1"/>
  <c r="F4551" i="1"/>
  <c r="O1139" i="1"/>
  <c r="J2066" i="1"/>
  <c r="M1140" i="1"/>
  <c r="I2069" i="1"/>
  <c r="C4556" i="1" l="1"/>
  <c r="D4555" i="1"/>
  <c r="E4552" i="1"/>
  <c r="K2066" i="1"/>
  <c r="H2071" i="1"/>
  <c r="G3620" i="1"/>
  <c r="N1140" i="1"/>
  <c r="L1141" i="1"/>
  <c r="F4552" i="1"/>
  <c r="O1140" i="1"/>
  <c r="I2070" i="1"/>
  <c r="J2067" i="1"/>
  <c r="M1141" i="1"/>
  <c r="C4557" i="1" l="1"/>
  <c r="D4556" i="1"/>
  <c r="E4553" i="1"/>
  <c r="K2067" i="1"/>
  <c r="H2072" i="1"/>
  <c r="G3621" i="1"/>
  <c r="N1141" i="1"/>
  <c r="L1142" i="1"/>
  <c r="F4553" i="1"/>
  <c r="I2071" i="1"/>
  <c r="J2068" i="1"/>
  <c r="C4558" i="1" l="1"/>
  <c r="D4557" i="1"/>
  <c r="E4554" i="1"/>
  <c r="F4554" i="1"/>
  <c r="O1141" i="1"/>
  <c r="M1142" i="1"/>
  <c r="C4559" i="1" l="1"/>
  <c r="D4558" i="1"/>
  <c r="E4555" i="1"/>
  <c r="K2068" i="1"/>
  <c r="G3622" i="1"/>
  <c r="H2073" i="1"/>
  <c r="N1142" i="1"/>
  <c r="L1143" i="1"/>
  <c r="F4555" i="1"/>
  <c r="I2072" i="1"/>
  <c r="C4560" i="1" l="1"/>
  <c r="D4559" i="1"/>
  <c r="E4556" i="1"/>
  <c r="F4556" i="1"/>
  <c r="O1142" i="1"/>
  <c r="J2069" i="1"/>
  <c r="M1143" i="1"/>
  <c r="C4561" i="1" l="1"/>
  <c r="D4560" i="1"/>
  <c r="E4557" i="1"/>
  <c r="K2069" i="1"/>
  <c r="H2074" i="1"/>
  <c r="G3623" i="1"/>
  <c r="N1143" i="1"/>
  <c r="L1144" i="1"/>
  <c r="F4557" i="1"/>
  <c r="J2070" i="1"/>
  <c r="C4562" i="1" l="1"/>
  <c r="D4561" i="1"/>
  <c r="E4558" i="1"/>
  <c r="F4558" i="1"/>
  <c r="O1143" i="1"/>
  <c r="I2073" i="1"/>
  <c r="M1144" i="1"/>
  <c r="C4563" i="1" l="1"/>
  <c r="D4562" i="1"/>
  <c r="E4559" i="1"/>
  <c r="K2070" i="1"/>
  <c r="H2075" i="1"/>
  <c r="G3624" i="1"/>
  <c r="N1144" i="1"/>
  <c r="L1145" i="1"/>
  <c r="F4559" i="1"/>
  <c r="I2074" i="1"/>
  <c r="J2071" i="1"/>
  <c r="C4564" i="1" l="1"/>
  <c r="D4563" i="1"/>
  <c r="E4560" i="1"/>
  <c r="F4560" i="1"/>
  <c r="O1144" i="1"/>
  <c r="M1145" i="1"/>
  <c r="C4565" i="1" l="1"/>
  <c r="D4564" i="1"/>
  <c r="E4561" i="1"/>
  <c r="K2071" i="1"/>
  <c r="G3625" i="1"/>
  <c r="H2076" i="1"/>
  <c r="N1145" i="1"/>
  <c r="L1146" i="1"/>
  <c r="F4561" i="1"/>
  <c r="O1145" i="1"/>
  <c r="J2072" i="1"/>
  <c r="I2075" i="1"/>
  <c r="M1146" i="1"/>
  <c r="C4566" i="1" l="1"/>
  <c r="D4565" i="1"/>
  <c r="E4562" i="1"/>
  <c r="K2072" i="1"/>
  <c r="H2077" i="1"/>
  <c r="G3626" i="1"/>
  <c r="N1146" i="1"/>
  <c r="L1147" i="1"/>
  <c r="F4562" i="1"/>
  <c r="I2076" i="1"/>
  <c r="C4567" i="1" l="1"/>
  <c r="D4566" i="1"/>
  <c r="E4563" i="1"/>
  <c r="F4563" i="1"/>
  <c r="O1146" i="1"/>
  <c r="J2073" i="1"/>
  <c r="M1147" i="1"/>
  <c r="C4568" i="1" l="1"/>
  <c r="D4567" i="1"/>
  <c r="E4564" i="1"/>
  <c r="K2073" i="1"/>
  <c r="G3627" i="1"/>
  <c r="H2078" i="1"/>
  <c r="N1147" i="1"/>
  <c r="L1148" i="1"/>
  <c r="F4564" i="1"/>
  <c r="J2074" i="1"/>
  <c r="I2077" i="1"/>
  <c r="M1148" i="1"/>
  <c r="C4569" i="1" l="1"/>
  <c r="D4568" i="1"/>
  <c r="E4565" i="1"/>
  <c r="F4565" i="1"/>
  <c r="O1147" i="1"/>
  <c r="C4570" i="1" l="1"/>
  <c r="D4569" i="1"/>
  <c r="E4566" i="1"/>
  <c r="K2074" i="1"/>
  <c r="H2079" i="1"/>
  <c r="G3628" i="1"/>
  <c r="N1148" i="1"/>
  <c r="L1149" i="1"/>
  <c r="F4566" i="1"/>
  <c r="I2078" i="1"/>
  <c r="C4571" i="1" l="1"/>
  <c r="D4570" i="1"/>
  <c r="E4567" i="1"/>
  <c r="F4567" i="1"/>
  <c r="O1148" i="1"/>
  <c r="J2075" i="1"/>
  <c r="M1149" i="1"/>
  <c r="C4572" i="1" l="1"/>
  <c r="D4571" i="1"/>
  <c r="E4568" i="1"/>
  <c r="K2075" i="1"/>
  <c r="H2080" i="1"/>
  <c r="G3629" i="1"/>
  <c r="N1149" i="1"/>
  <c r="L1150" i="1"/>
  <c r="F4568" i="1"/>
  <c r="I2079" i="1"/>
  <c r="C4573" i="1" l="1"/>
  <c r="D4572" i="1"/>
  <c r="E4569" i="1"/>
  <c r="F4569" i="1"/>
  <c r="O1149" i="1"/>
  <c r="J2076" i="1"/>
  <c r="M1150" i="1"/>
  <c r="C4574" i="1" l="1"/>
  <c r="D4573" i="1"/>
  <c r="E4570" i="1"/>
  <c r="K2076" i="1"/>
  <c r="G3630" i="1"/>
  <c r="H2081" i="1"/>
  <c r="N1150" i="1"/>
  <c r="L1151" i="1"/>
  <c r="F4570" i="1"/>
  <c r="O1150" i="1"/>
  <c r="I2080" i="1"/>
  <c r="J2077" i="1"/>
  <c r="M1151" i="1"/>
  <c r="C4575" i="1" l="1"/>
  <c r="D4574" i="1"/>
  <c r="E4571" i="1"/>
  <c r="K2077" i="1"/>
  <c r="H2082" i="1"/>
  <c r="G3631" i="1"/>
  <c r="N1151" i="1"/>
  <c r="L1152" i="1"/>
  <c r="F4571" i="1"/>
  <c r="J2078" i="1"/>
  <c r="I2081" i="1"/>
  <c r="C4576" i="1" l="1"/>
  <c r="D4575" i="1"/>
  <c r="E4572" i="1"/>
  <c r="F4572" i="1"/>
  <c r="O1151" i="1"/>
  <c r="M1152" i="1"/>
  <c r="C4577" i="1" l="1"/>
  <c r="D4576" i="1"/>
  <c r="E4573" i="1"/>
  <c r="K2078" i="1"/>
  <c r="H2083" i="1"/>
  <c r="G3632" i="1"/>
  <c r="N1152" i="1"/>
  <c r="L1153" i="1"/>
  <c r="F4573" i="1"/>
  <c r="I2082" i="1"/>
  <c r="C4578" i="1" l="1"/>
  <c r="D4577" i="1"/>
  <c r="E4574" i="1"/>
  <c r="F4574" i="1"/>
  <c r="O1152" i="1"/>
  <c r="J2079" i="1"/>
  <c r="M1153" i="1"/>
  <c r="C4579" i="1" l="1"/>
  <c r="D4578" i="1"/>
  <c r="E4575" i="1"/>
  <c r="K2079" i="1"/>
  <c r="H2084" i="1"/>
  <c r="G3633" i="1"/>
  <c r="N1153" i="1"/>
  <c r="L1154" i="1"/>
  <c r="F4575" i="1"/>
  <c r="J2080" i="1"/>
  <c r="C4580" i="1" l="1"/>
  <c r="D4579" i="1"/>
  <c r="E4576" i="1"/>
  <c r="F4576" i="1"/>
  <c r="O1153" i="1"/>
  <c r="I2083" i="1"/>
  <c r="M1154" i="1"/>
  <c r="C4581" i="1" l="1"/>
  <c r="D4580" i="1"/>
  <c r="E4577" i="1"/>
  <c r="K2080" i="1"/>
  <c r="H2085" i="1"/>
  <c r="G3634" i="1"/>
  <c r="N1154" i="1"/>
  <c r="L1155" i="1"/>
  <c r="F4577" i="1"/>
  <c r="I2084" i="1"/>
  <c r="C4582" i="1" l="1"/>
  <c r="D4581" i="1"/>
  <c r="E4578" i="1"/>
  <c r="F4578" i="1"/>
  <c r="O1154" i="1"/>
  <c r="J2081" i="1"/>
  <c r="M1155" i="1"/>
  <c r="C4583" i="1" l="1"/>
  <c r="D4582" i="1"/>
  <c r="E4579" i="1"/>
  <c r="K2081" i="1"/>
  <c r="G3635" i="1"/>
  <c r="H2086" i="1"/>
  <c r="N1155" i="1"/>
  <c r="L1156" i="1"/>
  <c r="F4579" i="1"/>
  <c r="I2085" i="1"/>
  <c r="J2082" i="1"/>
  <c r="M1156" i="1"/>
  <c r="D4583" i="1" l="1"/>
  <c r="C4584" i="1"/>
  <c r="E4580" i="1"/>
  <c r="F4580" i="1"/>
  <c r="O1155" i="1"/>
  <c r="C4585" i="1" l="1"/>
  <c r="D4584" i="1"/>
  <c r="E4581" i="1"/>
  <c r="K2082" i="1"/>
  <c r="H2087" i="1"/>
  <c r="G3636" i="1"/>
  <c r="N1156" i="1"/>
  <c r="L1157" i="1"/>
  <c r="F4581" i="1"/>
  <c r="O1156" i="1"/>
  <c r="I2086" i="1"/>
  <c r="J2083" i="1"/>
  <c r="M1157" i="1"/>
  <c r="E4582" i="1" l="1"/>
  <c r="C4586" i="1"/>
  <c r="D4585" i="1"/>
  <c r="K2083" i="1"/>
  <c r="H2088" i="1"/>
  <c r="G3637" i="1"/>
  <c r="N1157" i="1"/>
  <c r="L1158" i="1"/>
  <c r="F4582" i="1"/>
  <c r="I2087" i="1"/>
  <c r="C4587" i="1" l="1"/>
  <c r="D4586" i="1"/>
  <c r="E4583" i="1"/>
  <c r="F4583" i="1"/>
  <c r="O1157" i="1"/>
  <c r="J2084" i="1"/>
  <c r="M1158" i="1"/>
  <c r="E4584" i="1" l="1"/>
  <c r="C4588" i="1"/>
  <c r="D4587" i="1"/>
  <c r="K2084" i="1"/>
  <c r="G3638" i="1"/>
  <c r="H2089" i="1"/>
  <c r="N1158" i="1"/>
  <c r="L1159" i="1"/>
  <c r="F4584" i="1"/>
  <c r="I2088" i="1"/>
  <c r="J2085" i="1"/>
  <c r="M1159" i="1"/>
  <c r="C4589" i="1" l="1"/>
  <c r="D4588" i="1"/>
  <c r="E4585" i="1"/>
  <c r="F4585" i="1"/>
  <c r="O1158" i="1"/>
  <c r="E4586" i="1" l="1"/>
  <c r="C4590" i="1"/>
  <c r="D4589" i="1"/>
  <c r="K2085" i="1"/>
  <c r="H2090" i="1"/>
  <c r="G3639" i="1"/>
  <c r="N1159" i="1"/>
  <c r="L1160" i="1"/>
  <c r="F4586" i="1"/>
  <c r="J2086" i="1"/>
  <c r="I2089" i="1"/>
  <c r="M1160" i="1"/>
  <c r="C4591" i="1" l="1"/>
  <c r="D4590" i="1"/>
  <c r="E4587" i="1"/>
  <c r="O1159" i="1"/>
  <c r="F4587" i="1"/>
  <c r="E4588" i="1" l="1"/>
  <c r="C4592" i="1"/>
  <c r="D4591" i="1"/>
  <c r="K2086" i="1"/>
  <c r="H2091" i="1"/>
  <c r="G3640" i="1"/>
  <c r="N1160" i="1"/>
  <c r="L1161" i="1"/>
  <c r="F4588" i="1"/>
  <c r="I2090" i="1"/>
  <c r="C4593" i="1" l="1"/>
  <c r="D4592" i="1"/>
  <c r="E4589" i="1"/>
  <c r="F4589" i="1"/>
  <c r="O1160" i="1"/>
  <c r="J2087" i="1"/>
  <c r="M1161" i="1"/>
  <c r="E4590" i="1" l="1"/>
  <c r="C4594" i="1"/>
  <c r="D4593" i="1"/>
  <c r="K2087" i="1"/>
  <c r="G3641" i="1"/>
  <c r="H2092" i="1"/>
  <c r="N1161" i="1"/>
  <c r="L1162" i="1"/>
  <c r="F4590" i="1"/>
  <c r="J2088" i="1"/>
  <c r="I2091" i="1"/>
  <c r="C4595" i="1" l="1"/>
  <c r="D4594" i="1"/>
  <c r="E4591" i="1"/>
  <c r="F4591" i="1"/>
  <c r="O1161" i="1"/>
  <c r="M1162" i="1"/>
  <c r="E4592" i="1" l="1"/>
  <c r="C4596" i="1"/>
  <c r="D4595" i="1"/>
  <c r="K2088" i="1"/>
  <c r="H2093" i="1"/>
  <c r="G3642" i="1"/>
  <c r="N1162" i="1"/>
  <c r="L1163" i="1"/>
  <c r="F4592" i="1"/>
  <c r="J2089" i="1"/>
  <c r="I2092" i="1"/>
  <c r="C4597" i="1" l="1"/>
  <c r="D4596" i="1"/>
  <c r="E4593" i="1"/>
  <c r="F4593" i="1"/>
  <c r="O1162" i="1"/>
  <c r="M1163" i="1"/>
  <c r="E4594" i="1" l="1"/>
  <c r="C4598" i="1"/>
  <c r="D4597" i="1"/>
  <c r="K2089" i="1"/>
  <c r="H2094" i="1"/>
  <c r="G3643" i="1"/>
  <c r="N1163" i="1"/>
  <c r="L1164" i="1"/>
  <c r="F4594" i="1"/>
  <c r="I2093" i="1"/>
  <c r="J2090" i="1"/>
  <c r="M1164" i="1"/>
  <c r="C4599" i="1" l="1"/>
  <c r="D4598" i="1"/>
  <c r="E4595" i="1"/>
  <c r="O1163" i="1"/>
  <c r="F4595" i="1"/>
  <c r="E4596" i="1" l="1"/>
  <c r="C4600" i="1"/>
  <c r="D4599" i="1"/>
  <c r="K2090" i="1"/>
  <c r="G3644" i="1"/>
  <c r="H2095" i="1"/>
  <c r="N1164" i="1"/>
  <c r="L1165" i="1"/>
  <c r="F4596" i="1"/>
  <c r="O1164" i="1"/>
  <c r="J2091" i="1"/>
  <c r="M1165" i="1"/>
  <c r="I2094" i="1"/>
  <c r="C4601" i="1" l="1"/>
  <c r="D4600" i="1"/>
  <c r="E4597" i="1"/>
  <c r="K2091" i="1"/>
  <c r="H2096" i="1"/>
  <c r="G3645" i="1"/>
  <c r="N1165" i="1"/>
  <c r="L1166" i="1"/>
  <c r="F4597" i="1"/>
  <c r="J2092" i="1"/>
  <c r="E4598" i="1" l="1"/>
  <c r="C4602" i="1"/>
  <c r="D4601" i="1"/>
  <c r="F4598" i="1"/>
  <c r="O1165" i="1"/>
  <c r="I2095" i="1"/>
  <c r="M1166" i="1"/>
  <c r="C4603" i="1" l="1"/>
  <c r="D4602" i="1"/>
  <c r="E4599" i="1"/>
  <c r="K2092" i="1"/>
  <c r="H2097" i="1"/>
  <c r="G3646" i="1"/>
  <c r="N1166" i="1"/>
  <c r="L1167" i="1"/>
  <c r="F4599" i="1"/>
  <c r="I2096" i="1"/>
  <c r="J2093" i="1"/>
  <c r="M1167" i="1"/>
  <c r="E4600" i="1" l="1"/>
  <c r="C4604" i="1"/>
  <c r="D4603" i="1"/>
  <c r="F4600" i="1"/>
  <c r="O1166" i="1"/>
  <c r="D4604" i="1" l="1"/>
  <c r="C4605" i="1"/>
  <c r="E4601" i="1"/>
  <c r="K2093" i="1"/>
  <c r="G3647" i="1"/>
  <c r="H2098" i="1"/>
  <c r="N1167" i="1"/>
  <c r="L1168" i="1"/>
  <c r="F4601" i="1"/>
  <c r="I2097" i="1"/>
  <c r="J2094" i="1"/>
  <c r="M1168" i="1"/>
  <c r="C4606" i="1" l="1"/>
  <c r="D4605" i="1"/>
  <c r="E4602" i="1"/>
  <c r="O1167" i="1"/>
  <c r="F4602" i="1"/>
  <c r="E4603" i="1" l="1"/>
  <c r="C4607" i="1"/>
  <c r="D4606" i="1"/>
  <c r="K2094" i="1"/>
  <c r="H2099" i="1"/>
  <c r="G3648" i="1"/>
  <c r="N1168" i="1"/>
  <c r="L1169" i="1"/>
  <c r="F4603" i="1"/>
  <c r="J2095" i="1"/>
  <c r="I2098" i="1"/>
  <c r="C4608" i="1" l="1"/>
  <c r="D4607" i="1"/>
  <c r="E4604" i="1"/>
  <c r="O1168" i="1"/>
  <c r="F4604" i="1"/>
  <c r="M1169" i="1"/>
  <c r="E4605" i="1" l="1"/>
  <c r="C4609" i="1"/>
  <c r="D4608" i="1"/>
  <c r="K2095" i="1"/>
  <c r="H2100" i="1"/>
  <c r="G3649" i="1"/>
  <c r="N1169" i="1"/>
  <c r="L1170" i="1"/>
  <c r="F4605" i="1"/>
  <c r="I2099" i="1"/>
  <c r="J2096" i="1"/>
  <c r="C4610" i="1" l="1"/>
  <c r="D4609" i="1"/>
  <c r="E4606" i="1"/>
  <c r="F4606" i="1"/>
  <c r="O1169" i="1"/>
  <c r="M1170" i="1"/>
  <c r="E4607" i="1" l="1"/>
  <c r="C4611" i="1"/>
  <c r="D4610" i="1"/>
  <c r="K2096" i="1"/>
  <c r="G3650" i="1"/>
  <c r="H2101" i="1"/>
  <c r="N1170" i="1"/>
  <c r="L1171" i="1"/>
  <c r="F4607" i="1"/>
  <c r="O1170" i="1"/>
  <c r="J2097" i="1"/>
  <c r="I2100" i="1"/>
  <c r="M1171" i="1"/>
  <c r="C4612" i="1" l="1"/>
  <c r="D4611" i="1"/>
  <c r="E4608" i="1"/>
  <c r="K2097" i="1"/>
  <c r="H2102" i="1"/>
  <c r="G3651" i="1"/>
  <c r="N1171" i="1"/>
  <c r="L1172" i="1"/>
  <c r="F4608" i="1"/>
  <c r="J2098" i="1"/>
  <c r="E4609" i="1" l="1"/>
  <c r="C4613" i="1"/>
  <c r="D4612" i="1"/>
  <c r="F4609" i="1"/>
  <c r="O1171" i="1"/>
  <c r="I2101" i="1"/>
  <c r="M1172" i="1"/>
  <c r="C4614" i="1" l="1"/>
  <c r="D4613" i="1"/>
  <c r="E4610" i="1"/>
  <c r="K2098" i="1"/>
  <c r="H2103" i="1"/>
  <c r="G3652" i="1"/>
  <c r="N1172" i="1"/>
  <c r="L1173" i="1"/>
  <c r="F4610" i="1"/>
  <c r="I2102" i="1"/>
  <c r="E4611" i="1" l="1"/>
  <c r="C4615" i="1"/>
  <c r="D4614" i="1"/>
  <c r="F4611" i="1"/>
  <c r="O1172" i="1"/>
  <c r="J2099" i="1"/>
  <c r="M1173" i="1"/>
  <c r="C4616" i="1" l="1"/>
  <c r="D4615" i="1"/>
  <c r="E4612" i="1"/>
  <c r="K2099" i="1"/>
  <c r="G3653" i="1"/>
  <c r="H2104" i="1"/>
  <c r="N1173" i="1"/>
  <c r="L1174" i="1"/>
  <c r="F4612" i="1"/>
  <c r="I2103" i="1"/>
  <c r="E4613" i="1" l="1"/>
  <c r="C4617" i="1"/>
  <c r="D4616" i="1"/>
  <c r="F4613" i="1"/>
  <c r="O1173" i="1"/>
  <c r="J2100" i="1"/>
  <c r="M1174" i="1"/>
  <c r="C4618" i="1" l="1"/>
  <c r="D4617" i="1"/>
  <c r="E4614" i="1"/>
  <c r="K2100" i="1"/>
  <c r="H2105" i="1"/>
  <c r="G3654" i="1"/>
  <c r="N1174" i="1"/>
  <c r="L1175" i="1"/>
  <c r="F4614" i="1"/>
  <c r="J2101" i="1"/>
  <c r="I2104" i="1"/>
  <c r="E4615" i="1" l="1"/>
  <c r="C4619" i="1"/>
  <c r="D4618" i="1"/>
  <c r="F4615" i="1"/>
  <c r="O1174" i="1"/>
  <c r="M1175" i="1"/>
  <c r="C4620" i="1" l="1"/>
  <c r="D4619" i="1"/>
  <c r="E4616" i="1"/>
  <c r="K2101" i="1"/>
  <c r="H2106" i="1"/>
  <c r="G3655" i="1"/>
  <c r="N1175" i="1"/>
  <c r="L1176" i="1"/>
  <c r="F4616" i="1"/>
  <c r="I2105" i="1"/>
  <c r="E4617" i="1" l="1"/>
  <c r="C4621" i="1"/>
  <c r="D4620" i="1"/>
  <c r="F4617" i="1"/>
  <c r="O1175" i="1"/>
  <c r="J2102" i="1"/>
  <c r="M1176" i="1"/>
  <c r="C4622" i="1" l="1"/>
  <c r="D4621" i="1"/>
  <c r="E4618" i="1"/>
  <c r="K2102" i="1"/>
  <c r="G3656" i="1"/>
  <c r="H2107" i="1"/>
  <c r="N1176" i="1"/>
  <c r="L1177" i="1"/>
  <c r="F4618" i="1"/>
  <c r="O1176" i="1"/>
  <c r="J2103" i="1"/>
  <c r="M1177" i="1"/>
  <c r="I2106" i="1"/>
  <c r="E4619" i="1" l="1"/>
  <c r="C4623" i="1"/>
  <c r="D4622" i="1"/>
  <c r="K2103" i="1"/>
  <c r="H2108" i="1"/>
  <c r="G3657" i="1"/>
  <c r="N1177" i="1"/>
  <c r="L1178" i="1"/>
  <c r="F4619" i="1"/>
  <c r="J2104" i="1"/>
  <c r="C4624" i="1" l="1"/>
  <c r="D4623" i="1"/>
  <c r="E4620" i="1"/>
  <c r="F4620" i="1"/>
  <c r="O1177" i="1"/>
  <c r="I2107" i="1"/>
  <c r="M1178" i="1"/>
  <c r="E4621" i="1" l="1"/>
  <c r="C4625" i="1"/>
  <c r="D4624" i="1"/>
  <c r="K2104" i="1"/>
  <c r="H2109" i="1"/>
  <c r="G3658" i="1"/>
  <c r="N1178" i="1"/>
  <c r="L1179" i="1"/>
  <c r="F4621" i="1"/>
  <c r="I2108" i="1"/>
  <c r="C4626" i="1" l="1"/>
  <c r="D4625" i="1"/>
  <c r="E4622" i="1"/>
  <c r="O1178" i="1"/>
  <c r="F4622" i="1"/>
  <c r="J2105" i="1"/>
  <c r="M1179" i="1"/>
  <c r="E4623" i="1" l="1"/>
  <c r="C4627" i="1"/>
  <c r="D4626" i="1"/>
  <c r="K2105" i="1"/>
  <c r="G3659" i="1"/>
  <c r="H2110" i="1"/>
  <c r="N1179" i="1"/>
  <c r="L1180" i="1"/>
  <c r="F4623" i="1"/>
  <c r="I2109" i="1"/>
  <c r="J2106" i="1"/>
  <c r="M1180" i="1"/>
  <c r="C4628" i="1" l="1"/>
  <c r="D4627" i="1"/>
  <c r="E4624" i="1"/>
  <c r="F4624" i="1"/>
  <c r="O1179" i="1"/>
  <c r="E4625" i="1" l="1"/>
  <c r="C4629" i="1"/>
  <c r="D4628" i="1"/>
  <c r="K2106" i="1"/>
  <c r="H2111" i="1"/>
  <c r="G3660" i="1"/>
  <c r="N1180" i="1"/>
  <c r="L1181" i="1"/>
  <c r="F4625" i="1"/>
  <c r="O1180" i="1"/>
  <c r="I2110" i="1"/>
  <c r="J2107" i="1"/>
  <c r="M1181" i="1"/>
  <c r="C4630" i="1" l="1"/>
  <c r="D4629" i="1"/>
  <c r="E4626" i="1"/>
  <c r="K2107" i="1"/>
  <c r="H2112" i="1"/>
  <c r="G3661" i="1"/>
  <c r="N1181" i="1"/>
  <c r="L1182" i="1"/>
  <c r="F4626" i="1"/>
  <c r="I2111" i="1"/>
  <c r="E4627" i="1" l="1"/>
  <c r="C4631" i="1"/>
  <c r="D4630" i="1"/>
  <c r="F4627" i="1"/>
  <c r="O1181" i="1"/>
  <c r="J2108" i="1"/>
  <c r="M1182" i="1"/>
  <c r="C4632" i="1" l="1"/>
  <c r="D4631" i="1"/>
  <c r="E4628" i="1"/>
  <c r="K2108" i="1"/>
  <c r="G3662" i="1"/>
  <c r="H2113" i="1"/>
  <c r="N1182" i="1"/>
  <c r="L1183" i="1"/>
  <c r="F4628" i="1"/>
  <c r="I2112" i="1"/>
  <c r="E4629" i="1" l="1"/>
  <c r="C4633" i="1"/>
  <c r="D4632" i="1"/>
  <c r="F4629" i="1"/>
  <c r="O1182" i="1"/>
  <c r="J2109" i="1"/>
  <c r="M1183" i="1"/>
  <c r="C4634" i="1" l="1"/>
  <c r="D4633" i="1"/>
  <c r="E4630" i="1"/>
  <c r="K2109" i="1"/>
  <c r="H2114" i="1"/>
  <c r="G3663" i="1"/>
  <c r="N1183" i="1"/>
  <c r="L1184" i="1"/>
  <c r="F4630" i="1"/>
  <c r="J2110" i="1"/>
  <c r="E4631" i="1" l="1"/>
  <c r="C4635" i="1"/>
  <c r="D4634" i="1"/>
  <c r="F4631" i="1"/>
  <c r="O1183" i="1"/>
  <c r="I2113" i="1"/>
  <c r="M1184" i="1"/>
  <c r="C4636" i="1" l="1"/>
  <c r="D4635" i="1"/>
  <c r="E4632" i="1"/>
  <c r="K2110" i="1"/>
  <c r="H2115" i="1"/>
  <c r="G3664" i="1"/>
  <c r="N1184" i="1"/>
  <c r="L1185" i="1"/>
  <c r="F4632" i="1"/>
  <c r="I2114" i="1"/>
  <c r="E4633" i="1" l="1"/>
  <c r="C4637" i="1"/>
  <c r="D4636" i="1"/>
  <c r="F4633" i="1"/>
  <c r="O1184" i="1"/>
  <c r="J2111" i="1"/>
  <c r="M1185" i="1"/>
  <c r="C4638" i="1" l="1"/>
  <c r="D4637" i="1"/>
  <c r="E4634" i="1"/>
  <c r="K2111" i="1"/>
  <c r="G3665" i="1"/>
  <c r="H2116" i="1"/>
  <c r="N1185" i="1"/>
  <c r="L1186" i="1"/>
  <c r="F4634" i="1"/>
  <c r="O1185" i="1"/>
  <c r="J2112" i="1"/>
  <c r="M1186" i="1"/>
  <c r="I2115" i="1"/>
  <c r="E4635" i="1" l="1"/>
  <c r="C4639" i="1"/>
  <c r="D4638" i="1"/>
  <c r="K2112" i="1"/>
  <c r="H2117" i="1"/>
  <c r="G3666" i="1"/>
  <c r="N1186" i="1"/>
  <c r="L1187" i="1"/>
  <c r="F4635" i="1"/>
  <c r="J2113" i="1"/>
  <c r="I2116" i="1"/>
  <c r="C4640" i="1" l="1"/>
  <c r="D4639" i="1"/>
  <c r="E4636" i="1"/>
  <c r="O1186" i="1"/>
  <c r="F4636" i="1"/>
  <c r="M1187" i="1"/>
  <c r="E4637" i="1" l="1"/>
  <c r="C4641" i="1"/>
  <c r="D4640" i="1"/>
  <c r="K2113" i="1"/>
  <c r="H2118" i="1"/>
  <c r="G3667" i="1"/>
  <c r="N1187" i="1"/>
  <c r="L1188" i="1"/>
  <c r="F4637" i="1"/>
  <c r="I2117" i="1"/>
  <c r="J2114" i="1"/>
  <c r="C4642" i="1" l="1"/>
  <c r="D4641" i="1"/>
  <c r="E4638" i="1"/>
  <c r="F4638" i="1"/>
  <c r="O1187" i="1"/>
  <c r="M1188" i="1"/>
  <c r="E4639" i="1" l="1"/>
  <c r="C4643" i="1"/>
  <c r="D4642" i="1"/>
  <c r="K2114" i="1"/>
  <c r="G3668" i="1"/>
  <c r="H2119" i="1"/>
  <c r="N1188" i="1"/>
  <c r="L1189" i="1"/>
  <c r="F4639" i="1"/>
  <c r="I2118" i="1"/>
  <c r="D4643" i="1" l="1"/>
  <c r="C4644" i="1"/>
  <c r="E4640" i="1"/>
  <c r="O1188" i="1"/>
  <c r="F4640" i="1"/>
  <c r="J2115" i="1"/>
  <c r="M1189" i="1"/>
  <c r="E4641" i="1" l="1"/>
  <c r="C4645" i="1"/>
  <c r="D4644" i="1"/>
  <c r="K2115" i="1"/>
  <c r="H2120" i="1"/>
  <c r="G3669" i="1"/>
  <c r="N1189" i="1"/>
  <c r="L1190" i="1"/>
  <c r="F4641" i="1"/>
  <c r="J2116" i="1"/>
  <c r="I2119" i="1"/>
  <c r="C4646" i="1" l="1"/>
  <c r="D4645" i="1"/>
  <c r="E4642" i="1"/>
  <c r="F4642" i="1"/>
  <c r="O1189" i="1"/>
  <c r="M1190" i="1"/>
  <c r="C4647" i="1" l="1"/>
  <c r="D4646" i="1"/>
  <c r="E4643" i="1"/>
  <c r="K2116" i="1"/>
  <c r="H2121" i="1"/>
  <c r="G3670" i="1"/>
  <c r="N1190" i="1"/>
  <c r="L1191" i="1"/>
  <c r="F4643" i="1"/>
  <c r="I2120" i="1"/>
  <c r="C4648" i="1" l="1"/>
  <c r="D4647" i="1"/>
  <c r="E4644" i="1"/>
  <c r="F4644" i="1"/>
  <c r="O1190" i="1"/>
  <c r="J2117" i="1"/>
  <c r="M1191" i="1"/>
  <c r="C4649" i="1" l="1"/>
  <c r="D4648" i="1"/>
  <c r="E4645" i="1"/>
  <c r="K2117" i="1"/>
  <c r="G3671" i="1"/>
  <c r="H2122" i="1"/>
  <c r="N1191" i="1"/>
  <c r="L1192" i="1"/>
  <c r="F4645" i="1"/>
  <c r="I2121" i="1"/>
  <c r="C4650" i="1" l="1"/>
  <c r="D4649" i="1"/>
  <c r="E4646" i="1"/>
  <c r="F4646" i="1"/>
  <c r="O1191" i="1"/>
  <c r="J2118" i="1"/>
  <c r="M1192" i="1"/>
  <c r="C4651" i="1" l="1"/>
  <c r="D4650" i="1"/>
  <c r="E4647" i="1"/>
  <c r="K2118" i="1"/>
  <c r="H2123" i="1"/>
  <c r="G3672" i="1"/>
  <c r="N1192" i="1"/>
  <c r="L1193" i="1"/>
  <c r="F4647" i="1"/>
  <c r="J2119" i="1"/>
  <c r="C4652" i="1" l="1"/>
  <c r="D4651" i="1"/>
  <c r="E4648" i="1"/>
  <c r="F4648" i="1"/>
  <c r="O1192" i="1"/>
  <c r="I2122" i="1"/>
  <c r="M1193" i="1"/>
  <c r="C4653" i="1" l="1"/>
  <c r="D4652" i="1"/>
  <c r="E4649" i="1"/>
  <c r="K2119" i="1"/>
  <c r="H2124" i="1"/>
  <c r="G3673" i="1"/>
  <c r="N1193" i="1"/>
  <c r="L1194" i="1"/>
  <c r="F4649" i="1"/>
  <c r="I2123" i="1"/>
  <c r="C4654" i="1" l="1"/>
  <c r="D4653" i="1"/>
  <c r="E4650" i="1"/>
  <c r="F4650" i="1"/>
  <c r="O1193" i="1"/>
  <c r="J2120" i="1"/>
  <c r="M1194" i="1"/>
  <c r="C4655" i="1" l="1"/>
  <c r="D4654" i="1"/>
  <c r="E4651" i="1"/>
  <c r="K2120" i="1"/>
  <c r="G3674" i="1"/>
  <c r="H2125" i="1"/>
  <c r="N1194" i="1"/>
  <c r="L1195" i="1"/>
  <c r="F4651" i="1"/>
  <c r="I2124" i="1"/>
  <c r="J2121" i="1"/>
  <c r="M1195" i="1"/>
  <c r="C4656" i="1" l="1"/>
  <c r="D4655" i="1"/>
  <c r="E4652" i="1"/>
  <c r="F4652" i="1"/>
  <c r="O1194" i="1"/>
  <c r="C4657" i="1" l="1"/>
  <c r="D4656" i="1"/>
  <c r="E4653" i="1"/>
  <c r="K2121" i="1"/>
  <c r="H2126" i="1"/>
  <c r="G3675" i="1"/>
  <c r="N1195" i="1"/>
  <c r="L1196" i="1"/>
  <c r="F4653" i="1"/>
  <c r="J2122" i="1"/>
  <c r="I2125" i="1"/>
  <c r="C4658" i="1" l="1"/>
  <c r="D4657" i="1"/>
  <c r="E4654" i="1"/>
  <c r="F4654" i="1"/>
  <c r="O1195" i="1"/>
  <c r="M1196" i="1"/>
  <c r="C4659" i="1" l="1"/>
  <c r="D4658" i="1"/>
  <c r="E4655" i="1"/>
  <c r="K2122" i="1"/>
  <c r="H2127" i="1"/>
  <c r="G3676" i="1"/>
  <c r="N1196" i="1"/>
  <c r="L1197" i="1"/>
  <c r="F4655" i="1"/>
  <c r="I2126" i="1"/>
  <c r="C4660" i="1" l="1"/>
  <c r="D4659" i="1"/>
  <c r="E4656" i="1"/>
  <c r="F4656" i="1"/>
  <c r="O1196" i="1"/>
  <c r="J2123" i="1"/>
  <c r="M1197" i="1"/>
  <c r="C4661" i="1" l="1"/>
  <c r="D4660" i="1"/>
  <c r="E4657" i="1"/>
  <c r="K2123" i="1"/>
  <c r="G3677" i="1"/>
  <c r="H2128" i="1"/>
  <c r="N1197" i="1"/>
  <c r="L1198" i="1"/>
  <c r="F4657" i="1"/>
  <c r="O1197" i="1"/>
  <c r="I2127" i="1"/>
  <c r="J2124" i="1"/>
  <c r="M1198" i="1"/>
  <c r="C4662" i="1" l="1"/>
  <c r="D4661" i="1"/>
  <c r="E4658" i="1"/>
  <c r="K2124" i="1"/>
  <c r="H2129" i="1"/>
  <c r="G3678" i="1"/>
  <c r="N1198" i="1"/>
  <c r="L1199" i="1"/>
  <c r="F4658" i="1"/>
  <c r="J2125" i="1"/>
  <c r="I2128" i="1"/>
  <c r="C4663" i="1" l="1"/>
  <c r="D4662" i="1"/>
  <c r="E4659" i="1"/>
  <c r="F4659" i="1"/>
  <c r="O1198" i="1"/>
  <c r="M1199" i="1"/>
  <c r="C4664" i="1" l="1"/>
  <c r="D4663" i="1"/>
  <c r="E4660" i="1"/>
  <c r="K2125" i="1"/>
  <c r="H2130" i="1"/>
  <c r="G3679" i="1"/>
  <c r="N1199" i="1"/>
  <c r="L1200" i="1"/>
  <c r="F4660" i="1"/>
  <c r="I2129" i="1"/>
  <c r="C4665" i="1" l="1"/>
  <c r="D4664" i="1"/>
  <c r="E4661" i="1"/>
  <c r="F4661" i="1"/>
  <c r="O1199" i="1"/>
  <c r="J2126" i="1"/>
  <c r="M1200" i="1"/>
  <c r="C4666" i="1" l="1"/>
  <c r="D4665" i="1"/>
  <c r="E4662" i="1"/>
  <c r="K2126" i="1"/>
  <c r="H2131" i="1"/>
  <c r="G3680" i="1"/>
  <c r="N1200" i="1"/>
  <c r="L1201" i="1"/>
  <c r="F4662" i="1"/>
  <c r="J2127" i="1"/>
  <c r="M1201" i="1"/>
  <c r="I2130" i="1"/>
  <c r="E4663" i="1" l="1"/>
  <c r="C4667" i="1"/>
  <c r="D4666" i="1"/>
  <c r="F4663" i="1"/>
  <c r="O1200" i="1"/>
  <c r="C4668" i="1" l="1"/>
  <c r="D4667" i="1"/>
  <c r="E4664" i="1"/>
  <c r="K2127" i="1"/>
  <c r="H2132" i="1"/>
  <c r="G3681" i="1"/>
  <c r="N1201" i="1"/>
  <c r="L1202" i="1"/>
  <c r="F4664" i="1"/>
  <c r="I2131" i="1"/>
  <c r="E4665" i="1" l="1"/>
  <c r="C4669" i="1"/>
  <c r="D4668" i="1"/>
  <c r="F4665" i="1"/>
  <c r="O1201" i="1"/>
  <c r="J2128" i="1"/>
  <c r="M1202" i="1"/>
  <c r="C4670" i="1" l="1"/>
  <c r="D4669" i="1"/>
  <c r="E4666" i="1"/>
  <c r="K2128" i="1"/>
  <c r="G3682" i="1"/>
  <c r="H2133" i="1"/>
  <c r="N1202" i="1"/>
  <c r="L1203" i="1"/>
  <c r="F4666" i="1"/>
  <c r="I2132" i="1"/>
  <c r="J2129" i="1"/>
  <c r="M1203" i="1"/>
  <c r="E4667" i="1" l="1"/>
  <c r="C4671" i="1"/>
  <c r="D4670" i="1"/>
  <c r="F4667" i="1"/>
  <c r="O1202" i="1"/>
  <c r="C4672" i="1" l="1"/>
  <c r="D4671" i="1"/>
  <c r="E4668" i="1"/>
  <c r="K2129" i="1"/>
  <c r="H2134" i="1"/>
  <c r="G3683" i="1"/>
  <c r="N1203" i="1"/>
  <c r="L1204" i="1"/>
  <c r="F4668" i="1"/>
  <c r="J2130" i="1"/>
  <c r="I2133" i="1"/>
  <c r="E4669" i="1" l="1"/>
  <c r="C4673" i="1"/>
  <c r="D4672" i="1"/>
  <c r="F4669" i="1"/>
  <c r="O1203" i="1"/>
  <c r="M1204" i="1"/>
  <c r="C4674" i="1" l="1"/>
  <c r="D4673" i="1"/>
  <c r="E4670" i="1"/>
  <c r="K2130" i="1"/>
  <c r="H2135" i="1"/>
  <c r="G3684" i="1"/>
  <c r="N1204" i="1"/>
  <c r="L1205" i="1"/>
  <c r="F4670" i="1"/>
  <c r="I2134" i="1"/>
  <c r="E4671" i="1" l="1"/>
  <c r="C4675" i="1"/>
  <c r="D4674" i="1"/>
  <c r="F4671" i="1"/>
  <c r="O1204" i="1"/>
  <c r="J2131" i="1"/>
  <c r="M1205" i="1"/>
  <c r="C4676" i="1" l="1"/>
  <c r="D4675" i="1"/>
  <c r="E4672" i="1"/>
  <c r="K2131" i="1"/>
  <c r="G3685" i="1"/>
  <c r="H2136" i="1"/>
  <c r="N1205" i="1"/>
  <c r="L1206" i="1"/>
  <c r="F4672" i="1"/>
  <c r="O1205" i="1"/>
  <c r="J2132" i="1"/>
  <c r="M1206" i="1"/>
  <c r="I2135" i="1"/>
  <c r="E4673" i="1" l="1"/>
  <c r="C4677" i="1"/>
  <c r="D4676" i="1"/>
  <c r="K2132" i="1"/>
  <c r="H2137" i="1"/>
  <c r="G3686" i="1"/>
  <c r="N1206" i="1"/>
  <c r="L1207" i="1"/>
  <c r="F4673" i="1"/>
  <c r="I2136" i="1"/>
  <c r="C4678" i="1" l="1"/>
  <c r="D4677" i="1"/>
  <c r="E4674" i="1"/>
  <c r="F4674" i="1"/>
  <c r="O1206" i="1"/>
  <c r="J2133" i="1"/>
  <c r="M1207" i="1"/>
  <c r="E4675" i="1" l="1"/>
  <c r="C4679" i="1"/>
  <c r="D4678" i="1"/>
  <c r="K2133" i="1"/>
  <c r="H2138" i="1"/>
  <c r="G3687" i="1"/>
  <c r="N1207" i="1"/>
  <c r="L1208" i="1"/>
  <c r="F4675" i="1"/>
  <c r="I2137" i="1"/>
  <c r="C4680" i="1" l="1"/>
  <c r="D4679" i="1"/>
  <c r="E4676" i="1"/>
  <c r="O1207" i="1"/>
  <c r="F4676" i="1"/>
  <c r="J2134" i="1"/>
  <c r="M1208" i="1"/>
  <c r="E4677" i="1" l="1"/>
  <c r="C4681" i="1"/>
  <c r="D4680" i="1"/>
  <c r="K2134" i="1"/>
  <c r="G3688" i="1"/>
  <c r="H2139" i="1"/>
  <c r="N1208" i="1"/>
  <c r="L1209" i="1"/>
  <c r="F4677" i="1"/>
  <c r="I2138" i="1"/>
  <c r="J2135" i="1"/>
  <c r="M1209" i="1"/>
  <c r="C4682" i="1" l="1"/>
  <c r="D4681" i="1"/>
  <c r="E4678" i="1"/>
  <c r="O1208" i="1"/>
  <c r="F4678" i="1"/>
  <c r="E4679" i="1" l="1"/>
  <c r="C4683" i="1"/>
  <c r="D4682" i="1"/>
  <c r="K2135" i="1"/>
  <c r="H2140" i="1"/>
  <c r="G3689" i="1"/>
  <c r="N1209" i="1"/>
  <c r="L1210" i="1"/>
  <c r="F4679" i="1"/>
  <c r="J2136" i="1"/>
  <c r="I2139" i="1"/>
  <c r="C4684" i="1" l="1"/>
  <c r="D4683" i="1"/>
  <c r="E4680" i="1"/>
  <c r="F4680" i="1"/>
  <c r="O1209" i="1"/>
  <c r="M1210" i="1"/>
  <c r="E4681" i="1" l="1"/>
  <c r="C4685" i="1"/>
  <c r="D4684" i="1"/>
  <c r="K2136" i="1"/>
  <c r="H2141" i="1"/>
  <c r="G3690" i="1"/>
  <c r="N1210" i="1"/>
  <c r="L1211" i="1"/>
  <c r="F4681" i="1"/>
  <c r="I2140" i="1"/>
  <c r="C4686" i="1" l="1"/>
  <c r="D4685" i="1"/>
  <c r="E4682" i="1"/>
  <c r="O1210" i="1"/>
  <c r="F4682" i="1"/>
  <c r="J2137" i="1"/>
  <c r="M1211" i="1"/>
  <c r="E4683" i="1" l="1"/>
  <c r="C4687" i="1"/>
  <c r="D4686" i="1"/>
  <c r="K2137" i="1"/>
  <c r="G3691" i="1"/>
  <c r="H2142" i="1"/>
  <c r="N1211" i="1"/>
  <c r="L1212" i="1"/>
  <c r="F4683" i="1"/>
  <c r="I2141" i="1"/>
  <c r="C4688" i="1" l="1"/>
  <c r="D4687" i="1"/>
  <c r="E4684" i="1"/>
  <c r="F4684" i="1"/>
  <c r="O1211" i="1"/>
  <c r="J2138" i="1"/>
  <c r="M1212" i="1"/>
  <c r="E4685" i="1" l="1"/>
  <c r="C4689" i="1"/>
  <c r="D4688" i="1"/>
  <c r="K2138" i="1"/>
  <c r="H2143" i="1"/>
  <c r="G3692" i="1"/>
  <c r="N1212" i="1"/>
  <c r="L1213" i="1"/>
  <c r="F4685" i="1"/>
  <c r="J2139" i="1"/>
  <c r="C4690" i="1" l="1"/>
  <c r="D4689" i="1"/>
  <c r="E4686" i="1"/>
  <c r="O1212" i="1"/>
  <c r="F4686" i="1"/>
  <c r="I2142" i="1"/>
  <c r="M1213" i="1"/>
  <c r="E4687" i="1" l="1"/>
  <c r="C4691" i="1"/>
  <c r="D4690" i="1"/>
  <c r="K2139" i="1"/>
  <c r="H2144" i="1"/>
  <c r="G3693" i="1"/>
  <c r="N1213" i="1"/>
  <c r="L1214" i="1"/>
  <c r="F4687" i="1"/>
  <c r="O1213" i="1"/>
  <c r="J2140" i="1"/>
  <c r="I2143" i="1"/>
  <c r="M1214" i="1"/>
  <c r="C4692" i="1" l="1"/>
  <c r="D4691" i="1"/>
  <c r="E4688" i="1"/>
  <c r="K2140" i="1"/>
  <c r="G3694" i="1"/>
  <c r="H2145" i="1"/>
  <c r="N1214" i="1"/>
  <c r="L1215" i="1"/>
  <c r="F4688" i="1"/>
  <c r="J2141" i="1"/>
  <c r="I2144" i="1"/>
  <c r="M1215" i="1"/>
  <c r="E4689" i="1" l="1"/>
  <c r="C4693" i="1"/>
  <c r="D4692" i="1"/>
  <c r="F4689" i="1"/>
  <c r="O1214" i="1"/>
  <c r="C4694" i="1" l="1"/>
  <c r="D4693" i="1"/>
  <c r="E4690" i="1"/>
  <c r="K2141" i="1"/>
  <c r="H2146" i="1"/>
  <c r="G3695" i="1"/>
  <c r="N1215" i="1"/>
  <c r="L1216" i="1"/>
  <c r="F4690" i="1"/>
  <c r="J2142" i="1"/>
  <c r="I2145" i="1"/>
  <c r="E4691" i="1" l="1"/>
  <c r="C4695" i="1"/>
  <c r="D4694" i="1"/>
  <c r="F4691" i="1"/>
  <c r="O1215" i="1"/>
  <c r="M1216" i="1"/>
  <c r="C4696" i="1" l="1"/>
  <c r="D4695" i="1"/>
  <c r="E4692" i="1"/>
  <c r="K2142" i="1"/>
  <c r="H2147" i="1"/>
  <c r="G3696" i="1"/>
  <c r="N1216" i="1"/>
  <c r="L1217" i="1"/>
  <c r="F4692" i="1"/>
  <c r="I2146" i="1"/>
  <c r="J2143" i="1"/>
  <c r="M1217" i="1"/>
  <c r="E4693" i="1" l="1"/>
  <c r="C4697" i="1"/>
  <c r="D4696" i="1"/>
  <c r="F4693" i="1"/>
  <c r="O1216" i="1"/>
  <c r="C4698" i="1" l="1"/>
  <c r="D4697" i="1"/>
  <c r="E4694" i="1"/>
  <c r="K2143" i="1"/>
  <c r="G3697" i="1"/>
  <c r="H2148" i="1"/>
  <c r="N1217" i="1"/>
  <c r="L1218" i="1"/>
  <c r="F4694" i="1"/>
  <c r="I2147" i="1"/>
  <c r="J2144" i="1"/>
  <c r="M1218" i="1"/>
  <c r="E4695" i="1" l="1"/>
  <c r="C4699" i="1"/>
  <c r="D4698" i="1"/>
  <c r="F4695" i="1"/>
  <c r="O1217" i="1"/>
  <c r="C4700" i="1" l="1"/>
  <c r="D4699" i="1"/>
  <c r="E4696" i="1"/>
  <c r="K2144" i="1"/>
  <c r="H2149" i="1"/>
  <c r="G3698" i="1"/>
  <c r="N1218" i="1"/>
  <c r="L1219" i="1"/>
  <c r="F4696" i="1"/>
  <c r="J2145" i="1"/>
  <c r="I2148" i="1"/>
  <c r="E4697" i="1" l="1"/>
  <c r="C4701" i="1"/>
  <c r="D4700" i="1"/>
  <c r="F4697" i="1"/>
  <c r="O1218" i="1"/>
  <c r="M1219" i="1"/>
  <c r="C4702" i="1" l="1"/>
  <c r="D4701" i="1"/>
  <c r="E4698" i="1"/>
  <c r="K2145" i="1"/>
  <c r="H2150" i="1"/>
  <c r="G3699" i="1"/>
  <c r="N1219" i="1"/>
  <c r="L1220" i="1"/>
  <c r="F4698" i="1"/>
  <c r="I2149" i="1"/>
  <c r="E4699" i="1" l="1"/>
  <c r="C4703" i="1"/>
  <c r="D4702" i="1"/>
  <c r="F4699" i="1"/>
  <c r="O1219" i="1"/>
  <c r="J2146" i="1"/>
  <c r="M1220" i="1"/>
  <c r="C4704" i="1" l="1"/>
  <c r="D4703" i="1"/>
  <c r="E4700" i="1"/>
  <c r="K2146" i="1"/>
  <c r="G3700" i="1"/>
  <c r="H2151" i="1"/>
  <c r="N1220" i="1"/>
  <c r="L1221" i="1"/>
  <c r="F4700" i="1"/>
  <c r="I2150" i="1"/>
  <c r="J2147" i="1"/>
  <c r="M1221" i="1"/>
  <c r="C4705" i="1" l="1"/>
  <c r="D4704" i="1"/>
  <c r="E4701" i="1"/>
  <c r="F4701" i="1"/>
  <c r="O1220" i="1"/>
  <c r="C4706" i="1" l="1"/>
  <c r="D4705" i="1"/>
  <c r="E4702" i="1"/>
  <c r="K2147" i="1"/>
  <c r="H2152" i="1"/>
  <c r="G3701" i="1"/>
  <c r="N1221" i="1"/>
  <c r="L1222" i="1"/>
  <c r="F4702" i="1"/>
  <c r="J2148" i="1"/>
  <c r="I2151" i="1"/>
  <c r="C4707" i="1" l="1"/>
  <c r="D4706" i="1"/>
  <c r="E4703" i="1"/>
  <c r="F4703" i="1"/>
  <c r="O1221" i="1"/>
  <c r="M1222" i="1"/>
  <c r="C4708" i="1" l="1"/>
  <c r="D4707" i="1"/>
  <c r="E4704" i="1"/>
  <c r="K2148" i="1"/>
  <c r="H2153" i="1"/>
  <c r="G3702" i="1"/>
  <c r="N1222" i="1"/>
  <c r="L1223" i="1"/>
  <c r="F4704" i="1"/>
  <c r="I2152" i="1"/>
  <c r="J2149" i="1"/>
  <c r="C4709" i="1" l="1"/>
  <c r="D4708" i="1"/>
  <c r="E4705" i="1"/>
  <c r="F4705" i="1"/>
  <c r="O1222" i="1"/>
  <c r="M1223" i="1"/>
  <c r="C4710" i="1" l="1"/>
  <c r="D4709" i="1"/>
  <c r="E4706" i="1"/>
  <c r="K2149" i="1"/>
  <c r="G3703" i="1"/>
  <c r="H2154" i="1"/>
  <c r="N1223" i="1"/>
  <c r="L1224" i="1"/>
  <c r="F4706" i="1"/>
  <c r="I2153" i="1"/>
  <c r="C4711" i="1" l="1"/>
  <c r="D4710" i="1"/>
  <c r="E4707" i="1"/>
  <c r="F4707" i="1"/>
  <c r="O1223" i="1"/>
  <c r="J2150" i="1"/>
  <c r="M1224" i="1"/>
  <c r="C4712" i="1" l="1"/>
  <c r="D4711" i="1"/>
  <c r="E4708" i="1"/>
  <c r="K2150" i="1"/>
  <c r="H2155" i="1"/>
  <c r="G3704" i="1"/>
  <c r="N1224" i="1"/>
  <c r="L1225" i="1"/>
  <c r="F4708" i="1"/>
  <c r="J2151" i="1"/>
  <c r="M1225" i="1"/>
  <c r="I2154" i="1"/>
  <c r="E4709" i="1" l="1"/>
  <c r="C4713" i="1"/>
  <c r="D4712" i="1"/>
  <c r="F4709" i="1"/>
  <c r="O1224" i="1"/>
  <c r="C4714" i="1" l="1"/>
  <c r="D4713" i="1"/>
  <c r="E4710" i="1"/>
  <c r="K2151" i="1"/>
  <c r="H2156" i="1"/>
  <c r="G3705" i="1"/>
  <c r="N1225" i="1"/>
  <c r="L1226" i="1"/>
  <c r="F4710" i="1"/>
  <c r="I2155" i="1"/>
  <c r="E4711" i="1" l="1"/>
  <c r="C4715" i="1"/>
  <c r="D4714" i="1"/>
  <c r="F4711" i="1"/>
  <c r="O1225" i="1"/>
  <c r="J2152" i="1"/>
  <c r="M1226" i="1"/>
  <c r="C4716" i="1" l="1"/>
  <c r="D4715" i="1"/>
  <c r="E4712" i="1"/>
  <c r="K2152" i="1"/>
  <c r="G3706" i="1"/>
  <c r="H2157" i="1"/>
  <c r="N1226" i="1"/>
  <c r="L1227" i="1"/>
  <c r="F4712" i="1"/>
  <c r="O1226" i="1"/>
  <c r="I2156" i="1"/>
  <c r="J2153" i="1"/>
  <c r="M1227" i="1"/>
  <c r="E4713" i="1" l="1"/>
  <c r="C4717" i="1"/>
  <c r="D4716" i="1"/>
  <c r="K2153" i="1"/>
  <c r="H2158" i="1"/>
  <c r="G3707" i="1"/>
  <c r="N1227" i="1"/>
  <c r="L1228" i="1"/>
  <c r="F4713" i="1"/>
  <c r="J2154" i="1"/>
  <c r="I2157" i="1"/>
  <c r="C4718" i="1" l="1"/>
  <c r="D4717" i="1"/>
  <c r="E4714" i="1"/>
  <c r="O1227" i="1"/>
  <c r="F4714" i="1"/>
  <c r="M1228" i="1"/>
  <c r="E4715" i="1" l="1"/>
  <c r="C4719" i="1"/>
  <c r="D4718" i="1"/>
  <c r="K2154" i="1"/>
  <c r="H2159" i="1"/>
  <c r="G3708" i="1"/>
  <c r="N1228" i="1"/>
  <c r="L1229" i="1"/>
  <c r="F4715" i="1"/>
  <c r="I2158" i="1"/>
  <c r="C4720" i="1" l="1"/>
  <c r="D4719" i="1"/>
  <c r="E4716" i="1"/>
  <c r="F4716" i="1"/>
  <c r="O1228" i="1"/>
  <c r="J2155" i="1"/>
  <c r="M1229" i="1"/>
  <c r="E4717" i="1" l="1"/>
  <c r="C4721" i="1"/>
  <c r="D4720" i="1"/>
  <c r="K2155" i="1"/>
  <c r="G3709" i="1"/>
  <c r="H2160" i="1"/>
  <c r="N1229" i="1"/>
  <c r="L1230" i="1"/>
  <c r="O1229" i="1"/>
  <c r="F4717" i="1"/>
  <c r="I2159" i="1"/>
  <c r="J2156" i="1"/>
  <c r="M1230" i="1"/>
  <c r="C4722" i="1" l="1"/>
  <c r="D4721" i="1"/>
  <c r="E4718" i="1"/>
  <c r="K2156" i="1"/>
  <c r="H2161" i="1"/>
  <c r="G3710" i="1"/>
  <c r="N1230" i="1"/>
  <c r="L1231" i="1"/>
  <c r="F4718" i="1"/>
  <c r="J2157" i="1"/>
  <c r="I2160" i="1"/>
  <c r="E4719" i="1" l="1"/>
  <c r="C4723" i="1"/>
  <c r="D4722" i="1"/>
  <c r="F4719" i="1"/>
  <c r="O1230" i="1"/>
  <c r="M1231" i="1"/>
  <c r="C4724" i="1" l="1"/>
  <c r="D4723" i="1"/>
  <c r="E4720" i="1"/>
  <c r="K2157" i="1"/>
  <c r="H2162" i="1"/>
  <c r="G3711" i="1"/>
  <c r="N1231" i="1"/>
  <c r="L1232" i="1"/>
  <c r="F4720" i="1"/>
  <c r="I2161" i="1"/>
  <c r="E4721" i="1" l="1"/>
  <c r="C4725" i="1"/>
  <c r="D4724" i="1"/>
  <c r="F4721" i="1"/>
  <c r="O1231" i="1"/>
  <c r="J2158" i="1"/>
  <c r="M1232" i="1"/>
  <c r="C4726" i="1" l="1"/>
  <c r="D4725" i="1"/>
  <c r="E4722" i="1"/>
  <c r="K2158" i="1"/>
  <c r="G3712" i="1"/>
  <c r="H2163" i="1"/>
  <c r="N1232" i="1"/>
  <c r="L1233" i="1"/>
  <c r="F4722" i="1"/>
  <c r="I2162" i="1"/>
  <c r="E4723" i="1" l="1"/>
  <c r="C4727" i="1"/>
  <c r="D4726" i="1"/>
  <c r="F4723" i="1"/>
  <c r="O1232" i="1"/>
  <c r="J2159" i="1"/>
  <c r="M1233" i="1"/>
  <c r="C4728" i="1" l="1"/>
  <c r="D4727" i="1"/>
  <c r="E4724" i="1"/>
  <c r="K2159" i="1"/>
  <c r="H2164" i="1"/>
  <c r="G3713" i="1"/>
  <c r="N1233" i="1"/>
  <c r="L1234" i="1"/>
  <c r="F4724" i="1"/>
  <c r="J2160" i="1"/>
  <c r="E4725" i="1" l="1"/>
  <c r="C4729" i="1"/>
  <c r="D4728" i="1"/>
  <c r="F4725" i="1"/>
  <c r="O1233" i="1"/>
  <c r="I2163" i="1"/>
  <c r="M1234" i="1"/>
  <c r="C4730" i="1" l="1"/>
  <c r="D4729" i="1"/>
  <c r="E4726" i="1"/>
  <c r="K2160" i="1"/>
  <c r="H2165" i="1"/>
  <c r="G3714" i="1"/>
  <c r="N1234" i="1"/>
  <c r="L1235" i="1"/>
  <c r="F4726" i="1"/>
  <c r="I2164" i="1"/>
  <c r="E4727" i="1" l="1"/>
  <c r="C4731" i="1"/>
  <c r="D4730" i="1"/>
  <c r="F4727" i="1"/>
  <c r="O1234" i="1"/>
  <c r="J2161" i="1"/>
  <c r="M1235" i="1"/>
  <c r="C4732" i="1" l="1"/>
  <c r="D4731" i="1"/>
  <c r="E4728" i="1"/>
  <c r="K2161" i="1"/>
  <c r="G3715" i="1"/>
  <c r="H2166" i="1"/>
  <c r="N1235" i="1"/>
  <c r="L1236" i="1"/>
  <c r="F4728" i="1"/>
  <c r="I2165" i="1"/>
  <c r="J2162" i="1"/>
  <c r="E4729" i="1" l="1"/>
  <c r="C4733" i="1"/>
  <c r="D4732" i="1"/>
  <c r="F4729" i="1"/>
  <c r="O1235" i="1"/>
  <c r="M1236" i="1"/>
  <c r="C4734" i="1" l="1"/>
  <c r="D4733" i="1"/>
  <c r="E4730" i="1"/>
  <c r="K2162" i="1"/>
  <c r="H2167" i="1"/>
  <c r="G3716" i="1"/>
  <c r="N1236" i="1"/>
  <c r="L1237" i="1"/>
  <c r="F4730" i="1"/>
  <c r="J2163" i="1"/>
  <c r="I2166" i="1"/>
  <c r="E4731" i="1" l="1"/>
  <c r="C4735" i="1"/>
  <c r="D4734" i="1"/>
  <c r="O1236" i="1"/>
  <c r="F4731" i="1"/>
  <c r="M1237" i="1"/>
  <c r="C4736" i="1" l="1"/>
  <c r="D4735" i="1"/>
  <c r="E4732" i="1"/>
  <c r="K2163" i="1"/>
  <c r="H2168" i="1"/>
  <c r="G3717" i="1"/>
  <c r="N1237" i="1"/>
  <c r="L1238" i="1"/>
  <c r="F4732" i="1"/>
  <c r="I2167" i="1"/>
  <c r="E4733" i="1" l="1"/>
  <c r="C4737" i="1"/>
  <c r="D4736" i="1"/>
  <c r="F4733" i="1"/>
  <c r="O1237" i="1"/>
  <c r="J2164" i="1"/>
  <c r="M1238" i="1"/>
  <c r="C4738" i="1" l="1"/>
  <c r="D4737" i="1"/>
  <c r="E4734" i="1"/>
  <c r="K2164" i="1"/>
  <c r="G3718" i="1"/>
  <c r="H2169" i="1"/>
  <c r="N1238" i="1"/>
  <c r="L1239" i="1"/>
  <c r="F4734" i="1"/>
  <c r="I2168" i="1"/>
  <c r="J2165" i="1"/>
  <c r="E4735" i="1" l="1"/>
  <c r="C4739" i="1"/>
  <c r="D4738" i="1"/>
  <c r="F4735" i="1"/>
  <c r="O1238" i="1"/>
  <c r="M1239" i="1"/>
  <c r="C4740" i="1" l="1"/>
  <c r="D4739" i="1"/>
  <c r="E4736" i="1"/>
  <c r="K2165" i="1"/>
  <c r="H2170" i="1"/>
  <c r="G3719" i="1"/>
  <c r="N1239" i="1"/>
  <c r="L1240" i="1"/>
  <c r="F4736" i="1"/>
  <c r="J2166" i="1"/>
  <c r="I2169" i="1"/>
  <c r="E4737" i="1" l="1"/>
  <c r="C4741" i="1"/>
  <c r="D4740" i="1"/>
  <c r="F4737" i="1"/>
  <c r="O1239" i="1"/>
  <c r="M1240" i="1"/>
  <c r="C4742" i="1" l="1"/>
  <c r="D4741" i="1"/>
  <c r="E4738" i="1"/>
  <c r="K2166" i="1"/>
  <c r="H2171" i="1"/>
  <c r="G3720" i="1"/>
  <c r="N1240" i="1"/>
  <c r="L1241" i="1"/>
  <c r="F4738" i="1"/>
  <c r="I2170" i="1"/>
  <c r="E4739" i="1" l="1"/>
  <c r="C4743" i="1"/>
  <c r="D4742" i="1"/>
  <c r="F4739" i="1"/>
  <c r="O1240" i="1"/>
  <c r="J2167" i="1"/>
  <c r="M1241" i="1"/>
  <c r="C4744" i="1" l="1"/>
  <c r="D4743" i="1"/>
  <c r="E4740" i="1"/>
  <c r="K2167" i="1"/>
  <c r="G3721" i="1"/>
  <c r="H2172" i="1"/>
  <c r="N1241" i="1"/>
  <c r="L1242" i="1"/>
  <c r="F4740" i="1"/>
  <c r="I2171" i="1"/>
  <c r="E4741" i="1" l="1"/>
  <c r="C4745" i="1"/>
  <c r="D4744" i="1"/>
  <c r="F4741" i="1"/>
  <c r="O1241" i="1"/>
  <c r="J2168" i="1"/>
  <c r="M1242" i="1"/>
  <c r="C4746" i="1" l="1"/>
  <c r="D4745" i="1"/>
  <c r="E4742" i="1"/>
  <c r="K2168" i="1"/>
  <c r="H2173" i="1"/>
  <c r="G3722" i="1"/>
  <c r="N1242" i="1"/>
  <c r="L1243" i="1"/>
  <c r="F4742" i="1"/>
  <c r="J2169" i="1"/>
  <c r="E4743" i="1" l="1"/>
  <c r="C4747" i="1"/>
  <c r="D4746" i="1"/>
  <c r="F4743" i="1"/>
  <c r="O1242" i="1"/>
  <c r="I2172" i="1"/>
  <c r="M1243" i="1"/>
  <c r="C4748" i="1" l="1"/>
  <c r="D4747" i="1"/>
  <c r="E4744" i="1"/>
  <c r="K2169" i="1"/>
  <c r="H2174" i="1"/>
  <c r="G3723" i="1"/>
  <c r="N1243" i="1"/>
  <c r="L1244" i="1"/>
  <c r="F4744" i="1"/>
  <c r="I2173" i="1"/>
  <c r="J2170" i="1"/>
  <c r="E4745" i="1" l="1"/>
  <c r="C4749" i="1"/>
  <c r="D4748" i="1"/>
  <c r="F4745" i="1"/>
  <c r="O1243" i="1"/>
  <c r="M1244" i="1"/>
  <c r="C4750" i="1" l="1"/>
  <c r="D4749" i="1"/>
  <c r="E4746" i="1"/>
  <c r="K2170" i="1"/>
  <c r="G3724" i="1"/>
  <c r="H2175" i="1"/>
  <c r="N1244" i="1"/>
  <c r="L1245" i="1"/>
  <c r="F4746" i="1"/>
  <c r="I2174" i="1"/>
  <c r="J2171" i="1"/>
  <c r="E4747" i="1" l="1"/>
  <c r="C4751" i="1"/>
  <c r="D4750" i="1"/>
  <c r="F4747" i="1"/>
  <c r="O1244" i="1"/>
  <c r="M1245" i="1"/>
  <c r="C4752" i="1" l="1"/>
  <c r="D4751" i="1"/>
  <c r="E4748" i="1"/>
  <c r="K2171" i="1"/>
  <c r="H2176" i="1"/>
  <c r="G3725" i="1"/>
  <c r="N1245" i="1"/>
  <c r="L1246" i="1"/>
  <c r="F4748" i="1"/>
  <c r="J2172" i="1"/>
  <c r="I2175" i="1"/>
  <c r="E4749" i="1" l="1"/>
  <c r="C4753" i="1"/>
  <c r="D4752" i="1"/>
  <c r="F4749" i="1"/>
  <c r="O1245" i="1"/>
  <c r="M1246" i="1"/>
  <c r="C4754" i="1" l="1"/>
  <c r="D4753" i="1"/>
  <c r="E4750" i="1"/>
  <c r="K2172" i="1"/>
  <c r="H2177" i="1"/>
  <c r="G3726" i="1"/>
  <c r="N1246" i="1"/>
  <c r="L1247" i="1"/>
  <c r="F4750" i="1"/>
  <c r="I2176" i="1"/>
  <c r="E4751" i="1" l="1"/>
  <c r="C4755" i="1"/>
  <c r="D4754" i="1"/>
  <c r="F4751" i="1"/>
  <c r="O1246" i="1"/>
  <c r="J2173" i="1"/>
  <c r="M1247" i="1"/>
  <c r="C4756" i="1" l="1"/>
  <c r="D4755" i="1"/>
  <c r="E4752" i="1"/>
  <c r="K2173" i="1"/>
  <c r="G3727" i="1"/>
  <c r="H2178" i="1"/>
  <c r="N1247" i="1"/>
  <c r="L1248" i="1"/>
  <c r="F4752" i="1"/>
  <c r="J2174" i="1"/>
  <c r="I2177" i="1"/>
  <c r="E4753" i="1" l="1"/>
  <c r="C4757" i="1"/>
  <c r="D4756" i="1"/>
  <c r="F4753" i="1"/>
  <c r="O1247" i="1"/>
  <c r="M1248" i="1"/>
  <c r="C4758" i="1" l="1"/>
  <c r="D4757" i="1"/>
  <c r="E4754" i="1"/>
  <c r="K2174" i="1"/>
  <c r="H2179" i="1"/>
  <c r="G3728" i="1"/>
  <c r="N1248" i="1"/>
  <c r="L1249" i="1"/>
  <c r="F4754" i="1"/>
  <c r="J2175" i="1"/>
  <c r="E4755" i="1" l="1"/>
  <c r="C4759" i="1"/>
  <c r="D4758" i="1"/>
  <c r="F4755" i="1"/>
  <c r="O1248" i="1"/>
  <c r="I2178" i="1"/>
  <c r="M1249" i="1"/>
  <c r="C4760" i="1" l="1"/>
  <c r="D4759" i="1"/>
  <c r="E4756" i="1"/>
  <c r="K2175" i="1"/>
  <c r="H2180" i="1"/>
  <c r="G3729" i="1"/>
  <c r="N1249" i="1"/>
  <c r="L1250" i="1"/>
  <c r="F4756" i="1"/>
  <c r="I2179" i="1"/>
  <c r="E4757" i="1" l="1"/>
  <c r="D4760" i="1"/>
  <c r="C4761" i="1"/>
  <c r="F4757" i="1"/>
  <c r="O1249" i="1"/>
  <c r="J2176" i="1"/>
  <c r="M1250" i="1"/>
  <c r="D4761" i="1" l="1"/>
  <c r="C4762" i="1"/>
  <c r="E4758" i="1"/>
  <c r="K2176" i="1"/>
  <c r="G3730" i="1"/>
  <c r="H2181" i="1"/>
  <c r="N1250" i="1"/>
  <c r="L1251" i="1"/>
  <c r="F4758" i="1"/>
  <c r="I2180" i="1"/>
  <c r="J2177" i="1"/>
  <c r="M1251" i="1"/>
  <c r="D4762" i="1" l="1"/>
  <c r="C4763" i="1"/>
  <c r="E4759" i="1"/>
  <c r="F4759" i="1"/>
  <c r="O1250" i="1"/>
  <c r="E4760" i="1" l="1"/>
  <c r="D4763" i="1"/>
  <c r="C4764" i="1"/>
  <c r="K2177" i="1"/>
  <c r="H2182" i="1"/>
  <c r="G3731" i="1"/>
  <c r="N1251" i="1"/>
  <c r="L1252" i="1"/>
  <c r="F4760" i="1"/>
  <c r="J2178" i="1"/>
  <c r="I2181" i="1"/>
  <c r="D4764" i="1" l="1"/>
  <c r="C4765" i="1"/>
  <c r="E4761" i="1"/>
  <c r="F4761" i="1"/>
  <c r="O1251" i="1"/>
  <c r="M1252" i="1"/>
  <c r="E4762" i="1" l="1"/>
  <c r="D4765" i="1"/>
  <c r="C4766" i="1"/>
  <c r="K2178" i="1"/>
  <c r="H2183" i="1"/>
  <c r="G3732" i="1"/>
  <c r="N1252" i="1"/>
  <c r="L1253" i="1"/>
  <c r="F4762" i="1"/>
  <c r="J2179" i="1"/>
  <c r="I2182" i="1"/>
  <c r="D4766" i="1" l="1"/>
  <c r="C4767" i="1"/>
  <c r="E4763" i="1"/>
  <c r="F4763" i="1"/>
  <c r="O1252" i="1"/>
  <c r="M1253" i="1"/>
  <c r="E4764" i="1" l="1"/>
  <c r="C4768" i="1"/>
  <c r="D4767" i="1"/>
  <c r="K2179" i="1"/>
  <c r="G3733" i="1"/>
  <c r="H2184" i="1"/>
  <c r="N1253" i="1"/>
  <c r="L1254" i="1"/>
  <c r="F4764" i="1"/>
  <c r="I2183" i="1"/>
  <c r="C4769" i="1" l="1"/>
  <c r="D4768" i="1"/>
  <c r="E4765" i="1"/>
  <c r="F4765" i="1"/>
  <c r="O1253" i="1"/>
  <c r="J2180" i="1"/>
  <c r="M1254" i="1"/>
  <c r="D4769" i="1" l="1"/>
  <c r="C4770" i="1"/>
  <c r="E4766" i="1"/>
  <c r="K2180" i="1"/>
  <c r="H2185" i="1"/>
  <c r="G3734" i="1"/>
  <c r="N1254" i="1"/>
  <c r="L1255" i="1"/>
  <c r="F4766" i="1"/>
  <c r="J2181" i="1"/>
  <c r="I2184" i="1"/>
  <c r="D4770" i="1" l="1"/>
  <c r="C4771" i="1"/>
  <c r="E4767" i="1"/>
  <c r="F4767" i="1"/>
  <c r="O1254" i="1"/>
  <c r="M1255" i="1"/>
  <c r="E4768" i="1" l="1"/>
  <c r="D4771" i="1"/>
  <c r="C4772" i="1"/>
  <c r="K2181" i="1"/>
  <c r="H2186" i="1"/>
  <c r="G3735" i="1"/>
  <c r="N1255" i="1"/>
  <c r="L1256" i="1"/>
  <c r="F4768" i="1"/>
  <c r="I2185" i="1"/>
  <c r="D4772" i="1" l="1"/>
  <c r="C4773" i="1"/>
  <c r="E4769" i="1"/>
  <c r="O1255" i="1"/>
  <c r="F4769" i="1"/>
  <c r="J2182" i="1"/>
  <c r="M1256" i="1"/>
  <c r="E4770" i="1" l="1"/>
  <c r="D4773" i="1"/>
  <c r="C4774" i="1"/>
  <c r="K2182" i="1"/>
  <c r="G3736" i="1"/>
  <c r="H2187" i="1"/>
  <c r="N1256" i="1"/>
  <c r="L1257" i="1"/>
  <c r="F4770" i="1"/>
  <c r="O1256" i="1"/>
  <c r="I2186" i="1"/>
  <c r="J2183" i="1"/>
  <c r="M1257" i="1"/>
  <c r="C4775" i="1" l="1"/>
  <c r="D4774" i="1"/>
  <c r="E4771" i="1"/>
  <c r="K2183" i="1"/>
  <c r="H2188" i="1"/>
  <c r="G3737" i="1"/>
  <c r="N1257" i="1"/>
  <c r="L1258" i="1"/>
  <c r="F4771" i="1"/>
  <c r="J2184" i="1"/>
  <c r="I2187" i="1"/>
  <c r="E4772" i="1" l="1"/>
  <c r="D4775" i="1"/>
  <c r="C4776" i="1"/>
  <c r="F4772" i="1"/>
  <c r="O1257" i="1"/>
  <c r="M1258" i="1"/>
  <c r="E4773" i="1" l="1"/>
  <c r="D4776" i="1"/>
  <c r="C4777" i="1"/>
  <c r="K2184" i="1"/>
  <c r="H2189" i="1"/>
  <c r="G3738" i="1"/>
  <c r="N1258" i="1"/>
  <c r="L1259" i="1"/>
  <c r="F4773" i="1"/>
  <c r="J2185" i="1"/>
  <c r="I2188" i="1"/>
  <c r="M1259" i="1"/>
  <c r="E4774" i="1" l="1"/>
  <c r="D4777" i="1"/>
  <c r="C4778" i="1"/>
  <c r="F4774" i="1"/>
  <c r="O1258" i="1"/>
  <c r="E4775" i="1" l="1"/>
  <c r="D4778" i="1"/>
  <c r="C4779" i="1"/>
  <c r="K2185" i="1"/>
  <c r="H2190" i="1"/>
  <c r="G3739" i="1"/>
  <c r="N1259" i="1"/>
  <c r="L1260" i="1"/>
  <c r="F4775" i="1"/>
  <c r="I2189" i="1"/>
  <c r="E4776" i="1" l="1"/>
  <c r="C4780" i="1"/>
  <c r="D4779" i="1"/>
  <c r="F4776" i="1"/>
  <c r="O1259" i="1"/>
  <c r="J2186" i="1"/>
  <c r="M1260" i="1"/>
  <c r="D4780" i="1" l="1"/>
  <c r="C4781" i="1"/>
  <c r="E4777" i="1"/>
  <c r="K2186" i="1"/>
  <c r="H2191" i="1"/>
  <c r="G3740" i="1"/>
  <c r="N1260" i="1"/>
  <c r="L1261" i="1"/>
  <c r="F4777" i="1"/>
  <c r="I2190" i="1"/>
  <c r="E4778" i="1" l="1"/>
  <c r="C4782" i="1"/>
  <c r="D4781" i="1"/>
  <c r="F4778" i="1"/>
  <c r="O1260" i="1"/>
  <c r="J2187" i="1"/>
  <c r="M1261" i="1"/>
  <c r="C4783" i="1" l="1"/>
  <c r="D4782" i="1"/>
  <c r="E4779" i="1"/>
  <c r="K2187" i="1"/>
  <c r="H2192" i="1"/>
  <c r="G3741" i="1"/>
  <c r="N1261" i="1"/>
  <c r="L1262" i="1"/>
  <c r="F4779" i="1"/>
  <c r="O1261" i="1"/>
  <c r="J2188" i="1"/>
  <c r="I2191" i="1"/>
  <c r="M1262" i="1"/>
  <c r="D4783" i="1" l="1"/>
  <c r="C4784" i="1"/>
  <c r="E4780" i="1"/>
  <c r="K2188" i="1"/>
  <c r="H2193" i="1"/>
  <c r="G3742" i="1"/>
  <c r="N1262" i="1"/>
  <c r="L1263" i="1"/>
  <c r="F4780" i="1"/>
  <c r="J2189" i="1"/>
  <c r="D4784" i="1" l="1"/>
  <c r="C4785" i="1"/>
  <c r="E4781" i="1"/>
  <c r="F4781" i="1"/>
  <c r="O1262" i="1"/>
  <c r="I2192" i="1"/>
  <c r="M1263" i="1"/>
  <c r="E4782" i="1" l="1"/>
  <c r="C4786" i="1"/>
  <c r="D4785" i="1"/>
  <c r="K2189" i="1"/>
  <c r="G3743" i="1"/>
  <c r="H2194" i="1"/>
  <c r="N1263" i="1"/>
  <c r="L1264" i="1"/>
  <c r="F4782" i="1"/>
  <c r="J2190" i="1"/>
  <c r="I2193" i="1"/>
  <c r="M1264" i="1"/>
  <c r="D4786" i="1" l="1"/>
  <c r="C4787" i="1"/>
  <c r="E4783" i="1"/>
  <c r="F4783" i="1"/>
  <c r="O1263" i="1"/>
  <c r="D4787" i="1" l="1"/>
  <c r="C4788" i="1"/>
  <c r="E4784" i="1"/>
  <c r="K2190" i="1"/>
  <c r="H2195" i="1"/>
  <c r="G3744" i="1"/>
  <c r="N1264" i="1"/>
  <c r="L1265" i="1"/>
  <c r="F4784" i="1"/>
  <c r="O1264" i="1"/>
  <c r="I2194" i="1"/>
  <c r="J2191" i="1"/>
  <c r="M1265" i="1"/>
  <c r="C4789" i="1" l="1"/>
  <c r="D4788" i="1"/>
  <c r="E4785" i="1"/>
  <c r="K2191" i="1"/>
  <c r="H2196" i="1"/>
  <c r="G3745" i="1"/>
  <c r="N1265" i="1"/>
  <c r="L1266" i="1"/>
  <c r="F4785" i="1"/>
  <c r="I2195" i="1"/>
  <c r="J2192" i="1"/>
  <c r="E4786" i="1" l="1"/>
  <c r="D4789" i="1"/>
  <c r="C4790" i="1"/>
  <c r="F4786" i="1"/>
  <c r="O1265" i="1"/>
  <c r="M1266" i="1"/>
  <c r="D4790" i="1" l="1"/>
  <c r="C4791" i="1"/>
  <c r="E4787" i="1"/>
  <c r="K2192" i="1"/>
  <c r="G3746" i="1"/>
  <c r="H2197" i="1"/>
  <c r="N1266" i="1"/>
  <c r="L1267" i="1"/>
  <c r="F4787" i="1"/>
  <c r="I2196" i="1"/>
  <c r="J2193" i="1"/>
  <c r="D4791" i="1" l="1"/>
  <c r="C4792" i="1"/>
  <c r="E4788" i="1"/>
  <c r="F4788" i="1"/>
  <c r="O1266" i="1"/>
  <c r="M1267" i="1"/>
  <c r="E4789" i="1" l="1"/>
  <c r="D4792" i="1"/>
  <c r="C4793" i="1"/>
  <c r="K2193" i="1"/>
  <c r="H2198" i="1"/>
  <c r="G3747" i="1"/>
  <c r="N1267" i="1"/>
  <c r="L1268" i="1"/>
  <c r="F4789" i="1"/>
  <c r="J2194" i="1"/>
  <c r="I2197" i="1"/>
  <c r="C4794" i="1" l="1"/>
  <c r="D4793" i="1"/>
  <c r="E4790" i="1"/>
  <c r="F4790" i="1"/>
  <c r="O1267" i="1"/>
  <c r="M1268" i="1"/>
  <c r="E4791" i="1" l="1"/>
  <c r="C4795" i="1"/>
  <c r="D4794" i="1"/>
  <c r="K2194" i="1"/>
  <c r="G3748" i="1"/>
  <c r="H2199" i="1"/>
  <c r="N1268" i="1"/>
  <c r="L1269" i="1"/>
  <c r="F4791" i="1"/>
  <c r="I2198" i="1"/>
  <c r="D4795" i="1" l="1"/>
  <c r="C4796" i="1"/>
  <c r="E4792" i="1"/>
  <c r="O1268" i="1"/>
  <c r="F4792" i="1"/>
  <c r="M1269" i="1"/>
  <c r="J2195" i="1"/>
  <c r="E4793" i="1" l="1"/>
  <c r="D4796" i="1"/>
  <c r="C4797" i="1"/>
  <c r="K2195" i="1"/>
  <c r="G3749" i="1"/>
  <c r="H2200" i="1"/>
  <c r="N1269" i="1"/>
  <c r="L1270" i="1"/>
  <c r="F4793" i="1"/>
  <c r="I2199" i="1"/>
  <c r="C4798" i="1" l="1"/>
  <c r="D4797" i="1"/>
  <c r="E4794" i="1"/>
  <c r="F4794" i="1"/>
  <c r="O1269" i="1"/>
  <c r="M1270" i="1"/>
  <c r="J2196" i="1"/>
  <c r="E4795" i="1" l="1"/>
  <c r="D4798" i="1"/>
  <c r="C4799" i="1"/>
  <c r="K2196" i="1"/>
  <c r="G3750" i="1"/>
  <c r="H2201" i="1"/>
  <c r="N1270" i="1"/>
  <c r="L1271" i="1"/>
  <c r="F4795" i="1"/>
  <c r="O1270" i="1"/>
  <c r="I2200" i="1"/>
  <c r="J2197" i="1"/>
  <c r="M1271" i="1"/>
  <c r="E4796" i="1" l="1"/>
  <c r="C4800" i="1"/>
  <c r="D4799" i="1"/>
  <c r="K2197" i="1"/>
  <c r="G3751" i="1"/>
  <c r="H2202" i="1"/>
  <c r="N1271" i="1"/>
  <c r="L1272" i="1"/>
  <c r="F4796" i="1"/>
  <c r="I2201" i="1"/>
  <c r="D4800" i="1" l="1"/>
  <c r="C4801" i="1"/>
  <c r="E4797" i="1"/>
  <c r="O1271" i="1"/>
  <c r="F4797" i="1"/>
  <c r="J2198" i="1"/>
  <c r="M1272" i="1"/>
  <c r="E4798" i="1" l="1"/>
  <c r="D4801" i="1"/>
  <c r="C4802" i="1"/>
  <c r="K2198" i="1"/>
  <c r="H2203" i="1"/>
  <c r="G3752" i="1"/>
  <c r="N1272" i="1"/>
  <c r="L1273" i="1"/>
  <c r="F4798" i="1"/>
  <c r="I2202" i="1"/>
  <c r="J2199" i="1"/>
  <c r="M1273" i="1"/>
  <c r="C4803" i="1" l="1"/>
  <c r="D4802" i="1"/>
  <c r="E4799" i="1"/>
  <c r="F4799" i="1"/>
  <c r="O1272" i="1"/>
  <c r="E4800" i="1" l="1"/>
  <c r="D4803" i="1"/>
  <c r="C4804" i="1"/>
  <c r="K2199" i="1"/>
  <c r="G3753" i="1"/>
  <c r="H2204" i="1"/>
  <c r="N1273" i="1"/>
  <c r="L1274" i="1"/>
  <c r="F4800" i="1"/>
  <c r="I2203" i="1"/>
  <c r="J2200" i="1"/>
  <c r="M1274" i="1"/>
  <c r="D4804" i="1" l="1"/>
  <c r="C4805" i="1"/>
  <c r="E4801" i="1"/>
  <c r="F4801" i="1"/>
  <c r="O1273" i="1"/>
  <c r="C4806" i="1" l="1"/>
  <c r="D4805" i="1"/>
  <c r="E4802" i="1"/>
  <c r="K2200" i="1"/>
  <c r="H2205" i="1"/>
  <c r="G3754" i="1"/>
  <c r="N1274" i="1"/>
  <c r="L1275" i="1"/>
  <c r="F4802" i="1"/>
  <c r="J2201" i="1"/>
  <c r="E4803" i="1" l="1"/>
  <c r="D4806" i="1"/>
  <c r="C4807" i="1"/>
  <c r="F4803" i="1"/>
  <c r="O1274" i="1"/>
  <c r="I2204" i="1"/>
  <c r="M1275" i="1"/>
  <c r="E4804" i="1" l="1"/>
  <c r="D4807" i="1"/>
  <c r="C4808" i="1"/>
  <c r="K2201" i="1"/>
  <c r="H2206" i="1"/>
  <c r="G3755" i="1"/>
  <c r="N1275" i="1"/>
  <c r="L1276" i="1"/>
  <c r="F4804" i="1"/>
  <c r="J2202" i="1"/>
  <c r="I2205" i="1"/>
  <c r="E4805" i="1" l="1"/>
  <c r="C4809" i="1"/>
  <c r="D4808" i="1"/>
  <c r="F4805" i="1"/>
  <c r="O1275" i="1"/>
  <c r="M1276" i="1"/>
  <c r="D4809" i="1" l="1"/>
  <c r="C4810" i="1"/>
  <c r="E4806" i="1"/>
  <c r="K2202" i="1"/>
  <c r="G3756" i="1"/>
  <c r="H2207" i="1"/>
  <c r="N1276" i="1"/>
  <c r="L1277" i="1"/>
  <c r="F4806" i="1"/>
  <c r="O1276" i="1"/>
  <c r="J2203" i="1"/>
  <c r="I2206" i="1"/>
  <c r="M1277" i="1"/>
  <c r="E4807" i="1" l="1"/>
  <c r="C4811" i="1"/>
  <c r="D4810" i="1"/>
  <c r="K2203" i="1"/>
  <c r="H2208" i="1"/>
  <c r="G3757" i="1"/>
  <c r="N1277" i="1"/>
  <c r="L1278" i="1"/>
  <c r="F4807" i="1"/>
  <c r="J2204" i="1"/>
  <c r="C4812" i="1" l="1"/>
  <c r="D4811" i="1"/>
  <c r="E4808" i="1"/>
  <c r="F4808" i="1"/>
  <c r="O1277" i="1"/>
  <c r="I2207" i="1"/>
  <c r="M1278" i="1"/>
  <c r="D4812" i="1" l="1"/>
  <c r="C4813" i="1"/>
  <c r="E4809" i="1"/>
  <c r="K2204" i="1"/>
  <c r="H2209" i="1"/>
  <c r="G3758" i="1"/>
  <c r="N1278" i="1"/>
  <c r="L1279" i="1"/>
  <c r="F4809" i="1"/>
  <c r="J2205" i="1"/>
  <c r="D4813" i="1" l="1"/>
  <c r="C4814" i="1"/>
  <c r="E4810" i="1"/>
  <c r="F4810" i="1"/>
  <c r="O1278" i="1"/>
  <c r="I2208" i="1"/>
  <c r="M1279" i="1"/>
  <c r="E4811" i="1" l="1"/>
  <c r="C4815" i="1"/>
  <c r="D4814" i="1"/>
  <c r="K2205" i="1"/>
  <c r="H2210" i="1"/>
  <c r="G3759" i="1"/>
  <c r="N1279" i="1"/>
  <c r="L1280" i="1"/>
  <c r="F4811" i="1"/>
  <c r="O1279" i="1"/>
  <c r="I2209" i="1"/>
  <c r="J2206" i="1"/>
  <c r="M1280" i="1"/>
  <c r="D4815" i="1" l="1"/>
  <c r="C4816" i="1"/>
  <c r="E4812" i="1"/>
  <c r="K2206" i="1"/>
  <c r="H2211" i="1"/>
  <c r="G3760" i="1"/>
  <c r="N1280" i="1"/>
  <c r="L1281" i="1"/>
  <c r="F4812" i="1"/>
  <c r="O1280" i="1"/>
  <c r="J2207" i="1"/>
  <c r="I2210" i="1"/>
  <c r="M1281" i="1"/>
  <c r="D4816" i="1" l="1"/>
  <c r="C4817" i="1"/>
  <c r="E4813" i="1"/>
  <c r="K2207" i="1"/>
  <c r="G3761" i="1"/>
  <c r="H2212" i="1"/>
  <c r="N1281" i="1"/>
  <c r="L1282" i="1"/>
  <c r="F4813" i="1"/>
  <c r="I2211" i="1"/>
  <c r="C4818" i="1" l="1"/>
  <c r="D4817" i="1"/>
  <c r="E4814" i="1"/>
  <c r="O1281" i="1"/>
  <c r="F4814" i="1"/>
  <c r="J2208" i="1"/>
  <c r="M1282" i="1"/>
  <c r="E4815" i="1" l="1"/>
  <c r="D4818" i="1"/>
  <c r="C4819" i="1"/>
  <c r="K2208" i="1"/>
  <c r="H2213" i="1"/>
  <c r="G3762" i="1"/>
  <c r="N1282" i="1"/>
  <c r="L1283" i="1"/>
  <c r="F4815" i="1"/>
  <c r="J2209" i="1"/>
  <c r="I2212" i="1"/>
  <c r="D4819" i="1" l="1"/>
  <c r="C4820" i="1"/>
  <c r="E4816" i="1"/>
  <c r="F4816" i="1"/>
  <c r="O1282" i="1"/>
  <c r="M1283" i="1"/>
  <c r="D4820" i="1" l="1"/>
  <c r="C4821" i="1"/>
  <c r="E4817" i="1"/>
  <c r="K2209" i="1"/>
  <c r="H2214" i="1"/>
  <c r="G3763" i="1"/>
  <c r="N1283" i="1"/>
  <c r="L1284" i="1"/>
  <c r="F4817" i="1"/>
  <c r="O1283" i="1"/>
  <c r="I2213" i="1"/>
  <c r="J2210" i="1"/>
  <c r="M1284" i="1"/>
  <c r="C4822" i="1" l="1"/>
  <c r="D4821" i="1"/>
  <c r="E4818" i="1"/>
  <c r="K2210" i="1"/>
  <c r="G3764" i="1"/>
  <c r="H2215" i="1"/>
  <c r="N1284" i="1"/>
  <c r="L1285" i="1"/>
  <c r="F4818" i="1"/>
  <c r="O1284" i="1"/>
  <c r="I2214" i="1"/>
  <c r="M1285" i="1"/>
  <c r="J2211" i="1"/>
  <c r="E4819" i="1" l="1"/>
  <c r="D4822" i="1"/>
  <c r="C4823" i="1"/>
  <c r="K2211" i="1"/>
  <c r="H2216" i="1"/>
  <c r="G3765" i="1"/>
  <c r="N1285" i="1"/>
  <c r="L1286" i="1"/>
  <c r="F4819" i="1"/>
  <c r="J2212" i="1"/>
  <c r="C4824" i="1" l="1"/>
  <c r="D4823" i="1"/>
  <c r="E4820" i="1"/>
  <c r="F4820" i="1"/>
  <c r="O1285" i="1"/>
  <c r="I2215" i="1"/>
  <c r="M1286" i="1"/>
  <c r="D4824" i="1" l="1"/>
  <c r="C4825" i="1"/>
  <c r="E4821" i="1"/>
  <c r="K2212" i="1"/>
  <c r="G3766" i="1"/>
  <c r="H2217" i="1"/>
  <c r="N1286" i="1"/>
  <c r="L1287" i="1"/>
  <c r="F4821" i="1"/>
  <c r="O1286" i="1"/>
  <c r="J2213" i="1"/>
  <c r="I2216" i="1"/>
  <c r="M1287" i="1"/>
  <c r="D4825" i="1" l="1"/>
  <c r="C4826" i="1"/>
  <c r="E4822" i="1"/>
  <c r="K2213" i="1"/>
  <c r="H2218" i="1"/>
  <c r="G3767" i="1"/>
  <c r="N1287" i="1"/>
  <c r="L1288" i="1"/>
  <c r="F4822" i="1"/>
  <c r="J2214" i="1"/>
  <c r="D4826" i="1" l="1"/>
  <c r="C4827" i="1"/>
  <c r="E4823" i="1"/>
  <c r="F4823" i="1"/>
  <c r="O1287" i="1"/>
  <c r="I2217" i="1"/>
  <c r="M1288" i="1"/>
  <c r="E4824" i="1" l="1"/>
  <c r="C4828" i="1"/>
  <c r="D4827" i="1"/>
  <c r="K2214" i="1"/>
  <c r="H2219" i="1"/>
  <c r="G3768" i="1"/>
  <c r="N1288" i="1"/>
  <c r="L1289" i="1"/>
  <c r="F4824" i="1"/>
  <c r="I2218" i="1"/>
  <c r="D4828" i="1" l="1"/>
  <c r="C4829" i="1"/>
  <c r="E4825" i="1"/>
  <c r="F4825" i="1"/>
  <c r="O1288" i="1"/>
  <c r="J2215" i="1"/>
  <c r="M1289" i="1"/>
  <c r="C4830" i="1" l="1"/>
  <c r="D4829" i="1"/>
  <c r="E4826" i="1"/>
  <c r="K2215" i="1"/>
  <c r="H2220" i="1"/>
  <c r="G3769" i="1"/>
  <c r="N1289" i="1"/>
  <c r="L1290" i="1"/>
  <c r="F4826" i="1"/>
  <c r="J2216" i="1"/>
  <c r="I2219" i="1"/>
  <c r="E4827" i="1" l="1"/>
  <c r="D4830" i="1"/>
  <c r="C4831" i="1"/>
  <c r="F4827" i="1"/>
  <c r="O1289" i="1"/>
  <c r="M1290" i="1"/>
  <c r="E4828" i="1" l="1"/>
  <c r="C4832" i="1"/>
  <c r="D4831" i="1"/>
  <c r="K2216" i="1"/>
  <c r="H2221" i="1"/>
  <c r="G3770" i="1"/>
  <c r="N1290" i="1"/>
  <c r="L1291" i="1"/>
  <c r="F4828" i="1"/>
  <c r="I2220" i="1"/>
  <c r="D4832" i="1" l="1"/>
  <c r="C4833" i="1"/>
  <c r="E4829" i="1"/>
  <c r="F4829" i="1"/>
  <c r="O1290" i="1"/>
  <c r="J2217" i="1"/>
  <c r="M1291" i="1"/>
  <c r="D4833" i="1" l="1"/>
  <c r="C4834" i="1"/>
  <c r="E4830" i="1"/>
  <c r="K2217" i="1"/>
  <c r="G3771" i="1"/>
  <c r="H2222" i="1"/>
  <c r="N1291" i="1"/>
  <c r="L1292" i="1"/>
  <c r="F4830" i="1"/>
  <c r="I2221" i="1"/>
  <c r="E4831" i="1" l="1"/>
  <c r="C4835" i="1"/>
  <c r="D4834" i="1"/>
  <c r="F4831" i="1"/>
  <c r="O1291" i="1"/>
  <c r="J2218" i="1"/>
  <c r="M1292" i="1"/>
  <c r="D4835" i="1" l="1"/>
  <c r="C4836" i="1"/>
  <c r="E4832" i="1"/>
  <c r="K2218" i="1"/>
  <c r="H2223" i="1"/>
  <c r="G3772" i="1"/>
  <c r="N1292" i="1"/>
  <c r="L1293" i="1"/>
  <c r="F4832" i="1"/>
  <c r="J2219" i="1"/>
  <c r="D4836" i="1" l="1"/>
  <c r="C4837" i="1"/>
  <c r="E4833" i="1"/>
  <c r="F4833" i="1"/>
  <c r="O1292" i="1"/>
  <c r="I2222" i="1"/>
  <c r="M1293" i="1"/>
  <c r="E4834" i="1" l="1"/>
  <c r="D4837" i="1"/>
  <c r="C4838" i="1"/>
  <c r="K2219" i="1"/>
  <c r="H2224" i="1"/>
  <c r="G3773" i="1"/>
  <c r="N1293" i="1"/>
  <c r="L1294" i="1"/>
  <c r="F4834" i="1"/>
  <c r="J2220" i="1"/>
  <c r="I2223" i="1"/>
  <c r="D4838" i="1" l="1"/>
  <c r="C4839" i="1"/>
  <c r="E4835" i="1"/>
  <c r="F4835" i="1"/>
  <c r="O1293" i="1"/>
  <c r="M1294" i="1"/>
  <c r="E4836" i="1" l="1"/>
  <c r="D4839" i="1"/>
  <c r="C4840" i="1"/>
  <c r="K2220" i="1"/>
  <c r="G3774" i="1"/>
  <c r="H2225" i="1"/>
  <c r="N1294" i="1"/>
  <c r="L1295" i="1"/>
  <c r="F4836" i="1"/>
  <c r="I2224" i="1"/>
  <c r="C4841" i="1" l="1"/>
  <c r="D4840" i="1"/>
  <c r="E4837" i="1"/>
  <c r="F4837" i="1"/>
  <c r="O1294" i="1"/>
  <c r="J2221" i="1"/>
  <c r="M1295" i="1"/>
  <c r="E4838" i="1" l="1"/>
  <c r="D4841" i="1"/>
  <c r="C4842" i="1"/>
  <c r="K2221" i="1"/>
  <c r="H2226" i="1"/>
  <c r="G3775" i="1"/>
  <c r="N1295" i="1"/>
  <c r="L1296" i="1"/>
  <c r="F4838" i="1"/>
  <c r="J2222" i="1"/>
  <c r="I2225" i="1"/>
  <c r="E4839" i="1" l="1"/>
  <c r="D4842" i="1"/>
  <c r="C4843" i="1"/>
  <c r="F4839" i="1"/>
  <c r="O1295" i="1"/>
  <c r="M1296" i="1"/>
  <c r="E4840" i="1" l="1"/>
  <c r="C4844" i="1"/>
  <c r="D4843" i="1"/>
  <c r="K2222" i="1"/>
  <c r="H2227" i="1"/>
  <c r="G3776" i="1"/>
  <c r="N1296" i="1"/>
  <c r="L1297" i="1"/>
  <c r="F4840" i="1"/>
  <c r="J2223" i="1"/>
  <c r="I2226" i="1"/>
  <c r="D4844" i="1" l="1"/>
  <c r="C4845" i="1"/>
  <c r="E4841" i="1"/>
  <c r="F4841" i="1"/>
  <c r="O1296" i="1"/>
  <c r="M1297" i="1"/>
  <c r="E4842" i="1" l="1"/>
  <c r="D4845" i="1"/>
  <c r="C4846" i="1"/>
  <c r="K2223" i="1"/>
  <c r="H2228" i="1"/>
  <c r="G3777" i="1"/>
  <c r="N1297" i="1"/>
  <c r="L1298" i="1"/>
  <c r="F4842" i="1"/>
  <c r="O1297" i="1"/>
  <c r="M1298" i="1"/>
  <c r="I2227" i="1"/>
  <c r="J2224" i="1"/>
  <c r="C4847" i="1" l="1"/>
  <c r="D4846" i="1"/>
  <c r="E4843" i="1"/>
  <c r="K2224" i="1"/>
  <c r="H2229" i="1"/>
  <c r="G3778" i="1"/>
  <c r="N1298" i="1"/>
  <c r="L1299" i="1"/>
  <c r="F4843" i="1"/>
  <c r="J2225" i="1"/>
  <c r="I2228" i="1"/>
  <c r="E4844" i="1" l="1"/>
  <c r="D4847" i="1"/>
  <c r="C4848" i="1"/>
  <c r="F4844" i="1"/>
  <c r="O1298" i="1"/>
  <c r="M1299" i="1"/>
  <c r="E4845" i="1" l="1"/>
  <c r="D4848" i="1"/>
  <c r="C4849" i="1"/>
  <c r="K2225" i="1"/>
  <c r="G3779" i="1"/>
  <c r="H2230" i="1"/>
  <c r="N1299" i="1"/>
  <c r="L1300" i="1"/>
  <c r="F4845" i="1"/>
  <c r="M1300" i="1"/>
  <c r="I2229" i="1"/>
  <c r="E4846" i="1" l="1"/>
  <c r="C4850" i="1"/>
  <c r="D4849" i="1"/>
  <c r="F4846" i="1"/>
  <c r="O1299" i="1"/>
  <c r="J2226" i="1"/>
  <c r="D4850" i="1" l="1"/>
  <c r="C4851" i="1"/>
  <c r="E4847" i="1"/>
  <c r="K2226" i="1"/>
  <c r="H2231" i="1"/>
  <c r="G3780" i="1"/>
  <c r="N1300" i="1"/>
  <c r="L1301" i="1"/>
  <c r="F4847" i="1"/>
  <c r="J2227" i="1"/>
  <c r="I2230" i="1"/>
  <c r="E4848" i="1" l="1"/>
  <c r="C4852" i="1"/>
  <c r="D4851" i="1"/>
  <c r="F4848" i="1"/>
  <c r="O1300" i="1"/>
  <c r="M1301" i="1"/>
  <c r="D4852" i="1" l="1"/>
  <c r="C4853" i="1"/>
  <c r="E4849" i="1"/>
  <c r="K2227" i="1"/>
  <c r="H2232" i="1"/>
  <c r="G3781" i="1"/>
  <c r="N1301" i="1"/>
  <c r="L1302" i="1"/>
  <c r="F4849" i="1"/>
  <c r="I2231" i="1"/>
  <c r="D4853" i="1" l="1"/>
  <c r="C4854" i="1"/>
  <c r="E4850" i="1"/>
  <c r="F4850" i="1"/>
  <c r="O1301" i="1"/>
  <c r="J2228" i="1"/>
  <c r="M1302" i="1"/>
  <c r="E4851" i="1" l="1"/>
  <c r="C4855" i="1"/>
  <c r="D4854" i="1"/>
  <c r="K2228" i="1"/>
  <c r="G3782" i="1"/>
  <c r="H2233" i="1"/>
  <c r="N1302" i="1"/>
  <c r="L1303" i="1"/>
  <c r="F4851" i="1"/>
  <c r="O1302" i="1"/>
  <c r="I2232" i="1"/>
  <c r="M1303" i="1"/>
  <c r="J2229" i="1"/>
  <c r="D4855" i="1" l="1"/>
  <c r="C4856" i="1"/>
  <c r="E4852" i="1"/>
  <c r="K2229" i="1"/>
  <c r="H2234" i="1"/>
  <c r="G3783" i="1"/>
  <c r="N1303" i="1"/>
  <c r="L1304" i="1"/>
  <c r="F4852" i="1"/>
  <c r="J2230" i="1"/>
  <c r="D4856" i="1" l="1"/>
  <c r="C4857" i="1"/>
  <c r="E4853" i="1"/>
  <c r="O1303" i="1"/>
  <c r="F4853" i="1"/>
  <c r="I2233" i="1"/>
  <c r="M1304" i="1"/>
  <c r="E4854" i="1" l="1"/>
  <c r="D4857" i="1"/>
  <c r="C4858" i="1"/>
  <c r="K2230" i="1"/>
  <c r="G3784" i="1"/>
  <c r="H2235" i="1"/>
  <c r="N1304" i="1"/>
  <c r="L1305" i="1"/>
  <c r="F4854" i="1"/>
  <c r="I2234" i="1"/>
  <c r="D4858" i="1" l="1"/>
  <c r="C4859" i="1"/>
  <c r="E4855" i="1"/>
  <c r="O1304" i="1"/>
  <c r="F4855" i="1"/>
  <c r="M1305" i="1"/>
  <c r="J2231" i="1"/>
  <c r="E4856" i="1" l="1"/>
  <c r="D4859" i="1"/>
  <c r="C4860" i="1"/>
  <c r="K2231" i="1"/>
  <c r="G3785" i="1"/>
  <c r="H2236" i="1"/>
  <c r="N1305" i="1"/>
  <c r="L1306" i="1"/>
  <c r="F4856" i="1"/>
  <c r="I2235" i="1"/>
  <c r="D4860" i="1" l="1"/>
  <c r="C4861" i="1"/>
  <c r="E4857" i="1"/>
  <c r="F4857" i="1"/>
  <c r="O1305" i="1"/>
  <c r="J2232" i="1"/>
  <c r="M1306" i="1"/>
  <c r="E4858" i="1" l="1"/>
  <c r="C4862" i="1"/>
  <c r="D4861" i="1"/>
  <c r="K2232" i="1"/>
  <c r="G3786" i="1"/>
  <c r="H2237" i="1"/>
  <c r="N1306" i="1"/>
  <c r="L1307" i="1"/>
  <c r="F4858" i="1"/>
  <c r="O1306" i="1"/>
  <c r="J2233" i="1"/>
  <c r="I2236" i="1"/>
  <c r="M1307" i="1"/>
  <c r="D4862" i="1" l="1"/>
  <c r="C4863" i="1"/>
  <c r="E4859" i="1"/>
  <c r="K2233" i="1"/>
  <c r="H2238" i="1"/>
  <c r="G3787" i="1"/>
  <c r="N1307" i="1"/>
  <c r="L1308" i="1"/>
  <c r="F4859" i="1"/>
  <c r="I2237" i="1"/>
  <c r="D4863" i="1" l="1"/>
  <c r="C4864" i="1"/>
  <c r="E4860" i="1"/>
  <c r="F4860" i="1"/>
  <c r="O1307" i="1"/>
  <c r="J2234" i="1"/>
  <c r="M1308" i="1"/>
  <c r="E4861" i="1" l="1"/>
  <c r="D4864" i="1"/>
  <c r="C4865" i="1"/>
  <c r="K2234" i="1"/>
  <c r="G3788" i="1"/>
  <c r="H2239" i="1"/>
  <c r="N1308" i="1"/>
  <c r="L1309" i="1"/>
  <c r="F4861" i="1"/>
  <c r="O1308" i="1"/>
  <c r="I2238" i="1"/>
  <c r="M1309" i="1"/>
  <c r="J2235" i="1"/>
  <c r="D4865" i="1" l="1"/>
  <c r="C4866" i="1"/>
  <c r="E4862" i="1"/>
  <c r="K2235" i="1"/>
  <c r="H2240" i="1"/>
  <c r="G3789" i="1"/>
  <c r="N1309" i="1"/>
  <c r="L1310" i="1"/>
  <c r="F4862" i="1"/>
  <c r="J2236" i="1"/>
  <c r="I2239" i="1"/>
  <c r="M1310" i="1"/>
  <c r="D4866" i="1" l="1"/>
  <c r="C4867" i="1"/>
  <c r="E4863" i="1"/>
  <c r="O1309" i="1"/>
  <c r="F4863" i="1"/>
  <c r="E4864" i="1" l="1"/>
  <c r="C4868" i="1"/>
  <c r="D4867" i="1"/>
  <c r="K2236" i="1"/>
  <c r="H2241" i="1"/>
  <c r="G3790" i="1"/>
  <c r="N1310" i="1"/>
  <c r="L1311" i="1"/>
  <c r="F4864" i="1"/>
  <c r="I2240" i="1"/>
  <c r="D4868" i="1" l="1"/>
  <c r="C4869" i="1"/>
  <c r="E4865" i="1"/>
  <c r="F4865" i="1"/>
  <c r="O1310" i="1"/>
  <c r="J2237" i="1"/>
  <c r="M1311" i="1"/>
  <c r="D4869" i="1" l="1"/>
  <c r="C4870" i="1"/>
  <c r="E4866" i="1"/>
  <c r="K2237" i="1"/>
  <c r="G3791" i="1"/>
  <c r="H2242" i="1"/>
  <c r="N1311" i="1"/>
  <c r="L1312" i="1"/>
  <c r="F4866" i="1"/>
  <c r="I2241" i="1"/>
  <c r="J2238" i="1"/>
  <c r="M1312" i="1"/>
  <c r="D4870" i="1" l="1"/>
  <c r="C4871" i="1"/>
  <c r="E4867" i="1"/>
  <c r="O1311" i="1"/>
  <c r="F4867" i="1"/>
  <c r="E4868" i="1" l="1"/>
  <c r="D4871" i="1"/>
  <c r="C4872" i="1"/>
  <c r="K2238" i="1"/>
  <c r="H2243" i="1"/>
  <c r="G3792" i="1"/>
  <c r="N1312" i="1"/>
  <c r="L1313" i="1"/>
  <c r="F4868" i="1"/>
  <c r="I2242" i="1"/>
  <c r="C4873" i="1" l="1"/>
  <c r="D4872" i="1"/>
  <c r="E4869" i="1"/>
  <c r="O1312" i="1"/>
  <c r="F4869" i="1"/>
  <c r="J2239" i="1"/>
  <c r="M1313" i="1"/>
  <c r="E4870" i="1" l="1"/>
  <c r="D4873" i="1"/>
  <c r="C4874" i="1"/>
  <c r="K2239" i="1"/>
  <c r="H2244" i="1"/>
  <c r="G3793" i="1"/>
  <c r="N1313" i="1"/>
  <c r="L1314" i="1"/>
  <c r="F4870" i="1"/>
  <c r="I2243" i="1"/>
  <c r="D4874" i="1" l="1"/>
  <c r="C4875" i="1"/>
  <c r="E4871" i="1"/>
  <c r="F4871" i="1"/>
  <c r="O1313" i="1"/>
  <c r="J2240" i="1"/>
  <c r="M1314" i="1"/>
  <c r="D4875" i="1" l="1"/>
  <c r="C4876" i="1"/>
  <c r="E4872" i="1"/>
  <c r="K2240" i="1"/>
  <c r="G3794" i="1"/>
  <c r="H2245" i="1"/>
  <c r="N1314" i="1"/>
  <c r="L1315" i="1"/>
  <c r="F4872" i="1"/>
  <c r="O1314" i="1"/>
  <c r="J2241" i="1"/>
  <c r="M1315" i="1"/>
  <c r="I2244" i="1"/>
  <c r="D4876" i="1" l="1"/>
  <c r="C4877" i="1"/>
  <c r="E4873" i="1"/>
  <c r="K2241" i="1"/>
  <c r="H2246" i="1"/>
  <c r="G3795" i="1"/>
  <c r="N1315" i="1"/>
  <c r="L1316" i="1"/>
  <c r="F4873" i="1"/>
  <c r="J2242" i="1"/>
  <c r="I2245" i="1"/>
  <c r="E4874" i="1" l="1"/>
  <c r="C4878" i="1"/>
  <c r="D4877" i="1"/>
  <c r="F4874" i="1"/>
  <c r="O1315" i="1"/>
  <c r="M1316" i="1"/>
  <c r="D4878" i="1" l="1"/>
  <c r="C4879" i="1"/>
  <c r="E4875" i="1"/>
  <c r="K2242" i="1"/>
  <c r="H2247" i="1"/>
  <c r="G3796" i="1"/>
  <c r="N1316" i="1"/>
  <c r="L1317" i="1"/>
  <c r="F4875" i="1"/>
  <c r="I2246" i="1"/>
  <c r="J2243" i="1"/>
  <c r="D4879" i="1" l="1"/>
  <c r="C4880" i="1"/>
  <c r="E4876" i="1"/>
  <c r="F4876" i="1"/>
  <c r="O1316" i="1"/>
  <c r="M1317" i="1"/>
  <c r="E4877" i="1" l="1"/>
  <c r="C4881" i="1"/>
  <c r="D4880" i="1"/>
  <c r="K2243" i="1"/>
  <c r="G3797" i="1"/>
  <c r="H2248" i="1"/>
  <c r="N1317" i="1"/>
  <c r="L1318" i="1"/>
  <c r="F4877" i="1"/>
  <c r="I2247" i="1"/>
  <c r="J2244" i="1"/>
  <c r="D4881" i="1" l="1"/>
  <c r="C4882" i="1"/>
  <c r="E4878" i="1"/>
  <c r="F4878" i="1"/>
  <c r="O1317" i="1"/>
  <c r="M1318" i="1"/>
  <c r="C4883" i="1" l="1"/>
  <c r="D4882" i="1"/>
  <c r="E4879" i="1"/>
  <c r="K2244" i="1"/>
  <c r="H2249" i="1"/>
  <c r="G3798" i="1"/>
  <c r="N1318" i="1"/>
  <c r="L1319" i="1"/>
  <c r="F4879" i="1"/>
  <c r="J2245" i="1"/>
  <c r="I2248" i="1"/>
  <c r="E4880" i="1" l="1"/>
  <c r="D4883" i="1"/>
  <c r="C4884" i="1"/>
  <c r="F4880" i="1"/>
  <c r="O1318" i="1"/>
  <c r="M1319" i="1"/>
  <c r="E4881" i="1" l="1"/>
  <c r="C4885" i="1"/>
  <c r="D4884" i="1"/>
  <c r="K2245" i="1"/>
  <c r="H2250" i="1"/>
  <c r="G3799" i="1"/>
  <c r="N1319" i="1"/>
  <c r="L1320" i="1"/>
  <c r="F4881" i="1"/>
  <c r="I2249" i="1"/>
  <c r="C4886" i="1" l="1"/>
  <c r="D4885" i="1"/>
  <c r="E4882" i="1"/>
  <c r="F4882" i="1"/>
  <c r="O1319" i="1"/>
  <c r="J2246" i="1"/>
  <c r="M1320" i="1"/>
  <c r="E4883" i="1" l="1"/>
  <c r="D4886" i="1"/>
  <c r="C4887" i="1"/>
  <c r="K2246" i="1"/>
  <c r="G3800" i="1"/>
  <c r="H2251" i="1"/>
  <c r="N1320" i="1"/>
  <c r="L1321" i="1"/>
  <c r="F4883" i="1"/>
  <c r="I2250" i="1"/>
  <c r="J2247" i="1"/>
  <c r="M1321" i="1"/>
  <c r="D4887" i="1" l="1"/>
  <c r="C4888" i="1"/>
  <c r="E4884" i="1"/>
  <c r="F4884" i="1"/>
  <c r="O1320" i="1"/>
  <c r="D4888" i="1" l="1"/>
  <c r="C4889" i="1"/>
  <c r="E4885" i="1"/>
  <c r="K2247" i="1"/>
  <c r="H2252" i="1"/>
  <c r="G3801" i="1"/>
  <c r="N1321" i="1"/>
  <c r="L1322" i="1"/>
  <c r="F4885" i="1"/>
  <c r="J2248" i="1"/>
  <c r="I2251" i="1"/>
  <c r="D4889" i="1" l="1"/>
  <c r="C4890" i="1"/>
  <c r="E4886" i="1"/>
  <c r="O1321" i="1"/>
  <c r="F4886" i="1"/>
  <c r="M1322" i="1"/>
  <c r="E4887" i="1" l="1"/>
  <c r="C4891" i="1"/>
  <c r="D4890" i="1"/>
  <c r="K2248" i="1"/>
  <c r="H2253" i="1"/>
  <c r="G3802" i="1"/>
  <c r="N1322" i="1"/>
  <c r="L1323" i="1"/>
  <c r="F4887" i="1"/>
  <c r="I2252" i="1"/>
  <c r="D4891" i="1" l="1"/>
  <c r="C4892" i="1"/>
  <c r="E4888" i="1"/>
  <c r="F4888" i="1"/>
  <c r="O1322" i="1"/>
  <c r="J2249" i="1"/>
  <c r="M1323" i="1"/>
  <c r="D4892" i="1" l="1"/>
  <c r="C4893" i="1"/>
  <c r="E4889" i="1"/>
  <c r="K2249" i="1"/>
  <c r="G3803" i="1"/>
  <c r="H2254" i="1"/>
  <c r="N1323" i="1"/>
  <c r="L1324" i="1"/>
  <c r="F4889" i="1"/>
  <c r="I2253" i="1"/>
  <c r="D4893" i="1" l="1"/>
  <c r="C4894" i="1"/>
  <c r="E4890" i="1"/>
  <c r="F4890" i="1"/>
  <c r="O1323" i="1"/>
  <c r="J2250" i="1"/>
  <c r="M1324" i="1"/>
  <c r="E4891" i="1" l="1"/>
  <c r="D4894" i="1"/>
  <c r="C4895" i="1"/>
  <c r="K2250" i="1"/>
  <c r="H2255" i="1"/>
  <c r="G3804" i="1"/>
  <c r="N1324" i="1"/>
  <c r="L1325" i="1"/>
  <c r="F4891" i="1"/>
  <c r="J2251" i="1"/>
  <c r="M1325" i="1"/>
  <c r="I2254" i="1"/>
  <c r="C4896" i="1" l="1"/>
  <c r="D4895" i="1"/>
  <c r="E4892" i="1"/>
  <c r="F4892" i="1"/>
  <c r="O1324" i="1"/>
  <c r="E4893" i="1" l="1"/>
  <c r="D4896" i="1"/>
  <c r="C4897" i="1"/>
  <c r="K2251" i="1"/>
  <c r="H2256" i="1"/>
  <c r="G3805" i="1"/>
  <c r="N1325" i="1"/>
  <c r="L1326" i="1"/>
  <c r="F4893" i="1"/>
  <c r="I2255" i="1"/>
  <c r="J2252" i="1"/>
  <c r="M1326" i="1"/>
  <c r="D4897" i="1" l="1"/>
  <c r="C4898" i="1"/>
  <c r="E4894" i="1"/>
  <c r="F4894" i="1"/>
  <c r="O1325" i="1"/>
  <c r="D4898" i="1" l="1"/>
  <c r="C4899" i="1"/>
  <c r="E4895" i="1"/>
  <c r="K2252" i="1"/>
  <c r="G3806" i="1"/>
  <c r="H2257" i="1"/>
  <c r="N1326" i="1"/>
  <c r="L1327" i="1"/>
  <c r="F4895" i="1"/>
  <c r="M1327" i="1"/>
  <c r="I2256" i="1"/>
  <c r="J2253" i="1"/>
  <c r="D4899" i="1" l="1"/>
  <c r="C4900" i="1"/>
  <c r="E4896" i="1"/>
  <c r="F4896" i="1"/>
  <c r="O1326" i="1"/>
  <c r="E4897" i="1" l="1"/>
  <c r="C4901" i="1"/>
  <c r="D4900" i="1"/>
  <c r="K2253" i="1"/>
  <c r="H2258" i="1"/>
  <c r="G3807" i="1"/>
  <c r="N1327" i="1"/>
  <c r="L1328" i="1"/>
  <c r="F4897" i="1"/>
  <c r="J2254" i="1"/>
  <c r="I2257" i="1"/>
  <c r="M1328" i="1"/>
  <c r="D4901" i="1" l="1"/>
  <c r="C4902" i="1"/>
  <c r="E4898" i="1"/>
  <c r="F4898" i="1"/>
  <c r="O1327" i="1"/>
  <c r="D4902" i="1" l="1"/>
  <c r="C4903" i="1"/>
  <c r="E4899" i="1"/>
  <c r="K2254" i="1"/>
  <c r="H2259" i="1"/>
  <c r="G3808" i="1"/>
  <c r="N1328" i="1"/>
  <c r="L1329" i="1"/>
  <c r="F4899" i="1"/>
  <c r="I2258" i="1"/>
  <c r="J2255" i="1"/>
  <c r="M1329" i="1"/>
  <c r="D4903" i="1" l="1"/>
  <c r="C4904" i="1"/>
  <c r="E4900" i="1"/>
  <c r="F4900" i="1"/>
  <c r="O1328" i="1"/>
  <c r="E4901" i="1" l="1"/>
  <c r="C4905" i="1"/>
  <c r="D4904" i="1"/>
  <c r="K2255" i="1"/>
  <c r="G3809" i="1"/>
  <c r="H2260" i="1"/>
  <c r="N1329" i="1"/>
  <c r="L1330" i="1"/>
  <c r="F4901" i="1"/>
  <c r="J2256" i="1"/>
  <c r="I2259" i="1"/>
  <c r="M1330" i="1"/>
  <c r="D4905" i="1" l="1"/>
  <c r="C4906" i="1"/>
  <c r="E4902" i="1"/>
  <c r="F4902" i="1"/>
  <c r="O1329" i="1"/>
  <c r="D4906" i="1" l="1"/>
  <c r="C4907" i="1"/>
  <c r="E4903" i="1"/>
  <c r="K2256" i="1"/>
  <c r="H2261" i="1"/>
  <c r="G3810" i="1"/>
  <c r="N1330" i="1"/>
  <c r="L1331" i="1"/>
  <c r="F4903" i="1"/>
  <c r="J2257" i="1"/>
  <c r="I2260" i="1"/>
  <c r="M1331" i="1"/>
  <c r="C4908" i="1" l="1"/>
  <c r="D4907" i="1"/>
  <c r="E4904" i="1"/>
  <c r="F4904" i="1"/>
  <c r="O1330" i="1"/>
  <c r="E4905" i="1" l="1"/>
  <c r="D4908" i="1"/>
  <c r="C4909" i="1"/>
  <c r="K2257" i="1"/>
  <c r="H2262" i="1"/>
  <c r="G3811" i="1"/>
  <c r="N1331" i="1"/>
  <c r="L1332" i="1"/>
  <c r="F4905" i="1"/>
  <c r="I2261" i="1"/>
  <c r="J2258" i="1"/>
  <c r="M1332" i="1"/>
  <c r="C4910" i="1" l="1"/>
  <c r="D4909" i="1"/>
  <c r="E4906" i="1"/>
  <c r="F4906" i="1"/>
  <c r="O1331" i="1"/>
  <c r="D4910" i="1" l="1"/>
  <c r="C4911" i="1"/>
  <c r="E4907" i="1"/>
  <c r="K2258" i="1"/>
  <c r="G3812" i="1"/>
  <c r="H2263" i="1"/>
  <c r="N1332" i="1"/>
  <c r="L1333" i="1"/>
  <c r="F4907" i="1"/>
  <c r="J2259" i="1"/>
  <c r="I2262" i="1"/>
  <c r="M1333" i="1"/>
  <c r="D4911" i="1" l="1"/>
  <c r="C4912" i="1"/>
  <c r="E4908" i="1"/>
  <c r="O1332" i="1"/>
  <c r="F4908" i="1"/>
  <c r="E4909" i="1" l="1"/>
  <c r="C4913" i="1"/>
  <c r="D4912" i="1"/>
  <c r="K2259" i="1"/>
  <c r="H2264" i="1"/>
  <c r="G3813" i="1"/>
  <c r="N1333" i="1"/>
  <c r="L1334" i="1"/>
  <c r="F4909" i="1"/>
  <c r="J2260" i="1"/>
  <c r="M1334" i="1"/>
  <c r="I2263" i="1"/>
  <c r="D4913" i="1" l="1"/>
  <c r="C4914" i="1"/>
  <c r="E4910" i="1"/>
  <c r="F4910" i="1"/>
  <c r="O1333" i="1"/>
  <c r="C4915" i="1" l="1"/>
  <c r="D4914" i="1"/>
  <c r="E4911" i="1"/>
  <c r="K2260" i="1"/>
  <c r="H2265" i="1"/>
  <c r="G3814" i="1"/>
  <c r="N1334" i="1"/>
  <c r="L1335" i="1"/>
  <c r="F4911" i="1"/>
  <c r="I2264" i="1"/>
  <c r="J2261" i="1"/>
  <c r="M1335" i="1"/>
  <c r="E4912" i="1" l="1"/>
  <c r="D4915" i="1"/>
  <c r="C4916" i="1"/>
  <c r="F4912" i="1"/>
  <c r="O1334" i="1"/>
  <c r="E4913" i="1" l="1"/>
  <c r="C4917" i="1"/>
  <c r="D4916" i="1"/>
  <c r="K2261" i="1"/>
  <c r="G3815" i="1"/>
  <c r="H2266" i="1"/>
  <c r="N1335" i="1"/>
  <c r="L1336" i="1"/>
  <c r="F4913" i="1"/>
  <c r="J2262" i="1"/>
  <c r="I2265" i="1"/>
  <c r="M1336" i="1"/>
  <c r="C4918" i="1" l="1"/>
  <c r="D4917" i="1"/>
  <c r="E4914" i="1"/>
  <c r="F4914" i="1"/>
  <c r="O1335" i="1"/>
  <c r="E4915" i="1" l="1"/>
  <c r="D4918" i="1"/>
  <c r="C4919" i="1"/>
  <c r="K2262" i="1"/>
  <c r="H2267" i="1"/>
  <c r="G3816" i="1"/>
  <c r="N1336" i="1"/>
  <c r="L1337" i="1"/>
  <c r="F4915" i="1"/>
  <c r="J2263" i="1"/>
  <c r="I2266" i="1"/>
  <c r="M1337" i="1"/>
  <c r="C4920" i="1" l="1"/>
  <c r="D4919" i="1"/>
  <c r="E4916" i="1"/>
  <c r="F4916" i="1"/>
  <c r="O1336" i="1"/>
  <c r="C4921" i="1" l="1"/>
  <c r="D4920" i="1"/>
  <c r="E4917" i="1"/>
  <c r="K2263" i="1"/>
  <c r="H2268" i="1"/>
  <c r="G3817" i="1"/>
  <c r="N1337" i="1"/>
  <c r="L1338" i="1"/>
  <c r="F4917" i="1"/>
  <c r="I2267" i="1"/>
  <c r="J2264" i="1"/>
  <c r="M1338" i="1"/>
  <c r="D4921" i="1" l="1"/>
  <c r="C4922" i="1"/>
  <c r="E4918" i="1"/>
  <c r="F4918" i="1"/>
  <c r="O1337" i="1"/>
  <c r="C4923" i="1" l="1"/>
  <c r="D4922" i="1"/>
  <c r="E4919" i="1"/>
  <c r="K2264" i="1"/>
  <c r="G3818" i="1"/>
  <c r="H2269" i="1"/>
  <c r="N1338" i="1"/>
  <c r="L1339" i="1"/>
  <c r="F4919" i="1"/>
  <c r="O1338" i="1"/>
  <c r="J2265" i="1"/>
  <c r="I2268" i="1"/>
  <c r="M1339" i="1"/>
  <c r="E4920" i="1" l="1"/>
  <c r="C4924" i="1"/>
  <c r="D4923" i="1"/>
  <c r="K2265" i="1"/>
  <c r="H2270" i="1"/>
  <c r="G3819" i="1"/>
  <c r="N1339" i="1"/>
  <c r="L1340" i="1"/>
  <c r="F4920" i="1"/>
  <c r="J2266" i="1"/>
  <c r="I2269" i="1"/>
  <c r="M1340" i="1"/>
  <c r="C4925" i="1" l="1"/>
  <c r="D4924" i="1"/>
  <c r="E4921" i="1"/>
  <c r="F4921" i="1"/>
  <c r="O1339" i="1"/>
  <c r="E4922" i="1" l="1"/>
  <c r="C4926" i="1"/>
  <c r="D4925" i="1"/>
  <c r="K2266" i="1"/>
  <c r="H2271" i="1"/>
  <c r="G3820" i="1"/>
  <c r="N1340" i="1"/>
  <c r="L1341" i="1"/>
  <c r="F4922" i="1"/>
  <c r="I2270" i="1"/>
  <c r="J2267" i="1"/>
  <c r="M1341" i="1"/>
  <c r="D4926" i="1" l="1"/>
  <c r="C4927" i="1"/>
  <c r="E4923" i="1"/>
  <c r="O1340" i="1"/>
  <c r="F4923" i="1"/>
  <c r="E4924" i="1" l="1"/>
  <c r="D4927" i="1"/>
  <c r="C4928" i="1"/>
  <c r="K2267" i="1"/>
  <c r="G3821" i="1"/>
  <c r="H2272" i="1"/>
  <c r="N1341" i="1"/>
  <c r="L1342" i="1"/>
  <c r="F4924" i="1"/>
  <c r="I2271" i="1"/>
  <c r="J2268" i="1"/>
  <c r="M1342" i="1"/>
  <c r="D4928" i="1" l="1"/>
  <c r="C4929" i="1"/>
  <c r="E4925" i="1"/>
  <c r="F4925" i="1"/>
  <c r="O1341" i="1"/>
  <c r="E4926" i="1" l="1"/>
  <c r="D4929" i="1"/>
  <c r="C4930" i="1"/>
  <c r="K2268" i="1"/>
  <c r="H2273" i="1"/>
  <c r="G3822" i="1"/>
  <c r="N1342" i="1"/>
  <c r="L1343" i="1"/>
  <c r="F4926" i="1"/>
  <c r="I2272" i="1"/>
  <c r="J2269" i="1"/>
  <c r="M1343" i="1"/>
  <c r="D4930" i="1" l="1"/>
  <c r="C4931" i="1"/>
  <c r="E4927" i="1"/>
  <c r="O1342" i="1"/>
  <c r="F4927" i="1"/>
  <c r="E4928" i="1" l="1"/>
  <c r="D4931" i="1"/>
  <c r="C4932" i="1"/>
  <c r="K2269" i="1"/>
  <c r="H2274" i="1"/>
  <c r="G3823" i="1"/>
  <c r="N1343" i="1"/>
  <c r="L1344" i="1"/>
  <c r="F4928" i="1"/>
  <c r="I2273" i="1"/>
  <c r="J2270" i="1"/>
  <c r="M1344" i="1"/>
  <c r="D4932" i="1" l="1"/>
  <c r="C4933" i="1"/>
  <c r="E4929" i="1"/>
  <c r="F4929" i="1"/>
  <c r="O1343" i="1"/>
  <c r="E4930" i="1" l="1"/>
  <c r="C4934" i="1"/>
  <c r="D4933" i="1"/>
  <c r="K2270" i="1"/>
  <c r="G3824" i="1"/>
  <c r="H2275" i="1"/>
  <c r="N1344" i="1"/>
  <c r="L1345" i="1"/>
  <c r="F4930" i="1"/>
  <c r="I2274" i="1"/>
  <c r="J2271" i="1"/>
  <c r="M1345" i="1"/>
  <c r="D4934" i="1" l="1"/>
  <c r="C4935" i="1"/>
  <c r="E4931" i="1"/>
  <c r="F4931" i="1"/>
  <c r="O1344" i="1"/>
  <c r="C4936" i="1" l="1"/>
  <c r="D4935" i="1"/>
  <c r="E4932" i="1"/>
  <c r="K2271" i="1"/>
  <c r="H2276" i="1"/>
  <c r="G3825" i="1"/>
  <c r="N1345" i="1"/>
  <c r="L1346" i="1"/>
  <c r="F4932" i="1"/>
  <c r="J2272" i="1"/>
  <c r="I2275" i="1"/>
  <c r="M1346" i="1"/>
  <c r="E4933" i="1" l="1"/>
  <c r="D4936" i="1"/>
  <c r="C4937" i="1"/>
  <c r="F4933" i="1"/>
  <c r="O1345" i="1"/>
  <c r="E4934" i="1" l="1"/>
  <c r="C4938" i="1"/>
  <c r="D4937" i="1"/>
  <c r="K2272" i="1"/>
  <c r="H2277" i="1"/>
  <c r="G3826" i="1"/>
  <c r="N1346" i="1"/>
  <c r="L1347" i="1"/>
  <c r="F4934" i="1"/>
  <c r="I2276" i="1"/>
  <c r="J2273" i="1"/>
  <c r="M1347" i="1"/>
  <c r="D4938" i="1" l="1"/>
  <c r="C4939" i="1"/>
  <c r="E4935" i="1"/>
  <c r="O1346" i="1"/>
  <c r="F4935" i="1"/>
  <c r="E4936" i="1" l="1"/>
  <c r="D4939" i="1"/>
  <c r="C4940" i="1"/>
  <c r="K2273" i="1"/>
  <c r="G3827" i="1"/>
  <c r="H2278" i="1"/>
  <c r="N1347" i="1"/>
  <c r="L1348" i="1"/>
  <c r="F4936" i="1"/>
  <c r="M1348" i="1"/>
  <c r="I2277" i="1"/>
  <c r="J2274" i="1"/>
  <c r="C4941" i="1" l="1"/>
  <c r="D4940" i="1"/>
  <c r="E4937" i="1"/>
  <c r="F4937" i="1"/>
  <c r="O1347" i="1"/>
  <c r="E4938" i="1" l="1"/>
  <c r="D4941" i="1"/>
  <c r="C4942" i="1"/>
  <c r="K2274" i="1"/>
  <c r="H2279" i="1"/>
  <c r="G3828" i="1"/>
  <c r="N1348" i="1"/>
  <c r="L1349" i="1"/>
  <c r="F4938" i="1"/>
  <c r="I2278" i="1"/>
  <c r="E4939" i="1" l="1"/>
  <c r="D4942" i="1"/>
  <c r="C4943" i="1"/>
  <c r="F4939" i="1"/>
  <c r="O1348" i="1"/>
  <c r="J2275" i="1"/>
  <c r="M1349" i="1"/>
  <c r="E4940" i="1" l="1"/>
  <c r="C4944" i="1"/>
  <c r="D4943" i="1"/>
  <c r="K2275" i="1"/>
  <c r="H2280" i="1"/>
  <c r="G3829" i="1"/>
  <c r="N1349" i="1"/>
  <c r="L1350" i="1"/>
  <c r="F4940" i="1"/>
  <c r="I2279" i="1"/>
  <c r="J2276" i="1"/>
  <c r="M1350" i="1"/>
  <c r="D4944" i="1" l="1"/>
  <c r="C4945" i="1"/>
  <c r="E4941" i="1"/>
  <c r="F4941" i="1"/>
  <c r="O1349" i="1"/>
  <c r="E4942" i="1" l="1"/>
  <c r="C4946" i="1"/>
  <c r="D4945" i="1"/>
  <c r="K2276" i="1"/>
  <c r="G3830" i="1"/>
  <c r="H2281" i="1"/>
  <c r="N1350" i="1"/>
  <c r="L1351" i="1"/>
  <c r="F4942" i="1"/>
  <c r="O1350" i="1"/>
  <c r="J2277" i="1"/>
  <c r="I2280" i="1"/>
  <c r="M1351" i="1"/>
  <c r="D4946" i="1" l="1"/>
  <c r="C4947" i="1"/>
  <c r="E4943" i="1"/>
  <c r="K2277" i="1"/>
  <c r="H2282" i="1"/>
  <c r="G3831" i="1"/>
  <c r="N1351" i="1"/>
  <c r="L1352" i="1"/>
  <c r="F4943" i="1"/>
  <c r="J2278" i="1"/>
  <c r="M1352" i="1"/>
  <c r="I2281" i="1"/>
  <c r="D4947" i="1" l="1"/>
  <c r="C4948" i="1"/>
  <c r="E4944" i="1"/>
  <c r="F4944" i="1"/>
  <c r="O1351" i="1"/>
  <c r="E4945" i="1" l="1"/>
  <c r="C4949" i="1"/>
  <c r="D4948" i="1"/>
  <c r="K2278" i="1"/>
  <c r="H2283" i="1"/>
  <c r="G3832" i="1"/>
  <c r="N1352" i="1"/>
  <c r="L1353" i="1"/>
  <c r="F4945" i="1"/>
  <c r="I2282" i="1"/>
  <c r="D4949" i="1" l="1"/>
  <c r="C4950" i="1"/>
  <c r="E4946" i="1"/>
  <c r="F4946" i="1"/>
  <c r="O1352" i="1"/>
  <c r="J2279" i="1"/>
  <c r="M1353" i="1"/>
  <c r="C4951" i="1" l="1"/>
  <c r="D4950" i="1"/>
  <c r="E4947" i="1"/>
  <c r="K2279" i="1"/>
  <c r="G3833" i="1"/>
  <c r="H2284" i="1"/>
  <c r="N1353" i="1"/>
  <c r="L1354" i="1"/>
  <c r="F4947" i="1"/>
  <c r="O1353" i="1"/>
  <c r="I2283" i="1"/>
  <c r="J2280" i="1"/>
  <c r="M1354" i="1"/>
  <c r="E4948" i="1" l="1"/>
  <c r="D4951" i="1"/>
  <c r="C4952" i="1"/>
  <c r="K2280" i="1"/>
  <c r="H2285" i="1"/>
  <c r="G3834" i="1"/>
  <c r="N1354" i="1"/>
  <c r="L1355" i="1"/>
  <c r="F4948" i="1"/>
  <c r="J2281" i="1"/>
  <c r="E4949" i="1" l="1"/>
  <c r="D4952" i="1"/>
  <c r="C4953" i="1"/>
  <c r="F4949" i="1"/>
  <c r="O1354" i="1"/>
  <c r="I2284" i="1"/>
  <c r="M1355" i="1"/>
  <c r="E4950" i="1" l="1"/>
  <c r="C4954" i="1"/>
  <c r="D4953" i="1"/>
  <c r="K2281" i="1"/>
  <c r="H2286" i="1"/>
  <c r="G3835" i="1"/>
  <c r="N1355" i="1"/>
  <c r="L1356" i="1"/>
  <c r="F4950" i="1"/>
  <c r="I2285" i="1"/>
  <c r="D4954" i="1" l="1"/>
  <c r="C4955" i="1"/>
  <c r="E4951" i="1"/>
  <c r="F4951" i="1"/>
  <c r="O1355" i="1"/>
  <c r="J2282" i="1"/>
  <c r="M1356" i="1"/>
  <c r="E4952" i="1" l="1"/>
  <c r="D4955" i="1"/>
  <c r="C4956" i="1"/>
  <c r="K2282" i="1"/>
  <c r="G3836" i="1"/>
  <c r="H2287" i="1"/>
  <c r="N1356" i="1"/>
  <c r="L1357" i="1"/>
  <c r="F4952" i="1"/>
  <c r="J2283" i="1"/>
  <c r="I2286" i="1"/>
  <c r="M1357" i="1"/>
  <c r="C4957" i="1" l="1"/>
  <c r="D4956" i="1"/>
  <c r="E4953" i="1"/>
  <c r="F4953" i="1"/>
  <c r="O1356" i="1"/>
  <c r="E4954" i="1" l="1"/>
  <c r="D4957" i="1"/>
  <c r="C4958" i="1"/>
  <c r="K2283" i="1"/>
  <c r="H2288" i="1"/>
  <c r="G3837" i="1"/>
  <c r="N1357" i="1"/>
  <c r="L1358" i="1"/>
  <c r="F4954" i="1"/>
  <c r="J2284" i="1"/>
  <c r="I2287" i="1"/>
  <c r="M1358" i="1"/>
  <c r="E4955" i="1" l="1"/>
  <c r="D4958" i="1"/>
  <c r="C4959" i="1"/>
  <c r="F4955" i="1"/>
  <c r="O1357" i="1"/>
  <c r="E4956" i="1" l="1"/>
  <c r="C4960" i="1"/>
  <c r="D4959" i="1"/>
  <c r="K2284" i="1"/>
  <c r="H2289" i="1"/>
  <c r="G3838" i="1"/>
  <c r="N1358" i="1"/>
  <c r="L1359" i="1"/>
  <c r="F4956" i="1"/>
  <c r="I2288" i="1"/>
  <c r="J2285" i="1"/>
  <c r="M1359" i="1"/>
  <c r="D4960" i="1" l="1"/>
  <c r="C4961" i="1"/>
  <c r="E4957" i="1"/>
  <c r="F4957" i="1"/>
  <c r="O1358" i="1"/>
  <c r="E4958" i="1" l="1"/>
  <c r="C4962" i="1"/>
  <c r="D4961" i="1"/>
  <c r="K2285" i="1"/>
  <c r="G3839" i="1"/>
  <c r="H2290" i="1"/>
  <c r="N1359" i="1"/>
  <c r="L1360" i="1"/>
  <c r="F4958" i="1"/>
  <c r="J2286" i="1"/>
  <c r="M1360" i="1"/>
  <c r="I2289" i="1"/>
  <c r="D4962" i="1" l="1"/>
  <c r="C4963" i="1"/>
  <c r="E4959" i="1"/>
  <c r="F4959" i="1"/>
  <c r="O1359" i="1"/>
  <c r="D4963" i="1" l="1"/>
  <c r="C4964" i="1"/>
  <c r="E4960" i="1"/>
  <c r="K2286" i="1"/>
  <c r="H2291" i="1"/>
  <c r="G3840" i="1"/>
  <c r="N1360" i="1"/>
  <c r="L1361" i="1"/>
  <c r="F4960" i="1"/>
  <c r="J2287" i="1"/>
  <c r="I2290" i="1"/>
  <c r="M1361" i="1"/>
  <c r="C4965" i="1" l="1"/>
  <c r="D4964" i="1"/>
  <c r="E4961" i="1"/>
  <c r="F4961" i="1"/>
  <c r="O1360" i="1"/>
  <c r="E4962" i="1" l="1"/>
  <c r="D4965" i="1"/>
  <c r="C4966" i="1"/>
  <c r="K2287" i="1"/>
  <c r="H2292" i="1"/>
  <c r="G3841" i="1"/>
  <c r="N1361" i="1"/>
  <c r="L1362" i="1"/>
  <c r="F4962" i="1"/>
  <c r="I2291" i="1"/>
  <c r="J2288" i="1"/>
  <c r="M1362" i="1"/>
  <c r="D4966" i="1" l="1"/>
  <c r="C4967" i="1"/>
  <c r="E4963" i="1"/>
  <c r="F4963" i="1"/>
  <c r="O1361" i="1"/>
  <c r="C4968" i="1" l="1"/>
  <c r="D4967" i="1"/>
  <c r="E4964" i="1"/>
  <c r="K2288" i="1"/>
  <c r="G3842" i="1"/>
  <c r="H2293" i="1"/>
  <c r="N1362" i="1"/>
  <c r="L1363" i="1"/>
  <c r="F4964" i="1"/>
  <c r="J2289" i="1"/>
  <c r="I2292" i="1"/>
  <c r="M1363" i="1"/>
  <c r="E4965" i="1" l="1"/>
  <c r="D4968" i="1"/>
  <c r="C4969" i="1"/>
  <c r="F4965" i="1"/>
  <c r="O1362" i="1"/>
  <c r="E4966" i="1" l="1"/>
  <c r="C4970" i="1"/>
  <c r="D4969" i="1"/>
  <c r="K2289" i="1"/>
  <c r="H2294" i="1"/>
  <c r="G3843" i="1"/>
  <c r="N1363" i="1"/>
  <c r="L1364" i="1"/>
  <c r="F4966" i="1"/>
  <c r="J2290" i="1"/>
  <c r="M1364" i="1"/>
  <c r="I2293" i="1"/>
  <c r="D4970" i="1" l="1"/>
  <c r="C4971" i="1"/>
  <c r="E4967" i="1"/>
  <c r="F4967" i="1"/>
  <c r="O1363" i="1"/>
  <c r="E4968" i="1" l="1"/>
  <c r="D4971" i="1"/>
  <c r="C4972" i="1"/>
  <c r="K2290" i="1"/>
  <c r="H2295" i="1"/>
  <c r="G3844" i="1"/>
  <c r="N1364" i="1"/>
  <c r="L1365" i="1"/>
  <c r="F4968" i="1"/>
  <c r="I2294" i="1"/>
  <c r="J2291" i="1"/>
  <c r="M1365" i="1"/>
  <c r="D4972" i="1" l="1"/>
  <c r="C4973" i="1"/>
  <c r="E4969" i="1"/>
  <c r="F4969" i="1"/>
  <c r="O1364" i="1"/>
  <c r="E4970" i="1" l="1"/>
  <c r="D4973" i="1"/>
  <c r="C4974" i="1"/>
  <c r="K2291" i="1"/>
  <c r="G3845" i="1"/>
  <c r="H2296" i="1"/>
  <c r="N1365" i="1"/>
  <c r="L1366" i="1"/>
  <c r="F4970" i="1"/>
  <c r="I2295" i="1"/>
  <c r="M1366" i="1"/>
  <c r="J2292" i="1"/>
  <c r="D4974" i="1" l="1"/>
  <c r="C4975" i="1"/>
  <c r="E4971" i="1"/>
  <c r="F4971" i="1"/>
  <c r="O1365" i="1"/>
  <c r="E4972" i="1" l="1"/>
  <c r="D4975" i="1"/>
  <c r="C4976" i="1"/>
  <c r="K2292" i="1"/>
  <c r="H2297" i="1"/>
  <c r="G3846" i="1"/>
  <c r="N1366" i="1"/>
  <c r="L1367" i="1"/>
  <c r="F4972" i="1"/>
  <c r="J2293" i="1"/>
  <c r="M1367" i="1"/>
  <c r="I2296" i="1"/>
  <c r="C4977" i="1" l="1"/>
  <c r="D4976" i="1"/>
  <c r="E4973" i="1"/>
  <c r="F4973" i="1"/>
  <c r="O1366" i="1"/>
  <c r="E4974" i="1" l="1"/>
  <c r="D4977" i="1"/>
  <c r="C4978" i="1"/>
  <c r="K2293" i="1"/>
  <c r="H2298" i="1"/>
  <c r="G3847" i="1"/>
  <c r="N1367" i="1"/>
  <c r="L1368" i="1"/>
  <c r="F4974" i="1"/>
  <c r="I2297" i="1"/>
  <c r="J2294" i="1"/>
  <c r="M1368" i="1"/>
  <c r="E4975" i="1" l="1"/>
  <c r="C4979" i="1"/>
  <c r="D4978" i="1"/>
  <c r="F4975" i="1"/>
  <c r="O1367" i="1"/>
  <c r="D4979" i="1" l="1"/>
  <c r="C4980" i="1"/>
  <c r="E4976" i="1"/>
  <c r="K2294" i="1"/>
  <c r="G3848" i="1"/>
  <c r="H2299" i="1"/>
  <c r="N1368" i="1"/>
  <c r="L1369" i="1"/>
  <c r="F4976" i="1"/>
  <c r="M1369" i="1"/>
  <c r="I2298" i="1"/>
  <c r="J2295" i="1"/>
  <c r="E4977" i="1" l="1"/>
  <c r="D4980" i="1"/>
  <c r="C4981" i="1"/>
  <c r="F4977" i="1"/>
  <c r="O1368" i="1"/>
  <c r="D4981" i="1" l="1"/>
  <c r="C4982" i="1"/>
  <c r="E4978" i="1"/>
  <c r="K2295" i="1"/>
  <c r="H2300" i="1"/>
  <c r="G3849" i="1"/>
  <c r="N1369" i="1"/>
  <c r="L1370" i="1"/>
  <c r="F4978" i="1"/>
  <c r="J2296" i="1"/>
  <c r="M1370" i="1"/>
  <c r="I2299" i="1"/>
  <c r="C4983" i="1" l="1"/>
  <c r="D4982" i="1"/>
  <c r="E4979" i="1"/>
  <c r="F4979" i="1"/>
  <c r="O1369" i="1"/>
  <c r="E4980" i="1" l="1"/>
  <c r="D4983" i="1"/>
  <c r="C4984" i="1"/>
  <c r="K2296" i="1"/>
  <c r="H2301" i="1"/>
  <c r="G3850" i="1"/>
  <c r="N1370" i="1"/>
  <c r="L1371" i="1"/>
  <c r="F4980" i="1"/>
  <c r="I2300" i="1"/>
  <c r="J2297" i="1"/>
  <c r="M1371" i="1"/>
  <c r="C4985" i="1" l="1"/>
  <c r="D4984" i="1"/>
  <c r="E4981" i="1"/>
  <c r="F4981" i="1"/>
  <c r="O1370" i="1"/>
  <c r="C4986" i="1" l="1"/>
  <c r="D4985" i="1"/>
  <c r="E4982" i="1"/>
  <c r="K2297" i="1"/>
  <c r="G3851" i="1"/>
  <c r="H2302" i="1"/>
  <c r="N1371" i="1"/>
  <c r="L1372" i="1"/>
  <c r="F4982" i="1"/>
  <c r="J2298" i="1"/>
  <c r="I2301" i="1"/>
  <c r="M1372" i="1"/>
  <c r="D4986" i="1" l="1"/>
  <c r="C4987" i="1"/>
  <c r="E4983" i="1"/>
  <c r="F4983" i="1"/>
  <c r="O1371" i="1"/>
  <c r="D4987" i="1" l="1"/>
  <c r="C4988" i="1"/>
  <c r="E4984" i="1"/>
  <c r="K2298" i="1"/>
  <c r="H2303" i="1"/>
  <c r="G3852" i="1"/>
  <c r="N1372" i="1"/>
  <c r="L1373" i="1"/>
  <c r="F4984" i="1"/>
  <c r="J2299" i="1"/>
  <c r="I2302" i="1"/>
  <c r="M1373" i="1"/>
  <c r="C4989" i="1" l="1"/>
  <c r="D4988" i="1"/>
  <c r="E4985" i="1"/>
  <c r="F4985" i="1"/>
  <c r="O1372" i="1"/>
  <c r="E4986" i="1" l="1"/>
  <c r="D4989" i="1"/>
  <c r="C4990" i="1"/>
  <c r="K2299" i="1"/>
  <c r="H2304" i="1"/>
  <c r="G3853" i="1"/>
  <c r="N1373" i="1"/>
  <c r="L1374" i="1"/>
  <c r="F4986" i="1"/>
  <c r="I2303" i="1"/>
  <c r="J2300" i="1"/>
  <c r="M1374" i="1"/>
  <c r="D4990" i="1" l="1"/>
  <c r="C4991" i="1"/>
  <c r="E4987" i="1"/>
  <c r="F4987" i="1"/>
  <c r="O1373" i="1"/>
  <c r="D4991" i="1" l="1"/>
  <c r="C4992" i="1"/>
  <c r="E4988" i="1"/>
  <c r="K2300" i="1"/>
  <c r="G3854" i="1"/>
  <c r="H2305" i="1"/>
  <c r="N1374" i="1"/>
  <c r="L1375" i="1"/>
  <c r="F4988" i="1"/>
  <c r="M1375" i="1"/>
  <c r="I2304" i="1"/>
  <c r="J2301" i="1"/>
  <c r="C4993" i="1" l="1"/>
  <c r="D4992" i="1"/>
  <c r="E4989" i="1"/>
  <c r="F4989" i="1"/>
  <c r="O1374" i="1"/>
  <c r="E4990" i="1" l="1"/>
  <c r="D4993" i="1"/>
  <c r="C4994" i="1"/>
  <c r="K2301" i="1"/>
  <c r="G3855" i="1"/>
  <c r="H2306" i="1"/>
  <c r="N1375" i="1"/>
  <c r="L1376" i="1"/>
  <c r="F4990" i="1"/>
  <c r="M1376" i="1"/>
  <c r="I2305" i="1"/>
  <c r="J2302" i="1"/>
  <c r="D4994" i="1" l="1"/>
  <c r="C4995" i="1"/>
  <c r="E4991" i="1"/>
  <c r="F4991" i="1"/>
  <c r="O1375" i="1"/>
  <c r="C4996" i="1" l="1"/>
  <c r="D4995" i="1"/>
  <c r="E4992" i="1"/>
  <c r="K2302" i="1"/>
  <c r="H2307" i="1"/>
  <c r="G3856" i="1"/>
  <c r="N1376" i="1"/>
  <c r="L1377" i="1"/>
  <c r="F4992" i="1"/>
  <c r="M1377" i="1"/>
  <c r="I2306" i="1"/>
  <c r="J2303" i="1"/>
  <c r="E4993" i="1" l="1"/>
  <c r="D4996" i="1"/>
  <c r="C4997" i="1"/>
  <c r="F4993" i="1"/>
  <c r="O1376" i="1"/>
  <c r="E4994" i="1" l="1"/>
  <c r="C4998" i="1"/>
  <c r="D4997" i="1"/>
  <c r="K2303" i="1"/>
  <c r="G3857" i="1"/>
  <c r="H2308" i="1"/>
  <c r="N1377" i="1"/>
  <c r="L1378" i="1"/>
  <c r="F4994" i="1"/>
  <c r="J2304" i="1"/>
  <c r="I2307" i="1"/>
  <c r="M1378" i="1"/>
  <c r="D4998" i="1" l="1"/>
  <c r="C4999" i="1"/>
  <c r="E4995" i="1"/>
  <c r="F4995" i="1"/>
  <c r="O1377" i="1"/>
  <c r="E4996" i="1" l="1"/>
  <c r="D4999" i="1"/>
  <c r="C5000" i="1"/>
  <c r="K2304" i="1"/>
  <c r="H2309" i="1"/>
  <c r="G3858" i="1"/>
  <c r="N1378" i="1"/>
  <c r="L1379" i="1"/>
  <c r="F4996" i="1"/>
  <c r="J2305" i="1"/>
  <c r="I2308" i="1"/>
  <c r="M1379" i="1"/>
  <c r="C5001" i="1" l="1"/>
  <c r="D5001" i="1" s="1"/>
  <c r="D5000" i="1"/>
  <c r="E4997" i="1"/>
  <c r="F4997" i="1"/>
  <c r="O1378" i="1"/>
  <c r="E4998" i="1" l="1"/>
  <c r="K2305" i="1"/>
  <c r="H2310" i="1"/>
  <c r="G3859" i="1"/>
  <c r="N1379" i="1"/>
  <c r="L1380" i="1"/>
  <c r="F4998" i="1"/>
  <c r="M1380" i="1"/>
  <c r="I2309" i="1"/>
  <c r="J2306" i="1"/>
  <c r="E4999" i="1" l="1"/>
  <c r="F4999" i="1"/>
  <c r="O1379" i="1"/>
  <c r="E5000" i="1" l="1"/>
  <c r="K2306" i="1"/>
  <c r="H2311" i="1"/>
  <c r="G3860" i="1"/>
  <c r="N1380" i="1"/>
  <c r="L1381" i="1"/>
  <c r="F5000" i="1"/>
  <c r="I2310" i="1"/>
  <c r="J2307" i="1"/>
  <c r="M1381" i="1"/>
  <c r="E5001" i="1" l="1"/>
  <c r="F5001" i="1"/>
  <c r="O1380" i="1"/>
  <c r="K2307" i="1" l="1"/>
  <c r="H2312" i="1"/>
  <c r="G3861" i="1"/>
  <c r="N1381" i="1"/>
  <c r="L1382" i="1"/>
  <c r="I2311" i="1"/>
  <c r="M1382" i="1"/>
  <c r="J2308" i="1"/>
  <c r="K2308" i="1" l="1"/>
  <c r="G3862" i="1"/>
  <c r="H2313" i="1"/>
  <c r="N1382" i="1"/>
  <c r="L1383" i="1"/>
  <c r="O1381" i="1"/>
  <c r="I2312" i="1"/>
  <c r="M1383" i="1"/>
  <c r="J2309" i="1"/>
  <c r="K2309" i="1" l="1"/>
  <c r="G3863" i="1"/>
  <c r="H2314" i="1"/>
  <c r="N1383" i="1"/>
  <c r="L1384" i="1"/>
  <c r="O1382" i="1"/>
  <c r="J2310" i="1"/>
  <c r="I2313" i="1"/>
  <c r="M1384" i="1"/>
  <c r="K2310" i="1" l="1"/>
  <c r="H2315" i="1"/>
  <c r="G3864" i="1"/>
  <c r="N1384" i="1"/>
  <c r="L1385" i="1"/>
  <c r="O1383" i="1"/>
  <c r="I2314" i="1"/>
  <c r="J2311" i="1"/>
  <c r="M1385" i="1"/>
  <c r="K2311" i="1" l="1"/>
  <c r="G3865" i="1"/>
  <c r="H2316" i="1"/>
  <c r="N1385" i="1"/>
  <c r="L1386" i="1"/>
  <c r="O1384" i="1"/>
  <c r="I2315" i="1"/>
  <c r="J2312" i="1"/>
  <c r="M1386" i="1"/>
  <c r="K2312" i="1" l="1"/>
  <c r="G3866" i="1"/>
  <c r="H2317" i="1"/>
  <c r="N1386" i="1"/>
  <c r="L1387" i="1"/>
  <c r="O1385" i="1"/>
  <c r="I2316" i="1"/>
  <c r="J2313" i="1"/>
  <c r="M1387" i="1"/>
  <c r="K2313" i="1" l="1"/>
  <c r="H2318" i="1"/>
  <c r="G3867" i="1"/>
  <c r="N1387" i="1"/>
  <c r="L1388" i="1"/>
  <c r="O1386" i="1"/>
  <c r="I2317" i="1"/>
  <c r="J2314" i="1"/>
  <c r="M1388" i="1"/>
  <c r="K2314" i="1" l="1"/>
  <c r="G3868" i="1"/>
  <c r="H2319" i="1"/>
  <c r="N1388" i="1"/>
  <c r="L1389" i="1"/>
  <c r="O1387" i="1"/>
  <c r="J2315" i="1"/>
  <c r="I2318" i="1"/>
  <c r="M1389" i="1"/>
  <c r="K2315" i="1" l="1"/>
  <c r="G3869" i="1"/>
  <c r="H2320" i="1"/>
  <c r="N1389" i="1"/>
  <c r="L1390" i="1"/>
  <c r="O1388" i="1"/>
  <c r="I2319" i="1"/>
  <c r="J2316" i="1"/>
  <c r="O1389" i="1"/>
  <c r="M1390" i="1"/>
  <c r="K2316" i="1" l="1"/>
  <c r="H2321" i="1"/>
  <c r="G3870" i="1"/>
  <c r="N1390" i="1"/>
  <c r="L1391" i="1"/>
  <c r="I2320" i="1"/>
  <c r="O1390" i="1"/>
  <c r="J2317" i="1"/>
  <c r="M1391" i="1"/>
  <c r="K2317" i="1" l="1"/>
  <c r="H2322" i="1"/>
  <c r="G3871" i="1"/>
  <c r="N1391" i="1"/>
  <c r="L1392" i="1"/>
  <c r="M1392" i="1"/>
  <c r="I2321" i="1"/>
  <c r="O1391" i="1"/>
  <c r="J2318" i="1"/>
  <c r="K2318" i="1" l="1"/>
  <c r="G3872" i="1"/>
  <c r="H2323" i="1"/>
  <c r="N1392" i="1"/>
  <c r="L1393" i="1"/>
  <c r="J2319" i="1"/>
  <c r="M1393" i="1"/>
  <c r="O1392" i="1"/>
  <c r="I2322" i="1"/>
  <c r="K2319" i="1" l="1"/>
  <c r="H2324" i="1"/>
  <c r="G3873" i="1"/>
  <c r="N1393" i="1"/>
  <c r="L1394" i="1"/>
  <c r="O1393" i="1"/>
  <c r="J2320" i="1"/>
  <c r="I2323" i="1"/>
  <c r="M1394" i="1"/>
  <c r="K2320" i="1" l="1"/>
  <c r="G3874" i="1"/>
  <c r="H2325" i="1"/>
  <c r="N1394" i="1"/>
  <c r="L1395" i="1"/>
  <c r="I2324" i="1"/>
  <c r="M1395" i="1"/>
  <c r="J2321" i="1"/>
  <c r="K2321" i="1" l="1"/>
  <c r="H2326" i="1"/>
  <c r="G3875" i="1"/>
  <c r="N1395" i="1"/>
  <c r="L1396" i="1"/>
  <c r="O1394" i="1"/>
  <c r="I2325" i="1"/>
  <c r="O1395" i="1"/>
  <c r="J2322" i="1"/>
  <c r="M1396" i="1"/>
  <c r="K2322" i="1" l="1"/>
  <c r="G3876" i="1"/>
  <c r="H2327" i="1"/>
  <c r="N1396" i="1"/>
  <c r="L1397" i="1"/>
  <c r="I2326" i="1"/>
  <c r="O1396" i="1"/>
  <c r="J2323" i="1"/>
  <c r="M1397" i="1"/>
  <c r="K2323" i="1" l="1"/>
  <c r="H2328" i="1"/>
  <c r="G3877" i="1"/>
  <c r="N1397" i="1"/>
  <c r="L1398" i="1"/>
  <c r="J2324" i="1"/>
  <c r="I2327" i="1"/>
  <c r="M1398" i="1"/>
  <c r="K2324" i="1" l="1"/>
  <c r="H2329" i="1"/>
  <c r="G3878" i="1"/>
  <c r="N1398" i="1"/>
  <c r="L1399" i="1"/>
  <c r="O1397" i="1"/>
  <c r="I2328" i="1"/>
  <c r="J2325" i="1"/>
  <c r="O1398" i="1"/>
  <c r="M1399" i="1"/>
  <c r="K2325" i="1" l="1"/>
  <c r="G3879" i="1"/>
  <c r="H2330" i="1"/>
  <c r="N1399" i="1"/>
  <c r="L1400" i="1"/>
  <c r="O1399" i="1"/>
  <c r="J2326" i="1"/>
  <c r="M1400" i="1"/>
  <c r="I2329" i="1"/>
  <c r="K2326" i="1" l="1"/>
  <c r="H2331" i="1"/>
  <c r="G3880" i="1"/>
  <c r="N1400" i="1"/>
  <c r="L1401" i="1"/>
  <c r="J2327" i="1"/>
  <c r="O1400" i="1"/>
  <c r="I2330" i="1"/>
  <c r="M1401" i="1"/>
  <c r="K2327" i="1" l="1"/>
  <c r="H2332" i="1"/>
  <c r="G3881" i="1"/>
  <c r="N1401" i="1"/>
  <c r="L1402" i="1"/>
  <c r="I2331" i="1"/>
  <c r="J2328" i="1"/>
  <c r="O1401" i="1"/>
  <c r="M1402" i="1"/>
  <c r="K2328" i="1" l="1"/>
  <c r="G3882" i="1"/>
  <c r="H2333" i="1"/>
  <c r="N1402" i="1"/>
  <c r="L1403" i="1"/>
  <c r="J2329" i="1"/>
  <c r="I2332" i="1"/>
  <c r="M1403" i="1"/>
  <c r="K2329" i="1" l="1"/>
  <c r="H2334" i="1"/>
  <c r="G3883" i="1"/>
  <c r="N1403" i="1"/>
  <c r="L1404" i="1"/>
  <c r="O1402" i="1"/>
  <c r="J2330" i="1"/>
  <c r="I2333" i="1"/>
  <c r="O1403" i="1"/>
  <c r="M1404" i="1"/>
  <c r="K2330" i="1" l="1"/>
  <c r="H2335" i="1"/>
  <c r="G3884" i="1"/>
  <c r="N1404" i="1"/>
  <c r="L1405" i="1"/>
  <c r="I2334" i="1"/>
  <c r="J2331" i="1"/>
  <c r="O1404" i="1"/>
  <c r="M1405" i="1"/>
  <c r="K2331" i="1" l="1"/>
  <c r="G3885" i="1"/>
  <c r="H2336" i="1"/>
  <c r="N1405" i="1"/>
  <c r="L1406" i="1"/>
  <c r="I2335" i="1"/>
  <c r="O1405" i="1"/>
  <c r="J2332" i="1"/>
  <c r="M1406" i="1"/>
  <c r="K2332" i="1" l="1"/>
  <c r="H2337" i="1"/>
  <c r="G3886" i="1"/>
  <c r="N1406" i="1"/>
  <c r="L1407" i="1"/>
  <c r="J2333" i="1"/>
  <c r="O1406" i="1"/>
  <c r="I2336" i="1"/>
  <c r="M1407" i="1"/>
  <c r="K2333" i="1" l="1"/>
  <c r="H2338" i="1"/>
  <c r="G3887" i="1"/>
  <c r="N1407" i="1"/>
  <c r="L1408" i="1"/>
  <c r="I2337" i="1"/>
  <c r="J2334" i="1"/>
  <c r="O1407" i="1"/>
  <c r="M1408" i="1"/>
  <c r="K2334" i="1" l="1"/>
  <c r="G3888" i="1"/>
  <c r="H2339" i="1"/>
  <c r="N1408" i="1"/>
  <c r="L1409" i="1"/>
  <c r="I2338" i="1"/>
  <c r="J2335" i="1"/>
  <c r="O1408" i="1"/>
  <c r="M1409" i="1"/>
  <c r="K2335" i="1" l="1"/>
  <c r="H2340" i="1"/>
  <c r="G3889" i="1"/>
  <c r="N1409" i="1"/>
  <c r="L1410" i="1"/>
  <c r="J2336" i="1"/>
  <c r="I2339" i="1"/>
  <c r="O1409" i="1"/>
  <c r="M1410" i="1"/>
  <c r="K2336" i="1" l="1"/>
  <c r="H2341" i="1"/>
  <c r="G3890" i="1"/>
  <c r="N1410" i="1"/>
  <c r="L1411" i="1"/>
  <c r="I2340" i="1"/>
  <c r="J2337" i="1"/>
  <c r="O1410" i="1"/>
  <c r="M1411" i="1"/>
  <c r="K2337" i="1" l="1"/>
  <c r="G3891" i="1"/>
  <c r="H2342" i="1"/>
  <c r="N1411" i="1"/>
  <c r="L1412" i="1"/>
  <c r="I2341" i="1"/>
  <c r="J2338" i="1"/>
  <c r="O1411" i="1"/>
  <c r="M1412" i="1"/>
  <c r="K2338" i="1" l="1"/>
  <c r="H2343" i="1"/>
  <c r="G3892" i="1"/>
  <c r="N1412" i="1"/>
  <c r="L1413" i="1"/>
  <c r="J2339" i="1"/>
  <c r="O1412" i="1"/>
  <c r="I2342" i="1"/>
  <c r="M1413" i="1"/>
  <c r="K2339" i="1" l="1"/>
  <c r="H2344" i="1"/>
  <c r="G3893" i="1"/>
  <c r="N1413" i="1"/>
  <c r="L1414" i="1"/>
  <c r="I2343" i="1"/>
  <c r="O1413" i="1"/>
  <c r="J2340" i="1"/>
  <c r="M1414" i="1"/>
  <c r="K2340" i="1" l="1"/>
  <c r="G3894" i="1"/>
  <c r="H2345" i="1"/>
  <c r="N1414" i="1"/>
  <c r="L1415" i="1"/>
  <c r="O1414" i="1"/>
  <c r="J2341" i="1"/>
  <c r="M1415" i="1"/>
  <c r="I2344" i="1"/>
  <c r="K2341" i="1" l="1"/>
  <c r="G3895" i="1"/>
  <c r="H2346" i="1"/>
  <c r="N1415" i="1"/>
  <c r="L1416" i="1"/>
  <c r="J2342" i="1"/>
  <c r="O1415" i="1"/>
  <c r="M1416" i="1"/>
  <c r="I2345" i="1"/>
  <c r="K2342" i="1" l="1"/>
  <c r="H2347" i="1"/>
  <c r="G3896" i="1"/>
  <c r="N1416" i="1"/>
  <c r="L1417" i="1"/>
  <c r="O1416" i="1"/>
  <c r="J2343" i="1"/>
  <c r="I2346" i="1"/>
  <c r="M1417" i="1"/>
  <c r="K2343" i="1" l="1"/>
  <c r="G3897" i="1"/>
  <c r="H2348" i="1"/>
  <c r="N1417" i="1"/>
  <c r="L1418" i="1"/>
  <c r="I2347" i="1"/>
  <c r="O1417" i="1"/>
  <c r="J2344" i="1"/>
  <c r="M1418" i="1"/>
  <c r="K2344" i="1" l="1"/>
  <c r="H2349" i="1"/>
  <c r="G3898" i="1"/>
  <c r="N1418" i="1"/>
  <c r="L1419" i="1"/>
  <c r="J2345" i="1"/>
  <c r="I2348" i="1"/>
  <c r="O1418" i="1"/>
  <c r="M1419" i="1"/>
  <c r="K2345" i="1" l="1"/>
  <c r="H2350" i="1"/>
  <c r="G3899" i="1"/>
  <c r="N1419" i="1"/>
  <c r="L1420" i="1"/>
  <c r="I2349" i="1"/>
  <c r="O1419" i="1"/>
  <c r="J2346" i="1"/>
  <c r="M1420" i="1"/>
  <c r="K2346" i="1" l="1"/>
  <c r="G3900" i="1"/>
  <c r="H2351" i="1"/>
  <c r="N1420" i="1"/>
  <c r="L1421" i="1"/>
  <c r="O1420" i="1"/>
  <c r="J2347" i="1"/>
  <c r="M1421" i="1"/>
  <c r="I2350" i="1"/>
  <c r="K2347" i="1" l="1"/>
  <c r="G3901" i="1"/>
  <c r="H2352" i="1"/>
  <c r="N1421" i="1"/>
  <c r="L1422" i="1"/>
  <c r="I2351" i="1"/>
  <c r="M1422" i="1"/>
  <c r="J2348" i="1"/>
  <c r="K2348" i="1" l="1"/>
  <c r="H2353" i="1"/>
  <c r="G3902" i="1"/>
  <c r="N1422" i="1"/>
  <c r="L1423" i="1"/>
  <c r="O1421" i="1"/>
  <c r="O1422" i="1"/>
  <c r="I2352" i="1"/>
  <c r="J2349" i="1"/>
  <c r="M1423" i="1"/>
  <c r="K2349" i="1" l="1"/>
  <c r="G3903" i="1"/>
  <c r="H2354" i="1"/>
  <c r="N1423" i="1"/>
  <c r="L1424" i="1"/>
  <c r="J2350" i="1"/>
  <c r="I2353" i="1"/>
  <c r="M1424" i="1"/>
  <c r="K2350" i="1" l="1"/>
  <c r="H2355" i="1"/>
  <c r="G3904" i="1"/>
  <c r="N1424" i="1"/>
  <c r="L1425" i="1"/>
  <c r="O1423" i="1"/>
  <c r="O1424" i="1"/>
  <c r="J2351" i="1"/>
  <c r="I2354" i="1"/>
  <c r="M1425" i="1"/>
  <c r="K2351" i="1" l="1"/>
  <c r="H2356" i="1"/>
  <c r="G3905" i="1"/>
  <c r="N1425" i="1"/>
  <c r="L1426" i="1"/>
  <c r="O1425" i="1"/>
  <c r="I2355" i="1"/>
  <c r="J2352" i="1"/>
  <c r="M1426" i="1"/>
  <c r="K2352" i="1" l="1"/>
  <c r="H2357" i="1"/>
  <c r="G3906" i="1"/>
  <c r="N1426" i="1"/>
  <c r="L1427" i="1"/>
  <c r="O1426" i="1"/>
  <c r="I2356" i="1"/>
  <c r="J2353" i="1"/>
  <c r="M1427" i="1"/>
  <c r="K2353" i="1" l="1"/>
  <c r="H2358" i="1"/>
  <c r="G3907" i="1"/>
  <c r="N1427" i="1"/>
  <c r="L1428" i="1"/>
  <c r="O1427" i="1"/>
  <c r="J2354" i="1"/>
  <c r="I2357" i="1"/>
  <c r="M1428" i="1"/>
  <c r="K2354" i="1" l="1"/>
  <c r="H2359" i="1"/>
  <c r="G3908" i="1"/>
  <c r="N1428" i="1"/>
  <c r="L1429" i="1"/>
  <c r="O1428" i="1"/>
  <c r="I2358" i="1"/>
  <c r="J2355" i="1"/>
  <c r="M1429" i="1"/>
  <c r="K2355" i="1" l="1"/>
  <c r="H2360" i="1"/>
  <c r="G3909" i="1"/>
  <c r="N1429" i="1"/>
  <c r="L1430" i="1"/>
  <c r="I2359" i="1"/>
  <c r="O1429" i="1"/>
  <c r="J2356" i="1"/>
  <c r="M1430" i="1"/>
  <c r="K2356" i="1" l="1"/>
  <c r="H2361" i="1"/>
  <c r="G3910" i="1"/>
  <c r="N1430" i="1"/>
  <c r="L1431" i="1"/>
  <c r="J2357" i="1"/>
  <c r="I2360" i="1"/>
  <c r="O1430" i="1"/>
  <c r="M1431" i="1"/>
  <c r="K2357" i="1" l="1"/>
  <c r="G3911" i="1"/>
  <c r="H2362" i="1"/>
  <c r="N1431" i="1"/>
  <c r="L1432" i="1"/>
  <c r="J2358" i="1"/>
  <c r="M1432" i="1"/>
  <c r="I2361" i="1"/>
  <c r="K2358" i="1" l="1"/>
  <c r="G3912" i="1"/>
  <c r="H2363" i="1"/>
  <c r="N1432" i="1"/>
  <c r="L1433" i="1"/>
  <c r="O1431" i="1"/>
  <c r="I2362" i="1"/>
  <c r="O1432" i="1"/>
  <c r="J2359" i="1"/>
  <c r="M1433" i="1"/>
  <c r="K2359" i="1" l="1"/>
  <c r="H2364" i="1"/>
  <c r="G3913" i="1"/>
  <c r="N1433" i="1"/>
  <c r="L1434" i="1"/>
  <c r="J2360" i="1"/>
  <c r="I2363" i="1"/>
  <c r="O1433" i="1"/>
  <c r="M1434" i="1"/>
  <c r="K2360" i="1" l="1"/>
  <c r="H2365" i="1"/>
  <c r="G3914" i="1"/>
  <c r="N1434" i="1"/>
  <c r="L1435" i="1"/>
  <c r="I2364" i="1"/>
  <c r="O1434" i="1"/>
  <c r="J2361" i="1"/>
  <c r="M1435" i="1"/>
  <c r="K2361" i="1" l="1"/>
  <c r="G3915" i="1"/>
  <c r="H2366" i="1"/>
  <c r="N1435" i="1"/>
  <c r="L1436" i="1"/>
  <c r="I2365" i="1"/>
  <c r="J2362" i="1"/>
  <c r="M1436" i="1"/>
  <c r="K2362" i="1" l="1"/>
  <c r="H2367" i="1"/>
  <c r="G3916" i="1"/>
  <c r="N1436" i="1"/>
  <c r="L1437" i="1"/>
  <c r="O1435" i="1"/>
  <c r="O1436" i="1"/>
  <c r="I2366" i="1"/>
  <c r="J2363" i="1"/>
  <c r="M1437" i="1"/>
  <c r="K2363" i="1" l="1"/>
  <c r="H2368" i="1"/>
  <c r="G3917" i="1"/>
  <c r="N1437" i="1"/>
  <c r="L1438" i="1"/>
  <c r="I2367" i="1"/>
  <c r="O1437" i="1"/>
  <c r="J2364" i="1"/>
  <c r="M1438" i="1"/>
  <c r="K2364" i="1" l="1"/>
  <c r="G3918" i="1"/>
  <c r="H2369" i="1"/>
  <c r="N1438" i="1"/>
  <c r="L1439" i="1"/>
  <c r="I2368" i="1"/>
  <c r="J2365" i="1"/>
  <c r="M1439" i="1"/>
  <c r="K2365" i="1" l="1"/>
  <c r="H2370" i="1"/>
  <c r="G3919" i="1"/>
  <c r="N1439" i="1"/>
  <c r="L1440" i="1"/>
  <c r="O1438" i="1"/>
  <c r="J2366" i="1"/>
  <c r="O1439" i="1"/>
  <c r="I2369" i="1"/>
  <c r="M1440" i="1"/>
  <c r="K2366" i="1" l="1"/>
  <c r="H2371" i="1"/>
  <c r="G3920" i="1"/>
  <c r="N1440" i="1"/>
  <c r="L1441" i="1"/>
  <c r="I2370" i="1"/>
  <c r="J2367" i="1"/>
  <c r="O1440" i="1"/>
  <c r="M1441" i="1"/>
  <c r="K2367" i="1" l="1"/>
  <c r="G3921" i="1"/>
  <c r="H2372" i="1"/>
  <c r="N1441" i="1"/>
  <c r="L1442" i="1"/>
  <c r="O1441" i="1"/>
  <c r="J2368" i="1"/>
  <c r="M1442" i="1"/>
  <c r="I2371" i="1"/>
  <c r="K2368" i="1" l="1"/>
  <c r="H2373" i="1"/>
  <c r="G3922" i="1"/>
  <c r="N1442" i="1"/>
  <c r="L1443" i="1"/>
  <c r="J2369" i="1"/>
  <c r="I2372" i="1"/>
  <c r="O1442" i="1"/>
  <c r="M1443" i="1"/>
  <c r="K2369" i="1" l="1"/>
  <c r="H2374" i="1"/>
  <c r="G3923" i="1"/>
  <c r="N1443" i="1"/>
  <c r="L1444" i="1"/>
  <c r="I2373" i="1"/>
  <c r="O1443" i="1"/>
  <c r="J2370" i="1"/>
  <c r="M1444" i="1"/>
  <c r="K2370" i="1" l="1"/>
  <c r="G3924" i="1"/>
  <c r="H2375" i="1"/>
  <c r="N1444" i="1"/>
  <c r="L1445" i="1"/>
  <c r="O1444" i="1"/>
  <c r="J2371" i="1"/>
  <c r="M1445" i="1"/>
  <c r="I2374" i="1"/>
  <c r="K2371" i="1" l="1"/>
  <c r="H2376" i="1"/>
  <c r="G3925" i="1"/>
  <c r="N1445" i="1"/>
  <c r="L1446" i="1"/>
  <c r="O1445" i="1"/>
  <c r="I2375" i="1"/>
  <c r="J2372" i="1"/>
  <c r="M1446" i="1"/>
  <c r="K2372" i="1" l="1"/>
  <c r="H2377" i="1"/>
  <c r="G3926" i="1"/>
  <c r="N1446" i="1"/>
  <c r="L1447" i="1"/>
  <c r="I2376" i="1"/>
  <c r="J2373" i="1"/>
  <c r="O1446" i="1"/>
  <c r="M1447" i="1"/>
  <c r="K2373" i="1" l="1"/>
  <c r="G3927" i="1"/>
  <c r="H2378" i="1"/>
  <c r="N1447" i="1"/>
  <c r="L1448" i="1"/>
  <c r="I2377" i="1"/>
  <c r="J2374" i="1"/>
  <c r="M1448" i="1"/>
  <c r="K2374" i="1" l="1"/>
  <c r="H2379" i="1"/>
  <c r="G3928" i="1"/>
  <c r="N1448" i="1"/>
  <c r="L1449" i="1"/>
  <c r="O1447" i="1"/>
  <c r="J2375" i="1"/>
  <c r="O1448" i="1"/>
  <c r="I2378" i="1"/>
  <c r="M1449" i="1"/>
  <c r="K2375" i="1" l="1"/>
  <c r="H2380" i="1"/>
  <c r="G3929" i="1"/>
  <c r="N1449" i="1"/>
  <c r="L1450" i="1"/>
  <c r="I2379" i="1"/>
  <c r="O1449" i="1"/>
  <c r="J2376" i="1"/>
  <c r="M1450" i="1"/>
  <c r="K2376" i="1" l="1"/>
  <c r="G3930" i="1"/>
  <c r="H2381" i="1"/>
  <c r="N1450" i="1"/>
  <c r="L1451" i="1"/>
  <c r="I2380" i="1"/>
  <c r="J2377" i="1"/>
  <c r="O1450" i="1"/>
  <c r="M1451" i="1"/>
  <c r="K2377" i="1" l="1"/>
  <c r="H2382" i="1"/>
  <c r="G3931" i="1"/>
  <c r="N1451" i="1"/>
  <c r="L1452" i="1"/>
  <c r="J2378" i="1"/>
  <c r="O1451" i="1"/>
  <c r="I2381" i="1"/>
  <c r="M1452" i="1"/>
  <c r="K2378" i="1" l="1"/>
  <c r="H2383" i="1"/>
  <c r="G3932" i="1"/>
  <c r="N1452" i="1"/>
  <c r="L1453" i="1"/>
  <c r="O1452" i="1"/>
  <c r="I2382" i="1"/>
  <c r="J2379" i="1"/>
  <c r="M1453" i="1"/>
  <c r="K2379" i="1" l="1"/>
  <c r="G3933" i="1"/>
  <c r="H2384" i="1"/>
  <c r="N1453" i="1"/>
  <c r="L1454" i="1"/>
  <c r="I2383" i="1"/>
  <c r="O1453" i="1"/>
  <c r="J2380" i="1"/>
  <c r="M1454" i="1"/>
  <c r="K2380" i="1" l="1"/>
  <c r="H2385" i="1"/>
  <c r="G3934" i="1"/>
  <c r="N1454" i="1"/>
  <c r="L1455" i="1"/>
  <c r="O1454" i="1"/>
  <c r="I2384" i="1"/>
  <c r="J2381" i="1"/>
  <c r="M1455" i="1"/>
  <c r="K2381" i="1" l="1"/>
  <c r="H2386" i="1"/>
  <c r="G3935" i="1"/>
  <c r="N1455" i="1"/>
  <c r="L1456" i="1"/>
  <c r="I2385" i="1"/>
  <c r="O1455" i="1"/>
  <c r="J2382" i="1"/>
  <c r="M1456" i="1"/>
  <c r="K2382" i="1" l="1"/>
  <c r="G3936" i="1"/>
  <c r="H2387" i="1"/>
  <c r="N1456" i="1"/>
  <c r="L1457" i="1"/>
  <c r="I2386" i="1"/>
  <c r="J2383" i="1"/>
  <c r="O1456" i="1"/>
  <c r="M1457" i="1"/>
  <c r="K2383" i="1" l="1"/>
  <c r="H2388" i="1"/>
  <c r="G3937" i="1"/>
  <c r="N1457" i="1"/>
  <c r="L1458" i="1"/>
  <c r="J2384" i="1"/>
  <c r="I2387" i="1"/>
  <c r="M1458" i="1"/>
  <c r="K2384" i="1" l="1"/>
  <c r="H2389" i="1"/>
  <c r="G3938" i="1"/>
  <c r="N1458" i="1"/>
  <c r="L1459" i="1"/>
  <c r="O1457" i="1"/>
  <c r="I2388" i="1"/>
  <c r="O1458" i="1"/>
  <c r="J2385" i="1"/>
  <c r="M1459" i="1"/>
  <c r="K2385" i="1" l="1"/>
  <c r="G3939" i="1"/>
  <c r="H2390" i="1"/>
  <c r="N1459" i="1"/>
  <c r="L1460" i="1"/>
  <c r="O1459" i="1"/>
  <c r="J2386" i="1"/>
  <c r="M1460" i="1"/>
  <c r="I2389" i="1"/>
  <c r="K2386" i="1" l="1"/>
  <c r="H2391" i="1"/>
  <c r="G3940" i="1"/>
  <c r="N1460" i="1"/>
  <c r="L1461" i="1"/>
  <c r="J2387" i="1"/>
  <c r="O1460" i="1"/>
  <c r="I2390" i="1"/>
  <c r="M1461" i="1"/>
  <c r="K2387" i="1" l="1"/>
  <c r="H2392" i="1"/>
  <c r="G3941" i="1"/>
  <c r="N1461" i="1"/>
  <c r="L1462" i="1"/>
  <c r="I2391" i="1"/>
  <c r="J2388" i="1"/>
  <c r="O1461" i="1"/>
  <c r="M1462" i="1"/>
  <c r="K2388" i="1" l="1"/>
  <c r="G3942" i="1"/>
  <c r="H2393" i="1"/>
  <c r="N1462" i="1"/>
  <c r="L1463" i="1"/>
  <c r="I2392" i="1"/>
  <c r="O1462" i="1"/>
  <c r="J2389" i="1"/>
  <c r="M1463" i="1"/>
  <c r="K2389" i="1" l="1"/>
  <c r="H2394" i="1"/>
  <c r="G3943" i="1"/>
  <c r="N1463" i="1"/>
  <c r="L1464" i="1"/>
  <c r="J2390" i="1"/>
  <c r="I2393" i="1"/>
  <c r="O1463" i="1"/>
  <c r="M1464" i="1"/>
  <c r="K2390" i="1" l="1"/>
  <c r="H2395" i="1"/>
  <c r="G3944" i="1"/>
  <c r="N1464" i="1"/>
  <c r="L1465" i="1"/>
  <c r="I2394" i="1"/>
  <c r="J2391" i="1"/>
  <c r="O1464" i="1"/>
  <c r="M1465" i="1"/>
  <c r="K2391" i="1" l="1"/>
  <c r="G3945" i="1"/>
  <c r="H2396" i="1"/>
  <c r="N1465" i="1"/>
  <c r="L1466" i="1"/>
  <c r="I2395" i="1"/>
  <c r="J2392" i="1"/>
  <c r="M1466" i="1"/>
  <c r="K2392" i="1" l="1"/>
  <c r="H2397" i="1"/>
  <c r="G3946" i="1"/>
  <c r="N1466" i="1"/>
  <c r="L1467" i="1"/>
  <c r="O1465" i="1"/>
  <c r="O1466" i="1"/>
  <c r="I2396" i="1"/>
  <c r="J2393" i="1"/>
  <c r="M1467" i="1"/>
  <c r="K2393" i="1" l="1"/>
  <c r="H2398" i="1"/>
  <c r="G3947" i="1"/>
  <c r="N1467" i="1"/>
  <c r="L1468" i="1"/>
  <c r="I2397" i="1"/>
  <c r="J2394" i="1"/>
  <c r="O1467" i="1"/>
  <c r="M1468" i="1"/>
  <c r="K2394" i="1" l="1"/>
  <c r="G3948" i="1"/>
  <c r="H2399" i="1"/>
  <c r="N1468" i="1"/>
  <c r="L1469" i="1"/>
  <c r="I2398" i="1"/>
  <c r="O1468" i="1"/>
  <c r="J2395" i="1"/>
  <c r="M1469" i="1"/>
  <c r="K2395" i="1" l="1"/>
  <c r="H2400" i="1"/>
  <c r="G3949" i="1"/>
  <c r="N1469" i="1"/>
  <c r="L1470" i="1"/>
  <c r="J2396" i="1"/>
  <c r="I2399" i="1"/>
  <c r="M1470" i="1"/>
  <c r="K2396" i="1" l="1"/>
  <c r="H2401" i="1"/>
  <c r="G3950" i="1"/>
  <c r="N1470" i="1"/>
  <c r="L1471" i="1"/>
  <c r="O1469" i="1"/>
  <c r="I2400" i="1"/>
  <c r="J2397" i="1"/>
  <c r="O1470" i="1"/>
  <c r="M1471" i="1"/>
  <c r="K2397" i="1" l="1"/>
  <c r="G3951" i="1"/>
  <c r="H2402" i="1"/>
  <c r="N1471" i="1"/>
  <c r="L1472" i="1"/>
  <c r="I2401" i="1"/>
  <c r="J2398" i="1"/>
  <c r="M1472" i="1"/>
  <c r="K2398" i="1" l="1"/>
  <c r="H2403" i="1"/>
  <c r="G3952" i="1"/>
  <c r="N1472" i="1"/>
  <c r="L1473" i="1"/>
  <c r="O1471" i="1"/>
  <c r="O1472" i="1"/>
  <c r="I2402" i="1"/>
  <c r="J2399" i="1"/>
  <c r="M1473" i="1"/>
  <c r="K2399" i="1" l="1"/>
  <c r="H2404" i="1"/>
  <c r="G3953" i="1"/>
  <c r="N1473" i="1"/>
  <c r="L1474" i="1"/>
  <c r="I2403" i="1"/>
  <c r="O1473" i="1"/>
  <c r="J2400" i="1"/>
  <c r="M1474" i="1"/>
  <c r="K2400" i="1" l="1"/>
  <c r="G3954" i="1"/>
  <c r="H2405" i="1"/>
  <c r="N1474" i="1"/>
  <c r="L1475" i="1"/>
  <c r="I2404" i="1"/>
  <c r="J2401" i="1"/>
  <c r="M1475" i="1"/>
  <c r="K2401" i="1" l="1"/>
  <c r="H2406" i="1"/>
  <c r="G3955" i="1"/>
  <c r="N1475" i="1"/>
  <c r="L1476" i="1"/>
  <c r="O1474" i="1"/>
  <c r="J2402" i="1"/>
  <c r="I2405" i="1"/>
  <c r="O1475" i="1"/>
  <c r="M1476" i="1"/>
  <c r="K2402" i="1" l="1"/>
  <c r="H2407" i="1"/>
  <c r="G3956" i="1"/>
  <c r="N1476" i="1"/>
  <c r="L1477" i="1"/>
  <c r="I2406" i="1"/>
  <c r="O1476" i="1"/>
  <c r="J2403" i="1"/>
  <c r="M1477" i="1"/>
  <c r="K2403" i="1" l="1"/>
  <c r="G3957" i="1"/>
  <c r="H2408" i="1"/>
  <c r="N1477" i="1"/>
  <c r="L1478" i="1"/>
  <c r="I2407" i="1"/>
  <c r="O1477" i="1"/>
  <c r="J2404" i="1"/>
  <c r="M1478" i="1"/>
  <c r="K2404" i="1" l="1"/>
  <c r="H2409" i="1"/>
  <c r="G3958" i="1"/>
  <c r="N1478" i="1"/>
  <c r="L1479" i="1"/>
  <c r="J2405" i="1"/>
  <c r="O1478" i="1"/>
  <c r="I2408" i="1"/>
  <c r="M1479" i="1"/>
  <c r="K2405" i="1" l="1"/>
  <c r="H2410" i="1"/>
  <c r="G3959" i="1"/>
  <c r="N1479" i="1"/>
  <c r="L1480" i="1"/>
  <c r="I2409" i="1"/>
  <c r="O1479" i="1"/>
  <c r="J2406" i="1"/>
  <c r="M1480" i="1"/>
  <c r="K2406" i="1" l="1"/>
  <c r="G3960" i="1"/>
  <c r="H2411" i="1"/>
  <c r="N1480" i="1"/>
  <c r="L1481" i="1"/>
  <c r="I2410" i="1"/>
  <c r="J2407" i="1"/>
  <c r="M1481" i="1"/>
  <c r="K2407" i="1" l="1"/>
  <c r="H2412" i="1"/>
  <c r="G3961" i="1"/>
  <c r="N1481" i="1"/>
  <c r="L1482" i="1"/>
  <c r="O1480" i="1"/>
  <c r="J2408" i="1"/>
  <c r="I2411" i="1"/>
  <c r="O1481" i="1"/>
  <c r="M1482" i="1"/>
  <c r="K2408" i="1" l="1"/>
  <c r="H2413" i="1"/>
  <c r="G3962" i="1"/>
  <c r="N1482" i="1"/>
  <c r="L1483" i="1"/>
  <c r="I2412" i="1"/>
  <c r="O1482" i="1"/>
  <c r="J2409" i="1"/>
  <c r="M1483" i="1"/>
  <c r="K2409" i="1" l="1"/>
  <c r="G3963" i="1"/>
  <c r="H2414" i="1"/>
  <c r="N1483" i="1"/>
  <c r="L1484" i="1"/>
  <c r="I2413" i="1"/>
  <c r="O1483" i="1"/>
  <c r="J2410" i="1"/>
  <c r="M1484" i="1"/>
  <c r="K2410" i="1" l="1"/>
  <c r="H2415" i="1"/>
  <c r="G3964" i="1"/>
  <c r="N1484" i="1"/>
  <c r="L1485" i="1"/>
  <c r="O1484" i="1"/>
  <c r="I2414" i="1"/>
  <c r="J2411" i="1"/>
  <c r="M1485" i="1"/>
  <c r="K2411" i="1" l="1"/>
  <c r="H2416" i="1"/>
  <c r="G3965" i="1"/>
  <c r="N1485" i="1"/>
  <c r="L1486" i="1"/>
  <c r="I2415" i="1"/>
  <c r="J2412" i="1"/>
  <c r="O1485" i="1"/>
  <c r="M1486" i="1"/>
  <c r="K2412" i="1" l="1"/>
  <c r="G3966" i="1"/>
  <c r="H2417" i="1"/>
  <c r="N1486" i="1"/>
  <c r="L1487" i="1"/>
  <c r="I2416" i="1"/>
  <c r="O1486" i="1"/>
  <c r="J2413" i="1"/>
  <c r="M1487" i="1"/>
  <c r="K2413" i="1" l="1"/>
  <c r="H2418" i="1"/>
  <c r="G3967" i="1"/>
  <c r="N1487" i="1"/>
  <c r="L1488" i="1"/>
  <c r="J2414" i="1"/>
  <c r="I2417" i="1"/>
  <c r="O1487" i="1"/>
  <c r="M1488" i="1"/>
  <c r="K2414" i="1" l="1"/>
  <c r="H2419" i="1"/>
  <c r="G3968" i="1"/>
  <c r="N1488" i="1"/>
  <c r="L1489" i="1"/>
  <c r="I2418" i="1"/>
  <c r="O1488" i="1"/>
  <c r="J2415" i="1"/>
  <c r="M1489" i="1"/>
  <c r="K2415" i="1" l="1"/>
  <c r="G3969" i="1"/>
  <c r="H2420" i="1"/>
  <c r="N1489" i="1"/>
  <c r="L1490" i="1"/>
  <c r="I2419" i="1"/>
  <c r="J2416" i="1"/>
  <c r="M1490" i="1"/>
  <c r="K2416" i="1" l="1"/>
  <c r="H2421" i="1"/>
  <c r="G3970" i="1"/>
  <c r="N1490" i="1"/>
  <c r="L1491" i="1"/>
  <c r="O1489" i="1"/>
  <c r="O1490" i="1"/>
  <c r="I2420" i="1"/>
  <c r="J2417" i="1"/>
  <c r="M1491" i="1"/>
  <c r="K2417" i="1" l="1"/>
  <c r="H2422" i="1"/>
  <c r="G3971" i="1"/>
  <c r="N1491" i="1"/>
  <c r="L1492" i="1"/>
  <c r="I2421" i="1"/>
  <c r="J2418" i="1"/>
  <c r="O1491" i="1"/>
  <c r="M1492" i="1"/>
  <c r="K2418" i="1" l="1"/>
  <c r="G3972" i="1"/>
  <c r="H2423" i="1"/>
  <c r="N1492" i="1"/>
  <c r="L1493" i="1"/>
  <c r="J2419" i="1"/>
  <c r="O1492" i="1"/>
  <c r="I2422" i="1"/>
  <c r="M1493" i="1"/>
  <c r="K2419" i="1" l="1"/>
  <c r="H2424" i="1"/>
  <c r="G3973" i="1"/>
  <c r="N1493" i="1"/>
  <c r="L1494" i="1"/>
  <c r="I2423" i="1"/>
  <c r="O1493" i="1"/>
  <c r="J2420" i="1"/>
  <c r="M1494" i="1"/>
  <c r="K2420" i="1" l="1"/>
  <c r="H2425" i="1"/>
  <c r="G3974" i="1"/>
  <c r="N1494" i="1"/>
  <c r="L1495" i="1"/>
  <c r="I2424" i="1"/>
  <c r="J2421" i="1"/>
  <c r="M1495" i="1"/>
  <c r="K2421" i="1" l="1"/>
  <c r="G3975" i="1"/>
  <c r="H2426" i="1"/>
  <c r="N1495" i="1"/>
  <c r="L1496" i="1"/>
  <c r="O1494" i="1"/>
  <c r="I2425" i="1"/>
  <c r="J2422" i="1"/>
  <c r="M1496" i="1"/>
  <c r="K2422" i="1" l="1"/>
  <c r="H2427" i="1"/>
  <c r="G3976" i="1"/>
  <c r="N1496" i="1"/>
  <c r="L1497" i="1"/>
  <c r="O1495" i="1"/>
  <c r="J2423" i="1"/>
  <c r="I2426" i="1"/>
  <c r="O1496" i="1"/>
  <c r="M1497" i="1"/>
  <c r="K2423" i="1" l="1"/>
  <c r="H2428" i="1"/>
  <c r="G3977" i="1"/>
  <c r="N1497" i="1"/>
  <c r="L1498" i="1"/>
  <c r="I2427" i="1"/>
  <c r="O1497" i="1"/>
  <c r="J2424" i="1"/>
  <c r="M1498" i="1"/>
  <c r="K2424" i="1" l="1"/>
  <c r="G3978" i="1"/>
  <c r="H2429" i="1"/>
  <c r="N1498" i="1"/>
  <c r="L1499" i="1"/>
  <c r="O1498" i="1"/>
  <c r="J2425" i="1"/>
  <c r="M1499" i="1"/>
  <c r="I2428" i="1"/>
  <c r="K2425" i="1" l="1"/>
  <c r="H2430" i="1"/>
  <c r="G3979" i="1"/>
  <c r="N1499" i="1"/>
  <c r="L1500" i="1"/>
  <c r="J2426" i="1"/>
  <c r="O1499" i="1"/>
  <c r="I2429" i="1"/>
  <c r="K2426" i="1" l="1"/>
  <c r="H2431" i="1"/>
  <c r="G3980" i="1"/>
  <c r="L1501" i="1"/>
  <c r="L1502" i="1" s="1"/>
  <c r="M1500" i="1"/>
  <c r="J2427" i="1"/>
  <c r="M1502" i="1"/>
  <c r="I2430" i="1"/>
  <c r="K2427" i="1" l="1"/>
  <c r="H2432" i="1"/>
  <c r="G3981" i="1"/>
  <c r="N1500" i="1"/>
  <c r="L1503" i="1"/>
  <c r="M1503" i="1"/>
  <c r="I2431" i="1"/>
  <c r="J2428" i="1"/>
  <c r="O1500" i="1"/>
  <c r="M1501" i="1"/>
  <c r="K2428" i="1" l="1"/>
  <c r="H2433" i="1"/>
  <c r="G3982" i="1"/>
  <c r="N1501" i="1"/>
  <c r="L1504" i="1"/>
  <c r="I2432" i="1"/>
  <c r="O1501" i="1"/>
  <c r="J2429" i="1"/>
  <c r="M1504" i="1"/>
  <c r="K2429" i="1" l="1"/>
  <c r="H2434" i="1"/>
  <c r="G3983" i="1"/>
  <c r="N1502" i="1"/>
  <c r="L1505" i="1"/>
  <c r="O1502" i="1"/>
  <c r="J2430" i="1"/>
  <c r="I2433" i="1"/>
  <c r="M1505" i="1"/>
  <c r="K2430" i="1" l="1"/>
  <c r="G3984" i="1"/>
  <c r="H2435" i="1"/>
  <c r="N1503" i="1"/>
  <c r="L1506" i="1"/>
  <c r="I2434" i="1"/>
  <c r="M1506" i="1"/>
  <c r="J2431" i="1"/>
  <c r="K2431" i="1" l="1"/>
  <c r="G3985" i="1"/>
  <c r="H2436" i="1"/>
  <c r="N1504" i="1"/>
  <c r="L1507" i="1"/>
  <c r="O1503" i="1"/>
  <c r="J2432" i="1"/>
  <c r="I2435" i="1"/>
  <c r="M1507" i="1"/>
  <c r="K2432" i="1" l="1"/>
  <c r="H2437" i="1"/>
  <c r="G3986" i="1"/>
  <c r="N1505" i="1"/>
  <c r="L1508" i="1"/>
  <c r="O1504" i="1"/>
  <c r="J2433" i="1"/>
  <c r="I2436" i="1"/>
  <c r="O1505" i="1"/>
  <c r="M1508" i="1"/>
  <c r="K2433" i="1" l="1"/>
  <c r="G3987" i="1"/>
  <c r="H2438" i="1"/>
  <c r="N1506" i="1"/>
  <c r="L1509" i="1"/>
  <c r="I2437" i="1"/>
  <c r="O1506" i="1"/>
  <c r="J2434" i="1"/>
  <c r="M1509" i="1"/>
  <c r="K2434" i="1" l="1"/>
  <c r="G3988" i="1"/>
  <c r="H2439" i="1"/>
  <c r="N1507" i="1"/>
  <c r="L1510" i="1"/>
  <c r="O1507" i="1"/>
  <c r="J2435" i="1"/>
  <c r="I2438" i="1"/>
  <c r="M1510" i="1"/>
  <c r="K2435" i="1" l="1"/>
  <c r="H2440" i="1"/>
  <c r="G3989" i="1"/>
  <c r="N1508" i="1"/>
  <c r="L1511" i="1"/>
  <c r="J2436" i="1"/>
  <c r="I2439" i="1"/>
  <c r="M1511" i="1"/>
  <c r="K2436" i="1" l="1"/>
  <c r="G3990" i="1"/>
  <c r="H2441" i="1"/>
  <c r="N1509" i="1"/>
  <c r="L1512" i="1"/>
  <c r="O1508" i="1"/>
  <c r="O1509" i="1"/>
  <c r="M1512" i="1"/>
  <c r="J2437" i="1"/>
  <c r="I2440" i="1"/>
  <c r="K2437" i="1" l="1"/>
  <c r="G3991" i="1"/>
  <c r="H2442" i="1"/>
  <c r="N1510" i="1"/>
  <c r="L1513" i="1"/>
  <c r="I2441" i="1"/>
  <c r="O1510" i="1"/>
  <c r="J2438" i="1"/>
  <c r="M1513" i="1"/>
  <c r="K2438" i="1" l="1"/>
  <c r="G3992" i="1"/>
  <c r="H2443" i="1"/>
  <c r="N1511" i="1"/>
  <c r="L1514" i="1"/>
  <c r="O1511" i="1"/>
  <c r="I2442" i="1"/>
  <c r="J2439" i="1"/>
  <c r="M1514" i="1"/>
  <c r="K2439" i="1" l="1"/>
  <c r="G3993" i="1"/>
  <c r="H2444" i="1"/>
  <c r="N1512" i="1"/>
  <c r="L1515" i="1"/>
  <c r="J2440" i="1"/>
  <c r="O1512" i="1"/>
  <c r="I2443" i="1"/>
  <c r="M1515" i="1"/>
  <c r="K2440" i="1" l="1"/>
  <c r="G3994" i="1"/>
  <c r="H2445" i="1"/>
  <c r="N1513" i="1"/>
  <c r="L1516" i="1"/>
  <c r="I2444" i="1"/>
  <c r="J2441" i="1"/>
  <c r="M1516" i="1"/>
  <c r="K2441" i="1" l="1"/>
  <c r="H2446" i="1"/>
  <c r="G3995" i="1"/>
  <c r="N1514" i="1"/>
  <c r="L1517" i="1"/>
  <c r="O1513" i="1"/>
  <c r="I2445" i="1"/>
  <c r="O1514" i="1"/>
  <c r="J2442" i="1"/>
  <c r="M1517" i="1"/>
  <c r="K2442" i="1" l="1"/>
  <c r="H2447" i="1"/>
  <c r="G3996" i="1"/>
  <c r="N1515" i="1"/>
  <c r="L1518" i="1"/>
  <c r="I2446" i="1"/>
  <c r="O1515" i="1"/>
  <c r="J2443" i="1"/>
  <c r="M1518" i="1"/>
  <c r="K2443" i="1" l="1"/>
  <c r="G3997" i="1"/>
  <c r="H2448" i="1"/>
  <c r="N1516" i="1"/>
  <c r="L1519" i="1"/>
  <c r="I2447" i="1"/>
  <c r="J2444" i="1"/>
  <c r="M1519" i="1"/>
  <c r="K2444" i="1" l="1"/>
  <c r="H2449" i="1"/>
  <c r="G3998" i="1"/>
  <c r="N1517" i="1"/>
  <c r="L1520" i="1"/>
  <c r="O1516" i="1"/>
  <c r="O1517" i="1"/>
  <c r="I2448" i="1"/>
  <c r="J2445" i="1"/>
  <c r="M1520" i="1"/>
  <c r="K2445" i="1" l="1"/>
  <c r="H2450" i="1"/>
  <c r="G3999" i="1"/>
  <c r="N1518" i="1"/>
  <c r="L1521" i="1"/>
  <c r="I2449" i="1"/>
  <c r="O1518" i="1"/>
  <c r="J2446" i="1"/>
  <c r="M1521" i="1"/>
  <c r="K2446" i="1" l="1"/>
  <c r="G4000" i="1"/>
  <c r="H2451" i="1"/>
  <c r="N1519" i="1"/>
  <c r="L1522" i="1"/>
  <c r="I2450" i="1"/>
  <c r="O1519" i="1"/>
  <c r="J2447" i="1"/>
  <c r="M1522" i="1"/>
  <c r="K2447" i="1" l="1"/>
  <c r="H2452" i="1"/>
  <c r="G4001" i="1"/>
  <c r="N1520" i="1"/>
  <c r="L1523" i="1"/>
  <c r="J2448" i="1"/>
  <c r="O1520" i="1"/>
  <c r="I2451" i="1"/>
  <c r="M1523" i="1"/>
  <c r="K2448" i="1" l="1"/>
  <c r="H2453" i="1"/>
  <c r="G4002" i="1"/>
  <c r="N1521" i="1"/>
  <c r="L1524" i="1"/>
  <c r="I2452" i="1"/>
  <c r="O1521" i="1"/>
  <c r="J2449" i="1"/>
  <c r="M1524" i="1"/>
  <c r="K2449" i="1" l="1"/>
  <c r="G4003" i="1"/>
  <c r="H2454" i="1"/>
  <c r="N1522" i="1"/>
  <c r="L1525" i="1"/>
  <c r="I2453" i="1"/>
  <c r="O1522" i="1"/>
  <c r="J2450" i="1"/>
  <c r="M1525" i="1"/>
  <c r="K2450" i="1" l="1"/>
  <c r="H2455" i="1"/>
  <c r="G4004" i="1"/>
  <c r="N1523" i="1"/>
  <c r="L1526" i="1"/>
  <c r="J2451" i="1"/>
  <c r="I2454" i="1"/>
  <c r="O1523" i="1"/>
  <c r="M1526" i="1"/>
  <c r="K2451" i="1" l="1"/>
  <c r="H2456" i="1"/>
  <c r="G4005" i="1"/>
  <c r="N1524" i="1"/>
  <c r="L1527" i="1"/>
  <c r="I2455" i="1"/>
  <c r="O1524" i="1"/>
  <c r="J2452" i="1"/>
  <c r="M1527" i="1"/>
  <c r="K2452" i="1" l="1"/>
  <c r="G4006" i="1"/>
  <c r="H2457" i="1"/>
  <c r="N1525" i="1"/>
  <c r="L1528" i="1"/>
  <c r="I2456" i="1"/>
  <c r="O1525" i="1"/>
  <c r="J2453" i="1"/>
  <c r="M1528" i="1"/>
  <c r="K2453" i="1" l="1"/>
  <c r="H2458" i="1"/>
  <c r="G4007" i="1"/>
  <c r="N1526" i="1"/>
  <c r="L1529" i="1"/>
  <c r="J2454" i="1"/>
  <c r="I2457" i="1"/>
  <c r="O1526" i="1"/>
  <c r="M1529" i="1"/>
  <c r="K2454" i="1" l="1"/>
  <c r="H2459" i="1"/>
  <c r="G4008" i="1"/>
  <c r="N1527" i="1"/>
  <c r="L1530" i="1"/>
  <c r="I2458" i="1"/>
  <c r="O1527" i="1"/>
  <c r="J2455" i="1"/>
  <c r="M1530" i="1"/>
  <c r="K2455" i="1" l="1"/>
  <c r="G4009" i="1"/>
  <c r="H2460" i="1"/>
  <c r="N1528" i="1"/>
  <c r="L1531" i="1"/>
  <c r="O1528" i="1"/>
  <c r="J2456" i="1"/>
  <c r="M1531" i="1"/>
  <c r="I2459" i="1"/>
  <c r="K2456" i="1" l="1"/>
  <c r="H2461" i="1"/>
  <c r="G4010" i="1"/>
  <c r="N1529" i="1"/>
  <c r="L1532" i="1"/>
  <c r="J2457" i="1"/>
  <c r="M1532" i="1"/>
  <c r="I2460" i="1"/>
  <c r="K2457" i="1" l="1"/>
  <c r="H2462" i="1"/>
  <c r="G4011" i="1"/>
  <c r="N1530" i="1"/>
  <c r="L1533" i="1"/>
  <c r="O1529" i="1"/>
  <c r="I2461" i="1"/>
  <c r="J2458" i="1"/>
  <c r="M1533" i="1"/>
  <c r="K2458" i="1" l="1"/>
  <c r="G4012" i="1"/>
  <c r="H2463" i="1"/>
  <c r="N1531" i="1"/>
  <c r="L1534" i="1"/>
  <c r="O1530" i="1"/>
  <c r="I2462" i="1"/>
  <c r="O1531" i="1"/>
  <c r="J2459" i="1"/>
  <c r="M1534" i="1"/>
  <c r="K2459" i="1" l="1"/>
  <c r="H2464" i="1"/>
  <c r="G4013" i="1"/>
  <c r="N1532" i="1"/>
  <c r="L1535" i="1"/>
  <c r="J2460" i="1"/>
  <c r="I2463" i="1"/>
  <c r="O1532" i="1"/>
  <c r="M1535" i="1"/>
  <c r="K2460" i="1" l="1"/>
  <c r="H2465" i="1"/>
  <c r="G4014" i="1"/>
  <c r="N1533" i="1"/>
  <c r="L1536" i="1"/>
  <c r="I2464" i="1"/>
  <c r="J2461" i="1"/>
  <c r="O1533" i="1"/>
  <c r="M1536" i="1"/>
  <c r="K2461" i="1" l="1"/>
  <c r="G4015" i="1"/>
  <c r="H2466" i="1"/>
  <c r="N1534" i="1"/>
  <c r="L1537" i="1"/>
  <c r="I2465" i="1"/>
  <c r="O1534" i="1"/>
  <c r="J2462" i="1"/>
  <c r="M1537" i="1"/>
  <c r="K2462" i="1" l="1"/>
  <c r="G4016" i="1"/>
  <c r="H2467" i="1"/>
  <c r="N1535" i="1"/>
  <c r="L1538" i="1"/>
  <c r="J2463" i="1"/>
  <c r="O1535" i="1"/>
  <c r="M1538" i="1"/>
  <c r="I2466" i="1"/>
  <c r="K2463" i="1" l="1"/>
  <c r="H2468" i="1"/>
  <c r="G4017" i="1"/>
  <c r="N1536" i="1"/>
  <c r="L1539" i="1"/>
  <c r="I2467" i="1"/>
  <c r="O1536" i="1"/>
  <c r="J2464" i="1"/>
  <c r="M1539" i="1"/>
  <c r="K2464" i="1" l="1"/>
  <c r="G4018" i="1"/>
  <c r="H2469" i="1"/>
  <c r="N1537" i="1"/>
  <c r="L1540" i="1"/>
  <c r="I2468" i="1"/>
  <c r="O1537" i="1"/>
  <c r="J2465" i="1"/>
  <c r="M1540" i="1"/>
  <c r="K2465" i="1" l="1"/>
  <c r="H2470" i="1"/>
  <c r="G4019" i="1"/>
  <c r="N1538" i="1"/>
  <c r="L1541" i="1"/>
  <c r="J2466" i="1"/>
  <c r="O1538" i="1"/>
  <c r="M1541" i="1"/>
  <c r="I2469" i="1"/>
  <c r="K2466" i="1" l="1"/>
  <c r="H2471" i="1"/>
  <c r="G4020" i="1"/>
  <c r="N1539" i="1"/>
  <c r="L1542" i="1"/>
  <c r="I2470" i="1"/>
  <c r="M1542" i="1"/>
  <c r="J2467" i="1"/>
  <c r="K2467" i="1" l="1"/>
  <c r="G4021" i="1"/>
  <c r="H2472" i="1"/>
  <c r="N1540" i="1"/>
  <c r="L1543" i="1"/>
  <c r="O1539" i="1"/>
  <c r="I2471" i="1"/>
  <c r="J2468" i="1"/>
  <c r="M1543" i="1"/>
  <c r="K2468" i="1" l="1"/>
  <c r="H2473" i="1"/>
  <c r="G4022" i="1"/>
  <c r="N1541" i="1"/>
  <c r="L1544" i="1"/>
  <c r="O1540" i="1"/>
  <c r="O1541" i="1"/>
  <c r="I2472" i="1"/>
  <c r="J2469" i="1"/>
  <c r="M1544" i="1"/>
  <c r="K2469" i="1" l="1"/>
  <c r="H2474" i="1"/>
  <c r="G4023" i="1"/>
  <c r="N1542" i="1"/>
  <c r="L1545" i="1"/>
  <c r="O1542" i="1"/>
  <c r="I2473" i="1"/>
  <c r="J2470" i="1"/>
  <c r="M1545" i="1"/>
  <c r="K2470" i="1" l="1"/>
  <c r="G4024" i="1"/>
  <c r="H2475" i="1"/>
  <c r="N1543" i="1"/>
  <c r="L1546" i="1"/>
  <c r="I2474" i="1"/>
  <c r="J2471" i="1"/>
  <c r="M1546" i="1"/>
  <c r="K2471" i="1" l="1"/>
  <c r="H2476" i="1"/>
  <c r="G4025" i="1"/>
  <c r="N1544" i="1"/>
  <c r="L1547" i="1"/>
  <c r="O1543" i="1"/>
  <c r="J2472" i="1"/>
  <c r="I2475" i="1"/>
  <c r="O1544" i="1"/>
  <c r="M1547" i="1"/>
  <c r="K2472" i="1" l="1"/>
  <c r="H2477" i="1"/>
  <c r="G4026" i="1"/>
  <c r="N1545" i="1"/>
  <c r="L1548" i="1"/>
  <c r="I2476" i="1"/>
  <c r="O1545" i="1"/>
  <c r="J2473" i="1"/>
  <c r="M1548" i="1"/>
  <c r="K2473" i="1" l="1"/>
  <c r="G4027" i="1"/>
  <c r="H2478" i="1"/>
  <c r="N1546" i="1"/>
  <c r="L1549" i="1"/>
  <c r="O1546" i="1"/>
  <c r="J2474" i="1"/>
  <c r="M1549" i="1"/>
  <c r="I2477" i="1"/>
  <c r="K2474" i="1" l="1"/>
  <c r="H2479" i="1"/>
  <c r="G4028" i="1"/>
  <c r="N1547" i="1"/>
  <c r="L1550" i="1"/>
  <c r="J2475" i="1"/>
  <c r="O1547" i="1"/>
  <c r="M1550" i="1"/>
  <c r="I2478" i="1"/>
  <c r="K2475" i="1" l="1"/>
  <c r="H2480" i="1"/>
  <c r="G4029" i="1"/>
  <c r="N1548" i="1"/>
  <c r="L1551" i="1"/>
  <c r="I2479" i="1"/>
  <c r="O1548" i="1"/>
  <c r="J2476" i="1"/>
  <c r="M1551" i="1"/>
  <c r="K2476" i="1" l="1"/>
  <c r="G4030" i="1"/>
  <c r="H2481" i="1"/>
  <c r="N1549" i="1"/>
  <c r="L1552" i="1"/>
  <c r="I2480" i="1"/>
  <c r="J2477" i="1"/>
  <c r="M1552" i="1"/>
  <c r="K2477" i="1" l="1"/>
  <c r="G4031" i="1"/>
  <c r="H2482" i="1"/>
  <c r="N1550" i="1"/>
  <c r="L1553" i="1"/>
  <c r="O1549" i="1"/>
  <c r="J2478" i="1"/>
  <c r="M1553" i="1"/>
  <c r="I2481" i="1"/>
  <c r="K2478" i="1" l="1"/>
  <c r="H2483" i="1"/>
  <c r="G4032" i="1"/>
  <c r="N1551" i="1"/>
  <c r="L1554" i="1"/>
  <c r="O1550" i="1"/>
  <c r="I2482" i="1"/>
  <c r="O1551" i="1"/>
  <c r="J2479" i="1"/>
  <c r="M1554" i="1"/>
  <c r="K2479" i="1" l="1"/>
  <c r="G4033" i="1"/>
  <c r="H2484" i="1"/>
  <c r="N1552" i="1"/>
  <c r="L1555" i="1"/>
  <c r="O1552" i="1"/>
  <c r="M1555" i="1"/>
  <c r="I2483" i="1"/>
  <c r="J2480" i="1"/>
  <c r="K2480" i="1" l="1"/>
  <c r="H2485" i="1"/>
  <c r="G4034" i="1"/>
  <c r="N1553" i="1"/>
  <c r="L1556" i="1"/>
  <c r="J2481" i="1"/>
  <c r="M1556" i="1"/>
  <c r="I2484" i="1"/>
  <c r="K2481" i="1" l="1"/>
  <c r="H2486" i="1"/>
  <c r="G4035" i="1"/>
  <c r="N1554" i="1"/>
  <c r="L1557" i="1"/>
  <c r="O1553" i="1"/>
  <c r="I2485" i="1"/>
  <c r="M1557" i="1"/>
  <c r="J2482" i="1"/>
  <c r="K2482" i="1" l="1"/>
  <c r="G4036" i="1"/>
  <c r="H2487" i="1"/>
  <c r="N1555" i="1"/>
  <c r="L1558" i="1"/>
  <c r="O1554" i="1"/>
  <c r="I2486" i="1"/>
  <c r="J2483" i="1"/>
  <c r="M1558" i="1"/>
  <c r="K2483" i="1" l="1"/>
  <c r="H2488" i="1"/>
  <c r="G4037" i="1"/>
  <c r="N1556" i="1"/>
  <c r="L1559" i="1"/>
  <c r="O1555" i="1"/>
  <c r="O1556" i="1"/>
  <c r="I2487" i="1"/>
  <c r="J2484" i="1"/>
  <c r="M1559" i="1"/>
  <c r="K2484" i="1" l="1"/>
  <c r="H2489" i="1"/>
  <c r="G4038" i="1"/>
  <c r="N1557" i="1"/>
  <c r="L1560" i="1"/>
  <c r="I2488" i="1"/>
  <c r="J2485" i="1"/>
  <c r="O1557" i="1"/>
  <c r="M1560" i="1"/>
  <c r="K2485" i="1" l="1"/>
  <c r="G4039" i="1"/>
  <c r="H2490" i="1"/>
  <c r="N1558" i="1"/>
  <c r="L1561" i="1"/>
  <c r="O1558" i="1"/>
  <c r="J2486" i="1"/>
  <c r="M1561" i="1"/>
  <c r="I2489" i="1"/>
  <c r="K2486" i="1" l="1"/>
  <c r="G4040" i="1"/>
  <c r="H2491" i="1"/>
  <c r="N1559" i="1"/>
  <c r="L1562" i="1"/>
  <c r="J2487" i="1"/>
  <c r="O1559" i="1"/>
  <c r="M1562" i="1"/>
  <c r="I2490" i="1"/>
  <c r="K2487" i="1" l="1"/>
  <c r="H2492" i="1"/>
  <c r="G4041" i="1"/>
  <c r="N1560" i="1"/>
  <c r="L1563" i="1"/>
  <c r="I2491" i="1"/>
  <c r="J2488" i="1"/>
  <c r="M1563" i="1"/>
  <c r="K2488" i="1" l="1"/>
  <c r="G4042" i="1"/>
  <c r="H2493" i="1"/>
  <c r="N1561" i="1"/>
  <c r="L1564" i="1"/>
  <c r="O1560" i="1"/>
  <c r="O1561" i="1"/>
  <c r="I2492" i="1"/>
  <c r="J2489" i="1"/>
  <c r="M1564" i="1"/>
  <c r="K2489" i="1" l="1"/>
  <c r="H2494" i="1"/>
  <c r="G4043" i="1"/>
  <c r="N1562" i="1"/>
  <c r="L1565" i="1"/>
  <c r="J2490" i="1"/>
  <c r="I2493" i="1"/>
  <c r="O1562" i="1"/>
  <c r="M1565" i="1"/>
  <c r="K2490" i="1" l="1"/>
  <c r="H2495" i="1"/>
  <c r="G4044" i="1"/>
  <c r="N1563" i="1"/>
  <c r="L1566" i="1"/>
  <c r="I2494" i="1"/>
  <c r="O1563" i="1"/>
  <c r="J2491" i="1"/>
  <c r="M1566" i="1"/>
  <c r="K2491" i="1" l="1"/>
  <c r="G4045" i="1"/>
  <c r="H2496" i="1"/>
  <c r="N1564" i="1"/>
  <c r="L1567" i="1"/>
  <c r="I2495" i="1"/>
  <c r="J2492" i="1"/>
  <c r="M1567" i="1"/>
  <c r="K2492" i="1" l="1"/>
  <c r="H2497" i="1"/>
  <c r="G4046" i="1"/>
  <c r="N1565" i="1"/>
  <c r="L1568" i="1"/>
  <c r="O1564" i="1"/>
  <c r="J2493" i="1"/>
  <c r="I2496" i="1"/>
  <c r="O1565" i="1"/>
  <c r="M1568" i="1"/>
  <c r="K2493" i="1" l="1"/>
  <c r="H2498" i="1"/>
  <c r="G4047" i="1"/>
  <c r="N1566" i="1"/>
  <c r="L1569" i="1"/>
  <c r="I2497" i="1"/>
  <c r="O1566" i="1"/>
  <c r="J2494" i="1"/>
  <c r="M1569" i="1"/>
  <c r="K2494" i="1" l="1"/>
  <c r="G4048" i="1"/>
  <c r="H2499" i="1"/>
  <c r="N1567" i="1"/>
  <c r="L1570" i="1"/>
  <c r="I2498" i="1"/>
  <c r="O1567" i="1"/>
  <c r="J2495" i="1"/>
  <c r="M1570" i="1"/>
  <c r="K2495" i="1" l="1"/>
  <c r="H2500" i="1"/>
  <c r="G4049" i="1"/>
  <c r="N1568" i="1"/>
  <c r="L1571" i="1"/>
  <c r="J2496" i="1"/>
  <c r="O1568" i="1"/>
  <c r="I2499" i="1"/>
  <c r="M1571" i="1"/>
  <c r="K2496" i="1" l="1"/>
  <c r="H2501" i="1"/>
  <c r="G4050" i="1"/>
  <c r="N1569" i="1"/>
  <c r="L1572" i="1"/>
  <c r="I2500" i="1"/>
  <c r="O1569" i="1"/>
  <c r="J2497" i="1"/>
  <c r="M1572" i="1"/>
  <c r="K2497" i="1" l="1"/>
  <c r="G4051" i="1"/>
  <c r="H2502" i="1"/>
  <c r="N1570" i="1"/>
  <c r="L1573" i="1"/>
  <c r="J2498" i="1"/>
  <c r="I2501" i="1"/>
  <c r="O1570" i="1"/>
  <c r="M1573" i="1"/>
  <c r="K2498" i="1" l="1"/>
  <c r="H2503" i="1"/>
  <c r="G4052" i="1"/>
  <c r="N1571" i="1"/>
  <c r="L1574" i="1"/>
  <c r="J2499" i="1"/>
  <c r="O1571" i="1"/>
  <c r="I2502" i="1"/>
  <c r="M1574" i="1"/>
  <c r="K2499" i="1" l="1"/>
  <c r="H2504" i="1"/>
  <c r="G4053" i="1"/>
  <c r="N1572" i="1"/>
  <c r="L1575" i="1"/>
  <c r="I2503" i="1"/>
  <c r="O1572" i="1"/>
  <c r="J2500" i="1"/>
  <c r="M1575" i="1"/>
  <c r="K2500" i="1" l="1"/>
  <c r="G4054" i="1"/>
  <c r="H2505" i="1"/>
  <c r="N1573" i="1"/>
  <c r="L1576" i="1"/>
  <c r="I2504" i="1"/>
  <c r="O1573" i="1"/>
  <c r="J2501" i="1"/>
  <c r="M1576" i="1"/>
  <c r="K2501" i="1" l="1"/>
  <c r="H2506" i="1"/>
  <c r="G4055" i="1"/>
  <c r="N1574" i="1"/>
  <c r="L1577" i="1"/>
  <c r="J2502" i="1"/>
  <c r="I2505" i="1"/>
  <c r="O1574" i="1"/>
  <c r="M1577" i="1"/>
  <c r="K2502" i="1" l="1"/>
  <c r="H2507" i="1"/>
  <c r="G4056" i="1"/>
  <c r="N1575" i="1"/>
  <c r="L1578" i="1"/>
  <c r="I2506" i="1"/>
  <c r="O1575" i="1"/>
  <c r="J2503" i="1"/>
  <c r="M1578" i="1"/>
  <c r="K2503" i="1" l="1"/>
  <c r="G4057" i="1"/>
  <c r="H2508" i="1"/>
  <c r="N1576" i="1"/>
  <c r="L1579" i="1"/>
  <c r="I2507" i="1"/>
  <c r="J2504" i="1"/>
  <c r="M1579" i="1"/>
  <c r="K2504" i="1" l="1"/>
  <c r="H2509" i="1"/>
  <c r="G4058" i="1"/>
  <c r="N1577" i="1"/>
  <c r="L1580" i="1"/>
  <c r="O1576" i="1"/>
  <c r="I2508" i="1"/>
  <c r="O1577" i="1"/>
  <c r="J2505" i="1"/>
  <c r="M1580" i="1"/>
  <c r="K2505" i="1" l="1"/>
  <c r="H2510" i="1"/>
  <c r="G4059" i="1"/>
  <c r="N1578" i="1"/>
  <c r="L1581" i="1"/>
  <c r="I2509" i="1"/>
  <c r="O1578" i="1"/>
  <c r="J2506" i="1"/>
  <c r="M1581" i="1"/>
  <c r="K2506" i="1" l="1"/>
  <c r="G4060" i="1"/>
  <c r="H2511" i="1"/>
  <c r="N1579" i="1"/>
  <c r="L1582" i="1"/>
  <c r="I2510" i="1"/>
  <c r="J2507" i="1"/>
  <c r="M1582" i="1"/>
  <c r="K2507" i="1" l="1"/>
  <c r="H2512" i="1"/>
  <c r="G4061" i="1"/>
  <c r="N1580" i="1"/>
  <c r="L1583" i="1"/>
  <c r="O1579" i="1"/>
  <c r="O1580" i="1"/>
  <c r="I2511" i="1"/>
  <c r="J2508" i="1"/>
  <c r="M1583" i="1"/>
  <c r="K2508" i="1" l="1"/>
  <c r="H2513" i="1"/>
  <c r="G4062" i="1"/>
  <c r="N1581" i="1"/>
  <c r="L1584" i="1"/>
  <c r="I2512" i="1"/>
  <c r="O1581" i="1"/>
  <c r="J2509" i="1"/>
  <c r="M1584" i="1"/>
  <c r="K2509" i="1" l="1"/>
  <c r="G4063" i="1"/>
  <c r="H2514" i="1"/>
  <c r="N1582" i="1"/>
  <c r="L1585" i="1"/>
  <c r="I2513" i="1"/>
  <c r="O1582" i="1"/>
  <c r="J2510" i="1"/>
  <c r="M1585" i="1"/>
  <c r="K2510" i="1" l="1"/>
  <c r="H2515" i="1"/>
  <c r="G4064" i="1"/>
  <c r="N1583" i="1"/>
  <c r="L1586" i="1"/>
  <c r="J2511" i="1"/>
  <c r="O1583" i="1"/>
  <c r="I2514" i="1"/>
  <c r="M1586" i="1"/>
  <c r="K2511" i="1" l="1"/>
  <c r="H2516" i="1"/>
  <c r="G4065" i="1"/>
  <c r="N1584" i="1"/>
  <c r="L1587" i="1"/>
  <c r="I2515" i="1"/>
  <c r="J2512" i="1"/>
  <c r="M1587" i="1"/>
  <c r="K2512" i="1" l="1"/>
  <c r="G4066" i="1"/>
  <c r="H2517" i="1"/>
  <c r="N1585" i="1"/>
  <c r="L1588" i="1"/>
  <c r="O1584" i="1"/>
  <c r="O1585" i="1"/>
  <c r="J2513" i="1"/>
  <c r="M1588" i="1"/>
  <c r="I2516" i="1"/>
  <c r="K2513" i="1" l="1"/>
  <c r="H2518" i="1"/>
  <c r="G4067" i="1"/>
  <c r="N1586" i="1"/>
  <c r="L1589" i="1"/>
  <c r="J2514" i="1"/>
  <c r="I2517" i="1"/>
  <c r="O1586" i="1"/>
  <c r="M1589" i="1"/>
  <c r="K2514" i="1" l="1"/>
  <c r="H2519" i="1"/>
  <c r="G4068" i="1"/>
  <c r="N1587" i="1"/>
  <c r="L1590" i="1"/>
  <c r="O1587" i="1"/>
  <c r="I2518" i="1"/>
  <c r="J2515" i="1"/>
  <c r="M1590" i="1"/>
  <c r="K2515" i="1" l="1"/>
  <c r="G4069" i="1"/>
  <c r="H2520" i="1"/>
  <c r="N1588" i="1"/>
  <c r="L1591" i="1"/>
  <c r="I2519" i="1"/>
  <c r="J2516" i="1"/>
  <c r="M1591" i="1"/>
  <c r="K2516" i="1" l="1"/>
  <c r="H2521" i="1"/>
  <c r="G4070" i="1"/>
  <c r="N1589" i="1"/>
  <c r="L1592" i="1"/>
  <c r="O1588" i="1"/>
  <c r="O1589" i="1"/>
  <c r="I2520" i="1"/>
  <c r="J2517" i="1"/>
  <c r="M1592" i="1"/>
  <c r="K2517" i="1" l="1"/>
  <c r="H2522" i="1"/>
  <c r="G4071" i="1"/>
  <c r="N1590" i="1"/>
  <c r="L1593" i="1"/>
  <c r="I2521" i="1"/>
  <c r="O1590" i="1"/>
  <c r="J2518" i="1"/>
  <c r="M1593" i="1"/>
  <c r="K2518" i="1" l="1"/>
  <c r="G4072" i="1"/>
  <c r="H2523" i="1"/>
  <c r="N1591" i="1"/>
  <c r="L1594" i="1"/>
  <c r="O1591" i="1"/>
  <c r="J2519" i="1"/>
  <c r="M1594" i="1"/>
  <c r="I2522" i="1"/>
  <c r="K2519" i="1" l="1"/>
  <c r="H2524" i="1"/>
  <c r="G4073" i="1"/>
  <c r="N1592" i="1"/>
  <c r="L1595" i="1"/>
  <c r="J2520" i="1"/>
  <c r="I2523" i="1"/>
  <c r="O1592" i="1"/>
  <c r="M1595" i="1"/>
  <c r="K2520" i="1" l="1"/>
  <c r="H2525" i="1"/>
  <c r="G4074" i="1"/>
  <c r="N1593" i="1"/>
  <c r="L1596" i="1"/>
  <c r="I2524" i="1"/>
  <c r="J2521" i="1"/>
  <c r="O1593" i="1"/>
  <c r="M1596" i="1"/>
  <c r="K2521" i="1" l="1"/>
  <c r="G4075" i="1"/>
  <c r="H2526" i="1"/>
  <c r="N1594" i="1"/>
  <c r="L1597" i="1"/>
  <c r="I2525" i="1"/>
  <c r="J2522" i="1"/>
  <c r="M1597" i="1"/>
  <c r="K2522" i="1" l="1"/>
  <c r="H2527" i="1"/>
  <c r="G4076" i="1"/>
  <c r="N1595" i="1"/>
  <c r="L1598" i="1"/>
  <c r="O1594" i="1"/>
  <c r="O1595" i="1"/>
  <c r="I2526" i="1"/>
  <c r="J2523" i="1"/>
  <c r="M1598" i="1"/>
  <c r="K2523" i="1" l="1"/>
  <c r="H2528" i="1"/>
  <c r="G4077" i="1"/>
  <c r="N1596" i="1"/>
  <c r="L1599" i="1"/>
  <c r="I2527" i="1"/>
  <c r="O1596" i="1"/>
  <c r="J2524" i="1"/>
  <c r="M1599" i="1"/>
  <c r="K2524" i="1" l="1"/>
  <c r="G4078" i="1"/>
  <c r="H2529" i="1"/>
  <c r="N1597" i="1"/>
  <c r="L1600" i="1"/>
  <c r="I2528" i="1"/>
  <c r="J2525" i="1"/>
  <c r="K2525" i="1" l="1"/>
  <c r="G4079" i="1"/>
  <c r="H2530" i="1"/>
  <c r="L1601" i="1"/>
  <c r="N1598" i="1"/>
  <c r="O1597" i="1"/>
  <c r="I2529" i="1"/>
  <c r="J2526" i="1"/>
  <c r="O1598" i="1"/>
  <c r="M1600" i="1"/>
  <c r="K2526" i="1" l="1"/>
  <c r="H2531" i="1"/>
  <c r="L1602" i="1"/>
  <c r="G4080" i="1"/>
  <c r="N1599" i="1"/>
  <c r="A2" i="3"/>
  <c r="M1601" i="1"/>
  <c r="I2530" i="1"/>
  <c r="O1599" i="1"/>
  <c r="J2527" i="1"/>
  <c r="K2527" i="1" l="1"/>
  <c r="L1603" i="1"/>
  <c r="G4081" i="1"/>
  <c r="H2532" i="1"/>
  <c r="N1600" i="1"/>
  <c r="N1601" i="1" s="1"/>
  <c r="A3" i="3"/>
  <c r="A5" i="3"/>
  <c r="M1602" i="1"/>
  <c r="I2531" i="1"/>
  <c r="O108" i="1"/>
  <c r="J2528" i="1"/>
  <c r="K2528" i="1" l="1"/>
  <c r="G4082" i="1"/>
  <c r="L1604" i="1"/>
  <c r="N1602" i="1"/>
  <c r="H2533" i="1"/>
  <c r="A4" i="3"/>
  <c r="A6" i="3"/>
  <c r="O80" i="1"/>
  <c r="J2529" i="1"/>
  <c r="M1603" i="1"/>
  <c r="O1600" i="1"/>
  <c r="O1601" i="1"/>
  <c r="O131" i="1"/>
  <c r="I2532" i="1"/>
  <c r="A1600" i="3" l="1"/>
  <c r="K2529" i="1"/>
  <c r="G4083" i="1"/>
  <c r="H2534" i="1"/>
  <c r="N1603" i="1"/>
  <c r="L1605" i="1"/>
  <c r="A7" i="3"/>
  <c r="J2530" i="1"/>
  <c r="O1602" i="1"/>
  <c r="I2533" i="1"/>
  <c r="M1604" i="1"/>
  <c r="A1601" i="3" l="1"/>
  <c r="K2530" i="1"/>
  <c r="N1604" i="1"/>
  <c r="L1606" i="1"/>
  <c r="G4084" i="1"/>
  <c r="H2535" i="1"/>
  <c r="A8" i="3"/>
  <c r="J2531" i="1"/>
  <c r="O1603" i="1"/>
  <c r="M1605" i="1"/>
  <c r="I2534" i="1"/>
  <c r="A1602" i="3" l="1"/>
  <c r="K2531" i="1"/>
  <c r="H2536" i="1"/>
  <c r="L1607" i="1"/>
  <c r="N1605" i="1"/>
  <c r="G4085" i="1"/>
  <c r="A9" i="3"/>
  <c r="M1606" i="1"/>
  <c r="O1604" i="1"/>
  <c r="I2535" i="1"/>
  <c r="J2532" i="1"/>
  <c r="A1603" i="3" l="1"/>
  <c r="K2532" i="1"/>
  <c r="H2537" i="1"/>
  <c r="G4086" i="1"/>
  <c r="N1606" i="1"/>
  <c r="L1608" i="1"/>
  <c r="A10" i="3"/>
  <c r="I2536" i="1"/>
  <c r="J2533" i="1"/>
  <c r="O1605" i="1"/>
  <c r="M1607" i="1"/>
  <c r="A1604" i="3" l="1"/>
  <c r="K2533" i="1"/>
  <c r="N1607" i="1"/>
  <c r="L1609" i="1"/>
  <c r="H2538" i="1"/>
  <c r="G4087" i="1"/>
  <c r="A11" i="3"/>
  <c r="A12" i="3"/>
  <c r="J2534" i="1"/>
  <c r="M1608" i="1"/>
  <c r="O1606" i="1"/>
  <c r="I2537" i="1"/>
  <c r="A1605" i="3" l="1"/>
  <c r="K2534" i="1"/>
  <c r="G4088" i="1"/>
  <c r="N1608" i="1"/>
  <c r="H2539" i="1"/>
  <c r="L1610" i="1"/>
  <c r="A13" i="3"/>
  <c r="J2535" i="1"/>
  <c r="I2538" i="1"/>
  <c r="O1607" i="1"/>
  <c r="M1609" i="1"/>
  <c r="A1606" i="3" l="1"/>
  <c r="K2535" i="1"/>
  <c r="L1611" i="1"/>
  <c r="N1609" i="1"/>
  <c r="G4089" i="1"/>
  <c r="H2540" i="1"/>
  <c r="A14" i="3"/>
  <c r="M1610" i="1"/>
  <c r="I2539" i="1"/>
  <c r="J2536" i="1"/>
  <c r="K2536" i="1" l="1"/>
  <c r="N1610" i="1"/>
  <c r="L1612" i="1"/>
  <c r="H2541" i="1"/>
  <c r="G4090" i="1"/>
  <c r="A15" i="3"/>
  <c r="O1608" i="1"/>
  <c r="O1609" i="1"/>
  <c r="I2540" i="1"/>
  <c r="J2537" i="1"/>
  <c r="M1611" i="1"/>
  <c r="A1607" i="3" l="1"/>
  <c r="A1608" i="3"/>
  <c r="K2537" i="1"/>
  <c r="H2542" i="1"/>
  <c r="G4091" i="1"/>
  <c r="L1613" i="1"/>
  <c r="N1611" i="1"/>
  <c r="A16" i="3"/>
  <c r="I2541" i="1"/>
  <c r="M1612" i="1"/>
  <c r="J2538" i="1"/>
  <c r="K2538" i="1" l="1"/>
  <c r="N1612" i="1"/>
  <c r="L1614" i="1"/>
  <c r="H2543" i="1"/>
  <c r="G4092" i="1"/>
  <c r="A17" i="3"/>
  <c r="O1610" i="1"/>
  <c r="M1613" i="1"/>
  <c r="I2542" i="1"/>
  <c r="J2539" i="1"/>
  <c r="A1609" i="3" l="1"/>
  <c r="O1611" i="1"/>
  <c r="A1610" i="3" l="1"/>
  <c r="K2539" i="1"/>
  <c r="H2544" i="1"/>
  <c r="N1613" i="1"/>
  <c r="G4093" i="1"/>
  <c r="L1615" i="1"/>
  <c r="A18" i="3"/>
  <c r="I2543" i="1"/>
  <c r="J2540" i="1"/>
  <c r="M1614" i="1"/>
  <c r="K2540" i="1" l="1"/>
  <c r="G4094" i="1"/>
  <c r="L1616" i="1"/>
  <c r="H2545" i="1"/>
  <c r="N1614" i="1"/>
  <c r="A19" i="3"/>
  <c r="O1612" i="1"/>
  <c r="J2541" i="1"/>
  <c r="M1615" i="1"/>
  <c r="I2544" i="1"/>
  <c r="A1611" i="3" l="1"/>
  <c r="O1613" i="1"/>
  <c r="A1612" i="3" l="1"/>
  <c r="K2541" i="1"/>
  <c r="H2546" i="1"/>
  <c r="N1615" i="1"/>
  <c r="G4095" i="1"/>
  <c r="L1617" i="1"/>
  <c r="A20" i="3"/>
  <c r="I2545" i="1"/>
  <c r="M1616" i="1"/>
  <c r="J2542" i="1"/>
  <c r="K2542" i="1" l="1"/>
  <c r="G4096" i="1"/>
  <c r="L1618" i="1"/>
  <c r="H2547" i="1"/>
  <c r="N1616" i="1"/>
  <c r="A21" i="3"/>
  <c r="O1614" i="1"/>
  <c r="I2546" i="1"/>
  <c r="J2543" i="1"/>
  <c r="A1613" i="3" l="1"/>
  <c r="O1615" i="1"/>
  <c r="M1617" i="1"/>
  <c r="A1614" i="3" l="1"/>
  <c r="K2543" i="1"/>
  <c r="H2548" i="1"/>
  <c r="N1617" i="1"/>
  <c r="G4097" i="1"/>
  <c r="L1619" i="1"/>
  <c r="A22" i="3"/>
  <c r="I2547" i="1"/>
  <c r="O1616" i="1"/>
  <c r="J2544" i="1"/>
  <c r="M1618" i="1"/>
  <c r="A1615" i="3" l="1"/>
  <c r="K2544" i="1"/>
  <c r="L1620" i="1"/>
  <c r="H2549" i="1"/>
  <c r="G4098" i="1"/>
  <c r="N1618" i="1"/>
  <c r="A23" i="3"/>
  <c r="M1619" i="1"/>
  <c r="J2545" i="1"/>
  <c r="O1617" i="1"/>
  <c r="I2548" i="1"/>
  <c r="A1616" i="3" l="1"/>
  <c r="K2545" i="1"/>
  <c r="H2550" i="1"/>
  <c r="N1619" i="1"/>
  <c r="G4099" i="1"/>
  <c r="L1621" i="1"/>
  <c r="A24" i="3"/>
  <c r="I2549" i="1"/>
  <c r="J2546" i="1"/>
  <c r="M1620" i="1"/>
  <c r="K2546" i="1" l="1"/>
  <c r="G4100" i="1"/>
  <c r="N1620" i="1"/>
  <c r="L1622" i="1"/>
  <c r="H2551" i="1"/>
  <c r="A25" i="3"/>
  <c r="O1618" i="1"/>
  <c r="O1619" i="1"/>
  <c r="M1621" i="1"/>
  <c r="I2550" i="1"/>
  <c r="J2547" i="1"/>
  <c r="A1617" i="3" l="1"/>
  <c r="A1618" i="3"/>
  <c r="K2547" i="1"/>
  <c r="L1623" i="1"/>
  <c r="N1621" i="1"/>
  <c r="H2552" i="1"/>
  <c r="G4101" i="1"/>
  <c r="A26" i="3"/>
  <c r="M1622" i="1"/>
  <c r="I2551" i="1"/>
  <c r="O1620" i="1"/>
  <c r="J2548" i="1"/>
  <c r="A1619" i="3" l="1"/>
  <c r="K2548" i="1"/>
  <c r="L1624" i="1"/>
  <c r="H2553" i="1"/>
  <c r="N1622" i="1"/>
  <c r="G4102" i="1"/>
  <c r="A27" i="3"/>
  <c r="J2549" i="1"/>
  <c r="O1621" i="1"/>
  <c r="M1623" i="1"/>
  <c r="I2552" i="1"/>
  <c r="A1620" i="3" l="1"/>
  <c r="K2549" i="1"/>
  <c r="G4103" i="1"/>
  <c r="L1625" i="1"/>
  <c r="H2554" i="1"/>
  <c r="N1623" i="1"/>
  <c r="A28" i="3"/>
  <c r="I2553" i="1"/>
  <c r="J2550" i="1"/>
  <c r="M1624" i="1"/>
  <c r="K2550" i="1" l="1"/>
  <c r="L1626" i="1"/>
  <c r="H2555" i="1"/>
  <c r="G4104" i="1"/>
  <c r="N1624" i="1"/>
  <c r="A29" i="3"/>
  <c r="O1622" i="1"/>
  <c r="M1625" i="1"/>
  <c r="I2554" i="1"/>
  <c r="A1621" i="3" l="1"/>
  <c r="O1623" i="1"/>
  <c r="J2551" i="1"/>
  <c r="A1622" i="3" l="1"/>
  <c r="K2551" i="1"/>
  <c r="G4105" i="1"/>
  <c r="L1627" i="1"/>
  <c r="N1625" i="1"/>
  <c r="H2556" i="1"/>
  <c r="A30" i="3"/>
  <c r="J2552" i="1"/>
  <c r="O1624" i="1"/>
  <c r="M1626" i="1"/>
  <c r="I2555" i="1"/>
  <c r="A1623" i="3" l="1"/>
  <c r="K2552" i="1"/>
  <c r="H2557" i="1"/>
  <c r="L1628" i="1"/>
  <c r="N1626" i="1"/>
  <c r="G4106" i="1"/>
  <c r="A31" i="3"/>
  <c r="J2553" i="1"/>
  <c r="O1625" i="1"/>
  <c r="I2556" i="1"/>
  <c r="M1627" i="1"/>
  <c r="A1624" i="3" l="1"/>
  <c r="K2553" i="1"/>
  <c r="H2558" i="1"/>
  <c r="G4107" i="1"/>
  <c r="N1627" i="1"/>
  <c r="L1629" i="1"/>
  <c r="A32" i="3"/>
  <c r="I2557" i="1"/>
  <c r="M1628" i="1"/>
  <c r="O1626" i="1"/>
  <c r="J2554" i="1"/>
  <c r="A1625" i="3" l="1"/>
  <c r="K2554" i="1"/>
  <c r="L1630" i="1"/>
  <c r="N1628" i="1"/>
  <c r="H2559" i="1"/>
  <c r="G4108" i="1"/>
  <c r="A33" i="3"/>
  <c r="J2555" i="1"/>
  <c r="I2558" i="1"/>
  <c r="M1629" i="1"/>
  <c r="K2555" i="1" l="1"/>
  <c r="H2560" i="1"/>
  <c r="L1631" i="1"/>
  <c r="G4109" i="1"/>
  <c r="N1629" i="1"/>
  <c r="A34" i="3"/>
  <c r="O1627" i="1"/>
  <c r="I2559" i="1"/>
  <c r="M1630" i="1"/>
  <c r="A1626" i="3" l="1"/>
  <c r="O1628" i="1"/>
  <c r="J2556" i="1"/>
  <c r="A1627" i="3" l="1"/>
  <c r="K2556" i="1"/>
  <c r="N1630" i="1"/>
  <c r="G4110" i="1"/>
  <c r="H2561" i="1"/>
  <c r="L1632" i="1"/>
  <c r="A35" i="3"/>
  <c r="I2560" i="1"/>
  <c r="J2557" i="1"/>
  <c r="M1631" i="1"/>
  <c r="K2557" i="1" l="1"/>
  <c r="H2562" i="1"/>
  <c r="L1633" i="1"/>
  <c r="G4111" i="1"/>
  <c r="N1631" i="1"/>
  <c r="A37" i="3"/>
  <c r="A36" i="3"/>
  <c r="A38" i="3"/>
  <c r="O1629" i="1"/>
  <c r="O1630" i="1"/>
  <c r="M1632" i="1"/>
  <c r="I2561" i="1"/>
  <c r="J2558" i="1"/>
  <c r="A1628" i="3" l="1"/>
  <c r="A1629" i="3"/>
  <c r="K2558" i="1"/>
  <c r="G4112" i="1"/>
  <c r="H2563" i="1"/>
  <c r="N1632" i="1"/>
  <c r="L1634" i="1"/>
  <c r="A39" i="3"/>
  <c r="J2559" i="1"/>
  <c r="O1631" i="1"/>
  <c r="I2562" i="1"/>
  <c r="M1633" i="1"/>
  <c r="A1630" i="3" l="1"/>
  <c r="K2559" i="1"/>
  <c r="L1635" i="1"/>
  <c r="N1633" i="1"/>
  <c r="G4113" i="1"/>
  <c r="H2564" i="1"/>
  <c r="A40" i="3"/>
  <c r="M1634" i="1"/>
  <c r="I2563" i="1"/>
  <c r="J2560" i="1"/>
  <c r="K2560" i="1" l="1"/>
  <c r="H2565" i="1"/>
  <c r="G4114" i="1"/>
  <c r="L1636" i="1"/>
  <c r="N1634" i="1"/>
  <c r="A41" i="3"/>
  <c r="O1632" i="1"/>
  <c r="M1635" i="1"/>
  <c r="A1631" i="3" l="1"/>
  <c r="O1633" i="1"/>
  <c r="I2564" i="1"/>
  <c r="J2561" i="1"/>
  <c r="A1632" i="3" l="1"/>
  <c r="K2561" i="1"/>
  <c r="G4115" i="1"/>
  <c r="N1635" i="1"/>
  <c r="L1637" i="1"/>
  <c r="H2566" i="1"/>
  <c r="A42" i="3"/>
  <c r="O1634" i="1"/>
  <c r="J2562" i="1"/>
  <c r="I2565" i="1"/>
  <c r="M1636" i="1"/>
  <c r="A1633" i="3" l="1"/>
  <c r="K2562" i="1"/>
  <c r="H2567" i="1"/>
  <c r="L1638" i="1"/>
  <c r="N1636" i="1"/>
  <c r="G4116" i="1"/>
  <c r="A43" i="3"/>
  <c r="I2566" i="1"/>
  <c r="M1637" i="1"/>
  <c r="O1635" i="1"/>
  <c r="J2563" i="1"/>
  <c r="A1634" i="3" l="1"/>
  <c r="K2563" i="1"/>
  <c r="G4117" i="1"/>
  <c r="N1637" i="1"/>
  <c r="H2568" i="1"/>
  <c r="L1639" i="1"/>
  <c r="A44" i="3"/>
  <c r="I2567" i="1"/>
  <c r="M1638" i="1"/>
  <c r="J2564" i="1"/>
  <c r="K2564" i="1" l="1"/>
  <c r="N1638" i="1"/>
  <c r="H2569" i="1"/>
  <c r="L1640" i="1"/>
  <c r="G4118" i="1"/>
  <c r="A45" i="3"/>
  <c r="O1636" i="1"/>
  <c r="J2565" i="1"/>
  <c r="A1635" i="3" l="1"/>
  <c r="O1637" i="1"/>
  <c r="M1639" i="1"/>
  <c r="I2568" i="1"/>
  <c r="A1636" i="3" l="1"/>
  <c r="K2565" i="1"/>
  <c r="L1641" i="1"/>
  <c r="G4119" i="1"/>
  <c r="H2570" i="1"/>
  <c r="N1639" i="1"/>
  <c r="A46" i="3"/>
  <c r="M1640" i="1"/>
  <c r="J2566" i="1"/>
  <c r="I2569" i="1"/>
  <c r="K2566" i="1" l="1"/>
  <c r="H2571" i="1"/>
  <c r="L1642" i="1"/>
  <c r="N1640" i="1"/>
  <c r="G4120" i="1"/>
  <c r="A47" i="3"/>
  <c r="O1638" i="1"/>
  <c r="I2570" i="1"/>
  <c r="M1641" i="1"/>
  <c r="A1637" i="3" l="1"/>
  <c r="O1639" i="1"/>
  <c r="J2567" i="1"/>
  <c r="A1638" i="3" l="1"/>
  <c r="K2567" i="1"/>
  <c r="G4121" i="1"/>
  <c r="L1643" i="1"/>
  <c r="H2572" i="1"/>
  <c r="N1641" i="1"/>
  <c r="A48" i="3"/>
  <c r="M1642" i="1"/>
  <c r="I2571" i="1"/>
  <c r="J2568" i="1"/>
  <c r="K2568" i="1" l="1"/>
  <c r="N1642" i="1"/>
  <c r="G4122" i="1"/>
  <c r="H2573" i="1"/>
  <c r="L1644" i="1"/>
  <c r="A49" i="3"/>
  <c r="O1640" i="1"/>
  <c r="O1641" i="1"/>
  <c r="M1643" i="1"/>
  <c r="I2572" i="1"/>
  <c r="J2569" i="1"/>
  <c r="A1639" i="3" l="1"/>
  <c r="A1640" i="3"/>
  <c r="K2569" i="1"/>
  <c r="G4123" i="1"/>
  <c r="H2574" i="1"/>
  <c r="N1643" i="1"/>
  <c r="L1645" i="1"/>
  <c r="A50" i="3"/>
  <c r="I2573" i="1"/>
  <c r="M1644" i="1"/>
  <c r="O1642" i="1"/>
  <c r="J2570" i="1"/>
  <c r="A1641" i="3" l="1"/>
  <c r="K2570" i="1"/>
  <c r="L1646" i="1"/>
  <c r="G4124" i="1"/>
  <c r="N1644" i="1"/>
  <c r="H2575" i="1"/>
  <c r="A51" i="3"/>
  <c r="M1645" i="1"/>
  <c r="O1643" i="1"/>
  <c r="J2571" i="1"/>
  <c r="I2574" i="1"/>
  <c r="A1642" i="3" l="1"/>
  <c r="K2571" i="1"/>
  <c r="H2576" i="1"/>
  <c r="N1645" i="1"/>
  <c r="G4125" i="1"/>
  <c r="L1647" i="1"/>
  <c r="A52" i="3"/>
  <c r="I2575" i="1"/>
  <c r="M1646" i="1"/>
  <c r="J2572" i="1"/>
  <c r="K2572" i="1" l="1"/>
  <c r="L1648" i="1"/>
  <c r="G4126" i="1"/>
  <c r="N1646" i="1"/>
  <c r="H2577" i="1"/>
  <c r="A53" i="3"/>
  <c r="O1644" i="1"/>
  <c r="M1647" i="1"/>
  <c r="A1643" i="3" l="1"/>
  <c r="O1645" i="1"/>
  <c r="I2576" i="1"/>
  <c r="J2573" i="1"/>
  <c r="A1644" i="3" l="1"/>
  <c r="K2573" i="1"/>
  <c r="H2578" i="1"/>
  <c r="N1647" i="1"/>
  <c r="L1649" i="1"/>
  <c r="G4127" i="1"/>
  <c r="A54" i="3"/>
  <c r="J2574" i="1"/>
  <c r="I2577" i="1"/>
  <c r="O1646" i="1"/>
  <c r="M1648" i="1"/>
  <c r="A1645" i="3" l="1"/>
  <c r="K2574" i="1"/>
  <c r="L1650" i="1"/>
  <c r="H2579" i="1"/>
  <c r="G4128" i="1"/>
  <c r="N1648" i="1"/>
  <c r="A55" i="3"/>
  <c r="M1649" i="1"/>
  <c r="I2578" i="1"/>
  <c r="O1647" i="1"/>
  <c r="J2575" i="1"/>
  <c r="A1646" i="3" l="1"/>
  <c r="K2575" i="1"/>
  <c r="G4129" i="1"/>
  <c r="L1651" i="1"/>
  <c r="N1649" i="1"/>
  <c r="H2580" i="1"/>
  <c r="A56" i="3"/>
  <c r="I2579" i="1"/>
  <c r="J2576" i="1"/>
  <c r="O1648" i="1"/>
  <c r="M1650" i="1"/>
  <c r="A1647" i="3" l="1"/>
  <c r="K2576" i="1"/>
  <c r="H2581" i="1"/>
  <c r="L1652" i="1"/>
  <c r="N1650" i="1"/>
  <c r="G4130" i="1"/>
  <c r="A57" i="3"/>
  <c r="M1651" i="1"/>
  <c r="J2577" i="1"/>
  <c r="I2580" i="1"/>
  <c r="K2577" i="1" l="1"/>
  <c r="H2582" i="1"/>
  <c r="G4131" i="1"/>
  <c r="N1651" i="1"/>
  <c r="L1653" i="1"/>
  <c r="A58" i="3"/>
  <c r="O1649" i="1"/>
  <c r="I2581" i="1"/>
  <c r="A1648" i="3" l="1"/>
  <c r="O1650" i="1"/>
  <c r="J2578" i="1"/>
  <c r="M1652" i="1"/>
  <c r="A1649" i="3" l="1"/>
  <c r="K2578" i="1"/>
  <c r="N1652" i="1"/>
  <c r="L1654" i="1"/>
  <c r="H2583" i="1"/>
  <c r="G4132" i="1"/>
  <c r="A59" i="3"/>
  <c r="I2582" i="1"/>
  <c r="J2579" i="1"/>
  <c r="M1653" i="1"/>
  <c r="K2579" i="1" l="1"/>
  <c r="G4133" i="1"/>
  <c r="L1655" i="1"/>
  <c r="H2584" i="1"/>
  <c r="N1653" i="1"/>
  <c r="A60" i="3"/>
  <c r="O1651" i="1"/>
  <c r="I2583" i="1"/>
  <c r="A1650" i="3" l="1"/>
  <c r="O1652" i="1"/>
  <c r="M1654" i="1"/>
  <c r="J2580" i="1"/>
  <c r="A1651" i="3" l="1"/>
  <c r="K2580" i="1"/>
  <c r="N1654" i="1"/>
  <c r="G4134" i="1"/>
  <c r="H2585" i="1"/>
  <c r="L1656" i="1"/>
  <c r="A61" i="3"/>
  <c r="O1653" i="1"/>
  <c r="M1655" i="1"/>
  <c r="I2584" i="1"/>
  <c r="J2581" i="1"/>
  <c r="A1652" i="3" l="1"/>
  <c r="K2581" i="1"/>
  <c r="G4135" i="1"/>
  <c r="H2586" i="1"/>
  <c r="N1655" i="1"/>
  <c r="L1657" i="1"/>
  <c r="A62" i="3"/>
  <c r="I2585" i="1"/>
  <c r="O1654" i="1"/>
  <c r="M1656" i="1"/>
  <c r="J2582" i="1"/>
  <c r="A1653" i="3" l="1"/>
  <c r="K2582" i="1"/>
  <c r="L1658" i="1"/>
  <c r="G4136" i="1"/>
  <c r="N1656" i="1"/>
  <c r="H2587" i="1"/>
  <c r="A63" i="3"/>
  <c r="M1657" i="1"/>
  <c r="O1655" i="1"/>
  <c r="J2583" i="1"/>
  <c r="I2586" i="1"/>
  <c r="A1654" i="3" l="1"/>
  <c r="K2583" i="1"/>
  <c r="H2588" i="1"/>
  <c r="G4137" i="1"/>
  <c r="L1659" i="1"/>
  <c r="N1657" i="1"/>
  <c r="A64" i="3"/>
  <c r="I2587" i="1"/>
  <c r="J2584" i="1"/>
  <c r="M1658" i="1"/>
  <c r="K2584" i="1" l="1"/>
  <c r="N1658" i="1"/>
  <c r="H2589" i="1"/>
  <c r="L1660" i="1"/>
  <c r="G4138" i="1"/>
  <c r="A65" i="3"/>
  <c r="O1656" i="1"/>
  <c r="O1657" i="1"/>
  <c r="I2588" i="1"/>
  <c r="M1659" i="1"/>
  <c r="J2585" i="1"/>
  <c r="A1655" i="3" l="1"/>
  <c r="A1656" i="3"/>
  <c r="K2585" i="1"/>
  <c r="G4139" i="1"/>
  <c r="L1661" i="1"/>
  <c r="H2590" i="1"/>
  <c r="N1659" i="1"/>
  <c r="A66" i="3"/>
  <c r="J2586" i="1"/>
  <c r="M1660" i="1"/>
  <c r="I2589" i="1"/>
  <c r="K2586" i="1" l="1"/>
  <c r="H2591" i="1"/>
  <c r="G4140" i="1"/>
  <c r="N1660" i="1"/>
  <c r="L1662" i="1"/>
  <c r="A67" i="3"/>
  <c r="O1658" i="1"/>
  <c r="I2590" i="1"/>
  <c r="J2587" i="1"/>
  <c r="A1657" i="3" l="1"/>
  <c r="O1659" i="1"/>
  <c r="M1661" i="1"/>
  <c r="A1658" i="3" l="1"/>
  <c r="K2587" i="1"/>
  <c r="L1663" i="1"/>
  <c r="G4141" i="1"/>
  <c r="H2592" i="1"/>
  <c r="N1661" i="1"/>
  <c r="A68" i="3"/>
  <c r="M1662" i="1"/>
  <c r="J2588" i="1"/>
  <c r="I2591" i="1"/>
  <c r="K2588" i="1" l="1"/>
  <c r="N1662" i="1"/>
  <c r="L1664" i="1"/>
  <c r="H2593" i="1"/>
  <c r="G4142" i="1"/>
  <c r="A69" i="3"/>
  <c r="O1660" i="1"/>
  <c r="O1661" i="1"/>
  <c r="M1663" i="1"/>
  <c r="J2589" i="1"/>
  <c r="I2592" i="1"/>
  <c r="A1659" i="3" l="1"/>
  <c r="A1660" i="3"/>
  <c r="K2589" i="1"/>
  <c r="H2594" i="1"/>
  <c r="N1663" i="1"/>
  <c r="G4143" i="1"/>
  <c r="L1665" i="1"/>
  <c r="A70" i="3"/>
  <c r="I2593" i="1"/>
  <c r="J2590" i="1"/>
  <c r="M1664" i="1"/>
  <c r="K2590" i="1" l="1"/>
  <c r="L1666" i="1"/>
  <c r="G4144" i="1"/>
  <c r="H2595" i="1"/>
  <c r="N1664" i="1"/>
  <c r="A71" i="3"/>
  <c r="O1662" i="1"/>
  <c r="I2594" i="1"/>
  <c r="A1661" i="3" l="1"/>
  <c r="O1663" i="1"/>
  <c r="M1665" i="1"/>
  <c r="J2591" i="1"/>
  <c r="A1662" i="3" l="1"/>
  <c r="K2591" i="1"/>
  <c r="H2596" i="1"/>
  <c r="N1665" i="1"/>
  <c r="L1667" i="1"/>
  <c r="G4145" i="1"/>
  <c r="A72" i="3"/>
  <c r="I2595" i="1"/>
  <c r="M1666" i="1"/>
  <c r="O1664" i="1"/>
  <c r="J2592" i="1"/>
  <c r="A1663" i="3" l="1"/>
  <c r="K2592" i="1"/>
  <c r="L1668" i="1"/>
  <c r="H2597" i="1"/>
  <c r="N1666" i="1"/>
  <c r="G4146" i="1"/>
  <c r="A73" i="3"/>
  <c r="M1667" i="1"/>
  <c r="I2596" i="1"/>
  <c r="O1665" i="1"/>
  <c r="J2593" i="1"/>
  <c r="A1664" i="3" l="1"/>
  <c r="K2593" i="1"/>
  <c r="N1667" i="1"/>
  <c r="L1669" i="1"/>
  <c r="G4147" i="1"/>
  <c r="H2598" i="1"/>
  <c r="A74" i="3"/>
  <c r="M1668" i="1"/>
  <c r="I2597" i="1"/>
  <c r="J2594" i="1"/>
  <c r="K2594" i="1" l="1"/>
  <c r="G4148" i="1"/>
  <c r="L1670" i="1"/>
  <c r="N1668" i="1"/>
  <c r="H2599" i="1"/>
  <c r="A75" i="3"/>
  <c r="O1666" i="1"/>
  <c r="J2595" i="1"/>
  <c r="I2598" i="1"/>
  <c r="M1669" i="1"/>
  <c r="A1665" i="3" l="1"/>
  <c r="O1667" i="1"/>
  <c r="A1666" i="3" l="1"/>
  <c r="K2595" i="1"/>
  <c r="L1671" i="1"/>
  <c r="G4149" i="1"/>
  <c r="H2600" i="1"/>
  <c r="N1669" i="1"/>
  <c r="A76" i="3"/>
  <c r="M1670" i="1"/>
  <c r="J2596" i="1"/>
  <c r="O1668" i="1"/>
  <c r="I2599" i="1"/>
  <c r="A1667" i="3" l="1"/>
  <c r="K2596" i="1"/>
  <c r="H2601" i="1"/>
  <c r="N1670" i="1"/>
  <c r="L1672" i="1"/>
  <c r="G4150" i="1"/>
  <c r="A77" i="3"/>
  <c r="O1669" i="1"/>
  <c r="J2597" i="1"/>
  <c r="M1671" i="1"/>
  <c r="I2600" i="1"/>
  <c r="A1668" i="3" l="1"/>
  <c r="K2597" i="1"/>
  <c r="G4151" i="1"/>
  <c r="H2602" i="1"/>
  <c r="N1671" i="1"/>
  <c r="L1673" i="1"/>
  <c r="A78" i="3"/>
  <c r="I2601" i="1"/>
  <c r="M1672" i="1"/>
  <c r="O1670" i="1"/>
  <c r="J2598" i="1"/>
  <c r="A1669" i="3" l="1"/>
  <c r="K2598" i="1"/>
  <c r="N1672" i="1"/>
  <c r="H2603" i="1"/>
  <c r="G4152" i="1"/>
  <c r="L1674" i="1"/>
  <c r="A79" i="3"/>
  <c r="O1671" i="1"/>
  <c r="I2602" i="1"/>
  <c r="M1673" i="1"/>
  <c r="J2599" i="1"/>
  <c r="A1670" i="3" l="1"/>
  <c r="K2599" i="1"/>
  <c r="G4153" i="1"/>
  <c r="L1675" i="1"/>
  <c r="N1673" i="1"/>
  <c r="H2604" i="1"/>
  <c r="A80" i="3"/>
  <c r="O1672" i="1"/>
  <c r="I2603" i="1"/>
  <c r="J2600" i="1"/>
  <c r="M1674" i="1"/>
  <c r="A1671" i="3" l="1"/>
  <c r="K2600" i="1"/>
  <c r="H2605" i="1"/>
  <c r="N1674" i="1"/>
  <c r="G4154" i="1"/>
  <c r="L1676" i="1"/>
  <c r="A81" i="3"/>
  <c r="I2604" i="1"/>
  <c r="J2601" i="1"/>
  <c r="O1673" i="1"/>
  <c r="M1675" i="1"/>
  <c r="A1672" i="3" l="1"/>
  <c r="K2601" i="1"/>
  <c r="L1677" i="1"/>
  <c r="G4155" i="1"/>
  <c r="H2606" i="1"/>
  <c r="N1675" i="1"/>
  <c r="A82" i="3"/>
  <c r="M1676" i="1"/>
  <c r="I2605" i="1"/>
  <c r="O1674" i="1"/>
  <c r="J2602" i="1"/>
  <c r="A1673" i="3" l="1"/>
  <c r="K2602" i="1"/>
  <c r="N1676" i="1"/>
  <c r="L1678" i="1"/>
  <c r="H2607" i="1"/>
  <c r="G4156" i="1"/>
  <c r="A84" i="3"/>
  <c r="O1675" i="1"/>
  <c r="M1677" i="1"/>
  <c r="I2606" i="1"/>
  <c r="J2603" i="1"/>
  <c r="A1674" i="3" l="1"/>
  <c r="K2603" i="1"/>
  <c r="G4157" i="1"/>
  <c r="L1679" i="1"/>
  <c r="H2608" i="1"/>
  <c r="N1677" i="1"/>
  <c r="A83" i="3"/>
  <c r="A85" i="3"/>
  <c r="M1678" i="1"/>
  <c r="J2604" i="1"/>
  <c r="I2607" i="1"/>
  <c r="K2604" i="1" l="1"/>
  <c r="G4158" i="1"/>
  <c r="N1678" i="1"/>
  <c r="H2609" i="1"/>
  <c r="L1680" i="1"/>
  <c r="A86" i="3"/>
  <c r="O1676" i="1"/>
  <c r="M1679" i="1"/>
  <c r="I2608" i="1"/>
  <c r="J2605" i="1"/>
  <c r="A1675" i="3" l="1"/>
  <c r="O1677" i="1"/>
  <c r="A1676" i="3" l="1"/>
  <c r="K2605" i="1"/>
  <c r="N1679" i="1"/>
  <c r="H2610" i="1"/>
  <c r="L1681" i="1"/>
  <c r="G4159" i="1"/>
  <c r="A87" i="3"/>
  <c r="I2609" i="1"/>
  <c r="O1678" i="1"/>
  <c r="M1680" i="1"/>
  <c r="J2606" i="1"/>
  <c r="A1677" i="3" l="1"/>
  <c r="K2606" i="1"/>
  <c r="N1680" i="1"/>
  <c r="L1682" i="1"/>
  <c r="H2611" i="1"/>
  <c r="G4160" i="1"/>
  <c r="A88" i="3"/>
  <c r="O1679" i="1"/>
  <c r="I2610" i="1"/>
  <c r="J2607" i="1"/>
  <c r="M1681" i="1"/>
  <c r="A1678" i="3" l="1"/>
  <c r="K2607" i="1"/>
  <c r="H2612" i="1"/>
  <c r="G4161" i="1"/>
  <c r="N1681" i="1"/>
  <c r="L1683" i="1"/>
  <c r="A89" i="3"/>
  <c r="I2611" i="1"/>
  <c r="M1682" i="1"/>
  <c r="J2608" i="1"/>
  <c r="K2608" i="1" l="1"/>
  <c r="N1682" i="1"/>
  <c r="H2613" i="1"/>
  <c r="L1684" i="1"/>
  <c r="G4162" i="1"/>
  <c r="A90" i="3"/>
  <c r="O1680" i="1"/>
  <c r="I2612" i="1"/>
  <c r="M1683" i="1"/>
  <c r="J2609" i="1"/>
  <c r="A1679" i="3" l="1"/>
  <c r="O1681" i="1"/>
  <c r="A1680" i="3" l="1"/>
  <c r="K2609" i="1"/>
  <c r="G4163" i="1"/>
  <c r="L1685" i="1"/>
  <c r="N1683" i="1"/>
  <c r="H2614" i="1"/>
  <c r="A91" i="3"/>
  <c r="M1684" i="1"/>
  <c r="I2613" i="1"/>
  <c r="J2610" i="1"/>
  <c r="K2610" i="1" l="1"/>
  <c r="L1686" i="1"/>
  <c r="G4164" i="1"/>
  <c r="H2615" i="1"/>
  <c r="N1684" i="1"/>
  <c r="A92" i="3"/>
  <c r="O1682" i="1"/>
  <c r="J2611" i="1"/>
  <c r="M1685" i="1"/>
  <c r="I2614" i="1"/>
  <c r="A1681" i="3" l="1"/>
  <c r="O1683" i="1"/>
  <c r="A1682" i="3" l="1"/>
  <c r="K2611" i="1"/>
  <c r="N1685" i="1"/>
  <c r="G4165" i="1"/>
  <c r="H2616" i="1"/>
  <c r="L1687" i="1"/>
  <c r="A93" i="3"/>
  <c r="M1686" i="1"/>
  <c r="O1684" i="1"/>
  <c r="I2615" i="1"/>
  <c r="J2612" i="1"/>
  <c r="A1683" i="3" l="1"/>
  <c r="K2612" i="1"/>
  <c r="L1688" i="1"/>
  <c r="H2617" i="1"/>
  <c r="G4166" i="1"/>
  <c r="N1686" i="1"/>
  <c r="A94" i="3"/>
  <c r="I2616" i="1"/>
  <c r="J2613" i="1"/>
  <c r="M1687" i="1"/>
  <c r="K2613" i="1" l="1"/>
  <c r="G4167" i="1"/>
  <c r="L1689" i="1"/>
  <c r="H2618" i="1"/>
  <c r="N1687" i="1"/>
  <c r="A95" i="3"/>
  <c r="O1685" i="1"/>
  <c r="M1688" i="1"/>
  <c r="A1684" i="3" l="1"/>
  <c r="O1686" i="1"/>
  <c r="I2617" i="1"/>
  <c r="J2614" i="1"/>
  <c r="A1685" i="3" l="1"/>
  <c r="K2614" i="1"/>
  <c r="N1688" i="1"/>
  <c r="G4168" i="1"/>
  <c r="H2619" i="1"/>
  <c r="L1690" i="1"/>
  <c r="A96" i="3"/>
  <c r="O1687" i="1"/>
  <c r="J2615" i="1"/>
  <c r="M1689" i="1"/>
  <c r="I2618" i="1"/>
  <c r="A1686" i="3" l="1"/>
  <c r="K2615" i="1"/>
  <c r="L1691" i="1"/>
  <c r="G4169" i="1"/>
  <c r="N1689" i="1"/>
  <c r="H2620" i="1"/>
  <c r="A97" i="3"/>
  <c r="M1690" i="1"/>
  <c r="J2616" i="1"/>
  <c r="I2619" i="1"/>
  <c r="K2616" i="1" l="1"/>
  <c r="H2621" i="1"/>
  <c r="L1692" i="1"/>
  <c r="N1690" i="1"/>
  <c r="G4170" i="1"/>
  <c r="A98" i="3"/>
  <c r="O1688" i="1"/>
  <c r="I2620" i="1"/>
  <c r="A1687" i="3" l="1"/>
  <c r="O1689" i="1"/>
  <c r="J2617" i="1"/>
  <c r="M1691" i="1"/>
  <c r="A1688" i="3" l="1"/>
  <c r="K2617" i="1"/>
  <c r="G4171" i="1"/>
  <c r="L1693" i="1"/>
  <c r="H2622" i="1"/>
  <c r="N1691" i="1"/>
  <c r="A99" i="3"/>
  <c r="I2621" i="1"/>
  <c r="O1690" i="1"/>
  <c r="M1692" i="1"/>
  <c r="J2618" i="1"/>
  <c r="A1689" i="3" l="1"/>
  <c r="K2618" i="1"/>
  <c r="N1692" i="1"/>
  <c r="G4172" i="1"/>
  <c r="H2623" i="1"/>
  <c r="L1694" i="1"/>
  <c r="A100" i="3"/>
  <c r="O1691" i="1"/>
  <c r="M1693" i="1"/>
  <c r="I2622" i="1"/>
  <c r="J2619" i="1"/>
  <c r="A1690" i="3" l="1"/>
  <c r="K2619" i="1"/>
  <c r="G4173" i="1"/>
  <c r="H2624" i="1"/>
  <c r="N1693" i="1"/>
  <c r="L1695" i="1"/>
  <c r="A101" i="3"/>
  <c r="I2623" i="1"/>
  <c r="O1692" i="1"/>
  <c r="M1694" i="1"/>
  <c r="J2620" i="1"/>
  <c r="A1691" i="3" l="1"/>
  <c r="K2620" i="1"/>
  <c r="L1696" i="1"/>
  <c r="G4174" i="1"/>
  <c r="N1694" i="1"/>
  <c r="H2625" i="1"/>
  <c r="A102" i="3"/>
  <c r="M1695" i="1"/>
  <c r="I2624" i="1"/>
  <c r="O1693" i="1"/>
  <c r="J2621" i="1"/>
  <c r="A1692" i="3" l="1"/>
  <c r="K2621" i="1"/>
  <c r="H2626" i="1"/>
  <c r="N1695" i="1"/>
  <c r="G4175" i="1"/>
  <c r="L1697" i="1"/>
  <c r="A103" i="3"/>
  <c r="I2625" i="1"/>
  <c r="M1696" i="1"/>
  <c r="O1694" i="1"/>
  <c r="J2622" i="1"/>
  <c r="A1693" i="3" l="1"/>
  <c r="K2622" i="1"/>
  <c r="L1698" i="1"/>
  <c r="G4176" i="1"/>
  <c r="N1696" i="1"/>
  <c r="H2627" i="1"/>
  <c r="A104" i="3"/>
  <c r="M1697" i="1"/>
  <c r="O1695" i="1"/>
  <c r="J2623" i="1"/>
  <c r="I2626" i="1"/>
  <c r="A1694" i="3" l="1"/>
  <c r="K2623" i="1"/>
  <c r="N1697" i="1"/>
  <c r="L1699" i="1"/>
  <c r="H2628" i="1"/>
  <c r="G4177" i="1"/>
  <c r="A105" i="3"/>
  <c r="I2627" i="1"/>
  <c r="M1698" i="1"/>
  <c r="J2624" i="1"/>
  <c r="K2624" i="1" l="1"/>
  <c r="H2629" i="1"/>
  <c r="N1698" i="1"/>
  <c r="G4178" i="1"/>
  <c r="L1700" i="1"/>
  <c r="A106" i="3"/>
  <c r="O1696" i="1"/>
  <c r="I2628" i="1"/>
  <c r="M1699" i="1"/>
  <c r="J2625" i="1"/>
  <c r="A1695" i="3" l="1"/>
  <c r="O1697" i="1"/>
  <c r="A1696" i="3" l="1"/>
  <c r="K2625" i="1"/>
  <c r="L1701" i="1"/>
  <c r="G4179" i="1"/>
  <c r="H2630" i="1"/>
  <c r="N1699" i="1"/>
  <c r="A107" i="3"/>
  <c r="I2629" i="1"/>
  <c r="O1698" i="1"/>
  <c r="M1700" i="1"/>
  <c r="J2626" i="1"/>
  <c r="A1697" i="3" l="1"/>
  <c r="K2626" i="1"/>
  <c r="H2631" i="1"/>
  <c r="N1700" i="1"/>
  <c r="L1702" i="1"/>
  <c r="G4180" i="1"/>
  <c r="A108" i="3"/>
  <c r="I2630" i="1"/>
  <c r="O1699" i="1"/>
  <c r="M1701" i="1"/>
  <c r="J2627" i="1"/>
  <c r="A1698" i="3" l="1"/>
  <c r="K2627" i="1"/>
  <c r="L1703" i="1"/>
  <c r="H2632" i="1"/>
  <c r="G4181" i="1"/>
  <c r="N1701" i="1"/>
  <c r="A109" i="3"/>
  <c r="M1702" i="1"/>
  <c r="I2631" i="1"/>
  <c r="O1700" i="1"/>
  <c r="J2628" i="1"/>
  <c r="A1699" i="3" l="1"/>
  <c r="K2628" i="1"/>
  <c r="N1702" i="1"/>
  <c r="G4182" i="1"/>
  <c r="L1704" i="1"/>
  <c r="H2633" i="1"/>
  <c r="A110" i="3"/>
  <c r="M1703" i="1"/>
  <c r="I2632" i="1"/>
  <c r="O1701" i="1"/>
  <c r="J2629" i="1"/>
  <c r="A1700" i="3" l="1"/>
  <c r="K2629" i="1"/>
  <c r="H2634" i="1"/>
  <c r="G4183" i="1"/>
  <c r="L1705" i="1"/>
  <c r="N1703" i="1"/>
  <c r="A111" i="3"/>
  <c r="I2633" i="1"/>
  <c r="M1704" i="1"/>
  <c r="J2630" i="1"/>
  <c r="K2630" i="1" l="1"/>
  <c r="L1706" i="1"/>
  <c r="N1704" i="1"/>
  <c r="H2635" i="1"/>
  <c r="G4184" i="1"/>
  <c r="A112" i="3"/>
  <c r="O1702" i="1"/>
  <c r="O1703" i="1"/>
  <c r="J2631" i="1"/>
  <c r="I2634" i="1"/>
  <c r="M1705" i="1"/>
  <c r="A1701" i="3" l="1"/>
  <c r="A1702" i="3"/>
  <c r="K2631" i="1"/>
  <c r="H2636" i="1"/>
  <c r="L1707" i="1"/>
  <c r="G4185" i="1"/>
  <c r="N1705" i="1"/>
  <c r="A113" i="3"/>
  <c r="I2635" i="1"/>
  <c r="J2632" i="1"/>
  <c r="M1706" i="1"/>
  <c r="K2632" i="1" l="1"/>
  <c r="G4186" i="1"/>
  <c r="H2637" i="1"/>
  <c r="N1706" i="1"/>
  <c r="L1708" i="1"/>
  <c r="A114" i="3"/>
  <c r="O1704" i="1"/>
  <c r="J2633" i="1"/>
  <c r="I2636" i="1"/>
  <c r="A1703" i="3" l="1"/>
  <c r="O1705" i="1"/>
  <c r="M1707" i="1"/>
  <c r="A1704" i="3" l="1"/>
  <c r="K2633" i="1"/>
  <c r="G4187" i="1"/>
  <c r="L1709" i="1"/>
  <c r="N1707" i="1"/>
  <c r="H2638" i="1"/>
  <c r="A115" i="3"/>
  <c r="I2637" i="1"/>
  <c r="M1708" i="1"/>
  <c r="O1706" i="1"/>
  <c r="J2634" i="1"/>
  <c r="A1705" i="3" l="1"/>
  <c r="K2634" i="1"/>
  <c r="N1708" i="1"/>
  <c r="H2639" i="1"/>
  <c r="G4188" i="1"/>
  <c r="L1710" i="1"/>
  <c r="A116" i="3"/>
  <c r="O1707" i="1"/>
  <c r="I2638" i="1"/>
  <c r="J2635" i="1"/>
  <c r="M1709" i="1"/>
  <c r="A1706" i="3" l="1"/>
  <c r="K2635" i="1"/>
  <c r="L1711" i="1"/>
  <c r="G4189" i="1"/>
  <c r="H2640" i="1"/>
  <c r="N1709" i="1"/>
  <c r="A117" i="3"/>
  <c r="M1710" i="1"/>
  <c r="I2639" i="1"/>
  <c r="J2636" i="1"/>
  <c r="K2636" i="1" l="1"/>
  <c r="N1710" i="1"/>
  <c r="L1712" i="1"/>
  <c r="H2641" i="1"/>
  <c r="G4190" i="1"/>
  <c r="A118" i="3"/>
  <c r="O1708" i="1"/>
  <c r="O1709" i="1"/>
  <c r="I2640" i="1"/>
  <c r="M1711" i="1"/>
  <c r="J2637" i="1"/>
  <c r="A1707" i="3" l="1"/>
  <c r="A1708" i="3"/>
  <c r="K2637" i="1"/>
  <c r="G4191" i="1"/>
  <c r="L1713" i="1"/>
  <c r="N1711" i="1"/>
  <c r="H2642" i="1"/>
  <c r="A119" i="3"/>
  <c r="M1712" i="1"/>
  <c r="J2638" i="1"/>
  <c r="O1710" i="1"/>
  <c r="I2641" i="1"/>
  <c r="A1709" i="3" l="1"/>
  <c r="K2638" i="1"/>
  <c r="H2643" i="1"/>
  <c r="G4192" i="1"/>
  <c r="N1712" i="1"/>
  <c r="L1714" i="1"/>
  <c r="A120" i="3"/>
  <c r="I2642" i="1"/>
  <c r="M1713" i="1"/>
  <c r="O1711" i="1"/>
  <c r="J2639" i="1"/>
  <c r="A1710" i="3" l="1"/>
  <c r="K2639" i="1"/>
  <c r="G4193" i="1"/>
  <c r="N1713" i="1"/>
  <c r="H2644" i="1"/>
  <c r="L1715" i="1"/>
  <c r="A121" i="3"/>
  <c r="O1712" i="1"/>
  <c r="I2643" i="1"/>
  <c r="M1714" i="1"/>
  <c r="J2640" i="1"/>
  <c r="A1711" i="3" l="1"/>
  <c r="K2640" i="1"/>
  <c r="L1716" i="1"/>
  <c r="G4194" i="1"/>
  <c r="H2645" i="1"/>
  <c r="N1714" i="1"/>
  <c r="A122" i="3"/>
  <c r="M1715" i="1"/>
  <c r="I2644" i="1"/>
  <c r="O1713" i="1"/>
  <c r="J2641" i="1"/>
  <c r="A1712" i="3" l="1"/>
  <c r="K2641" i="1"/>
  <c r="G4195" i="1"/>
  <c r="N1715" i="1"/>
  <c r="L1717" i="1"/>
  <c r="H2646" i="1"/>
  <c r="A123" i="3"/>
  <c r="O1714" i="1"/>
  <c r="J2642" i="1"/>
  <c r="M1716" i="1"/>
  <c r="I2645" i="1"/>
  <c r="A1713" i="3" l="1"/>
  <c r="K2642" i="1"/>
  <c r="H2647" i="1"/>
  <c r="N1716" i="1"/>
  <c r="G4196" i="1"/>
  <c r="L1718" i="1"/>
  <c r="A124" i="3"/>
  <c r="I2646" i="1"/>
  <c r="M1717" i="1"/>
  <c r="O1715" i="1"/>
  <c r="J2643" i="1"/>
  <c r="A1714" i="3" l="1"/>
  <c r="K2643" i="1"/>
  <c r="L1719" i="1"/>
  <c r="G4197" i="1"/>
  <c r="H2648" i="1"/>
  <c r="N1717" i="1"/>
  <c r="A125" i="3"/>
  <c r="M1718" i="1"/>
  <c r="J2644" i="1"/>
  <c r="I2647" i="1"/>
  <c r="K2644" i="1" l="1"/>
  <c r="G4198" i="1"/>
  <c r="H2649" i="1"/>
  <c r="L1720" i="1"/>
  <c r="N1718" i="1"/>
  <c r="A126" i="3"/>
  <c r="O1716" i="1"/>
  <c r="O1717" i="1"/>
  <c r="M1719" i="1"/>
  <c r="J2645" i="1"/>
  <c r="I2648" i="1"/>
  <c r="A1715" i="3" l="1"/>
  <c r="A1716" i="3"/>
  <c r="K2645" i="1"/>
  <c r="G4199" i="1"/>
  <c r="N1719" i="1"/>
  <c r="L1721" i="1"/>
  <c r="H2650" i="1"/>
  <c r="A127" i="3"/>
  <c r="O1718" i="1"/>
  <c r="J2646" i="1"/>
  <c r="M1720" i="1"/>
  <c r="I2649" i="1"/>
  <c r="A1717" i="3" l="1"/>
  <c r="K2646" i="1"/>
  <c r="H2651" i="1"/>
  <c r="N1720" i="1"/>
  <c r="G4200" i="1"/>
  <c r="L1722" i="1"/>
  <c r="A128" i="3"/>
  <c r="I2650" i="1"/>
  <c r="M1721" i="1"/>
  <c r="O1719" i="1"/>
  <c r="J2647" i="1"/>
  <c r="A1718" i="3" l="1"/>
  <c r="K2647" i="1"/>
  <c r="N1721" i="1"/>
  <c r="L1723" i="1"/>
  <c r="G4201" i="1"/>
  <c r="H2652" i="1"/>
  <c r="A130" i="3"/>
  <c r="A129" i="3"/>
  <c r="A131" i="3"/>
  <c r="I2651" i="1"/>
  <c r="J2648" i="1"/>
  <c r="O1720" i="1"/>
  <c r="M1722" i="1"/>
  <c r="A1719" i="3" l="1"/>
  <c r="K2648" i="1"/>
  <c r="G4202" i="1"/>
  <c r="H2653" i="1"/>
  <c r="N1722" i="1"/>
  <c r="L1724" i="1"/>
  <c r="A132" i="3"/>
  <c r="O1721" i="1"/>
  <c r="I2652" i="1"/>
  <c r="M1723" i="1"/>
  <c r="J2649" i="1"/>
  <c r="A1720" i="3" l="1"/>
  <c r="K2649" i="1"/>
  <c r="L1725" i="1"/>
  <c r="N1723" i="1"/>
  <c r="G4203" i="1"/>
  <c r="H2654" i="1"/>
  <c r="A133" i="3"/>
  <c r="M1724" i="1"/>
  <c r="J2650" i="1"/>
  <c r="I2653" i="1"/>
  <c r="K2650" i="1" l="1"/>
  <c r="H2655" i="1"/>
  <c r="G4204" i="1"/>
  <c r="N1724" i="1"/>
  <c r="L1726" i="1"/>
  <c r="A134" i="3"/>
  <c r="O1722" i="1"/>
  <c r="I2654" i="1"/>
  <c r="A1721" i="3" l="1"/>
  <c r="O1723" i="1"/>
  <c r="M1725" i="1"/>
  <c r="J2651" i="1"/>
  <c r="A1722" i="3" l="1"/>
  <c r="K2651" i="1"/>
  <c r="L1727" i="1"/>
  <c r="N1725" i="1"/>
  <c r="H2656" i="1"/>
  <c r="G4205" i="1"/>
  <c r="A135" i="3"/>
  <c r="O1724" i="1"/>
  <c r="J2652" i="1"/>
  <c r="I2655" i="1"/>
  <c r="M1726" i="1"/>
  <c r="A1723" i="3" l="1"/>
  <c r="K2652" i="1"/>
  <c r="L1728" i="1"/>
  <c r="N1726" i="1"/>
  <c r="G4206" i="1"/>
  <c r="H2657" i="1"/>
  <c r="A136" i="3"/>
  <c r="O1725" i="1"/>
  <c r="I2656" i="1"/>
  <c r="J2653" i="1"/>
  <c r="M1727" i="1"/>
  <c r="A1724" i="3" l="1"/>
  <c r="K2653" i="1"/>
  <c r="N1727" i="1"/>
  <c r="L1729" i="1"/>
  <c r="G4207" i="1"/>
  <c r="H2658" i="1"/>
  <c r="A137" i="3"/>
  <c r="O1726" i="1"/>
  <c r="I2657" i="1"/>
  <c r="J2654" i="1"/>
  <c r="M1728" i="1"/>
  <c r="A1725" i="3" l="1"/>
  <c r="K2654" i="1"/>
  <c r="H2659" i="1"/>
  <c r="G4208" i="1"/>
  <c r="N1728" i="1"/>
  <c r="L1730" i="1"/>
  <c r="A138" i="3"/>
  <c r="I2658" i="1"/>
  <c r="M1729" i="1"/>
  <c r="O1727" i="1"/>
  <c r="J2655" i="1"/>
  <c r="A1726" i="3" l="1"/>
  <c r="K2655" i="1"/>
  <c r="N1729" i="1"/>
  <c r="H2660" i="1"/>
  <c r="L1731" i="1"/>
  <c r="G4209" i="1"/>
  <c r="A139" i="3"/>
  <c r="O1728" i="1"/>
  <c r="M1730" i="1"/>
  <c r="I2659" i="1"/>
  <c r="J2656" i="1"/>
  <c r="A1727" i="3" l="1"/>
  <c r="K2656" i="1"/>
  <c r="G4210" i="1"/>
  <c r="L1732" i="1"/>
  <c r="N1730" i="1"/>
  <c r="H2661" i="1"/>
  <c r="A140" i="3"/>
  <c r="M1731" i="1"/>
  <c r="J2657" i="1"/>
  <c r="I2660" i="1"/>
  <c r="K2657" i="1" l="1"/>
  <c r="N1731" i="1"/>
  <c r="G4211" i="1"/>
  <c r="H2662" i="1"/>
  <c r="L1733" i="1"/>
  <c r="A141" i="3"/>
  <c r="O1729" i="1"/>
  <c r="O1730" i="1"/>
  <c r="I2661" i="1"/>
  <c r="M1732" i="1"/>
  <c r="J2658" i="1"/>
  <c r="A1728" i="3" l="1"/>
  <c r="A1729" i="3"/>
  <c r="K2658" i="1"/>
  <c r="G4212" i="1"/>
  <c r="H2663" i="1"/>
  <c r="N1732" i="1"/>
  <c r="L1734" i="1"/>
  <c r="A142" i="3"/>
  <c r="O1731" i="1"/>
  <c r="I2662" i="1"/>
  <c r="M1733" i="1"/>
  <c r="J2659" i="1"/>
  <c r="A1730" i="3" l="1"/>
  <c r="K2659" i="1"/>
  <c r="N1733" i="1"/>
  <c r="G4213" i="1"/>
  <c r="L1735" i="1"/>
  <c r="H2664" i="1"/>
  <c r="A143" i="3"/>
  <c r="M1734" i="1"/>
  <c r="I2663" i="1"/>
  <c r="O1732" i="1"/>
  <c r="J2660" i="1"/>
  <c r="A1731" i="3" l="1"/>
  <c r="K2660" i="1"/>
  <c r="H2665" i="1"/>
  <c r="L1736" i="1"/>
  <c r="G4214" i="1"/>
  <c r="N1734" i="1"/>
  <c r="A144" i="3"/>
  <c r="M1735" i="1"/>
  <c r="I2664" i="1"/>
  <c r="O1733" i="1"/>
  <c r="J2661" i="1"/>
  <c r="A1732" i="3" l="1"/>
  <c r="K2661" i="1"/>
  <c r="H2666" i="1"/>
  <c r="L1737" i="1"/>
  <c r="G4215" i="1"/>
  <c r="N1735" i="1"/>
  <c r="A145" i="3"/>
  <c r="O1734" i="1"/>
  <c r="J2662" i="1"/>
  <c r="M1736" i="1"/>
  <c r="I2665" i="1"/>
  <c r="A1733" i="3" l="1"/>
  <c r="K2662" i="1"/>
  <c r="G4216" i="1"/>
  <c r="N1736" i="1"/>
  <c r="L1738" i="1"/>
  <c r="H2667" i="1"/>
  <c r="A146" i="3"/>
  <c r="I2666" i="1"/>
  <c r="O1735" i="1"/>
  <c r="J2663" i="1"/>
  <c r="M1737" i="1"/>
  <c r="A1734" i="3" l="1"/>
  <c r="K2663" i="1"/>
  <c r="G4217" i="1"/>
  <c r="H2668" i="1"/>
  <c r="L1739" i="1"/>
  <c r="N1737" i="1"/>
  <c r="A147" i="3"/>
  <c r="J2664" i="1"/>
  <c r="M1738" i="1"/>
  <c r="O1736" i="1"/>
  <c r="I2667" i="1"/>
  <c r="A1735" i="3" l="1"/>
  <c r="K2664" i="1"/>
  <c r="N1738" i="1"/>
  <c r="H2669" i="1"/>
  <c r="L1740" i="1"/>
  <c r="G4218" i="1"/>
  <c r="A148" i="3"/>
  <c r="I2668" i="1"/>
  <c r="O1737" i="1"/>
  <c r="J2665" i="1"/>
  <c r="M1739" i="1"/>
  <c r="A1736" i="3" l="1"/>
  <c r="K2665" i="1"/>
  <c r="G4219" i="1"/>
  <c r="N1739" i="1"/>
  <c r="H2670" i="1"/>
  <c r="L1741" i="1"/>
  <c r="A149" i="3"/>
  <c r="J2666" i="1"/>
  <c r="I2669" i="1"/>
  <c r="M1740" i="1"/>
  <c r="K2666" i="1" l="1"/>
  <c r="H2671" i="1"/>
  <c r="L1742" i="1"/>
  <c r="G4220" i="1"/>
  <c r="N1740" i="1"/>
  <c r="A150" i="3"/>
  <c r="O1738" i="1"/>
  <c r="I2670" i="1"/>
  <c r="A1737" i="3" l="1"/>
  <c r="O1739" i="1"/>
  <c r="J2667" i="1"/>
  <c r="M1741" i="1"/>
  <c r="A1738" i="3" l="1"/>
  <c r="K2667" i="1"/>
  <c r="N1741" i="1"/>
  <c r="H2672" i="1"/>
  <c r="G4221" i="1"/>
  <c r="L1743" i="1"/>
  <c r="A151" i="3"/>
  <c r="M1742" i="1"/>
  <c r="J2668" i="1"/>
  <c r="I2671" i="1"/>
  <c r="K2668" i="1" l="1"/>
  <c r="H2673" i="1"/>
  <c r="L1744" i="1"/>
  <c r="G4222" i="1"/>
  <c r="N1742" i="1"/>
  <c r="A152" i="3"/>
  <c r="O1740" i="1"/>
  <c r="I2672" i="1"/>
  <c r="M1743" i="1"/>
  <c r="J2669" i="1"/>
  <c r="A1739" i="3" l="1"/>
  <c r="O1741" i="1"/>
  <c r="A1740" i="3" l="1"/>
  <c r="K2669" i="1"/>
  <c r="N1743" i="1"/>
  <c r="G4223" i="1"/>
  <c r="H2674" i="1"/>
  <c r="L1745" i="1"/>
  <c r="A153" i="3"/>
  <c r="M1744" i="1"/>
  <c r="J2670" i="1"/>
  <c r="I2673" i="1"/>
  <c r="K2670" i="1" l="1"/>
  <c r="L1746" i="1"/>
  <c r="G4224" i="1"/>
  <c r="H2675" i="1"/>
  <c r="N1744" i="1"/>
  <c r="A154" i="3"/>
  <c r="O1742" i="1"/>
  <c r="M1745" i="1"/>
  <c r="I2674" i="1"/>
  <c r="A1741" i="3" l="1"/>
  <c r="O1743" i="1"/>
  <c r="J2671" i="1"/>
  <c r="A1742" i="3" l="1"/>
  <c r="K2671" i="1"/>
  <c r="N1745" i="1"/>
  <c r="H2676" i="1"/>
  <c r="L1747" i="1"/>
  <c r="G4225" i="1"/>
  <c r="A155" i="3"/>
  <c r="I2675" i="1"/>
  <c r="M1746" i="1"/>
  <c r="O1744" i="1"/>
  <c r="J2672" i="1"/>
  <c r="A1743" i="3" l="1"/>
  <c r="K2672" i="1"/>
  <c r="L1748" i="1"/>
  <c r="N1746" i="1"/>
  <c r="G4226" i="1"/>
  <c r="H2677" i="1"/>
  <c r="A156" i="3"/>
  <c r="M1747" i="1"/>
  <c r="J2673" i="1"/>
  <c r="I2676" i="1"/>
  <c r="K2673" i="1" l="1"/>
  <c r="G4227" i="1"/>
  <c r="H2678" i="1"/>
  <c r="L1749" i="1"/>
  <c r="N1747" i="1"/>
  <c r="A157" i="3"/>
  <c r="O1745" i="1"/>
  <c r="M1748" i="1"/>
  <c r="A1744" i="3" l="1"/>
  <c r="O1746" i="1"/>
  <c r="I2677" i="1"/>
  <c r="J2674" i="1"/>
  <c r="A1745" i="3" l="1"/>
  <c r="K2674" i="1"/>
  <c r="H2679" i="1"/>
  <c r="N1748" i="1"/>
  <c r="L1750" i="1"/>
  <c r="G4228" i="1"/>
  <c r="A158" i="3"/>
  <c r="I2678" i="1"/>
  <c r="O1747" i="1"/>
  <c r="J2675" i="1"/>
  <c r="M1749" i="1"/>
  <c r="A1746" i="3" l="1"/>
  <c r="K2675" i="1"/>
  <c r="L1751" i="1"/>
  <c r="G4229" i="1"/>
  <c r="H2680" i="1"/>
  <c r="N1749" i="1"/>
  <c r="A159" i="3"/>
  <c r="M1750" i="1"/>
  <c r="O1748" i="1"/>
  <c r="J2676" i="1"/>
  <c r="I2679" i="1"/>
  <c r="A1747" i="3" l="1"/>
  <c r="K2676" i="1"/>
  <c r="H2681" i="1"/>
  <c r="L1752" i="1"/>
  <c r="N1750" i="1"/>
  <c r="G4230" i="1"/>
  <c r="A160" i="3"/>
  <c r="M1751" i="1"/>
  <c r="J2677" i="1"/>
  <c r="I2680" i="1"/>
  <c r="K2677" i="1" l="1"/>
  <c r="G4231" i="1"/>
  <c r="H2682" i="1"/>
  <c r="N1751" i="1"/>
  <c r="L1753" i="1"/>
  <c r="A161" i="3"/>
  <c r="O1749" i="1"/>
  <c r="I2681" i="1"/>
  <c r="M1752" i="1"/>
  <c r="A1748" i="3" l="1"/>
  <c r="O1750" i="1"/>
  <c r="J2678" i="1"/>
  <c r="A1749" i="3" l="1"/>
  <c r="K2678" i="1"/>
  <c r="H2683" i="1"/>
  <c r="L1754" i="1"/>
  <c r="N1752" i="1"/>
  <c r="G4232" i="1"/>
  <c r="A162" i="3"/>
  <c r="M1753" i="1"/>
  <c r="J2679" i="1"/>
  <c r="O1751" i="1"/>
  <c r="I2682" i="1"/>
  <c r="A1750" i="3" l="1"/>
  <c r="K2679" i="1"/>
  <c r="G4233" i="1"/>
  <c r="H2684" i="1"/>
  <c r="L1755" i="1"/>
  <c r="N1753" i="1"/>
  <c r="A163" i="3"/>
  <c r="M1754" i="1"/>
  <c r="J2680" i="1"/>
  <c r="I2683" i="1"/>
  <c r="K2680" i="1" l="1"/>
  <c r="H2685" i="1"/>
  <c r="N1754" i="1"/>
  <c r="L1756" i="1"/>
  <c r="G4234" i="1"/>
  <c r="A164" i="3"/>
  <c r="O1752" i="1"/>
  <c r="I2684" i="1"/>
  <c r="J2681" i="1"/>
  <c r="M1755" i="1"/>
  <c r="A1751" i="3" l="1"/>
  <c r="O1753" i="1"/>
  <c r="A1752" i="3" l="1"/>
  <c r="K2681" i="1"/>
  <c r="L1757" i="1"/>
  <c r="G4235" i="1"/>
  <c r="H2686" i="1"/>
  <c r="N1755" i="1"/>
  <c r="A165" i="3"/>
  <c r="O1754" i="1"/>
  <c r="J2682" i="1"/>
  <c r="I2685" i="1"/>
  <c r="M1756" i="1"/>
  <c r="A1753" i="3" l="1"/>
  <c r="K2682" i="1"/>
  <c r="G4236" i="1"/>
  <c r="H2687" i="1"/>
  <c r="N1756" i="1"/>
  <c r="L1758" i="1"/>
  <c r="A166" i="3"/>
  <c r="O1755" i="1"/>
  <c r="I2686" i="1"/>
  <c r="J2683" i="1"/>
  <c r="M1757" i="1"/>
  <c r="A1754" i="3" l="1"/>
  <c r="K2683" i="1"/>
  <c r="N1757" i="1"/>
  <c r="G4237" i="1"/>
  <c r="L1759" i="1"/>
  <c r="H2688" i="1"/>
  <c r="A167" i="3"/>
  <c r="O1756" i="1"/>
  <c r="I2687" i="1"/>
  <c r="M1758" i="1"/>
  <c r="J2684" i="1"/>
  <c r="A1755" i="3" l="1"/>
  <c r="K2684" i="1"/>
  <c r="G4238" i="1"/>
  <c r="L1760" i="1"/>
  <c r="H2689" i="1"/>
  <c r="N1758" i="1"/>
  <c r="A168" i="3"/>
  <c r="I2688" i="1"/>
  <c r="J2685" i="1"/>
  <c r="O1757" i="1"/>
  <c r="M1759" i="1"/>
  <c r="A1756" i="3" l="1"/>
  <c r="K2685" i="1"/>
  <c r="H2690" i="1"/>
  <c r="G4239" i="1"/>
  <c r="N1759" i="1"/>
  <c r="L1761" i="1"/>
  <c r="A169" i="3"/>
  <c r="I2689" i="1"/>
  <c r="O1758" i="1"/>
  <c r="M1760" i="1"/>
  <c r="J2686" i="1"/>
  <c r="A1757" i="3" l="1"/>
  <c r="K2686" i="1"/>
  <c r="L1762" i="1"/>
  <c r="N1760" i="1"/>
  <c r="H2691" i="1"/>
  <c r="G4240" i="1"/>
  <c r="A170" i="3"/>
  <c r="M1761" i="1"/>
  <c r="J2687" i="1"/>
  <c r="O1759" i="1"/>
  <c r="I2690" i="1"/>
  <c r="A1758" i="3" l="1"/>
  <c r="K2687" i="1"/>
  <c r="H2692" i="1"/>
  <c r="N1761" i="1"/>
  <c r="L1763" i="1"/>
  <c r="G4241" i="1"/>
  <c r="A171" i="3"/>
  <c r="O1760" i="1"/>
  <c r="M1762" i="1"/>
  <c r="J2688" i="1"/>
  <c r="I2691" i="1"/>
  <c r="A1759" i="3" l="1"/>
  <c r="K2688" i="1"/>
  <c r="H2693" i="1"/>
  <c r="N1762" i="1"/>
  <c r="G4242" i="1"/>
  <c r="L1764" i="1"/>
  <c r="A172" i="3"/>
  <c r="J2689" i="1"/>
  <c r="O1761" i="1"/>
  <c r="M1763" i="1"/>
  <c r="I2692" i="1"/>
  <c r="A1760" i="3" l="1"/>
  <c r="K2689" i="1"/>
  <c r="N1763" i="1"/>
  <c r="L1765" i="1"/>
  <c r="G4243" i="1"/>
  <c r="H2694" i="1"/>
  <c r="A173" i="3"/>
  <c r="O1762" i="1"/>
  <c r="I2693" i="1"/>
  <c r="M1764" i="1"/>
  <c r="J2690" i="1"/>
  <c r="A1761" i="3" l="1"/>
  <c r="K2690" i="1"/>
  <c r="H2695" i="1"/>
  <c r="G4244" i="1"/>
  <c r="N1764" i="1"/>
  <c r="L1766" i="1"/>
  <c r="A174" i="3"/>
  <c r="I2694" i="1"/>
  <c r="M1765" i="1"/>
  <c r="J2691" i="1"/>
  <c r="K2691" i="1" l="1"/>
  <c r="L1767" i="1"/>
  <c r="N1765" i="1"/>
  <c r="H2696" i="1"/>
  <c r="G4245" i="1"/>
  <c r="A175" i="3"/>
  <c r="O1763" i="1"/>
  <c r="O1764" i="1"/>
  <c r="J2692" i="1"/>
  <c r="I2695" i="1"/>
  <c r="M1766" i="1"/>
  <c r="A1762" i="3" l="1"/>
  <c r="A1763" i="3"/>
  <c r="K2692" i="1"/>
  <c r="H2697" i="1"/>
  <c r="L1768" i="1"/>
  <c r="G4246" i="1"/>
  <c r="N1766" i="1"/>
  <c r="A176" i="3"/>
  <c r="I2696" i="1"/>
  <c r="M1767" i="1"/>
  <c r="J2693" i="1"/>
  <c r="K2693" i="1" l="1"/>
  <c r="G4247" i="1"/>
  <c r="N1767" i="1"/>
  <c r="H2698" i="1"/>
  <c r="L1769" i="1"/>
  <c r="A177" i="3"/>
  <c r="O1765" i="1"/>
  <c r="I2697" i="1"/>
  <c r="J2694" i="1"/>
  <c r="A1764" i="3" l="1"/>
  <c r="O1766" i="1"/>
  <c r="M1768" i="1"/>
  <c r="A1765" i="3" l="1"/>
  <c r="K2694" i="1"/>
  <c r="L1770" i="1"/>
  <c r="G4248" i="1"/>
  <c r="H2699" i="1"/>
  <c r="N1768" i="1"/>
  <c r="A178" i="3"/>
  <c r="M1769" i="1"/>
  <c r="I2698" i="1"/>
  <c r="J2695" i="1"/>
  <c r="K2695" i="1" l="1"/>
  <c r="G4249" i="1"/>
  <c r="N1769" i="1"/>
  <c r="L1771" i="1"/>
  <c r="H2700" i="1"/>
  <c r="A179" i="3"/>
  <c r="O1767" i="1"/>
  <c r="O1768" i="1"/>
  <c r="J2696" i="1"/>
  <c r="I2699" i="1"/>
  <c r="M1770" i="1"/>
  <c r="A1766" i="3" l="1"/>
  <c r="A1767" i="3"/>
  <c r="K2696" i="1"/>
  <c r="H2701" i="1"/>
  <c r="N1770" i="1"/>
  <c r="G4250" i="1"/>
  <c r="L1772" i="1"/>
  <c r="A180" i="3"/>
  <c r="I2700" i="1"/>
  <c r="M1771" i="1"/>
  <c r="J2697" i="1"/>
  <c r="K2697" i="1" l="1"/>
  <c r="L1773" i="1"/>
  <c r="H2702" i="1"/>
  <c r="G4251" i="1"/>
  <c r="N1771" i="1"/>
  <c r="A181" i="3"/>
  <c r="O1769" i="1"/>
  <c r="M1772" i="1"/>
  <c r="J2698" i="1"/>
  <c r="I2701" i="1"/>
  <c r="A1768" i="3" l="1"/>
  <c r="O1770" i="1"/>
  <c r="A1769" i="3" l="1"/>
  <c r="K2698" i="1"/>
  <c r="H2703" i="1"/>
  <c r="N1772" i="1"/>
  <c r="G4252" i="1"/>
  <c r="L1774" i="1"/>
  <c r="A182" i="3"/>
  <c r="I2702" i="1"/>
  <c r="O1771" i="1"/>
  <c r="J2699" i="1"/>
  <c r="M1773" i="1"/>
  <c r="A1770" i="3" l="1"/>
  <c r="K2699" i="1"/>
  <c r="G4253" i="1"/>
  <c r="L1775" i="1"/>
  <c r="H2704" i="1"/>
  <c r="N1773" i="1"/>
  <c r="A183" i="3"/>
  <c r="I2703" i="1"/>
  <c r="M1774" i="1"/>
  <c r="O1772" i="1"/>
  <c r="J2700" i="1"/>
  <c r="A1771" i="3" l="1"/>
  <c r="K2700" i="1"/>
  <c r="H2705" i="1"/>
  <c r="N1774" i="1"/>
  <c r="G4254" i="1"/>
  <c r="L1776" i="1"/>
  <c r="A184" i="3"/>
  <c r="I2704" i="1"/>
  <c r="O1773" i="1"/>
  <c r="J2701" i="1"/>
  <c r="M1775" i="1"/>
  <c r="A1772" i="3" l="1"/>
  <c r="K2701" i="1"/>
  <c r="L1777" i="1"/>
  <c r="G4255" i="1"/>
  <c r="H2706" i="1"/>
  <c r="N1775" i="1"/>
  <c r="A185" i="3"/>
  <c r="M1776" i="1"/>
  <c r="J2702" i="1"/>
  <c r="I2705" i="1"/>
  <c r="K2702" i="1" l="1"/>
  <c r="H2707" i="1"/>
  <c r="N1776" i="1"/>
  <c r="L1778" i="1"/>
  <c r="G4256" i="1"/>
  <c r="A186" i="3"/>
  <c r="O1774" i="1"/>
  <c r="O1775" i="1"/>
  <c r="J2703" i="1"/>
  <c r="I2706" i="1"/>
  <c r="M1777" i="1"/>
  <c r="A1773" i="3" l="1"/>
  <c r="A1774" i="3"/>
  <c r="K2703" i="1"/>
  <c r="G4257" i="1"/>
  <c r="H2708" i="1"/>
  <c r="N1777" i="1"/>
  <c r="L1779" i="1"/>
  <c r="A187" i="3"/>
  <c r="O1776" i="1"/>
  <c r="J2704" i="1"/>
  <c r="I2707" i="1"/>
  <c r="M1778" i="1"/>
  <c r="A1775" i="3" l="1"/>
  <c r="K2704" i="1"/>
  <c r="N1778" i="1"/>
  <c r="H2709" i="1"/>
  <c r="G4258" i="1"/>
  <c r="L1780" i="1"/>
  <c r="A188" i="3"/>
  <c r="M1779" i="1"/>
  <c r="I2708" i="1"/>
  <c r="O1777" i="1"/>
  <c r="J2705" i="1"/>
  <c r="A1776" i="3" l="1"/>
  <c r="K2705" i="1"/>
  <c r="G4259" i="1"/>
  <c r="L1781" i="1"/>
  <c r="H2710" i="1"/>
  <c r="N1779" i="1"/>
  <c r="A189" i="3"/>
  <c r="M1780" i="1"/>
  <c r="J2706" i="1"/>
  <c r="I2709" i="1"/>
  <c r="K2706" i="1" l="1"/>
  <c r="G4260" i="1"/>
  <c r="H2711" i="1"/>
  <c r="N1780" i="1"/>
  <c r="L1782" i="1"/>
  <c r="A190" i="3"/>
  <c r="O1778" i="1"/>
  <c r="M1781" i="1"/>
  <c r="I2710" i="1"/>
  <c r="J2707" i="1"/>
  <c r="A1777" i="3" l="1"/>
  <c r="O1779" i="1"/>
  <c r="A1778" i="3" l="1"/>
  <c r="K2707" i="1"/>
  <c r="N1781" i="1"/>
  <c r="L1783" i="1"/>
  <c r="H2712" i="1"/>
  <c r="G4261" i="1"/>
  <c r="A191" i="3"/>
  <c r="M1782" i="1"/>
  <c r="I2711" i="1"/>
  <c r="O1780" i="1"/>
  <c r="J2708" i="1"/>
  <c r="A1779" i="3" l="1"/>
  <c r="K2708" i="1"/>
  <c r="G4262" i="1"/>
  <c r="N1782" i="1"/>
  <c r="L1784" i="1"/>
  <c r="H2713" i="1"/>
  <c r="A192" i="3"/>
  <c r="M1783" i="1"/>
  <c r="J2709" i="1"/>
  <c r="I2712" i="1"/>
  <c r="K2709" i="1" l="1"/>
  <c r="N1783" i="1"/>
  <c r="H2714" i="1"/>
  <c r="L1785" i="1"/>
  <c r="G4263" i="1"/>
  <c r="A193" i="3"/>
  <c r="O1781" i="1"/>
  <c r="O1782" i="1"/>
  <c r="J2710" i="1"/>
  <c r="I2713" i="1"/>
  <c r="M1784" i="1"/>
  <c r="A1780" i="3" l="1"/>
  <c r="A1781" i="3"/>
  <c r="K2710" i="1"/>
  <c r="L1786" i="1"/>
  <c r="G4264" i="1"/>
  <c r="N1784" i="1"/>
  <c r="H2715" i="1"/>
  <c r="A194" i="3"/>
  <c r="I2714" i="1"/>
  <c r="J2711" i="1"/>
  <c r="M1785" i="1"/>
  <c r="K2711" i="1" l="1"/>
  <c r="H2716" i="1"/>
  <c r="G4265" i="1"/>
  <c r="N1785" i="1"/>
  <c r="L1787" i="1"/>
  <c r="A195" i="3"/>
  <c r="O1783" i="1"/>
  <c r="I2715" i="1"/>
  <c r="A1782" i="3" l="1"/>
  <c r="O1784" i="1"/>
  <c r="M1786" i="1"/>
  <c r="J2712" i="1"/>
  <c r="A1783" i="3" l="1"/>
  <c r="K2712" i="1"/>
  <c r="N1786" i="1"/>
  <c r="L1788" i="1"/>
  <c r="H2717" i="1"/>
  <c r="G4266" i="1"/>
  <c r="A196" i="3"/>
  <c r="J2713" i="1"/>
  <c r="O1785" i="1"/>
  <c r="M1787" i="1"/>
  <c r="I2716" i="1"/>
  <c r="A1784" i="3" l="1"/>
  <c r="K2713" i="1"/>
  <c r="H2718" i="1"/>
  <c r="G4267" i="1"/>
  <c r="L1789" i="1"/>
  <c r="N1787" i="1"/>
  <c r="A197" i="3"/>
  <c r="I2717" i="1"/>
  <c r="J2714" i="1"/>
  <c r="M1788" i="1"/>
  <c r="K2714" i="1" l="1"/>
  <c r="N1788" i="1"/>
  <c r="L1790" i="1"/>
  <c r="G4268" i="1"/>
  <c r="H2719" i="1"/>
  <c r="A198" i="3"/>
  <c r="O1786" i="1"/>
  <c r="O1787" i="1"/>
  <c r="J2715" i="1"/>
  <c r="I2718" i="1"/>
  <c r="M1789" i="1"/>
  <c r="A1785" i="3" l="1"/>
  <c r="A1786" i="3"/>
  <c r="K2715" i="1"/>
  <c r="G4269" i="1"/>
  <c r="H2720" i="1"/>
  <c r="N1789" i="1"/>
  <c r="L1791" i="1"/>
  <c r="A199" i="3"/>
  <c r="O1788" i="1"/>
  <c r="M1790" i="1"/>
  <c r="J2716" i="1"/>
  <c r="I2719" i="1"/>
  <c r="A1787" i="3" l="1"/>
  <c r="K2716" i="1"/>
  <c r="H2721" i="1"/>
  <c r="L1792" i="1"/>
  <c r="N1790" i="1"/>
  <c r="G4270" i="1"/>
  <c r="A200" i="3"/>
  <c r="I2720" i="1"/>
  <c r="M1791" i="1"/>
  <c r="J2717" i="1"/>
  <c r="K2717" i="1" l="1"/>
  <c r="N1791" i="1"/>
  <c r="G4271" i="1"/>
  <c r="H2722" i="1"/>
  <c r="L1793" i="1"/>
  <c r="A201" i="3"/>
  <c r="O1789" i="1"/>
  <c r="O1790" i="1"/>
  <c r="I2721" i="1"/>
  <c r="J2718" i="1"/>
  <c r="M1792" i="1"/>
  <c r="A1788" i="3" l="1"/>
  <c r="A1789" i="3"/>
  <c r="K2718" i="1"/>
  <c r="H2723" i="1"/>
  <c r="N1792" i="1"/>
  <c r="L1794" i="1"/>
  <c r="G4272" i="1"/>
  <c r="A202" i="3"/>
  <c r="O1791" i="1"/>
  <c r="M1793" i="1"/>
  <c r="I2722" i="1"/>
  <c r="J2719" i="1"/>
  <c r="A1790" i="3" l="1"/>
  <c r="K2719" i="1"/>
  <c r="G4273" i="1"/>
  <c r="L1795" i="1"/>
  <c r="H2724" i="1"/>
  <c r="N1793" i="1"/>
  <c r="A203" i="3"/>
  <c r="M1794" i="1"/>
  <c r="O1792" i="1"/>
  <c r="I2723" i="1"/>
  <c r="J2720" i="1"/>
  <c r="A1791" i="3" l="1"/>
  <c r="K2720" i="1"/>
  <c r="N1794" i="1"/>
  <c r="L1796" i="1"/>
  <c r="G4274" i="1"/>
  <c r="H2725" i="1"/>
  <c r="A204" i="3"/>
  <c r="O1793" i="1"/>
  <c r="I2724" i="1"/>
  <c r="M1795" i="1"/>
  <c r="J2721" i="1"/>
  <c r="A1792" i="3" l="1"/>
  <c r="K2721" i="1"/>
  <c r="L1797" i="1"/>
  <c r="G4275" i="1"/>
  <c r="N1795" i="1"/>
  <c r="H2726" i="1"/>
  <c r="A205" i="3"/>
  <c r="J2722" i="1"/>
  <c r="I2725" i="1"/>
  <c r="O1794" i="1"/>
  <c r="M1796" i="1"/>
  <c r="A1793" i="3" l="1"/>
  <c r="K2722" i="1"/>
  <c r="N1796" i="1"/>
  <c r="L1798" i="1"/>
  <c r="H2727" i="1"/>
  <c r="G4276" i="1"/>
  <c r="A206" i="3"/>
  <c r="I2726" i="1"/>
  <c r="J2723" i="1"/>
  <c r="O1795" i="1"/>
  <c r="M1797" i="1"/>
  <c r="A1794" i="3" l="1"/>
  <c r="K2723" i="1"/>
  <c r="G4277" i="1"/>
  <c r="H2728" i="1"/>
  <c r="L1799" i="1"/>
  <c r="N1797" i="1"/>
  <c r="A207" i="3"/>
  <c r="O1796" i="1"/>
  <c r="J2724" i="1"/>
  <c r="M1798" i="1"/>
  <c r="I2727" i="1"/>
  <c r="A1795" i="3" l="1"/>
  <c r="K2724" i="1"/>
  <c r="H2729" i="1"/>
  <c r="L1800" i="1"/>
  <c r="G4278" i="1"/>
  <c r="N1798" i="1"/>
  <c r="A208" i="3"/>
  <c r="I2728" i="1"/>
  <c r="O1797" i="1"/>
  <c r="M1799" i="1"/>
  <c r="J2725" i="1"/>
  <c r="A1796" i="3" l="1"/>
  <c r="K2725" i="1"/>
  <c r="N1799" i="1"/>
  <c r="G4279" i="1"/>
  <c r="H2730" i="1"/>
  <c r="L1801" i="1"/>
  <c r="A209" i="3"/>
  <c r="I2729" i="1"/>
  <c r="J2726" i="1"/>
  <c r="M1800" i="1"/>
  <c r="K2726" i="1" l="1"/>
  <c r="G4280" i="1"/>
  <c r="L1802" i="1"/>
  <c r="H2731" i="1"/>
  <c r="N1800" i="1"/>
  <c r="A210" i="3"/>
  <c r="O1798" i="1"/>
  <c r="M1801" i="1"/>
  <c r="I2730" i="1"/>
  <c r="J2727" i="1"/>
  <c r="A1797" i="3" l="1"/>
  <c r="O1799" i="1"/>
  <c r="A1798" i="3" l="1"/>
  <c r="K2727" i="1"/>
  <c r="N1801" i="1"/>
  <c r="H2732" i="1"/>
  <c r="G4281" i="1"/>
  <c r="L1803" i="1"/>
  <c r="A211" i="3"/>
  <c r="O1800" i="1"/>
  <c r="I2731" i="1"/>
  <c r="J2728" i="1"/>
  <c r="M1802" i="1"/>
  <c r="A1799" i="3" l="1"/>
  <c r="K2728" i="1"/>
  <c r="L1804" i="1"/>
  <c r="G4282" i="1"/>
  <c r="N1802" i="1"/>
  <c r="H2733" i="1"/>
  <c r="A212" i="3"/>
  <c r="M1803" i="1"/>
  <c r="J2729" i="1"/>
  <c r="I2732" i="1"/>
  <c r="K2729" i="1" l="1"/>
  <c r="G4283" i="1"/>
  <c r="H2734" i="1"/>
  <c r="L1805" i="1"/>
  <c r="N1803" i="1"/>
  <c r="A213" i="3"/>
  <c r="O1801" i="1"/>
  <c r="O1802" i="1"/>
  <c r="M1804" i="1"/>
  <c r="J2730" i="1"/>
  <c r="I2733" i="1"/>
  <c r="A1800" i="3" l="1"/>
  <c r="A1801" i="3"/>
  <c r="K2730" i="1"/>
  <c r="G4284" i="1"/>
  <c r="N1804" i="1"/>
  <c r="L1806" i="1"/>
  <c r="H2735" i="1"/>
  <c r="A214" i="3"/>
  <c r="O1803" i="1"/>
  <c r="J2731" i="1"/>
  <c r="M1805" i="1"/>
  <c r="I2734" i="1"/>
  <c r="A1802" i="3" l="1"/>
  <c r="K2731" i="1"/>
  <c r="N1805" i="1"/>
  <c r="H2736" i="1"/>
  <c r="G4285" i="1"/>
  <c r="L1807" i="1"/>
  <c r="A215" i="3"/>
  <c r="I2735" i="1"/>
  <c r="J2732" i="1"/>
  <c r="O1804" i="1"/>
  <c r="M1806" i="1"/>
  <c r="A1803" i="3" l="1"/>
  <c r="K2732" i="1"/>
  <c r="G4286" i="1"/>
  <c r="N1806" i="1"/>
  <c r="H2737" i="1"/>
  <c r="L1808" i="1"/>
  <c r="A216" i="3"/>
  <c r="O1805" i="1"/>
  <c r="I2736" i="1"/>
  <c r="M1807" i="1"/>
  <c r="J2733" i="1"/>
  <c r="A1804" i="3" l="1"/>
  <c r="K2733" i="1"/>
  <c r="L1809" i="1"/>
  <c r="G4287" i="1"/>
  <c r="H2738" i="1"/>
  <c r="N1807" i="1"/>
  <c r="A217" i="3"/>
  <c r="M1808" i="1"/>
  <c r="I2737" i="1"/>
  <c r="J2734" i="1"/>
  <c r="K2734" i="1" l="1"/>
  <c r="N1808" i="1"/>
  <c r="G4288" i="1"/>
  <c r="L1810" i="1"/>
  <c r="H2739" i="1"/>
  <c r="A218" i="3"/>
  <c r="O1806" i="1"/>
  <c r="J2735" i="1"/>
  <c r="M1809" i="1"/>
  <c r="A1805" i="3" l="1"/>
  <c r="O1807" i="1"/>
  <c r="I2738" i="1"/>
  <c r="A1806" i="3" l="1"/>
  <c r="K2735" i="1"/>
  <c r="H2740" i="1"/>
  <c r="L1811" i="1"/>
  <c r="G4289" i="1"/>
  <c r="N1809" i="1"/>
  <c r="A219" i="3"/>
  <c r="I2739" i="1"/>
  <c r="M1810" i="1"/>
  <c r="O1808" i="1"/>
  <c r="J2736" i="1"/>
  <c r="A1807" i="3" l="1"/>
  <c r="K2736" i="1"/>
  <c r="N1810" i="1"/>
  <c r="L1812" i="1"/>
  <c r="H2741" i="1"/>
  <c r="G4290" i="1"/>
  <c r="A220" i="3"/>
  <c r="O1809" i="1"/>
  <c r="M1811" i="1"/>
  <c r="J2737" i="1"/>
  <c r="I2740" i="1"/>
  <c r="A1808" i="3" l="1"/>
  <c r="K2737" i="1"/>
  <c r="H2742" i="1"/>
  <c r="G4291" i="1"/>
  <c r="N1811" i="1"/>
  <c r="L1813" i="1"/>
  <c r="A221" i="3"/>
  <c r="I2741" i="1"/>
  <c r="O1810" i="1"/>
  <c r="M1812" i="1"/>
  <c r="J2738" i="1"/>
  <c r="A1809" i="3" l="1"/>
  <c r="K2738" i="1"/>
  <c r="L1814" i="1"/>
  <c r="N1812" i="1"/>
  <c r="H2743" i="1"/>
  <c r="G4292" i="1"/>
  <c r="A222" i="3"/>
  <c r="M1813" i="1"/>
  <c r="O1811" i="1"/>
  <c r="I2742" i="1"/>
  <c r="J2739" i="1"/>
  <c r="A1810" i="3" l="1"/>
  <c r="K2739" i="1"/>
  <c r="H2744" i="1"/>
  <c r="N1813" i="1"/>
  <c r="L1815" i="1"/>
  <c r="G4293" i="1"/>
  <c r="A223" i="3"/>
  <c r="O1812" i="1"/>
  <c r="J2740" i="1"/>
  <c r="M1814" i="1"/>
  <c r="I2743" i="1"/>
  <c r="A1811" i="3" l="1"/>
  <c r="K2740" i="1"/>
  <c r="H2745" i="1"/>
  <c r="G4294" i="1"/>
  <c r="N1814" i="1"/>
  <c r="L1816" i="1"/>
  <c r="A224" i="3"/>
  <c r="O1813" i="1"/>
  <c r="I2744" i="1"/>
  <c r="M1815" i="1"/>
  <c r="J2741" i="1"/>
  <c r="A1812" i="3" l="1"/>
  <c r="K2741" i="1"/>
  <c r="G4295" i="1"/>
  <c r="L1817" i="1"/>
  <c r="N1815" i="1"/>
  <c r="H2746" i="1"/>
  <c r="A225" i="3"/>
  <c r="J2742" i="1"/>
  <c r="I2745" i="1"/>
  <c r="M1816" i="1"/>
  <c r="K2742" i="1" l="1"/>
  <c r="H2747" i="1"/>
  <c r="N1816" i="1"/>
  <c r="G4296" i="1"/>
  <c r="L1818" i="1"/>
  <c r="A226" i="3"/>
  <c r="O1814" i="1"/>
  <c r="I2746" i="1"/>
  <c r="M1817" i="1"/>
  <c r="A1813" i="3" l="1"/>
  <c r="O1815" i="1"/>
  <c r="J2743" i="1"/>
  <c r="A1814" i="3" l="1"/>
  <c r="K2743" i="1"/>
  <c r="N1817" i="1"/>
  <c r="G4297" i="1"/>
  <c r="H2748" i="1"/>
  <c r="L1819" i="1"/>
  <c r="A227" i="3"/>
  <c r="O1816" i="1"/>
  <c r="M1818" i="1"/>
  <c r="I2747" i="1"/>
  <c r="J2744" i="1"/>
  <c r="A1815" i="3" l="1"/>
  <c r="K2744" i="1"/>
  <c r="H2749" i="1"/>
  <c r="L1820" i="1"/>
  <c r="G4298" i="1"/>
  <c r="N1818" i="1"/>
  <c r="A228" i="3"/>
  <c r="O1817" i="1"/>
  <c r="J2745" i="1"/>
  <c r="M1819" i="1"/>
  <c r="I2748" i="1"/>
  <c r="A1816" i="3" l="1"/>
  <c r="K2745" i="1"/>
  <c r="L1821" i="1"/>
  <c r="H2750" i="1"/>
  <c r="N1819" i="1"/>
  <c r="G4299" i="1"/>
  <c r="A229" i="3"/>
  <c r="M1820" i="1"/>
  <c r="I2749" i="1"/>
  <c r="O1818" i="1"/>
  <c r="J2746" i="1"/>
  <c r="A1817" i="3" l="1"/>
  <c r="K2746" i="1"/>
  <c r="N1820" i="1"/>
  <c r="G4300" i="1"/>
  <c r="L1822" i="1"/>
  <c r="H2751" i="1"/>
  <c r="A230" i="3"/>
  <c r="O1819" i="1"/>
  <c r="J2747" i="1"/>
  <c r="M1821" i="1"/>
  <c r="I2750" i="1"/>
  <c r="A1818" i="3" l="1"/>
  <c r="K2747" i="1"/>
  <c r="H2752" i="1"/>
  <c r="L1823" i="1"/>
  <c r="G4301" i="1"/>
  <c r="N1821" i="1"/>
  <c r="A231" i="3"/>
  <c r="M1822" i="1"/>
  <c r="J2748" i="1"/>
  <c r="O1820" i="1"/>
  <c r="I2751" i="1"/>
  <c r="A1819" i="3" l="1"/>
  <c r="K2748" i="1"/>
  <c r="L1824" i="1"/>
  <c r="N1822" i="1"/>
  <c r="H2753" i="1"/>
  <c r="G4302" i="1"/>
  <c r="A232" i="3"/>
  <c r="M1823" i="1"/>
  <c r="O1821" i="1"/>
  <c r="I2752" i="1"/>
  <c r="J2749" i="1"/>
  <c r="A1820" i="3" l="1"/>
  <c r="K2749" i="1"/>
  <c r="H2754" i="1"/>
  <c r="G4303" i="1"/>
  <c r="L1825" i="1"/>
  <c r="N1823" i="1"/>
  <c r="A233" i="3"/>
  <c r="I2753" i="1"/>
  <c r="M1824" i="1"/>
  <c r="J2750" i="1"/>
  <c r="K2750" i="1" l="1"/>
  <c r="L1826" i="1"/>
  <c r="H2755" i="1"/>
  <c r="N1824" i="1"/>
  <c r="G4304" i="1"/>
  <c r="A234" i="3"/>
  <c r="O1822" i="1"/>
  <c r="M1825" i="1"/>
  <c r="A1821" i="3" l="1"/>
  <c r="O1823" i="1"/>
  <c r="I2754" i="1"/>
  <c r="J2751" i="1"/>
  <c r="A1822" i="3" l="1"/>
  <c r="K2751" i="1"/>
  <c r="H2756" i="1"/>
  <c r="L1827" i="1"/>
  <c r="N1825" i="1"/>
  <c r="G4305" i="1"/>
  <c r="A235" i="3"/>
  <c r="M1826" i="1"/>
  <c r="J2752" i="1"/>
  <c r="I2755" i="1"/>
  <c r="K2752" i="1" l="1"/>
  <c r="G4306" i="1"/>
  <c r="H2757" i="1"/>
  <c r="L1828" i="1"/>
  <c r="N1826" i="1"/>
  <c r="A236" i="3"/>
  <c r="O1824" i="1"/>
  <c r="M1827" i="1"/>
  <c r="J2753" i="1"/>
  <c r="I2756" i="1"/>
  <c r="A1823" i="3" l="1"/>
  <c r="O1825" i="1"/>
  <c r="A1824" i="3" l="1"/>
  <c r="K2753" i="1"/>
  <c r="H2758" i="1"/>
  <c r="L1829" i="1"/>
  <c r="G4307" i="1"/>
  <c r="N1827" i="1"/>
  <c r="A237" i="3"/>
  <c r="I2757" i="1"/>
  <c r="J2754" i="1"/>
  <c r="O1826" i="1"/>
  <c r="M1828" i="1"/>
  <c r="A1825" i="3" l="1"/>
  <c r="K2754" i="1"/>
  <c r="N1828" i="1"/>
  <c r="G4308" i="1"/>
  <c r="H2759" i="1"/>
  <c r="L1830" i="1"/>
  <c r="A238" i="3"/>
  <c r="J2755" i="1"/>
  <c r="M1829" i="1"/>
  <c r="I2758" i="1"/>
  <c r="K2755" i="1" l="1"/>
  <c r="L1831" i="1"/>
  <c r="G4309" i="1"/>
  <c r="H2760" i="1"/>
  <c r="N1829" i="1"/>
  <c r="A239" i="3"/>
  <c r="O1827" i="1"/>
  <c r="M1830" i="1"/>
  <c r="J2756" i="1"/>
  <c r="A1826" i="3" l="1"/>
  <c r="O1828" i="1"/>
  <c r="I2759" i="1"/>
  <c r="A1827" i="3" l="1"/>
  <c r="K2756" i="1"/>
  <c r="H2761" i="1"/>
  <c r="L1832" i="1"/>
  <c r="N1830" i="1"/>
  <c r="G4310" i="1"/>
  <c r="A240" i="3"/>
  <c r="I2760" i="1"/>
  <c r="M1831" i="1"/>
  <c r="J2757" i="1"/>
  <c r="K2757" i="1" l="1"/>
  <c r="H2762" i="1"/>
  <c r="N1831" i="1"/>
  <c r="G4311" i="1"/>
  <c r="L1833" i="1"/>
  <c r="A241" i="3"/>
  <c r="O1829" i="1"/>
  <c r="I2761" i="1"/>
  <c r="M1832" i="1"/>
  <c r="J2758" i="1"/>
  <c r="A1828" i="3" l="1"/>
  <c r="O1830" i="1"/>
  <c r="A1829" i="3" l="1"/>
  <c r="K2758" i="1"/>
  <c r="N1832" i="1"/>
  <c r="H2763" i="1"/>
  <c r="L1834" i="1"/>
  <c r="G4312" i="1"/>
  <c r="A242" i="3"/>
  <c r="I2762" i="1"/>
  <c r="J2759" i="1"/>
  <c r="M1833" i="1"/>
  <c r="K2759" i="1" l="1"/>
  <c r="G4313" i="1"/>
  <c r="N1833" i="1"/>
  <c r="H2764" i="1"/>
  <c r="L1835" i="1"/>
  <c r="A243" i="3"/>
  <c r="O1831" i="1"/>
  <c r="O1832" i="1"/>
  <c r="M1834" i="1"/>
  <c r="J2760" i="1"/>
  <c r="I2763" i="1"/>
  <c r="A1830" i="3" l="1"/>
  <c r="A1831" i="3"/>
  <c r="K2760" i="1"/>
  <c r="L1836" i="1"/>
  <c r="N1834" i="1"/>
  <c r="H2765" i="1"/>
  <c r="G4314" i="1"/>
  <c r="A244" i="3"/>
  <c r="O1833" i="1"/>
  <c r="I2764" i="1"/>
  <c r="J2761" i="1"/>
  <c r="M1835" i="1"/>
  <c r="A1832" i="3" l="1"/>
  <c r="K2761" i="1"/>
  <c r="G4315" i="1"/>
  <c r="L1837" i="1"/>
  <c r="N1835" i="1"/>
  <c r="H2766" i="1"/>
  <c r="A245" i="3"/>
  <c r="O1834" i="1"/>
  <c r="J2762" i="1"/>
  <c r="I2765" i="1"/>
  <c r="M1836" i="1"/>
  <c r="A1833" i="3" l="1"/>
  <c r="K2762" i="1"/>
  <c r="L1838" i="1"/>
  <c r="H2767" i="1"/>
  <c r="N1836" i="1"/>
  <c r="G4316" i="1"/>
  <c r="A246" i="3"/>
  <c r="M1837" i="1"/>
  <c r="J2763" i="1"/>
  <c r="O1835" i="1"/>
  <c r="I2766" i="1"/>
  <c r="A1834" i="3" l="1"/>
  <c r="K2763" i="1"/>
  <c r="N1837" i="1"/>
  <c r="G4317" i="1"/>
  <c r="L1839" i="1"/>
  <c r="H2768" i="1"/>
  <c r="A247" i="3"/>
  <c r="J2764" i="1"/>
  <c r="O1836" i="1"/>
  <c r="I2767" i="1"/>
  <c r="M1838" i="1"/>
  <c r="A1835" i="3" l="1"/>
  <c r="K2764" i="1"/>
  <c r="G4318" i="1"/>
  <c r="L1840" i="1"/>
  <c r="H2769" i="1"/>
  <c r="N1838" i="1"/>
  <c r="A248" i="3"/>
  <c r="O1837" i="1"/>
  <c r="M1839" i="1"/>
  <c r="I2768" i="1"/>
  <c r="J2765" i="1"/>
  <c r="A1836" i="3" l="1"/>
  <c r="K2765" i="1"/>
  <c r="N1839" i="1"/>
  <c r="G4319" i="1"/>
  <c r="H2770" i="1"/>
  <c r="L1841" i="1"/>
  <c r="A249" i="3"/>
  <c r="I2769" i="1"/>
  <c r="J2766" i="1"/>
  <c r="O1838" i="1"/>
  <c r="M1840" i="1"/>
  <c r="A1837" i="3" l="1"/>
  <c r="K2766" i="1"/>
  <c r="G4320" i="1"/>
  <c r="H2771" i="1"/>
  <c r="L1842" i="1"/>
  <c r="N1840" i="1"/>
  <c r="A250" i="3"/>
  <c r="I2770" i="1"/>
  <c r="M1841" i="1"/>
  <c r="J2767" i="1"/>
  <c r="K2767" i="1" l="1"/>
  <c r="L1843" i="1"/>
  <c r="G4321" i="1"/>
  <c r="N1841" i="1"/>
  <c r="H2772" i="1"/>
  <c r="A251" i="3"/>
  <c r="O1839" i="1"/>
  <c r="M1842" i="1"/>
  <c r="A1838" i="3" l="1"/>
  <c r="O1840" i="1"/>
  <c r="J2768" i="1"/>
  <c r="I2771" i="1"/>
  <c r="A1839" i="3" l="1"/>
  <c r="K2768" i="1"/>
  <c r="H2773" i="1"/>
  <c r="G4322" i="1"/>
  <c r="L1844" i="1"/>
  <c r="N1842" i="1"/>
  <c r="A252" i="3"/>
  <c r="I2772" i="1"/>
  <c r="J2769" i="1"/>
  <c r="M1843" i="1"/>
  <c r="K2769" i="1" l="1"/>
  <c r="N1843" i="1"/>
  <c r="H2774" i="1"/>
  <c r="L1845" i="1"/>
  <c r="G4323" i="1"/>
  <c r="A253" i="3"/>
  <c r="O1841" i="1"/>
  <c r="O1842" i="1"/>
  <c r="M1844" i="1"/>
  <c r="I2773" i="1"/>
  <c r="J2770" i="1"/>
  <c r="A1840" i="3" l="1"/>
  <c r="A1841" i="3"/>
  <c r="K2770" i="1"/>
  <c r="L1846" i="1"/>
  <c r="N1844" i="1"/>
  <c r="G4324" i="1"/>
  <c r="H2775" i="1"/>
  <c r="A254" i="3"/>
  <c r="M1845" i="1"/>
  <c r="J2771" i="1"/>
  <c r="I2774" i="1"/>
  <c r="K2771" i="1" l="1"/>
  <c r="G4325" i="1"/>
  <c r="H2776" i="1"/>
  <c r="L1847" i="1"/>
  <c r="N1845" i="1"/>
  <c r="A255" i="3"/>
  <c r="O1843" i="1"/>
  <c r="M1846" i="1"/>
  <c r="A1842" i="3" l="1"/>
  <c r="O1844" i="1"/>
  <c r="J2772" i="1"/>
  <c r="I2775" i="1"/>
  <c r="A1843" i="3" l="1"/>
  <c r="K2772" i="1"/>
  <c r="N1846" i="1"/>
  <c r="H2777" i="1"/>
  <c r="L1848" i="1"/>
  <c r="G4326" i="1"/>
  <c r="A256" i="3"/>
  <c r="O1845" i="1"/>
  <c r="I2776" i="1"/>
  <c r="M1847" i="1"/>
  <c r="J2773" i="1"/>
  <c r="A1844" i="3" l="1"/>
  <c r="K2773" i="1"/>
  <c r="L1849" i="1"/>
  <c r="G4327" i="1"/>
  <c r="N1847" i="1"/>
  <c r="H2778" i="1"/>
  <c r="A257" i="3"/>
  <c r="M1848" i="1"/>
  <c r="J2774" i="1"/>
  <c r="I2777" i="1"/>
  <c r="K2774" i="1" l="1"/>
  <c r="N1848" i="1"/>
  <c r="L1850" i="1"/>
  <c r="H2779" i="1"/>
  <c r="G4328" i="1"/>
  <c r="A258" i="3"/>
  <c r="O1846" i="1"/>
  <c r="M1849" i="1"/>
  <c r="A1845" i="3" l="1"/>
  <c r="O1847" i="1"/>
  <c r="I2778" i="1"/>
  <c r="J2775" i="1"/>
  <c r="A1846" i="3" l="1"/>
  <c r="K2775" i="1"/>
  <c r="G4329" i="1"/>
  <c r="H2780" i="1"/>
  <c r="L1851" i="1"/>
  <c r="N1849" i="1"/>
  <c r="A259" i="3"/>
  <c r="M1850" i="1"/>
  <c r="I2779" i="1"/>
  <c r="J2776" i="1"/>
  <c r="K2776" i="1" l="1"/>
  <c r="L1852" i="1"/>
  <c r="N1850" i="1"/>
  <c r="H2781" i="1"/>
  <c r="G4330" i="1"/>
  <c r="A260" i="3"/>
  <c r="O1848" i="1"/>
  <c r="O1849" i="1"/>
  <c r="J2777" i="1"/>
  <c r="M1851" i="1"/>
  <c r="I2780" i="1"/>
  <c r="A1847" i="3" l="1"/>
  <c r="A1848" i="3"/>
  <c r="K2777" i="1"/>
  <c r="H2782" i="1"/>
  <c r="L1853" i="1"/>
  <c r="N1851" i="1"/>
  <c r="G4331" i="1"/>
  <c r="A261" i="3"/>
  <c r="O1850" i="1"/>
  <c r="I2781" i="1"/>
  <c r="J2778" i="1"/>
  <c r="M1852" i="1"/>
  <c r="A1849" i="3" l="1"/>
  <c r="K2778" i="1"/>
  <c r="L1854" i="1"/>
  <c r="N1852" i="1"/>
  <c r="G4332" i="1"/>
  <c r="H2783" i="1"/>
  <c r="A262" i="3"/>
  <c r="M1853" i="1"/>
  <c r="O1851" i="1"/>
  <c r="I2782" i="1"/>
  <c r="J2779" i="1"/>
  <c r="A1850" i="3" l="1"/>
  <c r="K2779" i="1"/>
  <c r="G4333" i="1"/>
  <c r="L1855" i="1"/>
  <c r="H2784" i="1"/>
  <c r="N1853" i="1"/>
  <c r="A263" i="3"/>
  <c r="J2780" i="1"/>
  <c r="I2783" i="1"/>
  <c r="M1854" i="1"/>
  <c r="K2780" i="1" l="1"/>
  <c r="N1854" i="1"/>
  <c r="L1856" i="1"/>
  <c r="G4334" i="1"/>
  <c r="H2785" i="1"/>
  <c r="A264" i="3"/>
  <c r="O1852" i="1"/>
  <c r="O1853" i="1"/>
  <c r="M1855" i="1"/>
  <c r="I2784" i="1"/>
  <c r="J2781" i="1"/>
  <c r="A1851" i="3" l="1"/>
  <c r="A1852" i="3"/>
  <c r="K2781" i="1"/>
  <c r="G4335" i="1"/>
  <c r="H2786" i="1"/>
  <c r="N1855" i="1"/>
  <c r="L1857" i="1"/>
  <c r="A265" i="3"/>
  <c r="O1854" i="1"/>
  <c r="J2782" i="1"/>
  <c r="I2785" i="1"/>
  <c r="M1856" i="1"/>
  <c r="A1853" i="3" l="1"/>
  <c r="K2782" i="1"/>
  <c r="L1858" i="1"/>
  <c r="G4336" i="1"/>
  <c r="N1856" i="1"/>
  <c r="H2787" i="1"/>
  <c r="A266" i="3"/>
  <c r="M1857" i="1"/>
  <c r="I2786" i="1"/>
  <c r="O1855" i="1"/>
  <c r="J2783" i="1"/>
  <c r="A1854" i="3" l="1"/>
  <c r="K2783" i="1"/>
  <c r="H2788" i="1"/>
  <c r="N1857" i="1"/>
  <c r="G4337" i="1"/>
  <c r="L1859" i="1"/>
  <c r="A267" i="3"/>
  <c r="I2787" i="1"/>
  <c r="M1858" i="1"/>
  <c r="O1856" i="1"/>
  <c r="J2784" i="1"/>
  <c r="A1855" i="3" l="1"/>
  <c r="K2784" i="1"/>
  <c r="L1860" i="1"/>
  <c r="G4338" i="1"/>
  <c r="N1858" i="1"/>
  <c r="H2789" i="1"/>
  <c r="A268" i="3"/>
  <c r="M1859" i="1"/>
  <c r="O1857" i="1"/>
  <c r="I2788" i="1"/>
  <c r="J2785" i="1"/>
  <c r="A1856" i="3" l="1"/>
  <c r="K2785" i="1"/>
  <c r="H2790" i="1"/>
  <c r="N1859" i="1"/>
  <c r="L1861" i="1"/>
  <c r="G4339" i="1"/>
  <c r="A269" i="3"/>
  <c r="J2786" i="1"/>
  <c r="I2789" i="1"/>
  <c r="O1858" i="1"/>
  <c r="M1860" i="1"/>
  <c r="A1857" i="3" l="1"/>
  <c r="K2786" i="1"/>
  <c r="L1862" i="1"/>
  <c r="H2791" i="1"/>
  <c r="G4340" i="1"/>
  <c r="N1860" i="1"/>
  <c r="A270" i="3"/>
  <c r="M1861" i="1"/>
  <c r="I2790" i="1"/>
  <c r="O1859" i="1"/>
  <c r="J2787" i="1"/>
  <c r="A1858" i="3" l="1"/>
  <c r="K2787" i="1"/>
  <c r="N1861" i="1"/>
  <c r="G4341" i="1"/>
  <c r="L1863" i="1"/>
  <c r="H2792" i="1"/>
  <c r="A271" i="3"/>
  <c r="O1860" i="1"/>
  <c r="M1862" i="1"/>
  <c r="I2791" i="1"/>
  <c r="J2788" i="1"/>
  <c r="A1859" i="3" l="1"/>
  <c r="K2788" i="1"/>
  <c r="H2793" i="1"/>
  <c r="L1864" i="1"/>
  <c r="N1862" i="1"/>
  <c r="G4342" i="1"/>
  <c r="A272" i="3"/>
  <c r="J2789" i="1"/>
  <c r="I2792" i="1"/>
  <c r="M1863" i="1"/>
  <c r="K2789" i="1" l="1"/>
  <c r="N1863" i="1"/>
  <c r="H2794" i="1"/>
  <c r="G4343" i="1"/>
  <c r="L1865" i="1"/>
  <c r="A273" i="3"/>
  <c r="O1861" i="1"/>
  <c r="O1862" i="1"/>
  <c r="M1864" i="1"/>
  <c r="I2793" i="1"/>
  <c r="J2790" i="1"/>
  <c r="A1860" i="3" l="1"/>
  <c r="A1861" i="3"/>
  <c r="K2790" i="1"/>
  <c r="L1866" i="1"/>
  <c r="G4344" i="1"/>
  <c r="N1864" i="1"/>
  <c r="H2795" i="1"/>
  <c r="A274" i="3"/>
  <c r="M1865" i="1"/>
  <c r="I2794" i="1"/>
  <c r="O1863" i="1"/>
  <c r="J2791" i="1"/>
  <c r="A1862" i="3" l="1"/>
  <c r="K2791" i="1"/>
  <c r="N1865" i="1"/>
  <c r="L1867" i="1"/>
  <c r="H2796" i="1"/>
  <c r="G4345" i="1"/>
  <c r="A275" i="3"/>
  <c r="O1864" i="1"/>
  <c r="I2795" i="1"/>
  <c r="M1866" i="1"/>
  <c r="J2792" i="1"/>
  <c r="A1863" i="3" l="1"/>
  <c r="K2792" i="1"/>
  <c r="H2797" i="1"/>
  <c r="G4346" i="1"/>
  <c r="N1866" i="1"/>
  <c r="L1868" i="1"/>
  <c r="A276" i="3"/>
  <c r="J2793" i="1"/>
  <c r="I2796" i="1"/>
  <c r="O1865" i="1"/>
  <c r="M1867" i="1"/>
  <c r="A1864" i="3" l="1"/>
  <c r="K2793" i="1"/>
  <c r="H2798" i="1"/>
  <c r="N1867" i="1"/>
  <c r="G4347" i="1"/>
  <c r="L1869" i="1"/>
  <c r="A277" i="3"/>
  <c r="I2797" i="1"/>
  <c r="O1866" i="1"/>
  <c r="M1868" i="1"/>
  <c r="J2794" i="1"/>
  <c r="A1865" i="3" l="1"/>
  <c r="K2794" i="1"/>
  <c r="G4348" i="1"/>
  <c r="L1870" i="1"/>
  <c r="H2799" i="1"/>
  <c r="N1868" i="1"/>
  <c r="A278" i="3"/>
  <c r="I2798" i="1"/>
  <c r="J2795" i="1"/>
  <c r="M1869" i="1"/>
  <c r="K2795" i="1" l="1"/>
  <c r="H2800" i="1"/>
  <c r="N1869" i="1"/>
  <c r="G4349" i="1"/>
  <c r="L1871" i="1"/>
  <c r="A279" i="3"/>
  <c r="O1867" i="1"/>
  <c r="I2799" i="1"/>
  <c r="J2796" i="1"/>
  <c r="A1866" i="3" l="1"/>
  <c r="O1868" i="1"/>
  <c r="M1870" i="1"/>
  <c r="A1867" i="3" l="1"/>
  <c r="K2796" i="1"/>
  <c r="L1872" i="1"/>
  <c r="G4350" i="1"/>
  <c r="N1870" i="1"/>
  <c r="H2801" i="1"/>
  <c r="A280" i="3"/>
  <c r="M1871" i="1"/>
  <c r="J2797" i="1"/>
  <c r="O1869" i="1"/>
  <c r="I2800" i="1"/>
  <c r="A1868" i="3" l="1"/>
  <c r="K2797" i="1"/>
  <c r="N1871" i="1"/>
  <c r="H2802" i="1"/>
  <c r="L1873" i="1"/>
  <c r="G4351" i="1"/>
  <c r="A281" i="3"/>
  <c r="O1870" i="1"/>
  <c r="M1872" i="1"/>
  <c r="I2801" i="1"/>
  <c r="J2798" i="1"/>
  <c r="A1869" i="3" l="1"/>
  <c r="K2798" i="1"/>
  <c r="L1874" i="1"/>
  <c r="N1872" i="1"/>
  <c r="G4352" i="1"/>
  <c r="H2803" i="1"/>
  <c r="A282" i="3"/>
  <c r="M1873" i="1"/>
  <c r="I2802" i="1"/>
  <c r="J2799" i="1"/>
  <c r="K2799" i="1" l="1"/>
  <c r="H2804" i="1"/>
  <c r="N1873" i="1"/>
  <c r="L1875" i="1"/>
  <c r="G4353" i="1"/>
  <c r="A283" i="3"/>
  <c r="O1871" i="1"/>
  <c r="O1872" i="1"/>
  <c r="J2800" i="1"/>
  <c r="M1874" i="1"/>
  <c r="I2803" i="1"/>
  <c r="A1870" i="3" l="1"/>
  <c r="A1871" i="3"/>
  <c r="K2800" i="1"/>
  <c r="G4354" i="1"/>
  <c r="H2805" i="1"/>
  <c r="N1874" i="1"/>
  <c r="L1876" i="1"/>
  <c r="A284" i="3"/>
  <c r="M1875" i="1"/>
  <c r="I2804" i="1"/>
  <c r="J2801" i="1"/>
  <c r="K2801" i="1" l="1"/>
  <c r="L1877" i="1"/>
  <c r="G4355" i="1"/>
  <c r="N1875" i="1"/>
  <c r="H2806" i="1"/>
  <c r="A285" i="3"/>
  <c r="O1873" i="1"/>
  <c r="M1876" i="1"/>
  <c r="I2805" i="1"/>
  <c r="A1872" i="3" l="1"/>
  <c r="O1874" i="1"/>
  <c r="J2802" i="1"/>
  <c r="A1873" i="3" l="1"/>
  <c r="K2802" i="1"/>
  <c r="G4356" i="1"/>
  <c r="L1878" i="1"/>
  <c r="H2807" i="1"/>
  <c r="N1876" i="1"/>
  <c r="A286" i="3"/>
  <c r="M1877" i="1"/>
  <c r="J2803" i="1"/>
  <c r="O1875" i="1"/>
  <c r="I2806" i="1"/>
  <c r="A1874" i="3" l="1"/>
  <c r="K2803" i="1"/>
  <c r="H2808" i="1"/>
  <c r="L1879" i="1"/>
  <c r="G4357" i="1"/>
  <c r="N1877" i="1"/>
  <c r="A287" i="3"/>
  <c r="I2807" i="1"/>
  <c r="J2804" i="1"/>
  <c r="O1876" i="1"/>
  <c r="M1878" i="1"/>
  <c r="A1875" i="3" l="1"/>
  <c r="K2804" i="1"/>
  <c r="N1878" i="1"/>
  <c r="G4358" i="1"/>
  <c r="H2809" i="1"/>
  <c r="L1880" i="1"/>
  <c r="A288" i="3"/>
  <c r="O1877" i="1"/>
  <c r="J2805" i="1"/>
  <c r="I2808" i="1"/>
  <c r="M1879" i="1"/>
  <c r="A1876" i="3" l="1"/>
  <c r="K2805" i="1"/>
  <c r="H2810" i="1"/>
  <c r="G4359" i="1"/>
  <c r="N1879" i="1"/>
  <c r="L1881" i="1"/>
  <c r="A289" i="3"/>
  <c r="I2809" i="1"/>
  <c r="J2806" i="1"/>
  <c r="O1878" i="1"/>
  <c r="M1880" i="1"/>
  <c r="A1877" i="3" l="1"/>
  <c r="K2806" i="1"/>
  <c r="N1880" i="1"/>
  <c r="L1882" i="1"/>
  <c r="H2811" i="1"/>
  <c r="G4360" i="1"/>
  <c r="A290" i="3"/>
  <c r="O1879" i="1"/>
  <c r="J2807" i="1"/>
  <c r="I2810" i="1"/>
  <c r="M1881" i="1"/>
  <c r="A1878" i="3" l="1"/>
  <c r="K2807" i="1"/>
  <c r="H2812" i="1"/>
  <c r="N1881" i="1"/>
  <c r="G4361" i="1"/>
  <c r="L1883" i="1"/>
  <c r="A291" i="3"/>
  <c r="I2811" i="1"/>
  <c r="J2808" i="1"/>
  <c r="M1882" i="1"/>
  <c r="K2808" i="1" l="1"/>
  <c r="N1882" i="1"/>
  <c r="H2813" i="1"/>
  <c r="L1884" i="1"/>
  <c r="G4362" i="1"/>
  <c r="A292" i="3"/>
  <c r="O1880" i="1"/>
  <c r="I2812" i="1"/>
  <c r="J2809" i="1"/>
  <c r="M1883" i="1"/>
  <c r="A1879" i="3" l="1"/>
  <c r="O1881" i="1"/>
  <c r="A1880" i="3" l="1"/>
  <c r="K2809" i="1"/>
  <c r="G4363" i="1"/>
  <c r="N1883" i="1"/>
  <c r="H2814" i="1"/>
  <c r="L1885" i="1"/>
  <c r="A293" i="3"/>
  <c r="J2810" i="1"/>
  <c r="M1884" i="1"/>
  <c r="O1882" i="1"/>
  <c r="I2813" i="1"/>
  <c r="A1881" i="3" l="1"/>
  <c r="K2810" i="1"/>
  <c r="H2815" i="1"/>
  <c r="N1884" i="1"/>
  <c r="G4364" i="1"/>
  <c r="L1886" i="1"/>
  <c r="A294" i="3"/>
  <c r="I2814" i="1"/>
  <c r="O1883" i="1"/>
  <c r="J2811" i="1"/>
  <c r="M1885" i="1"/>
  <c r="A1882" i="3" l="1"/>
  <c r="K2811" i="1"/>
  <c r="G4365" i="1"/>
  <c r="N1885" i="1"/>
  <c r="H2816" i="1"/>
  <c r="L1887" i="1"/>
  <c r="A295" i="3"/>
  <c r="I2815" i="1"/>
  <c r="M1886" i="1"/>
  <c r="J2812" i="1"/>
  <c r="K2812" i="1" l="1"/>
  <c r="H2817" i="1"/>
  <c r="G4366" i="1"/>
  <c r="L1888" i="1"/>
  <c r="N1886" i="1"/>
  <c r="A296" i="3"/>
  <c r="O1884" i="1"/>
  <c r="I2816" i="1"/>
  <c r="A1883" i="3" l="1"/>
  <c r="O1885" i="1"/>
  <c r="J2813" i="1"/>
  <c r="M1887" i="1"/>
  <c r="A1884" i="3" l="1"/>
  <c r="K2813" i="1"/>
  <c r="N1887" i="1"/>
  <c r="H2818" i="1"/>
  <c r="L1889" i="1"/>
  <c r="G4367" i="1"/>
  <c r="A297" i="3"/>
  <c r="O1886" i="1"/>
  <c r="I2817" i="1"/>
  <c r="M1888" i="1"/>
  <c r="J2814" i="1"/>
  <c r="A1885" i="3" l="1"/>
  <c r="K2814" i="1"/>
  <c r="G4368" i="1"/>
  <c r="H2819" i="1"/>
  <c r="L1890" i="1"/>
  <c r="N1888" i="1"/>
  <c r="A298" i="3"/>
  <c r="O1887" i="1"/>
  <c r="I2818" i="1"/>
  <c r="J2815" i="1"/>
  <c r="M1889" i="1"/>
  <c r="A1886" i="3" l="1"/>
  <c r="K2815" i="1"/>
  <c r="G4369" i="1"/>
  <c r="N1889" i="1"/>
  <c r="L1891" i="1"/>
  <c r="H2820" i="1"/>
  <c r="A299" i="3"/>
  <c r="J2816" i="1"/>
  <c r="I2819" i="1"/>
  <c r="O1888" i="1"/>
  <c r="M1890" i="1"/>
  <c r="A1887" i="3" l="1"/>
  <c r="K2816" i="1"/>
  <c r="N1890" i="1"/>
  <c r="L1892" i="1"/>
  <c r="H2821" i="1"/>
  <c r="G4370" i="1"/>
  <c r="A300" i="3"/>
  <c r="O1889" i="1"/>
  <c r="I2820" i="1"/>
  <c r="J2817" i="1"/>
  <c r="M1891" i="1"/>
  <c r="A1888" i="3" l="1"/>
  <c r="K2817" i="1"/>
  <c r="N1891" i="1"/>
  <c r="H2822" i="1"/>
  <c r="L1893" i="1"/>
  <c r="G4371" i="1"/>
  <c r="A301" i="3"/>
  <c r="I2821" i="1"/>
  <c r="J2818" i="1"/>
  <c r="M1892" i="1"/>
  <c r="K2818" i="1" l="1"/>
  <c r="G4372" i="1"/>
  <c r="N1892" i="1"/>
  <c r="H2823" i="1"/>
  <c r="L1894" i="1"/>
  <c r="A302" i="3"/>
  <c r="O1890" i="1"/>
  <c r="O1891" i="1"/>
  <c r="I2822" i="1"/>
  <c r="M1893" i="1"/>
  <c r="J2819" i="1"/>
  <c r="A1889" i="3" l="1"/>
  <c r="A1890" i="3"/>
  <c r="K2819" i="1"/>
  <c r="L1895" i="1"/>
  <c r="N1893" i="1"/>
  <c r="H2824" i="1"/>
  <c r="G4373" i="1"/>
  <c r="A303" i="3"/>
  <c r="M1894" i="1"/>
  <c r="I2823" i="1"/>
  <c r="O1892" i="1"/>
  <c r="J2820" i="1"/>
  <c r="A1891" i="3" l="1"/>
  <c r="K2820" i="1"/>
  <c r="H2825" i="1"/>
  <c r="N1894" i="1"/>
  <c r="L1896" i="1"/>
  <c r="G4374" i="1"/>
  <c r="A304" i="3"/>
  <c r="O1893" i="1"/>
  <c r="M1895" i="1"/>
  <c r="I2824" i="1"/>
  <c r="J2821" i="1"/>
  <c r="A1892" i="3" l="1"/>
  <c r="K2821" i="1"/>
  <c r="H2826" i="1"/>
  <c r="N1895" i="1"/>
  <c r="G4375" i="1"/>
  <c r="L1897" i="1"/>
  <c r="A305" i="3"/>
  <c r="I2825" i="1"/>
  <c r="O1894" i="1"/>
  <c r="M1896" i="1"/>
  <c r="J2822" i="1"/>
  <c r="A1893" i="3" l="1"/>
  <c r="K2822" i="1"/>
  <c r="N1896" i="1"/>
  <c r="G4376" i="1"/>
  <c r="H2827" i="1"/>
  <c r="L1898" i="1"/>
  <c r="A306" i="3"/>
  <c r="O1895" i="1"/>
  <c r="M1897" i="1"/>
  <c r="I2826" i="1"/>
  <c r="J2823" i="1"/>
  <c r="A1894" i="3" l="1"/>
  <c r="K2823" i="1"/>
  <c r="H2828" i="1"/>
  <c r="L1899" i="1"/>
  <c r="G4377" i="1"/>
  <c r="N1897" i="1"/>
  <c r="A307" i="3"/>
  <c r="I2827" i="1"/>
  <c r="J2824" i="1"/>
  <c r="M1898" i="1"/>
  <c r="K2824" i="1" l="1"/>
  <c r="L1900" i="1"/>
  <c r="H2829" i="1"/>
  <c r="G4378" i="1"/>
  <c r="N1898" i="1"/>
  <c r="A308" i="3"/>
  <c r="O1896" i="1"/>
  <c r="M1899" i="1"/>
  <c r="A1895" i="3" l="1"/>
  <c r="O1897" i="1"/>
  <c r="J2825" i="1"/>
  <c r="I2828" i="1"/>
  <c r="A1896" i="3" l="1"/>
  <c r="K2825" i="1"/>
  <c r="N1899" i="1"/>
  <c r="H2830" i="1"/>
  <c r="L1901" i="1"/>
  <c r="G4379" i="1"/>
  <c r="A309" i="3"/>
  <c r="I2829" i="1"/>
  <c r="J2826" i="1"/>
  <c r="M1900" i="1"/>
  <c r="K2826" i="1" l="1"/>
  <c r="G4380" i="1"/>
  <c r="N1900" i="1"/>
  <c r="H2831" i="1"/>
  <c r="L1902" i="1"/>
  <c r="A310" i="3"/>
  <c r="O1898" i="1"/>
  <c r="I2830" i="1"/>
  <c r="A1897" i="3" l="1"/>
  <c r="O1899" i="1"/>
  <c r="J2827" i="1"/>
  <c r="M1901" i="1"/>
  <c r="A1898" i="3" l="1"/>
  <c r="K2827" i="1"/>
  <c r="L1903" i="1"/>
  <c r="H2832" i="1"/>
  <c r="G4381" i="1"/>
  <c r="N1901" i="1"/>
  <c r="A311" i="3"/>
  <c r="M1902" i="1"/>
  <c r="J2828" i="1"/>
  <c r="O1900" i="1"/>
  <c r="I2831" i="1"/>
  <c r="A1899" i="3" l="1"/>
  <c r="K2828" i="1"/>
  <c r="N1902" i="1"/>
  <c r="H2833" i="1"/>
  <c r="G4382" i="1"/>
  <c r="L1904" i="1"/>
  <c r="A312" i="3"/>
  <c r="M1903" i="1"/>
  <c r="I2832" i="1"/>
  <c r="O1901" i="1"/>
  <c r="J2829" i="1"/>
  <c r="A1900" i="3" l="1"/>
  <c r="K2829" i="1"/>
  <c r="G4383" i="1"/>
  <c r="L1905" i="1"/>
  <c r="H2834" i="1"/>
  <c r="N1903" i="1"/>
  <c r="A313" i="3"/>
  <c r="I2833" i="1"/>
  <c r="O1902" i="1"/>
  <c r="J2830" i="1"/>
  <c r="M1904" i="1"/>
  <c r="A1901" i="3" l="1"/>
  <c r="K2830" i="1"/>
  <c r="H2835" i="1"/>
  <c r="G4384" i="1"/>
  <c r="N1904" i="1"/>
  <c r="L1906" i="1"/>
  <c r="A314" i="3"/>
  <c r="I2834" i="1"/>
  <c r="M1905" i="1"/>
  <c r="O1903" i="1"/>
  <c r="J2831" i="1"/>
  <c r="A1902" i="3" l="1"/>
  <c r="K2831" i="1"/>
  <c r="L1907" i="1"/>
  <c r="N1905" i="1"/>
  <c r="G4385" i="1"/>
  <c r="H2836" i="1"/>
  <c r="A315" i="3"/>
  <c r="M1906" i="1"/>
  <c r="I2835" i="1"/>
  <c r="J2832" i="1"/>
  <c r="K2832" i="1" l="1"/>
  <c r="H2837" i="1"/>
  <c r="G4386" i="1"/>
  <c r="N1906" i="1"/>
  <c r="L1908" i="1"/>
  <c r="A316" i="3"/>
  <c r="O1904" i="1"/>
  <c r="I2836" i="1"/>
  <c r="A1903" i="3" l="1"/>
  <c r="O1905" i="1"/>
  <c r="M1907" i="1"/>
  <c r="J2833" i="1"/>
  <c r="A1904" i="3" l="1"/>
  <c r="K2833" i="1"/>
  <c r="L1909" i="1"/>
  <c r="N1907" i="1"/>
  <c r="H2838" i="1"/>
  <c r="G4387" i="1"/>
  <c r="A317" i="3"/>
  <c r="O1906" i="1"/>
  <c r="I2837" i="1"/>
  <c r="J2834" i="1"/>
  <c r="M1908" i="1"/>
  <c r="A1905" i="3" l="1"/>
  <c r="K2834" i="1"/>
  <c r="H2839" i="1"/>
  <c r="L1910" i="1"/>
  <c r="G4388" i="1"/>
  <c r="N1908" i="1"/>
  <c r="A318" i="3"/>
  <c r="I2838" i="1"/>
  <c r="J2835" i="1"/>
  <c r="O1907" i="1"/>
  <c r="M1909" i="1"/>
  <c r="A1906" i="3" l="1"/>
  <c r="K2835" i="1"/>
  <c r="G4389" i="1"/>
  <c r="N1909" i="1"/>
  <c r="H2840" i="1"/>
  <c r="L1911" i="1"/>
  <c r="A319" i="3"/>
  <c r="I2839" i="1"/>
  <c r="M1910" i="1"/>
  <c r="J2836" i="1"/>
  <c r="K2836" i="1" l="1"/>
  <c r="N1910" i="1"/>
  <c r="L1912" i="1"/>
  <c r="H2841" i="1"/>
  <c r="G4390" i="1"/>
  <c r="A320" i="3"/>
  <c r="O1908" i="1"/>
  <c r="O1909" i="1"/>
  <c r="M1911" i="1"/>
  <c r="I2840" i="1"/>
  <c r="J2837" i="1"/>
  <c r="A1907" i="3" l="1"/>
  <c r="A1908" i="3"/>
  <c r="K2837" i="1"/>
  <c r="H2842" i="1"/>
  <c r="G4391" i="1"/>
  <c r="L1913" i="1"/>
  <c r="N1911" i="1"/>
  <c r="A321" i="3"/>
  <c r="I2841" i="1"/>
  <c r="O1910" i="1"/>
  <c r="M1912" i="1"/>
  <c r="J2838" i="1"/>
  <c r="A1909" i="3" l="1"/>
  <c r="K2838" i="1"/>
  <c r="L1914" i="1"/>
  <c r="N1912" i="1"/>
  <c r="H2843" i="1"/>
  <c r="G4392" i="1"/>
  <c r="A322" i="3"/>
  <c r="O1911" i="1"/>
  <c r="J2839" i="1"/>
  <c r="M1913" i="1"/>
  <c r="I2842" i="1"/>
  <c r="A1910" i="3" l="1"/>
  <c r="K2839" i="1"/>
  <c r="H2844" i="1"/>
  <c r="L1915" i="1"/>
  <c r="N1913" i="1"/>
  <c r="G4393" i="1"/>
  <c r="A323" i="3"/>
  <c r="M1914" i="1"/>
  <c r="J2840" i="1"/>
  <c r="O1912" i="1"/>
  <c r="I2843" i="1"/>
  <c r="A1911" i="3" l="1"/>
  <c r="K2840" i="1"/>
  <c r="G4394" i="1"/>
  <c r="H2845" i="1"/>
  <c r="L1916" i="1"/>
  <c r="N1914" i="1"/>
  <c r="A324" i="3"/>
  <c r="O1913" i="1"/>
  <c r="I2844" i="1"/>
  <c r="M1915" i="1"/>
  <c r="J2841" i="1"/>
  <c r="A1912" i="3" l="1"/>
  <c r="K2841" i="1"/>
  <c r="N1915" i="1"/>
  <c r="L1917" i="1"/>
  <c r="G4395" i="1"/>
  <c r="H2846" i="1"/>
  <c r="A325" i="3"/>
  <c r="O1914" i="1"/>
  <c r="M1916" i="1"/>
  <c r="I2845" i="1"/>
  <c r="J2842" i="1"/>
  <c r="A1913" i="3" l="1"/>
  <c r="K2842" i="1"/>
  <c r="L1918" i="1"/>
  <c r="G4396" i="1"/>
  <c r="H2847" i="1"/>
  <c r="N1916" i="1"/>
  <c r="A326" i="3"/>
  <c r="M1917" i="1"/>
  <c r="J2843" i="1"/>
  <c r="O1915" i="1"/>
  <c r="I2846" i="1"/>
  <c r="A1914" i="3" l="1"/>
  <c r="K2843" i="1"/>
  <c r="N1917" i="1"/>
  <c r="H2848" i="1"/>
  <c r="L1919" i="1"/>
  <c r="G4397" i="1"/>
  <c r="A327" i="3"/>
  <c r="M1918" i="1"/>
  <c r="J2844" i="1"/>
  <c r="I2847" i="1"/>
  <c r="K2844" i="1" l="1"/>
  <c r="G4398" i="1"/>
  <c r="H2849" i="1"/>
  <c r="L1920" i="1"/>
  <c r="N1918" i="1"/>
  <c r="A328" i="3"/>
  <c r="O1916" i="1"/>
  <c r="I2848" i="1"/>
  <c r="M1919" i="1"/>
  <c r="J2845" i="1"/>
  <c r="A1915" i="3" l="1"/>
  <c r="O1917" i="1"/>
  <c r="A1916" i="3" l="1"/>
  <c r="K2845" i="1"/>
  <c r="N1919" i="1"/>
  <c r="G4399" i="1"/>
  <c r="L1921" i="1"/>
  <c r="H2850" i="1"/>
  <c r="A329" i="3"/>
  <c r="O1918" i="1"/>
  <c r="M1920" i="1"/>
  <c r="J2846" i="1"/>
  <c r="I2849" i="1"/>
  <c r="A1917" i="3" l="1"/>
  <c r="K2846" i="1"/>
  <c r="G4400" i="1"/>
  <c r="L1922" i="1"/>
  <c r="N1920" i="1"/>
  <c r="H2851" i="1"/>
  <c r="A330" i="3"/>
  <c r="M1921" i="1"/>
  <c r="O1919" i="1"/>
  <c r="I2850" i="1"/>
  <c r="J2847" i="1"/>
  <c r="A1918" i="3" l="1"/>
  <c r="K2847" i="1"/>
  <c r="H2852" i="1"/>
  <c r="G4401" i="1"/>
  <c r="N1921" i="1"/>
  <c r="L1923" i="1"/>
  <c r="A331" i="3"/>
  <c r="I2851" i="1"/>
  <c r="O1920" i="1"/>
  <c r="J2848" i="1"/>
  <c r="M1922" i="1"/>
  <c r="A1919" i="3" l="1"/>
  <c r="K2848" i="1"/>
  <c r="L1924" i="1"/>
  <c r="G4402" i="1"/>
  <c r="H2853" i="1"/>
  <c r="N1922" i="1"/>
  <c r="A332" i="3"/>
  <c r="M1923" i="1"/>
  <c r="J2849" i="1"/>
  <c r="I2852" i="1"/>
  <c r="K2849" i="1" l="1"/>
  <c r="N1923" i="1"/>
  <c r="L1925" i="1"/>
  <c r="H2854" i="1"/>
  <c r="G4403" i="1"/>
  <c r="A333" i="3"/>
  <c r="O1921" i="1"/>
  <c r="O1922" i="1"/>
  <c r="I2853" i="1"/>
  <c r="M1924" i="1"/>
  <c r="J2850" i="1"/>
  <c r="A1920" i="3" l="1"/>
  <c r="A1921" i="3"/>
  <c r="K2850" i="1"/>
  <c r="G4404" i="1"/>
  <c r="L1926" i="1"/>
  <c r="N1924" i="1"/>
  <c r="H2855" i="1"/>
  <c r="A334" i="3"/>
  <c r="M1925" i="1"/>
  <c r="O1923" i="1"/>
  <c r="J2851" i="1"/>
  <c r="I2854" i="1"/>
  <c r="A1922" i="3" l="1"/>
  <c r="K2851" i="1"/>
  <c r="H2856" i="1"/>
  <c r="N1925" i="1"/>
  <c r="G4405" i="1"/>
  <c r="L1927" i="1"/>
  <c r="A335" i="3"/>
  <c r="I2855" i="1"/>
  <c r="O1924" i="1"/>
  <c r="J2852" i="1"/>
  <c r="M1926" i="1"/>
  <c r="A1923" i="3" l="1"/>
  <c r="K2852" i="1"/>
  <c r="H2857" i="1"/>
  <c r="G4406" i="1"/>
  <c r="L1928" i="1"/>
  <c r="N1926" i="1"/>
  <c r="A336" i="3"/>
  <c r="J2853" i="1"/>
  <c r="I2856" i="1"/>
  <c r="O1925" i="1"/>
  <c r="M1927" i="1"/>
  <c r="A1924" i="3" l="1"/>
  <c r="K2853" i="1"/>
  <c r="G4407" i="1"/>
  <c r="N1927" i="1"/>
  <c r="L1929" i="1"/>
  <c r="H2858" i="1"/>
  <c r="A337" i="3"/>
  <c r="I2857" i="1"/>
  <c r="O1926" i="1"/>
  <c r="M1928" i="1"/>
  <c r="J2854" i="1"/>
  <c r="A1925" i="3" l="1"/>
  <c r="K2854" i="1"/>
  <c r="H2859" i="1"/>
  <c r="L1930" i="1"/>
  <c r="G4408" i="1"/>
  <c r="N1928" i="1"/>
  <c r="A338" i="3"/>
  <c r="I2858" i="1"/>
  <c r="M1929" i="1"/>
  <c r="J2855" i="1"/>
  <c r="K2855" i="1" l="1"/>
  <c r="H2860" i="1"/>
  <c r="G4409" i="1"/>
  <c r="N1929" i="1"/>
  <c r="L1931" i="1"/>
  <c r="A339" i="3"/>
  <c r="O1927" i="1"/>
  <c r="J2856" i="1"/>
  <c r="M1930" i="1"/>
  <c r="A1926" i="3" l="1"/>
  <c r="O1928" i="1"/>
  <c r="I2859" i="1"/>
  <c r="A1927" i="3" l="1"/>
  <c r="K2856" i="1"/>
  <c r="G4410" i="1"/>
  <c r="L1932" i="1"/>
  <c r="N1930" i="1"/>
  <c r="H2861" i="1"/>
  <c r="A340" i="3"/>
  <c r="J2857" i="1"/>
  <c r="I2860" i="1"/>
  <c r="O1929" i="1"/>
  <c r="M1931" i="1"/>
  <c r="A1928" i="3" l="1"/>
  <c r="K2857" i="1"/>
  <c r="H2862" i="1"/>
  <c r="N1931" i="1"/>
  <c r="G4411" i="1"/>
  <c r="L1933" i="1"/>
  <c r="A341" i="3"/>
  <c r="I2861" i="1"/>
  <c r="M1932" i="1"/>
  <c r="O1930" i="1"/>
  <c r="J2858" i="1"/>
  <c r="A1929" i="3" l="1"/>
  <c r="K2858" i="1"/>
  <c r="N1932" i="1"/>
  <c r="G4412" i="1"/>
  <c r="H2863" i="1"/>
  <c r="L1934" i="1"/>
  <c r="A342" i="3"/>
  <c r="O1931" i="1"/>
  <c r="M1933" i="1"/>
  <c r="I2862" i="1"/>
  <c r="J2859" i="1"/>
  <c r="A1930" i="3" l="1"/>
  <c r="K2859" i="1"/>
  <c r="H2864" i="1"/>
  <c r="N1933" i="1"/>
  <c r="L1935" i="1"/>
  <c r="G4413" i="1"/>
  <c r="A343" i="3"/>
  <c r="M1934" i="1"/>
  <c r="I2863" i="1"/>
  <c r="J2860" i="1"/>
  <c r="K2860" i="1" l="1"/>
  <c r="L1936" i="1"/>
  <c r="H2865" i="1"/>
  <c r="G4414" i="1"/>
  <c r="N1934" i="1"/>
  <c r="A344" i="3"/>
  <c r="O1932" i="1"/>
  <c r="I2864" i="1"/>
  <c r="A1931" i="3" l="1"/>
  <c r="O1933" i="1"/>
  <c r="J2861" i="1"/>
  <c r="M1935" i="1"/>
  <c r="A1932" i="3" l="1"/>
  <c r="K2861" i="1"/>
  <c r="H2866" i="1"/>
  <c r="L1937" i="1"/>
  <c r="G4415" i="1"/>
  <c r="N1935" i="1"/>
  <c r="A345" i="3"/>
  <c r="I2865" i="1"/>
  <c r="M1936" i="1"/>
  <c r="J2862" i="1"/>
  <c r="K2862" i="1" l="1"/>
  <c r="N1936" i="1"/>
  <c r="G4416" i="1"/>
  <c r="H2867" i="1"/>
  <c r="L1938" i="1"/>
  <c r="A346" i="3"/>
  <c r="O1934" i="1"/>
  <c r="O1935" i="1"/>
  <c r="M1937" i="1"/>
  <c r="I2866" i="1"/>
  <c r="J2863" i="1"/>
  <c r="A1933" i="3" l="1"/>
  <c r="A1934" i="3"/>
  <c r="K2863" i="1"/>
  <c r="H2868" i="1"/>
  <c r="N1937" i="1"/>
  <c r="L1939" i="1"/>
  <c r="G4417" i="1"/>
  <c r="A347" i="3"/>
  <c r="I2867" i="1"/>
  <c r="J2864" i="1"/>
  <c r="O1936" i="1"/>
  <c r="M1938" i="1"/>
  <c r="A1935" i="3" l="1"/>
  <c r="K2864" i="1"/>
  <c r="G4418" i="1"/>
  <c r="L1940" i="1"/>
  <c r="H2869" i="1"/>
  <c r="N1938" i="1"/>
  <c r="A348" i="3"/>
  <c r="I2868" i="1"/>
  <c r="J2865" i="1"/>
  <c r="M1939" i="1"/>
  <c r="K2865" i="1" l="1"/>
  <c r="H2870" i="1"/>
  <c r="G4419" i="1"/>
  <c r="N1939" i="1"/>
  <c r="L1941" i="1"/>
  <c r="A349" i="3"/>
  <c r="O1937" i="1"/>
  <c r="I2869" i="1"/>
  <c r="A1936" i="3" l="1"/>
  <c r="O1938" i="1"/>
  <c r="J2866" i="1"/>
  <c r="M1940" i="1"/>
  <c r="A1937" i="3" l="1"/>
  <c r="K2866" i="1"/>
  <c r="L1942" i="1"/>
  <c r="G4420" i="1"/>
  <c r="N1940" i="1"/>
  <c r="H2871" i="1"/>
  <c r="A350" i="3"/>
  <c r="M1941" i="1"/>
  <c r="J2867" i="1"/>
  <c r="I2870" i="1"/>
  <c r="K2867" i="1" l="1"/>
  <c r="H2872" i="1"/>
  <c r="N1941" i="1"/>
  <c r="L1943" i="1"/>
  <c r="G4421" i="1"/>
  <c r="A351" i="3"/>
  <c r="O1939" i="1"/>
  <c r="M1942" i="1"/>
  <c r="J2868" i="1"/>
  <c r="A1938" i="3" l="1"/>
  <c r="O1940" i="1"/>
  <c r="I2871" i="1"/>
  <c r="A1939" i="3" l="1"/>
  <c r="K2868" i="1"/>
  <c r="L1944" i="1"/>
  <c r="H2873" i="1"/>
  <c r="G4422" i="1"/>
  <c r="N1942" i="1"/>
  <c r="A352" i="3"/>
  <c r="J2869" i="1"/>
  <c r="M1943" i="1"/>
  <c r="I2872" i="1"/>
  <c r="K2869" i="1" l="1"/>
  <c r="L1945" i="1"/>
  <c r="H2874" i="1"/>
  <c r="N1943" i="1"/>
  <c r="G4423" i="1"/>
  <c r="A353" i="3"/>
  <c r="O1941" i="1"/>
  <c r="M1944" i="1"/>
  <c r="A1940" i="3" l="1"/>
  <c r="O1942" i="1"/>
  <c r="I2873" i="1"/>
  <c r="J2870" i="1"/>
  <c r="A1941" i="3" l="1"/>
  <c r="K2870" i="1"/>
  <c r="L1946" i="1"/>
  <c r="N1944" i="1"/>
  <c r="G4424" i="1"/>
  <c r="H2875" i="1"/>
  <c r="A354" i="3"/>
  <c r="O1943" i="1"/>
  <c r="M1945" i="1"/>
  <c r="J2871" i="1"/>
  <c r="I2874" i="1"/>
  <c r="A1942" i="3" l="1"/>
  <c r="K2871" i="1"/>
  <c r="G4425" i="1"/>
  <c r="N1945" i="1"/>
  <c r="H2876" i="1"/>
  <c r="L1947" i="1"/>
  <c r="A355" i="3"/>
  <c r="J2872" i="1"/>
  <c r="O1944" i="1"/>
  <c r="I2875" i="1"/>
  <c r="M1946" i="1"/>
  <c r="A1943" i="3" l="1"/>
  <c r="K2872" i="1"/>
  <c r="L1948" i="1"/>
  <c r="G4426" i="1"/>
  <c r="H2877" i="1"/>
  <c r="N1946" i="1"/>
  <c r="A356" i="3"/>
  <c r="M1947" i="1"/>
  <c r="I2876" i="1"/>
  <c r="O1945" i="1"/>
  <c r="J2873" i="1"/>
  <c r="A1944" i="3" l="1"/>
  <c r="K2873" i="1"/>
  <c r="G4427" i="1"/>
  <c r="H2878" i="1"/>
  <c r="L1949" i="1"/>
  <c r="N1947" i="1"/>
  <c r="A357" i="3"/>
  <c r="O1946" i="1"/>
  <c r="M1948" i="1"/>
  <c r="J2874" i="1"/>
  <c r="I2877" i="1"/>
  <c r="A1945" i="3" l="1"/>
  <c r="K2874" i="1"/>
  <c r="N1948" i="1"/>
  <c r="G4428" i="1"/>
  <c r="L1950" i="1"/>
  <c r="H2879" i="1"/>
  <c r="A358" i="3"/>
  <c r="O1947" i="1"/>
  <c r="I2878" i="1"/>
  <c r="J2875" i="1"/>
  <c r="M1949" i="1"/>
  <c r="A1946" i="3" l="1"/>
  <c r="K2875" i="1"/>
  <c r="H2880" i="1"/>
  <c r="N1949" i="1"/>
  <c r="L1951" i="1"/>
  <c r="G4429" i="1"/>
  <c r="A359" i="3"/>
  <c r="M1950" i="1"/>
  <c r="O1948" i="1"/>
  <c r="I2879" i="1"/>
  <c r="J2876" i="1"/>
  <c r="A1947" i="3" l="1"/>
  <c r="K2876" i="1"/>
  <c r="N1950" i="1"/>
  <c r="H2881" i="1"/>
  <c r="L1952" i="1"/>
  <c r="G4430" i="1"/>
  <c r="A360" i="3"/>
  <c r="I2880" i="1"/>
  <c r="J2877" i="1"/>
  <c r="O1949" i="1"/>
  <c r="M1951" i="1"/>
  <c r="A1948" i="3" l="1"/>
  <c r="K2877" i="1"/>
  <c r="G4431" i="1"/>
  <c r="N1951" i="1"/>
  <c r="H2882" i="1"/>
  <c r="L1953" i="1"/>
  <c r="A361" i="3"/>
  <c r="J2878" i="1"/>
  <c r="I2881" i="1"/>
  <c r="O1950" i="1"/>
  <c r="M1952" i="1"/>
  <c r="A1949" i="3" l="1"/>
  <c r="K2878" i="1"/>
  <c r="L1954" i="1"/>
  <c r="N1952" i="1"/>
  <c r="H2883" i="1"/>
  <c r="G4432" i="1"/>
  <c r="A362" i="3"/>
  <c r="M1953" i="1"/>
  <c r="O1951" i="1"/>
  <c r="J2879" i="1"/>
  <c r="I2882" i="1"/>
  <c r="A1950" i="3" l="1"/>
  <c r="K2879" i="1"/>
  <c r="N1953" i="1"/>
  <c r="H2884" i="1"/>
  <c r="L1955" i="1"/>
  <c r="G4433" i="1"/>
  <c r="A363" i="3"/>
  <c r="O1952" i="1"/>
  <c r="I2883" i="1"/>
  <c r="M1954" i="1"/>
  <c r="J2880" i="1"/>
  <c r="A1951" i="3" l="1"/>
  <c r="K2880" i="1"/>
  <c r="H2885" i="1"/>
  <c r="L1956" i="1"/>
  <c r="N1954" i="1"/>
  <c r="G4434" i="1"/>
  <c r="A364" i="3"/>
  <c r="M1955" i="1"/>
  <c r="O1953" i="1"/>
  <c r="I2884" i="1"/>
  <c r="J2881" i="1"/>
  <c r="A1952" i="3" l="1"/>
  <c r="K2881" i="1"/>
  <c r="G4435" i="1"/>
  <c r="L1957" i="1"/>
  <c r="N1955" i="1"/>
  <c r="H2886" i="1"/>
  <c r="A365" i="3"/>
  <c r="I2885" i="1"/>
  <c r="M1956" i="1"/>
  <c r="J2882" i="1"/>
  <c r="K2882" i="1" l="1"/>
  <c r="H2887" i="1"/>
  <c r="G4436" i="1"/>
  <c r="N1956" i="1"/>
  <c r="L1958" i="1"/>
  <c r="A366" i="3"/>
  <c r="O1954" i="1"/>
  <c r="I2886" i="1"/>
  <c r="A1953" i="3" l="1"/>
  <c r="O1955" i="1"/>
  <c r="M1957" i="1"/>
  <c r="J2883" i="1"/>
  <c r="A1954" i="3" l="1"/>
  <c r="K2883" i="1"/>
  <c r="G4437" i="1"/>
  <c r="N1957" i="1"/>
  <c r="H2888" i="1"/>
  <c r="L1959" i="1"/>
  <c r="A367" i="3"/>
  <c r="M1958" i="1"/>
  <c r="I2887" i="1"/>
  <c r="O1956" i="1"/>
  <c r="J2884" i="1"/>
  <c r="A1955" i="3" l="1"/>
  <c r="K2884" i="1"/>
  <c r="L1960" i="1"/>
  <c r="G4438" i="1"/>
  <c r="H2889" i="1"/>
  <c r="N1958" i="1"/>
  <c r="A368" i="3"/>
  <c r="M1959" i="1"/>
  <c r="J2885" i="1"/>
  <c r="O1957" i="1"/>
  <c r="I2888" i="1"/>
  <c r="A1956" i="3" l="1"/>
  <c r="K2885" i="1"/>
  <c r="H2890" i="1"/>
  <c r="N1959" i="1"/>
  <c r="G4439" i="1"/>
  <c r="L1961" i="1"/>
  <c r="A369" i="3"/>
  <c r="I2889" i="1"/>
  <c r="M1960" i="1"/>
  <c r="O1958" i="1"/>
  <c r="J2886" i="1"/>
  <c r="A1957" i="3" l="1"/>
  <c r="K2886" i="1"/>
  <c r="L1962" i="1"/>
  <c r="G4440" i="1"/>
  <c r="H2891" i="1"/>
  <c r="N1960" i="1"/>
  <c r="A370" i="3"/>
  <c r="J2887" i="1"/>
  <c r="O1959" i="1"/>
  <c r="M1961" i="1"/>
  <c r="I2890" i="1"/>
  <c r="A1958" i="3" l="1"/>
  <c r="K2887" i="1"/>
  <c r="N1961" i="1"/>
  <c r="L1963" i="1"/>
  <c r="H2892" i="1"/>
  <c r="G4441" i="1"/>
  <c r="A371" i="3"/>
  <c r="O1960" i="1"/>
  <c r="I2891" i="1"/>
  <c r="M1962" i="1"/>
  <c r="J2888" i="1"/>
  <c r="A1959" i="3" l="1"/>
  <c r="K2888" i="1"/>
  <c r="G4442" i="1"/>
  <c r="N1962" i="1"/>
  <c r="H2893" i="1"/>
  <c r="L1964" i="1"/>
  <c r="A372" i="3"/>
  <c r="O1961" i="1"/>
  <c r="I2892" i="1"/>
  <c r="M1963" i="1"/>
  <c r="J2889" i="1"/>
  <c r="A1960" i="3" l="1"/>
  <c r="K2889" i="1"/>
  <c r="L1965" i="1"/>
  <c r="H2894" i="1"/>
  <c r="N1963" i="1"/>
  <c r="G4443" i="1"/>
  <c r="A373" i="3"/>
  <c r="M1964" i="1"/>
  <c r="O1962" i="1"/>
  <c r="I2893" i="1"/>
  <c r="J2890" i="1"/>
  <c r="A1961" i="3" l="1"/>
  <c r="K2890" i="1"/>
  <c r="N1964" i="1"/>
  <c r="L1966" i="1"/>
  <c r="G4444" i="1"/>
  <c r="H2895" i="1"/>
  <c r="A374" i="3"/>
  <c r="M1965" i="1"/>
  <c r="O1963" i="1"/>
  <c r="I2894" i="1"/>
  <c r="J2891" i="1"/>
  <c r="A1962" i="3" l="1"/>
  <c r="K2891" i="1"/>
  <c r="G4445" i="1"/>
  <c r="N1965" i="1"/>
  <c r="H2896" i="1"/>
  <c r="L1967" i="1"/>
  <c r="A375" i="3"/>
  <c r="M1966" i="1"/>
  <c r="J2892" i="1"/>
  <c r="O1964" i="1"/>
  <c r="I2895" i="1"/>
  <c r="A1963" i="3" l="1"/>
  <c r="K2892" i="1"/>
  <c r="L1968" i="1"/>
  <c r="H2897" i="1"/>
  <c r="G4446" i="1"/>
  <c r="N1966" i="1"/>
  <c r="A376" i="3"/>
  <c r="M1967" i="1"/>
  <c r="I2896" i="1"/>
  <c r="O1965" i="1"/>
  <c r="J2893" i="1"/>
  <c r="A1964" i="3" l="1"/>
  <c r="K2893" i="1"/>
  <c r="N1967" i="1"/>
  <c r="G4447" i="1"/>
  <c r="L1969" i="1"/>
  <c r="H2898" i="1"/>
  <c r="A377" i="3"/>
  <c r="M1968" i="1"/>
  <c r="O1966" i="1"/>
  <c r="I2897" i="1"/>
  <c r="J2894" i="1"/>
  <c r="A1965" i="3" l="1"/>
  <c r="K2894" i="1"/>
  <c r="G4448" i="1"/>
  <c r="L1970" i="1"/>
  <c r="H2899" i="1"/>
  <c r="N1968" i="1"/>
  <c r="A378" i="3"/>
  <c r="I2898" i="1"/>
  <c r="O1967" i="1"/>
  <c r="J2895" i="1"/>
  <c r="M1969" i="1"/>
  <c r="A1966" i="3" l="1"/>
  <c r="K2895" i="1"/>
  <c r="N1969" i="1"/>
  <c r="H2900" i="1"/>
  <c r="G4449" i="1"/>
  <c r="L1971" i="1"/>
  <c r="A379" i="3"/>
  <c r="M1970" i="1"/>
  <c r="I2899" i="1"/>
  <c r="O1968" i="1"/>
  <c r="J2896" i="1"/>
  <c r="A1967" i="3" l="1"/>
  <c r="K2896" i="1"/>
  <c r="L1972" i="1"/>
  <c r="G4450" i="1"/>
  <c r="H2901" i="1"/>
  <c r="N1970" i="1"/>
  <c r="A380" i="3"/>
  <c r="M1971" i="1"/>
  <c r="I2900" i="1"/>
  <c r="O1969" i="1"/>
  <c r="J2897" i="1"/>
  <c r="A1968" i="3" l="1"/>
  <c r="K2897" i="1"/>
  <c r="G4451" i="1"/>
  <c r="N1971" i="1"/>
  <c r="H2902" i="1"/>
  <c r="L1973" i="1"/>
  <c r="A381" i="3"/>
  <c r="I2901" i="1"/>
  <c r="J2898" i="1"/>
  <c r="O1970" i="1"/>
  <c r="M1972" i="1"/>
  <c r="A1969" i="3" l="1"/>
  <c r="K2898" i="1"/>
  <c r="N1972" i="1"/>
  <c r="L1974" i="1"/>
  <c r="H2903" i="1"/>
  <c r="G4452" i="1"/>
  <c r="A382" i="3"/>
  <c r="O1971" i="1"/>
  <c r="J2899" i="1"/>
  <c r="I2902" i="1"/>
  <c r="M1973" i="1"/>
  <c r="A1970" i="3" l="1"/>
  <c r="K2899" i="1"/>
  <c r="H2904" i="1"/>
  <c r="G4453" i="1"/>
  <c r="N1973" i="1"/>
  <c r="L1975" i="1"/>
  <c r="A383" i="3"/>
  <c r="I2903" i="1"/>
  <c r="M1974" i="1"/>
  <c r="J2900" i="1"/>
  <c r="K2900" i="1" l="1"/>
  <c r="L1976" i="1"/>
  <c r="G4454" i="1"/>
  <c r="N1974" i="1"/>
  <c r="H2905" i="1"/>
  <c r="A384" i="3"/>
  <c r="O1972" i="1"/>
  <c r="M1975" i="1"/>
  <c r="A1971" i="3" l="1"/>
  <c r="O1973" i="1"/>
  <c r="J2901" i="1"/>
  <c r="I2904" i="1"/>
  <c r="A1972" i="3" l="1"/>
  <c r="K2901" i="1"/>
  <c r="N1975" i="1"/>
  <c r="H2906" i="1"/>
  <c r="L1977" i="1"/>
  <c r="G4455" i="1"/>
  <c r="A385" i="3"/>
  <c r="J2902" i="1"/>
  <c r="I2905" i="1"/>
  <c r="O1974" i="1"/>
  <c r="M1976" i="1"/>
  <c r="A1973" i="3" l="1"/>
  <c r="K2902" i="1"/>
  <c r="L1978" i="1"/>
  <c r="G4456" i="1"/>
  <c r="H2907" i="1"/>
  <c r="N1976" i="1"/>
  <c r="A386" i="3"/>
  <c r="M1977" i="1"/>
  <c r="J2903" i="1"/>
  <c r="I2906" i="1"/>
  <c r="K2903" i="1" l="1"/>
  <c r="N1977" i="1"/>
  <c r="H2908" i="1"/>
  <c r="L1979" i="1"/>
  <c r="G4457" i="1"/>
  <c r="A387" i="3"/>
  <c r="O1975" i="1"/>
  <c r="O1976" i="1"/>
  <c r="I2907" i="1"/>
  <c r="M1978" i="1"/>
  <c r="J2904" i="1"/>
  <c r="A1974" i="3" l="1"/>
  <c r="A1975" i="3"/>
  <c r="K2904" i="1"/>
  <c r="L1980" i="1"/>
  <c r="N1978" i="1"/>
  <c r="G4458" i="1"/>
  <c r="H2909" i="1"/>
  <c r="A388" i="3"/>
  <c r="J2905" i="1"/>
  <c r="M1979" i="1"/>
  <c r="O1977" i="1"/>
  <c r="I2908" i="1"/>
  <c r="A1976" i="3" l="1"/>
  <c r="K2905" i="1"/>
  <c r="L1981" i="1"/>
  <c r="G4459" i="1"/>
  <c r="H2910" i="1"/>
  <c r="N1979" i="1"/>
  <c r="A389" i="3"/>
  <c r="M1980" i="1"/>
  <c r="O1978" i="1"/>
  <c r="I2909" i="1"/>
  <c r="J2906" i="1"/>
  <c r="A1977" i="3" l="1"/>
  <c r="K2906" i="1"/>
  <c r="H2911" i="1"/>
  <c r="N1980" i="1"/>
  <c r="G4460" i="1"/>
  <c r="L1982" i="1"/>
  <c r="A390" i="3"/>
  <c r="I2910" i="1"/>
  <c r="O1979" i="1"/>
  <c r="J2907" i="1"/>
  <c r="M1981" i="1"/>
  <c r="A1978" i="3" l="1"/>
  <c r="K2907" i="1"/>
  <c r="L1983" i="1"/>
  <c r="G4461" i="1"/>
  <c r="H2912" i="1"/>
  <c r="N1981" i="1"/>
  <c r="A391" i="3"/>
  <c r="M1982" i="1"/>
  <c r="I2911" i="1"/>
  <c r="J2908" i="1"/>
  <c r="K2908" i="1" l="1"/>
  <c r="H2913" i="1"/>
  <c r="N1982" i="1"/>
  <c r="L1984" i="1"/>
  <c r="G4462" i="1"/>
  <c r="A392" i="3"/>
  <c r="O1980" i="1"/>
  <c r="O1981" i="1"/>
  <c r="J2909" i="1"/>
  <c r="I2912" i="1"/>
  <c r="M1983" i="1"/>
  <c r="A1979" i="3" l="1"/>
  <c r="A1980" i="3"/>
  <c r="K2909" i="1"/>
  <c r="L1985" i="1"/>
  <c r="H2914" i="1"/>
  <c r="N1983" i="1"/>
  <c r="G4463" i="1"/>
  <c r="A393" i="3"/>
  <c r="M1984" i="1"/>
  <c r="I2913" i="1"/>
  <c r="O1982" i="1"/>
  <c r="J2910" i="1"/>
  <c r="A1981" i="3" l="1"/>
  <c r="K2910" i="1"/>
  <c r="N1984" i="1"/>
  <c r="G4464" i="1"/>
  <c r="L1986" i="1"/>
  <c r="H2915" i="1"/>
  <c r="A394" i="3"/>
  <c r="J2911" i="1"/>
  <c r="O1983" i="1"/>
  <c r="I2914" i="1"/>
  <c r="M1985" i="1"/>
  <c r="A1982" i="3" l="1"/>
  <c r="K2911" i="1"/>
  <c r="L1987" i="1"/>
  <c r="H2916" i="1"/>
  <c r="G4465" i="1"/>
  <c r="N1985" i="1"/>
  <c r="A395" i="3"/>
  <c r="O1984" i="1"/>
  <c r="I2915" i="1"/>
  <c r="M1986" i="1"/>
  <c r="J2912" i="1"/>
  <c r="A1983" i="3" l="1"/>
  <c r="K2912" i="1"/>
  <c r="N1986" i="1"/>
  <c r="L1988" i="1"/>
  <c r="G4466" i="1"/>
  <c r="H2917" i="1"/>
  <c r="A396" i="3"/>
  <c r="O1985" i="1"/>
  <c r="I2916" i="1"/>
  <c r="M1987" i="1"/>
  <c r="J2913" i="1"/>
  <c r="A1984" i="3" l="1"/>
  <c r="K2913" i="1"/>
  <c r="L1989" i="1"/>
  <c r="G4467" i="1"/>
  <c r="N1987" i="1"/>
  <c r="H2918" i="1"/>
  <c r="A397" i="3"/>
  <c r="M1988" i="1"/>
  <c r="O1986" i="1"/>
  <c r="I2917" i="1"/>
  <c r="J2914" i="1"/>
  <c r="A1985" i="3" l="1"/>
  <c r="K2914" i="1"/>
  <c r="H2919" i="1"/>
  <c r="N1988" i="1"/>
  <c r="L1990" i="1"/>
  <c r="G4468" i="1"/>
  <c r="A398" i="3"/>
  <c r="I2918" i="1"/>
  <c r="J2915" i="1"/>
  <c r="O1987" i="1"/>
  <c r="M1989" i="1"/>
  <c r="A1986" i="3" l="1"/>
  <c r="K2915" i="1"/>
  <c r="G4469" i="1"/>
  <c r="L1991" i="1"/>
  <c r="N1989" i="1"/>
  <c r="H2920" i="1"/>
  <c r="A399" i="3"/>
  <c r="M1990" i="1"/>
  <c r="I2919" i="1"/>
  <c r="J2916" i="1"/>
  <c r="K2916" i="1" l="1"/>
  <c r="H2921" i="1"/>
  <c r="L1992" i="1"/>
  <c r="G4470" i="1"/>
  <c r="N1990" i="1"/>
  <c r="A400" i="3"/>
  <c r="O1988" i="1"/>
  <c r="I2920" i="1"/>
  <c r="J2917" i="1"/>
  <c r="A1987" i="3" l="1"/>
  <c r="O1989" i="1"/>
  <c r="M1991" i="1"/>
  <c r="A1988" i="3" l="1"/>
  <c r="K2917" i="1"/>
  <c r="L1993" i="1"/>
  <c r="G4471" i="1"/>
  <c r="H2922" i="1"/>
  <c r="N1991" i="1"/>
  <c r="A401" i="3"/>
  <c r="M1992" i="1"/>
  <c r="I2921" i="1"/>
  <c r="J2918" i="1"/>
  <c r="K2918" i="1" l="1"/>
  <c r="H2923" i="1"/>
  <c r="N1992" i="1"/>
  <c r="L1994" i="1"/>
  <c r="G4472" i="1"/>
  <c r="A402" i="3"/>
  <c r="O1990" i="1"/>
  <c r="M1993" i="1"/>
  <c r="J2919" i="1"/>
  <c r="A1989" i="3" l="1"/>
  <c r="O1991" i="1"/>
  <c r="I2922" i="1"/>
  <c r="A1990" i="3" l="1"/>
  <c r="K2919" i="1"/>
  <c r="G4473" i="1"/>
  <c r="L1995" i="1"/>
  <c r="H2924" i="1"/>
  <c r="N1993" i="1"/>
  <c r="A403" i="3"/>
  <c r="M1994" i="1"/>
  <c r="O1992" i="1"/>
  <c r="J2920" i="1"/>
  <c r="I2923" i="1"/>
  <c r="A1991" i="3" l="1"/>
  <c r="K2920" i="1"/>
  <c r="N1994" i="1"/>
  <c r="L1996" i="1"/>
  <c r="G4474" i="1"/>
  <c r="H2925" i="1"/>
  <c r="A404" i="3"/>
  <c r="O1993" i="1"/>
  <c r="I2924" i="1"/>
  <c r="M1995" i="1"/>
  <c r="J2921" i="1"/>
  <c r="A1992" i="3" l="1"/>
  <c r="K2921" i="1"/>
  <c r="L1997" i="1"/>
  <c r="G4475" i="1"/>
  <c r="N1995" i="1"/>
  <c r="H2926" i="1"/>
  <c r="A405" i="3"/>
  <c r="M1996" i="1"/>
  <c r="I2925" i="1"/>
  <c r="J2922" i="1"/>
  <c r="K2922" i="1" l="1"/>
  <c r="N1996" i="1"/>
  <c r="L1998" i="1"/>
  <c r="H2927" i="1"/>
  <c r="G4476" i="1"/>
  <c r="A406" i="3"/>
  <c r="O1994" i="1"/>
  <c r="M1997" i="1"/>
  <c r="I2926" i="1"/>
  <c r="J2923" i="1"/>
  <c r="A1993" i="3" l="1"/>
  <c r="O1995" i="1"/>
  <c r="A1994" i="3" l="1"/>
  <c r="K2923" i="1"/>
  <c r="H2928" i="1"/>
  <c r="N1997" i="1"/>
  <c r="L1999" i="1"/>
  <c r="G4477" i="1"/>
  <c r="A407" i="3"/>
  <c r="M1998" i="1"/>
  <c r="J2924" i="1"/>
  <c r="O1996" i="1"/>
  <c r="I2927" i="1"/>
  <c r="A1995" i="3" l="1"/>
  <c r="K2924" i="1"/>
  <c r="G4478" i="1"/>
  <c r="N1998" i="1"/>
  <c r="L2000" i="1"/>
  <c r="H2929" i="1"/>
  <c r="A408" i="3"/>
  <c r="O1997" i="1"/>
  <c r="M1999" i="1"/>
  <c r="I2928" i="1"/>
  <c r="J2925" i="1"/>
  <c r="A1996" i="3" l="1"/>
  <c r="K2925" i="1"/>
  <c r="H2930" i="1"/>
  <c r="G4479" i="1"/>
  <c r="L2001" i="1"/>
  <c r="N1999" i="1"/>
  <c r="A409" i="3"/>
  <c r="I2929" i="1"/>
  <c r="M2000" i="1"/>
  <c r="O1998" i="1"/>
  <c r="J2926" i="1"/>
  <c r="A1997" i="3" l="1"/>
  <c r="K2926" i="1"/>
  <c r="G4480" i="1"/>
  <c r="L2002" i="1"/>
  <c r="H2931" i="1"/>
  <c r="N2000" i="1"/>
  <c r="A410" i="3"/>
  <c r="I2930" i="1"/>
  <c r="J2927" i="1"/>
  <c r="O1999" i="1"/>
  <c r="M2001" i="1"/>
  <c r="A1998" i="3" l="1"/>
  <c r="K2927" i="1"/>
  <c r="N2001" i="1"/>
  <c r="G4481" i="1"/>
  <c r="H2932" i="1"/>
  <c r="L2003" i="1"/>
  <c r="A411" i="3"/>
  <c r="O2000" i="1"/>
  <c r="I2931" i="1"/>
  <c r="M2002" i="1"/>
  <c r="J2928" i="1"/>
  <c r="A1999" i="3" l="1"/>
  <c r="K2928" i="1"/>
  <c r="L2004" i="1"/>
  <c r="G4482" i="1"/>
  <c r="H2933" i="1"/>
  <c r="N2002" i="1"/>
  <c r="A412" i="3"/>
  <c r="M2003" i="1"/>
  <c r="O2001" i="1"/>
  <c r="J2929" i="1"/>
  <c r="I2932" i="1"/>
  <c r="A2000" i="3" l="1"/>
  <c r="K2929" i="1"/>
  <c r="H2934" i="1"/>
  <c r="N2003" i="1"/>
  <c r="L2005" i="1"/>
  <c r="G4483" i="1"/>
  <c r="A413" i="3"/>
  <c r="O2002" i="1"/>
  <c r="J2930" i="1"/>
  <c r="I2933" i="1"/>
  <c r="M2004" i="1"/>
  <c r="A2001" i="3" l="1"/>
  <c r="K2930" i="1"/>
  <c r="H2935" i="1"/>
  <c r="N2004" i="1"/>
  <c r="G4484" i="1"/>
  <c r="L2006" i="1"/>
  <c r="A414" i="3"/>
  <c r="I2934" i="1"/>
  <c r="J2931" i="1"/>
  <c r="O2003" i="1"/>
  <c r="M2005" i="1"/>
  <c r="A2002" i="3" l="1"/>
  <c r="K2931" i="1"/>
  <c r="L2007" i="1"/>
  <c r="N2005" i="1"/>
  <c r="G4485" i="1"/>
  <c r="H2936" i="1"/>
  <c r="A415" i="3"/>
  <c r="O2004" i="1"/>
  <c r="M2006" i="1"/>
  <c r="I2935" i="1"/>
  <c r="J2932" i="1"/>
  <c r="A2003" i="3" l="1"/>
  <c r="K2932" i="1"/>
  <c r="G4486" i="1"/>
  <c r="L2008" i="1"/>
  <c r="H2937" i="1"/>
  <c r="N2006" i="1"/>
  <c r="A416" i="3"/>
  <c r="J2933" i="1"/>
  <c r="M2007" i="1"/>
  <c r="I2936" i="1"/>
  <c r="K2933" i="1" l="1"/>
  <c r="N2007" i="1"/>
  <c r="H2938" i="1"/>
  <c r="G4487" i="1"/>
  <c r="L2009" i="1"/>
  <c r="A417" i="3"/>
  <c r="O2005" i="1"/>
  <c r="O2006" i="1"/>
  <c r="M2008" i="1"/>
  <c r="J2934" i="1"/>
  <c r="I2937" i="1"/>
  <c r="A2004" i="3" l="1"/>
  <c r="A2005" i="3"/>
  <c r="K2934" i="1"/>
  <c r="G4488" i="1"/>
  <c r="L2010" i="1"/>
  <c r="N2008" i="1"/>
  <c r="H2939" i="1"/>
  <c r="A418" i="3"/>
  <c r="J2935" i="1"/>
  <c r="I2938" i="1"/>
  <c r="O2007" i="1"/>
  <c r="M2009" i="1"/>
  <c r="A2006" i="3" l="1"/>
  <c r="K2935" i="1"/>
  <c r="N2009" i="1"/>
  <c r="G4489" i="1"/>
  <c r="H2940" i="1"/>
  <c r="L2011" i="1"/>
  <c r="A419" i="3"/>
  <c r="M2010" i="1"/>
  <c r="O2008" i="1"/>
  <c r="I2939" i="1"/>
  <c r="J2936" i="1"/>
  <c r="A2007" i="3" l="1"/>
  <c r="K2936" i="1"/>
  <c r="L2012" i="1"/>
  <c r="G4490" i="1"/>
  <c r="N2010" i="1"/>
  <c r="H2941" i="1"/>
  <c r="A420" i="3"/>
  <c r="M2011" i="1"/>
  <c r="O2009" i="1"/>
  <c r="I2940" i="1"/>
  <c r="J2937" i="1"/>
  <c r="A2008" i="3" l="1"/>
  <c r="K2937" i="1"/>
  <c r="H2942" i="1"/>
  <c r="N2011" i="1"/>
  <c r="L2013" i="1"/>
  <c r="G4491" i="1"/>
  <c r="A421" i="3"/>
  <c r="O2010" i="1"/>
  <c r="J2938" i="1"/>
  <c r="I2941" i="1"/>
  <c r="M2012" i="1"/>
  <c r="A2009" i="3" l="1"/>
  <c r="K2938" i="1"/>
  <c r="H2943" i="1"/>
  <c r="L2014" i="1"/>
  <c r="G4492" i="1"/>
  <c r="N2012" i="1"/>
  <c r="A422" i="3"/>
  <c r="I2942" i="1"/>
  <c r="J2939" i="1"/>
  <c r="O2011" i="1"/>
  <c r="M2013" i="1"/>
  <c r="A2010" i="3" l="1"/>
  <c r="K2939" i="1"/>
  <c r="G4493" i="1"/>
  <c r="N2013" i="1"/>
  <c r="H2944" i="1"/>
  <c r="L2015" i="1"/>
  <c r="A423" i="3"/>
  <c r="J2940" i="1"/>
  <c r="M2014" i="1"/>
  <c r="O2012" i="1"/>
  <c r="I2943" i="1"/>
  <c r="A2011" i="3" l="1"/>
  <c r="K2940" i="1"/>
  <c r="H2945" i="1"/>
  <c r="N2014" i="1"/>
  <c r="G4494" i="1"/>
  <c r="L2016" i="1"/>
  <c r="A424" i="3"/>
  <c r="I2944" i="1"/>
  <c r="O2013" i="1"/>
  <c r="J2941" i="1"/>
  <c r="M2015" i="1"/>
  <c r="A2012" i="3" l="1"/>
  <c r="K2941" i="1"/>
  <c r="G4495" i="1"/>
  <c r="L2017" i="1"/>
  <c r="H2946" i="1"/>
  <c r="N2015" i="1"/>
  <c r="A425" i="3"/>
  <c r="I2945" i="1"/>
  <c r="M2016" i="1"/>
  <c r="O2014" i="1"/>
  <c r="J2942" i="1"/>
  <c r="A2013" i="3" l="1"/>
  <c r="K2942" i="1"/>
  <c r="H2947" i="1"/>
  <c r="N2016" i="1"/>
  <c r="G4496" i="1"/>
  <c r="L2018" i="1"/>
  <c r="A426" i="3"/>
  <c r="I2946" i="1"/>
  <c r="O2015" i="1"/>
  <c r="J2943" i="1"/>
  <c r="M2017" i="1"/>
  <c r="A2014" i="3" l="1"/>
  <c r="K2943" i="1"/>
  <c r="L2019" i="1"/>
  <c r="G4497" i="1"/>
  <c r="H2948" i="1"/>
  <c r="N2017" i="1"/>
  <c r="A427" i="3"/>
  <c r="M2018" i="1"/>
  <c r="I2947" i="1"/>
  <c r="J2944" i="1"/>
  <c r="K2944" i="1" l="1"/>
  <c r="N2018" i="1"/>
  <c r="L2020" i="1"/>
  <c r="H2949" i="1"/>
  <c r="G4498" i="1"/>
  <c r="A428" i="3"/>
  <c r="O2016" i="1"/>
  <c r="O2017" i="1"/>
  <c r="I2948" i="1"/>
  <c r="M2019" i="1"/>
  <c r="J2945" i="1"/>
  <c r="A2015" i="3" l="1"/>
  <c r="A2016" i="3"/>
  <c r="K2945" i="1"/>
  <c r="G4499" i="1"/>
  <c r="L2021" i="1"/>
  <c r="H2950" i="1"/>
  <c r="N2019" i="1"/>
  <c r="A429" i="3"/>
  <c r="O2018" i="1"/>
  <c r="J2946" i="1"/>
  <c r="I2949" i="1"/>
  <c r="M2020" i="1"/>
  <c r="A2017" i="3" l="1"/>
  <c r="K2946" i="1"/>
  <c r="N2020" i="1"/>
  <c r="G4500" i="1"/>
  <c r="H2951" i="1"/>
  <c r="L2022" i="1"/>
  <c r="A430" i="3"/>
  <c r="O2019" i="1"/>
  <c r="M2021" i="1"/>
  <c r="J2947" i="1"/>
  <c r="I2950" i="1"/>
  <c r="A2018" i="3" l="1"/>
  <c r="K2947" i="1"/>
  <c r="G4501" i="1"/>
  <c r="H2952" i="1"/>
  <c r="L2023" i="1"/>
  <c r="N2021" i="1"/>
  <c r="A431" i="3"/>
  <c r="O2020" i="1"/>
  <c r="J2948" i="1"/>
  <c r="I2951" i="1"/>
  <c r="M2022" i="1"/>
  <c r="A2019" i="3" l="1"/>
  <c r="K2948" i="1"/>
  <c r="N2022" i="1"/>
  <c r="G4502" i="1"/>
  <c r="L2024" i="1"/>
  <c r="H2953" i="1"/>
  <c r="A432" i="3"/>
  <c r="O2021" i="1"/>
  <c r="M2023" i="1"/>
  <c r="J2949" i="1"/>
  <c r="I2952" i="1"/>
  <c r="A2020" i="3" l="1"/>
  <c r="K2949" i="1"/>
  <c r="G4503" i="1"/>
  <c r="L2025" i="1"/>
  <c r="N2023" i="1"/>
  <c r="H2954" i="1"/>
  <c r="A433" i="3"/>
  <c r="I2953" i="1"/>
  <c r="O2022" i="1"/>
  <c r="J2950" i="1"/>
  <c r="M2024" i="1"/>
  <c r="A2021" i="3" l="1"/>
  <c r="K2950" i="1"/>
  <c r="H2955" i="1"/>
  <c r="G4504" i="1"/>
  <c r="N2024" i="1"/>
  <c r="L2026" i="1"/>
  <c r="A434" i="3"/>
  <c r="I2954" i="1"/>
  <c r="O2023" i="1"/>
  <c r="M2025" i="1"/>
  <c r="J2951" i="1"/>
  <c r="A2022" i="3" l="1"/>
  <c r="K2951" i="1"/>
  <c r="L2027" i="1"/>
  <c r="H2956" i="1"/>
  <c r="N2025" i="1"/>
  <c r="G4505" i="1"/>
  <c r="A435" i="3"/>
  <c r="M2026" i="1"/>
  <c r="O2024" i="1"/>
  <c r="I2955" i="1"/>
  <c r="J2952" i="1"/>
  <c r="A2023" i="3" l="1"/>
  <c r="K2952" i="1"/>
  <c r="G4506" i="1"/>
  <c r="H2957" i="1"/>
  <c r="L2028" i="1"/>
  <c r="N2026" i="1"/>
  <c r="A436" i="3"/>
  <c r="I2956" i="1"/>
  <c r="M2027" i="1"/>
  <c r="J2953" i="1"/>
  <c r="K2953" i="1" l="1"/>
  <c r="N2027" i="1"/>
  <c r="G4507" i="1"/>
  <c r="L2029" i="1"/>
  <c r="H2958" i="1"/>
  <c r="A437" i="3"/>
  <c r="O2025" i="1"/>
  <c r="M2028" i="1"/>
  <c r="J2954" i="1"/>
  <c r="I2957" i="1"/>
  <c r="A2024" i="3" l="1"/>
  <c r="O2026" i="1"/>
  <c r="A2025" i="3" l="1"/>
  <c r="K2954" i="1"/>
  <c r="G4508" i="1"/>
  <c r="L2030" i="1"/>
  <c r="H2959" i="1"/>
  <c r="N2028" i="1"/>
  <c r="A438" i="3"/>
  <c r="O2027" i="1"/>
  <c r="I2958" i="1"/>
  <c r="J2955" i="1"/>
  <c r="M2029" i="1"/>
  <c r="A2026" i="3" l="1"/>
  <c r="K2955" i="1"/>
  <c r="G4509" i="1"/>
  <c r="N2029" i="1"/>
  <c r="H2960" i="1"/>
  <c r="L2031" i="1"/>
  <c r="A439" i="3"/>
  <c r="M2030" i="1"/>
  <c r="O2028" i="1"/>
  <c r="I2959" i="1"/>
  <c r="J2956" i="1"/>
  <c r="A2027" i="3" l="1"/>
  <c r="K2956" i="1"/>
  <c r="H2961" i="1"/>
  <c r="L2032" i="1"/>
  <c r="N2030" i="1"/>
  <c r="G4510" i="1"/>
  <c r="A440" i="3"/>
  <c r="M2031" i="1"/>
  <c r="J2957" i="1"/>
  <c r="I2960" i="1"/>
  <c r="K2957" i="1" l="1"/>
  <c r="H2962" i="1"/>
  <c r="L2033" i="1"/>
  <c r="G4511" i="1"/>
  <c r="N2031" i="1"/>
  <c r="A441" i="3"/>
  <c r="O2029" i="1"/>
  <c r="J2958" i="1"/>
  <c r="I2961" i="1"/>
  <c r="M2032" i="1"/>
  <c r="A2028" i="3" l="1"/>
  <c r="O2030" i="1"/>
  <c r="A2029" i="3" l="1"/>
  <c r="K2958" i="1"/>
  <c r="L2034" i="1"/>
  <c r="N2032" i="1"/>
  <c r="G4512" i="1"/>
  <c r="H2963" i="1"/>
  <c r="A442" i="3"/>
  <c r="M2033" i="1"/>
  <c r="O2031" i="1"/>
  <c r="J2959" i="1"/>
  <c r="I2962" i="1"/>
  <c r="A2030" i="3" l="1"/>
  <c r="K2959" i="1"/>
  <c r="H2964" i="1"/>
  <c r="G4513" i="1"/>
  <c r="L2035" i="1"/>
  <c r="N2033" i="1"/>
  <c r="A443" i="3"/>
  <c r="I2963" i="1"/>
  <c r="M2034" i="1"/>
  <c r="O2032" i="1"/>
  <c r="J2960" i="1"/>
  <c r="A2031" i="3" l="1"/>
  <c r="K2960" i="1"/>
  <c r="H2965" i="1"/>
  <c r="L2036" i="1"/>
  <c r="N2034" i="1"/>
  <c r="G4514" i="1"/>
  <c r="A444" i="3"/>
  <c r="I2964" i="1"/>
  <c r="M2035" i="1"/>
  <c r="J2961" i="1"/>
  <c r="K2961" i="1" l="1"/>
  <c r="N2035" i="1"/>
  <c r="G4515" i="1"/>
  <c r="H2966" i="1"/>
  <c r="L2037" i="1"/>
  <c r="A445" i="3"/>
  <c r="O2033" i="1"/>
  <c r="O2034" i="1"/>
  <c r="M2036" i="1"/>
  <c r="I2965" i="1"/>
  <c r="J2962" i="1"/>
  <c r="A2032" i="3" l="1"/>
  <c r="A2033" i="3"/>
  <c r="K2962" i="1"/>
  <c r="G4516" i="1"/>
  <c r="H2967" i="1"/>
  <c r="N2036" i="1"/>
  <c r="L2038" i="1"/>
  <c r="A446" i="3"/>
  <c r="O2035" i="1"/>
  <c r="J2963" i="1"/>
  <c r="I2966" i="1"/>
  <c r="M2037" i="1"/>
  <c r="A2034" i="3" l="1"/>
  <c r="K2963" i="1"/>
  <c r="L2039" i="1"/>
  <c r="N2037" i="1"/>
  <c r="G4517" i="1"/>
  <c r="H2968" i="1"/>
  <c r="A447" i="3"/>
  <c r="M2038" i="1"/>
  <c r="J2964" i="1"/>
  <c r="O2036" i="1"/>
  <c r="I2967" i="1"/>
  <c r="A2035" i="3" l="1"/>
  <c r="K2964" i="1"/>
  <c r="H2969" i="1"/>
  <c r="L2040" i="1"/>
  <c r="G4518" i="1"/>
  <c r="N2038" i="1"/>
  <c r="A448" i="3"/>
  <c r="I2968" i="1"/>
  <c r="J2965" i="1"/>
  <c r="O2037" i="1"/>
  <c r="M2039" i="1"/>
  <c r="A2036" i="3" l="1"/>
  <c r="K2965" i="1"/>
  <c r="L2041" i="1"/>
  <c r="G4519" i="1"/>
  <c r="H2970" i="1"/>
  <c r="N2039" i="1"/>
  <c r="A449" i="3"/>
  <c r="M2040" i="1"/>
  <c r="O2038" i="1"/>
  <c r="I2969" i="1"/>
  <c r="J2966" i="1"/>
  <c r="A2037" i="3" l="1"/>
  <c r="K2966" i="1"/>
  <c r="H2971" i="1"/>
  <c r="L2042" i="1"/>
  <c r="N2040" i="1"/>
  <c r="G4520" i="1"/>
  <c r="A450" i="3"/>
  <c r="M2041" i="1"/>
  <c r="O2039" i="1"/>
  <c r="I2970" i="1"/>
  <c r="J2967" i="1"/>
  <c r="A2038" i="3" l="1"/>
  <c r="K2967" i="1"/>
  <c r="N2041" i="1"/>
  <c r="H2972" i="1"/>
  <c r="L2043" i="1"/>
  <c r="G4521" i="1"/>
  <c r="A451" i="3"/>
  <c r="M2042" i="1"/>
  <c r="I2971" i="1"/>
  <c r="J2968" i="1"/>
  <c r="K2968" i="1" l="1"/>
  <c r="G4522" i="1"/>
  <c r="H2973" i="1"/>
  <c r="L2044" i="1"/>
  <c r="N2042" i="1"/>
  <c r="A452" i="3"/>
  <c r="O2040" i="1"/>
  <c r="I2972" i="1"/>
  <c r="M2043" i="1"/>
  <c r="J2969" i="1"/>
  <c r="A2039" i="3" l="1"/>
  <c r="O2041" i="1"/>
  <c r="A2040" i="3" l="1"/>
  <c r="K2969" i="1"/>
  <c r="N2043" i="1"/>
  <c r="G4523" i="1"/>
  <c r="L2045" i="1"/>
  <c r="H2974" i="1"/>
  <c r="A453" i="3"/>
  <c r="O2042" i="1"/>
  <c r="M2044" i="1"/>
  <c r="J2970" i="1"/>
  <c r="I2973" i="1"/>
  <c r="A2041" i="3" l="1"/>
  <c r="K2970" i="1"/>
  <c r="G4524" i="1"/>
  <c r="L2046" i="1"/>
  <c r="N2044" i="1"/>
  <c r="H2975" i="1"/>
  <c r="A454" i="3"/>
  <c r="M2045" i="1"/>
  <c r="O2043" i="1"/>
  <c r="I2974" i="1"/>
  <c r="J2971" i="1"/>
  <c r="A2042" i="3" l="1"/>
  <c r="K2971" i="1"/>
  <c r="H2976" i="1"/>
  <c r="G4525" i="1"/>
  <c r="N2045" i="1"/>
  <c r="L2047" i="1"/>
  <c r="A455" i="3"/>
  <c r="I2975" i="1"/>
  <c r="M2046" i="1"/>
  <c r="O2044" i="1"/>
  <c r="J2972" i="1"/>
  <c r="A2043" i="3" l="1"/>
  <c r="K2972" i="1"/>
  <c r="L2048" i="1"/>
  <c r="N2046" i="1"/>
  <c r="G4526" i="1"/>
  <c r="H2977" i="1"/>
  <c r="A456" i="3"/>
  <c r="M2047" i="1"/>
  <c r="J2973" i="1"/>
  <c r="O2045" i="1"/>
  <c r="I2976" i="1"/>
  <c r="A2044" i="3" l="1"/>
  <c r="K2973" i="1"/>
  <c r="H2978" i="1"/>
  <c r="G4527" i="1"/>
  <c r="L2049" i="1"/>
  <c r="N2047" i="1"/>
  <c r="A457" i="3"/>
  <c r="I2977" i="1"/>
  <c r="J2974" i="1"/>
  <c r="O2046" i="1"/>
  <c r="M2048" i="1"/>
  <c r="A2045" i="3" l="1"/>
  <c r="K2974" i="1"/>
  <c r="N2048" i="1"/>
  <c r="L2050" i="1"/>
  <c r="H2979" i="1"/>
  <c r="G4528" i="1"/>
  <c r="A458" i="3"/>
  <c r="J2975" i="1"/>
  <c r="O2047" i="1"/>
  <c r="I2978" i="1"/>
  <c r="M2049" i="1"/>
  <c r="A2046" i="3" l="1"/>
  <c r="K2975" i="1"/>
  <c r="H2980" i="1"/>
  <c r="N2049" i="1"/>
  <c r="G4529" i="1"/>
  <c r="L2051" i="1"/>
  <c r="A459" i="3"/>
  <c r="I2979" i="1"/>
  <c r="O2048" i="1"/>
  <c r="J2976" i="1"/>
  <c r="M2050" i="1"/>
  <c r="A2047" i="3" l="1"/>
  <c r="K2976" i="1"/>
  <c r="G4530" i="1"/>
  <c r="L2052" i="1"/>
  <c r="H2981" i="1"/>
  <c r="N2050" i="1"/>
  <c r="A460" i="3"/>
  <c r="J2977" i="1"/>
  <c r="O2049" i="1"/>
  <c r="M2051" i="1"/>
  <c r="I2980" i="1"/>
  <c r="A2048" i="3" l="1"/>
  <c r="K2977" i="1"/>
  <c r="N2051" i="1"/>
  <c r="G4531" i="1"/>
  <c r="H2982" i="1"/>
  <c r="L2053" i="1"/>
  <c r="A461" i="3"/>
  <c r="O2050" i="1"/>
  <c r="I2981" i="1"/>
  <c r="J2978" i="1"/>
  <c r="M2052" i="1"/>
  <c r="A2049" i="3" l="1"/>
  <c r="K2978" i="1"/>
  <c r="L2054" i="1"/>
  <c r="G4532" i="1"/>
  <c r="N2052" i="1"/>
  <c r="H2983" i="1"/>
  <c r="A462" i="3"/>
  <c r="M2053" i="1"/>
  <c r="J2979" i="1"/>
  <c r="O2051" i="1"/>
  <c r="I2982" i="1"/>
  <c r="A2050" i="3" l="1"/>
  <c r="K2979" i="1"/>
  <c r="H2984" i="1"/>
  <c r="L2055" i="1"/>
  <c r="N2053" i="1"/>
  <c r="G4533" i="1"/>
  <c r="A463" i="3"/>
  <c r="I2983" i="1"/>
  <c r="M2054" i="1"/>
  <c r="O2052" i="1"/>
  <c r="J2980" i="1"/>
  <c r="A2051" i="3" l="1"/>
  <c r="K2980" i="1"/>
  <c r="G4534" i="1"/>
  <c r="L2056" i="1"/>
  <c r="H2985" i="1"/>
  <c r="N2054" i="1"/>
  <c r="A464" i="3"/>
  <c r="J2981" i="1"/>
  <c r="O2053" i="1"/>
  <c r="M2055" i="1"/>
  <c r="I2984" i="1"/>
  <c r="A2052" i="3" l="1"/>
  <c r="K2981" i="1"/>
  <c r="N2055" i="1"/>
  <c r="G4535" i="1"/>
  <c r="H2986" i="1"/>
  <c r="L2057" i="1"/>
  <c r="A465" i="3"/>
  <c r="M2056" i="1"/>
  <c r="J2982" i="1"/>
  <c r="O2054" i="1"/>
  <c r="I2985" i="1"/>
  <c r="A2053" i="3" l="1"/>
  <c r="K2982" i="1"/>
  <c r="L2058" i="1"/>
  <c r="G4536" i="1"/>
  <c r="H2987" i="1"/>
  <c r="N2056" i="1"/>
  <c r="A466" i="3"/>
  <c r="M2057" i="1"/>
  <c r="I2986" i="1"/>
  <c r="O2055" i="1"/>
  <c r="J2983" i="1"/>
  <c r="A2054" i="3" l="1"/>
  <c r="K2983" i="1"/>
  <c r="N2057" i="1"/>
  <c r="H2988" i="1"/>
  <c r="L2059" i="1"/>
  <c r="G4537" i="1"/>
  <c r="A467" i="3"/>
  <c r="M2058" i="1"/>
  <c r="J2984" i="1"/>
  <c r="O2056" i="1"/>
  <c r="I2987" i="1"/>
  <c r="A2055" i="3" l="1"/>
  <c r="K2984" i="1"/>
  <c r="L2060" i="1"/>
  <c r="N2058" i="1"/>
  <c r="G4538" i="1"/>
  <c r="H2989" i="1"/>
  <c r="A468" i="3"/>
  <c r="M2059" i="1"/>
  <c r="J2985" i="1"/>
  <c r="O2057" i="1"/>
  <c r="I2988" i="1"/>
  <c r="A2056" i="3" l="1"/>
  <c r="K2985" i="1"/>
  <c r="G4539" i="1"/>
  <c r="H2990" i="1"/>
  <c r="L2061" i="1"/>
  <c r="N2059" i="1"/>
  <c r="A469" i="3"/>
  <c r="M2060" i="1"/>
  <c r="O2058" i="1"/>
  <c r="J2986" i="1"/>
  <c r="I2989" i="1"/>
  <c r="A2057" i="3" l="1"/>
  <c r="K2986" i="1"/>
  <c r="H2991" i="1"/>
  <c r="L2062" i="1"/>
  <c r="G4540" i="1"/>
  <c r="N2060" i="1"/>
  <c r="A470" i="3"/>
  <c r="I2990" i="1"/>
  <c r="M2061" i="1"/>
  <c r="O2059" i="1"/>
  <c r="J2987" i="1"/>
  <c r="A2058" i="3" l="1"/>
  <c r="K2987" i="1"/>
  <c r="G4541" i="1"/>
  <c r="N2061" i="1"/>
  <c r="H2992" i="1"/>
  <c r="L2063" i="1"/>
  <c r="A471" i="3"/>
  <c r="I2991" i="1"/>
  <c r="M2062" i="1"/>
  <c r="O2060" i="1"/>
  <c r="J2988" i="1"/>
  <c r="A2059" i="3" l="1"/>
  <c r="K2988" i="1"/>
  <c r="L2064" i="1"/>
  <c r="G4542" i="1"/>
  <c r="H2993" i="1"/>
  <c r="N2062" i="1"/>
  <c r="A472" i="3"/>
  <c r="M2063" i="1"/>
  <c r="I2992" i="1"/>
  <c r="J2989" i="1"/>
  <c r="K2989" i="1" l="1"/>
  <c r="H2994" i="1"/>
  <c r="N2063" i="1"/>
  <c r="L2065" i="1"/>
  <c r="G4543" i="1"/>
  <c r="A473" i="3"/>
  <c r="O2061" i="1"/>
  <c r="J2990" i="1"/>
  <c r="I2993" i="1"/>
  <c r="A2060" i="3" l="1"/>
  <c r="O2062" i="1"/>
  <c r="M2064" i="1"/>
  <c r="A2061" i="3" l="1"/>
  <c r="K2990" i="1"/>
  <c r="L2066" i="1"/>
  <c r="H2995" i="1"/>
  <c r="G4544" i="1"/>
  <c r="N2064" i="1"/>
  <c r="A474" i="3"/>
  <c r="M2065" i="1"/>
  <c r="J2991" i="1"/>
  <c r="O2063" i="1"/>
  <c r="I2994" i="1"/>
  <c r="A2062" i="3" l="1"/>
  <c r="K2991" i="1"/>
  <c r="G4545" i="1"/>
  <c r="L2067" i="1"/>
  <c r="N2065" i="1"/>
  <c r="H2996" i="1"/>
  <c r="A475" i="3"/>
  <c r="I2995" i="1"/>
  <c r="J2992" i="1"/>
  <c r="O2064" i="1"/>
  <c r="M2066" i="1"/>
  <c r="A2063" i="3" l="1"/>
  <c r="K2992" i="1"/>
  <c r="H2997" i="1"/>
  <c r="L2068" i="1"/>
  <c r="N2066" i="1"/>
  <c r="G4546" i="1"/>
  <c r="A476" i="3"/>
  <c r="M2067" i="1"/>
  <c r="J2993" i="1"/>
  <c r="I2996" i="1"/>
  <c r="K2993" i="1" l="1"/>
  <c r="N2067" i="1"/>
  <c r="H2998" i="1"/>
  <c r="G4547" i="1"/>
  <c r="L2069" i="1"/>
  <c r="A477" i="3"/>
  <c r="O2065" i="1"/>
  <c r="O2066" i="1"/>
  <c r="J2994" i="1"/>
  <c r="M2068" i="1"/>
  <c r="I2997" i="1"/>
  <c r="A2064" i="3" l="1"/>
  <c r="A2065" i="3"/>
  <c r="K2994" i="1"/>
  <c r="G4548" i="1"/>
  <c r="L2070" i="1"/>
  <c r="N2068" i="1"/>
  <c r="H2999" i="1"/>
  <c r="A478" i="3"/>
  <c r="O2067" i="1"/>
  <c r="I2998" i="1"/>
  <c r="J2995" i="1"/>
  <c r="M2069" i="1"/>
  <c r="A2066" i="3" l="1"/>
  <c r="K2995" i="1"/>
  <c r="L2071" i="1"/>
  <c r="H3000" i="1"/>
  <c r="N2069" i="1"/>
  <c r="G4549" i="1"/>
  <c r="A479" i="3"/>
  <c r="M2070" i="1"/>
  <c r="I2999" i="1"/>
  <c r="O2068" i="1"/>
  <c r="J2996" i="1"/>
  <c r="A2067" i="3" l="1"/>
  <c r="K2996" i="1"/>
  <c r="N2070" i="1"/>
  <c r="G4550" i="1"/>
  <c r="L2072" i="1"/>
  <c r="H3001" i="1"/>
  <c r="A480" i="3"/>
  <c r="O2069" i="1"/>
  <c r="M2071" i="1"/>
  <c r="J2997" i="1"/>
  <c r="I3000" i="1"/>
  <c r="A2068" i="3" l="1"/>
  <c r="K2997" i="1"/>
  <c r="L2073" i="1"/>
  <c r="N2071" i="1"/>
  <c r="H3002" i="1"/>
  <c r="G4551" i="1"/>
  <c r="A481" i="3"/>
  <c r="O2070" i="1"/>
  <c r="I3001" i="1"/>
  <c r="M2072" i="1"/>
  <c r="J2998" i="1"/>
  <c r="A2069" i="3" l="1"/>
  <c r="K2998" i="1"/>
  <c r="G4552" i="1"/>
  <c r="H3003" i="1"/>
  <c r="L2074" i="1"/>
  <c r="N2072" i="1"/>
  <c r="A482" i="3"/>
  <c r="I3002" i="1"/>
  <c r="J2999" i="1"/>
  <c r="O2071" i="1"/>
  <c r="M2073" i="1"/>
  <c r="A2070" i="3" l="1"/>
  <c r="K2999" i="1"/>
  <c r="H3004" i="1"/>
  <c r="G4553" i="1"/>
  <c r="N2073" i="1"/>
  <c r="L2075" i="1"/>
  <c r="A483" i="3"/>
  <c r="O2072" i="1"/>
  <c r="J3000" i="1"/>
  <c r="I3003" i="1"/>
  <c r="M2074" i="1"/>
  <c r="A2071" i="3" l="1"/>
  <c r="K3000" i="1"/>
  <c r="G4554" i="1"/>
  <c r="N2074" i="1"/>
  <c r="L2076" i="1"/>
  <c r="H3005" i="1"/>
  <c r="A484" i="3"/>
  <c r="J3001" i="1"/>
  <c r="I3004" i="1"/>
  <c r="O2073" i="1"/>
  <c r="M2075" i="1"/>
  <c r="A2072" i="3" l="1"/>
  <c r="K3001" i="1"/>
  <c r="H3006" i="1"/>
  <c r="G4555" i="1"/>
  <c r="L2077" i="1"/>
  <c r="N2075" i="1"/>
  <c r="A485" i="3"/>
  <c r="I3005" i="1"/>
  <c r="M2076" i="1"/>
  <c r="O2074" i="1"/>
  <c r="J3002" i="1"/>
  <c r="A2073" i="3" l="1"/>
  <c r="K3002" i="1"/>
  <c r="G4556" i="1"/>
  <c r="L2078" i="1"/>
  <c r="H3007" i="1"/>
  <c r="N2076" i="1"/>
  <c r="A486" i="3"/>
  <c r="O2075" i="1"/>
  <c r="I3006" i="1"/>
  <c r="J3003" i="1"/>
  <c r="M2077" i="1"/>
  <c r="A2074" i="3" l="1"/>
  <c r="K3003" i="1"/>
  <c r="N2077" i="1"/>
  <c r="G4557" i="1"/>
  <c r="H3008" i="1"/>
  <c r="L2079" i="1"/>
  <c r="A487" i="3"/>
  <c r="O2076" i="1"/>
  <c r="J3004" i="1"/>
  <c r="M2078" i="1"/>
  <c r="I3007" i="1"/>
  <c r="A2075" i="3" l="1"/>
  <c r="K3004" i="1"/>
  <c r="L2080" i="1"/>
  <c r="N2078" i="1"/>
  <c r="H3009" i="1"/>
  <c r="G4558" i="1"/>
  <c r="A488" i="3"/>
  <c r="M2079" i="1"/>
  <c r="J3005" i="1"/>
  <c r="I3008" i="1"/>
  <c r="K3005" i="1" l="1"/>
  <c r="G4559" i="1"/>
  <c r="N2079" i="1"/>
  <c r="L2081" i="1"/>
  <c r="H3010" i="1"/>
  <c r="A489" i="3"/>
  <c r="O2077" i="1"/>
  <c r="I3009" i="1"/>
  <c r="A2076" i="3" l="1"/>
  <c r="O2078" i="1"/>
  <c r="M2080" i="1"/>
  <c r="J3006" i="1"/>
  <c r="A2077" i="3" l="1"/>
  <c r="K3006" i="1"/>
  <c r="L2082" i="1"/>
  <c r="H3011" i="1"/>
  <c r="G4560" i="1"/>
  <c r="N2080" i="1"/>
  <c r="A490" i="3"/>
  <c r="M2081" i="1"/>
  <c r="I3010" i="1"/>
  <c r="O2079" i="1"/>
  <c r="J3007" i="1"/>
  <c r="A2078" i="3" l="1"/>
  <c r="K3007" i="1"/>
  <c r="N2081" i="1"/>
  <c r="G4561" i="1"/>
  <c r="L2083" i="1"/>
  <c r="H3012" i="1"/>
  <c r="A491" i="3"/>
  <c r="M2082" i="1"/>
  <c r="I3011" i="1"/>
  <c r="J3008" i="1"/>
  <c r="K3008" i="1" l="1"/>
  <c r="H3013" i="1"/>
  <c r="L2084" i="1"/>
  <c r="G4562" i="1"/>
  <c r="N2082" i="1"/>
  <c r="A492" i="3"/>
  <c r="O2080" i="1"/>
  <c r="I3012" i="1"/>
  <c r="A2079" i="3" l="1"/>
  <c r="O2081" i="1"/>
  <c r="M2083" i="1"/>
  <c r="J3009" i="1"/>
  <c r="A2080" i="3" l="1"/>
  <c r="K3009" i="1"/>
  <c r="L2085" i="1"/>
  <c r="G4563" i="1"/>
  <c r="H3014" i="1"/>
  <c r="N2083" i="1"/>
  <c r="A493" i="3"/>
  <c r="M2084" i="1"/>
  <c r="I3013" i="1"/>
  <c r="O2082" i="1"/>
  <c r="J3010" i="1"/>
  <c r="A2081" i="3" l="1"/>
  <c r="K3010" i="1"/>
  <c r="G4564" i="1"/>
  <c r="H3015" i="1"/>
  <c r="L2086" i="1"/>
  <c r="N2084" i="1"/>
  <c r="A494" i="3"/>
  <c r="O2083" i="1"/>
  <c r="M2085" i="1"/>
  <c r="J3011" i="1"/>
  <c r="I3014" i="1"/>
  <c r="A2082" i="3" l="1"/>
  <c r="K3011" i="1"/>
  <c r="G4565" i="1"/>
  <c r="N2085" i="1"/>
  <c r="L2087" i="1"/>
  <c r="H3016" i="1"/>
  <c r="A495" i="3"/>
  <c r="M2086" i="1"/>
  <c r="O2084" i="1"/>
  <c r="I3015" i="1"/>
  <c r="J3012" i="1"/>
  <c r="A2083" i="3" l="1"/>
  <c r="K3012" i="1"/>
  <c r="L2088" i="1"/>
  <c r="H3017" i="1"/>
  <c r="N2086" i="1"/>
  <c r="G4566" i="1"/>
  <c r="A496" i="3"/>
  <c r="I3016" i="1"/>
  <c r="J3013" i="1"/>
  <c r="O2085" i="1"/>
  <c r="M2087" i="1"/>
  <c r="A2084" i="3" l="1"/>
  <c r="K3013" i="1"/>
  <c r="L2089" i="1"/>
  <c r="H3018" i="1"/>
  <c r="G4567" i="1"/>
  <c r="N2087" i="1"/>
  <c r="A497" i="3"/>
  <c r="J3014" i="1"/>
  <c r="M2088" i="1"/>
  <c r="I3017" i="1"/>
  <c r="K3014" i="1" l="1"/>
  <c r="H3019" i="1"/>
  <c r="N2088" i="1"/>
  <c r="G4568" i="1"/>
  <c r="L2090" i="1"/>
  <c r="A498" i="3"/>
  <c r="O2086" i="1"/>
  <c r="I3018" i="1"/>
  <c r="A2085" i="3" l="1"/>
  <c r="O2087" i="1"/>
  <c r="M2089" i="1"/>
  <c r="J3015" i="1"/>
  <c r="A2086" i="3" l="1"/>
  <c r="K3015" i="1"/>
  <c r="L2091" i="1"/>
  <c r="G4569" i="1"/>
  <c r="H3020" i="1"/>
  <c r="N2089" i="1"/>
  <c r="A499" i="3"/>
  <c r="O2088" i="1"/>
  <c r="I3019" i="1"/>
  <c r="J3016" i="1"/>
  <c r="M2090" i="1"/>
  <c r="A2087" i="3" l="1"/>
  <c r="K3016" i="1"/>
  <c r="N2090" i="1"/>
  <c r="H3021" i="1"/>
  <c r="L2092" i="1"/>
  <c r="G4570" i="1"/>
  <c r="A500" i="3"/>
  <c r="O2089" i="1"/>
  <c r="M2091" i="1"/>
  <c r="J3017" i="1"/>
  <c r="I3020" i="1"/>
  <c r="A2088" i="3" l="1"/>
  <c r="K3017" i="1"/>
  <c r="L2093" i="1"/>
  <c r="G4571" i="1"/>
  <c r="H3022" i="1"/>
  <c r="N2091" i="1"/>
  <c r="A501" i="3"/>
  <c r="M2092" i="1"/>
  <c r="J3018" i="1"/>
  <c r="O2090" i="1"/>
  <c r="I3021" i="1"/>
  <c r="A2089" i="3" l="1"/>
  <c r="K3018" i="1"/>
  <c r="H3023" i="1"/>
  <c r="N2092" i="1"/>
  <c r="L2094" i="1"/>
  <c r="G4572" i="1"/>
  <c r="A502" i="3"/>
  <c r="O2091" i="1"/>
  <c r="J3019" i="1"/>
  <c r="M2093" i="1"/>
  <c r="I3022" i="1"/>
  <c r="A2090" i="3" l="1"/>
  <c r="K3019" i="1"/>
  <c r="G4573" i="1"/>
  <c r="H3024" i="1"/>
  <c r="N2093" i="1"/>
  <c r="L2095" i="1"/>
  <c r="A503" i="3"/>
  <c r="I3023" i="1"/>
  <c r="M2094" i="1"/>
  <c r="O2092" i="1"/>
  <c r="J3020" i="1"/>
  <c r="A2091" i="3" l="1"/>
  <c r="K3020" i="1"/>
  <c r="L2096" i="1"/>
  <c r="G4574" i="1"/>
  <c r="N2094" i="1"/>
  <c r="H3025" i="1"/>
  <c r="A504" i="3"/>
  <c r="M2095" i="1"/>
  <c r="I3024" i="1"/>
  <c r="O2093" i="1"/>
  <c r="J3021" i="1"/>
  <c r="A2092" i="3" l="1"/>
  <c r="K3021" i="1"/>
  <c r="H3026" i="1"/>
  <c r="N2095" i="1"/>
  <c r="L2097" i="1"/>
  <c r="G4575" i="1"/>
  <c r="A505" i="3"/>
  <c r="J3022" i="1"/>
  <c r="I3025" i="1"/>
  <c r="O2094" i="1"/>
  <c r="M2096" i="1"/>
  <c r="A2093" i="3" l="1"/>
  <c r="K3022" i="1"/>
  <c r="L2098" i="1"/>
  <c r="H3027" i="1"/>
  <c r="G4576" i="1"/>
  <c r="N2096" i="1"/>
  <c r="A506" i="3"/>
  <c r="M2097" i="1"/>
  <c r="I3026" i="1"/>
  <c r="J3023" i="1"/>
  <c r="K3023" i="1" l="1"/>
  <c r="N2097" i="1"/>
  <c r="G4577" i="1"/>
  <c r="L2099" i="1"/>
  <c r="H3028" i="1"/>
  <c r="A507" i="3"/>
  <c r="O2095" i="1"/>
  <c r="O2096" i="1"/>
  <c r="I3027" i="1"/>
  <c r="M2098" i="1"/>
  <c r="J3024" i="1"/>
  <c r="A2094" i="3" l="1"/>
  <c r="A2095" i="3"/>
  <c r="K3024" i="1"/>
  <c r="H3029" i="1"/>
  <c r="L2100" i="1"/>
  <c r="N2098" i="1"/>
  <c r="G4578" i="1"/>
  <c r="A508" i="3"/>
  <c r="M2099" i="1"/>
  <c r="I3028" i="1"/>
  <c r="O2097" i="1"/>
  <c r="J3025" i="1"/>
  <c r="A2096" i="3" l="1"/>
  <c r="K3025" i="1"/>
  <c r="N2099" i="1"/>
  <c r="H3030" i="1"/>
  <c r="G4579" i="1"/>
  <c r="L2101" i="1"/>
  <c r="A509" i="3"/>
  <c r="M2100" i="1"/>
  <c r="I3029" i="1"/>
  <c r="O2098" i="1"/>
  <c r="J3026" i="1"/>
  <c r="A2097" i="3" l="1"/>
  <c r="K3026" i="1"/>
  <c r="G4580" i="1"/>
  <c r="L2102" i="1"/>
  <c r="H3031" i="1"/>
  <c r="N2100" i="1"/>
  <c r="A510" i="3"/>
  <c r="O2099" i="1"/>
  <c r="I3030" i="1"/>
  <c r="J3027" i="1"/>
  <c r="M2101" i="1"/>
  <c r="A2098" i="3" l="1"/>
  <c r="K3027" i="1"/>
  <c r="N2101" i="1"/>
  <c r="G4581" i="1"/>
  <c r="H3032" i="1"/>
  <c r="L2103" i="1"/>
  <c r="A511" i="3"/>
  <c r="O2100" i="1"/>
  <c r="I3031" i="1"/>
  <c r="J3028" i="1"/>
  <c r="M2102" i="1"/>
  <c r="A2099" i="3" l="1"/>
  <c r="K3028" i="1"/>
  <c r="L2104" i="1"/>
  <c r="G4582" i="1"/>
  <c r="N2102" i="1"/>
  <c r="H3033" i="1"/>
  <c r="A512" i="3"/>
  <c r="M2103" i="1"/>
  <c r="J3029" i="1"/>
  <c r="O2101" i="1"/>
  <c r="I3032" i="1"/>
  <c r="A2100" i="3" l="1"/>
  <c r="K3029" i="1"/>
  <c r="H3034" i="1"/>
  <c r="L2105" i="1"/>
  <c r="N2103" i="1"/>
  <c r="G4583" i="1"/>
  <c r="A513" i="3"/>
  <c r="I3033" i="1"/>
  <c r="M2104" i="1"/>
  <c r="O2102" i="1"/>
  <c r="J3030" i="1"/>
  <c r="A2101" i="3" l="1"/>
  <c r="K3030" i="1"/>
  <c r="G4584" i="1"/>
  <c r="H3035" i="1"/>
  <c r="N2104" i="1"/>
  <c r="L2106" i="1"/>
  <c r="A514" i="3"/>
  <c r="J3031" i="1"/>
  <c r="I3034" i="1"/>
  <c r="M2105" i="1"/>
  <c r="K3031" i="1" l="1"/>
  <c r="N2105" i="1"/>
  <c r="L2107" i="1"/>
  <c r="G4585" i="1"/>
  <c r="H3036" i="1"/>
  <c r="A515" i="3"/>
  <c r="O2103" i="1"/>
  <c r="O2104" i="1"/>
  <c r="J3032" i="1"/>
  <c r="M2106" i="1"/>
  <c r="I3035" i="1"/>
  <c r="A2102" i="3" l="1"/>
  <c r="A2103" i="3"/>
  <c r="K3032" i="1"/>
  <c r="H3037" i="1"/>
  <c r="G4586" i="1"/>
  <c r="N2106" i="1"/>
  <c r="L2108" i="1"/>
  <c r="A516" i="3"/>
  <c r="I3036" i="1"/>
  <c r="J3033" i="1"/>
  <c r="O2105" i="1"/>
  <c r="M2107" i="1"/>
  <c r="A2104" i="3" l="1"/>
  <c r="K3033" i="1"/>
  <c r="G4587" i="1"/>
  <c r="L2109" i="1"/>
  <c r="N2107" i="1"/>
  <c r="H3038" i="1"/>
  <c r="A517" i="3"/>
  <c r="O2106" i="1"/>
  <c r="M2108" i="1"/>
  <c r="I3037" i="1"/>
  <c r="J3034" i="1"/>
  <c r="A2105" i="3" l="1"/>
  <c r="K3034" i="1"/>
  <c r="H3039" i="1"/>
  <c r="N2108" i="1"/>
  <c r="G4588" i="1"/>
  <c r="L2110" i="1"/>
  <c r="A518" i="3"/>
  <c r="I3038" i="1"/>
  <c r="J3035" i="1"/>
  <c r="M2109" i="1"/>
  <c r="K3035" i="1" l="1"/>
  <c r="L2111" i="1"/>
  <c r="G4589" i="1"/>
  <c r="N2109" i="1"/>
  <c r="H3040" i="1"/>
  <c r="A519" i="3"/>
  <c r="O2107" i="1"/>
  <c r="M2110" i="1"/>
  <c r="A2106" i="3" l="1"/>
  <c r="O2108" i="1"/>
  <c r="I3039" i="1"/>
  <c r="J3036" i="1"/>
  <c r="A2107" i="3" l="1"/>
  <c r="K3036" i="1"/>
  <c r="N2110" i="1"/>
  <c r="H3041" i="1"/>
  <c r="L2112" i="1"/>
  <c r="G4590" i="1"/>
  <c r="A520" i="3"/>
  <c r="M2111" i="1"/>
  <c r="J3037" i="1"/>
  <c r="O2109" i="1"/>
  <c r="I3040" i="1"/>
  <c r="A2108" i="3" l="1"/>
  <c r="K3037" i="1"/>
  <c r="H3042" i="1"/>
  <c r="N2111" i="1"/>
  <c r="L2113" i="1"/>
  <c r="G4591" i="1"/>
  <c r="A521" i="3"/>
  <c r="I3041" i="1"/>
  <c r="M2112" i="1"/>
  <c r="J3038" i="1"/>
  <c r="K3038" i="1" l="1"/>
  <c r="G4592" i="1"/>
  <c r="N2112" i="1"/>
  <c r="H3043" i="1"/>
  <c r="L2114" i="1"/>
  <c r="A522" i="3"/>
  <c r="O2110" i="1"/>
  <c r="M2113" i="1"/>
  <c r="A2109" i="3" l="1"/>
  <c r="O2111" i="1"/>
  <c r="I3042" i="1"/>
  <c r="J3039" i="1"/>
  <c r="A2110" i="3" l="1"/>
  <c r="K3039" i="1"/>
  <c r="H3044" i="1"/>
  <c r="L2115" i="1"/>
  <c r="G4593" i="1"/>
  <c r="N2113" i="1"/>
  <c r="A523" i="3"/>
  <c r="I3043" i="1"/>
  <c r="M2114" i="1"/>
  <c r="O2112" i="1"/>
  <c r="J3040" i="1"/>
  <c r="A2111" i="3" l="1"/>
  <c r="K3040" i="1"/>
  <c r="N2114" i="1"/>
  <c r="G4594" i="1"/>
  <c r="H3045" i="1"/>
  <c r="L2116" i="1"/>
  <c r="A524" i="3"/>
  <c r="O2113" i="1"/>
  <c r="J3041" i="1"/>
  <c r="M2115" i="1"/>
  <c r="I3044" i="1"/>
  <c r="A2112" i="3" l="1"/>
  <c r="K3041" i="1"/>
  <c r="H3046" i="1"/>
  <c r="L2117" i="1"/>
  <c r="N2115" i="1"/>
  <c r="G4595" i="1"/>
  <c r="A525" i="3"/>
  <c r="M2116" i="1"/>
  <c r="J3042" i="1"/>
  <c r="I3045" i="1"/>
  <c r="K3042" i="1" l="1"/>
  <c r="G4596" i="1"/>
  <c r="H3047" i="1"/>
  <c r="L2118" i="1"/>
  <c r="N2116" i="1"/>
  <c r="A526" i="3"/>
  <c r="O2114" i="1"/>
  <c r="M2117" i="1"/>
  <c r="A2113" i="3" l="1"/>
  <c r="O2115" i="1"/>
  <c r="J3043" i="1"/>
  <c r="I3046" i="1"/>
  <c r="A2114" i="3" l="1"/>
  <c r="K3043" i="1"/>
  <c r="L2119" i="1"/>
  <c r="H3048" i="1"/>
  <c r="G4597" i="1"/>
  <c r="N2117" i="1"/>
  <c r="A527" i="3"/>
  <c r="M2118" i="1"/>
  <c r="I3047" i="1"/>
  <c r="O2116" i="1"/>
  <c r="J3044" i="1"/>
  <c r="A2115" i="3" l="1"/>
  <c r="K3044" i="1"/>
  <c r="G4598" i="1"/>
  <c r="L2120" i="1"/>
  <c r="N2118" i="1"/>
  <c r="H3049" i="1"/>
  <c r="A528" i="3"/>
  <c r="O2117" i="1"/>
  <c r="J3045" i="1"/>
  <c r="I3048" i="1"/>
  <c r="M2119" i="1"/>
  <c r="A2116" i="3" l="1"/>
  <c r="K3045" i="1"/>
  <c r="H3050" i="1"/>
  <c r="G4599" i="1"/>
  <c r="N2119" i="1"/>
  <c r="L2121" i="1"/>
  <c r="A529" i="3"/>
  <c r="I3049" i="1"/>
  <c r="M2120" i="1"/>
  <c r="O2118" i="1"/>
  <c r="J3046" i="1"/>
  <c r="A2117" i="3" l="1"/>
  <c r="K3046" i="1"/>
  <c r="L2122" i="1"/>
  <c r="G4600" i="1"/>
  <c r="H3051" i="1"/>
  <c r="N2120" i="1"/>
  <c r="A530" i="3"/>
  <c r="M2121" i="1"/>
  <c r="O2119" i="1"/>
  <c r="I3050" i="1"/>
  <c r="J3047" i="1"/>
  <c r="A2118" i="3" l="1"/>
  <c r="K3047" i="1"/>
  <c r="G4601" i="1"/>
  <c r="H3052" i="1"/>
  <c r="L2123" i="1"/>
  <c r="N2121" i="1"/>
  <c r="A531" i="3"/>
  <c r="O2120" i="1"/>
  <c r="M2122" i="1"/>
  <c r="J3048" i="1"/>
  <c r="I3051" i="1"/>
  <c r="A2119" i="3" l="1"/>
  <c r="K3048" i="1"/>
  <c r="N2122" i="1"/>
  <c r="G4602" i="1"/>
  <c r="L2124" i="1"/>
  <c r="H3053" i="1"/>
  <c r="A532" i="3"/>
  <c r="O2121" i="1"/>
  <c r="J3049" i="1"/>
  <c r="M2123" i="1"/>
  <c r="I3052" i="1"/>
  <c r="A2120" i="3" l="1"/>
  <c r="K3049" i="1"/>
  <c r="H3054" i="1"/>
  <c r="N2123" i="1"/>
  <c r="L2125" i="1"/>
  <c r="G4603" i="1"/>
  <c r="A533" i="3"/>
  <c r="O2122" i="1"/>
  <c r="J3050" i="1"/>
  <c r="M2124" i="1"/>
  <c r="I3053" i="1"/>
  <c r="A2121" i="3" l="1"/>
  <c r="K3050" i="1"/>
  <c r="H3055" i="1"/>
  <c r="L2126" i="1"/>
  <c r="G4604" i="1"/>
  <c r="N2124" i="1"/>
  <c r="A534" i="3"/>
  <c r="M2125" i="1"/>
  <c r="O2123" i="1"/>
  <c r="J3051" i="1"/>
  <c r="I3054" i="1"/>
  <c r="A2122" i="3" l="1"/>
  <c r="K3051" i="1"/>
  <c r="G4605" i="1"/>
  <c r="H3056" i="1"/>
  <c r="N2125" i="1"/>
  <c r="L2127" i="1"/>
  <c r="A535" i="3"/>
  <c r="J3052" i="1"/>
  <c r="O2124" i="1"/>
  <c r="I3055" i="1"/>
  <c r="M2126" i="1"/>
  <c r="A2123" i="3" l="1"/>
  <c r="K3052" i="1"/>
  <c r="L2128" i="1"/>
  <c r="N2126" i="1"/>
  <c r="G4606" i="1"/>
  <c r="H3057" i="1"/>
  <c r="A536" i="3"/>
  <c r="M2127" i="1"/>
  <c r="I3056" i="1"/>
  <c r="O2125" i="1"/>
  <c r="J3053" i="1"/>
  <c r="A2124" i="3" l="1"/>
  <c r="K3053" i="1"/>
  <c r="G4607" i="1"/>
  <c r="H3058" i="1"/>
  <c r="N2127" i="1"/>
  <c r="L2129" i="1"/>
  <c r="A537" i="3"/>
  <c r="O2126" i="1"/>
  <c r="I3057" i="1"/>
  <c r="J3054" i="1"/>
  <c r="M2128" i="1"/>
  <c r="A2125" i="3" l="1"/>
  <c r="K3054" i="1"/>
  <c r="N2128" i="1"/>
  <c r="G4608" i="1"/>
  <c r="L2130" i="1"/>
  <c r="H3059" i="1"/>
  <c r="A538" i="3"/>
  <c r="O2127" i="1"/>
  <c r="M2129" i="1"/>
  <c r="I3058" i="1"/>
  <c r="J3055" i="1"/>
  <c r="A2126" i="3" l="1"/>
  <c r="K3055" i="1"/>
  <c r="L2131" i="1"/>
  <c r="H3060" i="1"/>
  <c r="N2129" i="1"/>
  <c r="G4609" i="1"/>
  <c r="A539" i="3"/>
  <c r="M2130" i="1"/>
  <c r="I3059" i="1"/>
  <c r="J3056" i="1"/>
  <c r="K3056" i="1" l="1"/>
  <c r="N2130" i="1"/>
  <c r="G4610" i="1"/>
  <c r="L2132" i="1"/>
  <c r="H3061" i="1"/>
  <c r="A540" i="3"/>
  <c r="O2128" i="1"/>
  <c r="O2129" i="1"/>
  <c r="M2131" i="1"/>
  <c r="I3060" i="1"/>
  <c r="J3057" i="1"/>
  <c r="A2127" i="3" l="1"/>
  <c r="A2128" i="3"/>
  <c r="K3057" i="1"/>
  <c r="L2133" i="1"/>
  <c r="H3062" i="1"/>
  <c r="N2131" i="1"/>
  <c r="G4611" i="1"/>
  <c r="A541" i="3"/>
  <c r="I3061" i="1"/>
  <c r="J3058" i="1"/>
  <c r="M2132" i="1"/>
  <c r="K3058" i="1" l="1"/>
  <c r="N2132" i="1"/>
  <c r="L2134" i="1"/>
  <c r="H3063" i="1"/>
  <c r="G4612" i="1"/>
  <c r="A542" i="3"/>
  <c r="O2130" i="1"/>
  <c r="M2133" i="1"/>
  <c r="J3059" i="1"/>
  <c r="I3062" i="1"/>
  <c r="A2129" i="3" l="1"/>
  <c r="O2131" i="1"/>
  <c r="A2130" i="3" l="1"/>
  <c r="K3059" i="1"/>
  <c r="G4613" i="1"/>
  <c r="N2133" i="1"/>
  <c r="L2135" i="1"/>
  <c r="H3064" i="1"/>
  <c r="A543" i="3"/>
  <c r="M2134" i="1"/>
  <c r="J3060" i="1"/>
  <c r="O2132" i="1"/>
  <c r="I3063" i="1"/>
  <c r="A2131" i="3" l="1"/>
  <c r="K3060" i="1"/>
  <c r="H3065" i="1"/>
  <c r="L2136" i="1"/>
  <c r="G4614" i="1"/>
  <c r="N2134" i="1"/>
  <c r="A544" i="3"/>
  <c r="I3064" i="1"/>
  <c r="O2133" i="1"/>
  <c r="M2135" i="1"/>
  <c r="J3061" i="1"/>
  <c r="A2132" i="3" l="1"/>
  <c r="K3061" i="1"/>
  <c r="L2137" i="1"/>
  <c r="G4615" i="1"/>
  <c r="H3066" i="1"/>
  <c r="N2135" i="1"/>
  <c r="A545" i="3"/>
  <c r="M2136" i="1"/>
  <c r="J3062" i="1"/>
  <c r="O2134" i="1"/>
  <c r="I3065" i="1"/>
  <c r="A2133" i="3" l="1"/>
  <c r="K3062" i="1"/>
  <c r="N2136" i="1"/>
  <c r="H3067" i="1"/>
  <c r="L2138" i="1"/>
  <c r="G4616" i="1"/>
  <c r="A546" i="3"/>
  <c r="I3066" i="1"/>
  <c r="O2135" i="1"/>
  <c r="M2137" i="1"/>
  <c r="J3063" i="1"/>
  <c r="A2134" i="3" l="1"/>
  <c r="K3063" i="1"/>
  <c r="G4617" i="1"/>
  <c r="N2137" i="1"/>
  <c r="H3068" i="1"/>
  <c r="L2139" i="1"/>
  <c r="A547" i="3"/>
  <c r="I3067" i="1"/>
  <c r="J3064" i="1"/>
  <c r="O2136" i="1"/>
  <c r="M2138" i="1"/>
  <c r="A2135" i="3" l="1"/>
  <c r="K3064" i="1"/>
  <c r="H3069" i="1"/>
  <c r="N2138" i="1"/>
  <c r="G4618" i="1"/>
  <c r="L2140" i="1"/>
  <c r="A548" i="3"/>
  <c r="I3068" i="1"/>
  <c r="O2137" i="1"/>
  <c r="M2139" i="1"/>
  <c r="J3065" i="1"/>
  <c r="A2136" i="3" l="1"/>
  <c r="K3065" i="1"/>
  <c r="N2139" i="1"/>
  <c r="G4619" i="1"/>
  <c r="H3070" i="1"/>
  <c r="L2141" i="1"/>
  <c r="A549" i="3"/>
  <c r="O2138" i="1"/>
  <c r="M2140" i="1"/>
  <c r="I3069" i="1"/>
  <c r="J3066" i="1"/>
  <c r="A2137" i="3" l="1"/>
  <c r="K3066" i="1"/>
  <c r="H3071" i="1"/>
  <c r="N2140" i="1"/>
  <c r="L2142" i="1"/>
  <c r="G4620" i="1"/>
  <c r="A550" i="3"/>
  <c r="O2139" i="1"/>
  <c r="M2141" i="1"/>
  <c r="I3070" i="1"/>
  <c r="J3067" i="1"/>
  <c r="A2138" i="3" l="1"/>
  <c r="K3067" i="1"/>
  <c r="L2143" i="1"/>
  <c r="H3072" i="1"/>
  <c r="N2141" i="1"/>
  <c r="G4621" i="1"/>
  <c r="A551" i="3"/>
  <c r="O2140" i="1"/>
  <c r="I3071" i="1"/>
  <c r="M2142" i="1"/>
  <c r="J3068" i="1"/>
  <c r="A2139" i="3" l="1"/>
  <c r="K3068" i="1"/>
  <c r="G4622" i="1"/>
  <c r="H3073" i="1"/>
  <c r="N2142" i="1"/>
  <c r="L2144" i="1"/>
  <c r="A552" i="3"/>
  <c r="I3072" i="1"/>
  <c r="O2141" i="1"/>
  <c r="J3069" i="1"/>
  <c r="M2143" i="1"/>
  <c r="A2140" i="3" l="1"/>
  <c r="K3069" i="1"/>
  <c r="L2145" i="1"/>
  <c r="G4623" i="1"/>
  <c r="N2143" i="1"/>
  <c r="H3074" i="1"/>
  <c r="A553" i="3"/>
  <c r="M2144" i="1"/>
  <c r="I3073" i="1"/>
  <c r="O2142" i="1"/>
  <c r="J3070" i="1"/>
  <c r="A2141" i="3" l="1"/>
  <c r="K3070" i="1"/>
  <c r="G4624" i="1"/>
  <c r="N2144" i="1"/>
  <c r="L2146" i="1"/>
  <c r="H3075" i="1"/>
  <c r="A554" i="3"/>
  <c r="O2143" i="1"/>
  <c r="J3071" i="1"/>
  <c r="M2145" i="1"/>
  <c r="I3074" i="1"/>
  <c r="A2142" i="3" l="1"/>
  <c r="K3071" i="1"/>
  <c r="H3076" i="1"/>
  <c r="N2145" i="1"/>
  <c r="G4625" i="1"/>
  <c r="L2147" i="1"/>
  <c r="A555" i="3"/>
  <c r="J3072" i="1"/>
  <c r="O2144" i="1"/>
  <c r="I3075" i="1"/>
  <c r="M2146" i="1"/>
  <c r="A2143" i="3" l="1"/>
  <c r="K3072" i="1"/>
  <c r="L2148" i="1"/>
  <c r="G4626" i="1"/>
  <c r="H3077" i="1"/>
  <c r="N2146" i="1"/>
  <c r="A556" i="3"/>
  <c r="M2147" i="1"/>
  <c r="J3073" i="1"/>
  <c r="I3076" i="1"/>
  <c r="K3073" i="1" l="1"/>
  <c r="G4627" i="1"/>
  <c r="H3078" i="1"/>
  <c r="L2149" i="1"/>
  <c r="N2147" i="1"/>
  <c r="A557" i="3"/>
  <c r="O2145" i="1"/>
  <c r="O2146" i="1"/>
  <c r="M2148" i="1"/>
  <c r="J3074" i="1"/>
  <c r="I3077" i="1"/>
  <c r="A2144" i="3" l="1"/>
  <c r="A2145" i="3"/>
  <c r="K3074" i="1"/>
  <c r="N2148" i="1"/>
  <c r="G4628" i="1"/>
  <c r="L2150" i="1"/>
  <c r="H3079" i="1"/>
  <c r="A558" i="3"/>
  <c r="O2147" i="1"/>
  <c r="M2149" i="1"/>
  <c r="I3078" i="1"/>
  <c r="J3075" i="1"/>
  <c r="A2146" i="3" l="1"/>
  <c r="K3075" i="1"/>
  <c r="H3080" i="1"/>
  <c r="N2149" i="1"/>
  <c r="L2151" i="1"/>
  <c r="G4629" i="1"/>
  <c r="A559" i="3"/>
  <c r="O2148" i="1"/>
  <c r="J3076" i="1"/>
  <c r="M2150" i="1"/>
  <c r="I3079" i="1"/>
  <c r="A2147" i="3" l="1"/>
  <c r="K3076" i="1"/>
  <c r="G4630" i="1"/>
  <c r="H3081" i="1"/>
  <c r="L2152" i="1"/>
  <c r="N2150" i="1"/>
  <c r="A560" i="3"/>
  <c r="I3080" i="1"/>
  <c r="J3077" i="1"/>
  <c r="O2149" i="1"/>
  <c r="M2151" i="1"/>
  <c r="A2148" i="3" l="1"/>
  <c r="K3077" i="1"/>
  <c r="N2151" i="1"/>
  <c r="H3082" i="1"/>
  <c r="G4631" i="1"/>
  <c r="L2153" i="1"/>
  <c r="A561" i="3"/>
  <c r="O2150" i="1"/>
  <c r="I3081" i="1"/>
  <c r="M2152" i="1"/>
  <c r="J3078" i="1"/>
  <c r="A2149" i="3" l="1"/>
  <c r="K3078" i="1"/>
  <c r="H3083" i="1"/>
  <c r="G4632" i="1"/>
  <c r="N2152" i="1"/>
  <c r="L2154" i="1"/>
  <c r="A562" i="3"/>
  <c r="I3082" i="1"/>
  <c r="M2153" i="1"/>
  <c r="O2151" i="1"/>
  <c r="J3079" i="1"/>
  <c r="A2150" i="3" l="1"/>
  <c r="K3079" i="1"/>
  <c r="N2153" i="1"/>
  <c r="H3084" i="1"/>
  <c r="L2155" i="1"/>
  <c r="G4633" i="1"/>
  <c r="A563" i="3"/>
  <c r="I3083" i="1"/>
  <c r="J3080" i="1"/>
  <c r="O2152" i="1"/>
  <c r="M2154" i="1"/>
  <c r="A2151" i="3" l="1"/>
  <c r="K3080" i="1"/>
  <c r="L2156" i="1"/>
  <c r="H3085" i="1"/>
  <c r="N2154" i="1"/>
  <c r="G4634" i="1"/>
  <c r="A564" i="3"/>
  <c r="I3084" i="1"/>
  <c r="M2155" i="1"/>
  <c r="O2153" i="1"/>
  <c r="J3081" i="1"/>
  <c r="A2152" i="3" l="1"/>
  <c r="K3081" i="1"/>
  <c r="L2157" i="1"/>
  <c r="G4635" i="1"/>
  <c r="H3086" i="1"/>
  <c r="N2155" i="1"/>
  <c r="A565" i="3"/>
  <c r="M2156" i="1"/>
  <c r="I3085" i="1"/>
  <c r="J3082" i="1"/>
  <c r="K3082" i="1" l="1"/>
  <c r="G4636" i="1"/>
  <c r="L2158" i="1"/>
  <c r="N2156" i="1"/>
  <c r="H3087" i="1"/>
  <c r="A566" i="3"/>
  <c r="O2154" i="1"/>
  <c r="I3086" i="1"/>
  <c r="A2153" i="3" l="1"/>
  <c r="O2155" i="1"/>
  <c r="J3083" i="1"/>
  <c r="M2157" i="1"/>
  <c r="A2154" i="3" l="1"/>
  <c r="K3083" i="1"/>
  <c r="H3088" i="1"/>
  <c r="L2159" i="1"/>
  <c r="N2157" i="1"/>
  <c r="G4637" i="1"/>
  <c r="A567" i="3"/>
  <c r="M2158" i="1"/>
  <c r="J3084" i="1"/>
  <c r="I3087" i="1"/>
  <c r="K3084" i="1" l="1"/>
  <c r="N2158" i="1"/>
  <c r="H3089" i="1"/>
  <c r="G4638" i="1"/>
  <c r="L2160" i="1"/>
  <c r="A568" i="3"/>
  <c r="O2156" i="1"/>
  <c r="O2157" i="1"/>
  <c r="J3085" i="1"/>
  <c r="M2159" i="1"/>
  <c r="I3088" i="1"/>
  <c r="A2155" i="3" l="1"/>
  <c r="A2156" i="3"/>
  <c r="K3085" i="1"/>
  <c r="G4639" i="1"/>
  <c r="L2161" i="1"/>
  <c r="N2159" i="1"/>
  <c r="H3090" i="1"/>
  <c r="A569" i="3"/>
  <c r="O2158" i="1"/>
  <c r="I3089" i="1"/>
  <c r="J3086" i="1"/>
  <c r="M2160" i="1"/>
  <c r="A2157" i="3" l="1"/>
  <c r="K3086" i="1"/>
  <c r="H3091" i="1"/>
  <c r="L2162" i="1"/>
  <c r="N2160" i="1"/>
  <c r="G4640" i="1"/>
  <c r="A570" i="3"/>
  <c r="I3090" i="1"/>
  <c r="M2161" i="1"/>
  <c r="J3087" i="1"/>
  <c r="K3087" i="1" l="1"/>
  <c r="N2161" i="1"/>
  <c r="G4641" i="1"/>
  <c r="H3092" i="1"/>
  <c r="L2163" i="1"/>
  <c r="A571" i="3"/>
  <c r="O2159" i="1"/>
  <c r="O2160" i="1"/>
  <c r="I3091" i="1"/>
  <c r="J3088" i="1"/>
  <c r="M2162" i="1"/>
  <c r="A2158" i="3" l="1"/>
  <c r="A2159" i="3"/>
  <c r="K3088" i="1"/>
  <c r="H3093" i="1"/>
  <c r="N2162" i="1"/>
  <c r="L2164" i="1"/>
  <c r="G4642" i="1"/>
  <c r="A572" i="3"/>
  <c r="M2163" i="1"/>
  <c r="J3089" i="1"/>
  <c r="O2161" i="1"/>
  <c r="I3092" i="1"/>
  <c r="A2160" i="3" l="1"/>
  <c r="K3089" i="1"/>
  <c r="G4643" i="1"/>
  <c r="L2165" i="1"/>
  <c r="H3094" i="1"/>
  <c r="N2163" i="1"/>
  <c r="A573" i="3"/>
  <c r="M2164" i="1"/>
  <c r="O2162" i="1"/>
  <c r="I3093" i="1"/>
  <c r="J3090" i="1"/>
  <c r="A2161" i="3" l="1"/>
  <c r="K3090" i="1"/>
  <c r="N2164" i="1"/>
  <c r="L2166" i="1"/>
  <c r="G4644" i="1"/>
  <c r="H3095" i="1"/>
  <c r="A574" i="3"/>
  <c r="O2163" i="1"/>
  <c r="I3094" i="1"/>
  <c r="J3091" i="1"/>
  <c r="M2165" i="1"/>
  <c r="A2162" i="3" l="1"/>
  <c r="K3091" i="1"/>
  <c r="L2167" i="1"/>
  <c r="G4645" i="1"/>
  <c r="N2165" i="1"/>
  <c r="H3096" i="1"/>
  <c r="A575" i="3"/>
  <c r="M2166" i="1"/>
  <c r="I3095" i="1"/>
  <c r="O2164" i="1"/>
  <c r="J3092" i="1"/>
  <c r="A2163" i="3" l="1"/>
  <c r="K3092" i="1"/>
  <c r="N2166" i="1"/>
  <c r="L2168" i="1"/>
  <c r="H3097" i="1"/>
  <c r="G4646" i="1"/>
  <c r="A576" i="3"/>
  <c r="I3096" i="1"/>
  <c r="J3093" i="1"/>
  <c r="O2165" i="1"/>
  <c r="M2167" i="1"/>
  <c r="A2164" i="3" l="1"/>
  <c r="K3093" i="1"/>
  <c r="G4647" i="1"/>
  <c r="N2167" i="1"/>
  <c r="L2169" i="1"/>
  <c r="H3098" i="1"/>
  <c r="A577" i="3"/>
  <c r="O2166" i="1"/>
  <c r="I3097" i="1"/>
  <c r="J3094" i="1"/>
  <c r="M2168" i="1"/>
  <c r="A2165" i="3" l="1"/>
  <c r="K3094" i="1"/>
  <c r="L2170" i="1"/>
  <c r="G4648" i="1"/>
  <c r="H3099" i="1"/>
  <c r="N2168" i="1"/>
  <c r="A578" i="3"/>
  <c r="M2169" i="1"/>
  <c r="O2167" i="1"/>
  <c r="I3098" i="1"/>
  <c r="J3095" i="1"/>
  <c r="A2166" i="3" l="1"/>
  <c r="K3095" i="1"/>
  <c r="G4649" i="1"/>
  <c r="H3100" i="1"/>
  <c r="L2171" i="1"/>
  <c r="N2169" i="1"/>
  <c r="A579" i="3"/>
  <c r="I3099" i="1"/>
  <c r="M2170" i="1"/>
  <c r="O2168" i="1"/>
  <c r="J3096" i="1"/>
  <c r="A2167" i="3" l="1"/>
  <c r="K3096" i="1"/>
  <c r="N2170" i="1"/>
  <c r="G4650" i="1"/>
  <c r="L2172" i="1"/>
  <c r="H3101" i="1"/>
  <c r="A580" i="3"/>
  <c r="O2169" i="1"/>
  <c r="M2171" i="1"/>
  <c r="J3097" i="1"/>
  <c r="I3100" i="1"/>
  <c r="A2168" i="3" l="1"/>
  <c r="K3097" i="1"/>
  <c r="H3102" i="1"/>
  <c r="G4651" i="1"/>
  <c r="N2171" i="1"/>
  <c r="L2173" i="1"/>
  <c r="A581" i="3"/>
  <c r="I3101" i="1"/>
  <c r="M2172" i="1"/>
  <c r="O2170" i="1"/>
  <c r="J3098" i="1"/>
  <c r="A2169" i="3" l="1"/>
  <c r="K3098" i="1"/>
  <c r="L2174" i="1"/>
  <c r="N2172" i="1"/>
  <c r="H3103" i="1"/>
  <c r="G4652" i="1"/>
  <c r="A582" i="3"/>
  <c r="O2171" i="1"/>
  <c r="J3099" i="1"/>
  <c r="I3102" i="1"/>
  <c r="M2173" i="1"/>
  <c r="A2170" i="3" l="1"/>
  <c r="K3099" i="1"/>
  <c r="H3104" i="1"/>
  <c r="L2175" i="1"/>
  <c r="N2173" i="1"/>
  <c r="G4653" i="1"/>
  <c r="A583" i="3"/>
  <c r="I3103" i="1"/>
  <c r="M2174" i="1"/>
  <c r="O2172" i="1"/>
  <c r="J3100" i="1"/>
  <c r="A2171" i="3" l="1"/>
  <c r="K3100" i="1"/>
  <c r="N2174" i="1"/>
  <c r="G4654" i="1"/>
  <c r="H3105" i="1"/>
  <c r="L2176" i="1"/>
  <c r="A584" i="3"/>
  <c r="O2173" i="1"/>
  <c r="I3104" i="1"/>
  <c r="J3101" i="1"/>
  <c r="M2175" i="1"/>
  <c r="A2172" i="3" l="1"/>
  <c r="K3101" i="1"/>
  <c r="H3106" i="1"/>
  <c r="N2175" i="1"/>
  <c r="L2177" i="1"/>
  <c r="G4655" i="1"/>
  <c r="A585" i="3"/>
  <c r="O2174" i="1"/>
  <c r="M2176" i="1"/>
  <c r="J3102" i="1"/>
  <c r="I3105" i="1"/>
  <c r="A2173" i="3" l="1"/>
  <c r="K3102" i="1"/>
  <c r="L2178" i="1"/>
  <c r="H3107" i="1"/>
  <c r="N2176" i="1"/>
  <c r="G4656" i="1"/>
  <c r="A586" i="3"/>
  <c r="I3106" i="1"/>
  <c r="J3103" i="1"/>
  <c r="M2177" i="1"/>
  <c r="K3103" i="1" l="1"/>
  <c r="N2177" i="1"/>
  <c r="L2179" i="1"/>
  <c r="H3108" i="1"/>
  <c r="G4657" i="1"/>
  <c r="A587" i="3"/>
  <c r="O2175" i="1"/>
  <c r="M2178" i="1"/>
  <c r="J3104" i="1"/>
  <c r="I3107" i="1"/>
  <c r="A2174" i="3" l="1"/>
  <c r="O2176" i="1"/>
  <c r="A2175" i="3" l="1"/>
  <c r="K3104" i="1"/>
  <c r="G4658" i="1"/>
  <c r="N2178" i="1"/>
  <c r="L2180" i="1"/>
  <c r="H3109" i="1"/>
  <c r="A588" i="3"/>
  <c r="M2179" i="1"/>
  <c r="J3105" i="1"/>
  <c r="O2177" i="1"/>
  <c r="I3108" i="1"/>
  <c r="A2176" i="3" l="1"/>
  <c r="K3105" i="1"/>
  <c r="H3110" i="1"/>
  <c r="N2179" i="1"/>
  <c r="L2181" i="1"/>
  <c r="G4659" i="1"/>
  <c r="A589" i="3"/>
  <c r="I3109" i="1"/>
  <c r="J3106" i="1"/>
  <c r="O2178" i="1"/>
  <c r="M2180" i="1"/>
  <c r="A2177" i="3" l="1"/>
  <c r="K3106" i="1"/>
  <c r="N2180" i="1"/>
  <c r="L2182" i="1"/>
  <c r="H3111" i="1"/>
  <c r="G4660" i="1"/>
  <c r="A590" i="3"/>
  <c r="M2181" i="1"/>
  <c r="I3110" i="1"/>
  <c r="O2179" i="1"/>
  <c r="J3107" i="1"/>
  <c r="A2178" i="3" l="1"/>
  <c r="K3107" i="1"/>
  <c r="N2181" i="1"/>
  <c r="L2183" i="1"/>
  <c r="G4661" i="1"/>
  <c r="H3112" i="1"/>
  <c r="A591" i="3"/>
  <c r="O2180" i="1"/>
  <c r="J3108" i="1"/>
  <c r="I3111" i="1"/>
  <c r="M2182" i="1"/>
  <c r="A2179" i="3" l="1"/>
  <c r="K3108" i="1"/>
  <c r="G4662" i="1"/>
  <c r="N2182" i="1"/>
  <c r="H3113" i="1"/>
  <c r="L2184" i="1"/>
  <c r="A592" i="3"/>
  <c r="I3112" i="1"/>
  <c r="J3109" i="1"/>
  <c r="O2181" i="1"/>
  <c r="M2183" i="1"/>
  <c r="A2180" i="3" l="1"/>
  <c r="K3109" i="1"/>
  <c r="H3114" i="1"/>
  <c r="G4663" i="1"/>
  <c r="L2185" i="1"/>
  <c r="N2183" i="1"/>
  <c r="A593" i="3"/>
  <c r="I3113" i="1"/>
  <c r="O2182" i="1"/>
  <c r="J3110" i="1"/>
  <c r="M2184" i="1"/>
  <c r="A2181" i="3" l="1"/>
  <c r="K3110" i="1"/>
  <c r="N2184" i="1"/>
  <c r="L2186" i="1"/>
  <c r="H3115" i="1"/>
  <c r="G4664" i="1"/>
  <c r="A594" i="3"/>
  <c r="M2185" i="1"/>
  <c r="I3114" i="1"/>
  <c r="J3111" i="1"/>
  <c r="K3111" i="1" l="1"/>
  <c r="G4665" i="1"/>
  <c r="L2187" i="1"/>
  <c r="N2185" i="1"/>
  <c r="H3116" i="1"/>
  <c r="A595" i="3"/>
  <c r="O2183" i="1"/>
  <c r="M2186" i="1"/>
  <c r="J3112" i="1"/>
  <c r="A2182" i="3" l="1"/>
  <c r="O2184" i="1"/>
  <c r="I3115" i="1"/>
  <c r="A2183" i="3" l="1"/>
  <c r="K3112" i="1"/>
  <c r="G4666" i="1"/>
  <c r="N2186" i="1"/>
  <c r="H3117" i="1"/>
  <c r="L2188" i="1"/>
  <c r="A596" i="3"/>
  <c r="I3116" i="1"/>
  <c r="M2187" i="1"/>
  <c r="J3113" i="1"/>
  <c r="K3113" i="1" l="1"/>
  <c r="H3118" i="1"/>
  <c r="N2187" i="1"/>
  <c r="L2189" i="1"/>
  <c r="G4667" i="1"/>
  <c r="A597" i="3"/>
  <c r="O2185" i="1"/>
  <c r="I3117" i="1"/>
  <c r="J3114" i="1"/>
  <c r="M2188" i="1"/>
  <c r="A2184" i="3" l="1"/>
  <c r="O2186" i="1"/>
  <c r="A2185" i="3" l="1"/>
  <c r="K3114" i="1"/>
  <c r="L2190" i="1"/>
  <c r="N2188" i="1"/>
  <c r="G4668" i="1"/>
  <c r="H3119" i="1"/>
  <c r="A598" i="3"/>
  <c r="M2189" i="1"/>
  <c r="O2187" i="1"/>
  <c r="J3115" i="1"/>
  <c r="I3118" i="1"/>
  <c r="A2186" i="3" l="1"/>
  <c r="K3115" i="1"/>
  <c r="G4669" i="1"/>
  <c r="H3120" i="1"/>
  <c r="L2191" i="1"/>
  <c r="N2189" i="1"/>
  <c r="A599" i="3"/>
  <c r="O2188" i="1"/>
  <c r="M2190" i="1"/>
  <c r="I3119" i="1"/>
  <c r="J3116" i="1"/>
  <c r="A2187" i="3" l="1"/>
  <c r="K3116" i="1"/>
  <c r="N2190" i="1"/>
  <c r="H3121" i="1"/>
  <c r="L2192" i="1"/>
  <c r="G4670" i="1"/>
  <c r="A600" i="3"/>
  <c r="I3120" i="1"/>
  <c r="J3117" i="1"/>
  <c r="M2191" i="1"/>
  <c r="K3117" i="1" l="1"/>
  <c r="G4671" i="1"/>
  <c r="N2191" i="1"/>
  <c r="H3122" i="1"/>
  <c r="L2193" i="1"/>
  <c r="A601" i="3"/>
  <c r="O2189" i="1"/>
  <c r="J3118" i="1"/>
  <c r="M2192" i="1"/>
  <c r="A2188" i="3" l="1"/>
  <c r="O2190" i="1"/>
  <c r="I3121" i="1"/>
  <c r="A2189" i="3" l="1"/>
  <c r="K3118" i="1"/>
  <c r="H3123" i="1"/>
  <c r="L2194" i="1"/>
  <c r="G4672" i="1"/>
  <c r="N2192" i="1"/>
  <c r="A602" i="3"/>
  <c r="I3122" i="1"/>
  <c r="J3119" i="1"/>
  <c r="O2191" i="1"/>
  <c r="M2193" i="1"/>
  <c r="A2190" i="3" l="1"/>
  <c r="K3119" i="1"/>
  <c r="G4673" i="1"/>
  <c r="H3124" i="1"/>
  <c r="N2193" i="1"/>
  <c r="L2195" i="1"/>
  <c r="A603" i="3"/>
  <c r="O2192" i="1"/>
  <c r="J3120" i="1"/>
  <c r="I3123" i="1"/>
  <c r="M2194" i="1"/>
  <c r="A2191" i="3" l="1"/>
  <c r="K3120" i="1"/>
  <c r="H3125" i="1"/>
  <c r="L2196" i="1"/>
  <c r="N2194" i="1"/>
  <c r="G4674" i="1"/>
  <c r="A604" i="3"/>
  <c r="M2195" i="1"/>
  <c r="O2193" i="1"/>
  <c r="J3121" i="1"/>
  <c r="I3124" i="1"/>
  <c r="A2192" i="3" l="1"/>
  <c r="K3121" i="1"/>
  <c r="H3126" i="1"/>
  <c r="N2195" i="1"/>
  <c r="L2197" i="1"/>
  <c r="G4675" i="1"/>
  <c r="A605" i="3"/>
  <c r="I3125" i="1"/>
  <c r="J3122" i="1"/>
  <c r="O2194" i="1"/>
  <c r="M2196" i="1"/>
  <c r="A2193" i="3" l="1"/>
  <c r="K3122" i="1"/>
  <c r="L2198" i="1"/>
  <c r="N2196" i="1"/>
  <c r="G4676" i="1"/>
  <c r="H3127" i="1"/>
  <c r="A606" i="3"/>
  <c r="M2197" i="1"/>
  <c r="J3123" i="1"/>
  <c r="O2195" i="1"/>
  <c r="I3126" i="1"/>
  <c r="A2194" i="3" l="1"/>
  <c r="K3123" i="1"/>
  <c r="G4677" i="1"/>
  <c r="N2197" i="1"/>
  <c r="H3128" i="1"/>
  <c r="L2199" i="1"/>
  <c r="A607" i="3"/>
  <c r="O2196" i="1"/>
  <c r="I3127" i="1"/>
  <c r="J3124" i="1"/>
  <c r="M2198" i="1"/>
  <c r="A2195" i="3" l="1"/>
  <c r="K3124" i="1"/>
  <c r="N2198" i="1"/>
  <c r="L2200" i="1"/>
  <c r="H3129" i="1"/>
  <c r="G4678" i="1"/>
  <c r="A608" i="3"/>
  <c r="J3125" i="1"/>
  <c r="I3128" i="1"/>
  <c r="O2197" i="1"/>
  <c r="M2199" i="1"/>
  <c r="A2196" i="3" l="1"/>
  <c r="K3125" i="1"/>
  <c r="G4679" i="1"/>
  <c r="N2199" i="1"/>
  <c r="L2201" i="1"/>
  <c r="H3130" i="1"/>
  <c r="A609" i="3"/>
  <c r="M2200" i="1"/>
  <c r="J3126" i="1"/>
  <c r="I3129" i="1"/>
  <c r="K3126" i="1" l="1"/>
  <c r="N2200" i="1"/>
  <c r="H3131" i="1"/>
  <c r="L2202" i="1"/>
  <c r="G4680" i="1"/>
  <c r="A610" i="3"/>
  <c r="O2198" i="1"/>
  <c r="O2199" i="1"/>
  <c r="I3130" i="1"/>
  <c r="M2201" i="1"/>
  <c r="J3127" i="1"/>
  <c r="A2197" i="3" l="1"/>
  <c r="A2198" i="3"/>
  <c r="K3127" i="1"/>
  <c r="L2203" i="1"/>
  <c r="G4681" i="1"/>
  <c r="N2201" i="1"/>
  <c r="H3132" i="1"/>
  <c r="A611" i="3"/>
  <c r="M2202" i="1"/>
  <c r="I3131" i="1"/>
  <c r="J3128" i="1"/>
  <c r="K3128" i="1" l="1"/>
  <c r="G4682" i="1"/>
  <c r="H3133" i="1"/>
  <c r="N2202" i="1"/>
  <c r="L2204" i="1"/>
  <c r="A612" i="3"/>
  <c r="O2200" i="1"/>
  <c r="O2201" i="1"/>
  <c r="M2203" i="1"/>
  <c r="J3129" i="1"/>
  <c r="I3132" i="1"/>
  <c r="A2199" i="3" l="1"/>
  <c r="A2200" i="3"/>
  <c r="K3129" i="1"/>
  <c r="H3134" i="1"/>
  <c r="L2205" i="1"/>
  <c r="G4683" i="1"/>
  <c r="N2203" i="1"/>
  <c r="A613" i="3"/>
  <c r="I3133" i="1"/>
  <c r="J3130" i="1"/>
  <c r="O2202" i="1"/>
  <c r="M2204" i="1"/>
  <c r="A2201" i="3" l="1"/>
  <c r="K3130" i="1"/>
  <c r="G4684" i="1"/>
  <c r="H3135" i="1"/>
  <c r="N2204" i="1"/>
  <c r="L2206" i="1"/>
  <c r="A614" i="3"/>
  <c r="J3131" i="1"/>
  <c r="M2205" i="1"/>
  <c r="O2203" i="1"/>
  <c r="I3134" i="1"/>
  <c r="A2202" i="3" l="1"/>
  <c r="K3131" i="1"/>
  <c r="H3136" i="1"/>
  <c r="L2207" i="1"/>
  <c r="N2205" i="1"/>
  <c r="G4685" i="1"/>
  <c r="A615" i="3"/>
  <c r="M2206" i="1"/>
  <c r="J3132" i="1"/>
  <c r="I3135" i="1"/>
  <c r="K3132" i="1" l="1"/>
  <c r="H3137" i="1"/>
  <c r="L2208" i="1"/>
  <c r="G4686" i="1"/>
  <c r="N2206" i="1"/>
  <c r="A616" i="3"/>
  <c r="O2204" i="1"/>
  <c r="I3136" i="1"/>
  <c r="M2207" i="1"/>
  <c r="A2203" i="3" l="1"/>
  <c r="O2205" i="1"/>
  <c r="J3133" i="1"/>
  <c r="A2204" i="3" l="1"/>
  <c r="K3133" i="1"/>
  <c r="G4687" i="1"/>
  <c r="N2207" i="1"/>
  <c r="H3138" i="1"/>
  <c r="L2209" i="1"/>
  <c r="A617" i="3"/>
  <c r="I3137" i="1"/>
  <c r="O2206" i="1"/>
  <c r="M2208" i="1"/>
  <c r="J3134" i="1"/>
  <c r="A2205" i="3" l="1"/>
  <c r="K3134" i="1"/>
  <c r="L2210" i="1"/>
  <c r="H3139" i="1"/>
  <c r="G4688" i="1"/>
  <c r="N2208" i="1"/>
  <c r="A618" i="3"/>
  <c r="M2209" i="1"/>
  <c r="I3138" i="1"/>
  <c r="O2207" i="1"/>
  <c r="J3135" i="1"/>
  <c r="A2206" i="3" l="1"/>
  <c r="K3135" i="1"/>
  <c r="N2209" i="1"/>
  <c r="G4689" i="1"/>
  <c r="L2211" i="1"/>
  <c r="H3140" i="1"/>
  <c r="A619" i="3"/>
  <c r="O2208" i="1"/>
  <c r="M2210" i="1"/>
  <c r="J3136" i="1"/>
  <c r="I3139" i="1"/>
  <c r="A2207" i="3" l="1"/>
  <c r="K3136" i="1"/>
  <c r="H3141" i="1"/>
  <c r="N2210" i="1"/>
  <c r="L2212" i="1"/>
  <c r="G4690" i="1"/>
  <c r="A620" i="3"/>
  <c r="I3140" i="1"/>
  <c r="M2211" i="1"/>
  <c r="O2209" i="1"/>
  <c r="J3137" i="1"/>
  <c r="A2208" i="3" l="1"/>
  <c r="K3137" i="1"/>
  <c r="G4691" i="1"/>
  <c r="N2211" i="1"/>
  <c r="H3142" i="1"/>
  <c r="L2213" i="1"/>
  <c r="A621" i="3"/>
  <c r="M2212" i="1"/>
  <c r="I3141" i="1"/>
  <c r="J3138" i="1"/>
  <c r="K3138" i="1" l="1"/>
  <c r="L2214" i="1"/>
  <c r="G4692" i="1"/>
  <c r="H3143" i="1"/>
  <c r="N2212" i="1"/>
  <c r="A622" i="3"/>
  <c r="O2210" i="1"/>
  <c r="M2213" i="1"/>
  <c r="A2209" i="3" l="1"/>
  <c r="O2211" i="1"/>
  <c r="I3142" i="1"/>
  <c r="J3139" i="1"/>
  <c r="A2210" i="3" l="1"/>
  <c r="K3139" i="1"/>
  <c r="G4693" i="1"/>
  <c r="H3144" i="1"/>
  <c r="L2215" i="1"/>
  <c r="N2213" i="1"/>
  <c r="A623" i="3"/>
  <c r="M2214" i="1"/>
  <c r="O2212" i="1"/>
  <c r="J3140" i="1"/>
  <c r="I3143" i="1"/>
  <c r="A2211" i="3" l="1"/>
  <c r="K3140" i="1"/>
  <c r="N2214" i="1"/>
  <c r="G4694" i="1"/>
  <c r="L2216" i="1"/>
  <c r="H3145" i="1"/>
  <c r="A624" i="3"/>
  <c r="I3144" i="1"/>
  <c r="M2215" i="1"/>
  <c r="J3141" i="1"/>
  <c r="K3141" i="1" l="1"/>
  <c r="L2217" i="1"/>
  <c r="H3146" i="1"/>
  <c r="G4695" i="1"/>
  <c r="N2215" i="1"/>
  <c r="A625" i="3"/>
  <c r="O2213" i="1"/>
  <c r="M2216" i="1"/>
  <c r="J3142" i="1"/>
  <c r="A2212" i="3" l="1"/>
  <c r="O2214" i="1"/>
  <c r="I3145" i="1"/>
  <c r="A2213" i="3" l="1"/>
  <c r="K3142" i="1"/>
  <c r="G4696" i="1"/>
  <c r="N2216" i="1"/>
  <c r="L2218" i="1"/>
  <c r="H3147" i="1"/>
  <c r="A626" i="3"/>
  <c r="I3146" i="1"/>
  <c r="M2217" i="1"/>
  <c r="J3143" i="1"/>
  <c r="K3143" i="1" l="1"/>
  <c r="L2219" i="1"/>
  <c r="N2217" i="1"/>
  <c r="H3148" i="1"/>
  <c r="G4697" i="1"/>
  <c r="A627" i="3"/>
  <c r="O2215" i="1"/>
  <c r="M2218" i="1"/>
  <c r="A2214" i="3" l="1"/>
  <c r="O2216" i="1"/>
  <c r="I3147" i="1"/>
  <c r="J3144" i="1"/>
  <c r="A2215" i="3" l="1"/>
  <c r="K3144" i="1"/>
  <c r="H3149" i="1"/>
  <c r="G4698" i="1"/>
  <c r="L2220" i="1"/>
  <c r="N2218" i="1"/>
  <c r="A628" i="3"/>
  <c r="I3148" i="1"/>
  <c r="O2217" i="1"/>
  <c r="M2219" i="1"/>
  <c r="J3145" i="1"/>
  <c r="A2216" i="3" l="1"/>
  <c r="K3145" i="1"/>
  <c r="L2221" i="1"/>
  <c r="H3150" i="1"/>
  <c r="N2219" i="1"/>
  <c r="G4699" i="1"/>
  <c r="A629" i="3"/>
  <c r="I3149" i="1"/>
  <c r="J3146" i="1"/>
  <c r="M2220" i="1"/>
  <c r="K3146" i="1" l="1"/>
  <c r="G4700" i="1"/>
  <c r="L2222" i="1"/>
  <c r="N2220" i="1"/>
  <c r="H3151" i="1"/>
  <c r="A630" i="3"/>
  <c r="O2218" i="1"/>
  <c r="O2219" i="1"/>
  <c r="I3150" i="1"/>
  <c r="M2221" i="1"/>
  <c r="J3147" i="1"/>
  <c r="A2217" i="3" l="1"/>
  <c r="A2218" i="3"/>
  <c r="K3147" i="1"/>
  <c r="G4701" i="1"/>
  <c r="H3152" i="1"/>
  <c r="N2221" i="1"/>
  <c r="L2223" i="1"/>
  <c r="A631" i="3"/>
  <c r="I3151" i="1"/>
  <c r="O2220" i="1"/>
  <c r="J3148" i="1"/>
  <c r="M2222" i="1"/>
  <c r="A2219" i="3" l="1"/>
  <c r="K3148" i="1"/>
  <c r="L2224" i="1"/>
  <c r="H3153" i="1"/>
  <c r="G4702" i="1"/>
  <c r="N2222" i="1"/>
  <c r="A632" i="3"/>
  <c r="M2223" i="1"/>
  <c r="J3149" i="1"/>
  <c r="O2221" i="1"/>
  <c r="I3152" i="1"/>
  <c r="A2220" i="3" l="1"/>
  <c r="K3149" i="1"/>
  <c r="N2223" i="1"/>
  <c r="H3154" i="1"/>
  <c r="G4703" i="1"/>
  <c r="L2225" i="1"/>
  <c r="A633" i="3"/>
  <c r="M2224" i="1"/>
  <c r="I3153" i="1"/>
  <c r="O2222" i="1"/>
  <c r="J3150" i="1"/>
  <c r="A2221" i="3" l="1"/>
  <c r="K3150" i="1"/>
  <c r="G4704" i="1"/>
  <c r="L2226" i="1"/>
  <c r="H3155" i="1"/>
  <c r="N2224" i="1"/>
  <c r="A634" i="3"/>
  <c r="I3154" i="1"/>
  <c r="O2223" i="1"/>
  <c r="J3151" i="1"/>
  <c r="M2225" i="1"/>
  <c r="A2222" i="3" l="1"/>
  <c r="K3151" i="1"/>
  <c r="G4705" i="1"/>
  <c r="H3156" i="1"/>
  <c r="N2225" i="1"/>
  <c r="L2227" i="1"/>
  <c r="A635" i="3"/>
  <c r="O2224" i="1"/>
  <c r="J3152" i="1"/>
  <c r="M2226" i="1"/>
  <c r="I3155" i="1"/>
  <c r="A2223" i="3" l="1"/>
  <c r="K3152" i="1"/>
  <c r="L2228" i="1"/>
  <c r="H3157" i="1"/>
  <c r="N2226" i="1"/>
  <c r="G4706" i="1"/>
  <c r="A636" i="3"/>
  <c r="I3156" i="1"/>
  <c r="J3153" i="1"/>
  <c r="O2225" i="1"/>
  <c r="M2227" i="1"/>
  <c r="A2224" i="3" l="1"/>
  <c r="K3153" i="1"/>
  <c r="N2227" i="1"/>
  <c r="L2229" i="1"/>
  <c r="G4707" i="1"/>
  <c r="H3158" i="1"/>
  <c r="A637" i="3"/>
  <c r="O2226" i="1"/>
  <c r="J3154" i="1"/>
  <c r="I3157" i="1"/>
  <c r="M2228" i="1"/>
  <c r="A2225" i="3" l="1"/>
  <c r="K3154" i="1"/>
  <c r="G4708" i="1"/>
  <c r="H3159" i="1"/>
  <c r="N2228" i="1"/>
  <c r="L2230" i="1"/>
  <c r="A638" i="3"/>
  <c r="J3155" i="1"/>
  <c r="O2227" i="1"/>
  <c r="I3158" i="1"/>
  <c r="M2229" i="1"/>
  <c r="A2226" i="3" l="1"/>
  <c r="K3155" i="1"/>
  <c r="H3160" i="1"/>
  <c r="N2229" i="1"/>
  <c r="G4709" i="1"/>
  <c r="L2231" i="1"/>
  <c r="A639" i="3"/>
  <c r="I3159" i="1"/>
  <c r="O2228" i="1"/>
  <c r="J3156" i="1"/>
  <c r="M2230" i="1"/>
  <c r="A2227" i="3" l="1"/>
  <c r="K3156" i="1"/>
  <c r="G4710" i="1"/>
  <c r="L2232" i="1"/>
  <c r="H3161" i="1"/>
  <c r="N2230" i="1"/>
  <c r="A640" i="3"/>
  <c r="I3160" i="1"/>
  <c r="M2231" i="1"/>
  <c r="J3157" i="1"/>
  <c r="K3157" i="1" l="1"/>
  <c r="H3162" i="1"/>
  <c r="N2231" i="1"/>
  <c r="G4711" i="1"/>
  <c r="L2233" i="1"/>
  <c r="A641" i="3"/>
  <c r="O2229" i="1"/>
  <c r="I3161" i="1"/>
  <c r="A2228" i="3" l="1"/>
  <c r="O2230" i="1"/>
  <c r="M2232" i="1"/>
  <c r="J3158" i="1"/>
  <c r="A2229" i="3" l="1"/>
  <c r="K3158" i="1"/>
  <c r="L2234" i="1"/>
  <c r="G4712" i="1"/>
  <c r="H3163" i="1"/>
  <c r="N2232" i="1"/>
  <c r="A642" i="3"/>
  <c r="M2233" i="1"/>
  <c r="I3162" i="1"/>
  <c r="O2231" i="1"/>
  <c r="J3159" i="1"/>
  <c r="A2230" i="3" l="1"/>
  <c r="K3159" i="1"/>
  <c r="N2233" i="1"/>
  <c r="L2235" i="1"/>
  <c r="H3164" i="1"/>
  <c r="G4713" i="1"/>
  <c r="A643" i="3"/>
  <c r="O2232" i="1"/>
  <c r="I3163" i="1"/>
  <c r="M2234" i="1"/>
  <c r="J3160" i="1"/>
  <c r="A2231" i="3" l="1"/>
  <c r="K3160" i="1"/>
  <c r="G4714" i="1"/>
  <c r="L2236" i="1"/>
  <c r="N2234" i="1"/>
  <c r="H3165" i="1"/>
  <c r="A644" i="3"/>
  <c r="M2235" i="1"/>
  <c r="J3161" i="1"/>
  <c r="O2233" i="1"/>
  <c r="I3164" i="1"/>
  <c r="A2232" i="3" l="1"/>
  <c r="K3161" i="1"/>
  <c r="H3166" i="1"/>
  <c r="G4715" i="1"/>
  <c r="N2235" i="1"/>
  <c r="L2237" i="1"/>
  <c r="A645" i="3"/>
  <c r="I3165" i="1"/>
  <c r="O2234" i="1"/>
  <c r="M2236" i="1"/>
  <c r="J3162" i="1"/>
  <c r="A2233" i="3" l="1"/>
  <c r="K3162" i="1"/>
  <c r="G4716" i="1"/>
  <c r="N2236" i="1"/>
  <c r="H3167" i="1"/>
  <c r="L2238" i="1"/>
  <c r="A646" i="3"/>
  <c r="O2235" i="1"/>
  <c r="J3163" i="1"/>
  <c r="I3166" i="1"/>
  <c r="M2237" i="1"/>
  <c r="A2234" i="3" l="1"/>
  <c r="K3163" i="1"/>
  <c r="L2239" i="1"/>
  <c r="N2237" i="1"/>
  <c r="G4717" i="1"/>
  <c r="H3168" i="1"/>
  <c r="A647" i="3"/>
  <c r="M2238" i="1"/>
  <c r="I3167" i="1"/>
  <c r="J3164" i="1"/>
  <c r="K3164" i="1" l="1"/>
  <c r="H3169" i="1"/>
  <c r="G4718" i="1"/>
  <c r="L2240" i="1"/>
  <c r="N2238" i="1"/>
  <c r="A648" i="3"/>
  <c r="O2236" i="1"/>
  <c r="I3168" i="1"/>
  <c r="J3165" i="1"/>
  <c r="M2239" i="1"/>
  <c r="A2235" i="3" l="1"/>
  <c r="O2237" i="1"/>
  <c r="A2236" i="3" l="1"/>
  <c r="K3165" i="1"/>
  <c r="G4719" i="1"/>
  <c r="N2239" i="1"/>
  <c r="L2241" i="1"/>
  <c r="H3170" i="1"/>
  <c r="A649" i="3"/>
  <c r="M2240" i="1"/>
  <c r="O2238" i="1"/>
  <c r="J3166" i="1"/>
  <c r="I3169" i="1"/>
  <c r="A2237" i="3" l="1"/>
  <c r="K3166" i="1"/>
  <c r="H3171" i="1"/>
  <c r="L2242" i="1"/>
  <c r="G4720" i="1"/>
  <c r="N2240" i="1"/>
  <c r="A650" i="3"/>
  <c r="I3170" i="1"/>
  <c r="M2241" i="1"/>
  <c r="O2239" i="1"/>
  <c r="J3167" i="1"/>
  <c r="A2238" i="3" l="1"/>
  <c r="K3167" i="1"/>
  <c r="N2241" i="1"/>
  <c r="G4721" i="1"/>
  <c r="H3172" i="1"/>
  <c r="L2243" i="1"/>
  <c r="A651" i="3"/>
  <c r="O2240" i="1"/>
  <c r="M2242" i="1"/>
  <c r="J3168" i="1"/>
  <c r="I3171" i="1"/>
  <c r="A2239" i="3" l="1"/>
  <c r="K3168" i="1"/>
  <c r="L2244" i="1"/>
  <c r="N2242" i="1"/>
  <c r="H3173" i="1"/>
  <c r="G4722" i="1"/>
  <c r="A652" i="3"/>
  <c r="M2243" i="1"/>
  <c r="I3172" i="1"/>
  <c r="O2241" i="1"/>
  <c r="J3169" i="1"/>
  <c r="A2240" i="3" l="1"/>
  <c r="K3169" i="1"/>
  <c r="H3174" i="1"/>
  <c r="G4723" i="1"/>
  <c r="L2245" i="1"/>
  <c r="N2243" i="1"/>
  <c r="A653" i="3"/>
  <c r="I3173" i="1"/>
  <c r="O2242" i="1"/>
  <c r="M2244" i="1"/>
  <c r="J3170" i="1"/>
  <c r="A2241" i="3" l="1"/>
  <c r="K3170" i="1"/>
  <c r="L2246" i="1"/>
  <c r="H3175" i="1"/>
  <c r="N2244" i="1"/>
  <c r="G4724" i="1"/>
  <c r="A654" i="3"/>
  <c r="I3174" i="1"/>
  <c r="J3171" i="1"/>
  <c r="M2245" i="1"/>
  <c r="K3171" i="1" l="1"/>
  <c r="G4725" i="1"/>
  <c r="N2245" i="1"/>
  <c r="L2247" i="1"/>
  <c r="H3176" i="1"/>
  <c r="A655" i="3"/>
  <c r="O2243" i="1"/>
  <c r="M2246" i="1"/>
  <c r="I3175" i="1"/>
  <c r="J3172" i="1"/>
  <c r="A2242" i="3" l="1"/>
  <c r="O2244" i="1"/>
  <c r="A2243" i="3" l="1"/>
  <c r="K3172" i="1"/>
  <c r="L2248" i="1"/>
  <c r="N2246" i="1"/>
  <c r="H3177" i="1"/>
  <c r="G4726" i="1"/>
  <c r="A656" i="3"/>
  <c r="J3173" i="1"/>
  <c r="O2245" i="1"/>
  <c r="M2247" i="1"/>
  <c r="I3176" i="1"/>
  <c r="A2244" i="3" l="1"/>
  <c r="K3173" i="1"/>
  <c r="G4727" i="1"/>
  <c r="L2249" i="1"/>
  <c r="N2247" i="1"/>
  <c r="H3178" i="1"/>
  <c r="A657" i="3"/>
  <c r="O2246" i="1"/>
  <c r="I3177" i="1"/>
  <c r="J3174" i="1"/>
  <c r="M2248" i="1"/>
  <c r="A2245" i="3" l="1"/>
  <c r="K3174" i="1"/>
  <c r="L2250" i="1"/>
  <c r="N2248" i="1"/>
  <c r="G4728" i="1"/>
  <c r="H3179" i="1"/>
  <c r="A658" i="3"/>
  <c r="M2249" i="1"/>
  <c r="J3175" i="1"/>
  <c r="O2247" i="1"/>
  <c r="I3178" i="1"/>
  <c r="A2246" i="3" l="1"/>
  <c r="K3175" i="1"/>
  <c r="G4729" i="1"/>
  <c r="N2249" i="1"/>
  <c r="L2251" i="1"/>
  <c r="H3180" i="1"/>
  <c r="A659" i="3"/>
  <c r="O2248" i="1"/>
  <c r="I3179" i="1"/>
  <c r="J3176" i="1"/>
  <c r="M2250" i="1"/>
  <c r="A2247" i="3" l="1"/>
  <c r="K3176" i="1"/>
  <c r="H3181" i="1"/>
  <c r="N2250" i="1"/>
  <c r="L2252" i="1"/>
  <c r="G4730" i="1"/>
  <c r="A660" i="3"/>
  <c r="I3180" i="1"/>
  <c r="O2249" i="1"/>
  <c r="J3177" i="1"/>
  <c r="M2251" i="1"/>
  <c r="A2248" i="3" l="1"/>
  <c r="K3177" i="1"/>
  <c r="L2253" i="1"/>
  <c r="G4731" i="1"/>
  <c r="H3182" i="1"/>
  <c r="N2251" i="1"/>
  <c r="A661" i="3"/>
  <c r="M2252" i="1"/>
  <c r="J3178" i="1"/>
  <c r="O2250" i="1"/>
  <c r="I3181" i="1"/>
  <c r="A2249" i="3" l="1"/>
  <c r="K3178" i="1"/>
  <c r="H3183" i="1"/>
  <c r="L2254" i="1"/>
  <c r="N2252" i="1"/>
  <c r="G4732" i="1"/>
  <c r="A662" i="3"/>
  <c r="J3179" i="1"/>
  <c r="M2253" i="1"/>
  <c r="O2251" i="1"/>
  <c r="I3182" i="1"/>
  <c r="A2250" i="3" l="1"/>
  <c r="K3179" i="1"/>
  <c r="N2253" i="1"/>
  <c r="H3184" i="1"/>
  <c r="G4733" i="1"/>
  <c r="L2255" i="1"/>
  <c r="A663" i="3"/>
  <c r="I3183" i="1"/>
  <c r="O2252" i="1"/>
  <c r="M2254" i="1"/>
  <c r="J3180" i="1"/>
  <c r="A2251" i="3" l="1"/>
  <c r="K3180" i="1"/>
  <c r="N2254" i="1"/>
  <c r="H3185" i="1"/>
  <c r="G4734" i="1"/>
  <c r="L2256" i="1"/>
  <c r="A664" i="3"/>
  <c r="O2253" i="1"/>
  <c r="M2255" i="1"/>
  <c r="J3181" i="1"/>
  <c r="I3184" i="1"/>
  <c r="A2252" i="3" l="1"/>
  <c r="K3181" i="1"/>
  <c r="G4735" i="1"/>
  <c r="L2257" i="1"/>
  <c r="H3186" i="1"/>
  <c r="N2255" i="1"/>
  <c r="A665" i="3"/>
  <c r="M2256" i="1"/>
  <c r="I3185" i="1"/>
  <c r="O2254" i="1"/>
  <c r="J3182" i="1"/>
  <c r="A2253" i="3" l="1"/>
  <c r="K3182" i="1"/>
  <c r="L2258" i="1"/>
  <c r="G4736" i="1"/>
  <c r="H3187" i="1"/>
  <c r="N2256" i="1"/>
  <c r="A666" i="3"/>
  <c r="I3186" i="1"/>
  <c r="J3183" i="1"/>
  <c r="M2257" i="1"/>
  <c r="K3183" i="1" l="1"/>
  <c r="H3188" i="1"/>
  <c r="N2257" i="1"/>
  <c r="L2259" i="1"/>
  <c r="G4737" i="1"/>
  <c r="A667" i="3"/>
  <c r="O2255" i="1"/>
  <c r="I3187" i="1"/>
  <c r="M2258" i="1"/>
  <c r="A2254" i="3" l="1"/>
  <c r="O2256" i="1"/>
  <c r="J3184" i="1"/>
  <c r="A2255" i="3" l="1"/>
  <c r="K3184" i="1"/>
  <c r="G4738" i="1"/>
  <c r="L2260" i="1"/>
  <c r="H3189" i="1"/>
  <c r="N2258" i="1"/>
  <c r="A668" i="3"/>
  <c r="O2257" i="1"/>
  <c r="J3185" i="1"/>
  <c r="M2259" i="1"/>
  <c r="I3188" i="1"/>
  <c r="A2256" i="3" l="1"/>
  <c r="K3185" i="1"/>
  <c r="H3190" i="1"/>
  <c r="N2259" i="1"/>
  <c r="G4739" i="1"/>
  <c r="L2261" i="1"/>
  <c r="A669" i="3"/>
  <c r="I3189" i="1"/>
  <c r="O2258" i="1"/>
  <c r="M2260" i="1"/>
  <c r="J3186" i="1"/>
  <c r="A2257" i="3" l="1"/>
  <c r="K3186" i="1"/>
  <c r="G4740" i="1"/>
  <c r="L2262" i="1"/>
  <c r="H3191" i="1"/>
  <c r="N2260" i="1"/>
  <c r="A670" i="3"/>
  <c r="I3190" i="1"/>
  <c r="J3187" i="1"/>
  <c r="O2259" i="1"/>
  <c r="M2261" i="1"/>
  <c r="A2258" i="3" l="1"/>
  <c r="K3187" i="1"/>
  <c r="N2261" i="1"/>
  <c r="G4741" i="1"/>
  <c r="H3192" i="1"/>
  <c r="L2263" i="1"/>
  <c r="A671" i="3"/>
  <c r="J3188" i="1"/>
  <c r="O2260" i="1"/>
  <c r="M2262" i="1"/>
  <c r="I3191" i="1"/>
  <c r="A2259" i="3" l="1"/>
  <c r="K3188" i="1"/>
  <c r="L2264" i="1"/>
  <c r="G4742" i="1"/>
  <c r="N2262" i="1"/>
  <c r="H3193" i="1"/>
  <c r="A672" i="3"/>
  <c r="M2263" i="1"/>
  <c r="O2261" i="1"/>
  <c r="I3192" i="1"/>
  <c r="J3189" i="1"/>
  <c r="A2260" i="3" l="1"/>
  <c r="K3189" i="1"/>
  <c r="H3194" i="1"/>
  <c r="L2265" i="1"/>
  <c r="N2263" i="1"/>
  <c r="G4743" i="1"/>
  <c r="A673" i="3"/>
  <c r="M2264" i="1"/>
  <c r="O2262" i="1"/>
  <c r="J3190" i="1"/>
  <c r="I3193" i="1"/>
  <c r="A2261" i="3" l="1"/>
  <c r="K3190" i="1"/>
  <c r="G4744" i="1"/>
  <c r="H3195" i="1"/>
  <c r="L2266" i="1"/>
  <c r="N2264" i="1"/>
  <c r="A674" i="3"/>
  <c r="J3191" i="1"/>
  <c r="I3194" i="1"/>
  <c r="O2263" i="1"/>
  <c r="M2265" i="1"/>
  <c r="A2262" i="3" l="1"/>
  <c r="K3191" i="1"/>
  <c r="L2267" i="1"/>
  <c r="G4745" i="1"/>
  <c r="N2265" i="1"/>
  <c r="H3196" i="1"/>
  <c r="A675" i="3"/>
  <c r="M2266" i="1"/>
  <c r="J3192" i="1"/>
  <c r="O2264" i="1"/>
  <c r="I3195" i="1"/>
  <c r="A2263" i="3" l="1"/>
  <c r="K3192" i="1"/>
  <c r="H3197" i="1"/>
  <c r="G4746" i="1"/>
  <c r="L2268" i="1"/>
  <c r="N2266" i="1"/>
  <c r="A676" i="3"/>
  <c r="I3196" i="1"/>
  <c r="J3193" i="1"/>
  <c r="O2265" i="1"/>
  <c r="M2267" i="1"/>
  <c r="A2264" i="3" l="1"/>
  <c r="K3193" i="1"/>
  <c r="L2269" i="1"/>
  <c r="H3198" i="1"/>
  <c r="N2267" i="1"/>
  <c r="G4747" i="1"/>
  <c r="A677" i="3"/>
  <c r="I3197" i="1"/>
  <c r="O2266" i="1"/>
  <c r="J3194" i="1"/>
  <c r="M2268" i="1"/>
  <c r="A2265" i="3" l="1"/>
  <c r="K3194" i="1"/>
  <c r="G4748" i="1"/>
  <c r="N2268" i="1"/>
  <c r="L2270" i="1"/>
  <c r="H3199" i="1"/>
  <c r="A678" i="3"/>
  <c r="O2267" i="1"/>
  <c r="M2269" i="1"/>
  <c r="J3195" i="1"/>
  <c r="I3198" i="1"/>
  <c r="A2266" i="3" l="1"/>
  <c r="K3195" i="1"/>
  <c r="H3200" i="1"/>
  <c r="N2269" i="1"/>
  <c r="G4749" i="1"/>
  <c r="L2271" i="1"/>
  <c r="A679" i="3"/>
  <c r="I3199" i="1"/>
  <c r="M2270" i="1"/>
  <c r="J3196" i="1"/>
  <c r="K3196" i="1" l="1"/>
  <c r="L2272" i="1"/>
  <c r="N2270" i="1"/>
  <c r="G4750" i="1"/>
  <c r="H3201" i="1"/>
  <c r="A680" i="3"/>
  <c r="O2268" i="1"/>
  <c r="J3197" i="1"/>
  <c r="I3200" i="1"/>
  <c r="A2267" i="3" l="1"/>
  <c r="O2269" i="1"/>
  <c r="M2271" i="1"/>
  <c r="A2268" i="3" l="1"/>
  <c r="K3197" i="1"/>
  <c r="H3202" i="1"/>
  <c r="G4751" i="1"/>
  <c r="L2273" i="1"/>
  <c r="N2271" i="1"/>
  <c r="A681" i="3"/>
  <c r="I3201" i="1"/>
  <c r="M2272" i="1"/>
  <c r="O2270" i="1"/>
  <c r="J3198" i="1"/>
  <c r="A2269" i="3" l="1"/>
  <c r="K3198" i="1"/>
  <c r="N2272" i="1"/>
  <c r="H3203" i="1"/>
  <c r="L2274" i="1"/>
  <c r="G4752" i="1"/>
  <c r="A682" i="3"/>
  <c r="I3202" i="1"/>
  <c r="J3199" i="1"/>
  <c r="M2273" i="1"/>
  <c r="K3199" i="1" l="1"/>
  <c r="H3204" i="1"/>
  <c r="L2275" i="1"/>
  <c r="N2273" i="1"/>
  <c r="G4753" i="1"/>
  <c r="A683" i="3"/>
  <c r="O2271" i="1"/>
  <c r="J3200" i="1"/>
  <c r="M2274" i="1"/>
  <c r="I3203" i="1"/>
  <c r="A2270" i="3" l="1"/>
  <c r="O2272" i="1"/>
  <c r="A2271" i="3" l="1"/>
  <c r="K3200" i="1"/>
  <c r="N2274" i="1"/>
  <c r="H3205" i="1"/>
  <c r="G4754" i="1"/>
  <c r="L2276" i="1"/>
  <c r="A684" i="3"/>
  <c r="O2273" i="1"/>
  <c r="I3204" i="1"/>
  <c r="M2275" i="1"/>
  <c r="J3201" i="1"/>
  <c r="A2272" i="3" l="1"/>
  <c r="K3201" i="1"/>
  <c r="G4755" i="1"/>
  <c r="L2277" i="1"/>
  <c r="N2275" i="1"/>
  <c r="H3206" i="1"/>
  <c r="A685" i="3"/>
  <c r="J3202" i="1"/>
  <c r="I3205" i="1"/>
  <c r="O2274" i="1"/>
  <c r="M2276" i="1"/>
  <c r="A2273" i="3" l="1"/>
  <c r="K3202" i="1"/>
  <c r="N2276" i="1"/>
  <c r="L2278" i="1"/>
  <c r="G4756" i="1"/>
  <c r="H3207" i="1"/>
  <c r="A686" i="3"/>
  <c r="O2275" i="1"/>
  <c r="J3203" i="1"/>
  <c r="M2277" i="1"/>
  <c r="I3206" i="1"/>
  <c r="A2274" i="3" l="1"/>
  <c r="K3203" i="1"/>
  <c r="H3208" i="1"/>
  <c r="G4757" i="1"/>
  <c r="N2277" i="1"/>
  <c r="L2279" i="1"/>
  <c r="A687" i="3"/>
  <c r="I3207" i="1"/>
  <c r="J3204" i="1"/>
  <c r="O2276" i="1"/>
  <c r="M2278" i="1"/>
  <c r="A2275" i="3" l="1"/>
  <c r="K3204" i="1"/>
  <c r="G4758" i="1"/>
  <c r="L2280" i="1"/>
  <c r="N2278" i="1"/>
  <c r="H3209" i="1"/>
  <c r="A688" i="3"/>
  <c r="O2277" i="1"/>
  <c r="M2279" i="1"/>
  <c r="I3208" i="1"/>
  <c r="J3205" i="1"/>
  <c r="A2276" i="3" l="1"/>
  <c r="K3205" i="1"/>
  <c r="H3210" i="1"/>
  <c r="N2279" i="1"/>
  <c r="G4759" i="1"/>
  <c r="L2281" i="1"/>
  <c r="A689" i="3"/>
  <c r="I3209" i="1"/>
  <c r="O2278" i="1"/>
  <c r="M2280" i="1"/>
  <c r="J3206" i="1"/>
  <c r="A2277" i="3" l="1"/>
  <c r="K3206" i="1"/>
  <c r="L2282" i="1"/>
  <c r="G4760" i="1"/>
  <c r="H3211" i="1"/>
  <c r="N2280" i="1"/>
  <c r="A690" i="3"/>
  <c r="M2281" i="1"/>
  <c r="J3207" i="1"/>
  <c r="O2279" i="1"/>
  <c r="I3210" i="1"/>
  <c r="A2278" i="3" l="1"/>
  <c r="K3207" i="1"/>
  <c r="N2281" i="1"/>
  <c r="H3212" i="1"/>
  <c r="L2283" i="1"/>
  <c r="G4761" i="1"/>
  <c r="A691" i="3"/>
  <c r="O2280" i="1"/>
  <c r="J3208" i="1"/>
  <c r="M2282" i="1"/>
  <c r="I3211" i="1"/>
  <c r="A2279" i="3" l="1"/>
  <c r="K3208" i="1"/>
  <c r="L2284" i="1"/>
  <c r="H3213" i="1"/>
  <c r="N2282" i="1"/>
  <c r="G4762" i="1"/>
  <c r="A692" i="3"/>
  <c r="I3212" i="1"/>
  <c r="M2283" i="1"/>
  <c r="O2281" i="1"/>
  <c r="J3209" i="1"/>
  <c r="A2280" i="3" l="1"/>
  <c r="K3209" i="1"/>
  <c r="G4763" i="1"/>
  <c r="L2285" i="1"/>
  <c r="H3214" i="1"/>
  <c r="N2283" i="1"/>
  <c r="A693" i="3"/>
  <c r="M2284" i="1"/>
  <c r="O2282" i="1"/>
  <c r="I3213" i="1"/>
  <c r="J3210" i="1"/>
  <c r="A2281" i="3" l="1"/>
  <c r="K3210" i="1"/>
  <c r="H3215" i="1"/>
  <c r="G4764" i="1"/>
  <c r="N2284" i="1"/>
  <c r="L2286" i="1"/>
  <c r="A694" i="3"/>
  <c r="I3214" i="1"/>
  <c r="O2283" i="1"/>
  <c r="M2285" i="1"/>
  <c r="J3211" i="1"/>
  <c r="A2282" i="3" l="1"/>
  <c r="K3211" i="1"/>
  <c r="L2287" i="1"/>
  <c r="G4765" i="1"/>
  <c r="H3216" i="1"/>
  <c r="N2285" i="1"/>
  <c r="A695" i="3"/>
  <c r="M2286" i="1"/>
  <c r="I3215" i="1"/>
  <c r="O2284" i="1"/>
  <c r="J3212" i="1"/>
  <c r="A2283" i="3" l="1"/>
  <c r="K3212" i="1"/>
  <c r="N2286" i="1"/>
  <c r="L2288" i="1"/>
  <c r="H3217" i="1"/>
  <c r="G4766" i="1"/>
  <c r="A696" i="3"/>
  <c r="M2287" i="1"/>
  <c r="I3216" i="1"/>
  <c r="J3213" i="1"/>
  <c r="K3213" i="1" l="1"/>
  <c r="G4767" i="1"/>
  <c r="N2287" i="1"/>
  <c r="L2289" i="1"/>
  <c r="H3218" i="1"/>
  <c r="A697" i="3"/>
  <c r="O2285" i="1"/>
  <c r="O2286" i="1"/>
  <c r="J3214" i="1"/>
  <c r="M2288" i="1"/>
  <c r="I3217" i="1"/>
  <c r="A2284" i="3" l="1"/>
  <c r="A2285" i="3"/>
  <c r="K3214" i="1"/>
  <c r="H3219" i="1"/>
  <c r="L2290" i="1"/>
  <c r="G4768" i="1"/>
  <c r="N2288" i="1"/>
  <c r="A698" i="3"/>
  <c r="J3215" i="1"/>
  <c r="M2289" i="1"/>
  <c r="I3218" i="1"/>
  <c r="K3215" i="1" l="1"/>
  <c r="H3220" i="1"/>
  <c r="G4769" i="1"/>
  <c r="N2289" i="1"/>
  <c r="L2291" i="1"/>
  <c r="A699" i="3"/>
  <c r="O2287" i="1"/>
  <c r="O2288" i="1"/>
  <c r="J3216" i="1"/>
  <c r="I3219" i="1"/>
  <c r="M2290" i="1"/>
  <c r="A2286" i="3" l="1"/>
  <c r="A2287" i="3"/>
  <c r="K3216" i="1"/>
  <c r="L2292" i="1"/>
  <c r="G4770" i="1"/>
  <c r="N2290" i="1"/>
  <c r="H3221" i="1"/>
  <c r="A700" i="3"/>
  <c r="M2291" i="1"/>
  <c r="J3217" i="1"/>
  <c r="O2289" i="1"/>
  <c r="I3220" i="1"/>
  <c r="A2288" i="3" l="1"/>
  <c r="K3217" i="1"/>
  <c r="N2291" i="1"/>
  <c r="L2293" i="1"/>
  <c r="H3222" i="1"/>
  <c r="G4771" i="1"/>
  <c r="A701" i="3"/>
  <c r="I3221" i="1"/>
  <c r="J3218" i="1"/>
  <c r="M2292" i="1"/>
  <c r="K3218" i="1" l="1"/>
  <c r="H3223" i="1"/>
  <c r="N2292" i="1"/>
  <c r="G4772" i="1"/>
  <c r="L2294" i="1"/>
  <c r="A702" i="3"/>
  <c r="O2290" i="1"/>
  <c r="J3219" i="1"/>
  <c r="A2289" i="3" l="1"/>
  <c r="O2291" i="1"/>
  <c r="M2293" i="1"/>
  <c r="I3222" i="1"/>
  <c r="A2290" i="3" l="1"/>
  <c r="K3219" i="1"/>
  <c r="L2295" i="1"/>
  <c r="G4773" i="1"/>
  <c r="H3224" i="1"/>
  <c r="N2293" i="1"/>
  <c r="A703" i="3"/>
  <c r="M2294" i="1"/>
  <c r="O2292" i="1"/>
  <c r="J3220" i="1"/>
  <c r="I3223" i="1"/>
  <c r="A2291" i="3" l="1"/>
  <c r="K3220" i="1"/>
  <c r="H3225" i="1"/>
  <c r="L2296" i="1"/>
  <c r="N2294" i="1"/>
  <c r="G4774" i="1"/>
  <c r="A704" i="3"/>
  <c r="M2295" i="1"/>
  <c r="O2293" i="1"/>
  <c r="I3224" i="1"/>
  <c r="J3221" i="1"/>
  <c r="A2292" i="3" l="1"/>
  <c r="K3221" i="1"/>
  <c r="G4775" i="1"/>
  <c r="N2295" i="1"/>
  <c r="H3226" i="1"/>
  <c r="L2297" i="1"/>
  <c r="A705" i="3"/>
  <c r="O2294" i="1"/>
  <c r="M2296" i="1"/>
  <c r="J3222" i="1"/>
  <c r="I3225" i="1"/>
  <c r="A2293" i="3" l="1"/>
  <c r="K3222" i="1"/>
  <c r="L2298" i="1"/>
  <c r="N2296" i="1"/>
  <c r="G4776" i="1"/>
  <c r="H3227" i="1"/>
  <c r="A706" i="3"/>
  <c r="M2297" i="1"/>
  <c r="I3226" i="1"/>
  <c r="J3223" i="1"/>
  <c r="K3223" i="1" l="1"/>
  <c r="H3228" i="1"/>
  <c r="N2297" i="1"/>
  <c r="G4777" i="1"/>
  <c r="L2299" i="1"/>
  <c r="A707" i="3"/>
  <c r="O2295" i="1"/>
  <c r="J3224" i="1"/>
  <c r="M2298" i="1"/>
  <c r="A2294" i="3" l="1"/>
  <c r="O2296" i="1"/>
  <c r="I3227" i="1"/>
  <c r="A2295" i="3" l="1"/>
  <c r="K3224" i="1"/>
  <c r="L2300" i="1"/>
  <c r="G4778" i="1"/>
  <c r="H3229" i="1"/>
  <c r="N2298" i="1"/>
  <c r="A708" i="3"/>
  <c r="M2299" i="1"/>
  <c r="I3228" i="1"/>
  <c r="O2297" i="1"/>
  <c r="J3225" i="1"/>
  <c r="A2296" i="3" l="1"/>
  <c r="K3225" i="1"/>
  <c r="H3230" i="1"/>
  <c r="N2299" i="1"/>
  <c r="L2301" i="1"/>
  <c r="G4779" i="1"/>
  <c r="A709" i="3"/>
  <c r="M2300" i="1"/>
  <c r="I3229" i="1"/>
  <c r="O2298" i="1"/>
  <c r="J3226" i="1"/>
  <c r="A2297" i="3" l="1"/>
  <c r="K3226" i="1"/>
  <c r="L2302" i="1"/>
  <c r="H3231" i="1"/>
  <c r="G4780" i="1"/>
  <c r="N2300" i="1"/>
  <c r="A710" i="3"/>
  <c r="I3230" i="1"/>
  <c r="M2301" i="1"/>
  <c r="O2299" i="1"/>
  <c r="J3227" i="1"/>
  <c r="A2298" i="3" l="1"/>
  <c r="K3227" i="1"/>
  <c r="N2301" i="1"/>
  <c r="L2303" i="1"/>
  <c r="H3232" i="1"/>
  <c r="G4781" i="1"/>
  <c r="A711" i="3"/>
  <c r="I3231" i="1"/>
  <c r="M2302" i="1"/>
  <c r="J3228" i="1"/>
  <c r="K3228" i="1" l="1"/>
  <c r="L2304" i="1"/>
  <c r="N2302" i="1"/>
  <c r="H3233" i="1"/>
  <c r="G4782" i="1"/>
  <c r="A712" i="3"/>
  <c r="O2300" i="1"/>
  <c r="O2301" i="1"/>
  <c r="M2303" i="1"/>
  <c r="I3232" i="1"/>
  <c r="J3229" i="1"/>
  <c r="A2299" i="3" l="1"/>
  <c r="A2300" i="3"/>
  <c r="K3229" i="1"/>
  <c r="G4783" i="1"/>
  <c r="H3234" i="1"/>
  <c r="L2305" i="1"/>
  <c r="N2303" i="1"/>
  <c r="A713" i="3"/>
  <c r="I3233" i="1"/>
  <c r="J3230" i="1"/>
  <c r="O2302" i="1"/>
  <c r="M2304" i="1"/>
  <c r="A2301" i="3" l="1"/>
  <c r="K3230" i="1"/>
  <c r="H3235" i="1"/>
  <c r="G4784" i="1"/>
  <c r="N2304" i="1"/>
  <c r="L2306" i="1"/>
  <c r="A714" i="3"/>
  <c r="I3234" i="1"/>
  <c r="O2303" i="1"/>
  <c r="M2305" i="1"/>
  <c r="J3231" i="1"/>
  <c r="A2302" i="3" l="1"/>
  <c r="K3231" i="1"/>
  <c r="G4785" i="1"/>
  <c r="N2305" i="1"/>
  <c r="L2307" i="1"/>
  <c r="H3236" i="1"/>
  <c r="A715" i="3"/>
  <c r="M2306" i="1"/>
  <c r="O2304" i="1"/>
  <c r="J3232" i="1"/>
  <c r="I3235" i="1"/>
  <c r="A2303" i="3" l="1"/>
  <c r="K3232" i="1"/>
  <c r="L2308" i="1"/>
  <c r="G4786" i="1"/>
  <c r="H3237" i="1"/>
  <c r="N2306" i="1"/>
  <c r="A716" i="3"/>
  <c r="M2307" i="1"/>
  <c r="I3236" i="1"/>
  <c r="O2305" i="1"/>
  <c r="J3233" i="1"/>
  <c r="A2304" i="3" l="1"/>
  <c r="K3233" i="1"/>
  <c r="H3238" i="1"/>
  <c r="L2309" i="1"/>
  <c r="N2307" i="1"/>
  <c r="G4787" i="1"/>
  <c r="A717" i="3"/>
  <c r="O2306" i="1"/>
  <c r="M2308" i="1"/>
  <c r="I3237" i="1"/>
  <c r="J3234" i="1"/>
  <c r="A2305" i="3" l="1"/>
  <c r="K3234" i="1"/>
  <c r="L2310" i="1"/>
  <c r="H3239" i="1"/>
  <c r="N2308" i="1"/>
  <c r="G4788" i="1"/>
  <c r="A718" i="3"/>
  <c r="I3238" i="1"/>
  <c r="M2309" i="1"/>
  <c r="O2307" i="1"/>
  <c r="J3235" i="1"/>
  <c r="A2306" i="3" l="1"/>
  <c r="K3235" i="1"/>
  <c r="G4789" i="1"/>
  <c r="N2309" i="1"/>
  <c r="L2311" i="1"/>
  <c r="H3240" i="1"/>
  <c r="A719" i="3"/>
  <c r="J3236" i="1"/>
  <c r="M2310" i="1"/>
  <c r="O2308" i="1"/>
  <c r="I3239" i="1"/>
  <c r="A2307" i="3" l="1"/>
  <c r="K3236" i="1"/>
  <c r="L2312" i="1"/>
  <c r="H3241" i="1"/>
  <c r="G4790" i="1"/>
  <c r="N2310" i="1"/>
  <c r="A720" i="3"/>
  <c r="M2311" i="1"/>
  <c r="O2309" i="1"/>
  <c r="J3237" i="1"/>
  <c r="I3240" i="1"/>
  <c r="A2308" i="3" l="1"/>
  <c r="K3237" i="1"/>
  <c r="N2311" i="1"/>
  <c r="G4791" i="1"/>
  <c r="L2313" i="1"/>
  <c r="H3242" i="1"/>
  <c r="A721" i="3"/>
  <c r="O2310" i="1"/>
  <c r="M2312" i="1"/>
  <c r="J3238" i="1"/>
  <c r="I3241" i="1"/>
  <c r="A2309" i="3" l="1"/>
  <c r="K3238" i="1"/>
  <c r="G4792" i="1"/>
  <c r="N2312" i="1"/>
  <c r="H3243" i="1"/>
  <c r="L2314" i="1"/>
  <c r="A722" i="3"/>
  <c r="I3242" i="1"/>
  <c r="M2313" i="1"/>
  <c r="J3239" i="1"/>
  <c r="K3239" i="1" l="1"/>
  <c r="H3244" i="1"/>
  <c r="G4793" i="1"/>
  <c r="L2315" i="1"/>
  <c r="N2313" i="1"/>
  <c r="A723" i="3"/>
  <c r="O2311" i="1"/>
  <c r="I3243" i="1"/>
  <c r="J3240" i="1"/>
  <c r="M2314" i="1"/>
  <c r="A2310" i="3" l="1"/>
  <c r="O2312" i="1"/>
  <c r="A2311" i="3" l="1"/>
  <c r="K3240" i="1"/>
  <c r="N2314" i="1"/>
  <c r="H3245" i="1"/>
  <c r="L2316" i="1"/>
  <c r="G4794" i="1"/>
  <c r="A724" i="3"/>
  <c r="O2313" i="1"/>
  <c r="M2315" i="1"/>
  <c r="I3244" i="1"/>
  <c r="J3241" i="1"/>
  <c r="A2312" i="3" l="1"/>
  <c r="K3241" i="1"/>
  <c r="G4795" i="1"/>
  <c r="H3246" i="1"/>
  <c r="N2315" i="1"/>
  <c r="L2317" i="1"/>
  <c r="A725" i="3"/>
  <c r="J3242" i="1"/>
  <c r="I3245" i="1"/>
  <c r="O2314" i="1"/>
  <c r="M2316" i="1"/>
  <c r="A2313" i="3" l="1"/>
  <c r="K3242" i="1"/>
  <c r="L2318" i="1"/>
  <c r="G4796" i="1"/>
  <c r="N2316" i="1"/>
  <c r="H3247" i="1"/>
  <c r="A726" i="3"/>
  <c r="M2317" i="1"/>
  <c r="I3246" i="1"/>
  <c r="O2315" i="1"/>
  <c r="J3243" i="1"/>
  <c r="A2314" i="3" l="1"/>
  <c r="K3243" i="1"/>
  <c r="H3248" i="1"/>
  <c r="G4797" i="1"/>
  <c r="N2317" i="1"/>
  <c r="L2319" i="1"/>
  <c r="A727" i="3"/>
  <c r="I3247" i="1"/>
  <c r="O2316" i="1"/>
  <c r="M2318" i="1"/>
  <c r="J3244" i="1"/>
  <c r="A2315" i="3" l="1"/>
  <c r="K3244" i="1"/>
  <c r="L2320" i="1"/>
  <c r="N2318" i="1"/>
  <c r="H3249" i="1"/>
  <c r="G4798" i="1"/>
  <c r="A728" i="3"/>
  <c r="O2317" i="1"/>
  <c r="I3248" i="1"/>
  <c r="J3245" i="1"/>
  <c r="M2319" i="1"/>
  <c r="A2316" i="3" l="1"/>
  <c r="K3245" i="1"/>
  <c r="L2321" i="1"/>
  <c r="G4799" i="1"/>
  <c r="N2319" i="1"/>
  <c r="H3250" i="1"/>
  <c r="A729" i="3"/>
  <c r="M2320" i="1"/>
  <c r="I3249" i="1"/>
  <c r="O2318" i="1"/>
  <c r="J3246" i="1"/>
  <c r="A2317" i="3" l="1"/>
  <c r="K3246" i="1"/>
  <c r="G4800" i="1"/>
  <c r="N2320" i="1"/>
  <c r="L2322" i="1"/>
  <c r="H3251" i="1"/>
  <c r="A730" i="3"/>
  <c r="J3247" i="1"/>
  <c r="O2319" i="1"/>
  <c r="I3250" i="1"/>
  <c r="M2321" i="1"/>
  <c r="A2318" i="3" l="1"/>
  <c r="K3247" i="1"/>
  <c r="H3252" i="1"/>
  <c r="L2323" i="1"/>
  <c r="N2321" i="1"/>
  <c r="G4801" i="1"/>
  <c r="A731" i="3"/>
  <c r="M2322" i="1"/>
  <c r="J3248" i="1"/>
  <c r="O2320" i="1"/>
  <c r="I3251" i="1"/>
  <c r="A2319" i="3" l="1"/>
  <c r="K3248" i="1"/>
  <c r="H3253" i="1"/>
  <c r="L2324" i="1"/>
  <c r="G4802" i="1"/>
  <c r="N2322" i="1"/>
  <c r="A732" i="3"/>
  <c r="J3249" i="1"/>
  <c r="O2321" i="1"/>
  <c r="I3252" i="1"/>
  <c r="M2323" i="1"/>
  <c r="A2320" i="3" l="1"/>
  <c r="K3249" i="1"/>
  <c r="L2325" i="1"/>
  <c r="N2323" i="1"/>
  <c r="G4803" i="1"/>
  <c r="H3254" i="1"/>
  <c r="A733" i="3"/>
  <c r="M2324" i="1"/>
  <c r="O2322" i="1"/>
  <c r="I3253" i="1"/>
  <c r="J3250" i="1"/>
  <c r="A2321" i="3" l="1"/>
  <c r="K3250" i="1"/>
  <c r="G4804" i="1"/>
  <c r="L2326" i="1"/>
  <c r="H3255" i="1"/>
  <c r="N2324" i="1"/>
  <c r="A734" i="3"/>
  <c r="J3251" i="1"/>
  <c r="I3254" i="1"/>
  <c r="O2323" i="1"/>
  <c r="M2325" i="1"/>
  <c r="A2322" i="3" l="1"/>
  <c r="K3251" i="1"/>
  <c r="L2327" i="1"/>
  <c r="H3256" i="1"/>
  <c r="G4805" i="1"/>
  <c r="N2325" i="1"/>
  <c r="A735" i="3"/>
  <c r="M2326" i="1"/>
  <c r="I3255" i="1"/>
  <c r="O2324" i="1"/>
  <c r="J3252" i="1"/>
  <c r="A2323" i="3" l="1"/>
  <c r="K3252" i="1"/>
  <c r="G4806" i="1"/>
  <c r="L2328" i="1"/>
  <c r="N2326" i="1"/>
  <c r="H3257" i="1"/>
  <c r="A736" i="3"/>
  <c r="M2327" i="1"/>
  <c r="J3253" i="1"/>
  <c r="I3256" i="1"/>
  <c r="K3253" i="1" l="1"/>
  <c r="H3258" i="1"/>
  <c r="L2329" i="1"/>
  <c r="N2327" i="1"/>
  <c r="G4807" i="1"/>
  <c r="A737" i="3"/>
  <c r="O2325" i="1"/>
  <c r="J3254" i="1"/>
  <c r="A2324" i="3" l="1"/>
  <c r="O2326" i="1"/>
  <c r="M2328" i="1"/>
  <c r="I3257" i="1"/>
  <c r="A2325" i="3" l="1"/>
  <c r="K3254" i="1"/>
  <c r="N2328" i="1"/>
  <c r="H3259" i="1"/>
  <c r="G4808" i="1"/>
  <c r="L2330" i="1"/>
  <c r="A738" i="3"/>
  <c r="O2327" i="1"/>
  <c r="I3258" i="1"/>
  <c r="M2329" i="1"/>
  <c r="J3255" i="1"/>
  <c r="A2326" i="3" l="1"/>
  <c r="K3255" i="1"/>
  <c r="G4809" i="1"/>
  <c r="L2331" i="1"/>
  <c r="N2329" i="1"/>
  <c r="H3260" i="1"/>
  <c r="A739" i="3"/>
  <c r="M2330" i="1"/>
  <c r="I3259" i="1"/>
  <c r="O2328" i="1"/>
  <c r="J3256" i="1"/>
  <c r="A2327" i="3" l="1"/>
  <c r="K3256" i="1"/>
  <c r="N2330" i="1"/>
  <c r="L2332" i="1"/>
  <c r="G4810" i="1"/>
  <c r="H3261" i="1"/>
  <c r="A740" i="3"/>
  <c r="I3260" i="1"/>
  <c r="J3257" i="1"/>
  <c r="M2331" i="1"/>
  <c r="K3257" i="1" l="1"/>
  <c r="H3262" i="1"/>
  <c r="G4811" i="1"/>
  <c r="N2331" i="1"/>
  <c r="L2333" i="1"/>
  <c r="A741" i="3"/>
  <c r="O2329" i="1"/>
  <c r="I3261" i="1"/>
  <c r="J3258" i="1"/>
  <c r="A2328" i="3" l="1"/>
  <c r="O2330" i="1"/>
  <c r="M2332" i="1"/>
  <c r="A2329" i="3" l="1"/>
  <c r="K3258" i="1"/>
  <c r="G4812" i="1"/>
  <c r="L2334" i="1"/>
  <c r="N2332" i="1"/>
  <c r="H3263" i="1"/>
  <c r="A742" i="3"/>
  <c r="O2331" i="1"/>
  <c r="M2333" i="1"/>
  <c r="J3259" i="1"/>
  <c r="I3262" i="1"/>
  <c r="A2330" i="3" l="1"/>
  <c r="K3259" i="1"/>
  <c r="H3264" i="1"/>
  <c r="N2333" i="1"/>
  <c r="G4813" i="1"/>
  <c r="L2335" i="1"/>
  <c r="A743" i="3"/>
  <c r="I3263" i="1"/>
  <c r="O2332" i="1"/>
  <c r="M2334" i="1"/>
  <c r="J3260" i="1"/>
  <c r="A2331" i="3" l="1"/>
  <c r="K3260" i="1"/>
  <c r="L2336" i="1"/>
  <c r="G4814" i="1"/>
  <c r="H3265" i="1"/>
  <c r="N2334" i="1"/>
  <c r="A744" i="3"/>
  <c r="M2335" i="1"/>
  <c r="J3261" i="1"/>
  <c r="O2333" i="1"/>
  <c r="I3264" i="1"/>
  <c r="A2332" i="3" l="1"/>
  <c r="K3261" i="1"/>
  <c r="N2335" i="1"/>
  <c r="H3266" i="1"/>
  <c r="L2337" i="1"/>
  <c r="G4815" i="1"/>
  <c r="A745" i="3"/>
  <c r="I3265" i="1"/>
  <c r="M2336" i="1"/>
  <c r="O2334" i="1"/>
  <c r="J3262" i="1"/>
  <c r="A2333" i="3" l="1"/>
  <c r="K3262" i="1"/>
  <c r="H3267" i="1"/>
  <c r="N2336" i="1"/>
  <c r="G4816" i="1"/>
  <c r="L2338" i="1"/>
  <c r="A746" i="3"/>
  <c r="I3266" i="1"/>
  <c r="O2335" i="1"/>
  <c r="J3263" i="1"/>
  <c r="M2337" i="1"/>
  <c r="A2334" i="3" l="1"/>
  <c r="K3263" i="1"/>
  <c r="G4817" i="1"/>
  <c r="H3268" i="1"/>
  <c r="L2339" i="1"/>
  <c r="N2337" i="1"/>
  <c r="A747" i="3"/>
  <c r="I3267" i="1"/>
  <c r="J3264" i="1"/>
  <c r="M2338" i="1"/>
  <c r="K3264" i="1" l="1"/>
  <c r="L2340" i="1"/>
  <c r="G4818" i="1"/>
  <c r="H3269" i="1"/>
  <c r="N2338" i="1"/>
  <c r="A748" i="3"/>
  <c r="O2336" i="1"/>
  <c r="M2339" i="1"/>
  <c r="J3265" i="1"/>
  <c r="A2335" i="3" l="1"/>
  <c r="O2337" i="1"/>
  <c r="I3268" i="1"/>
  <c r="A2336" i="3" l="1"/>
  <c r="K3265" i="1"/>
  <c r="N2339" i="1"/>
  <c r="H3270" i="1"/>
  <c r="L2341" i="1"/>
  <c r="G4819" i="1"/>
  <c r="A749" i="3"/>
  <c r="M2340" i="1"/>
  <c r="I3269" i="1"/>
  <c r="J3266" i="1"/>
  <c r="K3266" i="1" l="1"/>
  <c r="L2342" i="1"/>
  <c r="N2340" i="1"/>
  <c r="G4820" i="1"/>
  <c r="H3271" i="1"/>
  <c r="A750" i="3"/>
  <c r="O2338" i="1"/>
  <c r="M2341" i="1"/>
  <c r="J3267" i="1"/>
  <c r="A2337" i="3" l="1"/>
  <c r="O2339" i="1"/>
  <c r="I3270" i="1"/>
  <c r="A2338" i="3" l="1"/>
  <c r="K3267" i="1"/>
  <c r="H3272" i="1"/>
  <c r="G4821" i="1"/>
  <c r="L2343" i="1"/>
  <c r="N2341" i="1"/>
  <c r="A751" i="3"/>
  <c r="J3268" i="1"/>
  <c r="M2342" i="1"/>
  <c r="I3271" i="1"/>
  <c r="K3268" i="1" l="1"/>
  <c r="L2344" i="1"/>
  <c r="N2342" i="1"/>
  <c r="H3273" i="1"/>
  <c r="G4822" i="1"/>
  <c r="A752" i="3"/>
  <c r="O2340" i="1"/>
  <c r="I3272" i="1"/>
  <c r="A2339" i="3" l="1"/>
  <c r="O2341" i="1"/>
  <c r="J3269" i="1"/>
  <c r="M2343" i="1"/>
  <c r="A2340" i="3" l="1"/>
  <c r="K3269" i="1"/>
  <c r="H3274" i="1"/>
  <c r="L2345" i="1"/>
  <c r="G4823" i="1"/>
  <c r="N2343" i="1"/>
  <c r="A753" i="3"/>
  <c r="I3273" i="1"/>
  <c r="O2342" i="1"/>
  <c r="J3270" i="1"/>
  <c r="M2344" i="1"/>
  <c r="A2341" i="3" l="1"/>
  <c r="K3270" i="1"/>
  <c r="G4824" i="1"/>
  <c r="H3275" i="1"/>
  <c r="N2344" i="1"/>
  <c r="L2346" i="1"/>
  <c r="A754" i="3"/>
  <c r="I3274" i="1"/>
  <c r="M2345" i="1"/>
  <c r="J3271" i="1"/>
  <c r="K3271" i="1" l="1"/>
  <c r="L2347" i="1"/>
  <c r="N2345" i="1"/>
  <c r="G4825" i="1"/>
  <c r="H3276" i="1"/>
  <c r="A755" i="3"/>
  <c r="O2343" i="1"/>
  <c r="J3272" i="1"/>
  <c r="M2346" i="1"/>
  <c r="A2342" i="3" l="1"/>
  <c r="O2344" i="1"/>
  <c r="I3275" i="1"/>
  <c r="A2343" i="3" l="1"/>
  <c r="K3272" i="1"/>
  <c r="N2346" i="1"/>
  <c r="H3277" i="1"/>
  <c r="G4826" i="1"/>
  <c r="L2348" i="1"/>
  <c r="A756" i="3"/>
  <c r="O2345" i="1"/>
  <c r="I3276" i="1"/>
  <c r="M2347" i="1"/>
  <c r="J3273" i="1"/>
  <c r="A2344" i="3" l="1"/>
  <c r="K3273" i="1"/>
  <c r="G4827" i="1"/>
  <c r="L2349" i="1"/>
  <c r="N2347" i="1"/>
  <c r="H3278" i="1"/>
  <c r="A757" i="3"/>
  <c r="J3274" i="1"/>
  <c r="I3277" i="1"/>
  <c r="O2346" i="1"/>
  <c r="M2348" i="1"/>
  <c r="A2345" i="3" l="1"/>
  <c r="K3274" i="1"/>
  <c r="N2348" i="1"/>
  <c r="L2350" i="1"/>
  <c r="G4828" i="1"/>
  <c r="H3279" i="1"/>
  <c r="A758" i="3"/>
  <c r="O2347" i="1"/>
  <c r="I3278" i="1"/>
  <c r="M2349" i="1"/>
  <c r="J3275" i="1"/>
  <c r="A2346" i="3" l="1"/>
  <c r="K3275" i="1"/>
  <c r="H3280" i="1"/>
  <c r="G4829" i="1"/>
  <c r="N2349" i="1"/>
  <c r="L2351" i="1"/>
  <c r="A759" i="3"/>
  <c r="I3279" i="1"/>
  <c r="J3276" i="1"/>
  <c r="O2348" i="1"/>
  <c r="M2350" i="1"/>
  <c r="A2347" i="3" l="1"/>
  <c r="K3276" i="1"/>
  <c r="G4830" i="1"/>
  <c r="L2352" i="1"/>
  <c r="N2350" i="1"/>
  <c r="H3281" i="1"/>
  <c r="A760" i="3"/>
  <c r="O2349" i="1"/>
  <c r="M2351" i="1"/>
  <c r="I3280" i="1"/>
  <c r="J3277" i="1"/>
  <c r="A2348" i="3" l="1"/>
  <c r="K3277" i="1"/>
  <c r="H3282" i="1"/>
  <c r="N2351" i="1"/>
  <c r="G4831" i="1"/>
  <c r="L2353" i="1"/>
  <c r="A761" i="3"/>
  <c r="O2350" i="1"/>
  <c r="J3278" i="1"/>
  <c r="M2352" i="1"/>
  <c r="I3281" i="1"/>
  <c r="A2349" i="3" l="1"/>
  <c r="K3278" i="1"/>
  <c r="L2354" i="1"/>
  <c r="G4832" i="1"/>
  <c r="H3283" i="1"/>
  <c r="N2352" i="1"/>
  <c r="A762" i="3"/>
  <c r="M2353" i="1"/>
  <c r="I3282" i="1"/>
  <c r="J3279" i="1"/>
  <c r="K3279" i="1" l="1"/>
  <c r="N2353" i="1"/>
  <c r="H3284" i="1"/>
  <c r="L2355" i="1"/>
  <c r="G4833" i="1"/>
  <c r="A763" i="3"/>
  <c r="O2351" i="1"/>
  <c r="O2352" i="1"/>
  <c r="M2354" i="1"/>
  <c r="J3280" i="1"/>
  <c r="I3283" i="1"/>
  <c r="A2350" i="3" l="1"/>
  <c r="A2351" i="3"/>
  <c r="K3280" i="1"/>
  <c r="G4834" i="1"/>
  <c r="H3285" i="1"/>
  <c r="N2354" i="1"/>
  <c r="L2356" i="1"/>
  <c r="A764" i="3"/>
  <c r="J3281" i="1"/>
  <c r="I3284" i="1"/>
  <c r="M2355" i="1"/>
  <c r="K3281" i="1" l="1"/>
  <c r="L2357" i="1"/>
  <c r="N2355" i="1"/>
  <c r="G4835" i="1"/>
  <c r="H3286" i="1"/>
  <c r="A765" i="3"/>
  <c r="O2353" i="1"/>
  <c r="M2356" i="1"/>
  <c r="I3285" i="1"/>
  <c r="J3282" i="1"/>
  <c r="A2352" i="3" l="1"/>
  <c r="O2354" i="1"/>
  <c r="A2353" i="3" l="1"/>
  <c r="K3282" i="1"/>
  <c r="H3287" i="1"/>
  <c r="G4836" i="1"/>
  <c r="L2358" i="1"/>
  <c r="N2356" i="1"/>
  <c r="A766" i="3"/>
  <c r="I3286" i="1"/>
  <c r="M2357" i="1"/>
  <c r="O2355" i="1"/>
  <c r="J3283" i="1"/>
  <c r="A2354" i="3" l="1"/>
  <c r="K3283" i="1"/>
  <c r="G4837" i="1"/>
  <c r="H3288" i="1"/>
  <c r="N2357" i="1"/>
  <c r="L2359" i="1"/>
  <c r="A767" i="3"/>
  <c r="O2356" i="1"/>
  <c r="M2358" i="1"/>
  <c r="J3284" i="1"/>
  <c r="I3287" i="1"/>
  <c r="A2355" i="3" l="1"/>
  <c r="K3284" i="1"/>
  <c r="N2358" i="1"/>
  <c r="G4838" i="1"/>
  <c r="L2360" i="1"/>
  <c r="H3289" i="1"/>
  <c r="A768" i="3"/>
  <c r="J3285" i="1"/>
  <c r="M2359" i="1"/>
  <c r="I3288" i="1"/>
  <c r="K3285" i="1" l="1"/>
  <c r="H3290" i="1"/>
  <c r="N2359" i="1"/>
  <c r="L2361" i="1"/>
  <c r="G4839" i="1"/>
  <c r="A769" i="3"/>
  <c r="O2357" i="1"/>
  <c r="O2358" i="1"/>
  <c r="M2360" i="1"/>
  <c r="J3286" i="1"/>
  <c r="I3289" i="1"/>
  <c r="A2356" i="3" l="1"/>
  <c r="A2357" i="3"/>
  <c r="K3286" i="1"/>
  <c r="G4840" i="1"/>
  <c r="H3291" i="1"/>
  <c r="L2362" i="1"/>
  <c r="N2360" i="1"/>
  <c r="A770" i="3"/>
  <c r="J3287" i="1"/>
  <c r="I3290" i="1"/>
  <c r="O2359" i="1"/>
  <c r="M2361" i="1"/>
  <c r="A2358" i="3" l="1"/>
  <c r="K3287" i="1"/>
  <c r="H3292" i="1"/>
  <c r="G4841" i="1"/>
  <c r="N2361" i="1"/>
  <c r="L2363" i="1"/>
  <c r="A771" i="3"/>
  <c r="O2360" i="1"/>
  <c r="J3288" i="1"/>
  <c r="I3291" i="1"/>
  <c r="M2362" i="1"/>
  <c r="A2359" i="3" l="1"/>
  <c r="K3288" i="1"/>
  <c r="N2362" i="1"/>
  <c r="L2364" i="1"/>
  <c r="G4842" i="1"/>
  <c r="H3293" i="1"/>
  <c r="A772" i="3"/>
  <c r="J3289" i="1"/>
  <c r="O2361" i="1"/>
  <c r="I3292" i="1"/>
  <c r="M2363" i="1"/>
  <c r="A2360" i="3" l="1"/>
  <c r="K3289" i="1"/>
  <c r="H3294" i="1"/>
  <c r="G4843" i="1"/>
  <c r="L2365" i="1"/>
  <c r="N2363" i="1"/>
  <c r="A773" i="3"/>
  <c r="I3293" i="1"/>
  <c r="M2364" i="1"/>
  <c r="O2362" i="1"/>
  <c r="J3290" i="1"/>
  <c r="A2361" i="3" l="1"/>
  <c r="K3290" i="1"/>
  <c r="L2366" i="1"/>
  <c r="G4844" i="1"/>
  <c r="N2364" i="1"/>
  <c r="H3295" i="1"/>
  <c r="A774" i="3"/>
  <c r="M2365" i="1"/>
  <c r="J3291" i="1"/>
  <c r="O2363" i="1"/>
  <c r="I3294" i="1"/>
  <c r="A2362" i="3" l="1"/>
  <c r="K3291" i="1"/>
  <c r="N2365" i="1"/>
  <c r="L2367" i="1"/>
  <c r="H3296" i="1"/>
  <c r="G4845" i="1"/>
  <c r="A775" i="3"/>
  <c r="O2364" i="1"/>
  <c r="J3292" i="1"/>
  <c r="I3295" i="1"/>
  <c r="M2366" i="1"/>
  <c r="A2363" i="3" l="1"/>
  <c r="K3292" i="1"/>
  <c r="G4846" i="1"/>
  <c r="H3297" i="1"/>
  <c r="N2366" i="1"/>
  <c r="L2368" i="1"/>
  <c r="A776" i="3"/>
  <c r="I3296" i="1"/>
  <c r="J3293" i="1"/>
  <c r="O2365" i="1"/>
  <c r="M2367" i="1"/>
  <c r="A2364" i="3" l="1"/>
  <c r="K3293" i="1"/>
  <c r="G4847" i="1"/>
  <c r="N2367" i="1"/>
  <c r="L2369" i="1"/>
  <c r="H3298" i="1"/>
  <c r="A777" i="3"/>
  <c r="O2366" i="1"/>
  <c r="J3294" i="1"/>
  <c r="M2368" i="1"/>
  <c r="I3297" i="1"/>
  <c r="A2365" i="3" l="1"/>
  <c r="K3294" i="1"/>
  <c r="L2370" i="1"/>
  <c r="H3299" i="1"/>
  <c r="G4848" i="1"/>
  <c r="N2368" i="1"/>
  <c r="A778" i="3"/>
  <c r="M2369" i="1"/>
  <c r="I3298" i="1"/>
  <c r="J3295" i="1"/>
  <c r="K3295" i="1" l="1"/>
  <c r="N2369" i="1"/>
  <c r="G4849" i="1"/>
  <c r="L2371" i="1"/>
  <c r="H3300" i="1"/>
  <c r="A779" i="3"/>
  <c r="O2367" i="1"/>
  <c r="J3296" i="1"/>
  <c r="A2366" i="3" l="1"/>
  <c r="O2368" i="1"/>
  <c r="I3299" i="1"/>
  <c r="M2370" i="1"/>
  <c r="A2367" i="3" l="1"/>
  <c r="K3296" i="1"/>
  <c r="L2372" i="1"/>
  <c r="H3301" i="1"/>
  <c r="N2370" i="1"/>
  <c r="G4850" i="1"/>
  <c r="A780" i="3"/>
  <c r="I3300" i="1"/>
  <c r="M2371" i="1"/>
  <c r="O2369" i="1"/>
  <c r="J3297" i="1"/>
  <c r="A2368" i="3" l="1"/>
  <c r="K3297" i="1"/>
  <c r="N2371" i="1"/>
  <c r="L2373" i="1"/>
  <c r="H3302" i="1"/>
  <c r="G4851" i="1"/>
  <c r="A781" i="3"/>
  <c r="O2370" i="1"/>
  <c r="J3298" i="1"/>
  <c r="I3301" i="1"/>
  <c r="M2372" i="1"/>
  <c r="A2369" i="3" l="1"/>
  <c r="K3298" i="1"/>
  <c r="G4852" i="1"/>
  <c r="H3303" i="1"/>
  <c r="L2374" i="1"/>
  <c r="N2372" i="1"/>
  <c r="A782" i="3"/>
  <c r="J3299" i="1"/>
  <c r="I3302" i="1"/>
  <c r="M2373" i="1"/>
  <c r="K3299" i="1" l="1"/>
  <c r="L2375" i="1"/>
  <c r="G4853" i="1"/>
  <c r="N2373" i="1"/>
  <c r="H3304" i="1"/>
  <c r="A783" i="3"/>
  <c r="O2371" i="1"/>
  <c r="M2374" i="1"/>
  <c r="J3300" i="1"/>
  <c r="A2370" i="3" l="1"/>
  <c r="O2372" i="1"/>
  <c r="I3303" i="1"/>
  <c r="A2371" i="3" l="1"/>
  <c r="K3300" i="1"/>
  <c r="N2374" i="1"/>
  <c r="L2376" i="1"/>
  <c r="H3305" i="1"/>
  <c r="G4854" i="1"/>
  <c r="A784" i="3"/>
  <c r="J3301" i="1"/>
  <c r="I3304" i="1"/>
  <c r="O2373" i="1"/>
  <c r="M2375" i="1"/>
  <c r="A2372" i="3" l="1"/>
  <c r="K3301" i="1"/>
  <c r="L2377" i="1"/>
  <c r="H3306" i="1"/>
  <c r="G4855" i="1"/>
  <c r="N2375" i="1"/>
  <c r="A785" i="3"/>
  <c r="I3305" i="1"/>
  <c r="O2374" i="1"/>
  <c r="J3302" i="1"/>
  <c r="M2376" i="1"/>
  <c r="A2373" i="3" l="1"/>
  <c r="K3302" i="1"/>
  <c r="N2376" i="1"/>
  <c r="G4856" i="1"/>
  <c r="L2378" i="1"/>
  <c r="H3307" i="1"/>
  <c r="A786" i="3"/>
  <c r="O2375" i="1"/>
  <c r="M2377" i="1"/>
  <c r="I3306" i="1"/>
  <c r="J3303" i="1"/>
  <c r="A2374" i="3" l="1"/>
  <c r="K3303" i="1"/>
  <c r="H3308" i="1"/>
  <c r="L2379" i="1"/>
  <c r="N2377" i="1"/>
  <c r="G4857" i="1"/>
  <c r="A787" i="3"/>
  <c r="M2378" i="1"/>
  <c r="I3307" i="1"/>
  <c r="J3304" i="1"/>
  <c r="K3304" i="1" l="1"/>
  <c r="L2380" i="1"/>
  <c r="N2378" i="1"/>
  <c r="H3309" i="1"/>
  <c r="G4858" i="1"/>
  <c r="A788" i="3"/>
  <c r="O2376" i="1"/>
  <c r="M2379" i="1"/>
  <c r="A2375" i="3" l="1"/>
  <c r="O2377" i="1"/>
  <c r="J3305" i="1"/>
  <c r="I3308" i="1"/>
  <c r="A2376" i="3" l="1"/>
  <c r="K3305" i="1"/>
  <c r="H3310" i="1"/>
  <c r="G4859" i="1"/>
  <c r="L2381" i="1"/>
  <c r="N2379" i="1"/>
  <c r="A789" i="3"/>
  <c r="I3309" i="1"/>
  <c r="J3306" i="1"/>
  <c r="M2380" i="1"/>
  <c r="K3306" i="1" l="1"/>
  <c r="G4860" i="1"/>
  <c r="N2380" i="1"/>
  <c r="L2382" i="1"/>
  <c r="H3311" i="1"/>
  <c r="A790" i="3"/>
  <c r="O2378" i="1"/>
  <c r="O2379" i="1"/>
  <c r="J3307" i="1"/>
  <c r="I3310" i="1"/>
  <c r="M2381" i="1"/>
  <c r="A2377" i="3" l="1"/>
  <c r="A2378" i="3"/>
  <c r="K3307" i="1"/>
  <c r="H3312" i="1"/>
  <c r="L2383" i="1"/>
  <c r="N2381" i="1"/>
  <c r="G4861" i="1"/>
  <c r="A791" i="3"/>
  <c r="I3311" i="1"/>
  <c r="J3308" i="1"/>
  <c r="O2380" i="1"/>
  <c r="M2382" i="1"/>
  <c r="A2379" i="3" l="1"/>
  <c r="K3308" i="1"/>
  <c r="N2382" i="1"/>
  <c r="G4862" i="1"/>
  <c r="H3313" i="1"/>
  <c r="L2384" i="1"/>
  <c r="A792" i="3"/>
  <c r="M2383" i="1"/>
  <c r="I3312" i="1"/>
  <c r="O2381" i="1"/>
  <c r="J3309" i="1"/>
  <c r="A2380" i="3" l="1"/>
  <c r="K3309" i="1"/>
  <c r="L2385" i="1"/>
  <c r="G4863" i="1"/>
  <c r="H3314" i="1"/>
  <c r="N2383" i="1"/>
  <c r="A793" i="3"/>
  <c r="M2384" i="1"/>
  <c r="I3313" i="1"/>
  <c r="O2382" i="1"/>
  <c r="J3310" i="1"/>
  <c r="A2381" i="3" l="1"/>
  <c r="K3310" i="1"/>
  <c r="N2384" i="1"/>
  <c r="H3315" i="1"/>
  <c r="L2386" i="1"/>
  <c r="G4864" i="1"/>
  <c r="A794" i="3"/>
  <c r="M2385" i="1"/>
  <c r="J3311" i="1"/>
  <c r="O2383" i="1"/>
  <c r="I3314" i="1"/>
  <c r="A2382" i="3" l="1"/>
  <c r="K3311" i="1"/>
  <c r="L2387" i="1"/>
  <c r="N2385" i="1"/>
  <c r="G4865" i="1"/>
  <c r="H3316" i="1"/>
  <c r="A795" i="3"/>
  <c r="M2386" i="1"/>
  <c r="J3312" i="1"/>
  <c r="I3315" i="1"/>
  <c r="K3312" i="1" l="1"/>
  <c r="G4866" i="1"/>
  <c r="H3317" i="1"/>
  <c r="L2388" i="1"/>
  <c r="N2386" i="1"/>
  <c r="A796" i="3"/>
  <c r="O2384" i="1"/>
  <c r="M2387" i="1"/>
  <c r="A2383" i="3" l="1"/>
  <c r="O2385" i="1"/>
  <c r="J3313" i="1"/>
  <c r="I3316" i="1"/>
  <c r="A2384" i="3" l="1"/>
  <c r="K3313" i="1"/>
  <c r="N2387" i="1"/>
  <c r="H3318" i="1"/>
  <c r="L2389" i="1"/>
  <c r="G4867" i="1"/>
  <c r="A797" i="3"/>
  <c r="O2386" i="1"/>
  <c r="I3317" i="1"/>
  <c r="M2388" i="1"/>
  <c r="J3314" i="1"/>
  <c r="A2385" i="3" l="1"/>
  <c r="K3314" i="1"/>
  <c r="L2390" i="1"/>
  <c r="G4868" i="1"/>
  <c r="N2388" i="1"/>
  <c r="H3319" i="1"/>
  <c r="A798" i="3"/>
  <c r="M2389" i="1"/>
  <c r="O2387" i="1"/>
  <c r="I3318" i="1"/>
  <c r="J3315" i="1"/>
  <c r="A2386" i="3" l="1"/>
  <c r="K3315" i="1"/>
  <c r="N2389" i="1"/>
  <c r="L2391" i="1"/>
  <c r="H3320" i="1"/>
  <c r="G4869" i="1"/>
  <c r="A799" i="3"/>
  <c r="M2390" i="1"/>
  <c r="I3319" i="1"/>
  <c r="J3316" i="1"/>
  <c r="K3316" i="1" l="1"/>
  <c r="H3321" i="1"/>
  <c r="L2392" i="1"/>
  <c r="N2390" i="1"/>
  <c r="G4870" i="1"/>
  <c r="A800" i="3"/>
  <c r="O2388" i="1"/>
  <c r="O2389" i="1"/>
  <c r="J3317" i="1"/>
  <c r="M2391" i="1"/>
  <c r="I3320" i="1"/>
  <c r="A2387" i="3" l="1"/>
  <c r="A2388" i="3"/>
  <c r="K3317" i="1"/>
  <c r="L2393" i="1"/>
  <c r="G4871" i="1"/>
  <c r="N2391" i="1"/>
  <c r="H3322" i="1"/>
  <c r="A801" i="3"/>
  <c r="O2390" i="1"/>
  <c r="M2392" i="1"/>
  <c r="I3321" i="1"/>
  <c r="J3318" i="1"/>
  <c r="A2389" i="3" l="1"/>
  <c r="K3318" i="1"/>
  <c r="H3323" i="1"/>
  <c r="G4872" i="1"/>
  <c r="N2392" i="1"/>
  <c r="L2394" i="1"/>
  <c r="A802" i="3"/>
  <c r="I3322" i="1"/>
  <c r="O2391" i="1"/>
  <c r="J3319" i="1"/>
  <c r="M2393" i="1"/>
  <c r="A2390" i="3" l="1"/>
  <c r="K3319" i="1"/>
  <c r="L2395" i="1"/>
  <c r="N2393" i="1"/>
  <c r="H3324" i="1"/>
  <c r="G4873" i="1"/>
  <c r="A803" i="3"/>
  <c r="J3320" i="1"/>
  <c r="M2394" i="1"/>
  <c r="O2392" i="1"/>
  <c r="I3323" i="1"/>
  <c r="A2391" i="3" l="1"/>
  <c r="K3320" i="1"/>
  <c r="H3325" i="1"/>
  <c r="L2396" i="1"/>
  <c r="G4874" i="1"/>
  <c r="N2394" i="1"/>
  <c r="A804" i="3"/>
  <c r="I3324" i="1"/>
  <c r="M2395" i="1"/>
  <c r="O2393" i="1"/>
  <c r="J3321" i="1"/>
  <c r="A2392" i="3" l="1"/>
  <c r="K3321" i="1"/>
  <c r="N2395" i="1"/>
  <c r="G4875" i="1"/>
  <c r="H3326" i="1"/>
  <c r="L2397" i="1"/>
  <c r="A805" i="3"/>
  <c r="O2394" i="1"/>
  <c r="M2396" i="1"/>
  <c r="J3322" i="1"/>
  <c r="I3325" i="1"/>
  <c r="A2393" i="3" l="1"/>
  <c r="K3322" i="1"/>
  <c r="H3327" i="1"/>
  <c r="L2398" i="1"/>
  <c r="N2396" i="1"/>
  <c r="G4876" i="1"/>
  <c r="A806" i="3"/>
  <c r="I3326" i="1"/>
  <c r="M2397" i="1"/>
  <c r="J3323" i="1"/>
  <c r="K3323" i="1" l="1"/>
  <c r="N2397" i="1"/>
  <c r="H3328" i="1"/>
  <c r="G4877" i="1"/>
  <c r="L2399" i="1"/>
  <c r="A807" i="3"/>
  <c r="O2395" i="1"/>
  <c r="O2396" i="1"/>
  <c r="I3327" i="1"/>
  <c r="M2398" i="1"/>
  <c r="J3324" i="1"/>
  <c r="A2394" i="3" l="1"/>
  <c r="A2395" i="3"/>
  <c r="K3324" i="1"/>
  <c r="G4878" i="1"/>
  <c r="N2398" i="1"/>
  <c r="L2400" i="1"/>
  <c r="H3329" i="1"/>
  <c r="A808" i="3"/>
  <c r="O2397" i="1"/>
  <c r="M2399" i="1"/>
  <c r="I3328" i="1"/>
  <c r="J3325" i="1"/>
  <c r="A2396" i="3" l="1"/>
  <c r="K3325" i="1"/>
  <c r="L2401" i="1"/>
  <c r="N2399" i="1"/>
  <c r="H3330" i="1"/>
  <c r="G4879" i="1"/>
  <c r="A809" i="3"/>
  <c r="M2400" i="1"/>
  <c r="O2398" i="1"/>
  <c r="J3326" i="1"/>
  <c r="I3329" i="1"/>
  <c r="A2397" i="3" l="1"/>
  <c r="K3326" i="1"/>
  <c r="H3331" i="1"/>
  <c r="G4880" i="1"/>
  <c r="L2402" i="1"/>
  <c r="N2400" i="1"/>
  <c r="A810" i="3"/>
  <c r="I3330" i="1"/>
  <c r="M2401" i="1"/>
  <c r="J3327" i="1"/>
  <c r="K3327" i="1" l="1"/>
  <c r="L2403" i="1"/>
  <c r="H3332" i="1"/>
  <c r="N2401" i="1"/>
  <c r="G4881" i="1"/>
  <c r="A811" i="3"/>
  <c r="O2399" i="1"/>
  <c r="I3331" i="1"/>
  <c r="A2398" i="3" l="1"/>
  <c r="O2400" i="1"/>
  <c r="J3328" i="1"/>
  <c r="M2402" i="1"/>
  <c r="A2399" i="3" l="1"/>
  <c r="K3328" i="1"/>
  <c r="G4882" i="1"/>
  <c r="N2402" i="1"/>
  <c r="L2404" i="1"/>
  <c r="H3333" i="1"/>
  <c r="A812" i="3"/>
  <c r="O2401" i="1"/>
  <c r="M2403" i="1"/>
  <c r="J3329" i="1"/>
  <c r="I3332" i="1"/>
  <c r="A2400" i="3" l="1"/>
  <c r="K3329" i="1"/>
  <c r="H3334" i="1"/>
  <c r="N2403" i="1"/>
  <c r="G4883" i="1"/>
  <c r="L2405" i="1"/>
  <c r="A813" i="3"/>
  <c r="I3333" i="1"/>
  <c r="M2404" i="1"/>
  <c r="O2402" i="1"/>
  <c r="J3330" i="1"/>
  <c r="A2401" i="3" l="1"/>
  <c r="K3330" i="1"/>
  <c r="N2404" i="1"/>
  <c r="G4884" i="1"/>
  <c r="H3335" i="1"/>
  <c r="L2406" i="1"/>
  <c r="A814" i="3"/>
  <c r="O2403" i="1"/>
  <c r="M2405" i="1"/>
  <c r="J3331" i="1"/>
  <c r="I3334" i="1"/>
  <c r="A2402" i="3" l="1"/>
  <c r="K3331" i="1"/>
  <c r="H3336" i="1"/>
  <c r="N2405" i="1"/>
  <c r="L2407" i="1"/>
  <c r="G4885" i="1"/>
  <c r="A815" i="3"/>
  <c r="O2404" i="1"/>
  <c r="M2406" i="1"/>
  <c r="J3332" i="1"/>
  <c r="I3335" i="1"/>
  <c r="A2403" i="3" l="1"/>
  <c r="K3332" i="1"/>
  <c r="L2408" i="1"/>
  <c r="H3337" i="1"/>
  <c r="N2406" i="1"/>
  <c r="G4886" i="1"/>
  <c r="A816" i="3"/>
  <c r="O2405" i="1"/>
  <c r="M2407" i="1"/>
  <c r="J3333" i="1"/>
  <c r="I3336" i="1"/>
  <c r="A2404" i="3" l="1"/>
  <c r="K3333" i="1"/>
  <c r="G4887" i="1"/>
  <c r="H3338" i="1"/>
  <c r="N2407" i="1"/>
  <c r="L2409" i="1"/>
  <c r="A817" i="3"/>
  <c r="O2406" i="1"/>
  <c r="M2408" i="1"/>
  <c r="I3337" i="1"/>
  <c r="J3334" i="1"/>
  <c r="A2405" i="3" l="1"/>
  <c r="K3334" i="1"/>
  <c r="L2410" i="1"/>
  <c r="N2408" i="1"/>
  <c r="G4888" i="1"/>
  <c r="H3339" i="1"/>
  <c r="A818" i="3"/>
  <c r="M2409" i="1"/>
  <c r="O2407" i="1"/>
  <c r="I3338" i="1"/>
  <c r="J3335" i="1"/>
  <c r="A2406" i="3" l="1"/>
  <c r="K3335" i="1"/>
  <c r="G4889" i="1"/>
  <c r="L2411" i="1"/>
  <c r="H3340" i="1"/>
  <c r="N2409" i="1"/>
  <c r="A819" i="3"/>
  <c r="M2410" i="1"/>
  <c r="J3336" i="1"/>
  <c r="O2408" i="1"/>
  <c r="I3339" i="1"/>
  <c r="A2407" i="3" l="1"/>
  <c r="K3336" i="1"/>
  <c r="L2412" i="1"/>
  <c r="N2410" i="1"/>
  <c r="H3341" i="1"/>
  <c r="G4890" i="1"/>
  <c r="A820" i="3"/>
  <c r="O2409" i="1"/>
  <c r="I3340" i="1"/>
  <c r="M2411" i="1"/>
  <c r="J3337" i="1"/>
  <c r="A2408" i="3" l="1"/>
  <c r="K3337" i="1"/>
  <c r="G4891" i="1"/>
  <c r="L2413" i="1"/>
  <c r="N2411" i="1"/>
  <c r="H3342" i="1"/>
  <c r="A821" i="3"/>
  <c r="J3338" i="1"/>
  <c r="I3341" i="1"/>
  <c r="M2412" i="1"/>
  <c r="K3338" i="1" l="1"/>
  <c r="N2412" i="1"/>
  <c r="H3343" i="1"/>
  <c r="G4892" i="1"/>
  <c r="L2414" i="1"/>
  <c r="A822" i="3"/>
  <c r="O2410" i="1"/>
  <c r="O2411" i="1"/>
  <c r="J3339" i="1"/>
  <c r="I3342" i="1"/>
  <c r="M2413" i="1"/>
  <c r="A2409" i="3" l="1"/>
  <c r="A2410" i="3"/>
  <c r="K3339" i="1"/>
  <c r="G4893" i="1"/>
  <c r="L2415" i="1"/>
  <c r="N2413" i="1"/>
  <c r="H3344" i="1"/>
  <c r="A823" i="3"/>
  <c r="J3340" i="1"/>
  <c r="I3343" i="1"/>
  <c r="M2414" i="1"/>
  <c r="K3340" i="1" l="1"/>
  <c r="N2414" i="1"/>
  <c r="G4894" i="1"/>
  <c r="H3345" i="1"/>
  <c r="L2416" i="1"/>
  <c r="A824" i="3"/>
  <c r="O2412" i="1"/>
  <c r="J3341" i="1"/>
  <c r="A2411" i="3" l="1"/>
  <c r="O2413" i="1"/>
  <c r="I3344" i="1"/>
  <c r="M2415" i="1"/>
  <c r="A2412" i="3" l="1"/>
  <c r="K3341" i="1"/>
  <c r="H3346" i="1"/>
  <c r="L2417" i="1"/>
  <c r="G4895" i="1"/>
  <c r="N2415" i="1"/>
  <c r="A825" i="3"/>
  <c r="I3345" i="1"/>
  <c r="J3342" i="1"/>
  <c r="O2414" i="1"/>
  <c r="M2416" i="1"/>
  <c r="A2413" i="3" l="1"/>
  <c r="K3342" i="1"/>
  <c r="N2416" i="1"/>
  <c r="G4896" i="1"/>
  <c r="H3347" i="1"/>
  <c r="L2418" i="1"/>
  <c r="A826" i="3"/>
  <c r="J3343" i="1"/>
  <c r="O2415" i="1"/>
  <c r="I3346" i="1"/>
  <c r="M2417" i="1"/>
  <c r="A2414" i="3" l="1"/>
  <c r="K3343" i="1"/>
  <c r="H3348" i="1"/>
  <c r="L2419" i="1"/>
  <c r="G4897" i="1"/>
  <c r="N2417" i="1"/>
  <c r="A827" i="3"/>
  <c r="O2416" i="1"/>
  <c r="M2418" i="1"/>
  <c r="I3347" i="1"/>
  <c r="J3344" i="1"/>
  <c r="A2415" i="3" l="1"/>
  <c r="K3344" i="1"/>
  <c r="G4898" i="1"/>
  <c r="H3349" i="1"/>
  <c r="N2418" i="1"/>
  <c r="L2420" i="1"/>
  <c r="A828" i="3"/>
  <c r="I3348" i="1"/>
  <c r="O2417" i="1"/>
  <c r="M2419" i="1"/>
  <c r="J3345" i="1"/>
  <c r="A2416" i="3" l="1"/>
  <c r="K3345" i="1"/>
  <c r="N2419" i="1"/>
  <c r="G4899" i="1"/>
  <c r="L2421" i="1"/>
  <c r="H3350" i="1"/>
  <c r="A829" i="3"/>
  <c r="O2418" i="1"/>
  <c r="I3349" i="1"/>
  <c r="J3346" i="1"/>
  <c r="M2420" i="1"/>
  <c r="A2417" i="3" l="1"/>
  <c r="K3346" i="1"/>
  <c r="H3351" i="1"/>
  <c r="G4900" i="1"/>
  <c r="L2422" i="1"/>
  <c r="N2420" i="1"/>
  <c r="A830" i="3"/>
  <c r="I3350" i="1"/>
  <c r="J3347" i="1"/>
  <c r="O2419" i="1"/>
  <c r="M2421" i="1"/>
  <c r="A2418" i="3" l="1"/>
  <c r="K3347" i="1"/>
  <c r="N2421" i="1"/>
  <c r="L2423" i="1"/>
  <c r="H3352" i="1"/>
  <c r="G4901" i="1"/>
  <c r="A831" i="3"/>
  <c r="M2422" i="1"/>
  <c r="J3348" i="1"/>
  <c r="O2420" i="1"/>
  <c r="I3351" i="1"/>
  <c r="A2419" i="3" l="1"/>
  <c r="K3348" i="1"/>
  <c r="N2422" i="1"/>
  <c r="L2424" i="1"/>
  <c r="G4902" i="1"/>
  <c r="H3353" i="1"/>
  <c r="A832" i="3"/>
  <c r="O2421" i="1"/>
  <c r="J3349" i="1"/>
  <c r="M2423" i="1"/>
  <c r="I3352" i="1"/>
  <c r="A2420" i="3" l="1"/>
  <c r="K3349" i="1"/>
  <c r="H3354" i="1"/>
  <c r="G4903" i="1"/>
  <c r="N2423" i="1"/>
  <c r="L2425" i="1"/>
  <c r="A833" i="3"/>
  <c r="I3353" i="1"/>
  <c r="M2424" i="1"/>
  <c r="O2422" i="1"/>
  <c r="J3350" i="1"/>
  <c r="A2421" i="3" l="1"/>
  <c r="K3350" i="1"/>
  <c r="N2424" i="1"/>
  <c r="L2426" i="1"/>
  <c r="H3355" i="1"/>
  <c r="G4904" i="1"/>
  <c r="A834" i="3"/>
  <c r="O2423" i="1"/>
  <c r="J3351" i="1"/>
  <c r="I3354" i="1"/>
  <c r="M2425" i="1"/>
  <c r="A2422" i="3" l="1"/>
  <c r="K3351" i="1"/>
  <c r="H3356" i="1"/>
  <c r="N2425" i="1"/>
  <c r="L2427" i="1"/>
  <c r="G4905" i="1"/>
  <c r="A835" i="3"/>
  <c r="I3355" i="1"/>
  <c r="O2424" i="1"/>
  <c r="J3352" i="1"/>
  <c r="M2426" i="1"/>
  <c r="A2423" i="3" l="1"/>
  <c r="K3352" i="1"/>
  <c r="L2428" i="1"/>
  <c r="N2426" i="1"/>
  <c r="H3357" i="1"/>
  <c r="G4906" i="1"/>
  <c r="A836" i="3"/>
  <c r="J3353" i="1"/>
  <c r="O2425" i="1"/>
  <c r="I3356" i="1"/>
  <c r="M2427" i="1"/>
  <c r="A2424" i="3" l="1"/>
  <c r="K3353" i="1"/>
  <c r="G4907" i="1"/>
  <c r="H3358" i="1"/>
  <c r="N2427" i="1"/>
  <c r="L2429" i="1"/>
  <c r="A837" i="3"/>
  <c r="I3357" i="1"/>
  <c r="J3354" i="1"/>
  <c r="O2426" i="1"/>
  <c r="M2428" i="1"/>
  <c r="A2425" i="3" l="1"/>
  <c r="K3354" i="1"/>
  <c r="H3359" i="1"/>
  <c r="G4908" i="1"/>
  <c r="L2430" i="1"/>
  <c r="N2428" i="1"/>
  <c r="A838" i="3"/>
  <c r="M2429" i="1"/>
  <c r="O2427" i="1"/>
  <c r="J3355" i="1"/>
  <c r="I3358" i="1"/>
  <c r="A2426" i="3" l="1"/>
  <c r="K3355" i="1"/>
  <c r="H3360" i="1"/>
  <c r="N2429" i="1"/>
  <c r="G4909" i="1"/>
  <c r="L2431" i="1"/>
  <c r="A839" i="3"/>
  <c r="I3359" i="1"/>
  <c r="J3356" i="1"/>
  <c r="M2430" i="1"/>
  <c r="K3356" i="1" l="1"/>
  <c r="L2432" i="1"/>
  <c r="G4910" i="1"/>
  <c r="N2430" i="1"/>
  <c r="H3361" i="1"/>
  <c r="A840" i="3"/>
  <c r="O2428" i="1"/>
  <c r="M2431" i="1"/>
  <c r="A2427" i="3" l="1"/>
  <c r="O2429" i="1"/>
  <c r="I3360" i="1"/>
  <c r="J3357" i="1"/>
  <c r="A2428" i="3" l="1"/>
  <c r="K3357" i="1"/>
  <c r="H3362" i="1"/>
  <c r="N2431" i="1"/>
  <c r="L2433" i="1"/>
  <c r="G4911" i="1"/>
  <c r="A841" i="3"/>
  <c r="O2430" i="1"/>
  <c r="M2432" i="1"/>
  <c r="J3358" i="1"/>
  <c r="I3361" i="1"/>
  <c r="A2429" i="3" l="1"/>
  <c r="K3358" i="1"/>
  <c r="H3363" i="1"/>
  <c r="L2434" i="1"/>
  <c r="G4912" i="1"/>
  <c r="N2432" i="1"/>
  <c r="A842" i="3"/>
  <c r="I3362" i="1"/>
  <c r="J3359" i="1"/>
  <c r="O2431" i="1"/>
  <c r="M2433" i="1"/>
  <c r="A2430" i="3" l="1"/>
  <c r="K3359" i="1"/>
  <c r="G4913" i="1"/>
  <c r="N2433" i="1"/>
  <c r="H3364" i="1"/>
  <c r="L2435" i="1"/>
  <c r="A843" i="3"/>
  <c r="O2432" i="1"/>
  <c r="I3363" i="1"/>
  <c r="M2434" i="1"/>
  <c r="J3360" i="1"/>
  <c r="A2431" i="3" l="1"/>
  <c r="K3360" i="1"/>
  <c r="H3365" i="1"/>
  <c r="N2434" i="1"/>
  <c r="G4914" i="1"/>
  <c r="L2436" i="1"/>
  <c r="A844" i="3"/>
  <c r="O2433" i="1"/>
  <c r="M2435" i="1"/>
  <c r="I3364" i="1"/>
  <c r="J3361" i="1"/>
  <c r="A2432" i="3" l="1"/>
  <c r="K3361" i="1"/>
  <c r="G4915" i="1"/>
  <c r="N2435" i="1"/>
  <c r="L2437" i="1"/>
  <c r="H3366" i="1"/>
  <c r="A845" i="3"/>
  <c r="M2436" i="1"/>
  <c r="O2434" i="1"/>
  <c r="J3362" i="1"/>
  <c r="I3365" i="1"/>
  <c r="A2433" i="3" l="1"/>
  <c r="K3362" i="1"/>
  <c r="N2436" i="1"/>
  <c r="G4916" i="1"/>
  <c r="H3367" i="1"/>
  <c r="L2438" i="1"/>
  <c r="A846" i="3"/>
  <c r="J3363" i="1"/>
  <c r="I3366" i="1"/>
  <c r="O2435" i="1"/>
  <c r="M2437" i="1"/>
  <c r="A2434" i="3" l="1"/>
  <c r="K3363" i="1"/>
  <c r="H3368" i="1"/>
  <c r="L2439" i="1"/>
  <c r="G4917" i="1"/>
  <c r="N2437" i="1"/>
  <c r="A847" i="3"/>
  <c r="O2436" i="1"/>
  <c r="J3364" i="1"/>
  <c r="I3367" i="1"/>
  <c r="M2438" i="1"/>
  <c r="A2435" i="3" l="1"/>
  <c r="K3364" i="1"/>
  <c r="N2438" i="1"/>
  <c r="G4918" i="1"/>
  <c r="H3369" i="1"/>
  <c r="L2440" i="1"/>
  <c r="A848" i="3"/>
  <c r="J3365" i="1"/>
  <c r="O2437" i="1"/>
  <c r="I3368" i="1"/>
  <c r="M2439" i="1"/>
  <c r="A2436" i="3" l="1"/>
  <c r="K3365" i="1"/>
  <c r="H3370" i="1"/>
  <c r="L2441" i="1"/>
  <c r="G4919" i="1"/>
  <c r="N2439" i="1"/>
  <c r="A849" i="3"/>
  <c r="I3369" i="1"/>
  <c r="M2440" i="1"/>
  <c r="O2438" i="1"/>
  <c r="J3366" i="1"/>
  <c r="A2437" i="3" l="1"/>
  <c r="K3366" i="1"/>
  <c r="G4920" i="1"/>
  <c r="L2442" i="1"/>
  <c r="H3371" i="1"/>
  <c r="N2440" i="1"/>
  <c r="A850" i="3"/>
  <c r="J3367" i="1"/>
  <c r="I3370" i="1"/>
  <c r="M2441" i="1"/>
  <c r="K3367" i="1" l="1"/>
  <c r="G4921" i="1"/>
  <c r="H3372" i="1"/>
  <c r="N2441" i="1"/>
  <c r="L2443" i="1"/>
  <c r="A851" i="3"/>
  <c r="O2439" i="1"/>
  <c r="J3368" i="1"/>
  <c r="M2442" i="1"/>
  <c r="I3371" i="1"/>
  <c r="A2438" i="3" l="1"/>
  <c r="O2440" i="1"/>
  <c r="A2439" i="3" l="1"/>
  <c r="K3368" i="1"/>
  <c r="L2444" i="1"/>
  <c r="H3373" i="1"/>
  <c r="N2442" i="1"/>
  <c r="G4922" i="1"/>
  <c r="A852" i="3"/>
  <c r="I3372" i="1"/>
  <c r="J3369" i="1"/>
  <c r="O2441" i="1"/>
  <c r="M2443" i="1"/>
  <c r="A2440" i="3" l="1"/>
  <c r="K3369" i="1"/>
  <c r="L2445" i="1"/>
  <c r="H3374" i="1"/>
  <c r="N2443" i="1"/>
  <c r="G4923" i="1"/>
  <c r="A853" i="3"/>
  <c r="M2444" i="1"/>
  <c r="J3370" i="1"/>
  <c r="O2442" i="1"/>
  <c r="I3373" i="1"/>
  <c r="A2441" i="3" l="1"/>
  <c r="K3370" i="1"/>
  <c r="N2444" i="1"/>
  <c r="L2446" i="1"/>
  <c r="G4924" i="1"/>
  <c r="H3375" i="1"/>
  <c r="A854" i="3"/>
  <c r="J3371" i="1"/>
  <c r="M2445" i="1"/>
  <c r="O2443" i="1"/>
  <c r="I3374" i="1"/>
  <c r="A2442" i="3" l="1"/>
  <c r="K3371" i="1"/>
  <c r="N2445" i="1"/>
  <c r="G4925" i="1"/>
  <c r="H3376" i="1"/>
  <c r="L2447" i="1"/>
  <c r="A855" i="3"/>
  <c r="M2446" i="1"/>
  <c r="I3375" i="1"/>
  <c r="J3372" i="1"/>
  <c r="K3372" i="1" l="1"/>
  <c r="G4926" i="1"/>
  <c r="L2448" i="1"/>
  <c r="H3377" i="1"/>
  <c r="N2446" i="1"/>
  <c r="A856" i="3"/>
  <c r="O2444" i="1"/>
  <c r="I3376" i="1"/>
  <c r="A2443" i="3" l="1"/>
  <c r="O2445" i="1"/>
  <c r="M2447" i="1"/>
  <c r="J3373" i="1"/>
  <c r="A2444" i="3" l="1"/>
  <c r="K3373" i="1"/>
  <c r="N2447" i="1"/>
  <c r="L2449" i="1"/>
  <c r="H3378" i="1"/>
  <c r="G4927" i="1"/>
  <c r="A857" i="3"/>
  <c r="M2448" i="1"/>
  <c r="I3377" i="1"/>
  <c r="J3374" i="1"/>
  <c r="K3374" i="1" l="1"/>
  <c r="H3379" i="1"/>
  <c r="N2448" i="1"/>
  <c r="L2450" i="1"/>
  <c r="G4928" i="1"/>
  <c r="A858" i="3"/>
  <c r="O2446" i="1"/>
  <c r="O2447" i="1"/>
  <c r="J3375" i="1"/>
  <c r="M2449" i="1"/>
  <c r="I3378" i="1"/>
  <c r="A2445" i="3" l="1"/>
  <c r="A2446" i="3"/>
  <c r="K3375" i="1"/>
  <c r="G4929" i="1"/>
  <c r="H3380" i="1"/>
  <c r="N2449" i="1"/>
  <c r="L2451" i="1"/>
  <c r="A859" i="3"/>
  <c r="I3379" i="1"/>
  <c r="O2448" i="1"/>
  <c r="J3376" i="1"/>
  <c r="M2450" i="1"/>
  <c r="A2447" i="3" l="1"/>
  <c r="K3376" i="1"/>
  <c r="N2450" i="1"/>
  <c r="G4930" i="1"/>
  <c r="L2452" i="1"/>
  <c r="H3381" i="1"/>
  <c r="A860" i="3"/>
  <c r="O2449" i="1"/>
  <c r="I3380" i="1"/>
  <c r="M2451" i="1"/>
  <c r="J3377" i="1"/>
  <c r="A2448" i="3" l="1"/>
  <c r="K3377" i="1"/>
  <c r="G4931" i="1"/>
  <c r="L2453" i="1"/>
  <c r="N2451" i="1"/>
  <c r="H3382" i="1"/>
  <c r="A861" i="3"/>
  <c r="I3381" i="1"/>
  <c r="J3378" i="1"/>
  <c r="M2452" i="1"/>
  <c r="K3378" i="1" l="1"/>
  <c r="N2452" i="1"/>
  <c r="L2454" i="1"/>
  <c r="H3383" i="1"/>
  <c r="G4932" i="1"/>
  <c r="A862" i="3"/>
  <c r="O2450" i="1"/>
  <c r="M2453" i="1"/>
  <c r="I3382" i="1"/>
  <c r="A2449" i="3" l="1"/>
  <c r="O2451" i="1"/>
  <c r="J3379" i="1"/>
  <c r="A2450" i="3" l="1"/>
  <c r="K3379" i="1"/>
  <c r="G4933" i="1"/>
  <c r="N2453" i="1"/>
  <c r="L2455" i="1"/>
  <c r="H3384" i="1"/>
  <c r="A863" i="3"/>
  <c r="I3383" i="1"/>
  <c r="J3380" i="1"/>
  <c r="M2454" i="1"/>
  <c r="K3380" i="1" l="1"/>
  <c r="L2456" i="1"/>
  <c r="G4934" i="1"/>
  <c r="H3385" i="1"/>
  <c r="N2454" i="1"/>
  <c r="A864" i="3"/>
  <c r="O2452" i="1"/>
  <c r="J3381" i="1"/>
  <c r="M2455" i="1"/>
  <c r="I3384" i="1"/>
  <c r="A2451" i="3" l="1"/>
  <c r="O2453" i="1"/>
  <c r="A2452" i="3" l="1"/>
  <c r="K3381" i="1"/>
  <c r="H3386" i="1"/>
  <c r="N2455" i="1"/>
  <c r="G4935" i="1"/>
  <c r="L2457" i="1"/>
  <c r="A865" i="3"/>
  <c r="O2454" i="1"/>
  <c r="J3382" i="1"/>
  <c r="M2456" i="1"/>
  <c r="I3385" i="1"/>
  <c r="A2453" i="3" l="1"/>
  <c r="K3382" i="1"/>
  <c r="L2458" i="1"/>
  <c r="H3387" i="1"/>
  <c r="N2456" i="1"/>
  <c r="G4936" i="1"/>
  <c r="A866" i="3"/>
  <c r="J3383" i="1"/>
  <c r="M2457" i="1"/>
  <c r="I3386" i="1"/>
  <c r="K3383" i="1" l="1"/>
  <c r="N2457" i="1"/>
  <c r="L2459" i="1"/>
  <c r="G4937" i="1"/>
  <c r="H3388" i="1"/>
  <c r="A867" i="3"/>
  <c r="O2455" i="1"/>
  <c r="M2458" i="1"/>
  <c r="I3387" i="1"/>
  <c r="A2454" i="3" l="1"/>
  <c r="O2456" i="1"/>
  <c r="J3384" i="1"/>
  <c r="A2455" i="3" l="1"/>
  <c r="K3384" i="1"/>
  <c r="N2458" i="1"/>
  <c r="L2460" i="1"/>
  <c r="H3389" i="1"/>
  <c r="G4938" i="1"/>
  <c r="A868" i="3"/>
  <c r="O2457" i="1"/>
  <c r="M2459" i="1"/>
  <c r="I3388" i="1"/>
  <c r="J3385" i="1"/>
  <c r="A2456" i="3" l="1"/>
  <c r="K3385" i="1"/>
  <c r="H3390" i="1"/>
  <c r="N2459" i="1"/>
  <c r="G4939" i="1"/>
  <c r="L2461" i="1"/>
  <c r="A869" i="3"/>
  <c r="I3389" i="1"/>
  <c r="M2460" i="1"/>
  <c r="J3386" i="1"/>
  <c r="K3386" i="1" l="1"/>
  <c r="N2460" i="1"/>
  <c r="H3391" i="1"/>
  <c r="L2462" i="1"/>
  <c r="G4940" i="1"/>
  <c r="A870" i="3"/>
  <c r="O2458" i="1"/>
  <c r="I3390" i="1"/>
  <c r="J3387" i="1"/>
  <c r="M2461" i="1"/>
  <c r="A2457" i="3" l="1"/>
  <c r="O2459" i="1"/>
  <c r="A2458" i="3" l="1"/>
  <c r="K3387" i="1"/>
  <c r="G4941" i="1"/>
  <c r="N2461" i="1"/>
  <c r="H3392" i="1"/>
  <c r="L2463" i="1"/>
  <c r="A871" i="3"/>
  <c r="I3391" i="1"/>
  <c r="J3388" i="1"/>
  <c r="O2460" i="1"/>
  <c r="M2462" i="1"/>
  <c r="A2459" i="3" l="1"/>
  <c r="K3388" i="1"/>
  <c r="L2464" i="1"/>
  <c r="H3393" i="1"/>
  <c r="G4942" i="1"/>
  <c r="N2462" i="1"/>
  <c r="A872" i="3"/>
  <c r="M2463" i="1"/>
  <c r="J3389" i="1"/>
  <c r="I3392" i="1"/>
  <c r="K3389" i="1" l="1"/>
  <c r="H3394" i="1"/>
  <c r="G4943" i="1"/>
  <c r="L2465" i="1"/>
  <c r="N2463" i="1"/>
  <c r="A873" i="3"/>
  <c r="O2461" i="1"/>
  <c r="I3393" i="1"/>
  <c r="J3390" i="1"/>
  <c r="A2460" i="3" l="1"/>
  <c r="O2462" i="1"/>
  <c r="M2464" i="1"/>
  <c r="A2461" i="3" l="1"/>
  <c r="K3390" i="1"/>
  <c r="N2464" i="1"/>
  <c r="L2466" i="1"/>
  <c r="H3395" i="1"/>
  <c r="G4944" i="1"/>
  <c r="A874" i="3"/>
  <c r="M2465" i="1"/>
  <c r="J3391" i="1"/>
  <c r="O2463" i="1"/>
  <c r="I3394" i="1"/>
  <c r="A2462" i="3" l="1"/>
  <c r="K3391" i="1"/>
  <c r="G4945" i="1"/>
  <c r="N2465" i="1"/>
  <c r="L2467" i="1"/>
  <c r="H3396" i="1"/>
  <c r="A875" i="3"/>
  <c r="O2464" i="1"/>
  <c r="J3392" i="1"/>
  <c r="I3395" i="1"/>
  <c r="M2466" i="1"/>
  <c r="A2463" i="3" l="1"/>
  <c r="K3392" i="1"/>
  <c r="L2468" i="1"/>
  <c r="H3397" i="1"/>
  <c r="N2466" i="1"/>
  <c r="G4946" i="1"/>
  <c r="A876" i="3"/>
  <c r="O2465" i="1"/>
  <c r="M2467" i="1"/>
  <c r="J3393" i="1"/>
  <c r="I3396" i="1"/>
  <c r="A2464" i="3" l="1"/>
  <c r="K3393" i="1"/>
  <c r="N2467" i="1"/>
  <c r="L2469" i="1"/>
  <c r="G4947" i="1"/>
  <c r="H3398" i="1"/>
  <c r="A877" i="3"/>
  <c r="O2466" i="1"/>
  <c r="I3397" i="1"/>
  <c r="J3394" i="1"/>
  <c r="M2468" i="1"/>
  <c r="A2465" i="3" l="1"/>
  <c r="K3394" i="1"/>
  <c r="H3399" i="1"/>
  <c r="G4948" i="1"/>
  <c r="N2468" i="1"/>
  <c r="L2470" i="1"/>
  <c r="A878" i="3"/>
  <c r="I3398" i="1"/>
  <c r="O2467" i="1"/>
  <c r="M2469" i="1"/>
  <c r="J3395" i="1"/>
  <c r="A2466" i="3" l="1"/>
  <c r="K3395" i="1"/>
  <c r="H3400" i="1"/>
  <c r="N2469" i="1"/>
  <c r="L2471" i="1"/>
  <c r="G4949" i="1"/>
  <c r="A879" i="3"/>
  <c r="I3399" i="1"/>
  <c r="J3396" i="1"/>
  <c r="M2470" i="1"/>
  <c r="K3396" i="1" l="1"/>
  <c r="L2472" i="1"/>
  <c r="H3401" i="1"/>
  <c r="G4950" i="1"/>
  <c r="N2470" i="1"/>
  <c r="A880" i="3"/>
  <c r="O2468" i="1"/>
  <c r="M2471" i="1"/>
  <c r="A2467" i="3" l="1"/>
  <c r="O2469" i="1"/>
  <c r="I3400" i="1"/>
  <c r="J3397" i="1"/>
  <c r="A2468" i="3" l="1"/>
  <c r="K3397" i="1"/>
  <c r="H3402" i="1"/>
  <c r="L2473" i="1"/>
  <c r="N2471" i="1"/>
  <c r="G4951" i="1"/>
  <c r="A881" i="3"/>
  <c r="M2472" i="1"/>
  <c r="J3398" i="1"/>
  <c r="O2470" i="1"/>
  <c r="I3401" i="1"/>
  <c r="A2469" i="3" l="1"/>
  <c r="K3398" i="1"/>
  <c r="G4952" i="1"/>
  <c r="H3403" i="1"/>
  <c r="L2474" i="1"/>
  <c r="N2472" i="1"/>
  <c r="A882" i="3"/>
  <c r="M2473" i="1"/>
  <c r="J3399" i="1"/>
  <c r="O2471" i="1"/>
  <c r="I3402" i="1"/>
  <c r="A2470" i="3" l="1"/>
  <c r="K3399" i="1"/>
  <c r="N2473" i="1"/>
  <c r="L2475" i="1"/>
  <c r="G4953" i="1"/>
  <c r="H3404" i="1"/>
  <c r="A883" i="3"/>
  <c r="O2472" i="1"/>
  <c r="M2474" i="1"/>
  <c r="I3403" i="1"/>
  <c r="J3400" i="1"/>
  <c r="A2471" i="3" l="1"/>
  <c r="K3400" i="1"/>
  <c r="L2476" i="1"/>
  <c r="H3405" i="1"/>
  <c r="G4954" i="1"/>
  <c r="N2474" i="1"/>
  <c r="A884" i="3"/>
  <c r="M2475" i="1"/>
  <c r="O2473" i="1"/>
  <c r="J3401" i="1"/>
  <c r="I3404" i="1"/>
  <c r="A2472" i="3" l="1"/>
  <c r="K3401" i="1"/>
  <c r="N2475" i="1"/>
  <c r="G4955" i="1"/>
  <c r="L2477" i="1"/>
  <c r="H3406" i="1"/>
  <c r="A885" i="3"/>
  <c r="O2474" i="1"/>
  <c r="M2476" i="1"/>
  <c r="I3405" i="1"/>
  <c r="J3402" i="1"/>
  <c r="A2473" i="3" l="1"/>
  <c r="K3402" i="1"/>
  <c r="L2478" i="1"/>
  <c r="N2476" i="1"/>
  <c r="H3407" i="1"/>
  <c r="G4956" i="1"/>
  <c r="A886" i="3"/>
  <c r="M2477" i="1"/>
  <c r="J3403" i="1"/>
  <c r="O2475" i="1"/>
  <c r="I3406" i="1"/>
  <c r="A2474" i="3" l="1"/>
  <c r="K3403" i="1"/>
  <c r="G4957" i="1"/>
  <c r="H3408" i="1"/>
  <c r="L2479" i="1"/>
  <c r="N2477" i="1"/>
  <c r="A887" i="3"/>
  <c r="M2478" i="1"/>
  <c r="J3404" i="1"/>
  <c r="O2476" i="1"/>
  <c r="I3407" i="1"/>
  <c r="A2475" i="3" l="1"/>
  <c r="K3404" i="1"/>
  <c r="N2478" i="1"/>
  <c r="G4958" i="1"/>
  <c r="L2480" i="1"/>
  <c r="H3409" i="1"/>
  <c r="A888" i="3"/>
  <c r="O2477" i="1"/>
  <c r="I3408" i="1"/>
  <c r="M2479" i="1"/>
  <c r="J3405" i="1"/>
  <c r="A2476" i="3" l="1"/>
  <c r="K3405" i="1"/>
  <c r="G4959" i="1"/>
  <c r="L2481" i="1"/>
  <c r="N2479" i="1"/>
  <c r="H3410" i="1"/>
  <c r="A889" i="3"/>
  <c r="I3409" i="1"/>
  <c r="O2478" i="1"/>
  <c r="J3406" i="1"/>
  <c r="M2480" i="1"/>
  <c r="A2477" i="3" l="1"/>
  <c r="K3406" i="1"/>
  <c r="H3411" i="1"/>
  <c r="G4960" i="1"/>
  <c r="N2480" i="1"/>
  <c r="L2482" i="1"/>
  <c r="A890" i="3"/>
  <c r="I3410" i="1"/>
  <c r="O2479" i="1"/>
  <c r="M2481" i="1"/>
  <c r="J3407" i="1"/>
  <c r="A2478" i="3" l="1"/>
  <c r="K3407" i="1"/>
  <c r="N2481" i="1"/>
  <c r="L2483" i="1"/>
  <c r="H3412" i="1"/>
  <c r="G4961" i="1"/>
  <c r="A891" i="3"/>
  <c r="O2480" i="1"/>
  <c r="J3408" i="1"/>
  <c r="I3411" i="1"/>
  <c r="M2482" i="1"/>
  <c r="A2479" i="3" l="1"/>
  <c r="K3408" i="1"/>
  <c r="G4962" i="1"/>
  <c r="H3413" i="1"/>
  <c r="L2484" i="1"/>
  <c r="N2482" i="1"/>
  <c r="A892" i="3"/>
  <c r="I3412" i="1"/>
  <c r="J3409" i="1"/>
  <c r="M2483" i="1"/>
  <c r="K3409" i="1" l="1"/>
  <c r="N2483" i="1"/>
  <c r="H3414" i="1"/>
  <c r="G4963" i="1"/>
  <c r="L2485" i="1"/>
  <c r="A893" i="3"/>
  <c r="O2481" i="1"/>
  <c r="O2482" i="1"/>
  <c r="M2484" i="1"/>
  <c r="J3410" i="1"/>
  <c r="I3413" i="1"/>
  <c r="A2480" i="3" l="1"/>
  <c r="A2481" i="3"/>
  <c r="K3410" i="1"/>
  <c r="L2486" i="1"/>
  <c r="H3415" i="1"/>
  <c r="G4964" i="1"/>
  <c r="N2484" i="1"/>
  <c r="A894" i="3"/>
  <c r="M2485" i="1"/>
  <c r="J3411" i="1"/>
  <c r="O2483" i="1"/>
  <c r="I3414" i="1"/>
  <c r="A2482" i="3" l="1"/>
  <c r="K3411" i="1"/>
  <c r="G4965" i="1"/>
  <c r="N2485" i="1"/>
  <c r="L2487" i="1"/>
  <c r="H3416" i="1"/>
  <c r="A895" i="3"/>
  <c r="M2486" i="1"/>
  <c r="I3415" i="1"/>
  <c r="J3412" i="1"/>
  <c r="K3412" i="1" l="1"/>
  <c r="H3417" i="1"/>
  <c r="N2486" i="1"/>
  <c r="L2488" i="1"/>
  <c r="G4966" i="1"/>
  <c r="A896" i="3"/>
  <c r="O2484" i="1"/>
  <c r="I3416" i="1"/>
  <c r="A2483" i="3" l="1"/>
  <c r="O2485" i="1"/>
  <c r="M2487" i="1"/>
  <c r="J3413" i="1"/>
  <c r="A2484" i="3" l="1"/>
  <c r="K3413" i="1"/>
  <c r="L2489" i="1"/>
  <c r="G4967" i="1"/>
  <c r="H3418" i="1"/>
  <c r="N2487" i="1"/>
  <c r="A897" i="3"/>
  <c r="M2488" i="1"/>
  <c r="I3417" i="1"/>
  <c r="O2486" i="1"/>
  <c r="J3414" i="1"/>
  <c r="A2485" i="3" l="1"/>
  <c r="K3414" i="1"/>
  <c r="H3419" i="1"/>
  <c r="L2490" i="1"/>
  <c r="N2488" i="1"/>
  <c r="G4968" i="1"/>
  <c r="A898" i="3"/>
  <c r="M2489" i="1"/>
  <c r="O2487" i="1"/>
  <c r="I3418" i="1"/>
  <c r="J3415" i="1"/>
  <c r="A2486" i="3" l="1"/>
  <c r="K3415" i="1"/>
  <c r="G4969" i="1"/>
  <c r="N2489" i="1"/>
  <c r="H3420" i="1"/>
  <c r="L2491" i="1"/>
  <c r="A899" i="3"/>
  <c r="O2488" i="1"/>
  <c r="I3419" i="1"/>
  <c r="J3416" i="1"/>
  <c r="M2490" i="1"/>
  <c r="A2487" i="3" l="1"/>
  <c r="K3416" i="1"/>
  <c r="N2490" i="1"/>
  <c r="G4970" i="1"/>
  <c r="L2492" i="1"/>
  <c r="H3421" i="1"/>
  <c r="A900" i="3"/>
  <c r="O2489" i="1"/>
  <c r="I3420" i="1"/>
  <c r="M2491" i="1"/>
  <c r="J3417" i="1"/>
  <c r="A2488" i="3" l="1"/>
  <c r="K3417" i="1"/>
  <c r="H3422" i="1"/>
  <c r="G4971" i="1"/>
  <c r="N2491" i="1"/>
  <c r="L2493" i="1"/>
  <c r="A901" i="3"/>
  <c r="I3421" i="1"/>
  <c r="O2490" i="1"/>
  <c r="M2492" i="1"/>
  <c r="J3418" i="1"/>
  <c r="A2489" i="3" l="1"/>
  <c r="K3418" i="1"/>
  <c r="N2492" i="1"/>
  <c r="L2494" i="1"/>
  <c r="H3423" i="1"/>
  <c r="G4972" i="1"/>
  <c r="A902" i="3"/>
  <c r="M2493" i="1"/>
  <c r="J3419" i="1"/>
  <c r="O2491" i="1"/>
  <c r="I3422" i="1"/>
  <c r="A2490" i="3" l="1"/>
  <c r="K3419" i="1"/>
  <c r="G4973" i="1"/>
  <c r="N2493" i="1"/>
  <c r="L2495" i="1"/>
  <c r="H3424" i="1"/>
  <c r="A903" i="3"/>
  <c r="M2494" i="1"/>
  <c r="J3420" i="1"/>
  <c r="I3423" i="1"/>
  <c r="K3420" i="1" l="1"/>
  <c r="N2494" i="1"/>
  <c r="L2496" i="1"/>
  <c r="G4974" i="1"/>
  <c r="H3425" i="1"/>
  <c r="A904" i="3"/>
  <c r="O2492" i="1"/>
  <c r="O2493" i="1"/>
  <c r="M2495" i="1"/>
  <c r="I3424" i="1"/>
  <c r="J3421" i="1"/>
  <c r="A2491" i="3" l="1"/>
  <c r="A2492" i="3"/>
  <c r="K3421" i="1"/>
  <c r="G4975" i="1"/>
  <c r="H3426" i="1"/>
  <c r="N2495" i="1"/>
  <c r="L2497" i="1"/>
  <c r="A905" i="3"/>
  <c r="J3422" i="1"/>
  <c r="I3425" i="1"/>
  <c r="O2494" i="1"/>
  <c r="M2496" i="1"/>
  <c r="A2493" i="3" l="1"/>
  <c r="K3422" i="1"/>
  <c r="L2498" i="1"/>
  <c r="G4976" i="1"/>
  <c r="N2496" i="1"/>
  <c r="H3427" i="1"/>
  <c r="A906" i="3"/>
  <c r="M2497" i="1"/>
  <c r="O2495" i="1"/>
  <c r="J3423" i="1"/>
  <c r="I3426" i="1"/>
  <c r="A2494" i="3" l="1"/>
  <c r="K3423" i="1"/>
  <c r="H3428" i="1"/>
  <c r="G4977" i="1"/>
  <c r="L2499" i="1"/>
  <c r="N2497" i="1"/>
  <c r="A907" i="3"/>
  <c r="I3427" i="1"/>
  <c r="J3424" i="1"/>
  <c r="M2498" i="1"/>
  <c r="K3424" i="1" l="1"/>
  <c r="N2498" i="1"/>
  <c r="H3429" i="1"/>
  <c r="L2500" i="1"/>
  <c r="G4978" i="1"/>
  <c r="A908" i="3"/>
  <c r="O2496" i="1"/>
  <c r="O2497" i="1"/>
  <c r="M2499" i="1"/>
  <c r="I3428" i="1"/>
  <c r="J3425" i="1"/>
  <c r="A2495" i="3" l="1"/>
  <c r="A2496" i="3"/>
  <c r="K3425" i="1"/>
  <c r="G4979" i="1"/>
  <c r="H3430" i="1"/>
  <c r="N2499" i="1"/>
  <c r="L2501" i="1"/>
  <c r="A909" i="3"/>
  <c r="O2498" i="1"/>
  <c r="M2500" i="1"/>
  <c r="I3429" i="1"/>
  <c r="J3426" i="1"/>
  <c r="A2497" i="3" l="1"/>
  <c r="K3426" i="1"/>
  <c r="L2502" i="1"/>
  <c r="N2500" i="1"/>
  <c r="G4980" i="1"/>
  <c r="H3431" i="1"/>
  <c r="A910" i="3"/>
  <c r="M2501" i="1"/>
  <c r="O2499" i="1"/>
  <c r="J3427" i="1"/>
  <c r="I3430" i="1"/>
  <c r="A2498" i="3" l="1"/>
  <c r="K3427" i="1"/>
  <c r="G4981" i="1"/>
  <c r="L2503" i="1"/>
  <c r="H3432" i="1"/>
  <c r="N2501" i="1"/>
  <c r="A911" i="3"/>
  <c r="M2502" i="1"/>
  <c r="I3431" i="1"/>
  <c r="O2500" i="1"/>
  <c r="J3428" i="1"/>
  <c r="A2499" i="3" l="1"/>
  <c r="K3428" i="1"/>
  <c r="L2504" i="1"/>
  <c r="N2502" i="1"/>
  <c r="H3433" i="1"/>
  <c r="G4982" i="1"/>
  <c r="A912" i="3"/>
  <c r="O2501" i="1"/>
  <c r="J3429" i="1"/>
  <c r="I3432" i="1"/>
  <c r="M2503" i="1"/>
  <c r="A2500" i="3" l="1"/>
  <c r="K3429" i="1"/>
  <c r="L2505" i="1"/>
  <c r="N2503" i="1"/>
  <c r="G4983" i="1"/>
  <c r="H3434" i="1"/>
  <c r="A913" i="3"/>
  <c r="M2504" i="1"/>
  <c r="J3430" i="1"/>
  <c r="I3433" i="1"/>
  <c r="K3430" i="1" l="1"/>
  <c r="H3435" i="1"/>
  <c r="G4984" i="1"/>
  <c r="L2506" i="1"/>
  <c r="N2504" i="1"/>
  <c r="A914" i="3"/>
  <c r="O2502" i="1"/>
  <c r="I3434" i="1"/>
  <c r="M2505" i="1"/>
  <c r="A2501" i="3" l="1"/>
  <c r="O2503" i="1"/>
  <c r="J3431" i="1"/>
  <c r="A2502" i="3" l="1"/>
  <c r="K3431" i="1"/>
  <c r="N2505" i="1"/>
  <c r="H3436" i="1"/>
  <c r="L2507" i="1"/>
  <c r="G4985" i="1"/>
  <c r="A915" i="3"/>
  <c r="J3432" i="1"/>
  <c r="O2504" i="1"/>
  <c r="I3435" i="1"/>
  <c r="M2506" i="1"/>
  <c r="A2503" i="3" l="1"/>
  <c r="K3432" i="1"/>
  <c r="L2508" i="1"/>
  <c r="N2506" i="1"/>
  <c r="G4986" i="1"/>
  <c r="H3437" i="1"/>
  <c r="A916" i="3"/>
  <c r="O2505" i="1"/>
  <c r="J3433" i="1"/>
  <c r="I3436" i="1"/>
  <c r="M2507" i="1"/>
  <c r="A2504" i="3" l="1"/>
  <c r="K3433" i="1"/>
  <c r="H3438" i="1"/>
  <c r="L2509" i="1"/>
  <c r="N2507" i="1"/>
  <c r="G4987" i="1"/>
  <c r="A917" i="3"/>
  <c r="J3434" i="1"/>
  <c r="I3437" i="1"/>
  <c r="M2508" i="1"/>
  <c r="K3434" i="1" l="1"/>
  <c r="N2508" i="1"/>
  <c r="H3439" i="1"/>
  <c r="G4988" i="1"/>
  <c r="L2510" i="1"/>
  <c r="A918" i="3"/>
  <c r="O2506" i="1"/>
  <c r="I3438" i="1"/>
  <c r="J3435" i="1"/>
  <c r="M2509" i="1"/>
  <c r="A2505" i="3" l="1"/>
  <c r="O2507" i="1"/>
  <c r="A2506" i="3" l="1"/>
  <c r="K3435" i="1"/>
  <c r="L2511" i="1"/>
  <c r="G4989" i="1"/>
  <c r="H3440" i="1"/>
  <c r="N2509" i="1"/>
  <c r="A919" i="3"/>
  <c r="M2510" i="1"/>
  <c r="I3439" i="1"/>
  <c r="O2508" i="1"/>
  <c r="J3436" i="1"/>
  <c r="A2507" i="3" l="1"/>
  <c r="K3436" i="1"/>
  <c r="H3441" i="1"/>
  <c r="L2512" i="1"/>
  <c r="N2510" i="1"/>
  <c r="G4990" i="1"/>
  <c r="A920" i="3"/>
  <c r="J3437" i="1"/>
  <c r="I3440" i="1"/>
  <c r="M2511" i="1"/>
  <c r="K3437" i="1" l="1"/>
  <c r="N2511" i="1"/>
  <c r="H3442" i="1"/>
  <c r="G4991" i="1"/>
  <c r="L2513" i="1"/>
  <c r="A921" i="3"/>
  <c r="O2509" i="1"/>
  <c r="O2510" i="1"/>
  <c r="I3441" i="1"/>
  <c r="M2512" i="1"/>
  <c r="J3438" i="1"/>
  <c r="A2508" i="3" l="1"/>
  <c r="A2509" i="3"/>
  <c r="K3438" i="1"/>
  <c r="L2514" i="1"/>
  <c r="G4992" i="1"/>
  <c r="N2512" i="1"/>
  <c r="H3443" i="1"/>
  <c r="A922" i="3"/>
  <c r="M2513" i="1"/>
  <c r="O2511" i="1"/>
  <c r="I3442" i="1"/>
  <c r="J3439" i="1"/>
  <c r="A2510" i="3" l="1"/>
  <c r="K3439" i="1"/>
  <c r="N2513" i="1"/>
  <c r="L2515" i="1"/>
  <c r="H3444" i="1"/>
  <c r="G4993" i="1"/>
  <c r="A923" i="3"/>
  <c r="J3440" i="1"/>
  <c r="O2512" i="1"/>
  <c r="M2514" i="1"/>
  <c r="I3443" i="1"/>
  <c r="A2511" i="3" l="1"/>
  <c r="K3440" i="1"/>
  <c r="H3445" i="1"/>
  <c r="N2514" i="1"/>
  <c r="G4994" i="1"/>
  <c r="L2516" i="1"/>
  <c r="A924" i="3"/>
  <c r="I3444" i="1"/>
  <c r="O2513" i="1"/>
  <c r="M2515" i="1"/>
  <c r="J3441" i="1"/>
  <c r="A2512" i="3" l="1"/>
  <c r="K3441" i="1"/>
  <c r="G4995" i="1"/>
  <c r="H3446" i="1"/>
  <c r="L2517" i="1"/>
  <c r="N2515" i="1"/>
  <c r="A925" i="3"/>
  <c r="M2516" i="1"/>
  <c r="J3442" i="1"/>
  <c r="O2514" i="1"/>
  <c r="I3445" i="1"/>
  <c r="A2513" i="3" l="1"/>
  <c r="K3442" i="1"/>
  <c r="H3447" i="1"/>
  <c r="L2518" i="1"/>
  <c r="G4996" i="1"/>
  <c r="N2516" i="1"/>
  <c r="A926" i="3"/>
  <c r="I3446" i="1"/>
  <c r="M2517" i="1"/>
  <c r="O2515" i="1"/>
  <c r="J3443" i="1"/>
  <c r="A2514" i="3" l="1"/>
  <c r="K3443" i="1"/>
  <c r="G4997" i="1"/>
  <c r="N2517" i="1"/>
  <c r="H3448" i="1"/>
  <c r="L2519" i="1"/>
  <c r="A927" i="3"/>
  <c r="O2516" i="1"/>
  <c r="J3444" i="1"/>
  <c r="I3447" i="1"/>
  <c r="M2518" i="1"/>
  <c r="A2515" i="3" l="1"/>
  <c r="K3444" i="1"/>
  <c r="H3449" i="1"/>
  <c r="N2518" i="1"/>
  <c r="L2520" i="1"/>
  <c r="G4998" i="1"/>
  <c r="A928" i="3"/>
  <c r="I3448" i="1"/>
  <c r="J3445" i="1"/>
  <c r="O2517" i="1"/>
  <c r="M2519" i="1"/>
  <c r="A2516" i="3" l="1"/>
  <c r="K3445" i="1"/>
  <c r="L2521" i="1"/>
  <c r="G4999" i="1"/>
  <c r="H3450" i="1"/>
  <c r="N2519" i="1"/>
  <c r="A929" i="3"/>
  <c r="I3449" i="1"/>
  <c r="M2520" i="1"/>
  <c r="O2518" i="1"/>
  <c r="J3446" i="1"/>
  <c r="A2517" i="3" l="1"/>
  <c r="K3446" i="1"/>
  <c r="N2520" i="1"/>
  <c r="G5000" i="1"/>
  <c r="H3451" i="1"/>
  <c r="L2522" i="1"/>
  <c r="A930" i="3"/>
  <c r="O2519" i="1"/>
  <c r="I3450" i="1"/>
  <c r="M2521" i="1"/>
  <c r="J3447" i="1"/>
  <c r="A2518" i="3" l="1"/>
  <c r="K3447" i="1"/>
  <c r="L2523" i="1"/>
  <c r="H3452" i="1"/>
  <c r="N2521" i="1"/>
  <c r="G5001" i="1"/>
  <c r="A931" i="3"/>
  <c r="J3448" i="1"/>
  <c r="M2522" i="1"/>
  <c r="I3451" i="1"/>
  <c r="K3448" i="1" l="1"/>
  <c r="N2522" i="1"/>
  <c r="L2524" i="1"/>
  <c r="H3453" i="1"/>
  <c r="A932" i="3"/>
  <c r="O2520" i="1"/>
  <c r="O2521" i="1"/>
  <c r="M2523" i="1"/>
  <c r="I3452" i="1"/>
  <c r="J3449" i="1"/>
  <c r="A2519" i="3" l="1"/>
  <c r="A2520" i="3"/>
  <c r="K3449" i="1"/>
  <c r="H3454" i="1"/>
  <c r="N2523" i="1"/>
  <c r="L2525" i="1"/>
  <c r="A933" i="3"/>
  <c r="O2522" i="1"/>
  <c r="M2524" i="1"/>
  <c r="J3450" i="1"/>
  <c r="I3453" i="1"/>
  <c r="A2521" i="3" l="1"/>
  <c r="K3450" i="1"/>
  <c r="H3455" i="1"/>
  <c r="N2524" i="1"/>
  <c r="L2526" i="1"/>
  <c r="A934" i="3"/>
  <c r="I3454" i="1"/>
  <c r="J3451" i="1"/>
  <c r="O2523" i="1"/>
  <c r="M2525" i="1"/>
  <c r="A2522" i="3" l="1"/>
  <c r="K3451" i="1"/>
  <c r="L2527" i="1"/>
  <c r="H3456" i="1"/>
  <c r="N2525" i="1"/>
  <c r="A935" i="3"/>
  <c r="M2526" i="1"/>
  <c r="J3452" i="1"/>
  <c r="I3455" i="1"/>
  <c r="K3452" i="1" l="1"/>
  <c r="H3457" i="1"/>
  <c r="L2528" i="1"/>
  <c r="N2526" i="1"/>
  <c r="A936" i="3"/>
  <c r="O2524" i="1"/>
  <c r="M2527" i="1"/>
  <c r="I3456" i="1"/>
  <c r="A2523" i="3" l="1"/>
  <c r="O2525" i="1"/>
  <c r="J3453" i="1"/>
  <c r="A2524" i="3" l="1"/>
  <c r="K3453" i="1"/>
  <c r="N2527" i="1"/>
  <c r="H3458" i="1"/>
  <c r="L2529" i="1"/>
  <c r="A937" i="3"/>
  <c r="O2526" i="1"/>
  <c r="M2528" i="1"/>
  <c r="J3454" i="1"/>
  <c r="I3457" i="1"/>
  <c r="A2525" i="3" l="1"/>
  <c r="K3454" i="1"/>
  <c r="L2530" i="1"/>
  <c r="H3459" i="1"/>
  <c r="N2528" i="1"/>
  <c r="A938" i="3"/>
  <c r="M2529" i="1"/>
  <c r="J3455" i="1"/>
  <c r="O2527" i="1"/>
  <c r="I3458" i="1"/>
  <c r="A2526" i="3" l="1"/>
  <c r="K3455" i="1"/>
  <c r="L2531" i="1"/>
  <c r="N2529" i="1"/>
  <c r="H3460" i="1"/>
  <c r="A939" i="3"/>
  <c r="J3456" i="1"/>
  <c r="I3459" i="1"/>
  <c r="O2528" i="1"/>
  <c r="M2530" i="1"/>
  <c r="A2527" i="3" l="1"/>
  <c r="K3456" i="1"/>
  <c r="H3461" i="1"/>
  <c r="N2530" i="1"/>
  <c r="L2532" i="1"/>
  <c r="A940" i="3"/>
  <c r="I3460" i="1"/>
  <c r="J3457" i="1"/>
  <c r="O2529" i="1"/>
  <c r="M2531" i="1"/>
  <c r="A2528" i="3" l="1"/>
  <c r="K3457" i="1"/>
  <c r="L2533" i="1"/>
  <c r="N2531" i="1"/>
  <c r="H3462" i="1"/>
  <c r="A941" i="3"/>
  <c r="M2532" i="1"/>
  <c r="J3458" i="1"/>
  <c r="O2530" i="1"/>
  <c r="I3461" i="1"/>
  <c r="A2529" i="3" l="1"/>
  <c r="K3458" i="1"/>
  <c r="L2534" i="1"/>
  <c r="H3463" i="1"/>
  <c r="N2532" i="1"/>
  <c r="A942" i="3"/>
  <c r="M2533" i="1"/>
  <c r="J3459" i="1"/>
  <c r="I3462" i="1"/>
  <c r="K3459" i="1" l="1"/>
  <c r="L2535" i="1"/>
  <c r="H3464" i="1"/>
  <c r="N2533" i="1"/>
  <c r="A943" i="3"/>
  <c r="O2531" i="1"/>
  <c r="M2534" i="1"/>
  <c r="A2530" i="3" l="1"/>
  <c r="O2532" i="1"/>
  <c r="I3463" i="1"/>
  <c r="J3460" i="1"/>
  <c r="A2531" i="3" l="1"/>
  <c r="K3460" i="1"/>
  <c r="N2534" i="1"/>
  <c r="H3465" i="1"/>
  <c r="L2536" i="1"/>
  <c r="A944" i="3"/>
  <c r="O2533" i="1"/>
  <c r="J3461" i="1"/>
  <c r="I3464" i="1"/>
  <c r="M2535" i="1"/>
  <c r="A2532" i="3" l="1"/>
  <c r="K3461" i="1"/>
  <c r="L2537" i="1"/>
  <c r="N2535" i="1"/>
  <c r="H3466" i="1"/>
  <c r="A945" i="3"/>
  <c r="O2534" i="1"/>
  <c r="J3462" i="1"/>
  <c r="M2536" i="1"/>
  <c r="I3465" i="1"/>
  <c r="A2533" i="3" l="1"/>
  <c r="K3462" i="1"/>
  <c r="H3467" i="1"/>
  <c r="L2538" i="1"/>
  <c r="N2536" i="1"/>
  <c r="A946" i="3"/>
  <c r="M2537" i="1"/>
  <c r="J3463" i="1"/>
  <c r="I3466" i="1"/>
  <c r="K3463" i="1" l="1"/>
  <c r="N2537" i="1"/>
  <c r="H3468" i="1"/>
  <c r="L2539" i="1"/>
  <c r="A947" i="3"/>
  <c r="O2535" i="1"/>
  <c r="O2536" i="1"/>
  <c r="J3464" i="1"/>
  <c r="I3467" i="1"/>
  <c r="M2538" i="1"/>
  <c r="A2534" i="3" l="1"/>
  <c r="A2535" i="3"/>
  <c r="K3464" i="1"/>
  <c r="L2540" i="1"/>
  <c r="N2538" i="1"/>
  <c r="H3469" i="1"/>
  <c r="A948" i="3"/>
  <c r="O2537" i="1"/>
  <c r="I3468" i="1"/>
  <c r="J3465" i="1"/>
  <c r="M2539" i="1"/>
  <c r="A2536" i="3" l="1"/>
  <c r="K3465" i="1"/>
  <c r="H3470" i="1"/>
  <c r="L2541" i="1"/>
  <c r="N2539" i="1"/>
  <c r="A949" i="3"/>
  <c r="I3469" i="1"/>
  <c r="M2540" i="1"/>
  <c r="O2538" i="1"/>
  <c r="J3466" i="1"/>
  <c r="A2537" i="3" l="1"/>
  <c r="K3466" i="1"/>
  <c r="N2540" i="1"/>
  <c r="H3471" i="1"/>
  <c r="L2542" i="1"/>
  <c r="A950" i="3"/>
  <c r="O2539" i="1"/>
  <c r="J3467" i="1"/>
  <c r="I3470" i="1"/>
  <c r="M2541" i="1"/>
  <c r="A2538" i="3" l="1"/>
  <c r="K3467" i="1"/>
  <c r="L2543" i="1"/>
  <c r="H3472" i="1"/>
  <c r="N2541" i="1"/>
  <c r="A951" i="3"/>
  <c r="J3468" i="1"/>
  <c r="I3471" i="1"/>
  <c r="M2542" i="1"/>
  <c r="K3468" i="1" l="1"/>
  <c r="N2542" i="1"/>
  <c r="L2544" i="1"/>
  <c r="H3473" i="1"/>
  <c r="A952" i="3"/>
  <c r="O2540" i="1"/>
  <c r="M2543" i="1"/>
  <c r="I3472" i="1"/>
  <c r="J3469" i="1"/>
  <c r="A2539" i="3" l="1"/>
  <c r="O2541" i="1"/>
  <c r="A2540" i="3" l="1"/>
  <c r="K3469" i="1"/>
  <c r="H3474" i="1"/>
  <c r="N2543" i="1"/>
  <c r="L2545" i="1"/>
  <c r="A953" i="3"/>
  <c r="J3470" i="1"/>
  <c r="O2542" i="1"/>
  <c r="I3473" i="1"/>
  <c r="M2544" i="1"/>
  <c r="A2541" i="3" l="1"/>
  <c r="K3470" i="1"/>
  <c r="L2546" i="1"/>
  <c r="H3475" i="1"/>
  <c r="N2544" i="1"/>
  <c r="A954" i="3"/>
  <c r="M2545" i="1"/>
  <c r="O2543" i="1"/>
  <c r="J3471" i="1"/>
  <c r="I3474" i="1"/>
  <c r="A2542" i="3" l="1"/>
  <c r="K3471" i="1"/>
  <c r="N2545" i="1"/>
  <c r="L2547" i="1"/>
  <c r="H3476" i="1"/>
  <c r="A955" i="3"/>
  <c r="M2546" i="1"/>
  <c r="J3472" i="1"/>
  <c r="O2544" i="1"/>
  <c r="I3475" i="1"/>
  <c r="A2543" i="3" l="1"/>
  <c r="K3472" i="1"/>
  <c r="L2548" i="1"/>
  <c r="H3477" i="1"/>
  <c r="N2546" i="1"/>
  <c r="A956" i="3"/>
  <c r="M2547" i="1"/>
  <c r="J3473" i="1"/>
  <c r="I3476" i="1"/>
  <c r="K3473" i="1" l="1"/>
  <c r="N2547" i="1"/>
  <c r="H3478" i="1"/>
  <c r="L2549" i="1"/>
  <c r="A957" i="3"/>
  <c r="O2545" i="1"/>
  <c r="I3477" i="1"/>
  <c r="M2548" i="1"/>
  <c r="A2544" i="3" l="1"/>
  <c r="O2546" i="1"/>
  <c r="J3474" i="1"/>
  <c r="A2545" i="3" l="1"/>
  <c r="K3474" i="1"/>
  <c r="N2548" i="1"/>
  <c r="H3479" i="1"/>
  <c r="L2550" i="1"/>
  <c r="A958" i="3"/>
  <c r="I3478" i="1"/>
  <c r="O2547" i="1"/>
  <c r="M2549" i="1"/>
  <c r="J3475" i="1"/>
  <c r="A2546" i="3" l="1"/>
  <c r="K3475" i="1"/>
  <c r="L2551" i="1"/>
  <c r="N2549" i="1"/>
  <c r="H3480" i="1"/>
  <c r="A959" i="3"/>
  <c r="O2548" i="1"/>
  <c r="I3479" i="1"/>
  <c r="J3476" i="1"/>
  <c r="M2550" i="1"/>
  <c r="A2547" i="3" l="1"/>
  <c r="K3476" i="1"/>
  <c r="L2552" i="1"/>
  <c r="N2550" i="1"/>
  <c r="H3481" i="1"/>
  <c r="A960" i="3"/>
  <c r="I3480" i="1"/>
  <c r="J3477" i="1"/>
  <c r="M2551" i="1"/>
  <c r="K3477" i="1" l="1"/>
  <c r="H3482" i="1"/>
  <c r="L2553" i="1"/>
  <c r="N2551" i="1"/>
  <c r="A961" i="3"/>
  <c r="O2549" i="1"/>
  <c r="I3481" i="1"/>
  <c r="M2552" i="1"/>
  <c r="A2548" i="3" l="1"/>
  <c r="O2550" i="1"/>
  <c r="J3478" i="1"/>
  <c r="A2549" i="3" l="1"/>
  <c r="K3478" i="1"/>
  <c r="N2552" i="1"/>
  <c r="H3483" i="1"/>
  <c r="L2554" i="1"/>
  <c r="A962" i="3"/>
  <c r="O2551" i="1"/>
  <c r="I3482" i="1"/>
  <c r="J3479" i="1"/>
  <c r="M2553" i="1"/>
  <c r="A2550" i="3" l="1"/>
  <c r="K3479" i="1"/>
  <c r="H3484" i="1"/>
  <c r="L2555" i="1"/>
  <c r="N2553" i="1"/>
  <c r="A963" i="3"/>
  <c r="I3483" i="1"/>
  <c r="M2554" i="1"/>
  <c r="J3480" i="1"/>
  <c r="K3480" i="1" l="1"/>
  <c r="N2554" i="1"/>
  <c r="H3485" i="1"/>
  <c r="L2556" i="1"/>
  <c r="A964" i="3"/>
  <c r="O2552" i="1"/>
  <c r="O2553" i="1"/>
  <c r="M2555" i="1"/>
  <c r="I3484" i="1"/>
  <c r="J3481" i="1"/>
  <c r="A2551" i="3" l="1"/>
  <c r="A2552" i="3"/>
  <c r="K3481" i="1"/>
  <c r="L2557" i="1"/>
  <c r="H3486" i="1"/>
  <c r="N2555" i="1"/>
  <c r="A965" i="3"/>
  <c r="M2556" i="1"/>
  <c r="I3485" i="1"/>
  <c r="J3482" i="1"/>
  <c r="K3482" i="1" l="1"/>
  <c r="N2556" i="1"/>
  <c r="L2558" i="1"/>
  <c r="H3487" i="1"/>
  <c r="A966" i="3"/>
  <c r="O2554" i="1"/>
  <c r="O2555" i="1"/>
  <c r="J3483" i="1"/>
  <c r="M2557" i="1"/>
  <c r="I3486" i="1"/>
  <c r="A2553" i="3" l="1"/>
  <c r="A2554" i="3"/>
  <c r="K3483" i="1"/>
  <c r="H3488" i="1"/>
  <c r="N2557" i="1"/>
  <c r="L2559" i="1"/>
  <c r="A967" i="3"/>
  <c r="I3487" i="1"/>
  <c r="M2558" i="1"/>
  <c r="J3484" i="1"/>
  <c r="K3484" i="1" l="1"/>
  <c r="L2560" i="1"/>
  <c r="H3489" i="1"/>
  <c r="N2558" i="1"/>
  <c r="A968" i="3"/>
  <c r="O2556" i="1"/>
  <c r="M2559" i="1"/>
  <c r="I3488" i="1"/>
  <c r="J3485" i="1"/>
  <c r="A2555" i="3" l="1"/>
  <c r="O2557" i="1"/>
  <c r="A2556" i="3" l="1"/>
  <c r="K3485" i="1"/>
  <c r="H3490" i="1"/>
  <c r="N2559" i="1"/>
  <c r="L2561" i="1"/>
  <c r="A969" i="3"/>
  <c r="I3489" i="1"/>
  <c r="O2558" i="1"/>
  <c r="M2560" i="1"/>
  <c r="J3486" i="1"/>
  <c r="A2557" i="3" l="1"/>
  <c r="K3486" i="1"/>
  <c r="N2560" i="1"/>
  <c r="H3491" i="1"/>
  <c r="L2562" i="1"/>
  <c r="A970" i="3"/>
  <c r="J3487" i="1"/>
  <c r="O2559" i="1"/>
  <c r="I3490" i="1"/>
  <c r="M2561" i="1"/>
  <c r="A2558" i="3" l="1"/>
  <c r="K3487" i="1"/>
  <c r="L2563" i="1"/>
  <c r="N2561" i="1"/>
  <c r="H3492" i="1"/>
  <c r="A971" i="3"/>
  <c r="M2562" i="1"/>
  <c r="O2560" i="1"/>
  <c r="I3491" i="1"/>
  <c r="J3488" i="1"/>
  <c r="A2559" i="3" l="1"/>
  <c r="K3488" i="1"/>
  <c r="H3493" i="1"/>
  <c r="L2564" i="1"/>
  <c r="N2562" i="1"/>
  <c r="A972" i="3"/>
  <c r="I3492" i="1"/>
  <c r="M2563" i="1"/>
  <c r="O2561" i="1"/>
  <c r="J3489" i="1"/>
  <c r="A2560" i="3" l="1"/>
  <c r="K3489" i="1"/>
  <c r="N2563" i="1"/>
  <c r="H3494" i="1"/>
  <c r="L2565" i="1"/>
  <c r="A973" i="3"/>
  <c r="J3490" i="1"/>
  <c r="O2562" i="1"/>
  <c r="I3493" i="1"/>
  <c r="M2564" i="1"/>
  <c r="A2561" i="3" l="1"/>
  <c r="K3490" i="1"/>
  <c r="L2566" i="1"/>
  <c r="N2564" i="1"/>
  <c r="H3495" i="1"/>
  <c r="A974" i="3"/>
  <c r="M2565" i="1"/>
  <c r="O2563" i="1"/>
  <c r="J3491" i="1"/>
  <c r="I3494" i="1"/>
  <c r="A2562" i="3" l="1"/>
  <c r="K3491" i="1"/>
  <c r="H3496" i="1"/>
  <c r="L2567" i="1"/>
  <c r="N2565" i="1"/>
  <c r="A975" i="3"/>
  <c r="I3495" i="1"/>
  <c r="M2566" i="1"/>
  <c r="O2564" i="1"/>
  <c r="J3492" i="1"/>
  <c r="A2563" i="3" l="1"/>
  <c r="K3492" i="1"/>
  <c r="L2568" i="1"/>
  <c r="H3497" i="1"/>
  <c r="N2566" i="1"/>
  <c r="A976" i="3"/>
  <c r="M2567" i="1"/>
  <c r="J3493" i="1"/>
  <c r="I3496" i="1"/>
  <c r="K3493" i="1" l="1"/>
  <c r="N2567" i="1"/>
  <c r="L2569" i="1"/>
  <c r="H3498" i="1"/>
  <c r="A977" i="3"/>
  <c r="O2565" i="1"/>
  <c r="M2568" i="1"/>
  <c r="J3494" i="1"/>
  <c r="A2564" i="3" l="1"/>
  <c r="O2566" i="1"/>
  <c r="I3497" i="1"/>
  <c r="A2565" i="3" l="1"/>
  <c r="K3494" i="1"/>
  <c r="H3499" i="1"/>
  <c r="L2570" i="1"/>
  <c r="N2568" i="1"/>
  <c r="A978" i="3"/>
  <c r="I3498" i="1"/>
  <c r="O2567" i="1"/>
  <c r="M2569" i="1"/>
  <c r="J3495" i="1"/>
  <c r="A2566" i="3" l="1"/>
  <c r="K3495" i="1"/>
  <c r="L2571" i="1"/>
  <c r="H3500" i="1"/>
  <c r="N2569" i="1"/>
  <c r="A979" i="3"/>
  <c r="O2568" i="1"/>
  <c r="I3499" i="1"/>
  <c r="J3496" i="1"/>
  <c r="M2570" i="1"/>
  <c r="A2567" i="3" l="1"/>
  <c r="K3496" i="1"/>
  <c r="N2570" i="1"/>
  <c r="H3501" i="1"/>
  <c r="L2572" i="1"/>
  <c r="A980" i="3"/>
  <c r="O2569" i="1"/>
  <c r="J3497" i="1"/>
  <c r="M2571" i="1"/>
  <c r="I3500" i="1"/>
  <c r="A2568" i="3" l="1"/>
  <c r="K3497" i="1"/>
  <c r="L2573" i="1"/>
  <c r="N2571" i="1"/>
  <c r="H3502" i="1"/>
  <c r="A981" i="3"/>
  <c r="M2572" i="1"/>
  <c r="O2570" i="1"/>
  <c r="I3501" i="1"/>
  <c r="J3498" i="1"/>
  <c r="A2569" i="3" l="1"/>
  <c r="K3498" i="1"/>
  <c r="N2572" i="1"/>
  <c r="L2574" i="1"/>
  <c r="H3503" i="1"/>
  <c r="A982" i="3"/>
  <c r="O2571" i="1"/>
  <c r="I3502" i="1"/>
  <c r="M2573" i="1"/>
  <c r="J3499" i="1"/>
  <c r="A2570" i="3" l="1"/>
  <c r="K3499" i="1"/>
  <c r="H3504" i="1"/>
  <c r="N2573" i="1"/>
  <c r="L2575" i="1"/>
  <c r="A983" i="3"/>
  <c r="I3503" i="1"/>
  <c r="M2574" i="1"/>
  <c r="J3500" i="1"/>
  <c r="K3500" i="1" l="1"/>
  <c r="N2574" i="1"/>
  <c r="H3505" i="1"/>
  <c r="L2576" i="1"/>
  <c r="A984" i="3"/>
  <c r="O2572" i="1"/>
  <c r="O2573" i="1"/>
  <c r="I3504" i="1"/>
  <c r="M2575" i="1"/>
  <c r="J3501" i="1"/>
  <c r="A2571" i="3" l="1"/>
  <c r="A2572" i="3"/>
  <c r="K3501" i="1"/>
  <c r="H3506" i="1"/>
  <c r="L2577" i="1"/>
  <c r="N2575" i="1"/>
  <c r="A985" i="3"/>
  <c r="M2576" i="1"/>
  <c r="O2574" i="1"/>
  <c r="J3502" i="1"/>
  <c r="I3505" i="1"/>
  <c r="A2573" i="3" l="1"/>
  <c r="K3502" i="1"/>
  <c r="H3507" i="1"/>
  <c r="L2578" i="1"/>
  <c r="N2576" i="1"/>
  <c r="A986" i="3"/>
  <c r="M2577" i="1"/>
  <c r="O2575" i="1"/>
  <c r="I3506" i="1"/>
  <c r="J3503" i="1"/>
  <c r="A2574" i="3" l="1"/>
  <c r="K3503" i="1"/>
  <c r="H3508" i="1"/>
  <c r="N2577" i="1"/>
  <c r="L2579" i="1"/>
  <c r="A987" i="3"/>
  <c r="J3504" i="1"/>
  <c r="O2576" i="1"/>
  <c r="M2578" i="1"/>
  <c r="I3507" i="1"/>
  <c r="A2575" i="3" l="1"/>
  <c r="K3504" i="1"/>
  <c r="L2580" i="1"/>
  <c r="N2578" i="1"/>
  <c r="H3509" i="1"/>
  <c r="A988" i="3"/>
  <c r="M2579" i="1"/>
  <c r="O2577" i="1"/>
  <c r="J3505" i="1"/>
  <c r="I3508" i="1"/>
  <c r="A2576" i="3" l="1"/>
  <c r="K3505" i="1"/>
  <c r="L2581" i="1"/>
  <c r="H3510" i="1"/>
  <c r="N2579" i="1"/>
  <c r="A989" i="3"/>
  <c r="J3506" i="1"/>
  <c r="I3509" i="1"/>
  <c r="O2578" i="1"/>
  <c r="M2580" i="1"/>
  <c r="A2577" i="3" l="1"/>
  <c r="K3506" i="1"/>
  <c r="H3511" i="1"/>
  <c r="N2580" i="1"/>
  <c r="L2582" i="1"/>
  <c r="A990" i="3"/>
  <c r="M2581" i="1"/>
  <c r="J3507" i="1"/>
  <c r="O2579" i="1"/>
  <c r="I3510" i="1"/>
  <c r="A2578" i="3" l="1"/>
  <c r="K3507" i="1"/>
  <c r="L2583" i="1"/>
  <c r="N2581" i="1"/>
  <c r="H3512" i="1"/>
  <c r="A991" i="3"/>
  <c r="M2582" i="1"/>
  <c r="O2580" i="1"/>
  <c r="J3508" i="1"/>
  <c r="I3511" i="1"/>
  <c r="A2579" i="3" l="1"/>
  <c r="K3508" i="1"/>
  <c r="L2584" i="1"/>
  <c r="H3513" i="1"/>
  <c r="N2582" i="1"/>
  <c r="A992" i="3"/>
  <c r="O2581" i="1"/>
  <c r="I3512" i="1"/>
  <c r="M2583" i="1"/>
  <c r="J3509" i="1"/>
  <c r="A2580" i="3" l="1"/>
  <c r="K3509" i="1"/>
  <c r="L2585" i="1"/>
  <c r="N2583" i="1"/>
  <c r="H3514" i="1"/>
  <c r="A993" i="3"/>
  <c r="M2584" i="1"/>
  <c r="J3510" i="1"/>
  <c r="O2582" i="1"/>
  <c r="I3513" i="1"/>
  <c r="A2581" i="3" l="1"/>
  <c r="K3510" i="1"/>
  <c r="N2584" i="1"/>
  <c r="H3515" i="1"/>
  <c r="L2586" i="1"/>
  <c r="A994" i="3"/>
  <c r="I3514" i="1"/>
  <c r="J3511" i="1"/>
  <c r="O2583" i="1"/>
  <c r="M2585" i="1"/>
  <c r="A2582" i="3" l="1"/>
  <c r="K3511" i="1"/>
  <c r="N2585" i="1"/>
  <c r="H3516" i="1"/>
  <c r="L2587" i="1"/>
  <c r="A995" i="3"/>
  <c r="O2584" i="1"/>
  <c r="J3512" i="1"/>
  <c r="I3515" i="1"/>
  <c r="M2586" i="1"/>
  <c r="A2583" i="3" l="1"/>
  <c r="K3512" i="1"/>
  <c r="L2588" i="1"/>
  <c r="N2586" i="1"/>
  <c r="H3517" i="1"/>
  <c r="A996" i="3"/>
  <c r="O2585" i="1"/>
  <c r="J3513" i="1"/>
  <c r="I3516" i="1"/>
  <c r="M2587" i="1"/>
  <c r="A2584" i="3" l="1"/>
  <c r="K3513" i="1"/>
  <c r="L2589" i="1"/>
  <c r="N2587" i="1"/>
  <c r="H3518" i="1"/>
  <c r="A997" i="3"/>
  <c r="O2586" i="1"/>
  <c r="J3514" i="1"/>
  <c r="I3517" i="1"/>
  <c r="M2588" i="1"/>
  <c r="A2585" i="3" l="1"/>
  <c r="K3514" i="1"/>
  <c r="L2590" i="1"/>
  <c r="H3519" i="1"/>
  <c r="N2588" i="1"/>
  <c r="A998" i="3"/>
  <c r="M2589" i="1"/>
  <c r="J3515" i="1"/>
  <c r="O2587" i="1"/>
  <c r="I3518" i="1"/>
  <c r="A2586" i="3" l="1"/>
  <c r="K3515" i="1"/>
  <c r="N2589" i="1"/>
  <c r="L2591" i="1"/>
  <c r="H3520" i="1"/>
  <c r="A999" i="3"/>
  <c r="I3519" i="1"/>
  <c r="O2588" i="1"/>
  <c r="M2590" i="1"/>
  <c r="J3516" i="1"/>
  <c r="A2587" i="3" l="1"/>
  <c r="K3516" i="1"/>
  <c r="H3521" i="1"/>
  <c r="N2590" i="1"/>
  <c r="L2592" i="1"/>
  <c r="A1000" i="3"/>
  <c r="I3520" i="1"/>
  <c r="O2589" i="1"/>
  <c r="M2591" i="1"/>
  <c r="J3517" i="1"/>
  <c r="A2588" i="3" l="1"/>
  <c r="K3517" i="1"/>
  <c r="N2591" i="1"/>
  <c r="L2593" i="1"/>
  <c r="H3522" i="1"/>
  <c r="A1001" i="3"/>
  <c r="M2592" i="1"/>
  <c r="J3518" i="1"/>
  <c r="I3521" i="1"/>
  <c r="K3518" i="1" l="1"/>
  <c r="N2592" i="1"/>
  <c r="L2594" i="1"/>
  <c r="H3523" i="1"/>
  <c r="A1002" i="3"/>
  <c r="O2590" i="1"/>
  <c r="O2591" i="1"/>
  <c r="J3519" i="1"/>
  <c r="I3522" i="1"/>
  <c r="M2593" i="1"/>
  <c r="A2589" i="3" l="1"/>
  <c r="A2590" i="3"/>
  <c r="K3519" i="1"/>
  <c r="L2595" i="1"/>
  <c r="H3524" i="1"/>
  <c r="N2593" i="1"/>
  <c r="A1003" i="3"/>
  <c r="M2594" i="1"/>
  <c r="O2592" i="1"/>
  <c r="I3523" i="1"/>
  <c r="J3520" i="1"/>
  <c r="A2591" i="3" l="1"/>
  <c r="K3520" i="1"/>
  <c r="H3525" i="1"/>
  <c r="L2596" i="1"/>
  <c r="N2594" i="1"/>
  <c r="A1004" i="3"/>
  <c r="I3524" i="1"/>
  <c r="M2595" i="1"/>
  <c r="J3521" i="1"/>
  <c r="K3521" i="1" l="1"/>
  <c r="L2597" i="1"/>
  <c r="N2595" i="1"/>
  <c r="H3526" i="1"/>
  <c r="A1005" i="3"/>
  <c r="O2593" i="1"/>
  <c r="O2594" i="1"/>
  <c r="J3522" i="1"/>
  <c r="M2596" i="1"/>
  <c r="I3525" i="1"/>
  <c r="A2592" i="3" l="1"/>
  <c r="A2593" i="3"/>
  <c r="K3522" i="1"/>
  <c r="L2598" i="1"/>
  <c r="N2596" i="1"/>
  <c r="H3527" i="1"/>
  <c r="A1006" i="3"/>
  <c r="M2597" i="1"/>
  <c r="I3526" i="1"/>
  <c r="O2595" i="1"/>
  <c r="J3523" i="1"/>
  <c r="A2594" i="3" l="1"/>
  <c r="K3523" i="1"/>
  <c r="L2599" i="1"/>
  <c r="N2597" i="1"/>
  <c r="H3528" i="1"/>
  <c r="A1007" i="3"/>
  <c r="I3527" i="1"/>
  <c r="J3524" i="1"/>
  <c r="O2596" i="1"/>
  <c r="M2598" i="1"/>
  <c r="A2595" i="3" l="1"/>
  <c r="K3524" i="1"/>
  <c r="H3529" i="1"/>
  <c r="N2598" i="1"/>
  <c r="L2600" i="1"/>
  <c r="A1008" i="3"/>
  <c r="J3525" i="1"/>
  <c r="M2599" i="1"/>
  <c r="O2597" i="1"/>
  <c r="I3528" i="1"/>
  <c r="A2596" i="3" l="1"/>
  <c r="K3525" i="1"/>
  <c r="H3530" i="1"/>
  <c r="L2601" i="1"/>
  <c r="N2599" i="1"/>
  <c r="A1009" i="3"/>
  <c r="M2600" i="1"/>
  <c r="J3526" i="1"/>
  <c r="O2598" i="1"/>
  <c r="I3529" i="1"/>
  <c r="A2597" i="3" l="1"/>
  <c r="K3526" i="1"/>
  <c r="L2602" i="1"/>
  <c r="H3531" i="1"/>
  <c r="N2600" i="1"/>
  <c r="A1010" i="3"/>
  <c r="M2601" i="1"/>
  <c r="O2599" i="1"/>
  <c r="I3530" i="1"/>
  <c r="J3527" i="1"/>
  <c r="A2598" i="3" l="1"/>
  <c r="K3527" i="1"/>
  <c r="N2601" i="1"/>
  <c r="L2603" i="1"/>
  <c r="H3532" i="1"/>
  <c r="A1011" i="3"/>
  <c r="O2600" i="1"/>
  <c r="J3528" i="1"/>
  <c r="I3531" i="1"/>
  <c r="M2602" i="1"/>
  <c r="A2599" i="3" l="1"/>
  <c r="K3528" i="1"/>
  <c r="L2604" i="1"/>
  <c r="N2602" i="1"/>
  <c r="H3533" i="1"/>
  <c r="A1012" i="3"/>
  <c r="M2603" i="1"/>
  <c r="J3529" i="1"/>
  <c r="I3532" i="1"/>
  <c r="K3529" i="1" l="1"/>
  <c r="N2603" i="1"/>
  <c r="H3534" i="1"/>
  <c r="L2605" i="1"/>
  <c r="A1013" i="3"/>
  <c r="O2601" i="1"/>
  <c r="I3533" i="1"/>
  <c r="J3530" i="1"/>
  <c r="A2600" i="3" l="1"/>
  <c r="O2602" i="1"/>
  <c r="M2604" i="1"/>
  <c r="A2601" i="3" l="1"/>
  <c r="K3530" i="1"/>
  <c r="N2604" i="1"/>
  <c r="H3535" i="1"/>
  <c r="L2606" i="1"/>
  <c r="A1014" i="3"/>
  <c r="O2603" i="1"/>
  <c r="M2605" i="1"/>
  <c r="J3531" i="1"/>
  <c r="I3534" i="1"/>
  <c r="A2602" i="3" l="1"/>
  <c r="K3531" i="1"/>
  <c r="H3536" i="1"/>
  <c r="N2605" i="1"/>
  <c r="L2607" i="1"/>
  <c r="A1015" i="3"/>
  <c r="I3535" i="1"/>
  <c r="O2604" i="1"/>
  <c r="J3532" i="1"/>
  <c r="M2606" i="1"/>
  <c r="A2603" i="3" l="1"/>
  <c r="K3532" i="1"/>
  <c r="L2608" i="1"/>
  <c r="H3537" i="1"/>
  <c r="N2606" i="1"/>
  <c r="A1016" i="3"/>
  <c r="I3536" i="1"/>
  <c r="O2605" i="1"/>
  <c r="J3533" i="1"/>
  <c r="M2607" i="1"/>
  <c r="A2604" i="3" l="1"/>
  <c r="K3533" i="1"/>
  <c r="H3538" i="1"/>
  <c r="N2607" i="1"/>
  <c r="L2609" i="1"/>
  <c r="A1017" i="3"/>
  <c r="I3537" i="1"/>
  <c r="J3534" i="1"/>
  <c r="O2606" i="1"/>
  <c r="M2608" i="1"/>
  <c r="A2605" i="3" l="1"/>
  <c r="K3534" i="1"/>
  <c r="L2610" i="1"/>
  <c r="N2608" i="1"/>
  <c r="H3539" i="1"/>
  <c r="A1018" i="3"/>
  <c r="M2609" i="1"/>
  <c r="J3535" i="1"/>
  <c r="O2607" i="1"/>
  <c r="I3538" i="1"/>
  <c r="A2606" i="3" l="1"/>
  <c r="K3535" i="1"/>
  <c r="H3540" i="1"/>
  <c r="N2609" i="1"/>
  <c r="L2611" i="1"/>
  <c r="A1019" i="3"/>
  <c r="O2608" i="1"/>
  <c r="J3536" i="1"/>
  <c r="M2610" i="1"/>
  <c r="I3539" i="1"/>
  <c r="A2607" i="3" l="1"/>
  <c r="K3536" i="1"/>
  <c r="H3541" i="1"/>
  <c r="N2610" i="1"/>
  <c r="L2612" i="1"/>
  <c r="A1020" i="3"/>
  <c r="I3540" i="1"/>
  <c r="M2611" i="1"/>
  <c r="J3537" i="1"/>
  <c r="K3537" i="1" l="1"/>
  <c r="N2611" i="1"/>
  <c r="H3542" i="1"/>
  <c r="L2613" i="1"/>
  <c r="A1021" i="3"/>
  <c r="O2609" i="1"/>
  <c r="O2610" i="1"/>
  <c r="I3541" i="1"/>
  <c r="J3538" i="1"/>
  <c r="M2612" i="1"/>
  <c r="A2608" i="3" l="1"/>
  <c r="A2609" i="3"/>
  <c r="K3538" i="1"/>
  <c r="L2614" i="1"/>
  <c r="N2612" i="1"/>
  <c r="H3543" i="1"/>
  <c r="A1022" i="3"/>
  <c r="O2611" i="1"/>
  <c r="M2613" i="1"/>
  <c r="J3539" i="1"/>
  <c r="I3542" i="1"/>
  <c r="A2610" i="3" l="1"/>
  <c r="K3539" i="1"/>
  <c r="N2613" i="1"/>
  <c r="H3544" i="1"/>
  <c r="L2615" i="1"/>
  <c r="A1023" i="3"/>
  <c r="O2612" i="1"/>
  <c r="I3543" i="1"/>
  <c r="J3540" i="1"/>
  <c r="M2614" i="1"/>
  <c r="A2611" i="3" l="1"/>
  <c r="K3540" i="1"/>
  <c r="L2616" i="1"/>
  <c r="N2614" i="1"/>
  <c r="H3545" i="1"/>
  <c r="A1024" i="3"/>
  <c r="M2615" i="1"/>
  <c r="J3541" i="1"/>
  <c r="I3544" i="1"/>
  <c r="K3541" i="1" l="1"/>
  <c r="H3546" i="1"/>
  <c r="N2615" i="1"/>
  <c r="L2617" i="1"/>
  <c r="A1025" i="3"/>
  <c r="O2613" i="1"/>
  <c r="O2614" i="1"/>
  <c r="J3542" i="1"/>
  <c r="M2616" i="1"/>
  <c r="I3545" i="1"/>
  <c r="A2612" i="3" l="1"/>
  <c r="A2613" i="3"/>
  <c r="K3542" i="1"/>
  <c r="H3547" i="1"/>
  <c r="N2616" i="1"/>
  <c r="L2618" i="1"/>
  <c r="A1026" i="3"/>
  <c r="I3546" i="1"/>
  <c r="J3543" i="1"/>
  <c r="O2615" i="1"/>
  <c r="M2617" i="1"/>
  <c r="A2614" i="3" l="1"/>
  <c r="K3543" i="1"/>
  <c r="N2617" i="1"/>
  <c r="H3548" i="1"/>
  <c r="L2619" i="1"/>
  <c r="A1027" i="3"/>
  <c r="O2616" i="1"/>
  <c r="I3547" i="1"/>
  <c r="M2618" i="1"/>
  <c r="J3544" i="1"/>
  <c r="A2615" i="3" l="1"/>
  <c r="K3544" i="1"/>
  <c r="L2620" i="1"/>
  <c r="N2618" i="1"/>
  <c r="H3549" i="1"/>
  <c r="A1028" i="3"/>
  <c r="O2617" i="1"/>
  <c r="I3548" i="1"/>
  <c r="J3545" i="1"/>
  <c r="M2619" i="1"/>
  <c r="A2616" i="3" l="1"/>
  <c r="K3545" i="1"/>
  <c r="H3550" i="1"/>
  <c r="N2619" i="1"/>
  <c r="L2621" i="1"/>
  <c r="A1029" i="3"/>
  <c r="I3549" i="1"/>
  <c r="O2618" i="1"/>
  <c r="J3546" i="1"/>
  <c r="M2620" i="1"/>
  <c r="A2617" i="3" l="1"/>
  <c r="K3546" i="1"/>
  <c r="L2622" i="1"/>
  <c r="H3551" i="1"/>
  <c r="N2620" i="1"/>
  <c r="A1030" i="3"/>
  <c r="M2621" i="1"/>
  <c r="J3547" i="1"/>
  <c r="I3550" i="1"/>
  <c r="K3547" i="1" l="1"/>
  <c r="H3552" i="1"/>
  <c r="N2621" i="1"/>
  <c r="L2623" i="1"/>
  <c r="A1031" i="3"/>
  <c r="O2619" i="1"/>
  <c r="O2620" i="1"/>
  <c r="J3548" i="1"/>
  <c r="I3551" i="1"/>
  <c r="M2622" i="1"/>
  <c r="A2618" i="3" l="1"/>
  <c r="A2619" i="3"/>
  <c r="K3548" i="1"/>
  <c r="H3553" i="1"/>
  <c r="N2622" i="1"/>
  <c r="L2624" i="1"/>
  <c r="A1032" i="3"/>
  <c r="J3549" i="1"/>
  <c r="O2621" i="1"/>
  <c r="I3552" i="1"/>
  <c r="M2623" i="1"/>
  <c r="A2620" i="3" l="1"/>
  <c r="K3549" i="1"/>
  <c r="N2623" i="1"/>
  <c r="H3554" i="1"/>
  <c r="L2625" i="1"/>
  <c r="A1033" i="3"/>
  <c r="O2622" i="1"/>
  <c r="I3553" i="1"/>
  <c r="M2624" i="1"/>
  <c r="J3550" i="1"/>
  <c r="A2621" i="3" l="1"/>
  <c r="K3550" i="1"/>
  <c r="L2626" i="1"/>
  <c r="N2624" i="1"/>
  <c r="H3555" i="1"/>
  <c r="A1034" i="3"/>
  <c r="O2623" i="1"/>
  <c r="M2625" i="1"/>
  <c r="I3554" i="1"/>
  <c r="J3551" i="1"/>
  <c r="A2622" i="3" l="1"/>
  <c r="K3551" i="1"/>
  <c r="H3556" i="1"/>
  <c r="N2625" i="1"/>
  <c r="L2627" i="1"/>
  <c r="A1035" i="3"/>
  <c r="I3555" i="1"/>
  <c r="J3552" i="1"/>
  <c r="O2624" i="1"/>
  <c r="M2626" i="1"/>
  <c r="A2623" i="3" l="1"/>
  <c r="K3552" i="1"/>
  <c r="N2626" i="1"/>
  <c r="H3557" i="1"/>
  <c r="L2628" i="1"/>
  <c r="A1036" i="3"/>
  <c r="M2627" i="1"/>
  <c r="I3556" i="1"/>
  <c r="J3553" i="1"/>
  <c r="K3553" i="1" l="1"/>
  <c r="L2629" i="1"/>
  <c r="H3558" i="1"/>
  <c r="N2627" i="1"/>
  <c r="A1037" i="3"/>
  <c r="O2625" i="1"/>
  <c r="M2628" i="1"/>
  <c r="I3557" i="1"/>
  <c r="J3554" i="1"/>
  <c r="A2624" i="3" l="1"/>
  <c r="O2626" i="1"/>
  <c r="A2625" i="3" l="1"/>
  <c r="K3554" i="1"/>
  <c r="H3559" i="1"/>
  <c r="N2628" i="1"/>
  <c r="L2630" i="1"/>
  <c r="A1038" i="3"/>
  <c r="O2627" i="1"/>
  <c r="J3555" i="1"/>
  <c r="I3558" i="1"/>
  <c r="M2629" i="1"/>
  <c r="A2626" i="3" l="1"/>
  <c r="K3555" i="1"/>
  <c r="L2631" i="1"/>
  <c r="H3560" i="1"/>
  <c r="N2629" i="1"/>
  <c r="A1039" i="3"/>
  <c r="M2630" i="1"/>
  <c r="I3559" i="1"/>
  <c r="O2628" i="1"/>
  <c r="J3556" i="1"/>
  <c r="A2627" i="3" l="1"/>
  <c r="K3556" i="1"/>
  <c r="N2630" i="1"/>
  <c r="L2632" i="1"/>
  <c r="H3561" i="1"/>
  <c r="A1040" i="3"/>
  <c r="O2629" i="1"/>
  <c r="I3560" i="1"/>
  <c r="J3557" i="1"/>
  <c r="M2631" i="1"/>
  <c r="A2628" i="3" l="1"/>
  <c r="K3557" i="1"/>
  <c r="L2633" i="1"/>
  <c r="N2631" i="1"/>
  <c r="H3562" i="1"/>
  <c r="A1041" i="3"/>
  <c r="O2630" i="1"/>
  <c r="I3561" i="1"/>
  <c r="M2632" i="1"/>
  <c r="J3558" i="1"/>
  <c r="A2629" i="3" l="1"/>
  <c r="K3558" i="1"/>
  <c r="H3563" i="1"/>
  <c r="L2634" i="1"/>
  <c r="N2632" i="1"/>
  <c r="A1042" i="3"/>
  <c r="I3562" i="1"/>
  <c r="O2631" i="1"/>
  <c r="J3559" i="1"/>
  <c r="M2633" i="1"/>
  <c r="A2630" i="3" l="1"/>
  <c r="K3559" i="1"/>
  <c r="H3564" i="1"/>
  <c r="N2633" i="1"/>
  <c r="L2635" i="1"/>
  <c r="A1043" i="3"/>
  <c r="I3563" i="1"/>
  <c r="O2632" i="1"/>
  <c r="M2634" i="1"/>
  <c r="J3560" i="1"/>
  <c r="A2631" i="3" l="1"/>
  <c r="K3560" i="1"/>
  <c r="N2634" i="1"/>
  <c r="L2636" i="1"/>
  <c r="H3565" i="1"/>
  <c r="A1044" i="3"/>
  <c r="M2635" i="1"/>
  <c r="J3561" i="1"/>
  <c r="O2633" i="1"/>
  <c r="I3564" i="1"/>
  <c r="A2632" i="3" l="1"/>
  <c r="K3561" i="1"/>
  <c r="N2635" i="1"/>
  <c r="L2637" i="1"/>
  <c r="H3566" i="1"/>
  <c r="A1045" i="3"/>
  <c r="O2634" i="1"/>
  <c r="M2636" i="1"/>
  <c r="I3565" i="1"/>
  <c r="J3562" i="1"/>
  <c r="A2633" i="3" l="1"/>
  <c r="K3562" i="1"/>
  <c r="H3567" i="1"/>
  <c r="N2636" i="1"/>
  <c r="L2638" i="1"/>
  <c r="A1046" i="3"/>
  <c r="M2637" i="1"/>
  <c r="J3563" i="1"/>
  <c r="O2635" i="1"/>
  <c r="I3566" i="1"/>
  <c r="A2634" i="3" l="1"/>
  <c r="K3563" i="1"/>
  <c r="N2637" i="1"/>
  <c r="L2639" i="1"/>
  <c r="H3568" i="1"/>
  <c r="A1047" i="3"/>
  <c r="O2636" i="1"/>
  <c r="M2638" i="1"/>
  <c r="I3567" i="1"/>
  <c r="J3564" i="1"/>
  <c r="A2635" i="3" l="1"/>
  <c r="K3564" i="1"/>
  <c r="H3569" i="1"/>
  <c r="N2638" i="1"/>
  <c r="L2640" i="1"/>
  <c r="A1048" i="3"/>
  <c r="I3568" i="1"/>
  <c r="O2637" i="1"/>
  <c r="M2639" i="1"/>
  <c r="J3565" i="1"/>
  <c r="A2636" i="3" l="1"/>
  <c r="K3565" i="1"/>
  <c r="L2641" i="1"/>
  <c r="H3570" i="1"/>
  <c r="N2639" i="1"/>
  <c r="A1049" i="3"/>
  <c r="M2640" i="1"/>
  <c r="I3569" i="1"/>
  <c r="J3566" i="1"/>
  <c r="K3566" i="1" l="1"/>
  <c r="L2642" i="1"/>
  <c r="N2640" i="1"/>
  <c r="H3571" i="1"/>
  <c r="A1050" i="3"/>
  <c r="O2638" i="1"/>
  <c r="J3567" i="1"/>
  <c r="I3570" i="1"/>
  <c r="A2637" i="3" l="1"/>
  <c r="O2639" i="1"/>
  <c r="M2641" i="1"/>
  <c r="A2638" i="3" l="1"/>
  <c r="K3567" i="1"/>
  <c r="L2643" i="1"/>
  <c r="H3572" i="1"/>
  <c r="N2641" i="1"/>
  <c r="A1051" i="3"/>
  <c r="J3568" i="1"/>
  <c r="I3571" i="1"/>
  <c r="M2642" i="1"/>
  <c r="K3568" i="1" l="1"/>
  <c r="H3573" i="1"/>
  <c r="N2642" i="1"/>
  <c r="L2644" i="1"/>
  <c r="A1052" i="3"/>
  <c r="O2640" i="1"/>
  <c r="I3572" i="1"/>
  <c r="A2639" i="3" l="1"/>
  <c r="O2641" i="1"/>
  <c r="M2643" i="1"/>
  <c r="J3569" i="1"/>
  <c r="A2640" i="3" l="1"/>
  <c r="K3569" i="1"/>
  <c r="H3574" i="1"/>
  <c r="L2645" i="1"/>
  <c r="N2643" i="1"/>
  <c r="A1053" i="3"/>
  <c r="I3573" i="1"/>
  <c r="J3570" i="1"/>
  <c r="O2642" i="1"/>
  <c r="M2644" i="1"/>
  <c r="A2641" i="3" l="1"/>
  <c r="K3570" i="1"/>
  <c r="N2644" i="1"/>
  <c r="L2646" i="1"/>
  <c r="H3575" i="1"/>
  <c r="A1054" i="3"/>
  <c r="O2643" i="1"/>
  <c r="M2645" i="1"/>
  <c r="I3574" i="1"/>
  <c r="J3571" i="1"/>
  <c r="A2642" i="3" l="1"/>
  <c r="K3571" i="1"/>
  <c r="L2647" i="1"/>
  <c r="N2645" i="1"/>
  <c r="H3576" i="1"/>
  <c r="A1055" i="3"/>
  <c r="M2646" i="1"/>
  <c r="J3572" i="1"/>
  <c r="I3575" i="1"/>
  <c r="K3572" i="1" l="1"/>
  <c r="H3577" i="1"/>
  <c r="L2648" i="1"/>
  <c r="N2646" i="1"/>
  <c r="A1056" i="3"/>
  <c r="O2644" i="1"/>
  <c r="I3576" i="1"/>
  <c r="J3573" i="1"/>
  <c r="M2647" i="1"/>
  <c r="A2643" i="3" l="1"/>
  <c r="O2645" i="1"/>
  <c r="A2644" i="3" l="1"/>
  <c r="K3573" i="1"/>
  <c r="L2649" i="1"/>
  <c r="H3578" i="1"/>
  <c r="N2647" i="1"/>
  <c r="A1057" i="3"/>
  <c r="O2646" i="1"/>
  <c r="I3577" i="1"/>
  <c r="J3574" i="1"/>
  <c r="M2648" i="1"/>
  <c r="A2645" i="3" l="1"/>
  <c r="K3574" i="1"/>
  <c r="N2648" i="1"/>
  <c r="H3579" i="1"/>
  <c r="L2650" i="1"/>
  <c r="A1058" i="3"/>
  <c r="O2647" i="1"/>
  <c r="J3575" i="1"/>
  <c r="I3578" i="1"/>
  <c r="M2649" i="1"/>
  <c r="A2646" i="3" l="1"/>
  <c r="K3575" i="1"/>
  <c r="L2651" i="1"/>
  <c r="N2649" i="1"/>
  <c r="H3580" i="1"/>
  <c r="A1059" i="3"/>
  <c r="M2650" i="1"/>
  <c r="J3576" i="1"/>
  <c r="O2648" i="1"/>
  <c r="I3579" i="1"/>
  <c r="A2647" i="3" l="1"/>
  <c r="K3576" i="1"/>
  <c r="H3581" i="1"/>
  <c r="L2652" i="1"/>
  <c r="N2650" i="1"/>
  <c r="A1060" i="3"/>
  <c r="I3580" i="1"/>
  <c r="O2649" i="1"/>
  <c r="M2651" i="1"/>
  <c r="J3577" i="1"/>
  <c r="A2648" i="3" l="1"/>
  <c r="K3577" i="1"/>
  <c r="L2653" i="1"/>
  <c r="H3582" i="1"/>
  <c r="N2651" i="1"/>
  <c r="A1061" i="3"/>
  <c r="M2652" i="1"/>
  <c r="I3581" i="1"/>
  <c r="O2650" i="1"/>
  <c r="J3578" i="1"/>
  <c r="A2649" i="3" l="1"/>
  <c r="K3578" i="1"/>
  <c r="N2652" i="1"/>
  <c r="H3583" i="1"/>
  <c r="L2654" i="1"/>
  <c r="A1062" i="3"/>
  <c r="J3579" i="1"/>
  <c r="M2653" i="1"/>
  <c r="O2651" i="1"/>
  <c r="I3582" i="1"/>
  <c r="A2650" i="3" l="1"/>
  <c r="K3579" i="1"/>
  <c r="H3584" i="1"/>
  <c r="L2655" i="1"/>
  <c r="N2653" i="1"/>
  <c r="A1063" i="3"/>
  <c r="O2652" i="1"/>
  <c r="I3583" i="1"/>
  <c r="J3580" i="1"/>
  <c r="M2654" i="1"/>
  <c r="A2651" i="3" l="1"/>
  <c r="K3580" i="1"/>
  <c r="N2654" i="1"/>
  <c r="L2656" i="1"/>
  <c r="H3585" i="1"/>
  <c r="A1064" i="3"/>
  <c r="I3584" i="1"/>
  <c r="O2653" i="1"/>
  <c r="M2655" i="1"/>
  <c r="J3581" i="1"/>
  <c r="A2652" i="3" l="1"/>
  <c r="K3581" i="1"/>
  <c r="H3586" i="1"/>
  <c r="N2655" i="1"/>
  <c r="L2657" i="1"/>
  <c r="A1065" i="3"/>
  <c r="O2654" i="1"/>
  <c r="M2656" i="1"/>
  <c r="J3582" i="1"/>
  <c r="I3585" i="1"/>
  <c r="A2653" i="3" l="1"/>
  <c r="K3582" i="1"/>
  <c r="H3587" i="1"/>
  <c r="L2658" i="1"/>
  <c r="N2656" i="1"/>
  <c r="A1066" i="3"/>
  <c r="I3586" i="1"/>
  <c r="O2655" i="1"/>
  <c r="M2657" i="1"/>
  <c r="J3583" i="1"/>
  <c r="A2654" i="3" l="1"/>
  <c r="K3583" i="1"/>
  <c r="N2657" i="1"/>
  <c r="H3588" i="1"/>
  <c r="L2659" i="1"/>
  <c r="A1067" i="3"/>
  <c r="J3584" i="1"/>
  <c r="M2658" i="1"/>
  <c r="I3587" i="1"/>
  <c r="K3584" i="1" l="1"/>
  <c r="H3589" i="1"/>
  <c r="N2658" i="1"/>
  <c r="L2660" i="1"/>
  <c r="A1068" i="3"/>
  <c r="O2656" i="1"/>
  <c r="M2659" i="1"/>
  <c r="J3585" i="1"/>
  <c r="I3588" i="1"/>
  <c r="A2655" i="3" l="1"/>
  <c r="O2657" i="1"/>
  <c r="A2656" i="3" l="1"/>
  <c r="K3585" i="1"/>
  <c r="L2661" i="1"/>
  <c r="H3590" i="1"/>
  <c r="N2659" i="1"/>
  <c r="A1069" i="3"/>
  <c r="I3589" i="1"/>
  <c r="M2660" i="1"/>
  <c r="O2658" i="1"/>
  <c r="J3586" i="1"/>
  <c r="A2657" i="3" l="1"/>
  <c r="K3586" i="1"/>
  <c r="H3591" i="1"/>
  <c r="N2660" i="1"/>
  <c r="L2662" i="1"/>
  <c r="A1070" i="3"/>
  <c r="I3590" i="1"/>
  <c r="O2659" i="1"/>
  <c r="M2661" i="1"/>
  <c r="J3587" i="1"/>
  <c r="A2658" i="3" l="1"/>
  <c r="K3587" i="1"/>
  <c r="L2663" i="1"/>
  <c r="H3592" i="1"/>
  <c r="N2661" i="1"/>
  <c r="A1071" i="3"/>
  <c r="M2662" i="1"/>
  <c r="I3591" i="1"/>
  <c r="O2660" i="1"/>
  <c r="J3588" i="1"/>
  <c r="A2659" i="3" l="1"/>
  <c r="K3588" i="1"/>
  <c r="H3593" i="1"/>
  <c r="N2662" i="1"/>
  <c r="L2664" i="1"/>
  <c r="A1072" i="3"/>
  <c r="O2661" i="1"/>
  <c r="J3589" i="1"/>
  <c r="M2663" i="1"/>
  <c r="I3592" i="1"/>
  <c r="A2660" i="3" l="1"/>
  <c r="K3589" i="1"/>
  <c r="H3594" i="1"/>
  <c r="N2663" i="1"/>
  <c r="L2665" i="1"/>
  <c r="A1073" i="3"/>
  <c r="M2664" i="1"/>
  <c r="J3590" i="1"/>
  <c r="I3593" i="1"/>
  <c r="K3590" i="1" l="1"/>
  <c r="N2664" i="1"/>
  <c r="H3595" i="1"/>
  <c r="L2666" i="1"/>
  <c r="A1074" i="3"/>
  <c r="O2662" i="1"/>
  <c r="M2665" i="1"/>
  <c r="J3591" i="1"/>
  <c r="A2661" i="3" l="1"/>
  <c r="O2663" i="1"/>
  <c r="I3594" i="1"/>
  <c r="A2662" i="3" l="1"/>
  <c r="K3591" i="1"/>
  <c r="L2667" i="1"/>
  <c r="N2665" i="1"/>
  <c r="H3596" i="1"/>
  <c r="A1075" i="3"/>
  <c r="O2664" i="1"/>
  <c r="I3595" i="1"/>
  <c r="M2666" i="1"/>
  <c r="J3592" i="1"/>
  <c r="A2663" i="3" l="1"/>
  <c r="K3592" i="1"/>
  <c r="H3597" i="1"/>
  <c r="N2666" i="1"/>
  <c r="L2668" i="1"/>
  <c r="A1076" i="3"/>
  <c r="I3596" i="1"/>
  <c r="J3593" i="1"/>
  <c r="O2665" i="1"/>
  <c r="M2667" i="1"/>
  <c r="A2664" i="3" l="1"/>
  <c r="K3593" i="1"/>
  <c r="L2669" i="1"/>
  <c r="H3598" i="1"/>
  <c r="N2667" i="1"/>
  <c r="A1077" i="3"/>
  <c r="M2668" i="1"/>
  <c r="I3597" i="1"/>
  <c r="O2666" i="1"/>
  <c r="J3594" i="1"/>
  <c r="A2665" i="3" l="1"/>
  <c r="K3594" i="1"/>
  <c r="N2668" i="1"/>
  <c r="L2670" i="1"/>
  <c r="H3599" i="1"/>
  <c r="A1078" i="3"/>
  <c r="M2669" i="1"/>
  <c r="I3598" i="1"/>
  <c r="J3595" i="1"/>
  <c r="K3595" i="1" l="1"/>
  <c r="N2669" i="1"/>
  <c r="L2671" i="1"/>
  <c r="H3600" i="1"/>
  <c r="A1079" i="3"/>
  <c r="O2667" i="1"/>
  <c r="O2668" i="1"/>
  <c r="M2670" i="1"/>
  <c r="J3596" i="1"/>
  <c r="I3599" i="1"/>
  <c r="A2666" i="3" l="1"/>
  <c r="A2667" i="3"/>
  <c r="K3596" i="1"/>
  <c r="H3601" i="1"/>
  <c r="N2670" i="1"/>
  <c r="L2672" i="1"/>
  <c r="A1080" i="3"/>
  <c r="I3600" i="1"/>
  <c r="J3597" i="1"/>
  <c r="O2669" i="1"/>
  <c r="M2671" i="1"/>
  <c r="A2668" i="3" l="1"/>
  <c r="K3597" i="1"/>
  <c r="N2671" i="1"/>
  <c r="H3602" i="1"/>
  <c r="L2673" i="1"/>
  <c r="A1081" i="3"/>
  <c r="I3601" i="1"/>
  <c r="O2670" i="1"/>
  <c r="J3598" i="1"/>
  <c r="M2672" i="1"/>
  <c r="A2669" i="3" l="1"/>
  <c r="K3598" i="1"/>
  <c r="L2674" i="1"/>
  <c r="H3603" i="1"/>
  <c r="N2672" i="1"/>
  <c r="A1082" i="3"/>
  <c r="M2673" i="1"/>
  <c r="J3599" i="1"/>
  <c r="I3602" i="1"/>
  <c r="K3599" i="1" l="1"/>
  <c r="H3604" i="1"/>
  <c r="L2675" i="1"/>
  <c r="N2673" i="1"/>
  <c r="A1083" i="3"/>
  <c r="O2671" i="1"/>
  <c r="I3603" i="1"/>
  <c r="A2670" i="3" l="1"/>
  <c r="O2672" i="1"/>
  <c r="J3600" i="1"/>
  <c r="M2674" i="1"/>
  <c r="A2671" i="3" l="1"/>
  <c r="K3600" i="1"/>
  <c r="L2676" i="1"/>
  <c r="H3605" i="1"/>
  <c r="N2674" i="1"/>
  <c r="A1084" i="3"/>
  <c r="I3604" i="1"/>
  <c r="O2673" i="1"/>
  <c r="J3601" i="1"/>
  <c r="M2675" i="1"/>
  <c r="A2672" i="3" l="1"/>
  <c r="K3601" i="1"/>
  <c r="N2675" i="1"/>
  <c r="L2677" i="1"/>
  <c r="H3606" i="1"/>
  <c r="A1085" i="3"/>
  <c r="I3605" i="1"/>
  <c r="J3602" i="1"/>
  <c r="M2676" i="1"/>
  <c r="K3602" i="1" l="1"/>
  <c r="L2678" i="1"/>
  <c r="H3607" i="1"/>
  <c r="N2676" i="1"/>
  <c r="A1086" i="3"/>
  <c r="O2674" i="1"/>
  <c r="M2677" i="1"/>
  <c r="A2673" i="3" l="1"/>
  <c r="O2675" i="1"/>
  <c r="J3603" i="1"/>
  <c r="I3606" i="1"/>
  <c r="A2674" i="3" l="1"/>
  <c r="K3603" i="1"/>
  <c r="N2677" i="1"/>
  <c r="H3608" i="1"/>
  <c r="L2679" i="1"/>
  <c r="A1087" i="3"/>
  <c r="I3607" i="1"/>
  <c r="M2678" i="1"/>
  <c r="J3604" i="1"/>
  <c r="K3604" i="1" l="1"/>
  <c r="H3609" i="1"/>
  <c r="N2678" i="1"/>
  <c r="L2680" i="1"/>
  <c r="A1088" i="3"/>
  <c r="O2676" i="1"/>
  <c r="I3608" i="1"/>
  <c r="M2679" i="1"/>
  <c r="A2675" i="3" l="1"/>
  <c r="O2677" i="1"/>
  <c r="J3605" i="1"/>
  <c r="A2676" i="3" l="1"/>
  <c r="K3605" i="1"/>
  <c r="L2681" i="1"/>
  <c r="N2679" i="1"/>
  <c r="H3610" i="1"/>
  <c r="A1089" i="3"/>
  <c r="M2680" i="1"/>
  <c r="I3609" i="1"/>
  <c r="J3606" i="1"/>
  <c r="K3606" i="1" l="1"/>
  <c r="H3611" i="1"/>
  <c r="N2680" i="1"/>
  <c r="L2682" i="1"/>
  <c r="A1090" i="3"/>
  <c r="O2678" i="1"/>
  <c r="I3610" i="1"/>
  <c r="J3607" i="1"/>
  <c r="A2677" i="3" l="1"/>
  <c r="O2679" i="1"/>
  <c r="M2681" i="1"/>
  <c r="A2678" i="3" l="1"/>
  <c r="K3607" i="1"/>
  <c r="L2683" i="1"/>
  <c r="H3612" i="1"/>
  <c r="N2681" i="1"/>
  <c r="A1091" i="3"/>
  <c r="M2682" i="1"/>
  <c r="I3611" i="1"/>
  <c r="O2680" i="1"/>
  <c r="J3608" i="1"/>
  <c r="A2679" i="3" l="1"/>
  <c r="K3608" i="1"/>
  <c r="H3613" i="1"/>
  <c r="L2684" i="1"/>
  <c r="N2682" i="1"/>
  <c r="A1092" i="3"/>
  <c r="J3609" i="1"/>
  <c r="M2683" i="1"/>
  <c r="I3612" i="1"/>
  <c r="K3609" i="1" l="1"/>
  <c r="N2683" i="1"/>
  <c r="H3614" i="1"/>
  <c r="L2685" i="1"/>
  <c r="A1093" i="3"/>
  <c r="O2681" i="1"/>
  <c r="I3613" i="1"/>
  <c r="J3610" i="1"/>
  <c r="A2680" i="3" l="1"/>
  <c r="O2682" i="1"/>
  <c r="M2684" i="1"/>
  <c r="A2681" i="3" l="1"/>
  <c r="K3610" i="1"/>
  <c r="N2684" i="1"/>
  <c r="H3615" i="1"/>
  <c r="L2686" i="1"/>
  <c r="A1094" i="3"/>
  <c r="O2683" i="1"/>
  <c r="I3614" i="1"/>
  <c r="M2685" i="1"/>
  <c r="J3611" i="1"/>
  <c r="A2682" i="3" l="1"/>
  <c r="K3611" i="1"/>
  <c r="L2687" i="1"/>
  <c r="N2685" i="1"/>
  <c r="H3616" i="1"/>
  <c r="A1095" i="3"/>
  <c r="O2684" i="1"/>
  <c r="I3615" i="1"/>
  <c r="M2686" i="1"/>
  <c r="J3612" i="1"/>
  <c r="A2683" i="3" l="1"/>
  <c r="K3612" i="1"/>
  <c r="H3617" i="1"/>
  <c r="N2686" i="1"/>
  <c r="L2688" i="1"/>
  <c r="A1096" i="3"/>
  <c r="I3616" i="1"/>
  <c r="M2687" i="1"/>
  <c r="O2685" i="1"/>
  <c r="J3613" i="1"/>
  <c r="A2684" i="3" l="1"/>
  <c r="K3613" i="1"/>
  <c r="N2687" i="1"/>
  <c r="H3618" i="1"/>
  <c r="L2689" i="1"/>
  <c r="A1097" i="3"/>
  <c r="O2686" i="1"/>
  <c r="M2688" i="1"/>
  <c r="I3617" i="1"/>
  <c r="J3614" i="1"/>
  <c r="A2685" i="3" l="1"/>
  <c r="K3614" i="1"/>
  <c r="H3619" i="1"/>
  <c r="N2688" i="1"/>
  <c r="L2690" i="1"/>
  <c r="A1098" i="3"/>
  <c r="M2689" i="1"/>
  <c r="I3618" i="1"/>
  <c r="J3615" i="1"/>
  <c r="K3615" i="1" l="1"/>
  <c r="H3620" i="1"/>
  <c r="L2691" i="1"/>
  <c r="N2689" i="1"/>
  <c r="A1099" i="3"/>
  <c r="O2687" i="1"/>
  <c r="I3619" i="1"/>
  <c r="M2690" i="1"/>
  <c r="J3616" i="1"/>
  <c r="A2686" i="3" l="1"/>
  <c r="O2688" i="1"/>
  <c r="A2687" i="3" l="1"/>
  <c r="K3616" i="1"/>
  <c r="L2692" i="1"/>
  <c r="H3621" i="1"/>
  <c r="N2690" i="1"/>
  <c r="A1100" i="3"/>
  <c r="I3620" i="1"/>
  <c r="O2689" i="1"/>
  <c r="J3617" i="1"/>
  <c r="M2691" i="1"/>
  <c r="A2688" i="3" l="1"/>
  <c r="K3617" i="1"/>
  <c r="H3622" i="1"/>
  <c r="N2691" i="1"/>
  <c r="L2693" i="1"/>
  <c r="A1101" i="3"/>
  <c r="O2690" i="1"/>
  <c r="M2692" i="1"/>
  <c r="I3621" i="1"/>
  <c r="J3618" i="1"/>
  <c r="A2689" i="3" l="1"/>
  <c r="K3618" i="1"/>
  <c r="L2694" i="1"/>
  <c r="N2692" i="1"/>
  <c r="H3623" i="1"/>
  <c r="A1102" i="3"/>
  <c r="M2693" i="1"/>
  <c r="I3622" i="1"/>
  <c r="J3619" i="1"/>
  <c r="K3619" i="1" l="1"/>
  <c r="N2693" i="1"/>
  <c r="H3624" i="1"/>
  <c r="L2695" i="1"/>
  <c r="A1103" i="3"/>
  <c r="O2691" i="1"/>
  <c r="I3623" i="1"/>
  <c r="A2690" i="3" l="1"/>
  <c r="O2692" i="1"/>
  <c r="M2694" i="1"/>
  <c r="J3620" i="1"/>
  <c r="A2691" i="3" l="1"/>
  <c r="K3620" i="1"/>
  <c r="N2694" i="1"/>
  <c r="H3625" i="1"/>
  <c r="L2696" i="1"/>
  <c r="A1104" i="3"/>
  <c r="O2693" i="1"/>
  <c r="M2695" i="1"/>
  <c r="I3624" i="1"/>
  <c r="J3621" i="1"/>
  <c r="A2692" i="3" l="1"/>
  <c r="K3621" i="1"/>
  <c r="L2697" i="1"/>
  <c r="H3626" i="1"/>
  <c r="N2695" i="1"/>
  <c r="A1105" i="3"/>
  <c r="I3625" i="1"/>
  <c r="O2694" i="1"/>
  <c r="J3622" i="1"/>
  <c r="M2696" i="1"/>
  <c r="A2693" i="3" l="1"/>
  <c r="K3622" i="1"/>
  <c r="L2698" i="1"/>
  <c r="N2696" i="1"/>
  <c r="H3627" i="1"/>
  <c r="A1106" i="3"/>
  <c r="J3623" i="1"/>
  <c r="O2695" i="1"/>
  <c r="M2697" i="1"/>
  <c r="I3626" i="1"/>
  <c r="A2694" i="3" l="1"/>
  <c r="K3623" i="1"/>
  <c r="H3628" i="1"/>
  <c r="N2697" i="1"/>
  <c r="L2699" i="1"/>
  <c r="A1107" i="3"/>
  <c r="I3627" i="1"/>
  <c r="O2696" i="1"/>
  <c r="M2698" i="1"/>
  <c r="J3624" i="1"/>
  <c r="A2695" i="3" l="1"/>
  <c r="K3624" i="1"/>
  <c r="L2700" i="1"/>
  <c r="N2698" i="1"/>
  <c r="H3629" i="1"/>
  <c r="A1108" i="3"/>
  <c r="O2697" i="1"/>
  <c r="M2699" i="1"/>
  <c r="I3628" i="1"/>
  <c r="J3625" i="1"/>
  <c r="A2696" i="3" l="1"/>
  <c r="K3625" i="1"/>
  <c r="N2699" i="1"/>
  <c r="H3630" i="1"/>
  <c r="L2701" i="1"/>
  <c r="A1109" i="3"/>
  <c r="J3626" i="1"/>
  <c r="I3629" i="1"/>
  <c r="M2700" i="1"/>
  <c r="K3626" i="1" l="1"/>
  <c r="H3631" i="1"/>
  <c r="L2702" i="1"/>
  <c r="N2700" i="1"/>
  <c r="A1110" i="3"/>
  <c r="O2698" i="1"/>
  <c r="I3630" i="1"/>
  <c r="M2701" i="1"/>
  <c r="A2697" i="3" l="1"/>
  <c r="O2699" i="1"/>
  <c r="J3627" i="1"/>
  <c r="A2698" i="3" l="1"/>
  <c r="K3627" i="1"/>
  <c r="N2701" i="1"/>
  <c r="H3632" i="1"/>
  <c r="L2703" i="1"/>
  <c r="A1111" i="3"/>
  <c r="O2700" i="1"/>
  <c r="I3631" i="1"/>
  <c r="J3628" i="1"/>
  <c r="M2702" i="1"/>
  <c r="A2699" i="3" l="1"/>
  <c r="K3628" i="1"/>
  <c r="H3633" i="1"/>
  <c r="N2702" i="1"/>
  <c r="L2704" i="1"/>
  <c r="A1112" i="3"/>
  <c r="J3629" i="1"/>
  <c r="I3632" i="1"/>
  <c r="O2701" i="1"/>
  <c r="M2703" i="1"/>
  <c r="A2700" i="3" l="1"/>
  <c r="K3629" i="1"/>
  <c r="L2705" i="1"/>
  <c r="H3634" i="1"/>
  <c r="N2703" i="1"/>
  <c r="A1113" i="3"/>
  <c r="M2704" i="1"/>
  <c r="I3633" i="1"/>
  <c r="O2702" i="1"/>
  <c r="J3630" i="1"/>
  <c r="A2701" i="3" l="1"/>
  <c r="K3630" i="1"/>
  <c r="N2704" i="1"/>
  <c r="L2706" i="1"/>
  <c r="H3635" i="1"/>
  <c r="A1114" i="3"/>
  <c r="M2705" i="1"/>
  <c r="J3631" i="1"/>
  <c r="O2703" i="1"/>
  <c r="I3634" i="1"/>
  <c r="A2702" i="3" l="1"/>
  <c r="K3631" i="1"/>
  <c r="L2707" i="1"/>
  <c r="N2705" i="1"/>
  <c r="H3636" i="1"/>
  <c r="A1115" i="3"/>
  <c r="M2706" i="1"/>
  <c r="I3635" i="1"/>
  <c r="J3632" i="1"/>
  <c r="K3632" i="1" l="1"/>
  <c r="H3637" i="1"/>
  <c r="L2708" i="1"/>
  <c r="N2706" i="1"/>
  <c r="A1116" i="3"/>
  <c r="O2704" i="1"/>
  <c r="J3633" i="1"/>
  <c r="A2703" i="3" l="1"/>
  <c r="O2705" i="1"/>
  <c r="M2707" i="1"/>
  <c r="I3636" i="1"/>
  <c r="A2704" i="3" l="1"/>
  <c r="K3633" i="1"/>
  <c r="N2707" i="1"/>
  <c r="L2709" i="1"/>
  <c r="H3638" i="1"/>
  <c r="A1117" i="3"/>
  <c r="O2706" i="1"/>
  <c r="M2708" i="1"/>
  <c r="I3637" i="1"/>
  <c r="J3634" i="1"/>
  <c r="A2705" i="3" l="1"/>
  <c r="K3634" i="1"/>
  <c r="L2710" i="1"/>
  <c r="N2708" i="1"/>
  <c r="H3639" i="1"/>
  <c r="A1118" i="3"/>
  <c r="I3638" i="1"/>
  <c r="O2707" i="1"/>
  <c r="J3635" i="1"/>
  <c r="M2709" i="1"/>
  <c r="A2706" i="3" l="1"/>
  <c r="K3635" i="1"/>
  <c r="H3640" i="1"/>
  <c r="N2709" i="1"/>
  <c r="L2711" i="1"/>
  <c r="A1119" i="3"/>
  <c r="I3639" i="1"/>
  <c r="O2708" i="1"/>
  <c r="M2710" i="1"/>
  <c r="J3636" i="1"/>
  <c r="A2707" i="3" l="1"/>
  <c r="K3636" i="1"/>
  <c r="N2710" i="1"/>
  <c r="L2712" i="1"/>
  <c r="H3641" i="1"/>
  <c r="A1120" i="3"/>
  <c r="I3640" i="1"/>
  <c r="J3637" i="1"/>
  <c r="O2709" i="1"/>
  <c r="M2711" i="1"/>
  <c r="A2708" i="3" l="1"/>
  <c r="K3637" i="1"/>
  <c r="H3642" i="1"/>
  <c r="N2711" i="1"/>
  <c r="L2713" i="1"/>
  <c r="A1121" i="3"/>
  <c r="O2710" i="1"/>
  <c r="J3638" i="1"/>
  <c r="M2712" i="1"/>
  <c r="I3641" i="1"/>
  <c r="A2709" i="3" l="1"/>
  <c r="K3638" i="1"/>
  <c r="H3643" i="1"/>
  <c r="N2712" i="1"/>
  <c r="L2714" i="1"/>
  <c r="A1122" i="3"/>
  <c r="I3642" i="1"/>
  <c r="O2711" i="1"/>
  <c r="J3639" i="1"/>
  <c r="M2713" i="1"/>
  <c r="A2710" i="3" l="1"/>
  <c r="K3639" i="1"/>
  <c r="L2715" i="1"/>
  <c r="N2713" i="1"/>
  <c r="H3644" i="1"/>
  <c r="A1123" i="3"/>
  <c r="M2714" i="1"/>
  <c r="O2712" i="1"/>
  <c r="I3643" i="1"/>
  <c r="J3640" i="1"/>
  <c r="A2711" i="3" l="1"/>
  <c r="K3640" i="1"/>
  <c r="L2716" i="1"/>
  <c r="H3645" i="1"/>
  <c r="N2714" i="1"/>
  <c r="A1124" i="3"/>
  <c r="I3644" i="1"/>
  <c r="J3641" i="1"/>
  <c r="M2715" i="1"/>
  <c r="K3641" i="1" l="1"/>
  <c r="H3646" i="1"/>
  <c r="L2717" i="1"/>
  <c r="N2715" i="1"/>
  <c r="A1125" i="3"/>
  <c r="O2713" i="1"/>
  <c r="I3645" i="1"/>
  <c r="A2712" i="3" l="1"/>
  <c r="O2714" i="1"/>
  <c r="M2716" i="1"/>
  <c r="J3642" i="1"/>
  <c r="A2713" i="3" l="1"/>
  <c r="K3642" i="1"/>
  <c r="L2718" i="1"/>
  <c r="H3647" i="1"/>
  <c r="N2716" i="1"/>
  <c r="A1126" i="3"/>
  <c r="M2717" i="1"/>
  <c r="I3646" i="1"/>
  <c r="O2715" i="1"/>
  <c r="J3643" i="1"/>
  <c r="A2714" i="3" l="1"/>
  <c r="K3643" i="1"/>
  <c r="N2717" i="1"/>
  <c r="L2719" i="1"/>
  <c r="H3648" i="1"/>
  <c r="A1127" i="3"/>
  <c r="O2716" i="1"/>
  <c r="J3644" i="1"/>
  <c r="M2718" i="1"/>
  <c r="I3647" i="1"/>
  <c r="A2715" i="3" l="1"/>
  <c r="K3644" i="1"/>
  <c r="L2720" i="1"/>
  <c r="H3649" i="1"/>
  <c r="N2718" i="1"/>
  <c r="A1128" i="3"/>
  <c r="I3648" i="1"/>
  <c r="J3645" i="1"/>
  <c r="M2719" i="1"/>
  <c r="K3645" i="1" l="1"/>
  <c r="N2719" i="1"/>
  <c r="H3650" i="1"/>
  <c r="L2721" i="1"/>
  <c r="A1129" i="3"/>
  <c r="O2717" i="1"/>
  <c r="O2718" i="1"/>
  <c r="M2720" i="1"/>
  <c r="J3646" i="1"/>
  <c r="I3649" i="1"/>
  <c r="A2716" i="3" l="1"/>
  <c r="A2717" i="3"/>
  <c r="K3646" i="1"/>
  <c r="L2722" i="1"/>
  <c r="H3651" i="1"/>
  <c r="N2720" i="1"/>
  <c r="A1130" i="3"/>
  <c r="J3647" i="1"/>
  <c r="M2721" i="1"/>
  <c r="I3650" i="1"/>
  <c r="K3647" i="1" l="1"/>
  <c r="N2721" i="1"/>
  <c r="L2723" i="1"/>
  <c r="H3652" i="1"/>
  <c r="A1131" i="3"/>
  <c r="O2719" i="1"/>
  <c r="J3648" i="1"/>
  <c r="I3651" i="1"/>
  <c r="A2718" i="3" l="1"/>
  <c r="O2720" i="1"/>
  <c r="M2722" i="1"/>
  <c r="A2719" i="3" l="1"/>
  <c r="K3648" i="1"/>
  <c r="N2722" i="1"/>
  <c r="L2724" i="1"/>
  <c r="H3653" i="1"/>
  <c r="A1132" i="3"/>
  <c r="O2721" i="1"/>
  <c r="M2723" i="1"/>
  <c r="I3652" i="1"/>
  <c r="J3649" i="1"/>
  <c r="A2720" i="3" l="1"/>
  <c r="K3649" i="1"/>
  <c r="H3654" i="1"/>
  <c r="N2723" i="1"/>
  <c r="L2725" i="1"/>
  <c r="A1133" i="3"/>
  <c r="I3653" i="1"/>
  <c r="M2724" i="1"/>
  <c r="O2722" i="1"/>
  <c r="J3650" i="1"/>
  <c r="A2721" i="3" l="1"/>
  <c r="K3650" i="1"/>
  <c r="N2724" i="1"/>
  <c r="H3655" i="1"/>
  <c r="L2726" i="1"/>
  <c r="A1134" i="3"/>
  <c r="O2723" i="1"/>
  <c r="J3651" i="1"/>
  <c r="I3654" i="1"/>
  <c r="M2725" i="1"/>
  <c r="A2722" i="3" l="1"/>
  <c r="K3651" i="1"/>
  <c r="L2727" i="1"/>
  <c r="N2725" i="1"/>
  <c r="H3656" i="1"/>
  <c r="A1135" i="3"/>
  <c r="M2726" i="1"/>
  <c r="J3652" i="1"/>
  <c r="O2724" i="1"/>
  <c r="I3655" i="1"/>
  <c r="A2723" i="3" l="1"/>
  <c r="K3652" i="1"/>
  <c r="H3657" i="1"/>
  <c r="L2728" i="1"/>
  <c r="N2726" i="1"/>
  <c r="A1136" i="3"/>
  <c r="I3656" i="1"/>
  <c r="J3653" i="1"/>
  <c r="M2727" i="1"/>
  <c r="K3653" i="1" l="1"/>
  <c r="N2727" i="1"/>
  <c r="L2729" i="1"/>
  <c r="H3658" i="1"/>
  <c r="A1137" i="3"/>
  <c r="O2725" i="1"/>
  <c r="M2728" i="1"/>
  <c r="A2724" i="3" l="1"/>
  <c r="O2726" i="1"/>
  <c r="I3657" i="1"/>
  <c r="J3654" i="1"/>
  <c r="A2725" i="3" l="1"/>
  <c r="K3654" i="1"/>
  <c r="H3659" i="1"/>
  <c r="L2730" i="1"/>
  <c r="N2728" i="1"/>
  <c r="A1138" i="3"/>
  <c r="I3658" i="1"/>
  <c r="M2729" i="1"/>
  <c r="O2727" i="1"/>
  <c r="J3655" i="1"/>
  <c r="A2726" i="3" l="1"/>
  <c r="K3655" i="1"/>
  <c r="N2729" i="1"/>
  <c r="H3660" i="1"/>
  <c r="L2731" i="1"/>
  <c r="A1139" i="3"/>
  <c r="O2728" i="1"/>
  <c r="I3659" i="1"/>
  <c r="M2730" i="1"/>
  <c r="J3656" i="1"/>
  <c r="A2727" i="3" l="1"/>
  <c r="K3656" i="1"/>
  <c r="L2732" i="1"/>
  <c r="N2730" i="1"/>
  <c r="H3661" i="1"/>
  <c r="A1140" i="3"/>
  <c r="M2731" i="1"/>
  <c r="I3660" i="1"/>
  <c r="O2729" i="1"/>
  <c r="J3657" i="1"/>
  <c r="A2728" i="3" l="1"/>
  <c r="K3657" i="1"/>
  <c r="L2733" i="1"/>
  <c r="H3662" i="1"/>
  <c r="N2731" i="1"/>
  <c r="A1141" i="3"/>
  <c r="M2732" i="1"/>
  <c r="I3661" i="1"/>
  <c r="J3658" i="1"/>
  <c r="K3658" i="1" l="1"/>
  <c r="N2732" i="1"/>
  <c r="L2734" i="1"/>
  <c r="H3663" i="1"/>
  <c r="A1142" i="3"/>
  <c r="O2730" i="1"/>
  <c r="O2731" i="1"/>
  <c r="I3662" i="1"/>
  <c r="M2733" i="1"/>
  <c r="J3659" i="1"/>
  <c r="A2729" i="3" l="1"/>
  <c r="A2730" i="3"/>
  <c r="K3659" i="1"/>
  <c r="L2735" i="1"/>
  <c r="N2733" i="1"/>
  <c r="H3664" i="1"/>
  <c r="A1143" i="3"/>
  <c r="M2734" i="1"/>
  <c r="I3663" i="1"/>
  <c r="J3660" i="1"/>
  <c r="K3660" i="1" l="1"/>
  <c r="N2734" i="1"/>
  <c r="L2736" i="1"/>
  <c r="H3665" i="1"/>
  <c r="A1144" i="3"/>
  <c r="O2732" i="1"/>
  <c r="I3664" i="1"/>
  <c r="J3661" i="1"/>
  <c r="A2731" i="3" l="1"/>
  <c r="O2733" i="1"/>
  <c r="M2735" i="1"/>
  <c r="A2732" i="3" l="1"/>
  <c r="K3661" i="1"/>
  <c r="H3666" i="1"/>
  <c r="N2735" i="1"/>
  <c r="L2737" i="1"/>
  <c r="A1145" i="3"/>
  <c r="M2736" i="1"/>
  <c r="J3662" i="1"/>
  <c r="O2734" i="1"/>
  <c r="I3665" i="1"/>
  <c r="A2733" i="3" l="1"/>
  <c r="K3662" i="1"/>
  <c r="L2738" i="1"/>
  <c r="H3667" i="1"/>
  <c r="N2736" i="1"/>
  <c r="A1146" i="3"/>
  <c r="I3666" i="1"/>
  <c r="M2737" i="1"/>
  <c r="O2735" i="1"/>
  <c r="J3663" i="1"/>
  <c r="A2734" i="3" l="1"/>
  <c r="K3663" i="1"/>
  <c r="L2739" i="1"/>
  <c r="N2737" i="1"/>
  <c r="H3668" i="1"/>
  <c r="A1147" i="3"/>
  <c r="J3664" i="1"/>
  <c r="O2736" i="1"/>
  <c r="M2738" i="1"/>
  <c r="I3667" i="1"/>
  <c r="A2735" i="3" l="1"/>
  <c r="K3664" i="1"/>
  <c r="H3669" i="1"/>
  <c r="N2738" i="1"/>
  <c r="L2740" i="1"/>
  <c r="A1148" i="3"/>
  <c r="I3668" i="1"/>
  <c r="M2739" i="1"/>
  <c r="O2737" i="1"/>
  <c r="J3665" i="1"/>
  <c r="A2736" i="3" l="1"/>
  <c r="K3665" i="1"/>
  <c r="L2741" i="1"/>
  <c r="H3670" i="1"/>
  <c r="N2739" i="1"/>
  <c r="A1149" i="3"/>
  <c r="J3666" i="1"/>
  <c r="O2738" i="1"/>
  <c r="M2740" i="1"/>
  <c r="I3669" i="1"/>
  <c r="A2737" i="3" l="1"/>
  <c r="K3666" i="1"/>
  <c r="H3671" i="1"/>
  <c r="N2740" i="1"/>
  <c r="L2742" i="1"/>
  <c r="A1150" i="3"/>
  <c r="I3670" i="1"/>
  <c r="O2739" i="1"/>
  <c r="M2741" i="1"/>
  <c r="J3667" i="1"/>
  <c r="A2738" i="3" l="1"/>
  <c r="K3667" i="1"/>
  <c r="N2741" i="1"/>
  <c r="L2743" i="1"/>
  <c r="H3672" i="1"/>
  <c r="A1151" i="3"/>
  <c r="O2740" i="1"/>
  <c r="I3671" i="1"/>
  <c r="J3668" i="1"/>
  <c r="M2742" i="1"/>
  <c r="A2739" i="3" l="1"/>
  <c r="K3668" i="1"/>
  <c r="H3673" i="1"/>
  <c r="N2742" i="1"/>
  <c r="L2744" i="1"/>
  <c r="A1152" i="3"/>
  <c r="I3672" i="1"/>
  <c r="O2741" i="1"/>
  <c r="M2743" i="1"/>
  <c r="J3669" i="1"/>
  <c r="A2740" i="3" l="1"/>
  <c r="K3669" i="1"/>
  <c r="L2745" i="1"/>
  <c r="H3674" i="1"/>
  <c r="N2743" i="1"/>
  <c r="A1153" i="3"/>
  <c r="M2744" i="1"/>
  <c r="O2742" i="1"/>
  <c r="J3670" i="1"/>
  <c r="I3673" i="1"/>
  <c r="A2741" i="3" l="1"/>
  <c r="K3670" i="1"/>
  <c r="N2744" i="1"/>
  <c r="L2746" i="1"/>
  <c r="H3675" i="1"/>
  <c r="A1154" i="3"/>
  <c r="O2743" i="1"/>
  <c r="J3671" i="1"/>
  <c r="M2745" i="1"/>
  <c r="I3674" i="1"/>
  <c r="A2742" i="3" l="1"/>
  <c r="K3671" i="1"/>
  <c r="L2747" i="1"/>
  <c r="N2745" i="1"/>
  <c r="H3676" i="1"/>
  <c r="A1155" i="3"/>
  <c r="M2746" i="1"/>
  <c r="J3672" i="1"/>
  <c r="I3675" i="1"/>
  <c r="K3672" i="1" l="1"/>
  <c r="H3677" i="1"/>
  <c r="L2748" i="1"/>
  <c r="N2746" i="1"/>
  <c r="A1156" i="3"/>
  <c r="O2744" i="1"/>
  <c r="J3673" i="1"/>
  <c r="M2747" i="1"/>
  <c r="A2743" i="3" l="1"/>
  <c r="O2745" i="1"/>
  <c r="I3676" i="1"/>
  <c r="A2744" i="3" l="1"/>
  <c r="K3673" i="1"/>
  <c r="N2747" i="1"/>
  <c r="H3678" i="1"/>
  <c r="L2749" i="1"/>
  <c r="A1157" i="3"/>
  <c r="I3677" i="1"/>
  <c r="J3674" i="1"/>
  <c r="O2746" i="1"/>
  <c r="M2748" i="1"/>
  <c r="A2745" i="3" l="1"/>
  <c r="K3674" i="1"/>
  <c r="N2748" i="1"/>
  <c r="H3679" i="1"/>
  <c r="L2750" i="1"/>
  <c r="A1158" i="3"/>
  <c r="O2747" i="1"/>
  <c r="J3675" i="1"/>
  <c r="M2749" i="1"/>
  <c r="I3678" i="1"/>
  <c r="A2746" i="3" l="1"/>
  <c r="K3675" i="1"/>
  <c r="H3680" i="1"/>
  <c r="L2751" i="1"/>
  <c r="N2749" i="1"/>
  <c r="A1159" i="3"/>
  <c r="I3679" i="1"/>
  <c r="M2750" i="1"/>
  <c r="O2748" i="1"/>
  <c r="J3676" i="1"/>
  <c r="A2747" i="3" l="1"/>
  <c r="K3676" i="1"/>
  <c r="L2752" i="1"/>
  <c r="N2750" i="1"/>
  <c r="H3681" i="1"/>
  <c r="A1160" i="3"/>
  <c r="M2751" i="1"/>
  <c r="O2749" i="1"/>
  <c r="I3680" i="1"/>
  <c r="J3677" i="1"/>
  <c r="A2748" i="3" l="1"/>
  <c r="K3677" i="1"/>
  <c r="H3682" i="1"/>
  <c r="N2751" i="1"/>
  <c r="L2753" i="1"/>
  <c r="A1161" i="3"/>
  <c r="I3681" i="1"/>
  <c r="M2752" i="1"/>
  <c r="O2750" i="1"/>
  <c r="J3678" i="1"/>
  <c r="A2749" i="3" l="1"/>
  <c r="K3678" i="1"/>
  <c r="L2754" i="1"/>
  <c r="N2752" i="1"/>
  <c r="H3683" i="1"/>
  <c r="A1162" i="3"/>
  <c r="M2753" i="1"/>
  <c r="I3682" i="1"/>
  <c r="O2751" i="1"/>
  <c r="J3679" i="1"/>
  <c r="A2750" i="3" l="1"/>
  <c r="K3679" i="1"/>
  <c r="H3684" i="1"/>
  <c r="L2755" i="1"/>
  <c r="N2753" i="1"/>
  <c r="A1163" i="3"/>
  <c r="I3683" i="1"/>
  <c r="O2752" i="1"/>
  <c r="J3680" i="1"/>
  <c r="M2754" i="1"/>
  <c r="A2751" i="3" l="1"/>
  <c r="K3680" i="1"/>
  <c r="L2756" i="1"/>
  <c r="N2754" i="1"/>
  <c r="H3685" i="1"/>
  <c r="A1164" i="3"/>
  <c r="O2753" i="1"/>
  <c r="I3684" i="1"/>
  <c r="J3681" i="1"/>
  <c r="M2755" i="1"/>
  <c r="A2752" i="3" l="1"/>
  <c r="K3681" i="1"/>
  <c r="H3686" i="1"/>
  <c r="L2757" i="1"/>
  <c r="N2755" i="1"/>
  <c r="A1165" i="3"/>
  <c r="I3685" i="1"/>
  <c r="J3682" i="1"/>
  <c r="O2754" i="1"/>
  <c r="M2756" i="1"/>
  <c r="A2753" i="3" l="1"/>
  <c r="K3682" i="1"/>
  <c r="N2756" i="1"/>
  <c r="H3687" i="1"/>
  <c r="L2758" i="1"/>
  <c r="A1166" i="3"/>
  <c r="J3683" i="1"/>
  <c r="M2757" i="1"/>
  <c r="O2755" i="1"/>
  <c r="I3686" i="1"/>
  <c r="A2754" i="3" l="1"/>
  <c r="K3683" i="1"/>
  <c r="N2757" i="1"/>
  <c r="H3688" i="1"/>
  <c r="L2759" i="1"/>
  <c r="A1167" i="3"/>
  <c r="J3684" i="1"/>
  <c r="I3687" i="1"/>
  <c r="M2758" i="1"/>
  <c r="K3684" i="1" l="1"/>
  <c r="N2758" i="1"/>
  <c r="H3689" i="1"/>
  <c r="L2760" i="1"/>
  <c r="A1168" i="3"/>
  <c r="O2756" i="1"/>
  <c r="J3685" i="1"/>
  <c r="M2759" i="1"/>
  <c r="A2755" i="3" l="1"/>
  <c r="O2757" i="1"/>
  <c r="I3688" i="1"/>
  <c r="A2756" i="3" l="1"/>
  <c r="K3685" i="1"/>
  <c r="N2759" i="1"/>
  <c r="H3690" i="1"/>
  <c r="L2761" i="1"/>
  <c r="A1169" i="3"/>
  <c r="O2758" i="1"/>
  <c r="M2760" i="1"/>
  <c r="I3689" i="1"/>
  <c r="J3686" i="1"/>
  <c r="A2757" i="3" l="1"/>
  <c r="K3686" i="1"/>
  <c r="L2762" i="1"/>
  <c r="H3691" i="1"/>
  <c r="N2760" i="1"/>
  <c r="A1170" i="3"/>
  <c r="M2761" i="1"/>
  <c r="I3690" i="1"/>
  <c r="J3687" i="1"/>
  <c r="K3687" i="1" l="1"/>
  <c r="N2761" i="1"/>
  <c r="L2763" i="1"/>
  <c r="H3692" i="1"/>
  <c r="A1171" i="3"/>
  <c r="O2759" i="1"/>
  <c r="O2760" i="1"/>
  <c r="M2762" i="1"/>
  <c r="J3688" i="1"/>
  <c r="I3691" i="1"/>
  <c r="A2758" i="3" l="1"/>
  <c r="A2759" i="3"/>
  <c r="K3688" i="1"/>
  <c r="H3693" i="1"/>
  <c r="L2764" i="1"/>
  <c r="N2762" i="1"/>
  <c r="A1172" i="3"/>
  <c r="I3692" i="1"/>
  <c r="O2761" i="1"/>
  <c r="J3689" i="1"/>
  <c r="M2763" i="1"/>
  <c r="A2760" i="3" l="1"/>
  <c r="K3689" i="1"/>
  <c r="N2763" i="1"/>
  <c r="H3694" i="1"/>
  <c r="L2765" i="1"/>
  <c r="A1173" i="3"/>
  <c r="O2762" i="1"/>
  <c r="I3693" i="1"/>
  <c r="M2764" i="1"/>
  <c r="J3690" i="1"/>
  <c r="A2761" i="3" l="1"/>
  <c r="K3690" i="1"/>
  <c r="H3695" i="1"/>
  <c r="N2764" i="1"/>
  <c r="L2766" i="1"/>
  <c r="A1174" i="3"/>
  <c r="M2765" i="1"/>
  <c r="O2763" i="1"/>
  <c r="J3691" i="1"/>
  <c r="I3694" i="1"/>
  <c r="A2762" i="3" l="1"/>
  <c r="K3691" i="1"/>
  <c r="L2767" i="1"/>
  <c r="N2765" i="1"/>
  <c r="H3696" i="1"/>
  <c r="A1175" i="3"/>
  <c r="J3692" i="1"/>
  <c r="O2764" i="1"/>
  <c r="I3695" i="1"/>
  <c r="M2766" i="1"/>
  <c r="A2763" i="3" l="1"/>
  <c r="K3692" i="1"/>
  <c r="H3697" i="1"/>
  <c r="N2766" i="1"/>
  <c r="L2768" i="1"/>
  <c r="A1176" i="3"/>
  <c r="I3696" i="1"/>
  <c r="M2767" i="1"/>
  <c r="O2765" i="1"/>
  <c r="J3693" i="1"/>
  <c r="A2764" i="3" l="1"/>
  <c r="K3693" i="1"/>
  <c r="N2767" i="1"/>
  <c r="H3698" i="1"/>
  <c r="L2769" i="1"/>
  <c r="A1177" i="3"/>
  <c r="M2768" i="1"/>
  <c r="J3694" i="1"/>
  <c r="I3697" i="1"/>
  <c r="K3694" i="1" l="1"/>
  <c r="L2770" i="1"/>
  <c r="N2768" i="1"/>
  <c r="H3699" i="1"/>
  <c r="A1178" i="3"/>
  <c r="O2766" i="1"/>
  <c r="M2769" i="1"/>
  <c r="A2765" i="3" l="1"/>
  <c r="O2767" i="1"/>
  <c r="J3695" i="1"/>
  <c r="I3698" i="1"/>
  <c r="A2766" i="3" l="1"/>
  <c r="K3695" i="1"/>
  <c r="H3700" i="1"/>
  <c r="L2771" i="1"/>
  <c r="N2769" i="1"/>
  <c r="A1179" i="3"/>
  <c r="M2770" i="1"/>
  <c r="J3696" i="1"/>
  <c r="O2768" i="1"/>
  <c r="I3699" i="1"/>
  <c r="A2767" i="3" l="1"/>
  <c r="K3696" i="1"/>
  <c r="N2770" i="1"/>
  <c r="L2772" i="1"/>
  <c r="H3701" i="1"/>
  <c r="A1180" i="3"/>
  <c r="J3697" i="1"/>
  <c r="O2769" i="1"/>
  <c r="M2771" i="1"/>
  <c r="I3700" i="1"/>
  <c r="A2768" i="3" l="1"/>
  <c r="K3697" i="1"/>
  <c r="H3702" i="1"/>
  <c r="N2771" i="1"/>
  <c r="L2773" i="1"/>
  <c r="A1181" i="3"/>
  <c r="I3701" i="1"/>
  <c r="M2772" i="1"/>
  <c r="J3698" i="1"/>
  <c r="K3698" i="1" l="1"/>
  <c r="H3703" i="1"/>
  <c r="L2774" i="1"/>
  <c r="N2772" i="1"/>
  <c r="A1182" i="3"/>
  <c r="O2770" i="1"/>
  <c r="J3699" i="1"/>
  <c r="A2769" i="3" l="1"/>
  <c r="O2771" i="1"/>
  <c r="I3702" i="1"/>
  <c r="M2773" i="1"/>
  <c r="A2770" i="3" l="1"/>
  <c r="K3699" i="1"/>
  <c r="N2773" i="1"/>
  <c r="L2775" i="1"/>
  <c r="H3704" i="1"/>
  <c r="A1183" i="3"/>
  <c r="J3700" i="1"/>
  <c r="O2772" i="1"/>
  <c r="M2774" i="1"/>
  <c r="I3703" i="1"/>
  <c r="A2771" i="3" l="1"/>
  <c r="K3700" i="1"/>
  <c r="H3705" i="1"/>
  <c r="N2774" i="1"/>
  <c r="L2776" i="1"/>
  <c r="A1184" i="3"/>
  <c r="I3704" i="1"/>
  <c r="O2773" i="1"/>
  <c r="J3701" i="1"/>
  <c r="M2775" i="1"/>
  <c r="A2772" i="3" l="1"/>
  <c r="K3701" i="1"/>
  <c r="H3706" i="1"/>
  <c r="L2777" i="1"/>
  <c r="N2775" i="1"/>
  <c r="A1185" i="3"/>
  <c r="I3705" i="1"/>
  <c r="J3702" i="1"/>
  <c r="O2774" i="1"/>
  <c r="M2776" i="1"/>
  <c r="A2773" i="3" l="1"/>
  <c r="K3702" i="1"/>
  <c r="H3707" i="1"/>
  <c r="N2776" i="1"/>
  <c r="L2778" i="1"/>
  <c r="A1186" i="3"/>
  <c r="M2777" i="1"/>
  <c r="O2775" i="1"/>
  <c r="J3703" i="1"/>
  <c r="I3706" i="1"/>
  <c r="A2774" i="3" l="1"/>
  <c r="K3703" i="1"/>
  <c r="N2777" i="1"/>
  <c r="L2779" i="1"/>
  <c r="H3708" i="1"/>
  <c r="A1187" i="3"/>
  <c r="O2776" i="1"/>
  <c r="M2778" i="1"/>
  <c r="J3704" i="1"/>
  <c r="I3707" i="1"/>
  <c r="A2775" i="3" l="1"/>
  <c r="K3704" i="1"/>
  <c r="L2780" i="1"/>
  <c r="N2778" i="1"/>
  <c r="H3709" i="1"/>
  <c r="A1188" i="3"/>
  <c r="O2777" i="1"/>
  <c r="J3705" i="1"/>
  <c r="M2779" i="1"/>
  <c r="I3708" i="1"/>
  <c r="A2776" i="3" l="1"/>
  <c r="K3705" i="1"/>
  <c r="H3710" i="1"/>
  <c r="N2779" i="1"/>
  <c r="L2781" i="1"/>
  <c r="A1189" i="3"/>
  <c r="J3706" i="1"/>
  <c r="O2778" i="1"/>
  <c r="M2780" i="1"/>
  <c r="I3709" i="1"/>
  <c r="A2777" i="3" l="1"/>
  <c r="K3706" i="1"/>
  <c r="L2782" i="1"/>
  <c r="H3711" i="1"/>
  <c r="N2780" i="1"/>
  <c r="A1190" i="3"/>
  <c r="M2781" i="1"/>
  <c r="J3707" i="1"/>
  <c r="I3710" i="1"/>
  <c r="K3707" i="1" l="1"/>
  <c r="H3712" i="1"/>
  <c r="N2781" i="1"/>
  <c r="L2783" i="1"/>
  <c r="A1191" i="3"/>
  <c r="O2779" i="1"/>
  <c r="I3711" i="1"/>
  <c r="J3708" i="1"/>
  <c r="A2778" i="3" l="1"/>
  <c r="O2780" i="1"/>
  <c r="M2782" i="1"/>
  <c r="A2779" i="3" l="1"/>
  <c r="K3708" i="1"/>
  <c r="L2784" i="1"/>
  <c r="H3713" i="1"/>
  <c r="N2782" i="1"/>
  <c r="A1192" i="3"/>
  <c r="M2783" i="1"/>
  <c r="O2781" i="1"/>
  <c r="I3712" i="1"/>
  <c r="J3709" i="1"/>
  <c r="A2780" i="3" l="1"/>
  <c r="K3709" i="1"/>
  <c r="N2783" i="1"/>
  <c r="L2785" i="1"/>
  <c r="H3714" i="1"/>
  <c r="A1193" i="3"/>
  <c r="J3710" i="1"/>
  <c r="M2784" i="1"/>
  <c r="O2782" i="1"/>
  <c r="I3713" i="1"/>
  <c r="A2781" i="3" l="1"/>
  <c r="K3710" i="1"/>
  <c r="H3715" i="1"/>
  <c r="L2786" i="1"/>
  <c r="N2784" i="1"/>
  <c r="A1194" i="3"/>
  <c r="I3714" i="1"/>
  <c r="J3711" i="1"/>
  <c r="M2785" i="1"/>
  <c r="K3711" i="1" l="1"/>
  <c r="H3716" i="1"/>
  <c r="N2785" i="1"/>
  <c r="L2787" i="1"/>
  <c r="A1195" i="3"/>
  <c r="O2783" i="1"/>
  <c r="I3715" i="1"/>
  <c r="J3712" i="1"/>
  <c r="A2782" i="3" l="1"/>
  <c r="O2784" i="1"/>
  <c r="M2786" i="1"/>
  <c r="A2783" i="3" l="1"/>
  <c r="K3712" i="1"/>
  <c r="N2786" i="1"/>
  <c r="L2788" i="1"/>
  <c r="H3717" i="1"/>
  <c r="A1196" i="3"/>
  <c r="J3713" i="1"/>
  <c r="O2785" i="1"/>
  <c r="M2787" i="1"/>
  <c r="I3716" i="1"/>
  <c r="A2784" i="3" l="1"/>
  <c r="K3713" i="1"/>
  <c r="H3718" i="1"/>
  <c r="N2787" i="1"/>
  <c r="L2789" i="1"/>
  <c r="A1197" i="3"/>
  <c r="I3717" i="1"/>
  <c r="J3714" i="1"/>
  <c r="O2786" i="1"/>
  <c r="M2788" i="1"/>
  <c r="A2785" i="3" l="1"/>
  <c r="K3714" i="1"/>
  <c r="L2790" i="1"/>
  <c r="N2788" i="1"/>
  <c r="H3719" i="1"/>
  <c r="A1198" i="3"/>
  <c r="M2789" i="1"/>
  <c r="O2787" i="1"/>
  <c r="I3718" i="1"/>
  <c r="J3715" i="1"/>
  <c r="A2786" i="3" l="1"/>
  <c r="K3715" i="1"/>
  <c r="H3720" i="1"/>
  <c r="N2789" i="1"/>
  <c r="L2791" i="1"/>
  <c r="A1199" i="3"/>
  <c r="J3716" i="1"/>
  <c r="M2790" i="1"/>
  <c r="I3719" i="1"/>
  <c r="K3716" i="1" l="1"/>
  <c r="L2792" i="1"/>
  <c r="H3721" i="1"/>
  <c r="N2790" i="1"/>
  <c r="A1200" i="3"/>
  <c r="O2788" i="1"/>
  <c r="M2791" i="1"/>
  <c r="J3717" i="1"/>
  <c r="A2787" i="3" l="1"/>
  <c r="O2789" i="1"/>
  <c r="I3720" i="1"/>
  <c r="A2788" i="3" l="1"/>
  <c r="K3717" i="1"/>
  <c r="N2791" i="1"/>
  <c r="L2793" i="1"/>
  <c r="H3722" i="1"/>
  <c r="A1201" i="3"/>
  <c r="M2792" i="1"/>
  <c r="I3721" i="1"/>
  <c r="J3718" i="1"/>
  <c r="K3718" i="1" l="1"/>
  <c r="H3723" i="1"/>
  <c r="N2792" i="1"/>
  <c r="L2794" i="1"/>
  <c r="A1202" i="3"/>
  <c r="O2790" i="1"/>
  <c r="I3722" i="1"/>
  <c r="A2789" i="3" l="1"/>
  <c r="O2791" i="1"/>
  <c r="M2793" i="1"/>
  <c r="J3719" i="1"/>
  <c r="A2790" i="3" l="1"/>
  <c r="K3719" i="1"/>
  <c r="L2795" i="1"/>
  <c r="H3724" i="1"/>
  <c r="N2793" i="1"/>
  <c r="A1203" i="3"/>
  <c r="M2794" i="1"/>
  <c r="I3723" i="1"/>
  <c r="J3720" i="1"/>
  <c r="K3720" i="1" l="1"/>
  <c r="H3725" i="1"/>
  <c r="L2796" i="1"/>
  <c r="N2794" i="1"/>
  <c r="A1204" i="3"/>
  <c r="O2792" i="1"/>
  <c r="M2795" i="1"/>
  <c r="J3721" i="1"/>
  <c r="I3724" i="1"/>
  <c r="A2791" i="3" l="1"/>
  <c r="O2793" i="1"/>
  <c r="A2792" i="3" l="1"/>
  <c r="K3721" i="1"/>
  <c r="N2795" i="1"/>
  <c r="H3726" i="1"/>
  <c r="L2797" i="1"/>
  <c r="A1205" i="3"/>
  <c r="O2794" i="1"/>
  <c r="I3725" i="1"/>
  <c r="J3722" i="1"/>
  <c r="M2796" i="1"/>
  <c r="A2793" i="3" l="1"/>
  <c r="K3722" i="1"/>
  <c r="L2798" i="1"/>
  <c r="N2796" i="1"/>
  <c r="H3727" i="1"/>
  <c r="A1206" i="3"/>
  <c r="O2795" i="1"/>
  <c r="J3723" i="1"/>
  <c r="M2797" i="1"/>
  <c r="I3726" i="1"/>
  <c r="A2794" i="3" l="1"/>
  <c r="K3723" i="1"/>
  <c r="H3728" i="1"/>
  <c r="N2797" i="1"/>
  <c r="L2799" i="1"/>
  <c r="A1207" i="3"/>
  <c r="I3727" i="1"/>
  <c r="O2796" i="1"/>
  <c r="J3724" i="1"/>
  <c r="M2798" i="1"/>
  <c r="A2795" i="3" l="1"/>
  <c r="K3724" i="1"/>
  <c r="L2800" i="1"/>
  <c r="N2798" i="1"/>
  <c r="H3729" i="1"/>
  <c r="A1208" i="3"/>
  <c r="O2797" i="1"/>
  <c r="J3725" i="1"/>
  <c r="M2799" i="1"/>
  <c r="I3728" i="1"/>
  <c r="A2796" i="3" l="1"/>
  <c r="K3725" i="1"/>
  <c r="H3730" i="1"/>
  <c r="L2801" i="1"/>
  <c r="N2799" i="1"/>
  <c r="A1209" i="3"/>
  <c r="I3729" i="1"/>
  <c r="J3726" i="1"/>
  <c r="O2798" i="1"/>
  <c r="M2800" i="1"/>
  <c r="A2797" i="3" l="1"/>
  <c r="K3726" i="1"/>
  <c r="N2800" i="1"/>
  <c r="H3731" i="1"/>
  <c r="L2802" i="1"/>
  <c r="A1210" i="3"/>
  <c r="I3730" i="1"/>
  <c r="M2801" i="1"/>
  <c r="J3727" i="1"/>
  <c r="K3727" i="1" l="1"/>
  <c r="N2801" i="1"/>
  <c r="L2803" i="1"/>
  <c r="H3732" i="1"/>
  <c r="A1211" i="3"/>
  <c r="O2799" i="1"/>
  <c r="O2800" i="1"/>
  <c r="M2802" i="1"/>
  <c r="I3731" i="1"/>
  <c r="J3728" i="1"/>
  <c r="A2798" i="3" l="1"/>
  <c r="A2799" i="3"/>
  <c r="K3728" i="1"/>
  <c r="H3733" i="1"/>
  <c r="N2802" i="1"/>
  <c r="L2804" i="1"/>
  <c r="A1212" i="3"/>
  <c r="I3732" i="1"/>
  <c r="M2803" i="1"/>
  <c r="J3729" i="1"/>
  <c r="K3729" i="1" l="1"/>
  <c r="N2803" i="1"/>
  <c r="H3734" i="1"/>
  <c r="L2805" i="1"/>
  <c r="A1213" i="3"/>
  <c r="O2801" i="1"/>
  <c r="I3733" i="1"/>
  <c r="M2804" i="1"/>
  <c r="A2800" i="3" l="1"/>
  <c r="O2802" i="1"/>
  <c r="J3730" i="1"/>
  <c r="A2801" i="3" l="1"/>
  <c r="K3730" i="1"/>
  <c r="L2806" i="1"/>
  <c r="N2804" i="1"/>
  <c r="H3735" i="1"/>
  <c r="A1214" i="3"/>
  <c r="M2805" i="1"/>
  <c r="I3734" i="1"/>
  <c r="O2803" i="1"/>
  <c r="J3731" i="1"/>
  <c r="A2802" i="3" l="1"/>
  <c r="K3731" i="1"/>
  <c r="L2807" i="1"/>
  <c r="H3736" i="1"/>
  <c r="N2805" i="1"/>
  <c r="A1215" i="3"/>
  <c r="I3735" i="1"/>
  <c r="O2804" i="1"/>
  <c r="J3732" i="1"/>
  <c r="M2806" i="1"/>
  <c r="A2803" i="3" l="1"/>
  <c r="K3732" i="1"/>
  <c r="N2806" i="1"/>
  <c r="H3737" i="1"/>
  <c r="L2808" i="1"/>
  <c r="A1216" i="3"/>
  <c r="O2805" i="1"/>
  <c r="I3736" i="1"/>
  <c r="J3733" i="1"/>
  <c r="M2807" i="1"/>
  <c r="A2804" i="3" l="1"/>
  <c r="K3733" i="1"/>
  <c r="L2809" i="1"/>
  <c r="H3738" i="1"/>
  <c r="N2807" i="1"/>
  <c r="A1217" i="3"/>
  <c r="I3737" i="1"/>
  <c r="O2806" i="1"/>
  <c r="J3734" i="1"/>
  <c r="M2808" i="1"/>
  <c r="A2805" i="3" l="1"/>
  <c r="K3734" i="1"/>
  <c r="N2808" i="1"/>
  <c r="L2810" i="1"/>
  <c r="H3739" i="1"/>
  <c r="A1218" i="3"/>
  <c r="O2807" i="1"/>
  <c r="J3735" i="1"/>
  <c r="I3738" i="1"/>
  <c r="M2809" i="1"/>
  <c r="A2806" i="3" l="1"/>
  <c r="K3735" i="1"/>
  <c r="H3740" i="1"/>
  <c r="N2809" i="1"/>
  <c r="L2811" i="1"/>
  <c r="A1219" i="3"/>
  <c r="O2808" i="1"/>
  <c r="M2810" i="1"/>
  <c r="J3736" i="1"/>
  <c r="I3739" i="1"/>
  <c r="A2807" i="3" l="1"/>
  <c r="K3736" i="1"/>
  <c r="H3741" i="1"/>
  <c r="L2812" i="1"/>
  <c r="N2810" i="1"/>
  <c r="A1220" i="3"/>
  <c r="I3740" i="1"/>
  <c r="M2811" i="1"/>
  <c r="J3737" i="1"/>
  <c r="K3737" i="1" l="1"/>
  <c r="N2811" i="1"/>
  <c r="H3742" i="1"/>
  <c r="L2813" i="1"/>
  <c r="A1221" i="3"/>
  <c r="O2809" i="1"/>
  <c r="O2810" i="1"/>
  <c r="M2812" i="1"/>
  <c r="J3738" i="1"/>
  <c r="I3741" i="1"/>
  <c r="A2808" i="3" l="1"/>
  <c r="A2809" i="3"/>
  <c r="K3738" i="1"/>
  <c r="H3743" i="1"/>
  <c r="N2812" i="1"/>
  <c r="L2814" i="1"/>
  <c r="A1222" i="3"/>
  <c r="O2811" i="1"/>
  <c r="M2813" i="1"/>
  <c r="J3739" i="1"/>
  <c r="I3742" i="1"/>
  <c r="A2810" i="3" l="1"/>
  <c r="K3739" i="1"/>
  <c r="L2815" i="1"/>
  <c r="H3744" i="1"/>
  <c r="N2813" i="1"/>
  <c r="A1223" i="3"/>
  <c r="M2814" i="1"/>
  <c r="I3743" i="1"/>
  <c r="J3740" i="1"/>
  <c r="K3740" i="1" l="1"/>
  <c r="L2816" i="1"/>
  <c r="N2814" i="1"/>
  <c r="H3745" i="1"/>
  <c r="A1224" i="3"/>
  <c r="O2812" i="1"/>
  <c r="M2815" i="1"/>
  <c r="A2811" i="3" l="1"/>
  <c r="O2813" i="1"/>
  <c r="J3741" i="1"/>
  <c r="I3744" i="1"/>
  <c r="A2812" i="3" l="1"/>
  <c r="K3741" i="1"/>
  <c r="H3746" i="1"/>
  <c r="N2815" i="1"/>
  <c r="L2817" i="1"/>
  <c r="A1225" i="3"/>
  <c r="I3745" i="1"/>
  <c r="M2816" i="1"/>
  <c r="O2814" i="1"/>
  <c r="J3742" i="1"/>
  <c r="A2813" i="3" l="1"/>
  <c r="K3742" i="1"/>
  <c r="N2816" i="1"/>
  <c r="H3747" i="1"/>
  <c r="L2818" i="1"/>
  <c r="A1226" i="3"/>
  <c r="I3746" i="1"/>
  <c r="J3743" i="1"/>
  <c r="O2815" i="1"/>
  <c r="M2817" i="1"/>
  <c r="A2814" i="3" l="1"/>
  <c r="K3743" i="1"/>
  <c r="N2817" i="1"/>
  <c r="H3748" i="1"/>
  <c r="L2819" i="1"/>
  <c r="A1227" i="3"/>
  <c r="I3747" i="1"/>
  <c r="M2818" i="1"/>
  <c r="J3744" i="1"/>
  <c r="K3744" i="1" l="1"/>
  <c r="N2818" i="1"/>
  <c r="H3749" i="1"/>
  <c r="L2820" i="1"/>
  <c r="A1228" i="3"/>
  <c r="O2816" i="1"/>
  <c r="O2817" i="1"/>
  <c r="I3748" i="1"/>
  <c r="M2819" i="1"/>
  <c r="J3745" i="1"/>
  <c r="A2815" i="3" l="1"/>
  <c r="A2816" i="3"/>
  <c r="K3745" i="1"/>
  <c r="L2821" i="1"/>
  <c r="N2819" i="1"/>
  <c r="H3750" i="1"/>
  <c r="A1229" i="3"/>
  <c r="O2818" i="1"/>
  <c r="J3746" i="1"/>
  <c r="M2820" i="1"/>
  <c r="I3749" i="1"/>
  <c r="A2817" i="3" l="1"/>
  <c r="K3746" i="1"/>
  <c r="H3751" i="1"/>
  <c r="N2820" i="1"/>
  <c r="L2822" i="1"/>
  <c r="A1230" i="3"/>
  <c r="I3750" i="1"/>
  <c r="O2819" i="1"/>
  <c r="J3747" i="1"/>
  <c r="M2821" i="1"/>
  <c r="A2818" i="3" l="1"/>
  <c r="K3747" i="1"/>
  <c r="L2823" i="1"/>
  <c r="H3752" i="1"/>
  <c r="N2821" i="1"/>
  <c r="A1231" i="3"/>
  <c r="M2822" i="1"/>
  <c r="J3748" i="1"/>
  <c r="I3751" i="1"/>
  <c r="K3748" i="1" l="1"/>
  <c r="H3753" i="1"/>
  <c r="N2822" i="1"/>
  <c r="L2824" i="1"/>
  <c r="A1232" i="3"/>
  <c r="O2820" i="1"/>
  <c r="O2821" i="1"/>
  <c r="J3749" i="1"/>
  <c r="M2823" i="1"/>
  <c r="I3752" i="1"/>
  <c r="A2819" i="3" l="1"/>
  <c r="A2820" i="3"/>
  <c r="K3749" i="1"/>
  <c r="H3754" i="1"/>
  <c r="N2823" i="1"/>
  <c r="L2825" i="1"/>
  <c r="A1233" i="3"/>
  <c r="J3750" i="1"/>
  <c r="M2824" i="1"/>
  <c r="I3753" i="1"/>
  <c r="K3750" i="1" l="1"/>
  <c r="L2826" i="1"/>
  <c r="H3755" i="1"/>
  <c r="N2824" i="1"/>
  <c r="A1234" i="3"/>
  <c r="O2822" i="1"/>
  <c r="I3754" i="1"/>
  <c r="J3751" i="1"/>
  <c r="M2825" i="1"/>
  <c r="A2821" i="3" l="1"/>
  <c r="O2823" i="1"/>
  <c r="A2822" i="3" l="1"/>
  <c r="K3751" i="1"/>
  <c r="L2827" i="1"/>
  <c r="H3756" i="1"/>
  <c r="N2825" i="1"/>
  <c r="A1235" i="3"/>
  <c r="M2826" i="1"/>
  <c r="O2824" i="1"/>
  <c r="J3752" i="1"/>
  <c r="I3755" i="1"/>
  <c r="A2823" i="3" l="1"/>
  <c r="K3752" i="1"/>
  <c r="H3757" i="1"/>
  <c r="N2826" i="1"/>
  <c r="L2828" i="1"/>
  <c r="A1236" i="3"/>
  <c r="I3756" i="1"/>
  <c r="M2827" i="1"/>
  <c r="O2825" i="1"/>
  <c r="J3753" i="1"/>
  <c r="A2824" i="3" l="1"/>
  <c r="K3753" i="1"/>
  <c r="L2829" i="1"/>
  <c r="H3758" i="1"/>
  <c r="N2827" i="1"/>
  <c r="A1237" i="3"/>
  <c r="M2828" i="1"/>
  <c r="I3757" i="1"/>
  <c r="O2826" i="1"/>
  <c r="J3754" i="1"/>
  <c r="A2825" i="3" l="1"/>
  <c r="K3754" i="1"/>
  <c r="L2830" i="1"/>
  <c r="H3759" i="1"/>
  <c r="N2828" i="1"/>
  <c r="A1238" i="3"/>
  <c r="M2829" i="1"/>
  <c r="J3755" i="1"/>
  <c r="I3758" i="1"/>
  <c r="K3755" i="1" l="1"/>
  <c r="N2829" i="1"/>
  <c r="L2831" i="1"/>
  <c r="H3760" i="1"/>
  <c r="A1239" i="3"/>
  <c r="O2827" i="1"/>
  <c r="O2828" i="1"/>
  <c r="J3756" i="1"/>
  <c r="M2830" i="1"/>
  <c r="I3759" i="1"/>
  <c r="A2826" i="3" l="1"/>
  <c r="A2827" i="3"/>
  <c r="K3756" i="1"/>
  <c r="H3761" i="1"/>
  <c r="L2832" i="1"/>
  <c r="N2830" i="1"/>
  <c r="A1240" i="3"/>
  <c r="I3760" i="1"/>
  <c r="O2829" i="1"/>
  <c r="J3757" i="1"/>
  <c r="M2831" i="1"/>
  <c r="A2828" i="3" l="1"/>
  <c r="K3757" i="1"/>
  <c r="L2833" i="1"/>
  <c r="H3762" i="1"/>
  <c r="N2831" i="1"/>
  <c r="A1241" i="3"/>
  <c r="M2832" i="1"/>
  <c r="O2830" i="1"/>
  <c r="I3761" i="1"/>
  <c r="J3758" i="1"/>
  <c r="A2829" i="3" l="1"/>
  <c r="K3758" i="1"/>
  <c r="H3763" i="1"/>
  <c r="L2834" i="1"/>
  <c r="N2832" i="1"/>
  <c r="A1242" i="3"/>
  <c r="O2831" i="1"/>
  <c r="J3759" i="1"/>
  <c r="I3762" i="1"/>
  <c r="M2833" i="1"/>
  <c r="A2830" i="3" l="1"/>
  <c r="K3759" i="1"/>
  <c r="H3764" i="1"/>
  <c r="L2835" i="1"/>
  <c r="N2833" i="1"/>
  <c r="A1243" i="3"/>
  <c r="I3763" i="1"/>
  <c r="J3760" i="1"/>
  <c r="O2832" i="1"/>
  <c r="M2834" i="1"/>
  <c r="A2831" i="3" l="1"/>
  <c r="K3760" i="1"/>
  <c r="L2836" i="1"/>
  <c r="N2834" i="1"/>
  <c r="H3765" i="1"/>
  <c r="A1244" i="3"/>
  <c r="M2835" i="1"/>
  <c r="I3764" i="1"/>
  <c r="O2833" i="1"/>
  <c r="J3761" i="1"/>
  <c r="A2832" i="3" l="1"/>
  <c r="K3761" i="1"/>
  <c r="N2835" i="1"/>
  <c r="L2837" i="1"/>
  <c r="H3766" i="1"/>
  <c r="A1245" i="3"/>
  <c r="O2834" i="1"/>
  <c r="M2836" i="1"/>
  <c r="I3765" i="1"/>
  <c r="J3762" i="1"/>
  <c r="A2833" i="3" l="1"/>
  <c r="K3762" i="1"/>
  <c r="H3767" i="1"/>
  <c r="L2838" i="1"/>
  <c r="N2836" i="1"/>
  <c r="A1246" i="3"/>
  <c r="I3766" i="1"/>
  <c r="M2837" i="1"/>
  <c r="J3763" i="1"/>
  <c r="K3763" i="1" l="1"/>
  <c r="N2837" i="1"/>
  <c r="H3768" i="1"/>
  <c r="L2839" i="1"/>
  <c r="A1247" i="3"/>
  <c r="O2835" i="1"/>
  <c r="O2836" i="1"/>
  <c r="J3764" i="1"/>
  <c r="I3767" i="1"/>
  <c r="M2838" i="1"/>
  <c r="A2834" i="3" l="1"/>
  <c r="A2835" i="3"/>
  <c r="K3764" i="1"/>
  <c r="L2840" i="1"/>
  <c r="N2838" i="1"/>
  <c r="H3769" i="1"/>
  <c r="A1248" i="3"/>
  <c r="M2839" i="1"/>
  <c r="O2837" i="1"/>
  <c r="I3768" i="1"/>
  <c r="J3765" i="1"/>
  <c r="A2836" i="3" l="1"/>
  <c r="K3765" i="1"/>
  <c r="L2841" i="1"/>
  <c r="H3770" i="1"/>
  <c r="N2839" i="1"/>
  <c r="A1249" i="3"/>
  <c r="M2840" i="1"/>
  <c r="J3766" i="1"/>
  <c r="O2838" i="1"/>
  <c r="I3769" i="1"/>
  <c r="A2837" i="3" l="1"/>
  <c r="K3766" i="1"/>
  <c r="N2840" i="1"/>
  <c r="L2842" i="1"/>
  <c r="H3771" i="1"/>
  <c r="A1250" i="3"/>
  <c r="M2841" i="1"/>
  <c r="I3770" i="1"/>
  <c r="J3767" i="1"/>
  <c r="K3767" i="1" l="1"/>
  <c r="H3772" i="1"/>
  <c r="N2841" i="1"/>
  <c r="L2843" i="1"/>
  <c r="A1251" i="3"/>
  <c r="O2839" i="1"/>
  <c r="M2842" i="1"/>
  <c r="I3771" i="1"/>
  <c r="A2838" i="3" l="1"/>
  <c r="O2840" i="1"/>
  <c r="J3768" i="1"/>
  <c r="A2839" i="3" l="1"/>
  <c r="K3768" i="1"/>
  <c r="L2844" i="1"/>
  <c r="N2842" i="1"/>
  <c r="H3773" i="1"/>
  <c r="A1252" i="3"/>
  <c r="M2843" i="1"/>
  <c r="O2841" i="1"/>
  <c r="J3769" i="1"/>
  <c r="I3772" i="1"/>
  <c r="A2840" i="3" l="1"/>
  <c r="K3769" i="1"/>
  <c r="H3774" i="1"/>
  <c r="L2845" i="1"/>
  <c r="N2843" i="1"/>
  <c r="A1253" i="3"/>
  <c r="I3773" i="1"/>
  <c r="M2844" i="1"/>
  <c r="J3770" i="1"/>
  <c r="K3770" i="1" l="1"/>
  <c r="L2846" i="1"/>
  <c r="N2844" i="1"/>
  <c r="H3775" i="1"/>
  <c r="A1254" i="3"/>
  <c r="O2842" i="1"/>
  <c r="O2843" i="1"/>
  <c r="J3771" i="1"/>
  <c r="M2845" i="1"/>
  <c r="I3774" i="1"/>
  <c r="A2841" i="3" l="1"/>
  <c r="A2842" i="3"/>
  <c r="K3771" i="1"/>
  <c r="H3776" i="1"/>
  <c r="L2847" i="1"/>
  <c r="N2845" i="1"/>
  <c r="A1255" i="3"/>
  <c r="I3775" i="1"/>
  <c r="M2846" i="1"/>
  <c r="O2844" i="1"/>
  <c r="J3772" i="1"/>
  <c r="A2843" i="3" l="1"/>
  <c r="K3772" i="1"/>
  <c r="N2846" i="1"/>
  <c r="H3777" i="1"/>
  <c r="L2848" i="1"/>
  <c r="A1256" i="3"/>
  <c r="O2845" i="1"/>
  <c r="I3776" i="1"/>
  <c r="M2847" i="1"/>
  <c r="J3773" i="1"/>
  <c r="A2844" i="3" l="1"/>
  <c r="K3773" i="1"/>
  <c r="H3778" i="1"/>
  <c r="N2847" i="1"/>
  <c r="L2849" i="1"/>
  <c r="A1257" i="3"/>
  <c r="O2846" i="1"/>
  <c r="M2848" i="1"/>
  <c r="I3777" i="1"/>
  <c r="J3774" i="1"/>
  <c r="A2845" i="3" l="1"/>
  <c r="K3774" i="1"/>
  <c r="L2850" i="1"/>
  <c r="H3779" i="1"/>
  <c r="N2848" i="1"/>
  <c r="A1258" i="3"/>
  <c r="I3778" i="1"/>
  <c r="J3775" i="1"/>
  <c r="M2849" i="1"/>
  <c r="K3775" i="1" l="1"/>
  <c r="N2849" i="1"/>
  <c r="L2851" i="1"/>
  <c r="H3780" i="1"/>
  <c r="A1259" i="3"/>
  <c r="O2847" i="1"/>
  <c r="O2848" i="1"/>
  <c r="M2850" i="1"/>
  <c r="I3779" i="1"/>
  <c r="J3776" i="1"/>
  <c r="A2846" i="3" l="1"/>
  <c r="A2847" i="3"/>
  <c r="K3776" i="1"/>
  <c r="H3781" i="1"/>
  <c r="N2850" i="1"/>
  <c r="L2852" i="1"/>
  <c r="A1260" i="3"/>
  <c r="I3780" i="1"/>
  <c r="J3777" i="1"/>
  <c r="O2849" i="1"/>
  <c r="M2851" i="1"/>
  <c r="A2848" i="3" l="1"/>
  <c r="K3777" i="1"/>
  <c r="N2851" i="1"/>
  <c r="H3782" i="1"/>
  <c r="L2853" i="1"/>
  <c r="A1261" i="3"/>
  <c r="I3781" i="1"/>
  <c r="M2852" i="1"/>
  <c r="J3778" i="1"/>
  <c r="K3778" i="1" l="1"/>
  <c r="L2854" i="1"/>
  <c r="N2852" i="1"/>
  <c r="H3783" i="1"/>
  <c r="A1262" i="3"/>
  <c r="O2850" i="1"/>
  <c r="M2853" i="1"/>
  <c r="I3782" i="1"/>
  <c r="A2849" i="3" l="1"/>
  <c r="O2851" i="1"/>
  <c r="J3779" i="1"/>
  <c r="A2850" i="3" l="1"/>
  <c r="K3779" i="1"/>
  <c r="L2855" i="1"/>
  <c r="H3784" i="1"/>
  <c r="N2853" i="1"/>
  <c r="A1263" i="3"/>
  <c r="O2852" i="1"/>
  <c r="I3783" i="1"/>
  <c r="M2854" i="1"/>
  <c r="J3780" i="1"/>
  <c r="A2851" i="3" l="1"/>
  <c r="K3780" i="1"/>
  <c r="H3785" i="1"/>
  <c r="N2854" i="1"/>
  <c r="L2856" i="1"/>
  <c r="A1264" i="3"/>
  <c r="O2853" i="1"/>
  <c r="M2855" i="1"/>
  <c r="I3784" i="1"/>
  <c r="J3781" i="1"/>
  <c r="A2852" i="3" l="1"/>
  <c r="K3781" i="1"/>
  <c r="L2857" i="1"/>
  <c r="N2855" i="1"/>
  <c r="H3786" i="1"/>
  <c r="A1265" i="3"/>
  <c r="M2856" i="1"/>
  <c r="I3785" i="1"/>
  <c r="O2854" i="1"/>
  <c r="J3782" i="1"/>
  <c r="A2853" i="3" l="1"/>
  <c r="K3782" i="1"/>
  <c r="N2856" i="1"/>
  <c r="L2858" i="1"/>
  <c r="H3787" i="1"/>
  <c r="A1266" i="3"/>
  <c r="I3786" i="1"/>
  <c r="M2857" i="1"/>
  <c r="J3783" i="1"/>
  <c r="K3783" i="1" l="1"/>
  <c r="H3788" i="1"/>
  <c r="L2859" i="1"/>
  <c r="N2857" i="1"/>
  <c r="A1267" i="3"/>
  <c r="O2855" i="1"/>
  <c r="I3787" i="1"/>
  <c r="M2858" i="1"/>
  <c r="A2854" i="3" l="1"/>
  <c r="O2856" i="1"/>
  <c r="J3784" i="1"/>
  <c r="A2855" i="3" l="1"/>
  <c r="K3784" i="1"/>
  <c r="N2858" i="1"/>
  <c r="H3789" i="1"/>
  <c r="L2860" i="1"/>
  <c r="A1268" i="3"/>
  <c r="O2857" i="1"/>
  <c r="M2859" i="1"/>
  <c r="I3788" i="1"/>
  <c r="J3785" i="1"/>
  <c r="A2856" i="3" l="1"/>
  <c r="K3785" i="1"/>
  <c r="H3790" i="1"/>
  <c r="N2859" i="1"/>
  <c r="L2861" i="1"/>
  <c r="A1269" i="3"/>
  <c r="O2858" i="1"/>
  <c r="M2860" i="1"/>
  <c r="I3789" i="1"/>
  <c r="J3786" i="1"/>
  <c r="A2857" i="3" l="1"/>
  <c r="K3786" i="1"/>
  <c r="L2862" i="1"/>
  <c r="N2860" i="1"/>
  <c r="H3791" i="1"/>
  <c r="A1270" i="3"/>
  <c r="M2861" i="1"/>
  <c r="O2859" i="1"/>
  <c r="J3787" i="1"/>
  <c r="I3790" i="1"/>
  <c r="A2858" i="3" l="1"/>
  <c r="K3787" i="1"/>
  <c r="L2863" i="1"/>
  <c r="H3792" i="1"/>
  <c r="N2861" i="1"/>
  <c r="A1271" i="3"/>
  <c r="M2862" i="1"/>
  <c r="I3791" i="1"/>
  <c r="J3788" i="1"/>
  <c r="K3788" i="1" l="1"/>
  <c r="N2862" i="1"/>
  <c r="L2864" i="1"/>
  <c r="H3793" i="1"/>
  <c r="A1272" i="3"/>
  <c r="O2860" i="1"/>
  <c r="M2863" i="1"/>
  <c r="I3792" i="1"/>
  <c r="J3789" i="1"/>
  <c r="A2859" i="3" l="1"/>
  <c r="O2861" i="1"/>
  <c r="A2860" i="3" l="1"/>
  <c r="K3789" i="1"/>
  <c r="N2863" i="1"/>
  <c r="L2865" i="1"/>
  <c r="H3794" i="1"/>
  <c r="A1273" i="3"/>
  <c r="O2862" i="1"/>
  <c r="J3790" i="1"/>
  <c r="I3793" i="1"/>
  <c r="M2864" i="1"/>
  <c r="A2861" i="3" l="1"/>
  <c r="K3790" i="1"/>
  <c r="H3795" i="1"/>
  <c r="N2864" i="1"/>
  <c r="L2866" i="1"/>
  <c r="A1274" i="3"/>
  <c r="I3794" i="1"/>
  <c r="M2865" i="1"/>
  <c r="O2863" i="1"/>
  <c r="J3791" i="1"/>
  <c r="A2862" i="3" l="1"/>
  <c r="K3791" i="1"/>
  <c r="L2867" i="1"/>
  <c r="H3796" i="1"/>
  <c r="N2865" i="1"/>
  <c r="A1275" i="3"/>
  <c r="M2866" i="1"/>
  <c r="I3795" i="1"/>
  <c r="O2864" i="1"/>
  <c r="J3792" i="1"/>
  <c r="A2863" i="3" l="1"/>
  <c r="K3792" i="1"/>
  <c r="N2866" i="1"/>
  <c r="L2868" i="1"/>
  <c r="H3797" i="1"/>
  <c r="A1276" i="3"/>
  <c r="O2865" i="1"/>
  <c r="I3796" i="1"/>
  <c r="M2867" i="1"/>
  <c r="J3793" i="1"/>
  <c r="A2864" i="3" l="1"/>
  <c r="K3793" i="1"/>
  <c r="H3798" i="1"/>
  <c r="N2867" i="1"/>
  <c r="L2869" i="1"/>
  <c r="A1277" i="3"/>
  <c r="I3797" i="1"/>
  <c r="O2866" i="1"/>
  <c r="M2868" i="1"/>
  <c r="J3794" i="1"/>
  <c r="A2865" i="3" l="1"/>
  <c r="K3794" i="1"/>
  <c r="N2868" i="1"/>
  <c r="H3799" i="1"/>
  <c r="L2870" i="1"/>
  <c r="A1278" i="3"/>
  <c r="O2867" i="1"/>
  <c r="M2869" i="1"/>
  <c r="I3798" i="1"/>
  <c r="J3795" i="1"/>
  <c r="A2866" i="3" l="1"/>
  <c r="K3795" i="1"/>
  <c r="L2871" i="1"/>
  <c r="N2869" i="1"/>
  <c r="H3800" i="1"/>
  <c r="A1279" i="3"/>
  <c r="M2870" i="1"/>
  <c r="J3796" i="1"/>
  <c r="I3799" i="1"/>
  <c r="K3796" i="1" l="1"/>
  <c r="H3801" i="1"/>
  <c r="L2872" i="1"/>
  <c r="N2870" i="1"/>
  <c r="A1280" i="3"/>
  <c r="O2868" i="1"/>
  <c r="J3797" i="1"/>
  <c r="I3800" i="1"/>
  <c r="M2871" i="1"/>
  <c r="A2867" i="3" l="1"/>
  <c r="O2869" i="1"/>
  <c r="A2868" i="3" l="1"/>
  <c r="K3797" i="1"/>
  <c r="N2871" i="1"/>
  <c r="H3802" i="1"/>
  <c r="L2873" i="1"/>
  <c r="A1281" i="3"/>
  <c r="O2870" i="1"/>
  <c r="M2872" i="1"/>
  <c r="I3801" i="1"/>
  <c r="J3798" i="1"/>
  <c r="A2869" i="3" l="1"/>
  <c r="K3798" i="1"/>
  <c r="L2874" i="1"/>
  <c r="N2872" i="1"/>
  <c r="H3803" i="1"/>
  <c r="A1282" i="3"/>
  <c r="M2873" i="1"/>
  <c r="O2871" i="1"/>
  <c r="I3802" i="1"/>
  <c r="J3799" i="1"/>
  <c r="A2870" i="3" l="1"/>
  <c r="K3799" i="1"/>
  <c r="L2875" i="1"/>
  <c r="N2873" i="1"/>
  <c r="H3804" i="1"/>
  <c r="A1283" i="3"/>
  <c r="M2874" i="1"/>
  <c r="J3800" i="1"/>
  <c r="I3803" i="1"/>
  <c r="K3800" i="1" l="1"/>
  <c r="H3805" i="1"/>
  <c r="L2876" i="1"/>
  <c r="N2874" i="1"/>
  <c r="A1284" i="3"/>
  <c r="O2872" i="1"/>
  <c r="I3804" i="1"/>
  <c r="M2875" i="1"/>
  <c r="J3801" i="1"/>
  <c r="A2871" i="3" l="1"/>
  <c r="O2873" i="1"/>
  <c r="A2872" i="3" l="1"/>
  <c r="K3801" i="1"/>
  <c r="L2877" i="1"/>
  <c r="H3806" i="1"/>
  <c r="N2875" i="1"/>
  <c r="A1285" i="3"/>
  <c r="M2876" i="1"/>
  <c r="O2874" i="1"/>
  <c r="J3802" i="1"/>
  <c r="I3805" i="1"/>
  <c r="A2873" i="3" l="1"/>
  <c r="K3802" i="1"/>
  <c r="N2876" i="1"/>
  <c r="L2878" i="1"/>
  <c r="H3807" i="1"/>
  <c r="A1286" i="3"/>
  <c r="M2877" i="1"/>
  <c r="J3803" i="1"/>
  <c r="O2875" i="1"/>
  <c r="I3806" i="1"/>
  <c r="A2874" i="3" l="1"/>
  <c r="K3803" i="1"/>
  <c r="L2879" i="1"/>
  <c r="H3808" i="1"/>
  <c r="N2877" i="1"/>
  <c r="A1287" i="3"/>
  <c r="M2878" i="1"/>
  <c r="I3807" i="1"/>
  <c r="O2876" i="1"/>
  <c r="J3804" i="1"/>
  <c r="A2875" i="3" l="1"/>
  <c r="K3804" i="1"/>
  <c r="N2878" i="1"/>
  <c r="H3809" i="1"/>
  <c r="L2880" i="1"/>
  <c r="A1288" i="3"/>
  <c r="I3808" i="1"/>
  <c r="O2877" i="1"/>
  <c r="M2879" i="1"/>
  <c r="J3805" i="1"/>
  <c r="A2876" i="3" l="1"/>
  <c r="K3805" i="1"/>
  <c r="H3810" i="1"/>
  <c r="N2879" i="1"/>
  <c r="L2881" i="1"/>
  <c r="A1289" i="3"/>
  <c r="I3809" i="1"/>
  <c r="M2880" i="1"/>
  <c r="O2878" i="1"/>
  <c r="J3806" i="1"/>
  <c r="A2877" i="3" l="1"/>
  <c r="K3806" i="1"/>
  <c r="L2882" i="1"/>
  <c r="H3811" i="1"/>
  <c r="N2880" i="1"/>
  <c r="A1290" i="3"/>
  <c r="I3810" i="1"/>
  <c r="J3807" i="1"/>
  <c r="M2881" i="1"/>
  <c r="K3807" i="1" l="1"/>
  <c r="L2883" i="1"/>
  <c r="H3812" i="1"/>
  <c r="N2881" i="1"/>
  <c r="A1291" i="3"/>
  <c r="O2879" i="1"/>
  <c r="I3811" i="1"/>
  <c r="J3808" i="1"/>
  <c r="A2878" i="3" l="1"/>
  <c r="O2880" i="1"/>
  <c r="M2882" i="1"/>
  <c r="A2879" i="3" l="1"/>
  <c r="K3808" i="1"/>
  <c r="L2884" i="1"/>
  <c r="H3813" i="1"/>
  <c r="N2882" i="1"/>
  <c r="A1292" i="3"/>
  <c r="M2883" i="1"/>
  <c r="I3812" i="1"/>
  <c r="J3809" i="1"/>
  <c r="K3809" i="1" l="1"/>
  <c r="L2885" i="1"/>
  <c r="N2883" i="1"/>
  <c r="H3814" i="1"/>
  <c r="A1293" i="3"/>
  <c r="O2881" i="1"/>
  <c r="I3813" i="1"/>
  <c r="A2880" i="3" l="1"/>
  <c r="O2882" i="1"/>
  <c r="M2884" i="1"/>
  <c r="J3810" i="1"/>
  <c r="A2881" i="3" l="1"/>
  <c r="K3810" i="1"/>
  <c r="H3815" i="1"/>
  <c r="N2884" i="1"/>
  <c r="L2886" i="1"/>
  <c r="A1294" i="3"/>
  <c r="J3811" i="1"/>
  <c r="I3814" i="1"/>
  <c r="M2885" i="1"/>
  <c r="K3811" i="1" l="1"/>
  <c r="H3816" i="1"/>
  <c r="L2887" i="1"/>
  <c r="N2885" i="1"/>
  <c r="A1295" i="3"/>
  <c r="O2883" i="1"/>
  <c r="O2884" i="1"/>
  <c r="J3812" i="1"/>
  <c r="I3815" i="1"/>
  <c r="M2886" i="1"/>
  <c r="A2882" i="3" l="1"/>
  <c r="A2883" i="3"/>
  <c r="K3812" i="1"/>
  <c r="L2888" i="1"/>
  <c r="H3817" i="1"/>
  <c r="N2886" i="1"/>
  <c r="A1296" i="3"/>
  <c r="M2887" i="1"/>
  <c r="I3816" i="1"/>
  <c r="O2885" i="1"/>
  <c r="J3813" i="1"/>
  <c r="A2884" i="3" l="1"/>
  <c r="K3813" i="1"/>
  <c r="N2887" i="1"/>
  <c r="L2889" i="1"/>
  <c r="H3818" i="1"/>
  <c r="A1297" i="3"/>
  <c r="M2888" i="1"/>
  <c r="O2886" i="1"/>
  <c r="I3817" i="1"/>
  <c r="J3814" i="1"/>
  <c r="A2885" i="3" l="1"/>
  <c r="K3814" i="1"/>
  <c r="L2890" i="1"/>
  <c r="N2888" i="1"/>
  <c r="H3819" i="1"/>
  <c r="A1298" i="3"/>
  <c r="J3815" i="1"/>
  <c r="M2889" i="1"/>
  <c r="O2887" i="1"/>
  <c r="I3818" i="1"/>
  <c r="A2886" i="3" l="1"/>
  <c r="K3815" i="1"/>
  <c r="H3820" i="1"/>
  <c r="L2891" i="1"/>
  <c r="N2889" i="1"/>
  <c r="A1299" i="3"/>
  <c r="O2888" i="1"/>
  <c r="M2890" i="1"/>
  <c r="J3816" i="1"/>
  <c r="I3819" i="1"/>
  <c r="A2887" i="3" l="1"/>
  <c r="K3816" i="1"/>
  <c r="N2890" i="1"/>
  <c r="H3821" i="1"/>
  <c r="L2892" i="1"/>
  <c r="A1300" i="3"/>
  <c r="I3820" i="1"/>
  <c r="M2891" i="1"/>
  <c r="O2889" i="1"/>
  <c r="J3817" i="1"/>
  <c r="A2888" i="3" l="1"/>
  <c r="K3817" i="1"/>
  <c r="N2891" i="1"/>
  <c r="H3822" i="1"/>
  <c r="L2893" i="1"/>
  <c r="A1301" i="3"/>
  <c r="O2890" i="1"/>
  <c r="J3818" i="1"/>
  <c r="I3821" i="1"/>
  <c r="M2892" i="1"/>
  <c r="A2889" i="3" l="1"/>
  <c r="K3818" i="1"/>
  <c r="L2894" i="1"/>
  <c r="N2892" i="1"/>
  <c r="H3823" i="1"/>
  <c r="A1302" i="3"/>
  <c r="J3819" i="1"/>
  <c r="I3822" i="1"/>
  <c r="M2893" i="1"/>
  <c r="K3819" i="1" l="1"/>
  <c r="L2895" i="1"/>
  <c r="H3824" i="1"/>
  <c r="N2893" i="1"/>
  <c r="A1303" i="3"/>
  <c r="O2891" i="1"/>
  <c r="M2894" i="1"/>
  <c r="I3823" i="1"/>
  <c r="A2890" i="3" l="1"/>
  <c r="O2892" i="1"/>
  <c r="J3820" i="1"/>
  <c r="A2891" i="3" l="1"/>
  <c r="K3820" i="1"/>
  <c r="L2896" i="1"/>
  <c r="N2894" i="1"/>
  <c r="H3825" i="1"/>
  <c r="A1304" i="3"/>
  <c r="M2895" i="1"/>
  <c r="I3824" i="1"/>
  <c r="O2893" i="1"/>
  <c r="J3821" i="1"/>
  <c r="A2892" i="3" l="1"/>
  <c r="K3821" i="1"/>
  <c r="L2897" i="1"/>
  <c r="N2895" i="1"/>
  <c r="H3826" i="1"/>
  <c r="A1305" i="3"/>
  <c r="M2896" i="1"/>
  <c r="J3822" i="1"/>
  <c r="I3825" i="1"/>
  <c r="K3822" i="1" l="1"/>
  <c r="H3827" i="1"/>
  <c r="N2896" i="1"/>
  <c r="L2898" i="1"/>
  <c r="A1306" i="3"/>
  <c r="O2894" i="1"/>
  <c r="I3826" i="1"/>
  <c r="J3823" i="1"/>
  <c r="A2893" i="3" l="1"/>
  <c r="O2895" i="1"/>
  <c r="M2897" i="1"/>
  <c r="A2894" i="3" l="1"/>
  <c r="K3823" i="1"/>
  <c r="L2899" i="1"/>
  <c r="N2897" i="1"/>
  <c r="H3828" i="1"/>
  <c r="A1307" i="3"/>
  <c r="M2898" i="1"/>
  <c r="O2896" i="1"/>
  <c r="I3827" i="1"/>
  <c r="J3824" i="1"/>
  <c r="A2895" i="3" l="1"/>
  <c r="K3824" i="1"/>
  <c r="H3829" i="1"/>
  <c r="N2898" i="1"/>
  <c r="L2900" i="1"/>
  <c r="A1308" i="3"/>
  <c r="M2899" i="1"/>
  <c r="J3825" i="1"/>
  <c r="I3828" i="1"/>
  <c r="K3825" i="1" l="1"/>
  <c r="L2901" i="1"/>
  <c r="H3830" i="1"/>
  <c r="N2899" i="1"/>
  <c r="A1309" i="3"/>
  <c r="O2897" i="1"/>
  <c r="M2900" i="1"/>
  <c r="J3826" i="1"/>
  <c r="A2896" i="3" l="1"/>
  <c r="O2898" i="1"/>
  <c r="I3829" i="1"/>
  <c r="A2897" i="3" l="1"/>
  <c r="K3826" i="1"/>
  <c r="N2900" i="1"/>
  <c r="L2902" i="1"/>
  <c r="H3831" i="1"/>
  <c r="A1310" i="3"/>
  <c r="J3827" i="1"/>
  <c r="O2899" i="1"/>
  <c r="I3830" i="1"/>
  <c r="M2901" i="1"/>
  <c r="A2898" i="3" l="1"/>
  <c r="K3827" i="1"/>
  <c r="H3832" i="1"/>
  <c r="L2903" i="1"/>
  <c r="N2901" i="1"/>
  <c r="A1311" i="3"/>
  <c r="I3831" i="1"/>
  <c r="M2902" i="1"/>
  <c r="O2900" i="1"/>
  <c r="J3828" i="1"/>
  <c r="A2899" i="3" l="1"/>
  <c r="K3828" i="1"/>
  <c r="N2902" i="1"/>
  <c r="H3833" i="1"/>
  <c r="L2904" i="1"/>
  <c r="A1312" i="3"/>
  <c r="J3829" i="1"/>
  <c r="O2901" i="1"/>
  <c r="M2903" i="1"/>
  <c r="I3832" i="1"/>
  <c r="A2900" i="3" l="1"/>
  <c r="K3829" i="1"/>
  <c r="L2905" i="1"/>
  <c r="H3834" i="1"/>
  <c r="N2903" i="1"/>
  <c r="A1313" i="3"/>
  <c r="I3833" i="1"/>
  <c r="O2902" i="1"/>
  <c r="M2904" i="1"/>
  <c r="J3830" i="1"/>
  <c r="A2901" i="3" l="1"/>
  <c r="K3830" i="1"/>
  <c r="L2906" i="1"/>
  <c r="N2904" i="1"/>
  <c r="H3835" i="1"/>
  <c r="A1314" i="3"/>
  <c r="I3834" i="1"/>
  <c r="O2903" i="1"/>
  <c r="J3831" i="1"/>
  <c r="M2905" i="1"/>
  <c r="A2902" i="3" l="1"/>
  <c r="K3831" i="1"/>
  <c r="H3836" i="1"/>
  <c r="N2905" i="1"/>
  <c r="L2907" i="1"/>
  <c r="A1315" i="3"/>
  <c r="I3835" i="1"/>
  <c r="J3832" i="1"/>
  <c r="M2906" i="1"/>
  <c r="K3832" i="1" l="1"/>
  <c r="L2908" i="1"/>
  <c r="N2906" i="1"/>
  <c r="H3837" i="1"/>
  <c r="A1316" i="3"/>
  <c r="O2904" i="1"/>
  <c r="M2907" i="1"/>
  <c r="J3833" i="1"/>
  <c r="I3836" i="1"/>
  <c r="A2903" i="3" l="1"/>
  <c r="O2905" i="1"/>
  <c r="A2904" i="3" l="1"/>
  <c r="K3833" i="1"/>
  <c r="N2907" i="1"/>
  <c r="H3838" i="1"/>
  <c r="L2909" i="1"/>
  <c r="A1317" i="3"/>
  <c r="O2906" i="1"/>
  <c r="I3837" i="1"/>
  <c r="M2908" i="1"/>
  <c r="J3834" i="1"/>
  <c r="A2905" i="3" l="1"/>
  <c r="K3834" i="1"/>
  <c r="L2910" i="1"/>
  <c r="N2908" i="1"/>
  <c r="H3839" i="1"/>
  <c r="A1318" i="3"/>
  <c r="M2909" i="1"/>
  <c r="I3838" i="1"/>
  <c r="J3835" i="1"/>
  <c r="K3835" i="1" l="1"/>
  <c r="H3840" i="1"/>
  <c r="N2909" i="1"/>
  <c r="L2911" i="1"/>
  <c r="A1319" i="3"/>
  <c r="O2907" i="1"/>
  <c r="O2908" i="1"/>
  <c r="J3836" i="1"/>
  <c r="M2910" i="1"/>
  <c r="I3839" i="1"/>
  <c r="A2906" i="3" l="1"/>
  <c r="A2907" i="3"/>
  <c r="K3836" i="1"/>
  <c r="H3841" i="1"/>
  <c r="N2910" i="1"/>
  <c r="L2912" i="1"/>
  <c r="A1320" i="3"/>
  <c r="I3840" i="1"/>
  <c r="M2911" i="1"/>
  <c r="O2909" i="1"/>
  <c r="J3837" i="1"/>
  <c r="A2908" i="3" l="1"/>
  <c r="K3837" i="1"/>
  <c r="L2913" i="1"/>
  <c r="N2911" i="1"/>
  <c r="H3842" i="1"/>
  <c r="A1321" i="3"/>
  <c r="M2912" i="1"/>
  <c r="I3841" i="1"/>
  <c r="O2910" i="1"/>
  <c r="J3838" i="1"/>
  <c r="A2909" i="3" l="1"/>
  <c r="K3838" i="1"/>
  <c r="L2914" i="1"/>
  <c r="H3843" i="1"/>
  <c r="N2912" i="1"/>
  <c r="A1322" i="3"/>
  <c r="M2913" i="1"/>
  <c r="J3839" i="1"/>
  <c r="O2911" i="1"/>
  <c r="I3842" i="1"/>
  <c r="A2910" i="3" l="1"/>
  <c r="K3839" i="1"/>
  <c r="H3844" i="1"/>
  <c r="N2913" i="1"/>
  <c r="L2915" i="1"/>
  <c r="A1323" i="3"/>
  <c r="I3843" i="1"/>
  <c r="J3840" i="1"/>
  <c r="O2912" i="1"/>
  <c r="M2914" i="1"/>
  <c r="A2911" i="3" l="1"/>
  <c r="K3840" i="1"/>
  <c r="L2916" i="1"/>
  <c r="N2914" i="1"/>
  <c r="H3845" i="1"/>
  <c r="A1324" i="3"/>
  <c r="O2913" i="1"/>
  <c r="I3844" i="1"/>
  <c r="M2915" i="1"/>
  <c r="J3841" i="1"/>
  <c r="A2912" i="3" l="1"/>
  <c r="K3841" i="1"/>
  <c r="N2915" i="1"/>
  <c r="H3846" i="1"/>
  <c r="L2917" i="1"/>
  <c r="A1325" i="3"/>
  <c r="O2914" i="1"/>
  <c r="J3842" i="1"/>
  <c r="I3845" i="1"/>
  <c r="M2916" i="1"/>
  <c r="A2913" i="3" l="1"/>
  <c r="K3842" i="1"/>
  <c r="H3847" i="1"/>
  <c r="L2918" i="1"/>
  <c r="N2916" i="1"/>
  <c r="A1326" i="3"/>
  <c r="I3846" i="1"/>
  <c r="M2917" i="1"/>
  <c r="J3843" i="1"/>
  <c r="K3843" i="1" l="1"/>
  <c r="N2917" i="1"/>
  <c r="L2919" i="1"/>
  <c r="H3848" i="1"/>
  <c r="A1327" i="3"/>
  <c r="O2915" i="1"/>
  <c r="O2916" i="1"/>
  <c r="I3847" i="1"/>
  <c r="M2918" i="1"/>
  <c r="J3844" i="1"/>
  <c r="A2914" i="3" l="1"/>
  <c r="A2915" i="3"/>
  <c r="K3844" i="1"/>
  <c r="L2920" i="1"/>
  <c r="N2918" i="1"/>
  <c r="H3849" i="1"/>
  <c r="A1328" i="3"/>
  <c r="M2919" i="1"/>
  <c r="J3845" i="1"/>
  <c r="O2917" i="1"/>
  <c r="I3848" i="1"/>
  <c r="A2916" i="3" l="1"/>
  <c r="K3845" i="1"/>
  <c r="H3850" i="1"/>
  <c r="L2921" i="1"/>
  <c r="N2919" i="1"/>
  <c r="A1329" i="3"/>
  <c r="J3846" i="1"/>
  <c r="O2918" i="1"/>
  <c r="M2920" i="1"/>
  <c r="I3849" i="1"/>
  <c r="A2917" i="3" l="1"/>
  <c r="K3846" i="1"/>
  <c r="L2922" i="1"/>
  <c r="N2920" i="1"/>
  <c r="H3851" i="1"/>
  <c r="A1330" i="3"/>
  <c r="M2921" i="1"/>
  <c r="O2919" i="1"/>
  <c r="J3847" i="1"/>
  <c r="I3850" i="1"/>
  <c r="A2918" i="3" l="1"/>
  <c r="K3847" i="1"/>
  <c r="N2921" i="1"/>
  <c r="H3852" i="1"/>
  <c r="L2923" i="1"/>
  <c r="A1331" i="3"/>
  <c r="J3848" i="1"/>
  <c r="I3851" i="1"/>
  <c r="O2920" i="1"/>
  <c r="M2922" i="1"/>
  <c r="A2919" i="3" l="1"/>
  <c r="K3848" i="1"/>
  <c r="L2924" i="1"/>
  <c r="H3853" i="1"/>
  <c r="N2922" i="1"/>
  <c r="A1332" i="3"/>
  <c r="M2923" i="1"/>
  <c r="J3849" i="1"/>
  <c r="I3852" i="1"/>
  <c r="K3849" i="1" l="1"/>
  <c r="H3854" i="1"/>
  <c r="L2925" i="1"/>
  <c r="N2923" i="1"/>
  <c r="A1333" i="3"/>
  <c r="O2921" i="1"/>
  <c r="J3850" i="1"/>
  <c r="M2924" i="1"/>
  <c r="I3853" i="1"/>
  <c r="A2920" i="3" l="1"/>
  <c r="O2922" i="1"/>
  <c r="A2921" i="3" l="1"/>
  <c r="K3850" i="1"/>
  <c r="N2924" i="1"/>
  <c r="L2926" i="1"/>
  <c r="H3855" i="1"/>
  <c r="A1334" i="3"/>
  <c r="O2923" i="1"/>
  <c r="M2925" i="1"/>
  <c r="I3854" i="1"/>
  <c r="J3851" i="1"/>
  <c r="A2922" i="3" l="1"/>
  <c r="K3851" i="1"/>
  <c r="H3856" i="1"/>
  <c r="N2925" i="1"/>
  <c r="L2927" i="1"/>
  <c r="A1335" i="3"/>
  <c r="O2924" i="1"/>
  <c r="J3852" i="1"/>
  <c r="M2926" i="1"/>
  <c r="I3855" i="1"/>
  <c r="A2923" i="3" l="1"/>
  <c r="K3852" i="1"/>
  <c r="H3857" i="1"/>
  <c r="L2928" i="1"/>
  <c r="N2926" i="1"/>
  <c r="A1336" i="3"/>
  <c r="I3856" i="1"/>
  <c r="O2925" i="1"/>
  <c r="J3853" i="1"/>
  <c r="M2927" i="1"/>
  <c r="A2924" i="3" l="1"/>
  <c r="K3853" i="1"/>
  <c r="H3858" i="1"/>
  <c r="N2927" i="1"/>
  <c r="L2929" i="1"/>
  <c r="A1337" i="3"/>
  <c r="M2928" i="1"/>
  <c r="J3854" i="1"/>
  <c r="I3857" i="1"/>
  <c r="K3854" i="1" l="1"/>
  <c r="N2928" i="1"/>
  <c r="L2930" i="1"/>
  <c r="H3859" i="1"/>
  <c r="A1338" i="3"/>
  <c r="O2926" i="1"/>
  <c r="I3858" i="1"/>
  <c r="J3855" i="1"/>
  <c r="M2929" i="1"/>
  <c r="A2925" i="3" l="1"/>
  <c r="O2927" i="1"/>
  <c r="A2926" i="3" l="1"/>
  <c r="K3855" i="1"/>
  <c r="H3860" i="1"/>
  <c r="L2931" i="1"/>
  <c r="N2929" i="1"/>
  <c r="A1339" i="3"/>
  <c r="I3859" i="1"/>
  <c r="M2930" i="1"/>
  <c r="O2928" i="1"/>
  <c r="J3856" i="1"/>
  <c r="A2927" i="3" l="1"/>
  <c r="K3856" i="1"/>
  <c r="L2932" i="1"/>
  <c r="H3861" i="1"/>
  <c r="N2930" i="1"/>
  <c r="A1340" i="3"/>
  <c r="O2929" i="1"/>
  <c r="J3857" i="1"/>
  <c r="I3860" i="1"/>
  <c r="M2931" i="1"/>
  <c r="A2928" i="3" l="1"/>
  <c r="K3857" i="1"/>
  <c r="N2931" i="1"/>
  <c r="H3862" i="1"/>
  <c r="L2933" i="1"/>
  <c r="A1341" i="3"/>
  <c r="O2930" i="1"/>
  <c r="I3861" i="1"/>
  <c r="J3858" i="1"/>
  <c r="M2932" i="1"/>
  <c r="A2929" i="3" l="1"/>
  <c r="K3858" i="1"/>
  <c r="L2934" i="1"/>
  <c r="N2932" i="1"/>
  <c r="H3863" i="1"/>
  <c r="A1342" i="3"/>
  <c r="M2933" i="1"/>
  <c r="I3862" i="1"/>
  <c r="O2931" i="1"/>
  <c r="J3859" i="1"/>
  <c r="A2930" i="3" l="1"/>
  <c r="K3859" i="1"/>
  <c r="N2933" i="1"/>
  <c r="L2935" i="1"/>
  <c r="H3864" i="1"/>
  <c r="A1343" i="3"/>
  <c r="O2932" i="1"/>
  <c r="M2934" i="1"/>
  <c r="J3860" i="1"/>
  <c r="I3863" i="1"/>
  <c r="A2931" i="3" l="1"/>
  <c r="K3860" i="1"/>
  <c r="H3865" i="1"/>
  <c r="L2936" i="1"/>
  <c r="N2934" i="1"/>
  <c r="A1344" i="3"/>
  <c r="I3864" i="1"/>
  <c r="O2933" i="1"/>
  <c r="M2935" i="1"/>
  <c r="J3861" i="1"/>
  <c r="A2932" i="3" l="1"/>
  <c r="K3861" i="1"/>
  <c r="L2937" i="1"/>
  <c r="H3866" i="1"/>
  <c r="N2935" i="1"/>
  <c r="A1345" i="3"/>
  <c r="M2936" i="1"/>
  <c r="I3865" i="1"/>
  <c r="O2934" i="1"/>
  <c r="J3862" i="1"/>
  <c r="A2933" i="3" l="1"/>
  <c r="K3862" i="1"/>
  <c r="N2936" i="1"/>
  <c r="H3867" i="1"/>
  <c r="L2938" i="1"/>
  <c r="A1346" i="3"/>
  <c r="O2935" i="1"/>
  <c r="I3866" i="1"/>
  <c r="J3863" i="1"/>
  <c r="M2937" i="1"/>
  <c r="A2934" i="3" l="1"/>
  <c r="K3863" i="1"/>
  <c r="L2939" i="1"/>
  <c r="N2937" i="1"/>
  <c r="H3868" i="1"/>
  <c r="A1347" i="3"/>
  <c r="M2938" i="1"/>
  <c r="J3864" i="1"/>
  <c r="O2936" i="1"/>
  <c r="I3867" i="1"/>
  <c r="A2935" i="3" l="1"/>
  <c r="K3864" i="1"/>
  <c r="H3869" i="1"/>
  <c r="L2940" i="1"/>
  <c r="N2938" i="1"/>
  <c r="A1348" i="3"/>
  <c r="I3868" i="1"/>
  <c r="O2937" i="1"/>
  <c r="M2939" i="1"/>
  <c r="J3865" i="1"/>
  <c r="A2936" i="3" l="1"/>
  <c r="K3865" i="1"/>
  <c r="L2941" i="1"/>
  <c r="H3870" i="1"/>
  <c r="N2939" i="1"/>
  <c r="A1349" i="3"/>
  <c r="M2940" i="1"/>
  <c r="I3869" i="1"/>
  <c r="J3866" i="1"/>
  <c r="K3866" i="1" l="1"/>
  <c r="N2940" i="1"/>
  <c r="H3871" i="1"/>
  <c r="L2942" i="1"/>
  <c r="A1350" i="3"/>
  <c r="O2938" i="1"/>
  <c r="O2939" i="1"/>
  <c r="M2941" i="1"/>
  <c r="I3870" i="1"/>
  <c r="J3867" i="1"/>
  <c r="A2937" i="3" l="1"/>
  <c r="A2938" i="3"/>
  <c r="K3867" i="1"/>
  <c r="H3872" i="1"/>
  <c r="N2941" i="1"/>
  <c r="L2943" i="1"/>
  <c r="A1351" i="3"/>
  <c r="I3871" i="1"/>
  <c r="M2942" i="1"/>
  <c r="O2940" i="1"/>
  <c r="J3868" i="1"/>
  <c r="A2939" i="3" l="1"/>
  <c r="K3868" i="1"/>
  <c r="L2944" i="1"/>
  <c r="N2942" i="1"/>
  <c r="H3873" i="1"/>
  <c r="A1352" i="3"/>
  <c r="M2943" i="1"/>
  <c r="J3869" i="1"/>
  <c r="O2941" i="1"/>
  <c r="I3872" i="1"/>
  <c r="A2940" i="3" l="1"/>
  <c r="K3869" i="1"/>
  <c r="H3874" i="1"/>
  <c r="L2945" i="1"/>
  <c r="N2943" i="1"/>
  <c r="A1353" i="3"/>
  <c r="I3873" i="1"/>
  <c r="J3870" i="1"/>
  <c r="M2944" i="1"/>
  <c r="K3870" i="1" l="1"/>
  <c r="N2944" i="1"/>
  <c r="H3875" i="1"/>
  <c r="L2946" i="1"/>
  <c r="A1354" i="3"/>
  <c r="O2942" i="1"/>
  <c r="O2943" i="1"/>
  <c r="I3874" i="1"/>
  <c r="M2945" i="1"/>
  <c r="J3871" i="1"/>
  <c r="A2941" i="3" l="1"/>
  <c r="A2942" i="3"/>
  <c r="K3871" i="1"/>
  <c r="H3876" i="1"/>
  <c r="N2945" i="1"/>
  <c r="L2947" i="1"/>
  <c r="A1355" i="3"/>
  <c r="I3875" i="1"/>
  <c r="J3872" i="1"/>
  <c r="O2944" i="1"/>
  <c r="M2946" i="1"/>
  <c r="A2943" i="3" l="1"/>
  <c r="K3872" i="1"/>
  <c r="L2948" i="1"/>
  <c r="N2946" i="1"/>
  <c r="H3877" i="1"/>
  <c r="A1356" i="3"/>
  <c r="M2947" i="1"/>
  <c r="O2945" i="1"/>
  <c r="I3876" i="1"/>
  <c r="J3873" i="1"/>
  <c r="A2944" i="3" l="1"/>
  <c r="K3873" i="1"/>
  <c r="N2947" i="1"/>
  <c r="L2949" i="1"/>
  <c r="H3878" i="1"/>
  <c r="A1357" i="3"/>
  <c r="O2946" i="1"/>
  <c r="M2948" i="1"/>
  <c r="I3877" i="1"/>
  <c r="J3874" i="1"/>
  <c r="A2945" i="3" l="1"/>
  <c r="K3874" i="1"/>
  <c r="H3879" i="1"/>
  <c r="L2950" i="1"/>
  <c r="N2948" i="1"/>
  <c r="A1358" i="3"/>
  <c r="I3878" i="1"/>
  <c r="M2949" i="1"/>
  <c r="J3875" i="1"/>
  <c r="K3875" i="1" l="1"/>
  <c r="N2949" i="1"/>
  <c r="H3880" i="1"/>
  <c r="L2951" i="1"/>
  <c r="A1359" i="3"/>
  <c r="O2947" i="1"/>
  <c r="O2948" i="1"/>
  <c r="J3876" i="1"/>
  <c r="I3879" i="1"/>
  <c r="M2950" i="1"/>
  <c r="A2946" i="3" l="1"/>
  <c r="A2947" i="3"/>
  <c r="K3876" i="1"/>
  <c r="L2952" i="1"/>
  <c r="N2950" i="1"/>
  <c r="H3881" i="1"/>
  <c r="A1360" i="3"/>
  <c r="M2951" i="1"/>
  <c r="O2949" i="1"/>
  <c r="J3877" i="1"/>
  <c r="I3880" i="1"/>
  <c r="A2948" i="3" l="1"/>
  <c r="K3877" i="1"/>
  <c r="L2953" i="1"/>
  <c r="H3882" i="1"/>
  <c r="N2951" i="1"/>
  <c r="A1361" i="3"/>
  <c r="M2952" i="1"/>
  <c r="J3878" i="1"/>
  <c r="I3881" i="1"/>
  <c r="K3878" i="1" l="1"/>
  <c r="N2952" i="1"/>
  <c r="L2954" i="1"/>
  <c r="H3883" i="1"/>
  <c r="A1362" i="3"/>
  <c r="O2950" i="1"/>
  <c r="M2953" i="1"/>
  <c r="J3879" i="1"/>
  <c r="A2949" i="3" l="1"/>
  <c r="O2951" i="1"/>
  <c r="I3882" i="1"/>
  <c r="A2950" i="3" l="1"/>
  <c r="K3879" i="1"/>
  <c r="H3884" i="1"/>
  <c r="L2955" i="1"/>
  <c r="N2953" i="1"/>
  <c r="A1363" i="3"/>
  <c r="J3880" i="1"/>
  <c r="M2954" i="1"/>
  <c r="I3883" i="1"/>
  <c r="K3880" i="1" l="1"/>
  <c r="N2954" i="1"/>
  <c r="H3885" i="1"/>
  <c r="L2956" i="1"/>
  <c r="A1364" i="3"/>
  <c r="O2952" i="1"/>
  <c r="O2953" i="1"/>
  <c r="M2955" i="1"/>
  <c r="I3884" i="1"/>
  <c r="J3881" i="1"/>
  <c r="A2951" i="3" l="1"/>
  <c r="A2952" i="3"/>
  <c r="K3881" i="1"/>
  <c r="L2957" i="1"/>
  <c r="N2955" i="1"/>
  <c r="H3886" i="1"/>
  <c r="A1365" i="3"/>
  <c r="M2956" i="1"/>
  <c r="I3885" i="1"/>
  <c r="O2954" i="1"/>
  <c r="J3882" i="1"/>
  <c r="A2953" i="3" l="1"/>
  <c r="K3882" i="1"/>
  <c r="N2956" i="1"/>
  <c r="H3887" i="1"/>
  <c r="L2958" i="1"/>
  <c r="A1366" i="3"/>
  <c r="J3883" i="1"/>
  <c r="O2955" i="1"/>
  <c r="I3886" i="1"/>
  <c r="M2957" i="1"/>
  <c r="A2954" i="3" l="1"/>
  <c r="K3883" i="1"/>
  <c r="L2959" i="1"/>
  <c r="N2957" i="1"/>
  <c r="H3888" i="1"/>
  <c r="A1367" i="3"/>
  <c r="O2956" i="1"/>
  <c r="J3884" i="1"/>
  <c r="I3887" i="1"/>
  <c r="M2958" i="1"/>
  <c r="A2955" i="3" l="1"/>
  <c r="K3884" i="1"/>
  <c r="H3889" i="1"/>
  <c r="L2960" i="1"/>
  <c r="N2958" i="1"/>
  <c r="A1368" i="3"/>
  <c r="J3885" i="1"/>
  <c r="I3888" i="1"/>
  <c r="M2959" i="1"/>
  <c r="K3885" i="1" l="1"/>
  <c r="N2959" i="1"/>
  <c r="H3890" i="1"/>
  <c r="L2961" i="1"/>
  <c r="A1369" i="3"/>
  <c r="O2957" i="1"/>
  <c r="O2958" i="1"/>
  <c r="M2960" i="1"/>
  <c r="I3889" i="1"/>
  <c r="J3886" i="1"/>
  <c r="A2956" i="3" l="1"/>
  <c r="A2957" i="3"/>
  <c r="K3886" i="1"/>
  <c r="L2962" i="1"/>
  <c r="N2960" i="1"/>
  <c r="H3891" i="1"/>
  <c r="A1370" i="3"/>
  <c r="M2961" i="1"/>
  <c r="O2959" i="1"/>
  <c r="I3890" i="1"/>
  <c r="J3887" i="1"/>
  <c r="A2958" i="3" l="1"/>
  <c r="K3887" i="1"/>
  <c r="N2961" i="1"/>
  <c r="L2963" i="1"/>
  <c r="H3892" i="1"/>
  <c r="A1371" i="3"/>
  <c r="J3888" i="1"/>
  <c r="I3891" i="1"/>
  <c r="O2960" i="1"/>
  <c r="M2962" i="1"/>
  <c r="A2959" i="3" l="1"/>
  <c r="K3888" i="1"/>
  <c r="H3893" i="1"/>
  <c r="N2962" i="1"/>
  <c r="L2964" i="1"/>
  <c r="A1372" i="3"/>
  <c r="I3892" i="1"/>
  <c r="O2961" i="1"/>
  <c r="M2963" i="1"/>
  <c r="J3889" i="1"/>
  <c r="A2960" i="3" l="1"/>
  <c r="K3889" i="1"/>
  <c r="H3894" i="1"/>
  <c r="L2965" i="1"/>
  <c r="N2963" i="1"/>
  <c r="A1373" i="3"/>
  <c r="O2962" i="1"/>
  <c r="J3890" i="1"/>
  <c r="I3893" i="1"/>
  <c r="M2964" i="1"/>
  <c r="A2961" i="3" l="1"/>
  <c r="K3890" i="1"/>
  <c r="L2966" i="1"/>
  <c r="N2964" i="1"/>
  <c r="H3895" i="1"/>
  <c r="A1374" i="3"/>
  <c r="M2965" i="1"/>
  <c r="O2963" i="1"/>
  <c r="I3894" i="1"/>
  <c r="J3891" i="1"/>
  <c r="A2962" i="3" l="1"/>
  <c r="K3891" i="1"/>
  <c r="H3896" i="1"/>
  <c r="L2967" i="1"/>
  <c r="N2965" i="1"/>
  <c r="A1375" i="3"/>
  <c r="M2966" i="1"/>
  <c r="I3895" i="1"/>
  <c r="O2964" i="1"/>
  <c r="J3892" i="1"/>
  <c r="A2963" i="3" l="1"/>
  <c r="K3892" i="1"/>
  <c r="L2968" i="1"/>
  <c r="N2966" i="1"/>
  <c r="H3897" i="1"/>
  <c r="A1376" i="3"/>
  <c r="M2967" i="1"/>
  <c r="O2965" i="1"/>
  <c r="I3896" i="1"/>
  <c r="J3893" i="1"/>
  <c r="A2964" i="3" l="1"/>
  <c r="K3893" i="1"/>
  <c r="H3898" i="1"/>
  <c r="L2969" i="1"/>
  <c r="N2967" i="1"/>
  <c r="A1377" i="3"/>
  <c r="I3897" i="1"/>
  <c r="M2968" i="1"/>
  <c r="J3894" i="1"/>
  <c r="K3894" i="1" l="1"/>
  <c r="N2968" i="1"/>
  <c r="H3899" i="1"/>
  <c r="L2970" i="1"/>
  <c r="A1378" i="3"/>
  <c r="O2966" i="1"/>
  <c r="I3898" i="1"/>
  <c r="J3895" i="1"/>
  <c r="M2969" i="1"/>
  <c r="A2965" i="3" l="1"/>
  <c r="O2967" i="1"/>
  <c r="A2966" i="3" l="1"/>
  <c r="K3895" i="1"/>
  <c r="N2969" i="1"/>
  <c r="L2971" i="1"/>
  <c r="H3900" i="1"/>
  <c r="A1379" i="3"/>
  <c r="M2970" i="1"/>
  <c r="I3899" i="1"/>
  <c r="J3896" i="1"/>
  <c r="K3896" i="1" l="1"/>
  <c r="N2970" i="1"/>
  <c r="H3901" i="1"/>
  <c r="L2972" i="1"/>
  <c r="A1380" i="3"/>
  <c r="O2968" i="1"/>
  <c r="J3897" i="1"/>
  <c r="I3900" i="1"/>
  <c r="A2967" i="3" l="1"/>
  <c r="O2969" i="1"/>
  <c r="M2971" i="1"/>
  <c r="A2968" i="3" l="1"/>
  <c r="K3897" i="1"/>
  <c r="L2973" i="1"/>
  <c r="H3902" i="1"/>
  <c r="N2971" i="1"/>
  <c r="A1381" i="3"/>
  <c r="M2972" i="1"/>
  <c r="J3898" i="1"/>
  <c r="I3901" i="1"/>
  <c r="K3898" i="1" l="1"/>
  <c r="N2972" i="1"/>
  <c r="L2974" i="1"/>
  <c r="H3903" i="1"/>
  <c r="A1382" i="3"/>
  <c r="O2970" i="1"/>
  <c r="O2971" i="1"/>
  <c r="J3899" i="1"/>
  <c r="M2973" i="1"/>
  <c r="I3902" i="1"/>
  <c r="A2969" i="3" l="1"/>
  <c r="A2970" i="3"/>
  <c r="K3899" i="1"/>
  <c r="H3904" i="1"/>
  <c r="L2975" i="1"/>
  <c r="N2973" i="1"/>
  <c r="A1383" i="3"/>
  <c r="M2974" i="1"/>
  <c r="I3903" i="1"/>
  <c r="O2972" i="1"/>
  <c r="J3900" i="1"/>
  <c r="A2971" i="3" l="1"/>
  <c r="K3900" i="1"/>
  <c r="N2974" i="1"/>
  <c r="L2976" i="1"/>
  <c r="H3905" i="1"/>
  <c r="A1384" i="3"/>
  <c r="O2973" i="1"/>
  <c r="M2975" i="1"/>
  <c r="I3904" i="1"/>
  <c r="J3901" i="1"/>
  <c r="A2972" i="3" l="1"/>
  <c r="K3901" i="1"/>
  <c r="H3906" i="1"/>
  <c r="N2975" i="1"/>
  <c r="L2977" i="1"/>
  <c r="A1385" i="3"/>
  <c r="I3905" i="1"/>
  <c r="J3902" i="1"/>
  <c r="O2974" i="1"/>
  <c r="M2976" i="1"/>
  <c r="A2973" i="3" l="1"/>
  <c r="K3902" i="1"/>
  <c r="L2978" i="1"/>
  <c r="N2976" i="1"/>
  <c r="H3907" i="1"/>
  <c r="A1386" i="3"/>
  <c r="O2975" i="1"/>
  <c r="J3903" i="1"/>
  <c r="M2977" i="1"/>
  <c r="I3906" i="1"/>
  <c r="A2974" i="3" l="1"/>
  <c r="K3903" i="1"/>
  <c r="L2979" i="1"/>
  <c r="N2977" i="1"/>
  <c r="H3908" i="1"/>
  <c r="A1387" i="3"/>
  <c r="J3904" i="1"/>
  <c r="I3907" i="1"/>
  <c r="O2976" i="1"/>
  <c r="M2978" i="1"/>
  <c r="A2975" i="3" l="1"/>
  <c r="K3904" i="1"/>
  <c r="N2978" i="1"/>
  <c r="L2980" i="1"/>
  <c r="H3909" i="1"/>
  <c r="A1388" i="3"/>
  <c r="O2977" i="1"/>
  <c r="M2979" i="1"/>
  <c r="J3905" i="1"/>
  <c r="I3908" i="1"/>
  <c r="A2976" i="3" l="1"/>
  <c r="K3905" i="1"/>
  <c r="H3910" i="1"/>
  <c r="N2979" i="1"/>
  <c r="L2981" i="1"/>
  <c r="A1389" i="3"/>
  <c r="O2978" i="1"/>
  <c r="M2980" i="1"/>
  <c r="J3906" i="1"/>
  <c r="I3909" i="1"/>
  <c r="A2977" i="3" l="1"/>
  <c r="K3906" i="1"/>
  <c r="L2982" i="1"/>
  <c r="N2980" i="1"/>
  <c r="H3911" i="1"/>
  <c r="A1390" i="3"/>
  <c r="M2981" i="1"/>
  <c r="O2979" i="1"/>
  <c r="I3910" i="1"/>
  <c r="J3907" i="1"/>
  <c r="A2978" i="3" l="1"/>
  <c r="K3907" i="1"/>
  <c r="H3912" i="1"/>
  <c r="L2983" i="1"/>
  <c r="N2981" i="1"/>
  <c r="A1391" i="3"/>
  <c r="I3911" i="1"/>
  <c r="J3908" i="1"/>
  <c r="O2980" i="1"/>
  <c r="M2982" i="1"/>
  <c r="A2979" i="3" l="1"/>
  <c r="K3908" i="1"/>
  <c r="N2982" i="1"/>
  <c r="L2984" i="1"/>
  <c r="H3913" i="1"/>
  <c r="A1392" i="3"/>
  <c r="M2983" i="1"/>
  <c r="I3912" i="1"/>
  <c r="O2981" i="1"/>
  <c r="J3909" i="1"/>
  <c r="A2980" i="3" l="1"/>
  <c r="K3909" i="1"/>
  <c r="N2983" i="1"/>
  <c r="L2985" i="1"/>
  <c r="H3914" i="1"/>
  <c r="A1393" i="3"/>
  <c r="I3913" i="1"/>
  <c r="J3910" i="1"/>
  <c r="M2984" i="1"/>
  <c r="K3910" i="1" l="1"/>
  <c r="H3915" i="1"/>
  <c r="N2984" i="1"/>
  <c r="L2986" i="1"/>
  <c r="A1394" i="3"/>
  <c r="O2982" i="1"/>
  <c r="O2983" i="1"/>
  <c r="M2985" i="1"/>
  <c r="I3914" i="1"/>
  <c r="J3911" i="1"/>
  <c r="A2981" i="3" l="1"/>
  <c r="A2982" i="3"/>
  <c r="K3911" i="1"/>
  <c r="H3916" i="1"/>
  <c r="N2985" i="1"/>
  <c r="L2987" i="1"/>
  <c r="A1395" i="3"/>
  <c r="M2986" i="1"/>
  <c r="I3915" i="1"/>
  <c r="O2984" i="1"/>
  <c r="J3912" i="1"/>
  <c r="A2983" i="3" l="1"/>
  <c r="K3912" i="1"/>
  <c r="N2986" i="1"/>
  <c r="L2988" i="1"/>
  <c r="H3917" i="1"/>
  <c r="A1396" i="3"/>
  <c r="O2985" i="1"/>
  <c r="M2987" i="1"/>
  <c r="I3916" i="1"/>
  <c r="J3913" i="1"/>
  <c r="A2984" i="3" l="1"/>
  <c r="K3913" i="1"/>
  <c r="H3918" i="1"/>
  <c r="N2987" i="1"/>
  <c r="L2989" i="1"/>
  <c r="A1397" i="3"/>
  <c r="I3917" i="1"/>
  <c r="O2986" i="1"/>
  <c r="M2988" i="1"/>
  <c r="J3914" i="1"/>
  <c r="A2985" i="3" l="1"/>
  <c r="K3914" i="1"/>
  <c r="H3919" i="1"/>
  <c r="N2988" i="1"/>
  <c r="L2990" i="1"/>
  <c r="A1398" i="3"/>
  <c r="I3918" i="1"/>
  <c r="J3915" i="1"/>
  <c r="O2987" i="1"/>
  <c r="M2989" i="1"/>
  <c r="A2986" i="3" l="1"/>
  <c r="K3915" i="1"/>
  <c r="L2991" i="1"/>
  <c r="H3920" i="1"/>
  <c r="N2989" i="1"/>
  <c r="A1399" i="3"/>
  <c r="M2990" i="1"/>
  <c r="I3919" i="1"/>
  <c r="O2988" i="1"/>
  <c r="J3916" i="1"/>
  <c r="A2987" i="3" l="1"/>
  <c r="K3916" i="1"/>
  <c r="H3921" i="1"/>
  <c r="L2992" i="1"/>
  <c r="N2990" i="1"/>
  <c r="A1400" i="3"/>
  <c r="I3920" i="1"/>
  <c r="J3917" i="1"/>
  <c r="O2989" i="1"/>
  <c r="M2991" i="1"/>
  <c r="A2988" i="3" l="1"/>
  <c r="K3917" i="1"/>
  <c r="N2991" i="1"/>
  <c r="L2993" i="1"/>
  <c r="H3922" i="1"/>
  <c r="A1401" i="3"/>
  <c r="O2990" i="1"/>
  <c r="J3918" i="1"/>
  <c r="M2992" i="1"/>
  <c r="I3921" i="1"/>
  <c r="A2989" i="3" l="1"/>
  <c r="K3918" i="1"/>
  <c r="H3923" i="1"/>
  <c r="N2992" i="1"/>
  <c r="L2994" i="1"/>
  <c r="A1402" i="3"/>
  <c r="I3922" i="1"/>
  <c r="J3919" i="1"/>
  <c r="M2993" i="1"/>
  <c r="K3919" i="1" l="1"/>
  <c r="L2995" i="1"/>
  <c r="H3924" i="1"/>
  <c r="N2993" i="1"/>
  <c r="A1403" i="3"/>
  <c r="O2991" i="1"/>
  <c r="M2994" i="1"/>
  <c r="J3920" i="1"/>
  <c r="A2990" i="3" l="1"/>
  <c r="O2992" i="1"/>
  <c r="I3923" i="1"/>
  <c r="A2991" i="3" l="1"/>
  <c r="K3920" i="1"/>
  <c r="N2994" i="1"/>
  <c r="L2996" i="1"/>
  <c r="H3925" i="1"/>
  <c r="A1404" i="3"/>
  <c r="J3921" i="1"/>
  <c r="M2995" i="1"/>
  <c r="I3924" i="1"/>
  <c r="K3921" i="1" l="1"/>
  <c r="L2997" i="1"/>
  <c r="H3926" i="1"/>
  <c r="N2995" i="1"/>
  <c r="A1405" i="3"/>
  <c r="O2993" i="1"/>
  <c r="M2996" i="1"/>
  <c r="A2992" i="3" l="1"/>
  <c r="O2994" i="1"/>
  <c r="J3922" i="1"/>
  <c r="I3925" i="1"/>
  <c r="A2993" i="3" l="1"/>
  <c r="K3922" i="1"/>
  <c r="N2996" i="1"/>
  <c r="L2998" i="1"/>
  <c r="H3927" i="1"/>
  <c r="A1406" i="3"/>
  <c r="O2995" i="1"/>
  <c r="J3923" i="1"/>
  <c r="M2997" i="1"/>
  <c r="I3926" i="1"/>
  <c r="A2994" i="3" l="1"/>
  <c r="K3923" i="1"/>
  <c r="H3928" i="1"/>
  <c r="L2999" i="1"/>
  <c r="N2997" i="1"/>
  <c r="A1407" i="3"/>
  <c r="M2998" i="1"/>
  <c r="I3927" i="1"/>
  <c r="J3924" i="1"/>
  <c r="K3924" i="1" l="1"/>
  <c r="N2998" i="1"/>
  <c r="L3000" i="1"/>
  <c r="H3929" i="1"/>
  <c r="A1408" i="3"/>
  <c r="O2996" i="1"/>
  <c r="O2997" i="1"/>
  <c r="M2999" i="1"/>
  <c r="I3928" i="1"/>
  <c r="J3925" i="1"/>
  <c r="A2995" i="3" l="1"/>
  <c r="A2996" i="3"/>
  <c r="K3925" i="1"/>
  <c r="H3930" i="1"/>
  <c r="N2999" i="1"/>
  <c r="L3001" i="1"/>
  <c r="A1409" i="3"/>
  <c r="I3929" i="1"/>
  <c r="O2998" i="1"/>
  <c r="M3000" i="1"/>
  <c r="J3926" i="1"/>
  <c r="A2997" i="3" l="1"/>
  <c r="K3926" i="1"/>
  <c r="L3002" i="1"/>
  <c r="H3931" i="1"/>
  <c r="N3000" i="1"/>
  <c r="A1410" i="3"/>
  <c r="M3001" i="1"/>
  <c r="I3930" i="1"/>
  <c r="J3927" i="1"/>
  <c r="K3927" i="1" l="1"/>
  <c r="L3003" i="1"/>
  <c r="N3001" i="1"/>
  <c r="H3932" i="1"/>
  <c r="A1411" i="3"/>
  <c r="O2999" i="1"/>
  <c r="M3002" i="1"/>
  <c r="J3928" i="1"/>
  <c r="I3931" i="1"/>
  <c r="A2998" i="3" l="1"/>
  <c r="O3000" i="1"/>
  <c r="A2999" i="3" l="1"/>
  <c r="K3928" i="1"/>
  <c r="L3004" i="1"/>
  <c r="H3933" i="1"/>
  <c r="N3002" i="1"/>
  <c r="A1412" i="3"/>
  <c r="J3929" i="1"/>
  <c r="M3003" i="1"/>
  <c r="I3932" i="1"/>
  <c r="K3929" i="1" l="1"/>
  <c r="N3003" i="1"/>
  <c r="L3005" i="1"/>
  <c r="H3934" i="1"/>
  <c r="A1413" i="3"/>
  <c r="O3001" i="1"/>
  <c r="I3933" i="1"/>
  <c r="J3930" i="1"/>
  <c r="A3000" i="3" l="1"/>
  <c r="O3002" i="1"/>
  <c r="M3004" i="1"/>
  <c r="A3001" i="3" l="1"/>
  <c r="K3930" i="1"/>
  <c r="H3935" i="1"/>
  <c r="N3004" i="1"/>
  <c r="L3006" i="1"/>
  <c r="A1414" i="3"/>
  <c r="O3003" i="1"/>
  <c r="J3931" i="1"/>
  <c r="M3005" i="1"/>
  <c r="I3934" i="1"/>
  <c r="A3002" i="3" l="1"/>
  <c r="K3931" i="1"/>
  <c r="L3007" i="1"/>
  <c r="N3005" i="1"/>
  <c r="H3936" i="1"/>
  <c r="A1415" i="3"/>
  <c r="O3004" i="1"/>
  <c r="J3932" i="1"/>
  <c r="M3006" i="1"/>
  <c r="I3935" i="1"/>
  <c r="A3003" i="3" l="1"/>
  <c r="K3932" i="1"/>
  <c r="N3006" i="1"/>
  <c r="H3937" i="1"/>
  <c r="L3008" i="1"/>
  <c r="A1416" i="3"/>
  <c r="I3936" i="1"/>
  <c r="M3007" i="1"/>
  <c r="J3933" i="1"/>
  <c r="K3933" i="1" l="1"/>
  <c r="L3009" i="1"/>
  <c r="N3007" i="1"/>
  <c r="H3938" i="1"/>
  <c r="A1417" i="3"/>
  <c r="O3005" i="1"/>
  <c r="M3008" i="1"/>
  <c r="J3934" i="1"/>
  <c r="I3937" i="1"/>
  <c r="A3004" i="3" l="1"/>
  <c r="O3006" i="1"/>
  <c r="A3005" i="3" l="1"/>
  <c r="K3934" i="1"/>
  <c r="H3939" i="1"/>
  <c r="L3010" i="1"/>
  <c r="N3008" i="1"/>
  <c r="A1418" i="3"/>
  <c r="J3935" i="1"/>
  <c r="I3938" i="1"/>
  <c r="M3009" i="1"/>
  <c r="K3935" i="1" l="1"/>
  <c r="N3009" i="1"/>
  <c r="L3011" i="1"/>
  <c r="H3940" i="1"/>
  <c r="A1419" i="3"/>
  <c r="O3007" i="1"/>
  <c r="O3008" i="1"/>
  <c r="M3010" i="1"/>
  <c r="I3939" i="1"/>
  <c r="J3936" i="1"/>
  <c r="A3006" i="3" l="1"/>
  <c r="A3007" i="3"/>
  <c r="K3936" i="1"/>
  <c r="H3941" i="1"/>
  <c r="N3010" i="1"/>
  <c r="L3012" i="1"/>
  <c r="A1420" i="3"/>
  <c r="I3940" i="1"/>
  <c r="J3937" i="1"/>
  <c r="O3009" i="1"/>
  <c r="M3011" i="1"/>
  <c r="A3008" i="3" l="1"/>
  <c r="K3937" i="1"/>
  <c r="N3011" i="1"/>
  <c r="H3942" i="1"/>
  <c r="L3013" i="1"/>
  <c r="A1421" i="3"/>
  <c r="O3010" i="1"/>
  <c r="I3941" i="1"/>
  <c r="M3012" i="1"/>
  <c r="J3938" i="1"/>
  <c r="A3009" i="3" l="1"/>
  <c r="K3938" i="1"/>
  <c r="L3014" i="1"/>
  <c r="N3012" i="1"/>
  <c r="H3943" i="1"/>
  <c r="A1422" i="3"/>
  <c r="M3013" i="1"/>
  <c r="O3011" i="1"/>
  <c r="I3942" i="1"/>
  <c r="J3939" i="1"/>
  <c r="A3010" i="3" l="1"/>
  <c r="K3939" i="1"/>
  <c r="H3944" i="1"/>
  <c r="L3015" i="1"/>
  <c r="N3013" i="1"/>
  <c r="A1423" i="3"/>
  <c r="I3943" i="1"/>
  <c r="M3014" i="1"/>
  <c r="O3012" i="1"/>
  <c r="J3940" i="1"/>
  <c r="A3011" i="3" l="1"/>
  <c r="K3940" i="1"/>
  <c r="H3945" i="1"/>
  <c r="L3016" i="1"/>
  <c r="N3014" i="1"/>
  <c r="A1424" i="3"/>
  <c r="I3944" i="1"/>
  <c r="M3015" i="1"/>
  <c r="J3941" i="1"/>
  <c r="K3941" i="1" l="1"/>
  <c r="N3015" i="1"/>
  <c r="H3946" i="1"/>
  <c r="L3017" i="1"/>
  <c r="A1425" i="3"/>
  <c r="O3013" i="1"/>
  <c r="O3014" i="1"/>
  <c r="J3942" i="1"/>
  <c r="I3945" i="1"/>
  <c r="M3016" i="1"/>
  <c r="A3012" i="3" l="1"/>
  <c r="A3013" i="3"/>
  <c r="K3942" i="1"/>
  <c r="H3947" i="1"/>
  <c r="N3016" i="1"/>
  <c r="L3018" i="1"/>
  <c r="A1426" i="3"/>
  <c r="I3946" i="1"/>
  <c r="O3015" i="1"/>
  <c r="M3017" i="1"/>
  <c r="J3943" i="1"/>
  <c r="A3014" i="3" l="1"/>
  <c r="K3943" i="1"/>
  <c r="L3019" i="1"/>
  <c r="H3948" i="1"/>
  <c r="N3017" i="1"/>
  <c r="A1427" i="3"/>
  <c r="M3018" i="1"/>
  <c r="I3947" i="1"/>
  <c r="J3944" i="1"/>
  <c r="K3944" i="1" l="1"/>
  <c r="H3949" i="1"/>
  <c r="L3020" i="1"/>
  <c r="N3018" i="1"/>
  <c r="A1428" i="3"/>
  <c r="O3016" i="1"/>
  <c r="M3019" i="1"/>
  <c r="J3945" i="1"/>
  <c r="I3948" i="1"/>
  <c r="A3015" i="3" l="1"/>
  <c r="O3017" i="1"/>
  <c r="A3016" i="3" l="1"/>
  <c r="K3945" i="1"/>
  <c r="N3019" i="1"/>
  <c r="H3950" i="1"/>
  <c r="L3021" i="1"/>
  <c r="A1429" i="3"/>
  <c r="O3018" i="1"/>
  <c r="J3946" i="1"/>
  <c r="M3020" i="1"/>
  <c r="I3949" i="1"/>
  <c r="A3017" i="3" l="1"/>
  <c r="K3946" i="1"/>
  <c r="N3020" i="1"/>
  <c r="L3022" i="1"/>
  <c r="H3951" i="1"/>
  <c r="A1430" i="3"/>
  <c r="M3021" i="1"/>
  <c r="O3019" i="1"/>
  <c r="I3950" i="1"/>
  <c r="J3947" i="1"/>
  <c r="A3018" i="3" l="1"/>
  <c r="K3947" i="1"/>
  <c r="L3023" i="1"/>
  <c r="H3952" i="1"/>
  <c r="N3021" i="1"/>
  <c r="A1431" i="3"/>
  <c r="J3948" i="1"/>
  <c r="I3951" i="1"/>
  <c r="O3020" i="1"/>
  <c r="M3022" i="1"/>
  <c r="A3019" i="3" l="1"/>
  <c r="K3948" i="1"/>
  <c r="N3022" i="1"/>
  <c r="H3953" i="1"/>
  <c r="L3024" i="1"/>
  <c r="A1432" i="3"/>
  <c r="O3021" i="1"/>
  <c r="M3023" i="1"/>
  <c r="I3952" i="1"/>
  <c r="J3949" i="1"/>
  <c r="A3020" i="3" l="1"/>
  <c r="K3949" i="1"/>
  <c r="H3954" i="1"/>
  <c r="N3023" i="1"/>
  <c r="L3025" i="1"/>
  <c r="A1433" i="3"/>
  <c r="M3024" i="1"/>
  <c r="O3022" i="1"/>
  <c r="J3950" i="1"/>
  <c r="I3953" i="1"/>
  <c r="A3021" i="3" l="1"/>
  <c r="K3950" i="1"/>
  <c r="L3026" i="1"/>
  <c r="N3024" i="1"/>
  <c r="H3955" i="1"/>
  <c r="A1434" i="3"/>
  <c r="M3025" i="1"/>
  <c r="J3951" i="1"/>
  <c r="O3023" i="1"/>
  <c r="I3954" i="1"/>
  <c r="A3022" i="3" l="1"/>
  <c r="K3951" i="1"/>
  <c r="H3956" i="1"/>
  <c r="L3027" i="1"/>
  <c r="N3025" i="1"/>
  <c r="A1435" i="3"/>
  <c r="I3955" i="1"/>
  <c r="M3026" i="1"/>
  <c r="O3024" i="1"/>
  <c r="J3952" i="1"/>
  <c r="A3023" i="3" l="1"/>
  <c r="K3952" i="1"/>
  <c r="L3028" i="1"/>
  <c r="H3957" i="1"/>
  <c r="N3026" i="1"/>
  <c r="A1436" i="3"/>
  <c r="I3956" i="1"/>
  <c r="J3953" i="1"/>
  <c r="O3025" i="1"/>
  <c r="M3027" i="1"/>
  <c r="A3024" i="3" l="1"/>
  <c r="K3953" i="1"/>
  <c r="L3029" i="1"/>
  <c r="H3958" i="1"/>
  <c r="N3027" i="1"/>
  <c r="A1437" i="3"/>
  <c r="I3957" i="1"/>
  <c r="J3954" i="1"/>
  <c r="O3026" i="1"/>
  <c r="M3028" i="1"/>
  <c r="A3025" i="3" l="1"/>
  <c r="K3954" i="1"/>
  <c r="L3030" i="1"/>
  <c r="H3959" i="1"/>
  <c r="N3028" i="1"/>
  <c r="A1438" i="3"/>
  <c r="M3029" i="1"/>
  <c r="I3958" i="1"/>
  <c r="O3027" i="1"/>
  <c r="J3955" i="1"/>
  <c r="A3026" i="3" l="1"/>
  <c r="K3955" i="1"/>
  <c r="L3031" i="1"/>
  <c r="N3029" i="1"/>
  <c r="H3960" i="1"/>
  <c r="A1439" i="3"/>
  <c r="I3959" i="1"/>
  <c r="J3956" i="1"/>
  <c r="M3030" i="1"/>
  <c r="K3956" i="1" l="1"/>
  <c r="H3961" i="1"/>
  <c r="L3032" i="1"/>
  <c r="N3030" i="1"/>
  <c r="A1440" i="3"/>
  <c r="O3028" i="1"/>
  <c r="M3031" i="1"/>
  <c r="J3957" i="1"/>
  <c r="I3960" i="1"/>
  <c r="A3027" i="3" l="1"/>
  <c r="O3029" i="1"/>
  <c r="A3028" i="3" l="1"/>
  <c r="K3957" i="1"/>
  <c r="H3962" i="1"/>
  <c r="L3033" i="1"/>
  <c r="N3031" i="1"/>
  <c r="A1441" i="3"/>
  <c r="M3032" i="1"/>
  <c r="J3958" i="1"/>
  <c r="O3030" i="1"/>
  <c r="I3961" i="1"/>
  <c r="A3029" i="3" l="1"/>
  <c r="K3958" i="1"/>
  <c r="H3963" i="1"/>
  <c r="N3032" i="1"/>
  <c r="L3034" i="1"/>
  <c r="A1442" i="3"/>
  <c r="I3962" i="1"/>
  <c r="M3033" i="1"/>
  <c r="J3959" i="1"/>
  <c r="K3959" i="1" l="1"/>
  <c r="L3035" i="1"/>
  <c r="N3033" i="1"/>
  <c r="H3964" i="1"/>
  <c r="A1443" i="3"/>
  <c r="O3031" i="1"/>
  <c r="M3034" i="1"/>
  <c r="I3963" i="1"/>
  <c r="A3030" i="3" l="1"/>
  <c r="O3032" i="1"/>
  <c r="J3960" i="1"/>
  <c r="A3031" i="3" l="1"/>
  <c r="K3960" i="1"/>
  <c r="N3034" i="1"/>
  <c r="H3965" i="1"/>
  <c r="L3036" i="1"/>
  <c r="A1444" i="3"/>
  <c r="O3033" i="1"/>
  <c r="I3964" i="1"/>
  <c r="M3035" i="1"/>
  <c r="J3961" i="1"/>
  <c r="A3032" i="3" l="1"/>
  <c r="K3961" i="1"/>
  <c r="N3035" i="1"/>
  <c r="H3966" i="1"/>
  <c r="L3037" i="1"/>
  <c r="A1445" i="3"/>
  <c r="O3034" i="1"/>
  <c r="J3962" i="1"/>
  <c r="M3036" i="1"/>
  <c r="I3965" i="1"/>
  <c r="A3033" i="3" l="1"/>
  <c r="K3962" i="1"/>
  <c r="L3038" i="1"/>
  <c r="H3967" i="1"/>
  <c r="N3036" i="1"/>
  <c r="A1446" i="3"/>
  <c r="M3037" i="1"/>
  <c r="I3966" i="1"/>
  <c r="O3035" i="1"/>
  <c r="J3963" i="1"/>
  <c r="A3034" i="3" l="1"/>
  <c r="K3963" i="1"/>
  <c r="H3968" i="1"/>
  <c r="L3039" i="1"/>
  <c r="N3037" i="1"/>
  <c r="A1447" i="3"/>
  <c r="I3967" i="1"/>
  <c r="M3038" i="1"/>
  <c r="O3036" i="1"/>
  <c r="J3964" i="1"/>
  <c r="A3035" i="3" l="1"/>
  <c r="K3964" i="1"/>
  <c r="L3040" i="1"/>
  <c r="N3038" i="1"/>
  <c r="H3969" i="1"/>
  <c r="A1448" i="3"/>
  <c r="I3968" i="1"/>
  <c r="J3965" i="1"/>
  <c r="O3037" i="1"/>
  <c r="M3039" i="1"/>
  <c r="A3036" i="3" l="1"/>
  <c r="K3965" i="1"/>
  <c r="H3970" i="1"/>
  <c r="N3039" i="1"/>
  <c r="L3041" i="1"/>
  <c r="A1449" i="3"/>
  <c r="I3969" i="1"/>
  <c r="M3040" i="1"/>
  <c r="O3038" i="1"/>
  <c r="J3966" i="1"/>
  <c r="A3037" i="3" l="1"/>
  <c r="K3966" i="1"/>
  <c r="L3042" i="1"/>
  <c r="H3971" i="1"/>
  <c r="N3040" i="1"/>
  <c r="A1450" i="3"/>
  <c r="M3041" i="1"/>
  <c r="O3039" i="1"/>
  <c r="J3967" i="1"/>
  <c r="I3970" i="1"/>
  <c r="A3038" i="3" l="1"/>
  <c r="K3967" i="1"/>
  <c r="H3972" i="1"/>
  <c r="L3043" i="1"/>
  <c r="N3041" i="1"/>
  <c r="A1451" i="3"/>
  <c r="I3971" i="1"/>
  <c r="O3040" i="1"/>
  <c r="J3968" i="1"/>
  <c r="M3042" i="1"/>
  <c r="A3039" i="3" l="1"/>
  <c r="K3968" i="1"/>
  <c r="L3044" i="1"/>
  <c r="H3973" i="1"/>
  <c r="N3042" i="1"/>
  <c r="A1452" i="3"/>
  <c r="M3043" i="1"/>
  <c r="I3972" i="1"/>
  <c r="O3041" i="1"/>
  <c r="J3969" i="1"/>
  <c r="A3040" i="3" l="1"/>
  <c r="K3969" i="1"/>
  <c r="H3974" i="1"/>
  <c r="L3045" i="1"/>
  <c r="N3043" i="1"/>
  <c r="A1453" i="3"/>
  <c r="M3044" i="1"/>
  <c r="O3042" i="1"/>
  <c r="J3970" i="1"/>
  <c r="I3973" i="1"/>
  <c r="A3041" i="3" l="1"/>
  <c r="K3970" i="1"/>
  <c r="H3975" i="1"/>
  <c r="L3046" i="1"/>
  <c r="N3044" i="1"/>
  <c r="A1454" i="3"/>
  <c r="J3971" i="1"/>
  <c r="I3974" i="1"/>
  <c r="O3043" i="1"/>
  <c r="M3045" i="1"/>
  <c r="A3042" i="3" l="1"/>
  <c r="K3971" i="1"/>
  <c r="L3047" i="1"/>
  <c r="N3045" i="1"/>
  <c r="H3976" i="1"/>
  <c r="A1455" i="3"/>
  <c r="M3046" i="1"/>
  <c r="J3972" i="1"/>
  <c r="O3044" i="1"/>
  <c r="I3975" i="1"/>
  <c r="A3043" i="3" l="1"/>
  <c r="K3972" i="1"/>
  <c r="H3977" i="1"/>
  <c r="L3048" i="1"/>
  <c r="N3046" i="1"/>
  <c r="A1456" i="3"/>
  <c r="J3973" i="1"/>
  <c r="I3976" i="1"/>
  <c r="M3047" i="1"/>
  <c r="K3973" i="1" l="1"/>
  <c r="N3047" i="1"/>
  <c r="H3978" i="1"/>
  <c r="L3049" i="1"/>
  <c r="A1457" i="3"/>
  <c r="O3045" i="1"/>
  <c r="J3974" i="1"/>
  <c r="A3044" i="3" l="1"/>
  <c r="O3046" i="1"/>
  <c r="I3977" i="1"/>
  <c r="M3048" i="1"/>
  <c r="A3045" i="3" l="1"/>
  <c r="K3974" i="1"/>
  <c r="L3050" i="1"/>
  <c r="H3979" i="1"/>
  <c r="N3048" i="1"/>
  <c r="A1458" i="3"/>
  <c r="M3049" i="1"/>
  <c r="I3978" i="1"/>
  <c r="J3975" i="1"/>
  <c r="K3975" i="1" l="1"/>
  <c r="L3051" i="1"/>
  <c r="H3980" i="1"/>
  <c r="N3049" i="1"/>
  <c r="A1459" i="3"/>
  <c r="O3047" i="1"/>
  <c r="M3050" i="1"/>
  <c r="I3979" i="1"/>
  <c r="A3046" i="3" l="1"/>
  <c r="O3048" i="1"/>
  <c r="J3976" i="1"/>
  <c r="A3047" i="3" l="1"/>
  <c r="K3976" i="1"/>
  <c r="N3050" i="1"/>
  <c r="L3052" i="1"/>
  <c r="H3981" i="1"/>
  <c r="A1460" i="3"/>
  <c r="I3980" i="1"/>
  <c r="M3051" i="1"/>
  <c r="J3977" i="1"/>
  <c r="K3977" i="1" l="1"/>
  <c r="L3053" i="1"/>
  <c r="H3982" i="1"/>
  <c r="N3051" i="1"/>
  <c r="A1461" i="3"/>
  <c r="O3049" i="1"/>
  <c r="M3052" i="1"/>
  <c r="I3981" i="1"/>
  <c r="J3978" i="1"/>
  <c r="A3048" i="3" l="1"/>
  <c r="O3050" i="1"/>
  <c r="A3049" i="3" l="1"/>
  <c r="K3978" i="1"/>
  <c r="N3052" i="1"/>
  <c r="L3054" i="1"/>
  <c r="H3983" i="1"/>
  <c r="A1462" i="3"/>
  <c r="O3051" i="1"/>
  <c r="J3979" i="1"/>
  <c r="I3982" i="1"/>
  <c r="M3053" i="1"/>
  <c r="A3050" i="3" l="1"/>
  <c r="K3979" i="1"/>
  <c r="H3984" i="1"/>
  <c r="L3055" i="1"/>
  <c r="N3053" i="1"/>
  <c r="A1463" i="3"/>
  <c r="M3054" i="1"/>
  <c r="I3983" i="1"/>
  <c r="O3052" i="1"/>
  <c r="J3980" i="1"/>
  <c r="A3051" i="3" l="1"/>
  <c r="K3980" i="1"/>
  <c r="H3985" i="1"/>
  <c r="N3054" i="1"/>
  <c r="L3056" i="1"/>
  <c r="A1464" i="3"/>
  <c r="I3984" i="1"/>
  <c r="O3053" i="1"/>
  <c r="M3055" i="1"/>
  <c r="J3981" i="1"/>
  <c r="A3052" i="3" l="1"/>
  <c r="K3981" i="1"/>
  <c r="L3057" i="1"/>
  <c r="H3986" i="1"/>
  <c r="N3055" i="1"/>
  <c r="A1465" i="3"/>
  <c r="I3985" i="1"/>
  <c r="J3982" i="1"/>
  <c r="M3056" i="1"/>
  <c r="K3982" i="1" l="1"/>
  <c r="L3058" i="1"/>
  <c r="H3987" i="1"/>
  <c r="N3056" i="1"/>
  <c r="A1466" i="3"/>
  <c r="O3054" i="1"/>
  <c r="I3986" i="1"/>
  <c r="J3983" i="1"/>
  <c r="A3053" i="3" l="1"/>
  <c r="O3055" i="1"/>
  <c r="M3057" i="1"/>
  <c r="A3054" i="3" l="1"/>
  <c r="K3983" i="1"/>
  <c r="L3059" i="1"/>
  <c r="N3057" i="1"/>
  <c r="H3988" i="1"/>
  <c r="A1467" i="3"/>
  <c r="M3058" i="1"/>
  <c r="O3056" i="1"/>
  <c r="I3987" i="1"/>
  <c r="J3984" i="1"/>
  <c r="A3055" i="3" l="1"/>
  <c r="K3984" i="1"/>
  <c r="H3989" i="1"/>
  <c r="L3060" i="1"/>
  <c r="N3058" i="1"/>
  <c r="A1468" i="3"/>
  <c r="I3988" i="1"/>
  <c r="O3057" i="1"/>
  <c r="J3985" i="1"/>
  <c r="M3059" i="1"/>
  <c r="A3056" i="3" l="1"/>
  <c r="K3985" i="1"/>
  <c r="L3061" i="1"/>
  <c r="H3990" i="1"/>
  <c r="N3059" i="1"/>
  <c r="A1469" i="3"/>
  <c r="I3989" i="1"/>
  <c r="J3986" i="1"/>
  <c r="O3058" i="1"/>
  <c r="M3060" i="1"/>
  <c r="A3057" i="3" l="1"/>
  <c r="K3986" i="1"/>
  <c r="L3062" i="1"/>
  <c r="N3060" i="1"/>
  <c r="H3991" i="1"/>
  <c r="A1470" i="3"/>
  <c r="M3061" i="1"/>
  <c r="I3990" i="1"/>
  <c r="O3059" i="1"/>
  <c r="J3987" i="1"/>
  <c r="A3058" i="3" l="1"/>
  <c r="K3987" i="1"/>
  <c r="N3061" i="1"/>
  <c r="H3992" i="1"/>
  <c r="L3063" i="1"/>
  <c r="A1471" i="3"/>
  <c r="M3062" i="1"/>
  <c r="J3988" i="1"/>
  <c r="O3060" i="1"/>
  <c r="I3991" i="1"/>
  <c r="A3059" i="3" l="1"/>
  <c r="K3988" i="1"/>
  <c r="L3064" i="1"/>
  <c r="N3062" i="1"/>
  <c r="H3993" i="1"/>
  <c r="A1472" i="3"/>
  <c r="M3063" i="1"/>
  <c r="I3992" i="1"/>
  <c r="O3061" i="1"/>
  <c r="J3989" i="1"/>
  <c r="A3060" i="3" l="1"/>
  <c r="K3989" i="1"/>
  <c r="N3063" i="1"/>
  <c r="H3994" i="1"/>
  <c r="L3065" i="1"/>
  <c r="A1473" i="3"/>
  <c r="I3993" i="1"/>
  <c r="M3064" i="1"/>
  <c r="O3062" i="1"/>
  <c r="J3990" i="1"/>
  <c r="A3061" i="3" l="1"/>
  <c r="K3990" i="1"/>
  <c r="L3066" i="1"/>
  <c r="H3995" i="1"/>
  <c r="N3064" i="1"/>
  <c r="A1474" i="3"/>
  <c r="M3065" i="1"/>
  <c r="I3994" i="1"/>
  <c r="O3063" i="1"/>
  <c r="J3991" i="1"/>
  <c r="A3062" i="3" l="1"/>
  <c r="K3991" i="1"/>
  <c r="N3065" i="1"/>
  <c r="H3996" i="1"/>
  <c r="L3067" i="1"/>
  <c r="A1475" i="3"/>
  <c r="I3995" i="1"/>
  <c r="M3066" i="1"/>
  <c r="O3064" i="1"/>
  <c r="J3992" i="1"/>
  <c r="A3063" i="3" l="1"/>
  <c r="K3992" i="1"/>
  <c r="L3068" i="1"/>
  <c r="H3997" i="1"/>
  <c r="N3066" i="1"/>
  <c r="A1476" i="3"/>
  <c r="I3996" i="1"/>
  <c r="J3993" i="1"/>
  <c r="M3067" i="1"/>
  <c r="K3993" i="1" l="1"/>
  <c r="H3998" i="1"/>
  <c r="N3067" i="1"/>
  <c r="L3069" i="1"/>
  <c r="A1477" i="3"/>
  <c r="O3065" i="1"/>
  <c r="I3997" i="1"/>
  <c r="M3068" i="1"/>
  <c r="A3064" i="3" l="1"/>
  <c r="O3066" i="1"/>
  <c r="J3994" i="1"/>
  <c r="A3065" i="3" l="1"/>
  <c r="K3994" i="1"/>
  <c r="N3068" i="1"/>
  <c r="H3999" i="1"/>
  <c r="L3070" i="1"/>
  <c r="A1478" i="3"/>
  <c r="O3067" i="1"/>
  <c r="M3069" i="1"/>
  <c r="I3998" i="1"/>
  <c r="J3995" i="1"/>
  <c r="A3066" i="3" l="1"/>
  <c r="K3995" i="1"/>
  <c r="H4000" i="1"/>
  <c r="L3071" i="1"/>
  <c r="N3069" i="1"/>
  <c r="A1479" i="3"/>
  <c r="I3999" i="1"/>
  <c r="J3996" i="1"/>
  <c r="O3068" i="1"/>
  <c r="M3070" i="1"/>
  <c r="A3067" i="3" l="1"/>
  <c r="K3996" i="1"/>
  <c r="L3072" i="1"/>
  <c r="H4001" i="1"/>
  <c r="N3070" i="1"/>
  <c r="A1480" i="3"/>
  <c r="M3071" i="1"/>
  <c r="O3069" i="1"/>
  <c r="J3997" i="1"/>
  <c r="I4000" i="1"/>
  <c r="A3068" i="3" l="1"/>
  <c r="K3997" i="1"/>
  <c r="L3073" i="1"/>
  <c r="N3071" i="1"/>
  <c r="H4002" i="1"/>
  <c r="A1481" i="3"/>
  <c r="I4001" i="1"/>
  <c r="O3070" i="1"/>
  <c r="J3998" i="1"/>
  <c r="M3072" i="1"/>
  <c r="A3069" i="3" l="1"/>
  <c r="K3998" i="1"/>
  <c r="H4003" i="1"/>
  <c r="N3072" i="1"/>
  <c r="L3074" i="1"/>
  <c r="A1482" i="3"/>
  <c r="O3071" i="1"/>
  <c r="M3073" i="1"/>
  <c r="I4002" i="1"/>
  <c r="J3999" i="1"/>
  <c r="A3070" i="3" l="1"/>
  <c r="K3999" i="1"/>
  <c r="H4004" i="1"/>
  <c r="N3073" i="1"/>
  <c r="L3075" i="1"/>
  <c r="A1483" i="3"/>
  <c r="I4003" i="1"/>
  <c r="J4000" i="1"/>
  <c r="O3072" i="1"/>
  <c r="M3074" i="1"/>
  <c r="A3071" i="3" l="1"/>
  <c r="K4000" i="1"/>
  <c r="H4005" i="1"/>
  <c r="L3076" i="1"/>
  <c r="N3074" i="1"/>
  <c r="A1484" i="3"/>
  <c r="J4001" i="1"/>
  <c r="M3075" i="1"/>
  <c r="I4004" i="1"/>
  <c r="K4001" i="1" l="1"/>
  <c r="H4006" i="1"/>
  <c r="N3075" i="1"/>
  <c r="L3077" i="1"/>
  <c r="A1485" i="3"/>
  <c r="O3073" i="1"/>
  <c r="I4005" i="1"/>
  <c r="A3072" i="3" l="1"/>
  <c r="O3074" i="1"/>
  <c r="M3076" i="1"/>
  <c r="J4002" i="1"/>
  <c r="A3073" i="3" l="1"/>
  <c r="K4002" i="1"/>
  <c r="L3078" i="1"/>
  <c r="H4007" i="1"/>
  <c r="N3076" i="1"/>
  <c r="A1486" i="3"/>
  <c r="I4006" i="1"/>
  <c r="M3077" i="1"/>
  <c r="O3075" i="1"/>
  <c r="J4003" i="1"/>
  <c r="A3074" i="3" l="1"/>
  <c r="K4003" i="1"/>
  <c r="N3077" i="1"/>
  <c r="H4008" i="1"/>
  <c r="L3079" i="1"/>
  <c r="A1487" i="3"/>
  <c r="O3076" i="1"/>
  <c r="I4007" i="1"/>
  <c r="M3078" i="1"/>
  <c r="J4004" i="1"/>
  <c r="A3075" i="3" l="1"/>
  <c r="K4004" i="1"/>
  <c r="L3080" i="1"/>
  <c r="H4009" i="1"/>
  <c r="N3078" i="1"/>
  <c r="A1488" i="3"/>
  <c r="M3079" i="1"/>
  <c r="I4008" i="1"/>
  <c r="O3077" i="1"/>
  <c r="J4005" i="1"/>
  <c r="A3076" i="3" l="1"/>
  <c r="K4005" i="1"/>
  <c r="H4010" i="1"/>
  <c r="L3081" i="1"/>
  <c r="N3079" i="1"/>
  <c r="A1489" i="3"/>
  <c r="M3080" i="1"/>
  <c r="J4006" i="1"/>
  <c r="O3078" i="1"/>
  <c r="I4009" i="1"/>
  <c r="A3077" i="3" l="1"/>
  <c r="K4006" i="1"/>
  <c r="H4011" i="1"/>
  <c r="N3080" i="1"/>
  <c r="L3082" i="1"/>
  <c r="A1490" i="3"/>
  <c r="I4010" i="1"/>
  <c r="J4007" i="1"/>
  <c r="O3079" i="1"/>
  <c r="M3081" i="1"/>
  <c r="A3078" i="3" l="1"/>
  <c r="K4007" i="1"/>
  <c r="N3081" i="1"/>
  <c r="H4012" i="1"/>
  <c r="L3083" i="1"/>
  <c r="A1491" i="3"/>
  <c r="O3080" i="1"/>
  <c r="I4011" i="1"/>
  <c r="J4008" i="1"/>
  <c r="M3082" i="1"/>
  <c r="A3079" i="3" l="1"/>
  <c r="K4008" i="1"/>
  <c r="H4013" i="1"/>
  <c r="L3084" i="1"/>
  <c r="N3082" i="1"/>
  <c r="A1492" i="3"/>
  <c r="I4012" i="1"/>
  <c r="J4009" i="1"/>
  <c r="O3081" i="1"/>
  <c r="M3083" i="1"/>
  <c r="A3080" i="3" l="1"/>
  <c r="K4009" i="1"/>
  <c r="L3085" i="1"/>
  <c r="H4014" i="1"/>
  <c r="N3083" i="1"/>
  <c r="A1493" i="3"/>
  <c r="I4013" i="1"/>
  <c r="O3082" i="1"/>
  <c r="J4010" i="1"/>
  <c r="M3084" i="1"/>
  <c r="A3081" i="3" l="1"/>
  <c r="K4010" i="1"/>
  <c r="L3086" i="1"/>
  <c r="N3084" i="1"/>
  <c r="H4015" i="1"/>
  <c r="A1494" i="3"/>
  <c r="J4011" i="1"/>
  <c r="O3083" i="1"/>
  <c r="M3085" i="1"/>
  <c r="I4014" i="1"/>
  <c r="A3082" i="3" l="1"/>
  <c r="K4011" i="1"/>
  <c r="H4016" i="1"/>
  <c r="L3087" i="1"/>
  <c r="N3085" i="1"/>
  <c r="A1495" i="3"/>
  <c r="I4015" i="1"/>
  <c r="O3084" i="1"/>
  <c r="M3086" i="1"/>
  <c r="J4012" i="1"/>
  <c r="A3083" i="3" l="1"/>
  <c r="K4012" i="1"/>
  <c r="L3088" i="1"/>
  <c r="H4017" i="1"/>
  <c r="N3086" i="1"/>
  <c r="A1496" i="3"/>
  <c r="M3087" i="1"/>
  <c r="J4013" i="1"/>
  <c r="O3085" i="1"/>
  <c r="I4016" i="1"/>
  <c r="A3084" i="3" l="1"/>
  <c r="K4013" i="1"/>
  <c r="N3087" i="1"/>
  <c r="H4018" i="1"/>
  <c r="L3089" i="1"/>
  <c r="A1497" i="3"/>
  <c r="I4017" i="1"/>
  <c r="J4014" i="1"/>
  <c r="M3088" i="1"/>
  <c r="K4014" i="1" l="1"/>
  <c r="N3088" i="1"/>
  <c r="H4019" i="1"/>
  <c r="L3090" i="1"/>
  <c r="A1498" i="3"/>
  <c r="O3086" i="1"/>
  <c r="O3087" i="1"/>
  <c r="J4015" i="1"/>
  <c r="I4018" i="1"/>
  <c r="M3089" i="1"/>
  <c r="A3085" i="3" l="1"/>
  <c r="A3086" i="3"/>
  <c r="K4015" i="1"/>
  <c r="H4020" i="1"/>
  <c r="N3089" i="1"/>
  <c r="L3091" i="1"/>
  <c r="A1499" i="3"/>
  <c r="I4019" i="1"/>
  <c r="J4016" i="1"/>
  <c r="O3088" i="1"/>
  <c r="M3090" i="1"/>
  <c r="A3087" i="3" l="1"/>
  <c r="K4016" i="1"/>
  <c r="N3090" i="1"/>
  <c r="L3092" i="1"/>
  <c r="H4021" i="1"/>
  <c r="A1500" i="3"/>
  <c r="I4020" i="1"/>
  <c r="J4017" i="1"/>
  <c r="O3089" i="1"/>
  <c r="M3091" i="1"/>
  <c r="A3088" i="3" l="1"/>
  <c r="K4017" i="1"/>
  <c r="L3093" i="1"/>
  <c r="H4022" i="1"/>
  <c r="N3091" i="1"/>
  <c r="A1501" i="3"/>
  <c r="J4018" i="1"/>
  <c r="I4021" i="1"/>
  <c r="O3090" i="1"/>
  <c r="M3092" i="1"/>
  <c r="A3089" i="3" l="1"/>
  <c r="K4018" i="1"/>
  <c r="N3092" i="1"/>
  <c r="H4023" i="1"/>
  <c r="L3094" i="1"/>
  <c r="A1502" i="3"/>
  <c r="I4022" i="1"/>
  <c r="J4019" i="1"/>
  <c r="O3091" i="1"/>
  <c r="M3093" i="1"/>
  <c r="A3090" i="3" l="1"/>
  <c r="K4019" i="1"/>
  <c r="L3095" i="1"/>
  <c r="H4024" i="1"/>
  <c r="N3093" i="1"/>
  <c r="A1503" i="3"/>
  <c r="M3094" i="1"/>
  <c r="O3092" i="1"/>
  <c r="I4023" i="1"/>
  <c r="J4020" i="1"/>
  <c r="A3091" i="3" l="1"/>
  <c r="K4020" i="1"/>
  <c r="N3094" i="1"/>
  <c r="H4025" i="1"/>
  <c r="L3096" i="1"/>
  <c r="A1504" i="3"/>
  <c r="I4024" i="1"/>
  <c r="O3093" i="1"/>
  <c r="M3095" i="1"/>
  <c r="J4021" i="1"/>
  <c r="A3092" i="3" l="1"/>
  <c r="K4021" i="1"/>
  <c r="L3097" i="1"/>
  <c r="N3095" i="1"/>
  <c r="H4026" i="1"/>
  <c r="A1505" i="3"/>
  <c r="M3096" i="1"/>
  <c r="J4022" i="1"/>
  <c r="O3094" i="1"/>
  <c r="I4025" i="1"/>
  <c r="A3093" i="3" l="1"/>
  <c r="K4022" i="1"/>
  <c r="N3096" i="1"/>
  <c r="H4027" i="1"/>
  <c r="L3098" i="1"/>
  <c r="A1506" i="3"/>
  <c r="I4026" i="1"/>
  <c r="O3095" i="1"/>
  <c r="M3097" i="1"/>
  <c r="J4023" i="1"/>
  <c r="A3094" i="3" l="1"/>
  <c r="K4023" i="1"/>
  <c r="L3099" i="1"/>
  <c r="H4028" i="1"/>
  <c r="N3097" i="1"/>
  <c r="A1507" i="3"/>
  <c r="M3098" i="1"/>
  <c r="I4027" i="1"/>
  <c r="O3096" i="1"/>
  <c r="J4024" i="1"/>
  <c r="A3095" i="3" l="1"/>
  <c r="K4024" i="1"/>
  <c r="N3098" i="1"/>
  <c r="L3100" i="1"/>
  <c r="H4029" i="1"/>
  <c r="A1508" i="3"/>
  <c r="O3097" i="1"/>
  <c r="J4025" i="1"/>
  <c r="I4028" i="1"/>
  <c r="M3099" i="1"/>
  <c r="A3096" i="3" l="1"/>
  <c r="K4025" i="1"/>
  <c r="L3101" i="1"/>
  <c r="H4030" i="1"/>
  <c r="N3099" i="1"/>
  <c r="A1509" i="3"/>
  <c r="I4029" i="1"/>
  <c r="J4026" i="1"/>
  <c r="M3100" i="1"/>
  <c r="K4026" i="1" l="1"/>
  <c r="L3102" i="1"/>
  <c r="H4031" i="1"/>
  <c r="N3100" i="1"/>
  <c r="A1510" i="3"/>
  <c r="O3098" i="1"/>
  <c r="O3099" i="1"/>
  <c r="M3101" i="1"/>
  <c r="I4030" i="1"/>
  <c r="J4027" i="1"/>
  <c r="A3097" i="3" l="1"/>
  <c r="A3098" i="3"/>
  <c r="K4027" i="1"/>
  <c r="N3101" i="1"/>
  <c r="H4032" i="1"/>
  <c r="L3103" i="1"/>
  <c r="A1511" i="3"/>
  <c r="I4031" i="1"/>
  <c r="M3102" i="1"/>
  <c r="J4028" i="1"/>
  <c r="K4028" i="1" l="1"/>
  <c r="L3104" i="1"/>
  <c r="H4033" i="1"/>
  <c r="N3102" i="1"/>
  <c r="A1512" i="3"/>
  <c r="O3100" i="1"/>
  <c r="M3103" i="1"/>
  <c r="A3099" i="3" l="1"/>
  <c r="O3101" i="1"/>
  <c r="I4032" i="1"/>
  <c r="J4029" i="1"/>
  <c r="A3100" i="3" l="1"/>
  <c r="K4029" i="1"/>
  <c r="N3103" i="1"/>
  <c r="H4034" i="1"/>
  <c r="L3105" i="1"/>
  <c r="A1513" i="3"/>
  <c r="O3102" i="1"/>
  <c r="I4033" i="1"/>
  <c r="J4030" i="1"/>
  <c r="M3104" i="1"/>
  <c r="A3101" i="3" l="1"/>
  <c r="K4030" i="1"/>
  <c r="L3106" i="1"/>
  <c r="N3104" i="1"/>
  <c r="H4035" i="1"/>
  <c r="A1514" i="3"/>
  <c r="M3105" i="1"/>
  <c r="I4034" i="1"/>
  <c r="O3103" i="1"/>
  <c r="J4031" i="1"/>
  <c r="A3102" i="3" l="1"/>
  <c r="K4031" i="1"/>
  <c r="H4036" i="1"/>
  <c r="N3105" i="1"/>
  <c r="L3107" i="1"/>
  <c r="A1515" i="3"/>
  <c r="O3104" i="1"/>
  <c r="J4032" i="1"/>
  <c r="I4035" i="1"/>
  <c r="M3106" i="1"/>
  <c r="A3103" i="3" l="1"/>
  <c r="K4032" i="1"/>
  <c r="L3108" i="1"/>
  <c r="H4037" i="1"/>
  <c r="N3106" i="1"/>
  <c r="A1516" i="3"/>
  <c r="M3107" i="1"/>
  <c r="I4036" i="1"/>
  <c r="O3105" i="1"/>
  <c r="J4033" i="1"/>
  <c r="A3104" i="3" l="1"/>
  <c r="K4033" i="1"/>
  <c r="N3107" i="1"/>
  <c r="L3109" i="1"/>
  <c r="H4038" i="1"/>
  <c r="A1517" i="3"/>
  <c r="O3106" i="1"/>
  <c r="M3108" i="1"/>
  <c r="J4034" i="1"/>
  <c r="I4037" i="1"/>
  <c r="A3105" i="3" l="1"/>
  <c r="K4034" i="1"/>
  <c r="L3110" i="1"/>
  <c r="H4039" i="1"/>
  <c r="N3108" i="1"/>
  <c r="A1518" i="3"/>
  <c r="M3109" i="1"/>
  <c r="I4038" i="1"/>
  <c r="O3107" i="1"/>
  <c r="J4035" i="1"/>
  <c r="A3106" i="3" l="1"/>
  <c r="K4035" i="1"/>
  <c r="L3111" i="1"/>
  <c r="N3109" i="1"/>
  <c r="H4040" i="1"/>
  <c r="A1519" i="3"/>
  <c r="J4036" i="1"/>
  <c r="M3110" i="1"/>
  <c r="O3108" i="1"/>
  <c r="I4039" i="1"/>
  <c r="A3107" i="3" l="1"/>
  <c r="K4036" i="1"/>
  <c r="N3110" i="1"/>
  <c r="H4041" i="1"/>
  <c r="L3112" i="1"/>
  <c r="A1520" i="3"/>
  <c r="M3111" i="1"/>
  <c r="O3109" i="1"/>
  <c r="J4037" i="1"/>
  <c r="I4040" i="1"/>
  <c r="A3108" i="3" l="1"/>
  <c r="K4037" i="1"/>
  <c r="H4042" i="1"/>
  <c r="L3113" i="1"/>
  <c r="N3111" i="1"/>
  <c r="A1521" i="3"/>
  <c r="I4041" i="1"/>
  <c r="M3112" i="1"/>
  <c r="O3110" i="1"/>
  <c r="J4038" i="1"/>
  <c r="A3109" i="3" l="1"/>
  <c r="K4038" i="1"/>
  <c r="N3112" i="1"/>
  <c r="H4043" i="1"/>
  <c r="L3114" i="1"/>
  <c r="A1522" i="3"/>
  <c r="I4042" i="1"/>
  <c r="O3111" i="1"/>
  <c r="J4039" i="1"/>
  <c r="M3113" i="1"/>
  <c r="A3110" i="3" l="1"/>
  <c r="K4039" i="1"/>
  <c r="L3115" i="1"/>
  <c r="H4044" i="1"/>
  <c r="N3113" i="1"/>
  <c r="A1523" i="3"/>
  <c r="M3114" i="1"/>
  <c r="J4040" i="1"/>
  <c r="O3112" i="1"/>
  <c r="I4043" i="1"/>
  <c r="A3111" i="3" l="1"/>
  <c r="K4040" i="1"/>
  <c r="N3114" i="1"/>
  <c r="L3116" i="1"/>
  <c r="H4045" i="1"/>
  <c r="A1524" i="3"/>
  <c r="M3115" i="1"/>
  <c r="J4041" i="1"/>
  <c r="O3113" i="1"/>
  <c r="I4044" i="1"/>
  <c r="A3112" i="3" l="1"/>
  <c r="K4041" i="1"/>
  <c r="H4046" i="1"/>
  <c r="L3117" i="1"/>
  <c r="N3115" i="1"/>
  <c r="A1525" i="3"/>
  <c r="I4045" i="1"/>
  <c r="J4042" i="1"/>
  <c r="M3116" i="1"/>
  <c r="K4042" i="1" l="1"/>
  <c r="N3116" i="1"/>
  <c r="H4047" i="1"/>
  <c r="L3118" i="1"/>
  <c r="A1526" i="3"/>
  <c r="O3114" i="1"/>
  <c r="J4043" i="1"/>
  <c r="A3113" i="3" l="1"/>
  <c r="O3115" i="1"/>
  <c r="I4046" i="1"/>
  <c r="M3117" i="1"/>
  <c r="A3114" i="3" l="1"/>
  <c r="K4043" i="1"/>
  <c r="L3119" i="1"/>
  <c r="H4048" i="1"/>
  <c r="N3117" i="1"/>
  <c r="A1527" i="3"/>
  <c r="I4047" i="1"/>
  <c r="J4044" i="1"/>
  <c r="O3116" i="1"/>
  <c r="M3118" i="1"/>
  <c r="A3115" i="3" l="1"/>
  <c r="K4044" i="1"/>
  <c r="H4049" i="1"/>
  <c r="L3120" i="1"/>
  <c r="N3118" i="1"/>
  <c r="A1528" i="3"/>
  <c r="I4048" i="1"/>
  <c r="M3119" i="1"/>
  <c r="O3117" i="1"/>
  <c r="J4045" i="1"/>
  <c r="A3116" i="3" l="1"/>
  <c r="K4045" i="1"/>
  <c r="N3119" i="1"/>
  <c r="H4050" i="1"/>
  <c r="L3121" i="1"/>
  <c r="A1529" i="3"/>
  <c r="J4046" i="1"/>
  <c r="I4049" i="1"/>
  <c r="O3118" i="1"/>
  <c r="M3120" i="1"/>
  <c r="A3117" i="3" l="1"/>
  <c r="K4046" i="1"/>
  <c r="L3122" i="1"/>
  <c r="H4051" i="1"/>
  <c r="N3120" i="1"/>
  <c r="A1530" i="3"/>
  <c r="I4050" i="1"/>
  <c r="O3119" i="1"/>
  <c r="M3121" i="1"/>
  <c r="J4047" i="1"/>
  <c r="A3118" i="3" l="1"/>
  <c r="K4047" i="1"/>
  <c r="L3123" i="1"/>
  <c r="N3121" i="1"/>
  <c r="H4052" i="1"/>
  <c r="A1531" i="3"/>
  <c r="O3120" i="1"/>
  <c r="M3122" i="1"/>
  <c r="I4051" i="1"/>
  <c r="J4048" i="1"/>
  <c r="A3119" i="3" l="1"/>
  <c r="K4048" i="1"/>
  <c r="H4053" i="1"/>
  <c r="N3122" i="1"/>
  <c r="L3124" i="1"/>
  <c r="A1532" i="3"/>
  <c r="I4052" i="1"/>
  <c r="J4049" i="1"/>
  <c r="M3123" i="1"/>
  <c r="K4049" i="1" l="1"/>
  <c r="L3125" i="1"/>
  <c r="N3123" i="1"/>
  <c r="H4054" i="1"/>
  <c r="A1533" i="3"/>
  <c r="O3121" i="1"/>
  <c r="M3124" i="1"/>
  <c r="A3120" i="3" l="1"/>
  <c r="O3122" i="1"/>
  <c r="I4053" i="1"/>
  <c r="J4050" i="1"/>
  <c r="A3121" i="3" l="1"/>
  <c r="K4050" i="1"/>
  <c r="N3124" i="1"/>
  <c r="H4055" i="1"/>
  <c r="L3126" i="1"/>
  <c r="A1534" i="3"/>
  <c r="O3123" i="1"/>
  <c r="M3125" i="1"/>
  <c r="J4051" i="1"/>
  <c r="I4054" i="1"/>
  <c r="A3122" i="3" l="1"/>
  <c r="K4051" i="1"/>
  <c r="L3127" i="1"/>
  <c r="N3125" i="1"/>
  <c r="H4056" i="1"/>
  <c r="A1535" i="3"/>
  <c r="M3126" i="1"/>
  <c r="I4055" i="1"/>
  <c r="O3124" i="1"/>
  <c r="J4052" i="1"/>
  <c r="A3123" i="3" l="1"/>
  <c r="K4052" i="1"/>
  <c r="H4057" i="1"/>
  <c r="N3126" i="1"/>
  <c r="L3128" i="1"/>
  <c r="A1536" i="3"/>
  <c r="I4056" i="1"/>
  <c r="J4053" i="1"/>
  <c r="O3125" i="1"/>
  <c r="M3127" i="1"/>
  <c r="A3124" i="3" l="1"/>
  <c r="K4053" i="1"/>
  <c r="L3129" i="1"/>
  <c r="H4058" i="1"/>
  <c r="N3127" i="1"/>
  <c r="A1537" i="3"/>
  <c r="O3126" i="1"/>
  <c r="I4057" i="1"/>
  <c r="J4054" i="1"/>
  <c r="M3128" i="1"/>
  <c r="A3125" i="3" l="1"/>
  <c r="K4054" i="1"/>
  <c r="H4059" i="1"/>
  <c r="N3128" i="1"/>
  <c r="L3130" i="1"/>
  <c r="A1538" i="3"/>
  <c r="M3129" i="1"/>
  <c r="J4055" i="1"/>
  <c r="I4058" i="1"/>
  <c r="K4055" i="1" l="1"/>
  <c r="L3131" i="1"/>
  <c r="N3129" i="1"/>
  <c r="H4060" i="1"/>
  <c r="A1539" i="3"/>
  <c r="O3127" i="1"/>
  <c r="M3130" i="1"/>
  <c r="A3126" i="3" l="1"/>
  <c r="O3128" i="1"/>
  <c r="I4059" i="1"/>
  <c r="J4056" i="1"/>
  <c r="A3127" i="3" l="1"/>
  <c r="K4056" i="1"/>
  <c r="L3132" i="1"/>
  <c r="H4061" i="1"/>
  <c r="N3130" i="1"/>
  <c r="A1540" i="3"/>
  <c r="I4060" i="1"/>
  <c r="M3131" i="1"/>
  <c r="J4057" i="1"/>
  <c r="K4057" i="1" l="1"/>
  <c r="H4062" i="1"/>
  <c r="N3131" i="1"/>
  <c r="L3133" i="1"/>
  <c r="A1541" i="3"/>
  <c r="O3129" i="1"/>
  <c r="I4061" i="1"/>
  <c r="A3128" i="3" l="1"/>
  <c r="O3130" i="1"/>
  <c r="M3132" i="1"/>
  <c r="J4058" i="1"/>
  <c r="A3129" i="3" l="1"/>
  <c r="K4058" i="1"/>
  <c r="L3134" i="1"/>
  <c r="N3132" i="1"/>
  <c r="H4063" i="1"/>
  <c r="A1542" i="3"/>
  <c r="O3131" i="1"/>
  <c r="J4059" i="1"/>
  <c r="I4062" i="1"/>
  <c r="M3133" i="1"/>
  <c r="A3130" i="3" l="1"/>
  <c r="K4059" i="1"/>
  <c r="L3135" i="1"/>
  <c r="N3133" i="1"/>
  <c r="H4064" i="1"/>
  <c r="A1543" i="3"/>
  <c r="O3132" i="1"/>
  <c r="I4063" i="1"/>
  <c r="J4060" i="1"/>
  <c r="M3134" i="1"/>
  <c r="A3131" i="3" l="1"/>
  <c r="K4060" i="1"/>
  <c r="N3134" i="1"/>
  <c r="L3136" i="1"/>
  <c r="H4065" i="1"/>
  <c r="A1544" i="3"/>
  <c r="I4064" i="1"/>
  <c r="M3135" i="1"/>
  <c r="O3133" i="1"/>
  <c r="J4061" i="1"/>
  <c r="A3132" i="3" l="1"/>
  <c r="K4061" i="1"/>
  <c r="H4066" i="1"/>
  <c r="L3137" i="1"/>
  <c r="N3135" i="1"/>
  <c r="A1545" i="3"/>
  <c r="I4065" i="1"/>
  <c r="O3134" i="1"/>
  <c r="M3136" i="1"/>
  <c r="J4062" i="1"/>
  <c r="A3133" i="3" l="1"/>
  <c r="K4062" i="1"/>
  <c r="N3136" i="1"/>
  <c r="L3138" i="1"/>
  <c r="H4067" i="1"/>
  <c r="A1546" i="3"/>
  <c r="O3135" i="1"/>
  <c r="M3137" i="1"/>
  <c r="J4063" i="1"/>
  <c r="I4066" i="1"/>
  <c r="A3134" i="3" l="1"/>
  <c r="K4063" i="1"/>
  <c r="H4068" i="1"/>
  <c r="N3137" i="1"/>
  <c r="L3139" i="1"/>
  <c r="A1547" i="3"/>
  <c r="I4067" i="1"/>
  <c r="M3138" i="1"/>
  <c r="J4064" i="1"/>
  <c r="K4064" i="1" l="1"/>
  <c r="L3140" i="1"/>
  <c r="N3138" i="1"/>
  <c r="H4069" i="1"/>
  <c r="A1548" i="3"/>
  <c r="O3136" i="1"/>
  <c r="O3137" i="1"/>
  <c r="I4068" i="1"/>
  <c r="J4065" i="1"/>
  <c r="M3139" i="1"/>
  <c r="A3135" i="3" l="1"/>
  <c r="A3136" i="3"/>
  <c r="K4065" i="1"/>
  <c r="H4070" i="1"/>
  <c r="L3141" i="1"/>
  <c r="N3139" i="1"/>
  <c r="A1549" i="3"/>
  <c r="M3140" i="1"/>
  <c r="J4066" i="1"/>
  <c r="O3138" i="1"/>
  <c r="I4069" i="1"/>
  <c r="A3137" i="3" l="1"/>
  <c r="K4066" i="1"/>
  <c r="H4071" i="1"/>
  <c r="L3142" i="1"/>
  <c r="N3140" i="1"/>
  <c r="A1550" i="3"/>
  <c r="I4070" i="1"/>
  <c r="O3139" i="1"/>
  <c r="J4067" i="1"/>
  <c r="M3141" i="1"/>
  <c r="A3138" i="3" l="1"/>
  <c r="K4067" i="1"/>
  <c r="N3141" i="1"/>
  <c r="L3143" i="1"/>
  <c r="H4072" i="1"/>
  <c r="A1551" i="3"/>
  <c r="O3140" i="1"/>
  <c r="M3142" i="1"/>
  <c r="I4071" i="1"/>
  <c r="J4068" i="1"/>
  <c r="A3139" i="3" l="1"/>
  <c r="K4068" i="1"/>
  <c r="H4073" i="1"/>
  <c r="L3144" i="1"/>
  <c r="N3142" i="1"/>
  <c r="A1552" i="3"/>
  <c r="I4072" i="1"/>
  <c r="O3141" i="1"/>
  <c r="J4069" i="1"/>
  <c r="M3143" i="1"/>
  <c r="A3140" i="3" l="1"/>
  <c r="K4069" i="1"/>
  <c r="N3143" i="1"/>
  <c r="H4074" i="1"/>
  <c r="L3145" i="1"/>
  <c r="A1553" i="3"/>
  <c r="I4073" i="1"/>
  <c r="J4070" i="1"/>
  <c r="M3144" i="1"/>
  <c r="K4070" i="1" l="1"/>
  <c r="H4075" i="1"/>
  <c r="L3146" i="1"/>
  <c r="N3144" i="1"/>
  <c r="A1554" i="3"/>
  <c r="O3142" i="1"/>
  <c r="I4074" i="1"/>
  <c r="J4071" i="1"/>
  <c r="M3145" i="1"/>
  <c r="A3141" i="3" l="1"/>
  <c r="O3143" i="1"/>
  <c r="A3142" i="3" l="1"/>
  <c r="K4071" i="1"/>
  <c r="N3145" i="1"/>
  <c r="H4076" i="1"/>
  <c r="L3147" i="1"/>
  <c r="A1555" i="3"/>
  <c r="I4075" i="1"/>
  <c r="M3146" i="1"/>
  <c r="J4072" i="1"/>
  <c r="K4072" i="1" l="1"/>
  <c r="N3146" i="1"/>
  <c r="L3148" i="1"/>
  <c r="H4077" i="1"/>
  <c r="A1556" i="3"/>
  <c r="O3144" i="1"/>
  <c r="O3145" i="1"/>
  <c r="M3147" i="1"/>
  <c r="I4076" i="1"/>
  <c r="J4073" i="1"/>
  <c r="A3143" i="3" l="1"/>
  <c r="A3144" i="3"/>
  <c r="K4073" i="1"/>
  <c r="H4078" i="1"/>
  <c r="L3149" i="1"/>
  <c r="N3147" i="1"/>
  <c r="A1557" i="3"/>
  <c r="I4077" i="1"/>
  <c r="O3146" i="1"/>
  <c r="M3148" i="1"/>
  <c r="J4074" i="1"/>
  <c r="A3145" i="3" l="1"/>
  <c r="K4074" i="1"/>
  <c r="L3150" i="1"/>
  <c r="H4079" i="1"/>
  <c r="N3148" i="1"/>
  <c r="A1558" i="3"/>
  <c r="M3149" i="1"/>
  <c r="O3147" i="1"/>
  <c r="I4078" i="1"/>
  <c r="J4075" i="1"/>
  <c r="A3146" i="3" l="1"/>
  <c r="K4075" i="1"/>
  <c r="H4080" i="1"/>
  <c r="L3151" i="1"/>
  <c r="N3149" i="1"/>
  <c r="A1559" i="3"/>
  <c r="M3150" i="1"/>
  <c r="O3148" i="1"/>
  <c r="J4076" i="1"/>
  <c r="I4079" i="1"/>
  <c r="A3147" i="3" l="1"/>
  <c r="K4076" i="1"/>
  <c r="N3150" i="1"/>
  <c r="L3152" i="1"/>
  <c r="H4081" i="1"/>
  <c r="A1560" i="3"/>
  <c r="I4080" i="1"/>
  <c r="J4077" i="1"/>
  <c r="O3149" i="1"/>
  <c r="M3151" i="1"/>
  <c r="A3148" i="3" l="1"/>
  <c r="K4077" i="1"/>
  <c r="L3153" i="1"/>
  <c r="H4082" i="1"/>
  <c r="N3151" i="1"/>
  <c r="A1561" i="3"/>
  <c r="M3152" i="1"/>
  <c r="J4078" i="1"/>
  <c r="I4081" i="1"/>
  <c r="K4078" i="1" l="1"/>
  <c r="H4083" i="1"/>
  <c r="N3152" i="1"/>
  <c r="L3154" i="1"/>
  <c r="A1562" i="3"/>
  <c r="O3150" i="1"/>
  <c r="I4082" i="1"/>
  <c r="J4079" i="1"/>
  <c r="M3153" i="1"/>
  <c r="A3149" i="3" l="1"/>
  <c r="O3151" i="1"/>
  <c r="A3150" i="3" l="1"/>
  <c r="K4079" i="1"/>
  <c r="N3153" i="1"/>
  <c r="H4084" i="1"/>
  <c r="L3155" i="1"/>
  <c r="A1563" i="3"/>
  <c r="I4083" i="1"/>
  <c r="M3154" i="1"/>
  <c r="O3152" i="1"/>
  <c r="J4080" i="1"/>
  <c r="A3151" i="3" l="1"/>
  <c r="K4080" i="1"/>
  <c r="L3156" i="1"/>
  <c r="H4085" i="1"/>
  <c r="N3154" i="1"/>
  <c r="A1564" i="3"/>
  <c r="M3155" i="1"/>
  <c r="O3153" i="1"/>
  <c r="I4084" i="1"/>
  <c r="J4081" i="1"/>
  <c r="A3152" i="3" l="1"/>
  <c r="K4081" i="1"/>
  <c r="H4086" i="1"/>
  <c r="L3157" i="1"/>
  <c r="N3155" i="1"/>
  <c r="A1565" i="3"/>
  <c r="I4085" i="1"/>
  <c r="J4082" i="1"/>
  <c r="O3154" i="1"/>
  <c r="M3156" i="1"/>
  <c r="A3153" i="3" l="1"/>
  <c r="K4082" i="1"/>
  <c r="N3156" i="1"/>
  <c r="L3158" i="1"/>
  <c r="H4087" i="1"/>
  <c r="A1566" i="3"/>
  <c r="M3157" i="1"/>
  <c r="I4086" i="1"/>
  <c r="O3155" i="1"/>
  <c r="J4083" i="1"/>
  <c r="A3154" i="3" l="1"/>
  <c r="K4083" i="1"/>
  <c r="N3157" i="1"/>
  <c r="L3159" i="1"/>
  <c r="H4088" i="1"/>
  <c r="A1567" i="3"/>
  <c r="I4087" i="1"/>
  <c r="J4084" i="1"/>
  <c r="M3158" i="1"/>
  <c r="K4084" i="1" l="1"/>
  <c r="L3160" i="1"/>
  <c r="H4089" i="1"/>
  <c r="N3158" i="1"/>
  <c r="A1568" i="3"/>
  <c r="O3156" i="1"/>
  <c r="I4088" i="1"/>
  <c r="J4085" i="1"/>
  <c r="A3155" i="3" l="1"/>
  <c r="O3157" i="1"/>
  <c r="M3159" i="1"/>
  <c r="A3156" i="3" l="1"/>
  <c r="K4085" i="1"/>
  <c r="L3161" i="1"/>
  <c r="N3159" i="1"/>
  <c r="H4090" i="1"/>
  <c r="A1569" i="3"/>
  <c r="I4089" i="1"/>
  <c r="J4086" i="1"/>
  <c r="O3158" i="1"/>
  <c r="M3160" i="1"/>
  <c r="A3157" i="3" l="1"/>
  <c r="K4086" i="1"/>
  <c r="H4091" i="1"/>
  <c r="L3162" i="1"/>
  <c r="N3160" i="1"/>
  <c r="A1570" i="3"/>
  <c r="I4090" i="1"/>
  <c r="M3161" i="1"/>
  <c r="O3159" i="1"/>
  <c r="J4087" i="1"/>
  <c r="A3158" i="3" l="1"/>
  <c r="K4087" i="1"/>
  <c r="L3163" i="1"/>
  <c r="H4092" i="1"/>
  <c r="N3161" i="1"/>
  <c r="A1571" i="3"/>
  <c r="M3162" i="1"/>
  <c r="J4088" i="1"/>
  <c r="I4091" i="1"/>
  <c r="K4088" i="1" l="1"/>
  <c r="N3162" i="1"/>
  <c r="H4093" i="1"/>
  <c r="L3164" i="1"/>
  <c r="A1572" i="3"/>
  <c r="O3160" i="1"/>
  <c r="I4092" i="1"/>
  <c r="M3163" i="1"/>
  <c r="A3159" i="3" l="1"/>
  <c r="O3161" i="1"/>
  <c r="J4089" i="1"/>
  <c r="A3160" i="3" l="1"/>
  <c r="K4089" i="1"/>
  <c r="N3163" i="1"/>
  <c r="H4094" i="1"/>
  <c r="L3165" i="1"/>
  <c r="A1573" i="3"/>
  <c r="O3162" i="1"/>
  <c r="M3164" i="1"/>
  <c r="I4093" i="1"/>
  <c r="J4090" i="1"/>
  <c r="A3161" i="3" l="1"/>
  <c r="K4090" i="1"/>
  <c r="L3166" i="1"/>
  <c r="N3164" i="1"/>
  <c r="H4095" i="1"/>
  <c r="A1574" i="3"/>
  <c r="J4091" i="1"/>
  <c r="I4094" i="1"/>
  <c r="O3163" i="1"/>
  <c r="M3165" i="1"/>
  <c r="A3162" i="3" l="1"/>
  <c r="K4091" i="1"/>
  <c r="L3167" i="1"/>
  <c r="H4096" i="1"/>
  <c r="N3165" i="1"/>
  <c r="A1575" i="3"/>
  <c r="O3164" i="1"/>
  <c r="J4092" i="1"/>
  <c r="M3166" i="1"/>
  <c r="I4095" i="1"/>
  <c r="A3163" i="3" l="1"/>
  <c r="K4092" i="1"/>
  <c r="H4097" i="1"/>
  <c r="L3168" i="1"/>
  <c r="N3166" i="1"/>
  <c r="A1576" i="3"/>
  <c r="I4096" i="1"/>
  <c r="J4093" i="1"/>
  <c r="O3165" i="1"/>
  <c r="M3167" i="1"/>
  <c r="A3164" i="3" l="1"/>
  <c r="K4093" i="1"/>
  <c r="N3167" i="1"/>
  <c r="H4098" i="1"/>
  <c r="L3169" i="1"/>
  <c r="A1577" i="3"/>
  <c r="J4094" i="1"/>
  <c r="M3168" i="1"/>
  <c r="I4097" i="1"/>
  <c r="K4094" i="1" l="1"/>
  <c r="N3168" i="1"/>
  <c r="H4099" i="1"/>
  <c r="L3170" i="1"/>
  <c r="A1578" i="3"/>
  <c r="O3166" i="1"/>
  <c r="O3167" i="1"/>
  <c r="J4095" i="1"/>
  <c r="I4098" i="1"/>
  <c r="M3169" i="1"/>
  <c r="A3165" i="3" l="1"/>
  <c r="A3166" i="3"/>
  <c r="K4095" i="1"/>
  <c r="H4100" i="1"/>
  <c r="L3171" i="1"/>
  <c r="N3169" i="1"/>
  <c r="A1579" i="3"/>
  <c r="I4099" i="1"/>
  <c r="M3170" i="1"/>
  <c r="O3168" i="1"/>
  <c r="J4096" i="1"/>
  <c r="A3167" i="3" l="1"/>
  <c r="K4096" i="1"/>
  <c r="L3172" i="1"/>
  <c r="H4101" i="1"/>
  <c r="N3170" i="1"/>
  <c r="A1580" i="3"/>
  <c r="I4100" i="1"/>
  <c r="J4097" i="1"/>
  <c r="M3171" i="1"/>
  <c r="K4097" i="1" l="1"/>
  <c r="N3171" i="1"/>
  <c r="H4102" i="1"/>
  <c r="L3173" i="1"/>
  <c r="A1581" i="3"/>
  <c r="O3169" i="1"/>
  <c r="O3170" i="1"/>
  <c r="J4098" i="1"/>
  <c r="M3172" i="1"/>
  <c r="I4101" i="1"/>
  <c r="A3168" i="3" l="1"/>
  <c r="A3169" i="3"/>
  <c r="K4098" i="1"/>
  <c r="H4103" i="1"/>
  <c r="L3174" i="1"/>
  <c r="N3172" i="1"/>
  <c r="A1582" i="3"/>
  <c r="I4102" i="1"/>
  <c r="M3173" i="1"/>
  <c r="O3171" i="1"/>
  <c r="J4099" i="1"/>
  <c r="A3170" i="3" l="1"/>
  <c r="K4099" i="1"/>
  <c r="H4104" i="1"/>
  <c r="N3173" i="1"/>
  <c r="L3175" i="1"/>
  <c r="A1583" i="3"/>
  <c r="J4100" i="1"/>
  <c r="M3174" i="1"/>
  <c r="O3172" i="1"/>
  <c r="I4103" i="1"/>
  <c r="A3171" i="3" l="1"/>
  <c r="K4100" i="1"/>
  <c r="H4105" i="1"/>
  <c r="L3176" i="1"/>
  <c r="N3174" i="1"/>
  <c r="A1584" i="3"/>
  <c r="M3175" i="1"/>
  <c r="I4104" i="1"/>
  <c r="J4101" i="1"/>
  <c r="K4101" i="1" l="1"/>
  <c r="L3177" i="1"/>
  <c r="H4106" i="1"/>
  <c r="N3175" i="1"/>
  <c r="A1585" i="3"/>
  <c r="O3173" i="1"/>
  <c r="I4105" i="1"/>
  <c r="J4102" i="1"/>
  <c r="M3176" i="1"/>
  <c r="A3172" i="3" l="1"/>
  <c r="O3174" i="1"/>
  <c r="A3173" i="3" l="1"/>
  <c r="K4102" i="1"/>
  <c r="L3178" i="1"/>
  <c r="H4107" i="1"/>
  <c r="N3176" i="1"/>
  <c r="A1586" i="3"/>
  <c r="I4106" i="1"/>
  <c r="J4103" i="1"/>
  <c r="O3175" i="1"/>
  <c r="M3177" i="1"/>
  <c r="A3174" i="3" l="1"/>
  <c r="K4103" i="1"/>
  <c r="L3179" i="1"/>
  <c r="H4108" i="1"/>
  <c r="N3177" i="1"/>
  <c r="A1587" i="3"/>
  <c r="M3178" i="1"/>
  <c r="O3176" i="1"/>
  <c r="J4104" i="1"/>
  <c r="I4107" i="1"/>
  <c r="A3175" i="3" l="1"/>
  <c r="K4104" i="1"/>
  <c r="N3178" i="1"/>
  <c r="L3180" i="1"/>
  <c r="H4109" i="1"/>
  <c r="A1588" i="3"/>
  <c r="M3179" i="1"/>
  <c r="J4105" i="1"/>
  <c r="O3177" i="1"/>
  <c r="I4108" i="1"/>
  <c r="A3176" i="3" l="1"/>
  <c r="K4105" i="1"/>
  <c r="H4110" i="1"/>
  <c r="L3181" i="1"/>
  <c r="N3179" i="1"/>
  <c r="A1589" i="3"/>
  <c r="J4106" i="1"/>
  <c r="M3180" i="1"/>
  <c r="I4109" i="1"/>
  <c r="K4106" i="1" l="1"/>
  <c r="N3180" i="1"/>
  <c r="L3182" i="1"/>
  <c r="H4111" i="1"/>
  <c r="A1590" i="3"/>
  <c r="O3178" i="1"/>
  <c r="M3181" i="1"/>
  <c r="J4107" i="1"/>
  <c r="A3177" i="3" l="1"/>
  <c r="O3179" i="1"/>
  <c r="I4110" i="1"/>
  <c r="A3178" i="3" l="1"/>
  <c r="K4107" i="1"/>
  <c r="H4112" i="1"/>
  <c r="N3181" i="1"/>
  <c r="L3183" i="1"/>
  <c r="A1591" i="3"/>
  <c r="J4108" i="1"/>
  <c r="I4111" i="1"/>
  <c r="M3182" i="1"/>
  <c r="K4108" i="1" l="1"/>
  <c r="H4113" i="1"/>
  <c r="L3184" i="1"/>
  <c r="N3182" i="1"/>
  <c r="A1592" i="3"/>
  <c r="O3180" i="1"/>
  <c r="M3183" i="1"/>
  <c r="A3179" i="3" l="1"/>
  <c r="O3181" i="1"/>
  <c r="I4112" i="1"/>
  <c r="J4109" i="1"/>
  <c r="A3180" i="3" l="1"/>
  <c r="K4109" i="1"/>
  <c r="N3183" i="1"/>
  <c r="L3185" i="1"/>
  <c r="H4114" i="1"/>
  <c r="A1593" i="3"/>
  <c r="M3184" i="1"/>
  <c r="I4113" i="1"/>
  <c r="J4110" i="1"/>
  <c r="K4110" i="1" l="1"/>
  <c r="L3186" i="1"/>
  <c r="H4115" i="1"/>
  <c r="N3184" i="1"/>
  <c r="A1594" i="3"/>
  <c r="O3182" i="1"/>
  <c r="J4111" i="1"/>
  <c r="M3185" i="1"/>
  <c r="I4114" i="1"/>
  <c r="A3181" i="3" l="1"/>
  <c r="O3183" i="1"/>
  <c r="A3182" i="3" l="1"/>
  <c r="K4111" i="1"/>
  <c r="H4116" i="1"/>
  <c r="N3185" i="1"/>
  <c r="L3187" i="1"/>
  <c r="A1595" i="3"/>
  <c r="I4115" i="1"/>
  <c r="J4112" i="1"/>
  <c r="M3186" i="1"/>
  <c r="K4112" i="1" l="1"/>
  <c r="N3186" i="1"/>
  <c r="H4117" i="1"/>
  <c r="L3188" i="1"/>
  <c r="A1596" i="3"/>
  <c r="O3184" i="1"/>
  <c r="O3185" i="1"/>
  <c r="M3187" i="1"/>
  <c r="I4116" i="1"/>
  <c r="J4113" i="1"/>
  <c r="A3183" i="3" l="1"/>
  <c r="A3184" i="3"/>
  <c r="K4113" i="1"/>
  <c r="H4118" i="1"/>
  <c r="N3187" i="1"/>
  <c r="L3189" i="1"/>
  <c r="A1597" i="3"/>
  <c r="J4114" i="1"/>
  <c r="I4117" i="1"/>
  <c r="M3188" i="1"/>
  <c r="K4114" i="1" l="1"/>
  <c r="H4119" i="1"/>
  <c r="L3190" i="1"/>
  <c r="N3188" i="1"/>
  <c r="A1599" i="3"/>
  <c r="A1598" i="3"/>
  <c r="O3186" i="1"/>
  <c r="O3187" i="1"/>
  <c r="J4115" i="1"/>
  <c r="M3189" i="1"/>
  <c r="I4118" i="1"/>
  <c r="A3185" i="3" l="1"/>
  <c r="A3186" i="3"/>
  <c r="K4115" i="1"/>
  <c r="L3191" i="1"/>
  <c r="N3189" i="1"/>
  <c r="H4120" i="1"/>
  <c r="I4119" i="1"/>
  <c r="O3188" i="1"/>
  <c r="M3190" i="1"/>
  <c r="J4116" i="1"/>
  <c r="A3187" i="3" l="1"/>
  <c r="K4116" i="1"/>
  <c r="N3190" i="1"/>
  <c r="H4121" i="1"/>
  <c r="L3192" i="1"/>
  <c r="I4120" i="1"/>
  <c r="J4117" i="1"/>
  <c r="O3189" i="1"/>
  <c r="M3191" i="1"/>
  <c r="A3188" i="3" l="1"/>
  <c r="K4117" i="1"/>
  <c r="N3191" i="1"/>
  <c r="H4122" i="1"/>
  <c r="L3193" i="1"/>
  <c r="O3190" i="1"/>
  <c r="M3192" i="1"/>
  <c r="J4118" i="1"/>
  <c r="I4121" i="1"/>
  <c r="A3189" i="3" l="1"/>
  <c r="K4118" i="1"/>
  <c r="L3194" i="1"/>
  <c r="H4123" i="1"/>
  <c r="N3192" i="1"/>
  <c r="J4119" i="1"/>
  <c r="I4122" i="1"/>
  <c r="O3191" i="1"/>
  <c r="M3193" i="1"/>
  <c r="A3190" i="3" l="1"/>
  <c r="K4119" i="1"/>
  <c r="H4124" i="1"/>
  <c r="N3193" i="1"/>
  <c r="L3195" i="1"/>
  <c r="I4123" i="1"/>
  <c r="O3192" i="1"/>
  <c r="J4120" i="1"/>
  <c r="M3194" i="1"/>
  <c r="A3191" i="3" l="1"/>
  <c r="K4120" i="1"/>
  <c r="N3194" i="1"/>
  <c r="H4125" i="1"/>
  <c r="L3196" i="1"/>
  <c r="O3193" i="1"/>
  <c r="I4124" i="1"/>
  <c r="J4121" i="1"/>
  <c r="M3195" i="1"/>
  <c r="A3192" i="3" l="1"/>
  <c r="K4121" i="1"/>
  <c r="L3197" i="1"/>
  <c r="N3195" i="1"/>
  <c r="H4126" i="1"/>
  <c r="O3194" i="1"/>
  <c r="I4125" i="1"/>
  <c r="M3196" i="1"/>
  <c r="J4122" i="1"/>
  <c r="A3193" i="3" l="1"/>
  <c r="K4122" i="1"/>
  <c r="H4127" i="1"/>
  <c r="N3196" i="1"/>
  <c r="L3198" i="1"/>
  <c r="O3195" i="1"/>
  <c r="J4123" i="1"/>
  <c r="I4126" i="1"/>
  <c r="M3197" i="1"/>
  <c r="A3194" i="3" l="1"/>
  <c r="K4123" i="1"/>
  <c r="L3199" i="1"/>
  <c r="N3197" i="1"/>
  <c r="H4128" i="1"/>
  <c r="I4127" i="1"/>
  <c r="O3196" i="1"/>
  <c r="J4124" i="1"/>
  <c r="M3198" i="1"/>
  <c r="A3195" i="3" l="1"/>
  <c r="K4124" i="1"/>
  <c r="H4129" i="1"/>
  <c r="N3198" i="1"/>
  <c r="L3200" i="1"/>
  <c r="I4128" i="1"/>
  <c r="O3197" i="1"/>
  <c r="J4125" i="1"/>
  <c r="M3199" i="1"/>
  <c r="A3196" i="3" l="1"/>
  <c r="K4125" i="1"/>
  <c r="H4130" i="1"/>
  <c r="N3199" i="1"/>
  <c r="L3201" i="1"/>
  <c r="J4126" i="1"/>
  <c r="O3198" i="1"/>
  <c r="I4129" i="1"/>
  <c r="M3200" i="1"/>
  <c r="A3197" i="3" l="1"/>
  <c r="K4126" i="1"/>
  <c r="N3200" i="1"/>
  <c r="H4131" i="1"/>
  <c r="L3202" i="1"/>
  <c r="O3199" i="1"/>
  <c r="I4130" i="1"/>
  <c r="J4127" i="1"/>
  <c r="M3201" i="1"/>
  <c r="A3198" i="3" l="1"/>
  <c r="K4127" i="1"/>
  <c r="L3203" i="1"/>
  <c r="H4132" i="1"/>
  <c r="N3201" i="1"/>
  <c r="J4128" i="1"/>
  <c r="M3202" i="1"/>
  <c r="I4131" i="1"/>
  <c r="K4128" i="1" l="1"/>
  <c r="N3202" i="1"/>
  <c r="H4133" i="1"/>
  <c r="L3204" i="1"/>
  <c r="O3200" i="1"/>
  <c r="J4129" i="1"/>
  <c r="M3203" i="1"/>
  <c r="A3199" i="3" l="1"/>
  <c r="O3201" i="1"/>
  <c r="I4132" i="1"/>
  <c r="A3200" i="3" l="1"/>
  <c r="K4129" i="1"/>
  <c r="L3205" i="1"/>
  <c r="N3203" i="1"/>
  <c r="H4134" i="1"/>
  <c r="I4133" i="1"/>
  <c r="O3202" i="1"/>
  <c r="J4130" i="1"/>
  <c r="M3204" i="1"/>
  <c r="A3201" i="3" l="1"/>
  <c r="K4130" i="1"/>
  <c r="H4135" i="1"/>
  <c r="N3204" i="1"/>
  <c r="L3206" i="1"/>
  <c r="J4131" i="1"/>
  <c r="O3203" i="1"/>
  <c r="M3205" i="1"/>
  <c r="I4134" i="1"/>
  <c r="A3202" i="3" l="1"/>
  <c r="K4131" i="1"/>
  <c r="L3207" i="1"/>
  <c r="H4136" i="1"/>
  <c r="N3205" i="1"/>
  <c r="J4132" i="1"/>
  <c r="O3204" i="1"/>
  <c r="M3206" i="1"/>
  <c r="I4135" i="1"/>
  <c r="A3203" i="3" l="1"/>
  <c r="K4132" i="1"/>
  <c r="N3206" i="1"/>
  <c r="H4137" i="1"/>
  <c r="L3208" i="1"/>
  <c r="O3205" i="1"/>
  <c r="J4133" i="1"/>
  <c r="M3207" i="1"/>
  <c r="I4136" i="1"/>
  <c r="A3204" i="3" l="1"/>
  <c r="K4133" i="1"/>
  <c r="L3209" i="1"/>
  <c r="N3207" i="1"/>
  <c r="H4138" i="1"/>
  <c r="I4137" i="1"/>
  <c r="M3208" i="1"/>
  <c r="O3206" i="1"/>
  <c r="J4134" i="1"/>
  <c r="A3205" i="3" l="1"/>
  <c r="K4134" i="1"/>
  <c r="H4139" i="1"/>
  <c r="N3208" i="1"/>
  <c r="L3210" i="1"/>
  <c r="O3207" i="1"/>
  <c r="I4138" i="1"/>
  <c r="J4135" i="1"/>
  <c r="M3209" i="1"/>
  <c r="A3206" i="3" l="1"/>
  <c r="K4135" i="1"/>
  <c r="L3211" i="1"/>
  <c r="H4140" i="1"/>
  <c r="N3209" i="1"/>
  <c r="O3208" i="1"/>
  <c r="M3210" i="1"/>
  <c r="J4136" i="1"/>
  <c r="I4139" i="1"/>
  <c r="A3207" i="3" l="1"/>
  <c r="K4136" i="1"/>
  <c r="N3210" i="1"/>
  <c r="L3212" i="1"/>
  <c r="H4141" i="1"/>
  <c r="J4137" i="1"/>
  <c r="O3209" i="1"/>
  <c r="I4140" i="1"/>
  <c r="M3211" i="1"/>
  <c r="A3208" i="3" l="1"/>
  <c r="K4137" i="1"/>
  <c r="L3213" i="1"/>
  <c r="N3211" i="1"/>
  <c r="H4142" i="1"/>
  <c r="M3212" i="1"/>
  <c r="O3210" i="1"/>
  <c r="I4141" i="1"/>
  <c r="J4138" i="1"/>
  <c r="A3209" i="3" l="1"/>
  <c r="K4138" i="1"/>
  <c r="H4143" i="1"/>
  <c r="L3214" i="1"/>
  <c r="N3212" i="1"/>
  <c r="O3211" i="1"/>
  <c r="J4139" i="1"/>
  <c r="I4142" i="1"/>
  <c r="M3213" i="1"/>
  <c r="A3210" i="3" l="1"/>
  <c r="K4139" i="1"/>
  <c r="N3213" i="1"/>
  <c r="H4144" i="1"/>
  <c r="L3215" i="1"/>
  <c r="I4143" i="1"/>
  <c r="J4140" i="1"/>
  <c r="O3212" i="1"/>
  <c r="M3214" i="1"/>
  <c r="A3211" i="3" l="1"/>
  <c r="K4140" i="1"/>
  <c r="H4145" i="1"/>
  <c r="N3214" i="1"/>
  <c r="L3216" i="1"/>
  <c r="O3213" i="1"/>
  <c r="J4141" i="1"/>
  <c r="I4144" i="1"/>
  <c r="M3215" i="1"/>
  <c r="A3212" i="3" l="1"/>
  <c r="K4141" i="1"/>
  <c r="L3217" i="1"/>
  <c r="N3215" i="1"/>
  <c r="H4146" i="1"/>
  <c r="O3214" i="1"/>
  <c r="I4145" i="1"/>
  <c r="J4142" i="1"/>
  <c r="M3216" i="1"/>
  <c r="A3213" i="3" l="1"/>
  <c r="K4142" i="1"/>
  <c r="H4147" i="1"/>
  <c r="N3216" i="1"/>
  <c r="L3218" i="1"/>
  <c r="M3217" i="1"/>
  <c r="J4143" i="1"/>
  <c r="I4146" i="1"/>
  <c r="K4143" i="1" l="1"/>
  <c r="L3219" i="1"/>
  <c r="H4148" i="1"/>
  <c r="N3217" i="1"/>
  <c r="O3215" i="1"/>
  <c r="J4144" i="1"/>
  <c r="A3214" i="3" l="1"/>
  <c r="O3216" i="1"/>
  <c r="I4147" i="1"/>
  <c r="M3218" i="1"/>
  <c r="A3215" i="3" l="1"/>
  <c r="K4144" i="1"/>
  <c r="N3218" i="1"/>
  <c r="H4149" i="1"/>
  <c r="L3220" i="1"/>
  <c r="O3217" i="1"/>
  <c r="I4148" i="1"/>
  <c r="M3219" i="1"/>
  <c r="J4145" i="1"/>
  <c r="A3216" i="3" l="1"/>
  <c r="K4145" i="1"/>
  <c r="L3221" i="1"/>
  <c r="H4150" i="1"/>
  <c r="N3219" i="1"/>
  <c r="O3218" i="1"/>
  <c r="I4149" i="1"/>
  <c r="M3220" i="1"/>
  <c r="J4146" i="1"/>
  <c r="A3217" i="3" l="1"/>
  <c r="K4146" i="1"/>
  <c r="L3222" i="1"/>
  <c r="N3220" i="1"/>
  <c r="H4151" i="1"/>
  <c r="I4150" i="1"/>
  <c r="J4147" i="1"/>
  <c r="M3221" i="1"/>
  <c r="K4147" i="1" l="1"/>
  <c r="N3221" i="1"/>
  <c r="L3223" i="1"/>
  <c r="H4152" i="1"/>
  <c r="O3219" i="1"/>
  <c r="O3220" i="1"/>
  <c r="M3222" i="1"/>
  <c r="I4151" i="1"/>
  <c r="J4148" i="1"/>
  <c r="A3218" i="3" l="1"/>
  <c r="A3219" i="3"/>
  <c r="K4148" i="1"/>
  <c r="H4153" i="1"/>
  <c r="N3222" i="1"/>
  <c r="L3224" i="1"/>
  <c r="J4149" i="1"/>
  <c r="M3223" i="1"/>
  <c r="O3221" i="1"/>
  <c r="I4152" i="1"/>
  <c r="A3220" i="3" l="1"/>
  <c r="K4149" i="1"/>
  <c r="H4154" i="1"/>
  <c r="N3223" i="1"/>
  <c r="L3225" i="1"/>
  <c r="O3222" i="1"/>
  <c r="I4153" i="1"/>
  <c r="J4150" i="1"/>
  <c r="M3224" i="1"/>
  <c r="A3221" i="3" l="1"/>
  <c r="K4150" i="1"/>
  <c r="L3226" i="1"/>
  <c r="N3224" i="1"/>
  <c r="H4155" i="1"/>
  <c r="J4151" i="1"/>
  <c r="I4154" i="1"/>
  <c r="O3223" i="1"/>
  <c r="M3225" i="1"/>
  <c r="A3222" i="3" l="1"/>
  <c r="K4151" i="1"/>
  <c r="H4156" i="1"/>
  <c r="N3225" i="1"/>
  <c r="L3227" i="1"/>
  <c r="J4152" i="1"/>
  <c r="M3226" i="1"/>
  <c r="O3224" i="1"/>
  <c r="I4155" i="1"/>
  <c r="A3223" i="3" l="1"/>
  <c r="K4152" i="1"/>
  <c r="N3226" i="1"/>
  <c r="H4157" i="1"/>
  <c r="L3228" i="1"/>
  <c r="J4153" i="1"/>
  <c r="O3225" i="1"/>
  <c r="M3227" i="1"/>
  <c r="I4156" i="1"/>
  <c r="A3224" i="3" l="1"/>
  <c r="K4153" i="1"/>
  <c r="H4158" i="1"/>
  <c r="L3229" i="1"/>
  <c r="N3227" i="1"/>
  <c r="O3226" i="1"/>
  <c r="M3228" i="1"/>
  <c r="I4157" i="1"/>
  <c r="J4154" i="1"/>
  <c r="A3225" i="3" l="1"/>
  <c r="K4154" i="1"/>
  <c r="N3228" i="1"/>
  <c r="H4159" i="1"/>
  <c r="L3230" i="1"/>
  <c r="J4155" i="1"/>
  <c r="O3227" i="1"/>
  <c r="I4158" i="1"/>
  <c r="M3229" i="1"/>
  <c r="A3226" i="3" l="1"/>
  <c r="K4155" i="1"/>
  <c r="L3231" i="1"/>
  <c r="N3229" i="1"/>
  <c r="H4160" i="1"/>
  <c r="O3228" i="1"/>
  <c r="J4156" i="1"/>
  <c r="I4159" i="1"/>
  <c r="M3230" i="1"/>
  <c r="A3227" i="3" l="1"/>
  <c r="K4156" i="1"/>
  <c r="N3230" i="1"/>
  <c r="L3232" i="1"/>
  <c r="H4161" i="1"/>
  <c r="O3229" i="1"/>
  <c r="M3231" i="1"/>
  <c r="I4160" i="1"/>
  <c r="J4157" i="1"/>
  <c r="A3228" i="3" l="1"/>
  <c r="K4157" i="1"/>
  <c r="H4162" i="1"/>
  <c r="N3231" i="1"/>
  <c r="L3233" i="1"/>
  <c r="J4158" i="1"/>
  <c r="I4161" i="1"/>
  <c r="O3230" i="1"/>
  <c r="M3232" i="1"/>
  <c r="A3229" i="3" l="1"/>
  <c r="K4158" i="1"/>
  <c r="L3234" i="1"/>
  <c r="H4163" i="1"/>
  <c r="N3232" i="1"/>
  <c r="M3233" i="1"/>
  <c r="O3231" i="1"/>
  <c r="J4159" i="1"/>
  <c r="I4162" i="1"/>
  <c r="A3230" i="3" l="1"/>
  <c r="K4159" i="1"/>
  <c r="L3235" i="1"/>
  <c r="N3233" i="1"/>
  <c r="H4164" i="1"/>
  <c r="J4160" i="1"/>
  <c r="M3234" i="1"/>
  <c r="O3232" i="1"/>
  <c r="I4163" i="1"/>
  <c r="A3231" i="3" l="1"/>
  <c r="K4160" i="1"/>
  <c r="H4165" i="1"/>
  <c r="N3234" i="1"/>
  <c r="L3236" i="1"/>
  <c r="M3235" i="1"/>
  <c r="O3233" i="1"/>
  <c r="I4164" i="1"/>
  <c r="J4161" i="1"/>
  <c r="A3232" i="3" l="1"/>
  <c r="K4161" i="1"/>
  <c r="N3235" i="1"/>
  <c r="L3237" i="1"/>
  <c r="H4166" i="1"/>
  <c r="O3234" i="1"/>
  <c r="M3236" i="1"/>
  <c r="I4165" i="1"/>
  <c r="J4162" i="1"/>
  <c r="A3233" i="3" l="1"/>
  <c r="K4162" i="1"/>
  <c r="H4167" i="1"/>
  <c r="L3238" i="1"/>
  <c r="N3236" i="1"/>
  <c r="M3237" i="1"/>
  <c r="I4166" i="1"/>
  <c r="O3235" i="1"/>
  <c r="J4163" i="1"/>
  <c r="A3234" i="3" l="1"/>
  <c r="K4163" i="1"/>
  <c r="N3237" i="1"/>
  <c r="L3239" i="1"/>
  <c r="H4168" i="1"/>
  <c r="I4167" i="1"/>
  <c r="O3236" i="1"/>
  <c r="J4164" i="1"/>
  <c r="M3238" i="1"/>
  <c r="A3235" i="3" l="1"/>
  <c r="K4164" i="1"/>
  <c r="L3240" i="1"/>
  <c r="N3238" i="1"/>
  <c r="H4169" i="1"/>
  <c r="J4165" i="1"/>
  <c r="I4168" i="1"/>
  <c r="O3237" i="1"/>
  <c r="M3239" i="1"/>
  <c r="A3236" i="3" l="1"/>
  <c r="K4165" i="1"/>
  <c r="N3239" i="1"/>
  <c r="L3241" i="1"/>
  <c r="H4170" i="1"/>
  <c r="J4166" i="1"/>
  <c r="M3240" i="1"/>
  <c r="I4169" i="1"/>
  <c r="K4166" i="1" l="1"/>
  <c r="N3240" i="1"/>
  <c r="L3242" i="1"/>
  <c r="H4171" i="1"/>
  <c r="O3238" i="1"/>
  <c r="I4170" i="1"/>
  <c r="A3237" i="3" l="1"/>
  <c r="O3239" i="1"/>
  <c r="M3241" i="1"/>
  <c r="J4167" i="1"/>
  <c r="A3238" i="3" l="1"/>
  <c r="K4167" i="1"/>
  <c r="N3241" i="1"/>
  <c r="H4172" i="1"/>
  <c r="L3243" i="1"/>
  <c r="M3242" i="1"/>
  <c r="I4171" i="1"/>
  <c r="O3240" i="1"/>
  <c r="J4168" i="1"/>
  <c r="A3239" i="3" l="1"/>
  <c r="K4168" i="1"/>
  <c r="L3244" i="1"/>
  <c r="H4173" i="1"/>
  <c r="N3242" i="1"/>
  <c r="I4172" i="1"/>
  <c r="O3241" i="1"/>
  <c r="M3243" i="1"/>
  <c r="J4169" i="1"/>
  <c r="A3240" i="3" l="1"/>
  <c r="K4169" i="1"/>
  <c r="N3243" i="1"/>
  <c r="H4174" i="1"/>
  <c r="L3245" i="1"/>
  <c r="M3244" i="1"/>
  <c r="O3242" i="1"/>
  <c r="I4173" i="1"/>
  <c r="J4170" i="1"/>
  <c r="A3241" i="3" l="1"/>
  <c r="K4170" i="1"/>
  <c r="L3246" i="1"/>
  <c r="H4175" i="1"/>
  <c r="N3244" i="1"/>
  <c r="J4171" i="1"/>
  <c r="M3245" i="1"/>
  <c r="I4174" i="1"/>
  <c r="K4171" i="1" l="1"/>
  <c r="L3247" i="1"/>
  <c r="N3245" i="1"/>
  <c r="H4176" i="1"/>
  <c r="O3243" i="1"/>
  <c r="I4175" i="1"/>
  <c r="A3242" i="3" l="1"/>
  <c r="O3244" i="1"/>
  <c r="J4172" i="1"/>
  <c r="M3246" i="1"/>
  <c r="A3243" i="3" l="1"/>
  <c r="K4172" i="1"/>
  <c r="H4177" i="1"/>
  <c r="N3246" i="1"/>
  <c r="L3248" i="1"/>
  <c r="J4173" i="1"/>
  <c r="I4176" i="1"/>
  <c r="M3247" i="1"/>
  <c r="K4173" i="1" l="1"/>
  <c r="L3249" i="1"/>
  <c r="H4178" i="1"/>
  <c r="N3247" i="1"/>
  <c r="O3245" i="1"/>
  <c r="I4177" i="1"/>
  <c r="M3248" i="1"/>
  <c r="J4174" i="1"/>
  <c r="A3244" i="3" l="1"/>
  <c r="O3246" i="1"/>
  <c r="A3245" i="3" l="1"/>
  <c r="K4174" i="1"/>
  <c r="H4179" i="1"/>
  <c r="L3250" i="1"/>
  <c r="N3248" i="1"/>
  <c r="O3247" i="1"/>
  <c r="J4175" i="1"/>
  <c r="I4178" i="1"/>
  <c r="M3249" i="1"/>
  <c r="A3246" i="3" l="1"/>
  <c r="K4175" i="1"/>
  <c r="H4180" i="1"/>
  <c r="N3249" i="1"/>
  <c r="L3251" i="1"/>
  <c r="J4176" i="1"/>
  <c r="O3248" i="1"/>
  <c r="I4179" i="1"/>
  <c r="M3250" i="1"/>
  <c r="A3247" i="3" l="1"/>
  <c r="K4176" i="1"/>
  <c r="L3252" i="1"/>
  <c r="N3250" i="1"/>
  <c r="H4181" i="1"/>
  <c r="M3251" i="1"/>
  <c r="O3249" i="1"/>
  <c r="J4177" i="1"/>
  <c r="I4180" i="1"/>
  <c r="A3248" i="3" l="1"/>
  <c r="K4177" i="1"/>
  <c r="L3253" i="1"/>
  <c r="H4182" i="1"/>
  <c r="N3251" i="1"/>
  <c r="O3250" i="1"/>
  <c r="I4181" i="1"/>
  <c r="M3252" i="1"/>
  <c r="J4178" i="1"/>
  <c r="A3249" i="3" l="1"/>
  <c r="K4178" i="1"/>
  <c r="L3254" i="1"/>
  <c r="N3252" i="1"/>
  <c r="H4183" i="1"/>
  <c r="J4179" i="1"/>
  <c r="O3251" i="1"/>
  <c r="M3253" i="1"/>
  <c r="I4182" i="1"/>
  <c r="A3250" i="3" l="1"/>
  <c r="K4179" i="1"/>
  <c r="H4184" i="1"/>
  <c r="L3255" i="1"/>
  <c r="N3253" i="1"/>
  <c r="J4180" i="1"/>
  <c r="I4183" i="1"/>
  <c r="M3254" i="1"/>
  <c r="K4180" i="1" l="1"/>
  <c r="H4185" i="1"/>
  <c r="N3254" i="1"/>
  <c r="L3256" i="1"/>
  <c r="O3252" i="1"/>
  <c r="M3255" i="1"/>
  <c r="A3251" i="3" l="1"/>
  <c r="O3253" i="1"/>
  <c r="J4181" i="1"/>
  <c r="I4184" i="1"/>
  <c r="A3252" i="3" l="1"/>
  <c r="K4181" i="1"/>
  <c r="L3257" i="1"/>
  <c r="N3255" i="1"/>
  <c r="H4186" i="1"/>
  <c r="J4182" i="1"/>
  <c r="M3256" i="1"/>
  <c r="I4185" i="1"/>
  <c r="K4182" i="1" l="1"/>
  <c r="H4187" i="1"/>
  <c r="L3258" i="1"/>
  <c r="N3256" i="1"/>
  <c r="O3254" i="1"/>
  <c r="M3257" i="1"/>
  <c r="I4186" i="1"/>
  <c r="J4183" i="1"/>
  <c r="A3253" i="3" l="1"/>
  <c r="O3255" i="1"/>
  <c r="A3254" i="3" l="1"/>
  <c r="K4183" i="1"/>
  <c r="N3257" i="1"/>
  <c r="H4188" i="1"/>
  <c r="L3259" i="1"/>
  <c r="J4184" i="1"/>
  <c r="I4187" i="1"/>
  <c r="O3256" i="1"/>
  <c r="M3258" i="1"/>
  <c r="A3255" i="3" l="1"/>
  <c r="K4184" i="1"/>
  <c r="N3258" i="1"/>
  <c r="L3260" i="1"/>
  <c r="H4189" i="1"/>
  <c r="J4185" i="1"/>
  <c r="O3257" i="1"/>
  <c r="I4188" i="1"/>
  <c r="M3259" i="1"/>
  <c r="A3256" i="3" l="1"/>
  <c r="K4185" i="1"/>
  <c r="L3261" i="1"/>
  <c r="H4190" i="1"/>
  <c r="N3259" i="1"/>
  <c r="O3258" i="1"/>
  <c r="I4189" i="1"/>
  <c r="M3260" i="1"/>
  <c r="J4186" i="1"/>
  <c r="A3257" i="3" l="1"/>
  <c r="K4186" i="1"/>
  <c r="N3260" i="1"/>
  <c r="L3262" i="1"/>
  <c r="H4191" i="1"/>
  <c r="O3259" i="1"/>
  <c r="J4187" i="1"/>
  <c r="I4190" i="1"/>
  <c r="M3261" i="1"/>
  <c r="A3258" i="3" l="1"/>
  <c r="K4187" i="1"/>
  <c r="L3263" i="1"/>
  <c r="N3261" i="1"/>
  <c r="H4192" i="1"/>
  <c r="J4188" i="1"/>
  <c r="M3262" i="1"/>
  <c r="O3260" i="1"/>
  <c r="I4191" i="1"/>
  <c r="A3259" i="3" l="1"/>
  <c r="K4188" i="1"/>
  <c r="L3264" i="1"/>
  <c r="N3262" i="1"/>
  <c r="H4193" i="1"/>
  <c r="I4192" i="1"/>
  <c r="O3261" i="1"/>
  <c r="J4189" i="1"/>
  <c r="M3263" i="1"/>
  <c r="A3260" i="3" l="1"/>
  <c r="K4189" i="1"/>
  <c r="H4194" i="1"/>
  <c r="N3263" i="1"/>
  <c r="L3265" i="1"/>
  <c r="O3262" i="1"/>
  <c r="J4190" i="1"/>
  <c r="I4193" i="1"/>
  <c r="M3264" i="1"/>
  <c r="A3261" i="3" l="1"/>
  <c r="K4190" i="1"/>
  <c r="L3266" i="1"/>
  <c r="N3264" i="1"/>
  <c r="H4195" i="1"/>
  <c r="I4194" i="1"/>
  <c r="J4191" i="1"/>
  <c r="O3263" i="1"/>
  <c r="M3265" i="1"/>
  <c r="A3262" i="3" l="1"/>
  <c r="K4191" i="1"/>
  <c r="N3265" i="1"/>
  <c r="H4196" i="1"/>
  <c r="L3267" i="1"/>
  <c r="J4192" i="1"/>
  <c r="I4195" i="1"/>
  <c r="M3266" i="1"/>
  <c r="K4192" i="1" l="1"/>
  <c r="L3268" i="1"/>
  <c r="N3266" i="1"/>
  <c r="H4197" i="1"/>
  <c r="O3264" i="1"/>
  <c r="O3265" i="1"/>
  <c r="I4196" i="1"/>
  <c r="M3267" i="1"/>
  <c r="J4193" i="1"/>
  <c r="A3263" i="3" l="1"/>
  <c r="A3264" i="3"/>
  <c r="K4193" i="1"/>
  <c r="H4198" i="1"/>
  <c r="L3269" i="1"/>
  <c r="N3267" i="1"/>
  <c r="J4194" i="1"/>
  <c r="O3266" i="1"/>
  <c r="M3268" i="1"/>
  <c r="I4197" i="1"/>
  <c r="A3265" i="3" l="1"/>
  <c r="K4194" i="1"/>
  <c r="H4199" i="1"/>
  <c r="N3268" i="1"/>
  <c r="L3270" i="1"/>
  <c r="M3269" i="1"/>
  <c r="O3267" i="1"/>
  <c r="I4198" i="1"/>
  <c r="J4195" i="1"/>
  <c r="A3266" i="3" l="1"/>
  <c r="K4195" i="1"/>
  <c r="L3271" i="1"/>
  <c r="N3269" i="1"/>
  <c r="H4200" i="1"/>
  <c r="I4199" i="1"/>
  <c r="O3268" i="1"/>
  <c r="J4196" i="1"/>
  <c r="M3270" i="1"/>
  <c r="A3267" i="3" l="1"/>
  <c r="K4196" i="1"/>
  <c r="H4201" i="1"/>
  <c r="N3270" i="1"/>
  <c r="L3272" i="1"/>
  <c r="M3271" i="1"/>
  <c r="O3269" i="1"/>
  <c r="I4200" i="1"/>
  <c r="J4197" i="1"/>
  <c r="A3268" i="3" l="1"/>
  <c r="K4197" i="1"/>
  <c r="L3273" i="1"/>
  <c r="H4202" i="1"/>
  <c r="N3271" i="1"/>
  <c r="O3270" i="1"/>
  <c r="I4201" i="1"/>
  <c r="J4198" i="1"/>
  <c r="M3272" i="1"/>
  <c r="A3269" i="3" l="1"/>
  <c r="K4198" i="1"/>
  <c r="N3272" i="1"/>
  <c r="L3274" i="1"/>
  <c r="H4203" i="1"/>
  <c r="O3271" i="1"/>
  <c r="M3273" i="1"/>
  <c r="I4202" i="1"/>
  <c r="J4199" i="1"/>
  <c r="A3270" i="3" l="1"/>
  <c r="K4199" i="1"/>
  <c r="L3275" i="1"/>
  <c r="H4204" i="1"/>
  <c r="N3273" i="1"/>
  <c r="J4200" i="1"/>
  <c r="M3274" i="1"/>
  <c r="I4203" i="1"/>
  <c r="K4200" i="1" l="1"/>
  <c r="N3274" i="1"/>
  <c r="L3276" i="1"/>
  <c r="H4205" i="1"/>
  <c r="O3272" i="1"/>
  <c r="J4201" i="1"/>
  <c r="I4204" i="1"/>
  <c r="M3275" i="1"/>
  <c r="A3271" i="3" l="1"/>
  <c r="O3273" i="1"/>
  <c r="A3272" i="3" l="1"/>
  <c r="K4201" i="1"/>
  <c r="H4206" i="1"/>
  <c r="L3277" i="1"/>
  <c r="N3275" i="1"/>
  <c r="O3274" i="1"/>
  <c r="J4202" i="1"/>
  <c r="I4205" i="1"/>
  <c r="M3276" i="1"/>
  <c r="A3273" i="3" l="1"/>
  <c r="K4202" i="1"/>
  <c r="L3278" i="1"/>
  <c r="N3276" i="1"/>
  <c r="H4207" i="1"/>
  <c r="M3277" i="1"/>
  <c r="O3275" i="1"/>
  <c r="I4206" i="1"/>
  <c r="J4203" i="1"/>
  <c r="A3274" i="3" l="1"/>
  <c r="K4203" i="1"/>
  <c r="H4208" i="1"/>
  <c r="L3279" i="1"/>
  <c r="N3277" i="1"/>
  <c r="O3276" i="1"/>
  <c r="M3278" i="1"/>
  <c r="J4204" i="1"/>
  <c r="I4207" i="1"/>
  <c r="A3275" i="3" l="1"/>
  <c r="K4204" i="1"/>
  <c r="N3278" i="1"/>
  <c r="L3280" i="1"/>
  <c r="H4209" i="1"/>
  <c r="J4205" i="1"/>
  <c r="O3277" i="1"/>
  <c r="M3279" i="1"/>
  <c r="I4208" i="1"/>
  <c r="A3276" i="3" l="1"/>
  <c r="K4205" i="1"/>
  <c r="L3281" i="1"/>
  <c r="N3279" i="1"/>
  <c r="H4210" i="1"/>
  <c r="I4209" i="1"/>
  <c r="O3278" i="1"/>
  <c r="M3280" i="1"/>
  <c r="J4206" i="1"/>
  <c r="A3277" i="3" l="1"/>
  <c r="K4206" i="1"/>
  <c r="N3280" i="1"/>
  <c r="H4211" i="1"/>
  <c r="L3282" i="1"/>
  <c r="O3279" i="1"/>
  <c r="M3281" i="1"/>
  <c r="I4210" i="1"/>
  <c r="J4207" i="1"/>
  <c r="A3278" i="3" l="1"/>
  <c r="K4207" i="1"/>
  <c r="L3283" i="1"/>
  <c r="H4212" i="1"/>
  <c r="N3281" i="1"/>
  <c r="O3280" i="1"/>
  <c r="M3282" i="1"/>
  <c r="I4211" i="1"/>
  <c r="J4208" i="1"/>
  <c r="A3279" i="3" l="1"/>
  <c r="K4208" i="1"/>
  <c r="N3282" i="1"/>
  <c r="L3284" i="1"/>
  <c r="H4213" i="1"/>
  <c r="I4212" i="1"/>
  <c r="M3283" i="1"/>
  <c r="J4209" i="1"/>
  <c r="K4209" i="1" l="1"/>
  <c r="L3285" i="1"/>
  <c r="H4214" i="1"/>
  <c r="N3283" i="1"/>
  <c r="O3281" i="1"/>
  <c r="O3282" i="1"/>
  <c r="I4213" i="1"/>
  <c r="J4210" i="1"/>
  <c r="M3284" i="1"/>
  <c r="A3280" i="3" l="1"/>
  <c r="A3281" i="3"/>
  <c r="K4210" i="1"/>
  <c r="N3284" i="1"/>
  <c r="H4215" i="1"/>
  <c r="L3286" i="1"/>
  <c r="J4211" i="1"/>
  <c r="M3285" i="1"/>
  <c r="O3283" i="1"/>
  <c r="I4214" i="1"/>
  <c r="A3282" i="3" l="1"/>
  <c r="K4211" i="1"/>
  <c r="L3287" i="1"/>
  <c r="N3285" i="1"/>
  <c r="H4216" i="1"/>
  <c r="O3284" i="1"/>
  <c r="J4212" i="1"/>
  <c r="I4215" i="1"/>
  <c r="M3286" i="1"/>
  <c r="A3283" i="3" l="1"/>
  <c r="K4212" i="1"/>
  <c r="H4217" i="1"/>
  <c r="L3288" i="1"/>
  <c r="N3286" i="1"/>
  <c r="O3285" i="1"/>
  <c r="M3287" i="1"/>
  <c r="J4213" i="1"/>
  <c r="I4216" i="1"/>
  <c r="A3284" i="3" l="1"/>
  <c r="K4213" i="1"/>
  <c r="H4218" i="1"/>
  <c r="N3287" i="1"/>
  <c r="L3289" i="1"/>
  <c r="M3288" i="1"/>
  <c r="O3286" i="1"/>
  <c r="I4217" i="1"/>
  <c r="J4214" i="1"/>
  <c r="A3285" i="3" l="1"/>
  <c r="K4214" i="1"/>
  <c r="L3290" i="1"/>
  <c r="N3288" i="1"/>
  <c r="H4219" i="1"/>
  <c r="I4218" i="1"/>
  <c r="J4215" i="1"/>
  <c r="M3289" i="1"/>
  <c r="K4215" i="1" l="1"/>
  <c r="H4220" i="1"/>
  <c r="L3291" i="1"/>
  <c r="N3289" i="1"/>
  <c r="O3287" i="1"/>
  <c r="O3288" i="1"/>
  <c r="J4216" i="1"/>
  <c r="M3290" i="1"/>
  <c r="I4219" i="1"/>
  <c r="A3286" i="3" l="1"/>
  <c r="A3287" i="3"/>
  <c r="K4216" i="1"/>
  <c r="L3292" i="1"/>
  <c r="H4221" i="1"/>
  <c r="N3290" i="1"/>
  <c r="O3289" i="1"/>
  <c r="I4220" i="1"/>
  <c r="M3291" i="1"/>
  <c r="J4217" i="1"/>
  <c r="A3288" i="3" l="1"/>
  <c r="K4217" i="1"/>
  <c r="N3291" i="1"/>
  <c r="H4222" i="1"/>
  <c r="L3293" i="1"/>
  <c r="O3290" i="1"/>
  <c r="I4221" i="1"/>
  <c r="M3292" i="1"/>
  <c r="J4218" i="1"/>
  <c r="A3289" i="3" l="1"/>
  <c r="K4218" i="1"/>
  <c r="N3292" i="1"/>
  <c r="H4223" i="1"/>
  <c r="L3294" i="1"/>
  <c r="O3291" i="1"/>
  <c r="M3293" i="1"/>
  <c r="J4219" i="1"/>
  <c r="I4222" i="1"/>
  <c r="A3290" i="3" l="1"/>
  <c r="K4219" i="1"/>
  <c r="N3293" i="1"/>
  <c r="H4224" i="1"/>
  <c r="L3295" i="1"/>
  <c r="J4220" i="1"/>
  <c r="O3292" i="1"/>
  <c r="M3294" i="1"/>
  <c r="I4223" i="1"/>
  <c r="A3291" i="3" l="1"/>
  <c r="K4220" i="1"/>
  <c r="L3296" i="1"/>
  <c r="N3294" i="1"/>
  <c r="H4225" i="1"/>
  <c r="I4224" i="1"/>
  <c r="J4221" i="1"/>
  <c r="M3295" i="1"/>
  <c r="K4221" i="1" l="1"/>
  <c r="H4226" i="1"/>
  <c r="L3297" i="1"/>
  <c r="N3295" i="1"/>
  <c r="O3293" i="1"/>
  <c r="O3294" i="1"/>
  <c r="M3296" i="1"/>
  <c r="I4225" i="1"/>
  <c r="J4222" i="1"/>
  <c r="A3292" i="3" l="1"/>
  <c r="A3293" i="3"/>
  <c r="K4222" i="1"/>
  <c r="L3298" i="1"/>
  <c r="H4227" i="1"/>
  <c r="N3296" i="1"/>
  <c r="O3295" i="1"/>
  <c r="M3297" i="1"/>
  <c r="I4226" i="1"/>
  <c r="J4223" i="1"/>
  <c r="A3294" i="3" l="1"/>
  <c r="K4223" i="1"/>
  <c r="L3299" i="1"/>
  <c r="N3297" i="1"/>
  <c r="H4228" i="1"/>
  <c r="I4227" i="1"/>
  <c r="J4224" i="1"/>
  <c r="O3296" i="1"/>
  <c r="M3298" i="1"/>
  <c r="A3295" i="3" l="1"/>
  <c r="K4224" i="1"/>
  <c r="L3300" i="1"/>
  <c r="N3298" i="1"/>
  <c r="H4229" i="1"/>
  <c r="M3299" i="1"/>
  <c r="I4228" i="1"/>
  <c r="O3297" i="1"/>
  <c r="J4225" i="1"/>
  <c r="A3296" i="3" l="1"/>
  <c r="K4225" i="1"/>
  <c r="L3301" i="1"/>
  <c r="H4230" i="1"/>
  <c r="N3299" i="1"/>
  <c r="I4229" i="1"/>
  <c r="O3298" i="1"/>
  <c r="M3300" i="1"/>
  <c r="J4226" i="1"/>
  <c r="A3297" i="3" l="1"/>
  <c r="K4226" i="1"/>
  <c r="L3302" i="1"/>
  <c r="H4231" i="1"/>
  <c r="N3300" i="1"/>
  <c r="J4227" i="1"/>
  <c r="M3301" i="1"/>
  <c r="O3299" i="1"/>
  <c r="I4230" i="1"/>
  <c r="A3298" i="3" l="1"/>
  <c r="K4227" i="1"/>
  <c r="N3301" i="1"/>
  <c r="L3303" i="1"/>
  <c r="H4232" i="1"/>
  <c r="M3302" i="1"/>
  <c r="J4228" i="1"/>
  <c r="O3300" i="1"/>
  <c r="I4231" i="1"/>
  <c r="A3299" i="3" l="1"/>
  <c r="K4228" i="1"/>
  <c r="H4233" i="1"/>
  <c r="L3304" i="1"/>
  <c r="N3302" i="1"/>
  <c r="J4229" i="1"/>
  <c r="M3303" i="1"/>
  <c r="I4232" i="1"/>
  <c r="K4229" i="1" l="1"/>
  <c r="N3303" i="1"/>
  <c r="L3305" i="1"/>
  <c r="H4234" i="1"/>
  <c r="O3301" i="1"/>
  <c r="O3302" i="1"/>
  <c r="M3304" i="1"/>
  <c r="I4233" i="1"/>
  <c r="J4230" i="1"/>
  <c r="A3300" i="3" l="1"/>
  <c r="A3301" i="3"/>
  <c r="K4230" i="1"/>
  <c r="H4235" i="1"/>
  <c r="N3304" i="1"/>
  <c r="L3306" i="1"/>
  <c r="M3305" i="1"/>
  <c r="I4234" i="1"/>
  <c r="O3303" i="1"/>
  <c r="J4231" i="1"/>
  <c r="A3302" i="3" l="1"/>
  <c r="K4231" i="1"/>
  <c r="H4236" i="1"/>
  <c r="N3305" i="1"/>
  <c r="L3307" i="1"/>
  <c r="I4235" i="1"/>
  <c r="J4232" i="1"/>
  <c r="O3304" i="1"/>
  <c r="M3306" i="1"/>
  <c r="A3303" i="3" l="1"/>
  <c r="K4232" i="1"/>
  <c r="L3308" i="1"/>
  <c r="N3306" i="1"/>
  <c r="H4237" i="1"/>
  <c r="O3305" i="1"/>
  <c r="I4236" i="1"/>
  <c r="J4233" i="1"/>
  <c r="M3307" i="1"/>
  <c r="A3304" i="3" l="1"/>
  <c r="K4233" i="1"/>
  <c r="N3307" i="1"/>
  <c r="L3309" i="1"/>
  <c r="H4238" i="1"/>
  <c r="M3308" i="1"/>
  <c r="I4237" i="1"/>
  <c r="J4234" i="1"/>
  <c r="K4234" i="1" l="1"/>
  <c r="L3310" i="1"/>
  <c r="N3308" i="1"/>
  <c r="H4239" i="1"/>
  <c r="O3306" i="1"/>
  <c r="M3309" i="1"/>
  <c r="A3305" i="3" l="1"/>
  <c r="O3307" i="1"/>
  <c r="I4238" i="1"/>
  <c r="J4235" i="1"/>
  <c r="A3306" i="3" l="1"/>
  <c r="K4235" i="1"/>
  <c r="L3311" i="1"/>
  <c r="N3309" i="1"/>
  <c r="H4240" i="1"/>
  <c r="J4236" i="1"/>
  <c r="I4239" i="1"/>
  <c r="O3308" i="1"/>
  <c r="M3310" i="1"/>
  <c r="A3307" i="3" l="1"/>
  <c r="K4236" i="1"/>
  <c r="N3310" i="1"/>
  <c r="H4241" i="1"/>
  <c r="L3312" i="1"/>
  <c r="M3311" i="1"/>
  <c r="I4240" i="1"/>
  <c r="O3309" i="1"/>
  <c r="J4237" i="1"/>
  <c r="A3308" i="3" l="1"/>
  <c r="K4237" i="1"/>
  <c r="H4242" i="1"/>
  <c r="L3313" i="1"/>
  <c r="N3311" i="1"/>
  <c r="M3312" i="1"/>
  <c r="O3310" i="1"/>
  <c r="J4238" i="1"/>
  <c r="I4241" i="1"/>
  <c r="A3309" i="3" l="1"/>
  <c r="K4238" i="1"/>
  <c r="L3314" i="1"/>
  <c r="H4243" i="1"/>
  <c r="N3312" i="1"/>
  <c r="J4239" i="1"/>
  <c r="M3313" i="1"/>
  <c r="O3311" i="1"/>
  <c r="I4242" i="1"/>
  <c r="A3310" i="3" l="1"/>
  <c r="K4239" i="1"/>
  <c r="N3313" i="1"/>
  <c r="H4244" i="1"/>
  <c r="L3315" i="1"/>
  <c r="I4243" i="1"/>
  <c r="J4240" i="1"/>
  <c r="O3312" i="1"/>
  <c r="M3314" i="1"/>
  <c r="A3311" i="3" l="1"/>
  <c r="K4240" i="1"/>
  <c r="L3316" i="1"/>
  <c r="N3314" i="1"/>
  <c r="H4245" i="1"/>
  <c r="I4244" i="1"/>
  <c r="O3313" i="1"/>
  <c r="J4241" i="1"/>
  <c r="M3315" i="1"/>
  <c r="A3312" i="3" l="1"/>
  <c r="K4241" i="1"/>
  <c r="H4246" i="1"/>
  <c r="L3317" i="1"/>
  <c r="N3315" i="1"/>
  <c r="O3314" i="1"/>
  <c r="M3316" i="1"/>
  <c r="J4242" i="1"/>
  <c r="I4245" i="1"/>
  <c r="A3313" i="3" l="1"/>
  <c r="K4242" i="1"/>
  <c r="N3316" i="1"/>
  <c r="L3318" i="1"/>
  <c r="H4247" i="1"/>
  <c r="J4243" i="1"/>
  <c r="O3315" i="1"/>
  <c r="M3317" i="1"/>
  <c r="I4246" i="1"/>
  <c r="A3314" i="3" l="1"/>
  <c r="K4243" i="1"/>
  <c r="H4248" i="1"/>
  <c r="L3319" i="1"/>
  <c r="N3317" i="1"/>
  <c r="O3316" i="1"/>
  <c r="J4244" i="1"/>
  <c r="I4247" i="1"/>
  <c r="M3318" i="1"/>
  <c r="A3315" i="3" l="1"/>
  <c r="K4244" i="1"/>
  <c r="L3320" i="1"/>
  <c r="H4249" i="1"/>
  <c r="N3318" i="1"/>
  <c r="M3319" i="1"/>
  <c r="I4248" i="1"/>
  <c r="J4245" i="1"/>
  <c r="K4245" i="1" l="1"/>
  <c r="N3319" i="1"/>
  <c r="L3321" i="1"/>
  <c r="H4250" i="1"/>
  <c r="O3317" i="1"/>
  <c r="J4246" i="1"/>
  <c r="I4249" i="1"/>
  <c r="M3320" i="1"/>
  <c r="A3316" i="3" l="1"/>
  <c r="O3318" i="1"/>
  <c r="A3317" i="3" l="1"/>
  <c r="K4246" i="1"/>
  <c r="N3320" i="1"/>
  <c r="L3322" i="1"/>
  <c r="H4251" i="1"/>
  <c r="I4250" i="1"/>
  <c r="J4247" i="1"/>
  <c r="O3319" i="1"/>
  <c r="M3321" i="1"/>
  <c r="A3318" i="3" l="1"/>
  <c r="K4247" i="1"/>
  <c r="H4252" i="1"/>
  <c r="N3321" i="1"/>
  <c r="L3323" i="1"/>
  <c r="J4248" i="1"/>
  <c r="M3322" i="1"/>
  <c r="O3320" i="1"/>
  <c r="I4251" i="1"/>
  <c r="A3319" i="3" l="1"/>
  <c r="K4248" i="1"/>
  <c r="N3322" i="1"/>
  <c r="H4253" i="1"/>
  <c r="L3324" i="1"/>
  <c r="M3323" i="1"/>
  <c r="O3321" i="1"/>
  <c r="I4252" i="1"/>
  <c r="J4249" i="1"/>
  <c r="A3320" i="3" l="1"/>
  <c r="K4249" i="1"/>
  <c r="N3323" i="1"/>
  <c r="H4254" i="1"/>
  <c r="L3325" i="1"/>
  <c r="O3322" i="1"/>
  <c r="I4253" i="1"/>
  <c r="M3324" i="1"/>
  <c r="J4250" i="1"/>
  <c r="A3321" i="3" l="1"/>
  <c r="K4250" i="1"/>
  <c r="H4255" i="1"/>
  <c r="L3326" i="1"/>
  <c r="N3324" i="1"/>
  <c r="O3323" i="1"/>
  <c r="J4251" i="1"/>
  <c r="I4254" i="1"/>
  <c r="M3325" i="1"/>
  <c r="A3322" i="3" l="1"/>
  <c r="K4251" i="1"/>
  <c r="H4256" i="1"/>
  <c r="N3325" i="1"/>
  <c r="L3327" i="1"/>
  <c r="I4255" i="1"/>
  <c r="M3326" i="1"/>
  <c r="J4252" i="1"/>
  <c r="K4252" i="1" l="1"/>
  <c r="H4257" i="1"/>
  <c r="L3328" i="1"/>
  <c r="N3326" i="1"/>
  <c r="O3324" i="1"/>
  <c r="O3325" i="1"/>
  <c r="M3327" i="1"/>
  <c r="J4253" i="1"/>
  <c r="I4256" i="1"/>
  <c r="A3323" i="3" l="1"/>
  <c r="A3324" i="3"/>
  <c r="K4253" i="1"/>
  <c r="L3329" i="1"/>
  <c r="N3327" i="1"/>
  <c r="H4258" i="1"/>
  <c r="I4257" i="1"/>
  <c r="M3328" i="1"/>
  <c r="O3326" i="1"/>
  <c r="J4254" i="1"/>
  <c r="A3325" i="3" l="1"/>
  <c r="K4254" i="1"/>
  <c r="L3330" i="1"/>
  <c r="N3328" i="1"/>
  <c r="H4259" i="1"/>
  <c r="I4258" i="1"/>
  <c r="O3327" i="1"/>
  <c r="M3329" i="1"/>
  <c r="J4255" i="1"/>
  <c r="A3326" i="3" l="1"/>
  <c r="K4255" i="1"/>
  <c r="N3329" i="1"/>
  <c r="L3331" i="1"/>
  <c r="H4260" i="1"/>
  <c r="J4256" i="1"/>
  <c r="O3328" i="1"/>
  <c r="M3330" i="1"/>
  <c r="I4259" i="1"/>
  <c r="A3327" i="3" l="1"/>
  <c r="K4256" i="1"/>
  <c r="H4261" i="1"/>
  <c r="N3330" i="1"/>
  <c r="L3332" i="1"/>
  <c r="O3329" i="1"/>
  <c r="J4257" i="1"/>
  <c r="M3331" i="1"/>
  <c r="I4260" i="1"/>
  <c r="A3328" i="3" l="1"/>
  <c r="K4257" i="1"/>
  <c r="L3333" i="1"/>
  <c r="N3331" i="1"/>
  <c r="H4262" i="1"/>
  <c r="I4261" i="1"/>
  <c r="J4258" i="1"/>
  <c r="M3332" i="1"/>
  <c r="K4258" i="1" l="1"/>
  <c r="H4263" i="1"/>
  <c r="L3334" i="1"/>
  <c r="N3332" i="1"/>
  <c r="O3330" i="1"/>
  <c r="O3331" i="1"/>
  <c r="M3333" i="1"/>
  <c r="I4262" i="1"/>
  <c r="J4259" i="1"/>
  <c r="A3329" i="3" l="1"/>
  <c r="A3330" i="3"/>
  <c r="K4259" i="1"/>
  <c r="L3335" i="1"/>
  <c r="N3333" i="1"/>
  <c r="H4264" i="1"/>
  <c r="I4263" i="1"/>
  <c r="M3334" i="1"/>
  <c r="O3332" i="1"/>
  <c r="J4260" i="1"/>
  <c r="A3331" i="3" l="1"/>
  <c r="K4260" i="1"/>
  <c r="L3336" i="1"/>
  <c r="N3334" i="1"/>
  <c r="H4265" i="1"/>
  <c r="J4261" i="1"/>
  <c r="I4264" i="1"/>
  <c r="O3333" i="1"/>
  <c r="M3335" i="1"/>
  <c r="A3332" i="3" l="1"/>
  <c r="K4261" i="1"/>
  <c r="H4266" i="1"/>
  <c r="N3335" i="1"/>
  <c r="L3337" i="1"/>
  <c r="M3336" i="1"/>
  <c r="O3334" i="1"/>
  <c r="J4262" i="1"/>
  <c r="I4265" i="1"/>
  <c r="A3333" i="3" l="1"/>
  <c r="K4262" i="1"/>
  <c r="L3338" i="1"/>
  <c r="H4267" i="1"/>
  <c r="N3336" i="1"/>
  <c r="O3335" i="1"/>
  <c r="I4266" i="1"/>
  <c r="M3337" i="1"/>
  <c r="J4263" i="1"/>
  <c r="A3334" i="3" l="1"/>
  <c r="K4263" i="1"/>
  <c r="H4268" i="1"/>
  <c r="L3339" i="1"/>
  <c r="N3337" i="1"/>
  <c r="M3338" i="1"/>
  <c r="O3336" i="1"/>
  <c r="J4264" i="1"/>
  <c r="I4267" i="1"/>
  <c r="A3335" i="3" l="1"/>
  <c r="K4264" i="1"/>
  <c r="L3340" i="1"/>
  <c r="H4269" i="1"/>
  <c r="N3338" i="1"/>
  <c r="O3337" i="1"/>
  <c r="J4265" i="1"/>
  <c r="M3339" i="1"/>
  <c r="I4268" i="1"/>
  <c r="A3336" i="3" l="1"/>
  <c r="K4265" i="1"/>
  <c r="L3341" i="1"/>
  <c r="H4270" i="1"/>
  <c r="N3339" i="1"/>
  <c r="J4266" i="1"/>
  <c r="O3338" i="1"/>
  <c r="M3340" i="1"/>
  <c r="I4269" i="1"/>
  <c r="A3337" i="3" l="1"/>
  <c r="K4266" i="1"/>
  <c r="H4271" i="1"/>
  <c r="N3340" i="1"/>
  <c r="L3342" i="1"/>
  <c r="J4267" i="1"/>
  <c r="M3341" i="1"/>
  <c r="O3339" i="1"/>
  <c r="I4270" i="1"/>
  <c r="A3338" i="3" l="1"/>
  <c r="K4267" i="1"/>
  <c r="N3341" i="1"/>
  <c r="L3343" i="1"/>
  <c r="H4272" i="1"/>
  <c r="O3340" i="1"/>
  <c r="I4271" i="1"/>
  <c r="J4268" i="1"/>
  <c r="M3342" i="1"/>
  <c r="A3339" i="3" l="1"/>
  <c r="K4268" i="1"/>
  <c r="L3344" i="1"/>
  <c r="H4273" i="1"/>
  <c r="N3342" i="1"/>
  <c r="I4272" i="1"/>
  <c r="O3341" i="1"/>
  <c r="M3343" i="1"/>
  <c r="J4269" i="1"/>
  <c r="A3340" i="3" l="1"/>
  <c r="K4269" i="1"/>
  <c r="N3343" i="1"/>
  <c r="H4274" i="1"/>
  <c r="L3345" i="1"/>
  <c r="J4270" i="1"/>
  <c r="I4273" i="1"/>
  <c r="O3342" i="1"/>
  <c r="M3344" i="1"/>
  <c r="A3341" i="3" l="1"/>
  <c r="K4270" i="1"/>
  <c r="L3346" i="1"/>
  <c r="H4275" i="1"/>
  <c r="N3344" i="1"/>
  <c r="I4274" i="1"/>
  <c r="O3343" i="1"/>
  <c r="M3345" i="1"/>
  <c r="J4271" i="1"/>
  <c r="A3342" i="3" l="1"/>
  <c r="K4271" i="1"/>
  <c r="H4276" i="1"/>
  <c r="L3347" i="1"/>
  <c r="N3345" i="1"/>
  <c r="O3344" i="1"/>
  <c r="J4272" i="1"/>
  <c r="I4275" i="1"/>
  <c r="M3346" i="1"/>
  <c r="A3343" i="3" l="1"/>
  <c r="K4272" i="1"/>
  <c r="N3346" i="1"/>
  <c r="H4277" i="1"/>
  <c r="L3348" i="1"/>
  <c r="M3347" i="1"/>
  <c r="J4273" i="1"/>
  <c r="O3345" i="1"/>
  <c r="I4276" i="1"/>
  <c r="A3344" i="3" l="1"/>
  <c r="K4273" i="1"/>
  <c r="L3349" i="1"/>
  <c r="N3347" i="1"/>
  <c r="H4278" i="1"/>
  <c r="M3348" i="1"/>
  <c r="I4277" i="1"/>
  <c r="O3346" i="1"/>
  <c r="J4274" i="1"/>
  <c r="A3345" i="3" l="1"/>
  <c r="K4274" i="1"/>
  <c r="N3348" i="1"/>
  <c r="H4279" i="1"/>
  <c r="L3350" i="1"/>
  <c r="J4275" i="1"/>
  <c r="M3349" i="1"/>
  <c r="O3347" i="1"/>
  <c r="I4278" i="1"/>
  <c r="A3346" i="3" l="1"/>
  <c r="K4275" i="1"/>
  <c r="L3351" i="1"/>
  <c r="H4280" i="1"/>
  <c r="N3349" i="1"/>
  <c r="I4279" i="1"/>
  <c r="O3348" i="1"/>
  <c r="M3350" i="1"/>
  <c r="J4276" i="1"/>
  <c r="A3347" i="3" l="1"/>
  <c r="K4276" i="1"/>
  <c r="N3350" i="1"/>
  <c r="H4281" i="1"/>
  <c r="L3352" i="1"/>
  <c r="O3349" i="1"/>
  <c r="I4280" i="1"/>
  <c r="M3351" i="1"/>
  <c r="J4277" i="1"/>
  <c r="A3348" i="3" l="1"/>
  <c r="K4277" i="1"/>
  <c r="L3353" i="1"/>
  <c r="H4282" i="1"/>
  <c r="N3351" i="1"/>
  <c r="J4278" i="1"/>
  <c r="O3350" i="1"/>
  <c r="I4281" i="1"/>
  <c r="M3352" i="1"/>
  <c r="A3349" i="3" l="1"/>
  <c r="K4278" i="1"/>
  <c r="L3354" i="1"/>
  <c r="H4283" i="1"/>
  <c r="N3352" i="1"/>
  <c r="J4279" i="1"/>
  <c r="M3353" i="1"/>
  <c r="O3351" i="1"/>
  <c r="I4282" i="1"/>
  <c r="A3350" i="3" l="1"/>
  <c r="K4279" i="1"/>
  <c r="H4284" i="1"/>
  <c r="L3355" i="1"/>
  <c r="N3353" i="1"/>
  <c r="J4280" i="1"/>
  <c r="M3354" i="1"/>
  <c r="I4283" i="1"/>
  <c r="K4280" i="1" l="1"/>
  <c r="L3356" i="1"/>
  <c r="H4285" i="1"/>
  <c r="N3354" i="1"/>
  <c r="O3352" i="1"/>
  <c r="O3353" i="1"/>
  <c r="J4281" i="1"/>
  <c r="I4284" i="1"/>
  <c r="M3355" i="1"/>
  <c r="A3351" i="3" l="1"/>
  <c r="A3352" i="3"/>
  <c r="K4281" i="1"/>
  <c r="L3357" i="1"/>
  <c r="H4286" i="1"/>
  <c r="N3355" i="1"/>
  <c r="O3354" i="1"/>
  <c r="J4282" i="1"/>
  <c r="M3356" i="1"/>
  <c r="I4285" i="1"/>
  <c r="A3353" i="3" l="1"/>
  <c r="K4282" i="1"/>
  <c r="N3356" i="1"/>
  <c r="L3358" i="1"/>
  <c r="H4287" i="1"/>
  <c r="J4283" i="1"/>
  <c r="I4286" i="1"/>
  <c r="M3357" i="1"/>
  <c r="K4283" i="1" l="1"/>
  <c r="L3359" i="1"/>
  <c r="N3357" i="1"/>
  <c r="H4288" i="1"/>
  <c r="O3355" i="1"/>
  <c r="I4287" i="1"/>
  <c r="M3358" i="1"/>
  <c r="A3354" i="3" l="1"/>
  <c r="O3356" i="1"/>
  <c r="J4284" i="1"/>
  <c r="A3355" i="3" l="1"/>
  <c r="K4284" i="1"/>
  <c r="L3360" i="1"/>
  <c r="N3358" i="1"/>
  <c r="H4289" i="1"/>
  <c r="J4285" i="1"/>
  <c r="I4288" i="1"/>
  <c r="M3359" i="1"/>
  <c r="K4285" i="1" l="1"/>
  <c r="H4290" i="1"/>
  <c r="L3361" i="1"/>
  <c r="N3359" i="1"/>
  <c r="O3357" i="1"/>
  <c r="J4286" i="1"/>
  <c r="M3360" i="1"/>
  <c r="I4289" i="1"/>
  <c r="A3356" i="3" l="1"/>
  <c r="O3358" i="1"/>
  <c r="A3357" i="3" l="1"/>
  <c r="K4286" i="1"/>
  <c r="N3360" i="1"/>
  <c r="H4291" i="1"/>
  <c r="L3362" i="1"/>
  <c r="J4287" i="1"/>
  <c r="I4290" i="1"/>
  <c r="O3359" i="1"/>
  <c r="M3361" i="1"/>
  <c r="A3358" i="3" l="1"/>
  <c r="K4287" i="1"/>
  <c r="N3361" i="1"/>
  <c r="H4292" i="1"/>
  <c r="L3363" i="1"/>
  <c r="J4288" i="1"/>
  <c r="O3360" i="1"/>
  <c r="M3362" i="1"/>
  <c r="I4291" i="1"/>
  <c r="A3359" i="3" l="1"/>
  <c r="K4288" i="1"/>
  <c r="L3364" i="1"/>
  <c r="H4293" i="1"/>
  <c r="N3362" i="1"/>
  <c r="M3363" i="1"/>
  <c r="J4289" i="1"/>
  <c r="I4292" i="1"/>
  <c r="K4289" i="1" l="1"/>
  <c r="H4294" i="1"/>
  <c r="N3363" i="1"/>
  <c r="L3365" i="1"/>
  <c r="O3361" i="1"/>
  <c r="M3364" i="1"/>
  <c r="I4293" i="1"/>
  <c r="A3360" i="3" l="1"/>
  <c r="O3362" i="1"/>
  <c r="J4290" i="1"/>
  <c r="A3361" i="3" l="1"/>
  <c r="K4290" i="1"/>
  <c r="H4295" i="1"/>
  <c r="N3364" i="1"/>
  <c r="L3366" i="1"/>
  <c r="M3365" i="1"/>
  <c r="I4294" i="1"/>
  <c r="J4291" i="1"/>
  <c r="K4291" i="1" l="1"/>
  <c r="H4296" i="1"/>
  <c r="L3367" i="1"/>
  <c r="N3365" i="1"/>
  <c r="O3363" i="1"/>
  <c r="I4295" i="1"/>
  <c r="A3362" i="3" l="1"/>
  <c r="O3364" i="1"/>
  <c r="J4292" i="1"/>
  <c r="M3366" i="1"/>
  <c r="A3363" i="3" l="1"/>
  <c r="K4292" i="1"/>
  <c r="H4297" i="1"/>
  <c r="N3366" i="1"/>
  <c r="L3368" i="1"/>
  <c r="M3367" i="1"/>
  <c r="O3365" i="1"/>
  <c r="J4293" i="1"/>
  <c r="I4296" i="1"/>
  <c r="A3364" i="3" l="1"/>
  <c r="K4293" i="1"/>
  <c r="N3367" i="1"/>
  <c r="L3369" i="1"/>
  <c r="H4298" i="1"/>
  <c r="J4294" i="1"/>
  <c r="M3368" i="1"/>
  <c r="I4297" i="1"/>
  <c r="K4294" i="1" l="1"/>
  <c r="L3370" i="1"/>
  <c r="N3368" i="1"/>
  <c r="H4299" i="1"/>
  <c r="O3366" i="1"/>
  <c r="O3367" i="1"/>
  <c r="I4298" i="1"/>
  <c r="M3369" i="1"/>
  <c r="J4295" i="1"/>
  <c r="A3365" i="3" l="1"/>
  <c r="A3366" i="3"/>
  <c r="K4295" i="1"/>
  <c r="L3371" i="1"/>
  <c r="H4300" i="1"/>
  <c r="N3369" i="1"/>
  <c r="J4296" i="1"/>
  <c r="M3370" i="1"/>
  <c r="I4299" i="1"/>
  <c r="K4296" i="1" l="1"/>
  <c r="H4301" i="1"/>
  <c r="N3370" i="1"/>
  <c r="L3372" i="1"/>
  <c r="O3368" i="1"/>
  <c r="M3371" i="1"/>
  <c r="I4300" i="1"/>
  <c r="A3367" i="3" l="1"/>
  <c r="O3369" i="1"/>
  <c r="J4297" i="1"/>
  <c r="A3368" i="3" l="1"/>
  <c r="K4297" i="1"/>
  <c r="H4302" i="1"/>
  <c r="L3373" i="1"/>
  <c r="N3371" i="1"/>
  <c r="O3370" i="1"/>
  <c r="J4298" i="1"/>
  <c r="I4301" i="1"/>
  <c r="M3372" i="1"/>
  <c r="A3369" i="3" l="1"/>
  <c r="K4298" i="1"/>
  <c r="N3372" i="1"/>
  <c r="H4303" i="1"/>
  <c r="L3374" i="1"/>
  <c r="J4299" i="1"/>
  <c r="M3373" i="1"/>
  <c r="I4302" i="1"/>
  <c r="K4299" i="1" l="1"/>
  <c r="H4304" i="1"/>
  <c r="N3373" i="1"/>
  <c r="L3375" i="1"/>
  <c r="O3371" i="1"/>
  <c r="M3374" i="1"/>
  <c r="I4303" i="1"/>
  <c r="A3370" i="3" l="1"/>
  <c r="O3372" i="1"/>
  <c r="J4300" i="1"/>
  <c r="A3371" i="3" l="1"/>
  <c r="K4300" i="1"/>
  <c r="H4305" i="1"/>
  <c r="N3374" i="1"/>
  <c r="L3376" i="1"/>
  <c r="I4304" i="1"/>
  <c r="O3373" i="1"/>
  <c r="M3375" i="1"/>
  <c r="J4301" i="1"/>
  <c r="A3372" i="3" l="1"/>
  <c r="K4301" i="1"/>
  <c r="L3377" i="1"/>
  <c r="N3375" i="1"/>
  <c r="H4306" i="1"/>
  <c r="O3374" i="1"/>
  <c r="I4305" i="1"/>
  <c r="J4302" i="1"/>
  <c r="M3376" i="1"/>
  <c r="A3373" i="3" l="1"/>
  <c r="K4302" i="1"/>
  <c r="N3376" i="1"/>
  <c r="L3378" i="1"/>
  <c r="H4307" i="1"/>
  <c r="M3377" i="1"/>
  <c r="J4303" i="1"/>
  <c r="O3375" i="1"/>
  <c r="I4306" i="1"/>
  <c r="A3374" i="3" l="1"/>
  <c r="K4303" i="1"/>
  <c r="L3379" i="1"/>
  <c r="H4308" i="1"/>
  <c r="N3377" i="1"/>
  <c r="M3378" i="1"/>
  <c r="I4307" i="1"/>
  <c r="O3376" i="1"/>
  <c r="J4304" i="1"/>
  <c r="A3375" i="3" l="1"/>
  <c r="K4304" i="1"/>
  <c r="L3380" i="1"/>
  <c r="N3378" i="1"/>
  <c r="H4309" i="1"/>
  <c r="I4308" i="1"/>
  <c r="O3377" i="1"/>
  <c r="J4305" i="1"/>
  <c r="M3379" i="1"/>
  <c r="A3376" i="3" l="1"/>
  <c r="K4305" i="1"/>
  <c r="H4310" i="1"/>
  <c r="L3381" i="1"/>
  <c r="N3379" i="1"/>
  <c r="I4309" i="1"/>
  <c r="M3380" i="1"/>
  <c r="J4306" i="1"/>
  <c r="K4306" i="1" l="1"/>
  <c r="N3380" i="1"/>
  <c r="H4311" i="1"/>
  <c r="L3382" i="1"/>
  <c r="O3378" i="1"/>
  <c r="M3381" i="1"/>
  <c r="I4310" i="1"/>
  <c r="A3377" i="3" l="1"/>
  <c r="O3379" i="1"/>
  <c r="J4307" i="1"/>
  <c r="A3378" i="3" l="1"/>
  <c r="K4307" i="1"/>
  <c r="L3383" i="1"/>
  <c r="H4312" i="1"/>
  <c r="N3381" i="1"/>
  <c r="M3382" i="1"/>
  <c r="I4311" i="1"/>
  <c r="O3380" i="1"/>
  <c r="J4308" i="1"/>
  <c r="A3379" i="3" l="1"/>
  <c r="K4308" i="1"/>
  <c r="N3382" i="1"/>
  <c r="L3384" i="1"/>
  <c r="H4313" i="1"/>
  <c r="J4309" i="1"/>
  <c r="O3381" i="1"/>
  <c r="I4312" i="1"/>
  <c r="M3383" i="1"/>
  <c r="A3380" i="3" l="1"/>
  <c r="K4309" i="1"/>
  <c r="H4314" i="1"/>
  <c r="N3383" i="1"/>
  <c r="L3385" i="1"/>
  <c r="O3382" i="1"/>
  <c r="M3384" i="1"/>
  <c r="I4313" i="1"/>
  <c r="J4310" i="1"/>
  <c r="A3381" i="3" l="1"/>
  <c r="K4310" i="1"/>
  <c r="L3386" i="1"/>
  <c r="N3384" i="1"/>
  <c r="H4315" i="1"/>
  <c r="I4314" i="1"/>
  <c r="J4311" i="1"/>
  <c r="O3383" i="1"/>
  <c r="M3385" i="1"/>
  <c r="A3382" i="3" l="1"/>
  <c r="K4311" i="1"/>
  <c r="H4316" i="1"/>
  <c r="N3385" i="1"/>
  <c r="L3387" i="1"/>
  <c r="M3386" i="1"/>
  <c r="J4312" i="1"/>
  <c r="I4315" i="1"/>
  <c r="K4312" i="1" l="1"/>
  <c r="L3388" i="1"/>
  <c r="H4317" i="1"/>
  <c r="N3386" i="1"/>
  <c r="O3384" i="1"/>
  <c r="J4313" i="1"/>
  <c r="I4316" i="1"/>
  <c r="A3383" i="3" l="1"/>
  <c r="O3385" i="1"/>
  <c r="M3387" i="1"/>
  <c r="A3384" i="3" l="1"/>
  <c r="K4313" i="1"/>
  <c r="N3387" i="1"/>
  <c r="H4318" i="1"/>
  <c r="L3389" i="1"/>
  <c r="J4314" i="1"/>
  <c r="M3388" i="1"/>
  <c r="O3386" i="1"/>
  <c r="I4317" i="1"/>
  <c r="A3385" i="3" l="1"/>
  <c r="K4314" i="1"/>
  <c r="L3390" i="1"/>
  <c r="N3388" i="1"/>
  <c r="H4319" i="1"/>
  <c r="O3387" i="1"/>
  <c r="J4315" i="1"/>
  <c r="I4318" i="1"/>
  <c r="M3389" i="1"/>
  <c r="A3386" i="3" l="1"/>
  <c r="K4315" i="1"/>
  <c r="H4320" i="1"/>
  <c r="L3391" i="1"/>
  <c r="N3389" i="1"/>
  <c r="J4316" i="1"/>
  <c r="O3388" i="1"/>
  <c r="I4319" i="1"/>
  <c r="M3390" i="1"/>
  <c r="A3387" i="3" l="1"/>
  <c r="K4316" i="1"/>
  <c r="H4321" i="1"/>
  <c r="N3390" i="1"/>
  <c r="L3392" i="1"/>
  <c r="M3391" i="1"/>
  <c r="J4317" i="1"/>
  <c r="I4320" i="1"/>
  <c r="K4317" i="1" l="1"/>
  <c r="L3393" i="1"/>
  <c r="H4322" i="1"/>
  <c r="N3391" i="1"/>
  <c r="O3389" i="1"/>
  <c r="O3390" i="1"/>
  <c r="J4318" i="1"/>
  <c r="I4321" i="1"/>
  <c r="M3392" i="1"/>
  <c r="A3388" i="3" l="1"/>
  <c r="A3389" i="3"/>
  <c r="K4318" i="1"/>
  <c r="H4323" i="1"/>
  <c r="L3394" i="1"/>
  <c r="N3392" i="1"/>
  <c r="J4319" i="1"/>
  <c r="O3391" i="1"/>
  <c r="M3393" i="1"/>
  <c r="I4322" i="1"/>
  <c r="A3390" i="3" l="1"/>
  <c r="K4319" i="1"/>
  <c r="L3395" i="1"/>
  <c r="H4324" i="1"/>
  <c r="N3393" i="1"/>
  <c r="J4320" i="1"/>
  <c r="I4323" i="1"/>
  <c r="M3394" i="1"/>
  <c r="K4320" i="1" l="1"/>
  <c r="N3394" i="1"/>
  <c r="L3396" i="1"/>
  <c r="H4325" i="1"/>
  <c r="O3392" i="1"/>
  <c r="O3393" i="1"/>
  <c r="I4324" i="1"/>
  <c r="J4321" i="1"/>
  <c r="M3395" i="1"/>
  <c r="A3391" i="3" l="1"/>
  <c r="A3392" i="3"/>
  <c r="K4321" i="1"/>
  <c r="H4326" i="1"/>
  <c r="N3395" i="1"/>
  <c r="L3397" i="1"/>
  <c r="J4322" i="1"/>
  <c r="I4325" i="1"/>
  <c r="O3394" i="1"/>
  <c r="M3396" i="1"/>
  <c r="A3393" i="3" l="1"/>
  <c r="K4322" i="1"/>
  <c r="H4327" i="1"/>
  <c r="L3398" i="1"/>
  <c r="N3396" i="1"/>
  <c r="O3395" i="1"/>
  <c r="J4323" i="1"/>
  <c r="M3397" i="1"/>
  <c r="I4326" i="1"/>
  <c r="A3394" i="3" l="1"/>
  <c r="K4323" i="1"/>
  <c r="H4328" i="1"/>
  <c r="L3399" i="1"/>
  <c r="N3397" i="1"/>
  <c r="O3396" i="1"/>
  <c r="J4324" i="1"/>
  <c r="I4327" i="1"/>
  <c r="M3398" i="1"/>
  <c r="A3395" i="3" l="1"/>
  <c r="K4324" i="1"/>
  <c r="N3398" i="1"/>
  <c r="H4329" i="1"/>
  <c r="L3400" i="1"/>
  <c r="J4325" i="1"/>
  <c r="M3399" i="1"/>
  <c r="O3397" i="1"/>
  <c r="I4328" i="1"/>
  <c r="A3396" i="3" l="1"/>
  <c r="K4325" i="1"/>
  <c r="H4330" i="1"/>
  <c r="L3401" i="1"/>
  <c r="N3399" i="1"/>
  <c r="M3400" i="1"/>
  <c r="O3398" i="1"/>
  <c r="I4329" i="1"/>
  <c r="J4326" i="1"/>
  <c r="A3397" i="3" l="1"/>
  <c r="K4326" i="1"/>
  <c r="N3400" i="1"/>
  <c r="L3402" i="1"/>
  <c r="H4331" i="1"/>
  <c r="O3399" i="1"/>
  <c r="I4330" i="1"/>
  <c r="J4327" i="1"/>
  <c r="M3401" i="1"/>
  <c r="A3398" i="3" l="1"/>
  <c r="K4327" i="1"/>
  <c r="H4332" i="1"/>
  <c r="N3401" i="1"/>
  <c r="L3403" i="1"/>
  <c r="J4328" i="1"/>
  <c r="I4331" i="1"/>
  <c r="O3400" i="1"/>
  <c r="M3402" i="1"/>
  <c r="A3399" i="3" l="1"/>
  <c r="K4328" i="1"/>
  <c r="L3404" i="1"/>
  <c r="H4333" i="1"/>
  <c r="N3402" i="1"/>
  <c r="I4332" i="1"/>
  <c r="O3401" i="1"/>
  <c r="J4329" i="1"/>
  <c r="M3403" i="1"/>
  <c r="A3400" i="3" l="1"/>
  <c r="K4329" i="1"/>
  <c r="H4334" i="1"/>
  <c r="N3403" i="1"/>
  <c r="L3405" i="1"/>
  <c r="M3404" i="1"/>
  <c r="O3402" i="1"/>
  <c r="I4333" i="1"/>
  <c r="J4330" i="1"/>
  <c r="A3401" i="3" l="1"/>
  <c r="K4330" i="1"/>
  <c r="L3406" i="1"/>
  <c r="N3404" i="1"/>
  <c r="H4335" i="1"/>
  <c r="O3403" i="1"/>
  <c r="I4334" i="1"/>
  <c r="J4331" i="1"/>
  <c r="M3405" i="1"/>
  <c r="A3402" i="3" l="1"/>
  <c r="K4331" i="1"/>
  <c r="N3405" i="1"/>
  <c r="L3407" i="1"/>
  <c r="H4336" i="1"/>
  <c r="J4332" i="1"/>
  <c r="O3404" i="1"/>
  <c r="I4335" i="1"/>
  <c r="M3406" i="1"/>
  <c r="A3403" i="3" l="1"/>
  <c r="K4332" i="1"/>
  <c r="H4337" i="1"/>
  <c r="L3408" i="1"/>
  <c r="N3406" i="1"/>
  <c r="M3407" i="1"/>
  <c r="O3405" i="1"/>
  <c r="J4333" i="1"/>
  <c r="I4336" i="1"/>
  <c r="A3404" i="3" l="1"/>
  <c r="K4333" i="1"/>
  <c r="N3407" i="1"/>
  <c r="H4338" i="1"/>
  <c r="L3409" i="1"/>
  <c r="I4337" i="1"/>
  <c r="O3406" i="1"/>
  <c r="M3408" i="1"/>
  <c r="J4334" i="1"/>
  <c r="A3405" i="3" l="1"/>
  <c r="K4334" i="1"/>
  <c r="L3410" i="1"/>
  <c r="N3408" i="1"/>
  <c r="H4339" i="1"/>
  <c r="O3407" i="1"/>
  <c r="I4338" i="1"/>
  <c r="J4335" i="1"/>
  <c r="M3409" i="1"/>
  <c r="A3406" i="3" l="1"/>
  <c r="K4335" i="1"/>
  <c r="N3409" i="1"/>
  <c r="L3411" i="1"/>
  <c r="H4340" i="1"/>
  <c r="M3410" i="1"/>
  <c r="I4339" i="1"/>
  <c r="J4336" i="1"/>
  <c r="K4336" i="1" l="1"/>
  <c r="L3412" i="1"/>
  <c r="H4341" i="1"/>
  <c r="N3410" i="1"/>
  <c r="O3408" i="1"/>
  <c r="J4337" i="1"/>
  <c r="M3411" i="1"/>
  <c r="I4340" i="1"/>
  <c r="A3407" i="3" l="1"/>
  <c r="O3409" i="1"/>
  <c r="A3408" i="3" l="1"/>
  <c r="K4337" i="1"/>
  <c r="H4342" i="1"/>
  <c r="N3411" i="1"/>
  <c r="L3413" i="1"/>
  <c r="J4338" i="1"/>
  <c r="I4341" i="1"/>
  <c r="O3410" i="1"/>
  <c r="M3412" i="1"/>
  <c r="A3409" i="3" l="1"/>
  <c r="K4338" i="1"/>
  <c r="L3414" i="1"/>
  <c r="H4343" i="1"/>
  <c r="N3412" i="1"/>
  <c r="I4342" i="1"/>
  <c r="O3411" i="1"/>
  <c r="J4339" i="1"/>
  <c r="M3413" i="1"/>
  <c r="A3410" i="3" l="1"/>
  <c r="K4339" i="1"/>
  <c r="H4344" i="1"/>
  <c r="L3415" i="1"/>
  <c r="N3413" i="1"/>
  <c r="J4340" i="1"/>
  <c r="I4343" i="1"/>
  <c r="O3412" i="1"/>
  <c r="M3414" i="1"/>
  <c r="A3411" i="3" l="1"/>
  <c r="K4340" i="1"/>
  <c r="N3414" i="1"/>
  <c r="L3416" i="1"/>
  <c r="H4345" i="1"/>
  <c r="I4344" i="1"/>
  <c r="O3413" i="1"/>
  <c r="J4341" i="1"/>
  <c r="M3415" i="1"/>
  <c r="A3412" i="3" l="1"/>
  <c r="K4341" i="1"/>
  <c r="H4346" i="1"/>
  <c r="N3415" i="1"/>
  <c r="L3417" i="1"/>
  <c r="M3416" i="1"/>
  <c r="O3414" i="1"/>
  <c r="J4342" i="1"/>
  <c r="I4345" i="1"/>
  <c r="A3413" i="3" l="1"/>
  <c r="K4342" i="1"/>
  <c r="H4347" i="1"/>
  <c r="L3418" i="1"/>
  <c r="N3416" i="1"/>
  <c r="O3415" i="1"/>
  <c r="J4343" i="1"/>
  <c r="I4346" i="1"/>
  <c r="M3417" i="1"/>
  <c r="A3414" i="3" l="1"/>
  <c r="K4343" i="1"/>
  <c r="N3417" i="1"/>
  <c r="H4348" i="1"/>
  <c r="L3419" i="1"/>
  <c r="I4347" i="1"/>
  <c r="M3418" i="1"/>
  <c r="J4344" i="1"/>
  <c r="K4344" i="1" l="1"/>
  <c r="H4349" i="1"/>
  <c r="N3418" i="1"/>
  <c r="L3420" i="1"/>
  <c r="O3416" i="1"/>
  <c r="O3417" i="1"/>
  <c r="M3419" i="1"/>
  <c r="J4345" i="1"/>
  <c r="I4348" i="1"/>
  <c r="A3415" i="3" l="1"/>
  <c r="A3416" i="3"/>
  <c r="K4345" i="1"/>
  <c r="N3419" i="1"/>
  <c r="H4350" i="1"/>
  <c r="L3421" i="1"/>
  <c r="O3418" i="1"/>
  <c r="I4349" i="1"/>
  <c r="M3420" i="1"/>
  <c r="J4346" i="1"/>
  <c r="A3417" i="3" l="1"/>
  <c r="K4346" i="1"/>
  <c r="N3420" i="1"/>
  <c r="H4351" i="1"/>
  <c r="L3422" i="1"/>
  <c r="J4347" i="1"/>
  <c r="I4350" i="1"/>
  <c r="O3419" i="1"/>
  <c r="M3421" i="1"/>
  <c r="A3418" i="3" l="1"/>
  <c r="K4347" i="1"/>
  <c r="H4352" i="1"/>
  <c r="L3423" i="1"/>
  <c r="N3421" i="1"/>
  <c r="O3420" i="1"/>
  <c r="M3422" i="1"/>
  <c r="I4351" i="1"/>
  <c r="J4348" i="1"/>
  <c r="A3419" i="3" l="1"/>
  <c r="K4348" i="1"/>
  <c r="L3424" i="1"/>
  <c r="N3422" i="1"/>
  <c r="H4353" i="1"/>
  <c r="O3421" i="1"/>
  <c r="I4352" i="1"/>
  <c r="J4349" i="1"/>
  <c r="M3423" i="1"/>
  <c r="A3420" i="3" l="1"/>
  <c r="K4349" i="1"/>
  <c r="N3423" i="1"/>
  <c r="L3425" i="1"/>
  <c r="H4354" i="1"/>
  <c r="J4350" i="1"/>
  <c r="O3422" i="1"/>
  <c r="I4353" i="1"/>
  <c r="M3424" i="1"/>
  <c r="A3421" i="3" l="1"/>
  <c r="K4350" i="1"/>
  <c r="H4355" i="1"/>
  <c r="L3426" i="1"/>
  <c r="N3424" i="1"/>
  <c r="O3423" i="1"/>
  <c r="J4351" i="1"/>
  <c r="I4354" i="1"/>
  <c r="M3425" i="1"/>
  <c r="A3422" i="3" l="1"/>
  <c r="K4351" i="1"/>
  <c r="L3427" i="1"/>
  <c r="N3425" i="1"/>
  <c r="H4356" i="1"/>
  <c r="M3426" i="1"/>
  <c r="O3424" i="1"/>
  <c r="I4355" i="1"/>
  <c r="J4352" i="1"/>
  <c r="A3423" i="3" l="1"/>
  <c r="K4352" i="1"/>
  <c r="H4357" i="1"/>
  <c r="L3428" i="1"/>
  <c r="N3426" i="1"/>
  <c r="O3425" i="1"/>
  <c r="J4353" i="1"/>
  <c r="I4356" i="1"/>
  <c r="M3427" i="1"/>
  <c r="A3424" i="3" l="1"/>
  <c r="K4353" i="1"/>
  <c r="N3427" i="1"/>
  <c r="H4358" i="1"/>
  <c r="L3429" i="1"/>
  <c r="I4357" i="1"/>
  <c r="M3428" i="1"/>
  <c r="O3426" i="1"/>
  <c r="J4354" i="1"/>
  <c r="A3425" i="3" l="1"/>
  <c r="K4354" i="1"/>
  <c r="H4359" i="1"/>
  <c r="N3428" i="1"/>
  <c r="L3430" i="1"/>
  <c r="I4358" i="1"/>
  <c r="O3427" i="1"/>
  <c r="M3429" i="1"/>
  <c r="J4355" i="1"/>
  <c r="A3426" i="3" l="1"/>
  <c r="K4355" i="1"/>
  <c r="L3431" i="1"/>
  <c r="H4360" i="1"/>
  <c r="N3429" i="1"/>
  <c r="J4356" i="1"/>
  <c r="M3430" i="1"/>
  <c r="I4359" i="1"/>
  <c r="K4356" i="1" l="1"/>
  <c r="N3430" i="1"/>
  <c r="L3432" i="1"/>
  <c r="H4361" i="1"/>
  <c r="O3428" i="1"/>
  <c r="M3431" i="1"/>
  <c r="I4360" i="1"/>
  <c r="J4357" i="1"/>
  <c r="A3427" i="3" l="1"/>
  <c r="O3429" i="1"/>
  <c r="A3428" i="3" l="1"/>
  <c r="K4357" i="1"/>
  <c r="H4362" i="1"/>
  <c r="N3431" i="1"/>
  <c r="L3433" i="1"/>
  <c r="J4358" i="1"/>
  <c r="O3430" i="1"/>
  <c r="I4361" i="1"/>
  <c r="M3432" i="1"/>
  <c r="A3429" i="3" l="1"/>
  <c r="K4358" i="1"/>
  <c r="L3434" i="1"/>
  <c r="N3432" i="1"/>
  <c r="H4363" i="1"/>
  <c r="I4362" i="1"/>
  <c r="O3431" i="1"/>
  <c r="M3433" i="1"/>
  <c r="J4359" i="1"/>
  <c r="A3430" i="3" l="1"/>
  <c r="K4359" i="1"/>
  <c r="H4364" i="1"/>
  <c r="L3435" i="1"/>
  <c r="N3433" i="1"/>
  <c r="I4363" i="1"/>
  <c r="M3434" i="1"/>
  <c r="J4360" i="1"/>
  <c r="K4360" i="1" l="1"/>
  <c r="L3436" i="1"/>
  <c r="H4365" i="1"/>
  <c r="N3434" i="1"/>
  <c r="O3432" i="1"/>
  <c r="O3433" i="1"/>
  <c r="J4361" i="1"/>
  <c r="M3435" i="1"/>
  <c r="I4364" i="1"/>
  <c r="A3431" i="3" l="1"/>
  <c r="A3432" i="3"/>
  <c r="K4361" i="1"/>
  <c r="N3435" i="1"/>
  <c r="L3437" i="1"/>
  <c r="H4366" i="1"/>
  <c r="J4362" i="1"/>
  <c r="M3436" i="1"/>
  <c r="I4365" i="1"/>
  <c r="K4362" i="1" l="1"/>
  <c r="H4367" i="1"/>
  <c r="L3438" i="1"/>
  <c r="N3436" i="1"/>
  <c r="O3434" i="1"/>
  <c r="J4363" i="1"/>
  <c r="A3433" i="3" l="1"/>
  <c r="O3435" i="1"/>
  <c r="M3437" i="1"/>
  <c r="I4366" i="1"/>
  <c r="A3434" i="3" l="1"/>
  <c r="K4363" i="1"/>
  <c r="N3437" i="1"/>
  <c r="H4368" i="1"/>
  <c r="L3439" i="1"/>
  <c r="M3438" i="1"/>
  <c r="I4367" i="1"/>
  <c r="J4364" i="1"/>
  <c r="K4364" i="1" l="1"/>
  <c r="L3440" i="1"/>
  <c r="H4369" i="1"/>
  <c r="N3438" i="1"/>
  <c r="O3436" i="1"/>
  <c r="J4365" i="1"/>
  <c r="M3439" i="1"/>
  <c r="I4368" i="1"/>
  <c r="A3435" i="3" l="1"/>
  <c r="O3437" i="1"/>
  <c r="A3436" i="3" l="1"/>
  <c r="K4365" i="1"/>
  <c r="H4370" i="1"/>
  <c r="N3439" i="1"/>
  <c r="L3441" i="1"/>
  <c r="M3440" i="1"/>
  <c r="J4366" i="1"/>
  <c r="I4369" i="1"/>
  <c r="K4366" i="1" l="1"/>
  <c r="L3442" i="1"/>
  <c r="H4371" i="1"/>
  <c r="N3440" i="1"/>
  <c r="O3438" i="1"/>
  <c r="O3439" i="1"/>
  <c r="M3441" i="1"/>
  <c r="I4370" i="1"/>
  <c r="J4367" i="1"/>
  <c r="A3437" i="3" l="1"/>
  <c r="A3438" i="3"/>
  <c r="K4367" i="1"/>
  <c r="H4372" i="1"/>
  <c r="L3443" i="1"/>
  <c r="N3441" i="1"/>
  <c r="J4368" i="1"/>
  <c r="M3442" i="1"/>
  <c r="O3440" i="1"/>
  <c r="I4371" i="1"/>
  <c r="A3439" i="3" l="1"/>
  <c r="K4368" i="1"/>
  <c r="H4373" i="1"/>
  <c r="L3444" i="1"/>
  <c r="N3442" i="1"/>
  <c r="O3441" i="1"/>
  <c r="M3443" i="1"/>
  <c r="I4372" i="1"/>
  <c r="J4369" i="1"/>
  <c r="A3440" i="3" l="1"/>
  <c r="K4369" i="1"/>
  <c r="N3443" i="1"/>
  <c r="H4374" i="1"/>
  <c r="L3445" i="1"/>
  <c r="M3444" i="1"/>
  <c r="J4370" i="1"/>
  <c r="O3442" i="1"/>
  <c r="I4373" i="1"/>
  <c r="A3441" i="3" l="1"/>
  <c r="K4370" i="1"/>
  <c r="L3446" i="1"/>
  <c r="H4375" i="1"/>
  <c r="N3444" i="1"/>
  <c r="M3445" i="1"/>
  <c r="I4374" i="1"/>
  <c r="O3443" i="1"/>
  <c r="J4371" i="1"/>
  <c r="A3442" i="3" l="1"/>
  <c r="K4371" i="1"/>
  <c r="N3445" i="1"/>
  <c r="L3447" i="1"/>
  <c r="H4376" i="1"/>
  <c r="I4375" i="1"/>
  <c r="O3444" i="1"/>
  <c r="M3446" i="1"/>
  <c r="J4372" i="1"/>
  <c r="A3443" i="3" l="1"/>
  <c r="K4372" i="1"/>
  <c r="H4377" i="1"/>
  <c r="N3446" i="1"/>
  <c r="L3448" i="1"/>
  <c r="O3445" i="1"/>
  <c r="M3447" i="1"/>
  <c r="I4376" i="1"/>
  <c r="J4373" i="1"/>
  <c r="A3444" i="3" l="1"/>
  <c r="K4373" i="1"/>
  <c r="N3447" i="1"/>
  <c r="H4378" i="1"/>
  <c r="L3449" i="1"/>
  <c r="M3448" i="1"/>
  <c r="I4377" i="1"/>
  <c r="O3446" i="1"/>
  <c r="J4374" i="1"/>
  <c r="A3445" i="3" l="1"/>
  <c r="K4374" i="1"/>
  <c r="L3450" i="1"/>
  <c r="N3448" i="1"/>
  <c r="H4379" i="1"/>
  <c r="O3447" i="1"/>
  <c r="I4378" i="1"/>
  <c r="J4375" i="1"/>
  <c r="M3449" i="1"/>
  <c r="A3446" i="3" l="1"/>
  <c r="K4375" i="1"/>
  <c r="N3449" i="1"/>
  <c r="L3451" i="1"/>
  <c r="H4380" i="1"/>
  <c r="I4379" i="1"/>
  <c r="M3450" i="1"/>
  <c r="J4376" i="1"/>
  <c r="K4376" i="1" l="1"/>
  <c r="H4381" i="1"/>
  <c r="L3452" i="1"/>
  <c r="N3450" i="1"/>
  <c r="O3448" i="1"/>
  <c r="J4377" i="1"/>
  <c r="A3447" i="3" l="1"/>
  <c r="O3449" i="1"/>
  <c r="I4380" i="1"/>
  <c r="M3451" i="1"/>
  <c r="A3448" i="3" l="1"/>
  <c r="K4377" i="1"/>
  <c r="N3451" i="1"/>
  <c r="H4382" i="1"/>
  <c r="L3453" i="1"/>
  <c r="I4381" i="1"/>
  <c r="J4378" i="1"/>
  <c r="M3452" i="1"/>
  <c r="K4378" i="1" l="1"/>
  <c r="L3454" i="1"/>
  <c r="N3452" i="1"/>
  <c r="H4383" i="1"/>
  <c r="O3450" i="1"/>
  <c r="I4382" i="1"/>
  <c r="J4379" i="1"/>
  <c r="M3453" i="1"/>
  <c r="A3449" i="3" l="1"/>
  <c r="O3451" i="1"/>
  <c r="A3450" i="3" l="1"/>
  <c r="K4379" i="1"/>
  <c r="H4384" i="1"/>
  <c r="L3455" i="1"/>
  <c r="N3453" i="1"/>
  <c r="O3452" i="1"/>
  <c r="M3454" i="1"/>
  <c r="I4383" i="1"/>
  <c r="J4380" i="1"/>
  <c r="A3451" i="3" l="1"/>
  <c r="K4380" i="1"/>
  <c r="L3456" i="1"/>
  <c r="N3454" i="1"/>
  <c r="H4385" i="1"/>
  <c r="I4384" i="1"/>
  <c r="O3453" i="1"/>
  <c r="J4381" i="1"/>
  <c r="M3455" i="1"/>
  <c r="A3452" i="3" l="1"/>
  <c r="K4381" i="1"/>
  <c r="L3457" i="1"/>
  <c r="N3455" i="1"/>
  <c r="H4386" i="1"/>
  <c r="I4385" i="1"/>
  <c r="O3454" i="1"/>
  <c r="M3456" i="1"/>
  <c r="J4382" i="1"/>
  <c r="A3453" i="3" l="1"/>
  <c r="K4382" i="1"/>
  <c r="N3456" i="1"/>
  <c r="L3458" i="1"/>
  <c r="H4387" i="1"/>
  <c r="I4386" i="1"/>
  <c r="J4383" i="1"/>
  <c r="O3455" i="1"/>
  <c r="M3457" i="1"/>
  <c r="A3454" i="3" l="1"/>
  <c r="K4383" i="1"/>
  <c r="H4388" i="1"/>
  <c r="N3457" i="1"/>
  <c r="L3459" i="1"/>
  <c r="J4384" i="1"/>
  <c r="M3458" i="1"/>
  <c r="O3456" i="1"/>
  <c r="I4387" i="1"/>
  <c r="A3455" i="3" l="1"/>
  <c r="K4384" i="1"/>
  <c r="L3460" i="1"/>
  <c r="N3458" i="1"/>
  <c r="H4389" i="1"/>
  <c r="J4385" i="1"/>
  <c r="O3457" i="1"/>
  <c r="I4388" i="1"/>
  <c r="M3459" i="1"/>
  <c r="A3456" i="3" l="1"/>
  <c r="K4385" i="1"/>
  <c r="H4390" i="1"/>
  <c r="L3461" i="1"/>
  <c r="N3459" i="1"/>
  <c r="M3460" i="1"/>
  <c r="O3458" i="1"/>
  <c r="I4389" i="1"/>
  <c r="J4386" i="1"/>
  <c r="A3457" i="3" l="1"/>
  <c r="K4386" i="1"/>
  <c r="N3460" i="1"/>
  <c r="H4391" i="1"/>
  <c r="L3462" i="1"/>
  <c r="M3461" i="1"/>
  <c r="I4390" i="1"/>
  <c r="J4387" i="1"/>
  <c r="K4387" i="1" l="1"/>
  <c r="H4392" i="1"/>
  <c r="N3461" i="1"/>
  <c r="L3463" i="1"/>
  <c r="O3459" i="1"/>
  <c r="J4388" i="1"/>
  <c r="A3458" i="3" l="1"/>
  <c r="O3460" i="1"/>
  <c r="I4391" i="1"/>
  <c r="M3462" i="1"/>
  <c r="A3459" i="3" l="1"/>
  <c r="K4388" i="1"/>
  <c r="L3464" i="1"/>
  <c r="N3462" i="1"/>
  <c r="H4393" i="1"/>
  <c r="O3461" i="1"/>
  <c r="I4392" i="1"/>
  <c r="J4389" i="1"/>
  <c r="M3463" i="1"/>
  <c r="A3460" i="3" l="1"/>
  <c r="K4389" i="1"/>
  <c r="N3463" i="1"/>
  <c r="L3465" i="1"/>
  <c r="H4394" i="1"/>
  <c r="I4393" i="1"/>
  <c r="M3464" i="1"/>
  <c r="J4390" i="1"/>
  <c r="K4390" i="1" l="1"/>
  <c r="H4395" i="1"/>
  <c r="L3466" i="1"/>
  <c r="N3464" i="1"/>
  <c r="O3462" i="1"/>
  <c r="J4391" i="1"/>
  <c r="A3461" i="3" l="1"/>
  <c r="O3463" i="1"/>
  <c r="I4394" i="1"/>
  <c r="M3465" i="1"/>
  <c r="A3462" i="3" l="1"/>
  <c r="K4391" i="1"/>
  <c r="N3465" i="1"/>
  <c r="H4396" i="1"/>
  <c r="L3467" i="1"/>
  <c r="I4395" i="1"/>
  <c r="J4392" i="1"/>
  <c r="M3466" i="1"/>
  <c r="K4392" i="1" l="1"/>
  <c r="L3468" i="1"/>
  <c r="N3466" i="1"/>
  <c r="H4397" i="1"/>
  <c r="O3464" i="1"/>
  <c r="I4396" i="1"/>
  <c r="M3467" i="1"/>
  <c r="A3463" i="3" l="1"/>
  <c r="O3465" i="1"/>
  <c r="J4393" i="1"/>
  <c r="A3464" i="3" l="1"/>
  <c r="K4393" i="1"/>
  <c r="L3469" i="1"/>
  <c r="H4398" i="1"/>
  <c r="N3467" i="1"/>
  <c r="O3466" i="1"/>
  <c r="I4397" i="1"/>
  <c r="M3468" i="1"/>
  <c r="J4394" i="1"/>
  <c r="A3465" i="3" l="1"/>
  <c r="K4394" i="1"/>
  <c r="L3470" i="1"/>
  <c r="N3468" i="1"/>
  <c r="H4399" i="1"/>
  <c r="M3469" i="1"/>
  <c r="I4398" i="1"/>
  <c r="J4395" i="1"/>
  <c r="K4395" i="1" l="1"/>
  <c r="L3471" i="1"/>
  <c r="H4400" i="1"/>
  <c r="N3469" i="1"/>
  <c r="O3467" i="1"/>
  <c r="O3468" i="1"/>
  <c r="M3470" i="1"/>
  <c r="J4396" i="1"/>
  <c r="I4399" i="1"/>
  <c r="A3466" i="3" l="1"/>
  <c r="A3467" i="3"/>
  <c r="K4396" i="1"/>
  <c r="N3470" i="1"/>
  <c r="L3472" i="1"/>
  <c r="H4401" i="1"/>
  <c r="M3471" i="1"/>
  <c r="J4397" i="1"/>
  <c r="I4400" i="1"/>
  <c r="K4397" i="1" l="1"/>
  <c r="L3473" i="1"/>
  <c r="H4402" i="1"/>
  <c r="N3471" i="1"/>
  <c r="O3469" i="1"/>
  <c r="I4401" i="1"/>
  <c r="M3472" i="1"/>
  <c r="J4398" i="1"/>
  <c r="A3468" i="3" l="1"/>
  <c r="O3470" i="1"/>
  <c r="A3469" i="3" l="1"/>
  <c r="K4398" i="1"/>
  <c r="N3472" i="1"/>
  <c r="H4403" i="1"/>
  <c r="L3474" i="1"/>
  <c r="I4402" i="1"/>
  <c r="J4399" i="1"/>
  <c r="M3473" i="1"/>
  <c r="K4399" i="1" l="1"/>
  <c r="N3473" i="1"/>
  <c r="H4404" i="1"/>
  <c r="L3475" i="1"/>
  <c r="O3471" i="1"/>
  <c r="I4403" i="1"/>
  <c r="A3470" i="3" l="1"/>
  <c r="O3472" i="1"/>
  <c r="J4400" i="1"/>
  <c r="M3474" i="1"/>
  <c r="A3471" i="3" l="1"/>
  <c r="K4400" i="1"/>
  <c r="H4405" i="1"/>
  <c r="N3474" i="1"/>
  <c r="L3476" i="1"/>
  <c r="M3475" i="1"/>
  <c r="J4401" i="1"/>
  <c r="I4404" i="1"/>
  <c r="K4401" i="1" l="1"/>
  <c r="L3477" i="1"/>
  <c r="H4406" i="1"/>
  <c r="N3475" i="1"/>
  <c r="O3473" i="1"/>
  <c r="J4402" i="1"/>
  <c r="M3476" i="1"/>
  <c r="I4405" i="1"/>
  <c r="A3472" i="3" l="1"/>
  <c r="O3474" i="1"/>
  <c r="A3473" i="3" l="1"/>
  <c r="K4402" i="1"/>
  <c r="N3476" i="1"/>
  <c r="H4407" i="1"/>
  <c r="L3478" i="1"/>
  <c r="J4403" i="1"/>
  <c r="M3477" i="1"/>
  <c r="O3475" i="1"/>
  <c r="I4406" i="1"/>
  <c r="A3474" i="3" l="1"/>
  <c r="K4403" i="1"/>
  <c r="L3479" i="1"/>
  <c r="N3477" i="1"/>
  <c r="H4408" i="1"/>
  <c r="O3476" i="1"/>
  <c r="I4407" i="1"/>
  <c r="M3478" i="1"/>
  <c r="J4404" i="1"/>
  <c r="A3475" i="3" l="1"/>
  <c r="K4404" i="1"/>
  <c r="H4409" i="1"/>
  <c r="L3480" i="1"/>
  <c r="N3478" i="1"/>
  <c r="O3477" i="1"/>
  <c r="M3479" i="1"/>
  <c r="J4405" i="1"/>
  <c r="I4408" i="1"/>
  <c r="A3476" i="3" l="1"/>
  <c r="K4405" i="1"/>
  <c r="N3479" i="1"/>
  <c r="H4410" i="1"/>
  <c r="L3481" i="1"/>
  <c r="M3480" i="1"/>
  <c r="O3478" i="1"/>
  <c r="I4409" i="1"/>
  <c r="J4406" i="1"/>
  <c r="A3477" i="3" l="1"/>
  <c r="K4406" i="1"/>
  <c r="H4411" i="1"/>
  <c r="L3482" i="1"/>
  <c r="N3480" i="1"/>
  <c r="M3481" i="1"/>
  <c r="I4410" i="1"/>
  <c r="O3479" i="1"/>
  <c r="J4407" i="1"/>
  <c r="A3478" i="3" l="1"/>
  <c r="K4407" i="1"/>
  <c r="N3481" i="1"/>
  <c r="H4412" i="1"/>
  <c r="L3483" i="1"/>
  <c r="M3482" i="1"/>
  <c r="I4411" i="1"/>
  <c r="O3480" i="1"/>
  <c r="J4408" i="1"/>
  <c r="A3479" i="3" l="1"/>
  <c r="K4408" i="1"/>
  <c r="H4413" i="1"/>
  <c r="L3484" i="1"/>
  <c r="N3482" i="1"/>
  <c r="O3481" i="1"/>
  <c r="J4409" i="1"/>
  <c r="I4412" i="1"/>
  <c r="M3483" i="1"/>
  <c r="A3480" i="3" l="1"/>
  <c r="K4409" i="1"/>
  <c r="N3483" i="1"/>
  <c r="H4414" i="1"/>
  <c r="L3485" i="1"/>
  <c r="J4410" i="1"/>
  <c r="O3482" i="1"/>
  <c r="I4413" i="1"/>
  <c r="M3484" i="1"/>
  <c r="A3481" i="3" l="1"/>
  <c r="K4410" i="1"/>
  <c r="L3486" i="1"/>
  <c r="H4415" i="1"/>
  <c r="N3484" i="1"/>
  <c r="J4411" i="1"/>
  <c r="I4414" i="1"/>
  <c r="O3483" i="1"/>
  <c r="M3485" i="1"/>
  <c r="A3482" i="3" l="1"/>
  <c r="K4411" i="1"/>
  <c r="N3485" i="1"/>
  <c r="L3487" i="1"/>
  <c r="H4416" i="1"/>
  <c r="M3486" i="1"/>
  <c r="J4412" i="1"/>
  <c r="I4415" i="1"/>
  <c r="K4412" i="1" l="1"/>
  <c r="H4417" i="1"/>
  <c r="N3486" i="1"/>
  <c r="L3488" i="1"/>
  <c r="O3484" i="1"/>
  <c r="J4413" i="1"/>
  <c r="M3487" i="1"/>
  <c r="I4416" i="1"/>
  <c r="A3483" i="3" l="1"/>
  <c r="O3485" i="1"/>
  <c r="A3484" i="3" l="1"/>
  <c r="K4413" i="1"/>
  <c r="H4418" i="1"/>
  <c r="L3489" i="1"/>
  <c r="N3487" i="1"/>
  <c r="O3486" i="1"/>
  <c r="J4414" i="1"/>
  <c r="I4417" i="1"/>
  <c r="M3488" i="1"/>
  <c r="A3485" i="3" l="1"/>
  <c r="K4414" i="1"/>
  <c r="N3488" i="1"/>
  <c r="H4419" i="1"/>
  <c r="L3490" i="1"/>
  <c r="I4418" i="1"/>
  <c r="J4415" i="1"/>
  <c r="O3487" i="1"/>
  <c r="M3489" i="1"/>
  <c r="A3486" i="3" l="1"/>
  <c r="K4415" i="1"/>
  <c r="H4420" i="1"/>
  <c r="L3491" i="1"/>
  <c r="N3489" i="1"/>
  <c r="O3488" i="1"/>
  <c r="I4419" i="1"/>
  <c r="M3490" i="1"/>
  <c r="J4416" i="1"/>
  <c r="A3487" i="3" l="1"/>
  <c r="K4416" i="1"/>
  <c r="N3490" i="1"/>
  <c r="H4421" i="1"/>
  <c r="L3492" i="1"/>
  <c r="O3489" i="1"/>
  <c r="I4420" i="1"/>
  <c r="M3491" i="1"/>
  <c r="J4417" i="1"/>
  <c r="A3488" i="3" l="1"/>
  <c r="K4417" i="1"/>
  <c r="L3493" i="1"/>
  <c r="N3491" i="1"/>
  <c r="H4422" i="1"/>
  <c r="I4421" i="1"/>
  <c r="J4418" i="1"/>
  <c r="M3492" i="1"/>
  <c r="K4418" i="1" l="1"/>
  <c r="H4423" i="1"/>
  <c r="L3494" i="1"/>
  <c r="N3492" i="1"/>
  <c r="O3490" i="1"/>
  <c r="M3493" i="1"/>
  <c r="J4419" i="1"/>
  <c r="I4422" i="1"/>
  <c r="A3489" i="3" l="1"/>
  <c r="O3491" i="1"/>
  <c r="A3490" i="3" l="1"/>
  <c r="K4419" i="1"/>
  <c r="L3495" i="1"/>
  <c r="H4424" i="1"/>
  <c r="N3493" i="1"/>
  <c r="O3492" i="1"/>
  <c r="M3494" i="1"/>
  <c r="I4423" i="1"/>
  <c r="J4420" i="1"/>
  <c r="A3491" i="3" l="1"/>
  <c r="K4420" i="1"/>
  <c r="N3494" i="1"/>
  <c r="L3496" i="1"/>
  <c r="H4425" i="1"/>
  <c r="O3493" i="1"/>
  <c r="I4424" i="1"/>
  <c r="M3495" i="1"/>
  <c r="J4421" i="1"/>
  <c r="A3492" i="3" l="1"/>
  <c r="K4421" i="1"/>
  <c r="H4426" i="1"/>
  <c r="L3497" i="1"/>
  <c r="N3495" i="1"/>
  <c r="M3496" i="1"/>
  <c r="O3494" i="1"/>
  <c r="I4425" i="1"/>
  <c r="J4422" i="1"/>
  <c r="A3493" i="3" l="1"/>
  <c r="K4422" i="1"/>
  <c r="H4427" i="1"/>
  <c r="N3496" i="1"/>
  <c r="L3498" i="1"/>
  <c r="J4423" i="1"/>
  <c r="M3497" i="1"/>
  <c r="I4426" i="1"/>
  <c r="K4423" i="1" l="1"/>
  <c r="H4428" i="1"/>
  <c r="N3497" i="1"/>
  <c r="L3499" i="1"/>
  <c r="O3495" i="1"/>
  <c r="M3498" i="1"/>
  <c r="I4427" i="1"/>
  <c r="A3494" i="3" l="1"/>
  <c r="O3496" i="1"/>
  <c r="J4424" i="1"/>
  <c r="A3495" i="3" l="1"/>
  <c r="K4424" i="1"/>
  <c r="H4429" i="1"/>
  <c r="N3498" i="1"/>
  <c r="L3500" i="1"/>
  <c r="J4425" i="1"/>
  <c r="O3497" i="1"/>
  <c r="M3499" i="1"/>
  <c r="I4428" i="1"/>
  <c r="A3496" i="3" l="1"/>
  <c r="K4425" i="1"/>
  <c r="H4430" i="1"/>
  <c r="L3501" i="1"/>
  <c r="N3499" i="1"/>
  <c r="I4429" i="1"/>
  <c r="O3498" i="1"/>
  <c r="J4426" i="1"/>
  <c r="M3500" i="1"/>
  <c r="A3497" i="3" l="1"/>
  <c r="K4426" i="1"/>
  <c r="N3500" i="1"/>
  <c r="H4431" i="1"/>
  <c r="L3502" i="1"/>
  <c r="J4427" i="1"/>
  <c r="I4430" i="1"/>
  <c r="O3499" i="1"/>
  <c r="M3501" i="1"/>
  <c r="A3498" i="3" l="1"/>
  <c r="K4427" i="1"/>
  <c r="N3501" i="1"/>
  <c r="L3503" i="1"/>
  <c r="H4432" i="1"/>
  <c r="I4431" i="1"/>
  <c r="O3500" i="1"/>
  <c r="M3502" i="1"/>
  <c r="J4428" i="1"/>
  <c r="A3499" i="3" l="1"/>
  <c r="K4428" i="1"/>
  <c r="N3502" i="1"/>
  <c r="L3504" i="1"/>
  <c r="H4433" i="1"/>
  <c r="O3501" i="1"/>
  <c r="J4429" i="1"/>
  <c r="M3503" i="1"/>
  <c r="I4432" i="1"/>
  <c r="A3500" i="3" l="1"/>
  <c r="K4429" i="1"/>
  <c r="L3505" i="1"/>
  <c r="H4434" i="1"/>
  <c r="N3503" i="1"/>
  <c r="J4430" i="1"/>
  <c r="M3504" i="1"/>
  <c r="I4433" i="1"/>
  <c r="K4430" i="1" l="1"/>
  <c r="L3506" i="1"/>
  <c r="N3504" i="1"/>
  <c r="H4435" i="1"/>
  <c r="O3502" i="1"/>
  <c r="J4431" i="1"/>
  <c r="M3505" i="1"/>
  <c r="A3501" i="3" l="1"/>
  <c r="O3503" i="1"/>
  <c r="I4434" i="1"/>
  <c r="A3502" i="3" l="1"/>
  <c r="K4431" i="1"/>
  <c r="L3507" i="1"/>
  <c r="H4436" i="1"/>
  <c r="N3505" i="1"/>
  <c r="M3506" i="1"/>
  <c r="I4435" i="1"/>
  <c r="O3504" i="1"/>
  <c r="J4432" i="1"/>
  <c r="A3503" i="3" l="1"/>
  <c r="K4432" i="1"/>
  <c r="N3506" i="1"/>
  <c r="L3508" i="1"/>
  <c r="H4437" i="1"/>
  <c r="I4436" i="1"/>
  <c r="M3507" i="1"/>
  <c r="O3505" i="1"/>
  <c r="J4433" i="1"/>
  <c r="A3504" i="3" l="1"/>
  <c r="K4433" i="1"/>
  <c r="H4438" i="1"/>
  <c r="N3507" i="1"/>
  <c r="L3509" i="1"/>
  <c r="J4434" i="1"/>
  <c r="I4437" i="1"/>
  <c r="O3506" i="1"/>
  <c r="M3508" i="1"/>
  <c r="A3505" i="3" l="1"/>
  <c r="K4434" i="1"/>
  <c r="H4439" i="1"/>
  <c r="N3508" i="1"/>
  <c r="L3510" i="1"/>
  <c r="M3509" i="1"/>
  <c r="J4435" i="1"/>
  <c r="I4438" i="1"/>
  <c r="K4435" i="1" l="1"/>
  <c r="L3511" i="1"/>
  <c r="H4440" i="1"/>
  <c r="N3509" i="1"/>
  <c r="O3507" i="1"/>
  <c r="I4439" i="1"/>
  <c r="J4436" i="1"/>
  <c r="A3506" i="3" l="1"/>
  <c r="O3508" i="1"/>
  <c r="M3510" i="1"/>
  <c r="A3507" i="3" l="1"/>
  <c r="K4436" i="1"/>
  <c r="N3510" i="1"/>
  <c r="H4441" i="1"/>
  <c r="L3512" i="1"/>
  <c r="M3511" i="1"/>
  <c r="O3509" i="1"/>
  <c r="I4440" i="1"/>
  <c r="J4437" i="1"/>
  <c r="A3508" i="3" l="1"/>
  <c r="K4437" i="1"/>
  <c r="L3513" i="1"/>
  <c r="N3511" i="1"/>
  <c r="H4442" i="1"/>
  <c r="I4441" i="1"/>
  <c r="O3510" i="1"/>
  <c r="J4438" i="1"/>
  <c r="M3512" i="1"/>
  <c r="A3509" i="3" l="1"/>
  <c r="K4438" i="1"/>
  <c r="H4443" i="1"/>
  <c r="N3512" i="1"/>
  <c r="L3514" i="1"/>
  <c r="J4439" i="1"/>
  <c r="O3511" i="1"/>
  <c r="M3513" i="1"/>
  <c r="I4442" i="1"/>
  <c r="A3510" i="3" l="1"/>
  <c r="K4439" i="1"/>
  <c r="L3515" i="1"/>
  <c r="H4444" i="1"/>
  <c r="N3513" i="1"/>
  <c r="O3512" i="1"/>
  <c r="I4443" i="1"/>
  <c r="J4440" i="1"/>
  <c r="M3514" i="1"/>
  <c r="A3511" i="3" l="1"/>
  <c r="K4440" i="1"/>
  <c r="N3514" i="1"/>
  <c r="H4445" i="1"/>
  <c r="L3516" i="1"/>
  <c r="J4441" i="1"/>
  <c r="I4444" i="1"/>
  <c r="M3515" i="1"/>
  <c r="K4441" i="1" l="1"/>
  <c r="L3517" i="1"/>
  <c r="N3515" i="1"/>
  <c r="H4446" i="1"/>
  <c r="O3513" i="1"/>
  <c r="O3514" i="1"/>
  <c r="I4445" i="1"/>
  <c r="M3516" i="1"/>
  <c r="J4442" i="1"/>
  <c r="A3512" i="3" l="1"/>
  <c r="A3513" i="3"/>
  <c r="K4442" i="1"/>
  <c r="H4447" i="1"/>
  <c r="L3518" i="1"/>
  <c r="N3516" i="1"/>
  <c r="O3515" i="1"/>
  <c r="M3517" i="1"/>
  <c r="J4443" i="1"/>
  <c r="I4446" i="1"/>
  <c r="A3514" i="3" l="1"/>
  <c r="K4443" i="1"/>
  <c r="H4448" i="1"/>
  <c r="N3517" i="1"/>
  <c r="L3519" i="1"/>
  <c r="M3518" i="1"/>
  <c r="O3516" i="1"/>
  <c r="I4447" i="1"/>
  <c r="J4444" i="1"/>
  <c r="A3515" i="3" l="1"/>
  <c r="K4444" i="1"/>
  <c r="H4449" i="1"/>
  <c r="L3520" i="1"/>
  <c r="N3518" i="1"/>
  <c r="I4448" i="1"/>
  <c r="M3519" i="1"/>
  <c r="O3517" i="1"/>
  <c r="J4445" i="1"/>
  <c r="A3516" i="3" l="1"/>
  <c r="K4445" i="1"/>
  <c r="H4450" i="1"/>
  <c r="N3519" i="1"/>
  <c r="L3521" i="1"/>
  <c r="M3520" i="1"/>
  <c r="O3518" i="1"/>
  <c r="J4446" i="1"/>
  <c r="I4449" i="1"/>
  <c r="A3517" i="3" l="1"/>
  <c r="K4446" i="1"/>
  <c r="N3520" i="1"/>
  <c r="L3522" i="1"/>
  <c r="H4451" i="1"/>
  <c r="M3521" i="1"/>
  <c r="J4447" i="1"/>
  <c r="I4450" i="1"/>
  <c r="K4447" i="1" l="1"/>
  <c r="N3521" i="1"/>
  <c r="L3523" i="1"/>
  <c r="H4452" i="1"/>
  <c r="O3519" i="1"/>
  <c r="J4448" i="1"/>
  <c r="M3522" i="1"/>
  <c r="A3518" i="3" l="1"/>
  <c r="O3520" i="1"/>
  <c r="I4451" i="1"/>
  <c r="A3519" i="3" l="1"/>
  <c r="K4448" i="1"/>
  <c r="H4453" i="1"/>
  <c r="N3522" i="1"/>
  <c r="L3524" i="1"/>
  <c r="J4449" i="1"/>
  <c r="I4452" i="1"/>
  <c r="O3521" i="1"/>
  <c r="M3523" i="1"/>
  <c r="A3520" i="3" l="1"/>
  <c r="K4449" i="1"/>
  <c r="H4454" i="1"/>
  <c r="N3523" i="1"/>
  <c r="L3525" i="1"/>
  <c r="M3524" i="1"/>
  <c r="O3522" i="1"/>
  <c r="J4450" i="1"/>
  <c r="I4453" i="1"/>
  <c r="A3521" i="3" l="1"/>
  <c r="K4450" i="1"/>
  <c r="N3524" i="1"/>
  <c r="L3526" i="1"/>
  <c r="H4455" i="1"/>
  <c r="M3525" i="1"/>
  <c r="O3523" i="1"/>
  <c r="I4454" i="1"/>
  <c r="J4451" i="1"/>
  <c r="A3522" i="3" l="1"/>
  <c r="K4451" i="1"/>
  <c r="H4456" i="1"/>
  <c r="N3525" i="1"/>
  <c r="L3527" i="1"/>
  <c r="M3526" i="1"/>
  <c r="O3524" i="1"/>
  <c r="I4455" i="1"/>
  <c r="J4452" i="1"/>
  <c r="A3523" i="3" l="1"/>
  <c r="K4452" i="1"/>
  <c r="N3526" i="1"/>
  <c r="H4457" i="1"/>
  <c r="L3528" i="1"/>
  <c r="I4456" i="1"/>
  <c r="J4453" i="1"/>
  <c r="M3527" i="1"/>
  <c r="K4453" i="1" l="1"/>
  <c r="H4458" i="1"/>
  <c r="N3527" i="1"/>
  <c r="L3529" i="1"/>
  <c r="O3525" i="1"/>
  <c r="M3528" i="1"/>
  <c r="J4454" i="1"/>
  <c r="I4457" i="1"/>
  <c r="A3524" i="3" l="1"/>
  <c r="O3526" i="1"/>
  <c r="A3525" i="3" l="1"/>
  <c r="K4454" i="1"/>
  <c r="L3530" i="1"/>
  <c r="H4459" i="1"/>
  <c r="N3528" i="1"/>
  <c r="J4455" i="1"/>
  <c r="I4458" i="1"/>
  <c r="M3529" i="1"/>
  <c r="K4455" i="1" l="1"/>
  <c r="H4460" i="1"/>
  <c r="N3529" i="1"/>
  <c r="L3531" i="1"/>
  <c r="O3527" i="1"/>
  <c r="J4456" i="1"/>
  <c r="A3526" i="3" l="1"/>
  <c r="O3528" i="1"/>
  <c r="M3530" i="1"/>
  <c r="I4459" i="1"/>
  <c r="A3527" i="3" l="1"/>
  <c r="K4456" i="1"/>
  <c r="L3532" i="1"/>
  <c r="N3530" i="1"/>
  <c r="H4461" i="1"/>
  <c r="O3529" i="1"/>
  <c r="I4460" i="1"/>
  <c r="J4457" i="1"/>
  <c r="M3531" i="1"/>
  <c r="A3528" i="3" l="1"/>
  <c r="K4457" i="1"/>
  <c r="N3531" i="1"/>
  <c r="L3533" i="1"/>
  <c r="H4462" i="1"/>
  <c r="I4461" i="1"/>
  <c r="M3532" i="1"/>
  <c r="J4458" i="1"/>
  <c r="K4458" i="1" l="1"/>
  <c r="H4463" i="1"/>
  <c r="L3534" i="1"/>
  <c r="N3532" i="1"/>
  <c r="O3530" i="1"/>
  <c r="J4459" i="1"/>
  <c r="A3529" i="3" l="1"/>
  <c r="O3531" i="1"/>
  <c r="I4462" i="1"/>
  <c r="M3533" i="1"/>
  <c r="A3530" i="3" l="1"/>
  <c r="K4459" i="1"/>
  <c r="N3533" i="1"/>
  <c r="H4464" i="1"/>
  <c r="L3535" i="1"/>
  <c r="M3534" i="1"/>
  <c r="I4463" i="1"/>
  <c r="O3532" i="1"/>
  <c r="J4460" i="1"/>
  <c r="A3531" i="3" l="1"/>
  <c r="K4460" i="1"/>
  <c r="L3536" i="1"/>
  <c r="H4465" i="1"/>
  <c r="N3534" i="1"/>
  <c r="J4461" i="1"/>
  <c r="I4464" i="1"/>
  <c r="O3533" i="1"/>
  <c r="M3535" i="1"/>
  <c r="A3532" i="3" l="1"/>
  <c r="K4461" i="1"/>
  <c r="N3535" i="1"/>
  <c r="L3537" i="1"/>
  <c r="H4466" i="1"/>
  <c r="M3536" i="1"/>
  <c r="J4462" i="1"/>
  <c r="I4465" i="1"/>
  <c r="K4462" i="1" l="1"/>
  <c r="H4467" i="1"/>
  <c r="N3536" i="1"/>
  <c r="L3538" i="1"/>
  <c r="O3534" i="1"/>
  <c r="M3537" i="1"/>
  <c r="I4466" i="1"/>
  <c r="A3533" i="3" l="1"/>
  <c r="O3535" i="1"/>
  <c r="J4463" i="1"/>
  <c r="A3534" i="3" l="1"/>
  <c r="K4463" i="1"/>
  <c r="L3539" i="1"/>
  <c r="H4468" i="1"/>
  <c r="N3537" i="1"/>
  <c r="O3536" i="1"/>
  <c r="I4467" i="1"/>
  <c r="M3538" i="1"/>
  <c r="J4464" i="1"/>
  <c r="A3535" i="3" l="1"/>
  <c r="K4464" i="1"/>
  <c r="H4469" i="1"/>
  <c r="N3538" i="1"/>
  <c r="L3540" i="1"/>
  <c r="I4468" i="1"/>
  <c r="O3537" i="1"/>
  <c r="J4465" i="1"/>
  <c r="M3539" i="1"/>
  <c r="A3536" i="3" l="1"/>
  <c r="K4465" i="1"/>
  <c r="H4470" i="1"/>
  <c r="N3539" i="1"/>
  <c r="L3541" i="1"/>
  <c r="M3540" i="1"/>
  <c r="O3538" i="1"/>
  <c r="I4469" i="1"/>
  <c r="J4466" i="1"/>
  <c r="A3537" i="3" l="1"/>
  <c r="K4466" i="1"/>
  <c r="N3540" i="1"/>
  <c r="H4471" i="1"/>
  <c r="L3542" i="1"/>
  <c r="M3541" i="1"/>
  <c r="J4467" i="1"/>
  <c r="O3539" i="1"/>
  <c r="I4470" i="1"/>
  <c r="A3538" i="3" l="1"/>
  <c r="K4467" i="1"/>
  <c r="L3543" i="1"/>
  <c r="N3541" i="1"/>
  <c r="H4472" i="1"/>
  <c r="O3540" i="1"/>
  <c r="I4471" i="1"/>
  <c r="M3542" i="1"/>
  <c r="J4468" i="1"/>
  <c r="A3539" i="3" l="1"/>
  <c r="K4468" i="1"/>
  <c r="H4473" i="1"/>
  <c r="N3542" i="1"/>
  <c r="L3544" i="1"/>
  <c r="M3543" i="1"/>
  <c r="I4472" i="1"/>
  <c r="O3541" i="1"/>
  <c r="J4469" i="1"/>
  <c r="A3540" i="3" l="1"/>
  <c r="K4469" i="1"/>
  <c r="L3545" i="1"/>
  <c r="H4474" i="1"/>
  <c r="N3543" i="1"/>
  <c r="J4470" i="1"/>
  <c r="I4473" i="1"/>
  <c r="O3542" i="1"/>
  <c r="M3544" i="1"/>
  <c r="A3541" i="3" l="1"/>
  <c r="K4470" i="1"/>
  <c r="N3544" i="1"/>
  <c r="H4475" i="1"/>
  <c r="L3546" i="1"/>
  <c r="J4471" i="1"/>
  <c r="M3545" i="1"/>
  <c r="I4474" i="1"/>
  <c r="K4471" i="1" l="1"/>
  <c r="L3547" i="1"/>
  <c r="N3545" i="1"/>
  <c r="H4476" i="1"/>
  <c r="O3543" i="1"/>
  <c r="O3544" i="1"/>
  <c r="J4472" i="1"/>
  <c r="I4475" i="1"/>
  <c r="M3546" i="1"/>
  <c r="A3542" i="3" l="1"/>
  <c r="A3543" i="3"/>
  <c r="K4472" i="1"/>
  <c r="H4477" i="1"/>
  <c r="L3548" i="1"/>
  <c r="N3546" i="1"/>
  <c r="O3545" i="1"/>
  <c r="M3547" i="1"/>
  <c r="J4473" i="1"/>
  <c r="I4476" i="1"/>
  <c r="A3544" i="3" l="1"/>
  <c r="K4473" i="1"/>
  <c r="L3549" i="1"/>
  <c r="H4478" i="1"/>
  <c r="N3547" i="1"/>
  <c r="J4474" i="1"/>
  <c r="I4477" i="1"/>
  <c r="O3546" i="1"/>
  <c r="M3548" i="1"/>
  <c r="A3545" i="3" l="1"/>
  <c r="K4474" i="1"/>
  <c r="N3548" i="1"/>
  <c r="H4479" i="1"/>
  <c r="L3550" i="1"/>
  <c r="I4478" i="1"/>
  <c r="M3549" i="1"/>
  <c r="J4475" i="1"/>
  <c r="K4475" i="1" l="1"/>
  <c r="H4480" i="1"/>
  <c r="N3549" i="1"/>
  <c r="L3551" i="1"/>
  <c r="O3547" i="1"/>
  <c r="M3550" i="1"/>
  <c r="A3546" i="3" l="1"/>
  <c r="O3548" i="1"/>
  <c r="J4476" i="1"/>
  <c r="I4479" i="1"/>
  <c r="A3547" i="3" l="1"/>
  <c r="K4476" i="1"/>
  <c r="L3552" i="1"/>
  <c r="N3550" i="1"/>
  <c r="H4481" i="1"/>
  <c r="J4477" i="1"/>
  <c r="O3549" i="1"/>
  <c r="I4480" i="1"/>
  <c r="M3551" i="1"/>
  <c r="A3548" i="3" l="1"/>
  <c r="K4477" i="1"/>
  <c r="H4482" i="1"/>
  <c r="L3553" i="1"/>
  <c r="N3551" i="1"/>
  <c r="O3550" i="1"/>
  <c r="J4478" i="1"/>
  <c r="M3552" i="1"/>
  <c r="I4481" i="1"/>
  <c r="A3549" i="3" l="1"/>
  <c r="K4478" i="1"/>
  <c r="N3552" i="1"/>
  <c r="L3554" i="1"/>
  <c r="H4483" i="1"/>
  <c r="M3553" i="1"/>
  <c r="I4482" i="1"/>
  <c r="O3551" i="1"/>
  <c r="J4479" i="1"/>
  <c r="A3550" i="3" l="1"/>
  <c r="K4479" i="1"/>
  <c r="H4484" i="1"/>
  <c r="N3553" i="1"/>
  <c r="L3555" i="1"/>
  <c r="O3552" i="1"/>
  <c r="M3554" i="1"/>
  <c r="I4483" i="1"/>
  <c r="J4480" i="1"/>
  <c r="A3551" i="3" l="1"/>
  <c r="K4480" i="1"/>
  <c r="L3556" i="1"/>
  <c r="H4485" i="1"/>
  <c r="N3554" i="1"/>
  <c r="O3553" i="1"/>
  <c r="I4484" i="1"/>
  <c r="J4481" i="1"/>
  <c r="M3555" i="1"/>
  <c r="A3552" i="3" l="1"/>
  <c r="K4481" i="1"/>
  <c r="L3557" i="1"/>
  <c r="N3555" i="1"/>
  <c r="H4486" i="1"/>
  <c r="M3556" i="1"/>
  <c r="I4485" i="1"/>
  <c r="O3554" i="1"/>
  <c r="J4482" i="1"/>
  <c r="A3553" i="3" l="1"/>
  <c r="K4482" i="1"/>
  <c r="H4487" i="1"/>
  <c r="L3558" i="1"/>
  <c r="N3556" i="1"/>
  <c r="O3555" i="1"/>
  <c r="J4483" i="1"/>
  <c r="I4486" i="1"/>
  <c r="M3557" i="1"/>
  <c r="A3554" i="3" l="1"/>
  <c r="K4483" i="1"/>
  <c r="N3557" i="1"/>
  <c r="L3559" i="1"/>
  <c r="H4488" i="1"/>
  <c r="O3556" i="1"/>
  <c r="M3558" i="1"/>
  <c r="I4487" i="1"/>
  <c r="J4484" i="1"/>
  <c r="A3555" i="3" l="1"/>
  <c r="K4484" i="1"/>
  <c r="H4489" i="1"/>
  <c r="N3558" i="1"/>
  <c r="L3560" i="1"/>
  <c r="M3559" i="1"/>
  <c r="O3557" i="1"/>
  <c r="J4485" i="1"/>
  <c r="I4488" i="1"/>
  <c r="A3556" i="3" l="1"/>
  <c r="K4485" i="1"/>
  <c r="L3561" i="1"/>
  <c r="H4490" i="1"/>
  <c r="N3559" i="1"/>
  <c r="J4486" i="1"/>
  <c r="M3560" i="1"/>
  <c r="I4489" i="1"/>
  <c r="K4486" i="1" l="1"/>
  <c r="L3562" i="1"/>
  <c r="H4491" i="1"/>
  <c r="N3560" i="1"/>
  <c r="O3558" i="1"/>
  <c r="O3559" i="1"/>
  <c r="J4487" i="1"/>
  <c r="M3561" i="1"/>
  <c r="I4490" i="1"/>
  <c r="A3557" i="3" l="1"/>
  <c r="A3558" i="3"/>
  <c r="K4487" i="1"/>
  <c r="N3561" i="1"/>
  <c r="L3563" i="1"/>
  <c r="H4492" i="1"/>
  <c r="J4488" i="1"/>
  <c r="M3562" i="1"/>
  <c r="I4491" i="1"/>
  <c r="K4488" i="1" l="1"/>
  <c r="H4493" i="1"/>
  <c r="L3564" i="1"/>
  <c r="N3562" i="1"/>
  <c r="O3560" i="1"/>
  <c r="J4489" i="1"/>
  <c r="M3563" i="1"/>
  <c r="A3559" i="3" l="1"/>
  <c r="O3561" i="1"/>
  <c r="I4492" i="1"/>
  <c r="A3560" i="3" l="1"/>
  <c r="K4489" i="1"/>
  <c r="N3563" i="1"/>
  <c r="H4494" i="1"/>
  <c r="L3565" i="1"/>
  <c r="I4493" i="1"/>
  <c r="M3564" i="1"/>
  <c r="O3562" i="1"/>
  <c r="J4490" i="1"/>
  <c r="A3561" i="3" l="1"/>
  <c r="K4490" i="1"/>
  <c r="L3566" i="1"/>
  <c r="N3564" i="1"/>
  <c r="H4495" i="1"/>
  <c r="I4494" i="1"/>
  <c r="O3563" i="1"/>
  <c r="J4491" i="1"/>
  <c r="M3565" i="1"/>
  <c r="A3562" i="3" l="1"/>
  <c r="K4491" i="1"/>
  <c r="N3565" i="1"/>
  <c r="L3567" i="1"/>
  <c r="H4496" i="1"/>
  <c r="J4492" i="1"/>
  <c r="M3566" i="1"/>
  <c r="I4495" i="1"/>
  <c r="K4492" i="1" l="1"/>
  <c r="H4497" i="1"/>
  <c r="L3568" i="1"/>
  <c r="N3566" i="1"/>
  <c r="O3564" i="1"/>
  <c r="M3567" i="1"/>
  <c r="A3563" i="3" l="1"/>
  <c r="O3565" i="1"/>
  <c r="J4493" i="1"/>
  <c r="I4496" i="1"/>
  <c r="A3564" i="3" l="1"/>
  <c r="K4493" i="1"/>
  <c r="L3569" i="1"/>
  <c r="H4498" i="1"/>
  <c r="N3567" i="1"/>
  <c r="O3566" i="1"/>
  <c r="I4497" i="1"/>
  <c r="J4494" i="1"/>
  <c r="M3568" i="1"/>
  <c r="A3565" i="3" l="1"/>
  <c r="K4494" i="1"/>
  <c r="N3568" i="1"/>
  <c r="H4499" i="1"/>
  <c r="L3570" i="1"/>
  <c r="J4495" i="1"/>
  <c r="I4498" i="1"/>
  <c r="M3569" i="1"/>
  <c r="K4495" i="1" l="1"/>
  <c r="L3571" i="1"/>
  <c r="N3569" i="1"/>
  <c r="H4500" i="1"/>
  <c r="O3567" i="1"/>
  <c r="O3568" i="1"/>
  <c r="I4499" i="1"/>
  <c r="J4496" i="1"/>
  <c r="M3570" i="1"/>
  <c r="A3566" i="3" l="1"/>
  <c r="A3567" i="3"/>
  <c r="K4496" i="1"/>
  <c r="H4501" i="1"/>
  <c r="L3572" i="1"/>
  <c r="N3570" i="1"/>
  <c r="J4497" i="1"/>
  <c r="O3569" i="1"/>
  <c r="I4500" i="1"/>
  <c r="M3571" i="1"/>
  <c r="A3568" i="3" l="1"/>
  <c r="K4497" i="1"/>
  <c r="H4502" i="1"/>
  <c r="N3571" i="1"/>
  <c r="L3573" i="1"/>
  <c r="M3572" i="1"/>
  <c r="I4501" i="1"/>
  <c r="O3570" i="1"/>
  <c r="J4498" i="1"/>
  <c r="A3569" i="3" l="1"/>
  <c r="K4498" i="1"/>
  <c r="L3574" i="1"/>
  <c r="H4503" i="1"/>
  <c r="N3572" i="1"/>
  <c r="J4499" i="1"/>
  <c r="M3573" i="1"/>
  <c r="I4502" i="1"/>
  <c r="K4499" i="1" l="1"/>
  <c r="H4504" i="1"/>
  <c r="N3573" i="1"/>
  <c r="L3575" i="1"/>
  <c r="O3571" i="1"/>
  <c r="J4500" i="1"/>
  <c r="I4503" i="1"/>
  <c r="A3570" i="3" l="1"/>
  <c r="O3572" i="1"/>
  <c r="M3574" i="1"/>
  <c r="A3571" i="3" l="1"/>
  <c r="K4500" i="1"/>
  <c r="L3576" i="1"/>
  <c r="H4505" i="1"/>
  <c r="N3574" i="1"/>
  <c r="M3575" i="1"/>
  <c r="I4504" i="1"/>
  <c r="O3573" i="1"/>
  <c r="J4501" i="1"/>
  <c r="A3572" i="3" l="1"/>
  <c r="K4501" i="1"/>
  <c r="N3575" i="1"/>
  <c r="L3577" i="1"/>
  <c r="H4506" i="1"/>
  <c r="O3574" i="1"/>
  <c r="M3576" i="1"/>
  <c r="I4505" i="1"/>
  <c r="J4502" i="1"/>
  <c r="A3573" i="3" l="1"/>
  <c r="K4502" i="1"/>
  <c r="H4507" i="1"/>
  <c r="N3576" i="1"/>
  <c r="L3578" i="1"/>
  <c r="O3575" i="1"/>
  <c r="M3577" i="1"/>
  <c r="I4506" i="1"/>
  <c r="J4503" i="1"/>
  <c r="A3574" i="3" l="1"/>
  <c r="K4503" i="1"/>
  <c r="N3577" i="1"/>
  <c r="H4508" i="1"/>
  <c r="L3579" i="1"/>
  <c r="M3578" i="1"/>
  <c r="I4507" i="1"/>
  <c r="O3576" i="1"/>
  <c r="J4504" i="1"/>
  <c r="A3575" i="3" l="1"/>
  <c r="K4504" i="1"/>
  <c r="L3580" i="1"/>
  <c r="N3578" i="1"/>
  <c r="H4509" i="1"/>
  <c r="O3577" i="1"/>
  <c r="I4508" i="1"/>
  <c r="J4505" i="1"/>
  <c r="M3579" i="1"/>
  <c r="A3576" i="3" l="1"/>
  <c r="K4505" i="1"/>
  <c r="N3579" i="1"/>
  <c r="L3581" i="1"/>
  <c r="H4510" i="1"/>
  <c r="I4509" i="1"/>
  <c r="M3580" i="1"/>
  <c r="O3578" i="1"/>
  <c r="J4506" i="1"/>
  <c r="A3577" i="3" l="1"/>
  <c r="K4506" i="1"/>
  <c r="H4511" i="1"/>
  <c r="L3582" i="1"/>
  <c r="N3580" i="1"/>
  <c r="J4507" i="1"/>
  <c r="O3579" i="1"/>
  <c r="I4510" i="1"/>
  <c r="M3581" i="1"/>
  <c r="A3578" i="3" l="1"/>
  <c r="K4507" i="1"/>
  <c r="N3581" i="1"/>
  <c r="H4512" i="1"/>
  <c r="L3583" i="1"/>
  <c r="I4511" i="1"/>
  <c r="M3582" i="1"/>
  <c r="O3580" i="1"/>
  <c r="J4508" i="1"/>
  <c r="A3579" i="3" l="1"/>
  <c r="K4508" i="1"/>
  <c r="L3584" i="1"/>
  <c r="N3582" i="1"/>
  <c r="H4513" i="1"/>
  <c r="I4512" i="1"/>
  <c r="J4509" i="1"/>
  <c r="M3583" i="1"/>
  <c r="K4509" i="1" l="1"/>
  <c r="N3583" i="1"/>
  <c r="L3585" i="1"/>
  <c r="H4514" i="1"/>
  <c r="O3581" i="1"/>
  <c r="J4510" i="1"/>
  <c r="M3584" i="1"/>
  <c r="I4513" i="1"/>
  <c r="A3580" i="3" l="1"/>
  <c r="O3582" i="1"/>
  <c r="A3581" i="3" l="1"/>
  <c r="K4510" i="1"/>
  <c r="H4515" i="1"/>
  <c r="L3586" i="1"/>
  <c r="N3584" i="1"/>
  <c r="M3585" i="1"/>
  <c r="J4511" i="1"/>
  <c r="I4514" i="1"/>
  <c r="K4511" i="1" l="1"/>
  <c r="L3587" i="1"/>
  <c r="H4516" i="1"/>
  <c r="N3585" i="1"/>
  <c r="O3583" i="1"/>
  <c r="O3584" i="1"/>
  <c r="J4512" i="1"/>
  <c r="M3586" i="1"/>
  <c r="I4515" i="1"/>
  <c r="A3582" i="3" l="1"/>
  <c r="A3583" i="3"/>
  <c r="K4512" i="1"/>
  <c r="N3586" i="1"/>
  <c r="H4517" i="1"/>
  <c r="L3588" i="1"/>
  <c r="J4513" i="1"/>
  <c r="I4516" i="1"/>
  <c r="O3585" i="1"/>
  <c r="M3587" i="1"/>
  <c r="A3584" i="3" l="1"/>
  <c r="K4513" i="1"/>
  <c r="L3589" i="1"/>
  <c r="H4518" i="1"/>
  <c r="N3587" i="1"/>
  <c r="O3586" i="1"/>
  <c r="J4514" i="1"/>
  <c r="M3588" i="1"/>
  <c r="I4517" i="1"/>
  <c r="A3585" i="3" l="1"/>
  <c r="K4514" i="1"/>
  <c r="H4519" i="1"/>
  <c r="L3590" i="1"/>
  <c r="N3588" i="1"/>
  <c r="O3587" i="1"/>
  <c r="J4515" i="1"/>
  <c r="I4518" i="1"/>
  <c r="M3589" i="1"/>
  <c r="A3586" i="3" l="1"/>
  <c r="K4515" i="1"/>
  <c r="N3589" i="1"/>
  <c r="H4520" i="1"/>
  <c r="L3591" i="1"/>
  <c r="J4516" i="1"/>
  <c r="M3590" i="1"/>
  <c r="I4519" i="1"/>
  <c r="K4516" i="1" l="1"/>
  <c r="H4521" i="1"/>
  <c r="N3590" i="1"/>
  <c r="L3592" i="1"/>
  <c r="O3588" i="1"/>
  <c r="M3591" i="1"/>
  <c r="I4520" i="1"/>
  <c r="A3587" i="3" l="1"/>
  <c r="O3589" i="1"/>
  <c r="J4517" i="1"/>
  <c r="A3588" i="3" l="1"/>
  <c r="K4517" i="1"/>
  <c r="H4522" i="1"/>
  <c r="N3591" i="1"/>
  <c r="L3593" i="1"/>
  <c r="O3590" i="1"/>
  <c r="M3592" i="1"/>
  <c r="I4521" i="1"/>
  <c r="J4518" i="1"/>
  <c r="A3589" i="3" l="1"/>
  <c r="K4518" i="1"/>
  <c r="L3594" i="1"/>
  <c r="H4523" i="1"/>
  <c r="N3592" i="1"/>
  <c r="J4519" i="1"/>
  <c r="O3591" i="1"/>
  <c r="I4522" i="1"/>
  <c r="M3593" i="1"/>
  <c r="A3590" i="3" l="1"/>
  <c r="K4519" i="1"/>
  <c r="L3595" i="1"/>
  <c r="H4524" i="1"/>
  <c r="N3593" i="1"/>
  <c r="O3592" i="1"/>
  <c r="M3594" i="1"/>
  <c r="I4523" i="1"/>
  <c r="J4520" i="1"/>
  <c r="A3591" i="3" l="1"/>
  <c r="K4520" i="1"/>
  <c r="L3596" i="1"/>
  <c r="H4525" i="1"/>
  <c r="N3594" i="1"/>
  <c r="J4521" i="1"/>
  <c r="I4524" i="1"/>
  <c r="M3595" i="1"/>
  <c r="K4521" i="1" l="1"/>
  <c r="N3595" i="1"/>
  <c r="L3597" i="1"/>
  <c r="H4526" i="1"/>
  <c r="O3593" i="1"/>
  <c r="M3596" i="1"/>
  <c r="I4525" i="1"/>
  <c r="A3592" i="3" l="1"/>
  <c r="O3594" i="1"/>
  <c r="J4522" i="1"/>
  <c r="A3593" i="3" l="1"/>
  <c r="K4522" i="1"/>
  <c r="H4527" i="1"/>
  <c r="L3598" i="1"/>
  <c r="N3596" i="1"/>
  <c r="O3595" i="1"/>
  <c r="J4523" i="1"/>
  <c r="M3597" i="1"/>
  <c r="I4526" i="1"/>
  <c r="A3594" i="3" l="1"/>
  <c r="K4523" i="1"/>
  <c r="N3597" i="1"/>
  <c r="L3599" i="1"/>
  <c r="H4528" i="1"/>
  <c r="O3596" i="1"/>
  <c r="M3598" i="1"/>
  <c r="I4527" i="1"/>
  <c r="J4524" i="1"/>
  <c r="A3595" i="3" l="1"/>
  <c r="K4524" i="1"/>
  <c r="H4529" i="1"/>
  <c r="N3598" i="1"/>
  <c r="L3600" i="1"/>
  <c r="M3599" i="1"/>
  <c r="O3597" i="1"/>
  <c r="I4528" i="1"/>
  <c r="J4525" i="1"/>
  <c r="A3596" i="3" l="1"/>
  <c r="K4525" i="1"/>
  <c r="L3601" i="1"/>
  <c r="N3599" i="1"/>
  <c r="H4530" i="1"/>
  <c r="I4529" i="1"/>
  <c r="O3598" i="1"/>
  <c r="J4526" i="1"/>
  <c r="M3600" i="1"/>
  <c r="A3597" i="3" l="1"/>
  <c r="K4526" i="1"/>
  <c r="L3602" i="1"/>
  <c r="N3600" i="1"/>
  <c r="H4531" i="1"/>
  <c r="J4527" i="1"/>
  <c r="I4530" i="1"/>
  <c r="O3599" i="1"/>
  <c r="M3601" i="1"/>
  <c r="A3598" i="3" l="1"/>
  <c r="K4527" i="1"/>
  <c r="N3601" i="1"/>
  <c r="L3603" i="1"/>
  <c r="H4532" i="1"/>
  <c r="O3600" i="1"/>
  <c r="M3602" i="1"/>
  <c r="I4531" i="1"/>
  <c r="J4528" i="1"/>
  <c r="A3599" i="3" l="1"/>
  <c r="K4528" i="1"/>
  <c r="H4533" i="1"/>
  <c r="N3602" i="1"/>
  <c r="L3604" i="1"/>
  <c r="I4532" i="1"/>
  <c r="M3603" i="1"/>
  <c r="O3601" i="1"/>
  <c r="J4529" i="1"/>
  <c r="A3600" i="3" l="1"/>
  <c r="K4529" i="1"/>
  <c r="L3605" i="1"/>
  <c r="N3603" i="1"/>
  <c r="H4534" i="1"/>
  <c r="I4533" i="1"/>
  <c r="J4530" i="1"/>
  <c r="M3604" i="1"/>
  <c r="K4530" i="1" l="1"/>
  <c r="L3606" i="1"/>
  <c r="H4535" i="1"/>
  <c r="N3604" i="1"/>
  <c r="O3602" i="1"/>
  <c r="J4531" i="1"/>
  <c r="M3605" i="1"/>
  <c r="I4534" i="1"/>
  <c r="A3601" i="3" l="1"/>
  <c r="O3603" i="1"/>
  <c r="A3602" i="3" l="1"/>
  <c r="K4531" i="1"/>
  <c r="L3607" i="1"/>
  <c r="N3605" i="1"/>
  <c r="H4536" i="1"/>
  <c r="J4532" i="1"/>
  <c r="M3606" i="1"/>
  <c r="O3604" i="1"/>
  <c r="I4535" i="1"/>
  <c r="A3603" i="3" l="1"/>
  <c r="K4532" i="1"/>
  <c r="H4537" i="1"/>
  <c r="L3608" i="1"/>
  <c r="N3606" i="1"/>
  <c r="O3605" i="1"/>
  <c r="M3607" i="1"/>
  <c r="I4536" i="1"/>
  <c r="J4533" i="1"/>
  <c r="A3604" i="3" l="1"/>
  <c r="K4533" i="1"/>
  <c r="N3607" i="1"/>
  <c r="H4538" i="1"/>
  <c r="L3609" i="1"/>
  <c r="J4534" i="1"/>
  <c r="O3606" i="1"/>
  <c r="I4537" i="1"/>
  <c r="M3608" i="1"/>
  <c r="A3605" i="3" l="1"/>
  <c r="K4534" i="1"/>
  <c r="L3610" i="1"/>
  <c r="N3608" i="1"/>
  <c r="H4539" i="1"/>
  <c r="I4538" i="1"/>
  <c r="J4535" i="1"/>
  <c r="M3609" i="1"/>
  <c r="K4535" i="1" l="1"/>
  <c r="H4540" i="1"/>
  <c r="L3611" i="1"/>
  <c r="N3609" i="1"/>
  <c r="O3607" i="1"/>
  <c r="M3610" i="1"/>
  <c r="J4536" i="1"/>
  <c r="I4539" i="1"/>
  <c r="A3606" i="3" l="1"/>
  <c r="O3608" i="1"/>
  <c r="A3607" i="3" l="1"/>
  <c r="K4536" i="1"/>
  <c r="L3612" i="1"/>
  <c r="H4541" i="1"/>
  <c r="N3610" i="1"/>
  <c r="M3611" i="1"/>
  <c r="I4540" i="1"/>
  <c r="O3609" i="1"/>
  <c r="J4537" i="1"/>
  <c r="A3608" i="3" l="1"/>
  <c r="K4537" i="1"/>
  <c r="N3611" i="1"/>
  <c r="L3613" i="1"/>
  <c r="H4542" i="1"/>
  <c r="I4541" i="1"/>
  <c r="J4538" i="1"/>
  <c r="O3610" i="1"/>
  <c r="M3612" i="1"/>
  <c r="A3609" i="3" l="1"/>
  <c r="K4538" i="1"/>
  <c r="H4543" i="1"/>
  <c r="N3612" i="1"/>
  <c r="L3614" i="1"/>
  <c r="O3611" i="1"/>
  <c r="M3613" i="1"/>
  <c r="J4539" i="1"/>
  <c r="I4542" i="1"/>
  <c r="A3610" i="3" l="1"/>
  <c r="K4539" i="1"/>
  <c r="N3613" i="1"/>
  <c r="H4544" i="1"/>
  <c r="L3615" i="1"/>
  <c r="I4543" i="1"/>
  <c r="J4540" i="1"/>
  <c r="M3614" i="1"/>
  <c r="K4540" i="1" l="1"/>
  <c r="H4545" i="1"/>
  <c r="N3614" i="1"/>
  <c r="L3616" i="1"/>
  <c r="O3612" i="1"/>
  <c r="J4541" i="1"/>
  <c r="I4544" i="1"/>
  <c r="A3611" i="3" l="1"/>
  <c r="O3613" i="1"/>
  <c r="M3615" i="1"/>
  <c r="A3612" i="3" l="1"/>
  <c r="K4541" i="1"/>
  <c r="L3617" i="1"/>
  <c r="H4546" i="1"/>
  <c r="N3615" i="1"/>
  <c r="J4542" i="1"/>
  <c r="I4545" i="1"/>
  <c r="M3616" i="1"/>
  <c r="K4542" i="1" l="1"/>
  <c r="H4547" i="1"/>
  <c r="N3616" i="1"/>
  <c r="L3618" i="1"/>
  <c r="O3614" i="1"/>
  <c r="J4543" i="1"/>
  <c r="A3613" i="3" l="1"/>
  <c r="O3615" i="1"/>
  <c r="M3617" i="1"/>
  <c r="I4546" i="1"/>
  <c r="A3614" i="3" l="1"/>
  <c r="K4543" i="1"/>
  <c r="L3619" i="1"/>
  <c r="N3617" i="1"/>
  <c r="H4548" i="1"/>
  <c r="I4547" i="1"/>
  <c r="J4544" i="1"/>
  <c r="O3616" i="1"/>
  <c r="M3618" i="1"/>
  <c r="A3615" i="3" l="1"/>
  <c r="K4544" i="1"/>
  <c r="N3618" i="1"/>
  <c r="L3620" i="1"/>
  <c r="H4549" i="1"/>
  <c r="I4548" i="1"/>
  <c r="M3619" i="1"/>
  <c r="J4545" i="1"/>
  <c r="K4545" i="1" l="1"/>
  <c r="H4550" i="1"/>
  <c r="L3621" i="1"/>
  <c r="N3619" i="1"/>
  <c r="O3617" i="1"/>
  <c r="J4546" i="1"/>
  <c r="A3616" i="3" l="1"/>
  <c r="O3618" i="1"/>
  <c r="I4549" i="1"/>
  <c r="M3620" i="1"/>
  <c r="A3617" i="3" l="1"/>
  <c r="K4546" i="1"/>
  <c r="N3620" i="1"/>
  <c r="H4551" i="1"/>
  <c r="L3622" i="1"/>
  <c r="I4550" i="1"/>
  <c r="J4547" i="1"/>
  <c r="M3621" i="1"/>
  <c r="K4547" i="1" l="1"/>
  <c r="L3623" i="1"/>
  <c r="N3621" i="1"/>
  <c r="H4552" i="1"/>
  <c r="O3619" i="1"/>
  <c r="I4551" i="1"/>
  <c r="A3618" i="3" l="1"/>
  <c r="O3620" i="1"/>
  <c r="J4548" i="1"/>
  <c r="M3622" i="1"/>
  <c r="A3619" i="3" l="1"/>
  <c r="K4548" i="1"/>
  <c r="N3622" i="1"/>
  <c r="L3624" i="1"/>
  <c r="H4553" i="1"/>
  <c r="J4549" i="1"/>
  <c r="M3623" i="1"/>
  <c r="O3621" i="1"/>
  <c r="I4552" i="1"/>
  <c r="A3620" i="3" l="1"/>
  <c r="K4549" i="1"/>
  <c r="H4554" i="1"/>
  <c r="L3625" i="1"/>
  <c r="N3623" i="1"/>
  <c r="M3624" i="1"/>
  <c r="O3622" i="1"/>
  <c r="J4550" i="1"/>
  <c r="I4553" i="1"/>
  <c r="A3621" i="3" l="1"/>
  <c r="K4550" i="1"/>
  <c r="L3626" i="1"/>
  <c r="H4555" i="1"/>
  <c r="N3624" i="1"/>
  <c r="O3623" i="1"/>
  <c r="I4554" i="1"/>
  <c r="J4551" i="1"/>
  <c r="M3625" i="1"/>
  <c r="A3622" i="3" l="1"/>
  <c r="K4551" i="1"/>
  <c r="N3625" i="1"/>
  <c r="H4556" i="1"/>
  <c r="L3627" i="1"/>
  <c r="J4552" i="1"/>
  <c r="M3626" i="1"/>
  <c r="O3624" i="1"/>
  <c r="I4555" i="1"/>
  <c r="A3623" i="3" l="1"/>
  <c r="K4552" i="1"/>
  <c r="L3628" i="1"/>
  <c r="N3626" i="1"/>
  <c r="H4557" i="1"/>
  <c r="O3625" i="1"/>
  <c r="I4556" i="1"/>
  <c r="M3627" i="1"/>
  <c r="J4553" i="1"/>
  <c r="A3624" i="3" l="1"/>
  <c r="K4553" i="1"/>
  <c r="H4558" i="1"/>
  <c r="L3629" i="1"/>
  <c r="N3627" i="1"/>
  <c r="J4554" i="1"/>
  <c r="O3626" i="1"/>
  <c r="I4557" i="1"/>
  <c r="M3628" i="1"/>
  <c r="A3625" i="3" l="1"/>
  <c r="K4554" i="1"/>
  <c r="N3628" i="1"/>
  <c r="H4559" i="1"/>
  <c r="L3630" i="1"/>
  <c r="M3629" i="1"/>
  <c r="I4558" i="1"/>
  <c r="O3627" i="1"/>
  <c r="J4555" i="1"/>
  <c r="A3626" i="3" l="1"/>
  <c r="K4555" i="1"/>
  <c r="L3631" i="1"/>
  <c r="N3629" i="1"/>
  <c r="H4560" i="1"/>
  <c r="J4556" i="1"/>
  <c r="M3630" i="1"/>
  <c r="O3628" i="1"/>
  <c r="I4559" i="1"/>
  <c r="A3627" i="3" l="1"/>
  <c r="K4556" i="1"/>
  <c r="L3632" i="1"/>
  <c r="H4561" i="1"/>
  <c r="N3630" i="1"/>
  <c r="O3629" i="1"/>
  <c r="J4557" i="1"/>
  <c r="M3631" i="1"/>
  <c r="I4560" i="1"/>
  <c r="A3628" i="3" l="1"/>
  <c r="K4557" i="1"/>
  <c r="N3631" i="1"/>
  <c r="L3633" i="1"/>
  <c r="H4562" i="1"/>
  <c r="M3632" i="1"/>
  <c r="J4558" i="1"/>
  <c r="O3630" i="1"/>
  <c r="I4561" i="1"/>
  <c r="A3629" i="3" l="1"/>
  <c r="K4558" i="1"/>
  <c r="L3634" i="1"/>
  <c r="N3632" i="1"/>
  <c r="H4563" i="1"/>
  <c r="J4559" i="1"/>
  <c r="O3631" i="1"/>
  <c r="I4562" i="1"/>
  <c r="M3633" i="1"/>
  <c r="A3630" i="3" l="1"/>
  <c r="K4559" i="1"/>
  <c r="H4564" i="1"/>
  <c r="L3635" i="1"/>
  <c r="N3633" i="1"/>
  <c r="O3632" i="1"/>
  <c r="M3634" i="1"/>
  <c r="I4563" i="1"/>
  <c r="J4560" i="1"/>
  <c r="A3631" i="3" l="1"/>
  <c r="K4560" i="1"/>
  <c r="N3634" i="1"/>
  <c r="H4565" i="1"/>
  <c r="L3636" i="1"/>
  <c r="I4564" i="1"/>
  <c r="M3635" i="1"/>
  <c r="J4561" i="1"/>
  <c r="K4561" i="1" l="1"/>
  <c r="H4566" i="1"/>
  <c r="N3635" i="1"/>
  <c r="L3637" i="1"/>
  <c r="O3633" i="1"/>
  <c r="O3634" i="1"/>
  <c r="J4562" i="1"/>
  <c r="I4565" i="1"/>
  <c r="M3636" i="1"/>
  <c r="A3632" i="3" l="1"/>
  <c r="A3633" i="3"/>
  <c r="K4562" i="1"/>
  <c r="N3636" i="1"/>
  <c r="H4567" i="1"/>
  <c r="L3638" i="1"/>
  <c r="O3635" i="1"/>
  <c r="J4563" i="1"/>
  <c r="I4566" i="1"/>
  <c r="M3637" i="1"/>
  <c r="A3634" i="3" l="1"/>
  <c r="K4563" i="1"/>
  <c r="N3637" i="1"/>
  <c r="H4568" i="1"/>
  <c r="L3639" i="1"/>
  <c r="J4564" i="1"/>
  <c r="I4567" i="1"/>
  <c r="O3636" i="1"/>
  <c r="M3638" i="1"/>
  <c r="A3635" i="3" l="1"/>
  <c r="K4564" i="1"/>
  <c r="H4569" i="1"/>
  <c r="L3640" i="1"/>
  <c r="N3638" i="1"/>
  <c r="M3639" i="1"/>
  <c r="O3637" i="1"/>
  <c r="J4565" i="1"/>
  <c r="I4568" i="1"/>
  <c r="A3636" i="3" l="1"/>
  <c r="K4565" i="1"/>
  <c r="L3641" i="1"/>
  <c r="H4570" i="1"/>
  <c r="N3639" i="1"/>
  <c r="O3638" i="1"/>
  <c r="I4569" i="1"/>
  <c r="J4566" i="1"/>
  <c r="M3640" i="1"/>
  <c r="A3637" i="3" l="1"/>
  <c r="K4566" i="1"/>
  <c r="N3640" i="1"/>
  <c r="H4571" i="1"/>
  <c r="L3642" i="1"/>
  <c r="J4567" i="1"/>
  <c r="M3641" i="1"/>
  <c r="I4570" i="1"/>
  <c r="K4567" i="1" l="1"/>
  <c r="L3643" i="1"/>
  <c r="N3641" i="1"/>
  <c r="H4572" i="1"/>
  <c r="O3639" i="1"/>
  <c r="O3640" i="1"/>
  <c r="J4568" i="1"/>
  <c r="I4571" i="1"/>
  <c r="M3642" i="1"/>
  <c r="A3638" i="3" l="1"/>
  <c r="A3639" i="3"/>
  <c r="K4568" i="1"/>
  <c r="H4573" i="1"/>
  <c r="L3644" i="1"/>
  <c r="N3642" i="1"/>
  <c r="J4569" i="1"/>
  <c r="I4572" i="1"/>
  <c r="M3643" i="1"/>
  <c r="K4569" i="1" l="1"/>
  <c r="N3643" i="1"/>
  <c r="H4574" i="1"/>
  <c r="L3645" i="1"/>
  <c r="O3641" i="1"/>
  <c r="O3642" i="1"/>
  <c r="M3644" i="1"/>
  <c r="J4570" i="1"/>
  <c r="I4573" i="1"/>
  <c r="A3640" i="3" l="1"/>
  <c r="A3641" i="3"/>
  <c r="K4570" i="1"/>
  <c r="N3644" i="1"/>
  <c r="L3646" i="1"/>
  <c r="H4575" i="1"/>
  <c r="J4571" i="1"/>
  <c r="M3645" i="1"/>
  <c r="I4574" i="1"/>
  <c r="K4571" i="1" l="1"/>
  <c r="H4576" i="1"/>
  <c r="L3647" i="1"/>
  <c r="N3645" i="1"/>
  <c r="O3643" i="1"/>
  <c r="J4572" i="1"/>
  <c r="I4575" i="1"/>
  <c r="M3646" i="1"/>
  <c r="A3642" i="3" l="1"/>
  <c r="O3644" i="1"/>
  <c r="A3643" i="3" l="1"/>
  <c r="K4572" i="1"/>
  <c r="N3646" i="1"/>
  <c r="H4577" i="1"/>
  <c r="L3648" i="1"/>
  <c r="O3645" i="1"/>
  <c r="I4576" i="1"/>
  <c r="J4573" i="1"/>
  <c r="M3647" i="1"/>
  <c r="A3644" i="3" l="1"/>
  <c r="K4573" i="1"/>
  <c r="H4578" i="1"/>
  <c r="L3649" i="1"/>
  <c r="N3647" i="1"/>
  <c r="J4574" i="1"/>
  <c r="M3648" i="1"/>
  <c r="O3646" i="1"/>
  <c r="I4577" i="1"/>
  <c r="A3645" i="3" l="1"/>
  <c r="K4574" i="1"/>
  <c r="N3648" i="1"/>
  <c r="H4579" i="1"/>
  <c r="L3650" i="1"/>
  <c r="I4578" i="1"/>
  <c r="M3649" i="1"/>
  <c r="O3647" i="1"/>
  <c r="J4575" i="1"/>
  <c r="A3646" i="3" l="1"/>
  <c r="K4575" i="1"/>
  <c r="L3651" i="1"/>
  <c r="N3649" i="1"/>
  <c r="H4580" i="1"/>
  <c r="J4576" i="1"/>
  <c r="M3650" i="1"/>
  <c r="O3648" i="1"/>
  <c r="I4579" i="1"/>
  <c r="A3647" i="3" l="1"/>
  <c r="K4576" i="1"/>
  <c r="H4581" i="1"/>
  <c r="L3652" i="1"/>
  <c r="N3650" i="1"/>
  <c r="O3649" i="1"/>
  <c r="M3651" i="1"/>
  <c r="I4580" i="1"/>
  <c r="J4577" i="1"/>
  <c r="A3648" i="3" l="1"/>
  <c r="K4577" i="1"/>
  <c r="N3651" i="1"/>
  <c r="H4582" i="1"/>
  <c r="L3653" i="1"/>
  <c r="J4578" i="1"/>
  <c r="O3650" i="1"/>
  <c r="I4581" i="1"/>
  <c r="M3652" i="1"/>
  <c r="A3649" i="3" l="1"/>
  <c r="K4578" i="1"/>
  <c r="L3654" i="1"/>
  <c r="N3652" i="1"/>
  <c r="H4583" i="1"/>
  <c r="I4582" i="1"/>
  <c r="J4579" i="1"/>
  <c r="M3653" i="1"/>
  <c r="K4579" i="1" l="1"/>
  <c r="H4584" i="1"/>
  <c r="L3655" i="1"/>
  <c r="N3653" i="1"/>
  <c r="O3651" i="1"/>
  <c r="O3652" i="1"/>
  <c r="I4583" i="1"/>
  <c r="J4580" i="1"/>
  <c r="M3654" i="1"/>
  <c r="A3650" i="3" l="1"/>
  <c r="A3651" i="3"/>
  <c r="K4580" i="1"/>
  <c r="N3654" i="1"/>
  <c r="L3656" i="1"/>
  <c r="H4585" i="1"/>
  <c r="O3653" i="1"/>
  <c r="I4584" i="1"/>
  <c r="M3655" i="1"/>
  <c r="J4581" i="1"/>
  <c r="A3652" i="3" l="1"/>
  <c r="K4581" i="1"/>
  <c r="H4586" i="1"/>
  <c r="N3655" i="1"/>
  <c r="L3657" i="1"/>
  <c r="J4582" i="1"/>
  <c r="I4585" i="1"/>
  <c r="M3656" i="1"/>
  <c r="K4582" i="1" l="1"/>
  <c r="L3658" i="1"/>
  <c r="H4587" i="1"/>
  <c r="N3656" i="1"/>
  <c r="O3654" i="1"/>
  <c r="J4583" i="1"/>
  <c r="M3657" i="1"/>
  <c r="I4586" i="1"/>
  <c r="A3653" i="3" l="1"/>
  <c r="O3655" i="1"/>
  <c r="A3654" i="3" l="1"/>
  <c r="K4583" i="1"/>
  <c r="N3657" i="1"/>
  <c r="L3659" i="1"/>
  <c r="H4588" i="1"/>
  <c r="O3656" i="1"/>
  <c r="M3658" i="1"/>
  <c r="J4584" i="1"/>
  <c r="I4587" i="1"/>
  <c r="A3655" i="3" l="1"/>
  <c r="K4584" i="1"/>
  <c r="N3658" i="1"/>
  <c r="L3660" i="1"/>
  <c r="H4589" i="1"/>
  <c r="I4588" i="1"/>
  <c r="M3659" i="1"/>
  <c r="O3657" i="1"/>
  <c r="J4585" i="1"/>
  <c r="A3656" i="3" l="1"/>
  <c r="K4585" i="1"/>
  <c r="H4590" i="1"/>
  <c r="L3661" i="1"/>
  <c r="N3659" i="1"/>
  <c r="M3660" i="1"/>
  <c r="O3658" i="1"/>
  <c r="J4586" i="1"/>
  <c r="I4589" i="1"/>
  <c r="A3657" i="3" l="1"/>
  <c r="K4586" i="1"/>
  <c r="L3662" i="1"/>
  <c r="H4591" i="1"/>
  <c r="N3660" i="1"/>
  <c r="J4587" i="1"/>
  <c r="M3661" i="1"/>
  <c r="O3659" i="1"/>
  <c r="I4590" i="1"/>
  <c r="A3658" i="3" l="1"/>
  <c r="K4587" i="1"/>
  <c r="N3661" i="1"/>
  <c r="H4592" i="1"/>
  <c r="L3663" i="1"/>
  <c r="I4591" i="1"/>
  <c r="M3662" i="1"/>
  <c r="J4588" i="1"/>
  <c r="K4588" i="1" l="1"/>
  <c r="L3664" i="1"/>
  <c r="N3662" i="1"/>
  <c r="H4593" i="1"/>
  <c r="O3660" i="1"/>
  <c r="J4589" i="1"/>
  <c r="A3659" i="3" l="1"/>
  <c r="O3661" i="1"/>
  <c r="M3663" i="1"/>
  <c r="I4592" i="1"/>
  <c r="A3660" i="3" l="1"/>
  <c r="K4589" i="1"/>
  <c r="H4594" i="1"/>
  <c r="L3665" i="1"/>
  <c r="N3663" i="1"/>
  <c r="O3662" i="1"/>
  <c r="J4590" i="1"/>
  <c r="I4593" i="1"/>
  <c r="M3664" i="1"/>
  <c r="A3661" i="3" l="1"/>
  <c r="K4590" i="1"/>
  <c r="N3664" i="1"/>
  <c r="H4595" i="1"/>
  <c r="L3666" i="1"/>
  <c r="O3663" i="1"/>
  <c r="I4594" i="1"/>
  <c r="M3665" i="1"/>
  <c r="J4591" i="1"/>
  <c r="A3662" i="3" l="1"/>
  <c r="K4591" i="1"/>
  <c r="L3667" i="1"/>
  <c r="N3665" i="1"/>
  <c r="H4596" i="1"/>
  <c r="J4592" i="1"/>
  <c r="M3666" i="1"/>
  <c r="O3664" i="1"/>
  <c r="I4595" i="1"/>
  <c r="A3663" i="3" l="1"/>
  <c r="K4592" i="1"/>
  <c r="H4597" i="1"/>
  <c r="L3668" i="1"/>
  <c r="N3666" i="1"/>
  <c r="J4593" i="1"/>
  <c r="M3667" i="1"/>
  <c r="I4596" i="1"/>
  <c r="K4593" i="1" l="1"/>
  <c r="N3667" i="1"/>
  <c r="H4598" i="1"/>
  <c r="L3669" i="1"/>
  <c r="O3665" i="1"/>
  <c r="O3666" i="1"/>
  <c r="I4597" i="1"/>
  <c r="M3668" i="1"/>
  <c r="J4594" i="1"/>
  <c r="A3664" i="3" l="1"/>
  <c r="A3665" i="3"/>
  <c r="K4594" i="1"/>
  <c r="L3670" i="1"/>
  <c r="N3668" i="1"/>
  <c r="H4599" i="1"/>
  <c r="J4595" i="1"/>
  <c r="M3669" i="1"/>
  <c r="O3667" i="1"/>
  <c r="I4598" i="1"/>
  <c r="A3666" i="3" l="1"/>
  <c r="K4595" i="1"/>
  <c r="H4600" i="1"/>
  <c r="L3671" i="1"/>
  <c r="N3669" i="1"/>
  <c r="I4599" i="1"/>
  <c r="J4596" i="1"/>
  <c r="O3668" i="1"/>
  <c r="M3670" i="1"/>
  <c r="A3667" i="3" l="1"/>
  <c r="K4596" i="1"/>
  <c r="H4601" i="1"/>
  <c r="N3670" i="1"/>
  <c r="L3672" i="1"/>
  <c r="J4597" i="1"/>
  <c r="M3671" i="1"/>
  <c r="I4600" i="1"/>
  <c r="K4597" i="1" l="1"/>
  <c r="L3673" i="1"/>
  <c r="N3671" i="1"/>
  <c r="H4602" i="1"/>
  <c r="O3669" i="1"/>
  <c r="J4598" i="1"/>
  <c r="I4601" i="1"/>
  <c r="M3672" i="1"/>
  <c r="A3668" i="3" l="1"/>
  <c r="O3670" i="1"/>
  <c r="A3669" i="3" l="1"/>
  <c r="K4598" i="1"/>
  <c r="N3672" i="1"/>
  <c r="H4603" i="1"/>
  <c r="L3674" i="1"/>
  <c r="J4599" i="1"/>
  <c r="I4602" i="1"/>
  <c r="O3671" i="1"/>
  <c r="M3673" i="1"/>
  <c r="A3670" i="3" l="1"/>
  <c r="K4599" i="1"/>
  <c r="L3675" i="1"/>
  <c r="N3673" i="1"/>
  <c r="H4604" i="1"/>
  <c r="M3674" i="1"/>
  <c r="J4600" i="1"/>
  <c r="O3672" i="1"/>
  <c r="I4603" i="1"/>
  <c r="A3671" i="3" l="1"/>
  <c r="K4600" i="1"/>
  <c r="H4605" i="1"/>
  <c r="L3676" i="1"/>
  <c r="N3674" i="1"/>
  <c r="J4601" i="1"/>
  <c r="I4604" i="1"/>
  <c r="M3675" i="1"/>
  <c r="K4601" i="1" l="1"/>
  <c r="H4606" i="1"/>
  <c r="L3677" i="1"/>
  <c r="N3675" i="1"/>
  <c r="O3673" i="1"/>
  <c r="O3674" i="1"/>
  <c r="J4602" i="1"/>
  <c r="I4605" i="1"/>
  <c r="M3676" i="1"/>
  <c r="A3672" i="3" l="1"/>
  <c r="A3673" i="3"/>
  <c r="K4602" i="1"/>
  <c r="L3678" i="1"/>
  <c r="N3676" i="1"/>
  <c r="H4607" i="1"/>
  <c r="J4603" i="1"/>
  <c r="O3675" i="1"/>
  <c r="M3677" i="1"/>
  <c r="I4606" i="1"/>
  <c r="A3674" i="3" l="1"/>
  <c r="K4603" i="1"/>
  <c r="N3677" i="1"/>
  <c r="H4608" i="1"/>
  <c r="L3679" i="1"/>
  <c r="J4604" i="1"/>
  <c r="I4607" i="1"/>
  <c r="O3676" i="1"/>
  <c r="M3678" i="1"/>
  <c r="A3675" i="3" l="1"/>
  <c r="K4604" i="1"/>
  <c r="L3680" i="1"/>
  <c r="H4609" i="1"/>
  <c r="N3678" i="1"/>
  <c r="I4608" i="1"/>
  <c r="O3677" i="1"/>
  <c r="M3679" i="1"/>
  <c r="J4605" i="1"/>
  <c r="A3676" i="3" l="1"/>
  <c r="K4605" i="1"/>
  <c r="N3679" i="1"/>
  <c r="H4610" i="1"/>
  <c r="L3681" i="1"/>
  <c r="O3678" i="1"/>
  <c r="J4606" i="1"/>
  <c r="I4609" i="1"/>
  <c r="M3680" i="1"/>
  <c r="A3677" i="3" l="1"/>
  <c r="K4606" i="1"/>
  <c r="L3682" i="1"/>
  <c r="H4611" i="1"/>
  <c r="N3680" i="1"/>
  <c r="J4607" i="1"/>
  <c r="I4610" i="1"/>
  <c r="M3681" i="1"/>
  <c r="K4607" i="1" l="1"/>
  <c r="L3683" i="1"/>
  <c r="N3681" i="1"/>
  <c r="H4612" i="1"/>
  <c r="O3679" i="1"/>
  <c r="M3682" i="1"/>
  <c r="J4608" i="1"/>
  <c r="A3678" i="3" l="1"/>
  <c r="O3680" i="1"/>
  <c r="I4611" i="1"/>
  <c r="A3679" i="3" l="1"/>
  <c r="K4608" i="1"/>
  <c r="N3682" i="1"/>
  <c r="H4613" i="1"/>
  <c r="L3684" i="1"/>
  <c r="J4609" i="1"/>
  <c r="I4612" i="1"/>
  <c r="O3681" i="1"/>
  <c r="M3683" i="1"/>
  <c r="A3680" i="3" l="1"/>
  <c r="K4609" i="1"/>
  <c r="L3685" i="1"/>
  <c r="H4614" i="1"/>
  <c r="N3683" i="1"/>
  <c r="J4610" i="1"/>
  <c r="M3684" i="1"/>
  <c r="O3682" i="1"/>
  <c r="I4613" i="1"/>
  <c r="A3681" i="3" l="1"/>
  <c r="K4610" i="1"/>
  <c r="N3684" i="1"/>
  <c r="L3686" i="1"/>
  <c r="H4615" i="1"/>
  <c r="J4611" i="1"/>
  <c r="O3683" i="1"/>
  <c r="M3685" i="1"/>
  <c r="I4614" i="1"/>
  <c r="A3682" i="3" l="1"/>
  <c r="K4611" i="1"/>
  <c r="L3687" i="1"/>
  <c r="H4616" i="1"/>
  <c r="N3685" i="1"/>
  <c r="J4612" i="1"/>
  <c r="M3686" i="1"/>
  <c r="I4615" i="1"/>
  <c r="K4612" i="1" l="1"/>
  <c r="N3686" i="1"/>
  <c r="L3688" i="1"/>
  <c r="H4617" i="1"/>
  <c r="O3684" i="1"/>
  <c r="M3687" i="1"/>
  <c r="J4613" i="1"/>
  <c r="A3683" i="3" l="1"/>
  <c r="O3685" i="1"/>
  <c r="I4616" i="1"/>
  <c r="A3684" i="3" l="1"/>
  <c r="K4613" i="1"/>
  <c r="L3689" i="1"/>
  <c r="N3687" i="1"/>
  <c r="H4618" i="1"/>
  <c r="M3688" i="1"/>
  <c r="O3686" i="1"/>
  <c r="I4617" i="1"/>
  <c r="J4614" i="1"/>
  <c r="A3685" i="3" l="1"/>
  <c r="K4614" i="1"/>
  <c r="H4619" i="1"/>
  <c r="L3690" i="1"/>
  <c r="N3688" i="1"/>
  <c r="J4615" i="1"/>
  <c r="I4618" i="1"/>
  <c r="M3689" i="1"/>
  <c r="K4615" i="1" l="1"/>
  <c r="N3689" i="1"/>
  <c r="H4620" i="1"/>
  <c r="L3691" i="1"/>
  <c r="O3687" i="1"/>
  <c r="M3690" i="1"/>
  <c r="J4616" i="1"/>
  <c r="A3686" i="3" l="1"/>
  <c r="O3688" i="1"/>
  <c r="I4619" i="1"/>
  <c r="A3687" i="3" l="1"/>
  <c r="K4616" i="1"/>
  <c r="L3692" i="1"/>
  <c r="N3690" i="1"/>
  <c r="H4621" i="1"/>
  <c r="O3689" i="1"/>
  <c r="J4617" i="1"/>
  <c r="M3691" i="1"/>
  <c r="I4620" i="1"/>
  <c r="A3688" i="3" l="1"/>
  <c r="K4617" i="1"/>
  <c r="H4622" i="1"/>
  <c r="N3691" i="1"/>
  <c r="L3693" i="1"/>
  <c r="J4618" i="1"/>
  <c r="I4621" i="1"/>
  <c r="M3692" i="1"/>
  <c r="K4618" i="1" l="1"/>
  <c r="N3692" i="1"/>
  <c r="H4623" i="1"/>
  <c r="L3694" i="1"/>
  <c r="O3690" i="1"/>
  <c r="O3691" i="1"/>
  <c r="M3693" i="1"/>
  <c r="I4622" i="1"/>
  <c r="J4619" i="1"/>
  <c r="A3689" i="3" l="1"/>
  <c r="A3690" i="3"/>
  <c r="K4619" i="1"/>
  <c r="H4624" i="1"/>
  <c r="L3695" i="1"/>
  <c r="N3693" i="1"/>
  <c r="J4620" i="1"/>
  <c r="I4623" i="1"/>
  <c r="O3692" i="1"/>
  <c r="M3694" i="1"/>
  <c r="A3691" i="3" l="1"/>
  <c r="K4620" i="1"/>
  <c r="L3696" i="1"/>
  <c r="N3694" i="1"/>
  <c r="H4625" i="1"/>
  <c r="I4624" i="1"/>
  <c r="O3693" i="1"/>
  <c r="M3695" i="1"/>
  <c r="J4621" i="1"/>
  <c r="A3692" i="3" l="1"/>
  <c r="K4621" i="1"/>
  <c r="H4626" i="1"/>
  <c r="L3697" i="1"/>
  <c r="N3695" i="1"/>
  <c r="J4622" i="1"/>
  <c r="M3696" i="1"/>
  <c r="I4625" i="1"/>
  <c r="K4622" i="1" l="1"/>
  <c r="H4627" i="1"/>
  <c r="L3698" i="1"/>
  <c r="N3696" i="1"/>
  <c r="O3694" i="1"/>
  <c r="O3695" i="1"/>
  <c r="I4626" i="1"/>
  <c r="J4623" i="1"/>
  <c r="M3697" i="1"/>
  <c r="A3693" i="3" l="1"/>
  <c r="A3694" i="3"/>
  <c r="K4623" i="1"/>
  <c r="H4628" i="1"/>
  <c r="N3697" i="1"/>
  <c r="L3699" i="1"/>
  <c r="O3696" i="1"/>
  <c r="I4627" i="1"/>
  <c r="M3698" i="1"/>
  <c r="J4624" i="1"/>
  <c r="A3695" i="3" l="1"/>
  <c r="K4624" i="1"/>
  <c r="L3700" i="1"/>
  <c r="N3698" i="1"/>
  <c r="H4629" i="1"/>
  <c r="J4625" i="1"/>
  <c r="I4628" i="1"/>
  <c r="M3699" i="1"/>
  <c r="K4625" i="1" l="1"/>
  <c r="H4630" i="1"/>
  <c r="L3701" i="1"/>
  <c r="N3699" i="1"/>
  <c r="O3697" i="1"/>
  <c r="M3700" i="1"/>
  <c r="A3696" i="3" l="1"/>
  <c r="O3698" i="1"/>
  <c r="I4629" i="1"/>
  <c r="J4626" i="1"/>
  <c r="A3697" i="3" l="1"/>
  <c r="K4626" i="1"/>
  <c r="L3702" i="1"/>
  <c r="H4631" i="1"/>
  <c r="N3700" i="1"/>
  <c r="M3701" i="1"/>
  <c r="O3699" i="1"/>
  <c r="J4627" i="1"/>
  <c r="I4630" i="1"/>
  <c r="A3698" i="3" l="1"/>
  <c r="K4627" i="1"/>
  <c r="N3701" i="1"/>
  <c r="L3703" i="1"/>
  <c r="H4632" i="1"/>
  <c r="J4628" i="1"/>
  <c r="I4631" i="1"/>
  <c r="O3700" i="1"/>
  <c r="M3702" i="1"/>
  <c r="A3699" i="3" l="1"/>
  <c r="K4628" i="1"/>
  <c r="N3702" i="1"/>
  <c r="L3704" i="1"/>
  <c r="H4633" i="1"/>
  <c r="I4632" i="1"/>
  <c r="J4629" i="1"/>
  <c r="O3701" i="1"/>
  <c r="M3703" i="1"/>
  <c r="A3700" i="3" l="1"/>
  <c r="K4629" i="1"/>
  <c r="L3705" i="1"/>
  <c r="H4634" i="1"/>
  <c r="N3703" i="1"/>
  <c r="J4630" i="1"/>
  <c r="I4633" i="1"/>
  <c r="O3702" i="1"/>
  <c r="M3704" i="1"/>
  <c r="A3701" i="3" l="1"/>
  <c r="K4630" i="1"/>
  <c r="H4635" i="1"/>
  <c r="N3704" i="1"/>
  <c r="L3706" i="1"/>
  <c r="J4631" i="1"/>
  <c r="O3703" i="1"/>
  <c r="M3705" i="1"/>
  <c r="I4634" i="1"/>
  <c r="A3702" i="3" l="1"/>
  <c r="K4631" i="1"/>
  <c r="L3707" i="1"/>
  <c r="N3705" i="1"/>
  <c r="H4636" i="1"/>
  <c r="J4632" i="1"/>
  <c r="I4635" i="1"/>
  <c r="O3704" i="1"/>
  <c r="M3706" i="1"/>
  <c r="A3703" i="3" l="1"/>
  <c r="K4632" i="1"/>
  <c r="L3708" i="1"/>
  <c r="H4637" i="1"/>
  <c r="N3706" i="1"/>
  <c r="O3705" i="1"/>
  <c r="I4636" i="1"/>
  <c r="J4633" i="1"/>
  <c r="M3707" i="1"/>
  <c r="A3704" i="3" l="1"/>
  <c r="K4633" i="1"/>
  <c r="N3707" i="1"/>
  <c r="L3709" i="1"/>
  <c r="H4638" i="1"/>
  <c r="O3706" i="1"/>
  <c r="M3708" i="1"/>
  <c r="J4634" i="1"/>
  <c r="I4637" i="1"/>
  <c r="A3705" i="3" l="1"/>
  <c r="K4634" i="1"/>
  <c r="H4639" i="1"/>
  <c r="L3710" i="1"/>
  <c r="N3708" i="1"/>
  <c r="J4635" i="1"/>
  <c r="I4638" i="1"/>
  <c r="M3709" i="1"/>
  <c r="K4635" i="1" l="1"/>
  <c r="L3711" i="1"/>
  <c r="N3709" i="1"/>
  <c r="H4640" i="1"/>
  <c r="O3707" i="1"/>
  <c r="I4639" i="1"/>
  <c r="M3710" i="1"/>
  <c r="J4636" i="1"/>
  <c r="A3706" i="3" l="1"/>
  <c r="O3708" i="1"/>
  <c r="A3707" i="3" l="1"/>
  <c r="K4636" i="1"/>
  <c r="N3710" i="1"/>
  <c r="H4641" i="1"/>
  <c r="L3712" i="1"/>
  <c r="J4637" i="1"/>
  <c r="I4640" i="1"/>
  <c r="O3709" i="1"/>
  <c r="M3711" i="1"/>
  <c r="A3708" i="3" l="1"/>
  <c r="K4637" i="1"/>
  <c r="L3713" i="1"/>
  <c r="H4642" i="1"/>
  <c r="N3711" i="1"/>
  <c r="O3710" i="1"/>
  <c r="J4638" i="1"/>
  <c r="M3712" i="1"/>
  <c r="I4641" i="1"/>
  <c r="A3709" i="3" l="1"/>
  <c r="K4638" i="1"/>
  <c r="N3712" i="1"/>
  <c r="L3714" i="1"/>
  <c r="H4643" i="1"/>
  <c r="I4642" i="1"/>
  <c r="M3713" i="1"/>
  <c r="O3711" i="1"/>
  <c r="J4639" i="1"/>
  <c r="A3710" i="3" l="1"/>
  <c r="K4639" i="1"/>
  <c r="H4644" i="1"/>
  <c r="L3715" i="1"/>
  <c r="N3713" i="1"/>
  <c r="O3712" i="1"/>
  <c r="J4640" i="1"/>
  <c r="I4643" i="1"/>
  <c r="M3714" i="1"/>
  <c r="A3711" i="3" l="1"/>
  <c r="K4640" i="1"/>
  <c r="H4645" i="1"/>
  <c r="L3716" i="1"/>
  <c r="N3714" i="1"/>
  <c r="J4641" i="1"/>
  <c r="M3715" i="1"/>
  <c r="I4644" i="1"/>
  <c r="K4641" i="1" l="1"/>
  <c r="L3717" i="1"/>
  <c r="H4646" i="1"/>
  <c r="N3715" i="1"/>
  <c r="O3713" i="1"/>
  <c r="O3714" i="1"/>
  <c r="J4642" i="1"/>
  <c r="M3716" i="1"/>
  <c r="I4645" i="1"/>
  <c r="A3712" i="3" l="1"/>
  <c r="A3713" i="3"/>
  <c r="K4642" i="1"/>
  <c r="N3716" i="1"/>
  <c r="L3718" i="1"/>
  <c r="H4647" i="1"/>
  <c r="M3717" i="1"/>
  <c r="O3715" i="1"/>
  <c r="I4646" i="1"/>
  <c r="J4643" i="1"/>
  <c r="A3714" i="3" l="1"/>
  <c r="K4643" i="1"/>
  <c r="H4648" i="1"/>
  <c r="L3719" i="1"/>
  <c r="N3717" i="1"/>
  <c r="O3716" i="1"/>
  <c r="J4644" i="1"/>
  <c r="I4647" i="1"/>
  <c r="M3718" i="1"/>
  <c r="A3715" i="3" l="1"/>
  <c r="K4644" i="1"/>
  <c r="N3718" i="1"/>
  <c r="L3720" i="1"/>
  <c r="H4649" i="1"/>
  <c r="O3717" i="1"/>
  <c r="M3719" i="1"/>
  <c r="J4645" i="1"/>
  <c r="I4648" i="1"/>
  <c r="A3716" i="3" l="1"/>
  <c r="K4645" i="1"/>
  <c r="H4650" i="1"/>
  <c r="N3719" i="1"/>
  <c r="L3721" i="1"/>
  <c r="M3720" i="1"/>
  <c r="O3718" i="1"/>
  <c r="J4646" i="1"/>
  <c r="I4649" i="1"/>
  <c r="A3717" i="3" l="1"/>
  <c r="K4646" i="1"/>
  <c r="N3720" i="1"/>
  <c r="H4651" i="1"/>
  <c r="L3722" i="1"/>
  <c r="J4647" i="1"/>
  <c r="M3721" i="1"/>
  <c r="O3719" i="1"/>
  <c r="I4650" i="1"/>
  <c r="A3718" i="3" l="1"/>
  <c r="K4647" i="1"/>
  <c r="H4652" i="1"/>
  <c r="N3721" i="1"/>
  <c r="L3723" i="1"/>
  <c r="I4651" i="1"/>
  <c r="O3720" i="1"/>
  <c r="M3722" i="1"/>
  <c r="J4648" i="1"/>
  <c r="A3719" i="3" l="1"/>
  <c r="K4648" i="1"/>
  <c r="H4653" i="1"/>
  <c r="N3722" i="1"/>
  <c r="L3724" i="1"/>
  <c r="J4649" i="1"/>
  <c r="I4652" i="1"/>
  <c r="M3723" i="1"/>
  <c r="K4649" i="1" l="1"/>
  <c r="N3723" i="1"/>
  <c r="L3725" i="1"/>
  <c r="H4654" i="1"/>
  <c r="O3721" i="1"/>
  <c r="J4650" i="1"/>
  <c r="I4653" i="1"/>
  <c r="A3720" i="3" l="1"/>
  <c r="O3722" i="1"/>
  <c r="M3724" i="1"/>
  <c r="A3721" i="3" l="1"/>
  <c r="K4650" i="1"/>
  <c r="H4655" i="1"/>
  <c r="L3726" i="1"/>
  <c r="N3724" i="1"/>
  <c r="M3725" i="1"/>
  <c r="O3723" i="1"/>
  <c r="J4651" i="1"/>
  <c r="I4654" i="1"/>
  <c r="A3722" i="3" l="1"/>
  <c r="K4651" i="1"/>
  <c r="L3727" i="1"/>
  <c r="H4656" i="1"/>
  <c r="N3725" i="1"/>
  <c r="I4655" i="1"/>
  <c r="O3724" i="1"/>
  <c r="J4652" i="1"/>
  <c r="M3726" i="1"/>
  <c r="A3723" i="3" l="1"/>
  <c r="K4652" i="1"/>
  <c r="H4657" i="1"/>
  <c r="L3728" i="1"/>
  <c r="N3726" i="1"/>
  <c r="O3725" i="1"/>
  <c r="M3727" i="1"/>
  <c r="I4656" i="1"/>
  <c r="J4653" i="1"/>
  <c r="A3724" i="3" l="1"/>
  <c r="K4653" i="1"/>
  <c r="H4658" i="1"/>
  <c r="N3727" i="1"/>
  <c r="L3729" i="1"/>
  <c r="O3726" i="1"/>
  <c r="M3728" i="1"/>
  <c r="J4654" i="1"/>
  <c r="I4657" i="1"/>
  <c r="A3725" i="3" l="1"/>
  <c r="K4654" i="1"/>
  <c r="H4659" i="1"/>
  <c r="L3730" i="1"/>
  <c r="N3728" i="1"/>
  <c r="O3727" i="1"/>
  <c r="J4655" i="1"/>
  <c r="I4658" i="1"/>
  <c r="M3729" i="1"/>
  <c r="A3726" i="3" l="1"/>
  <c r="K4655" i="1"/>
  <c r="L3731" i="1"/>
  <c r="N3729" i="1"/>
  <c r="H4660" i="1"/>
  <c r="I4659" i="1"/>
  <c r="O3728" i="1"/>
  <c r="M3730" i="1"/>
  <c r="J4656" i="1"/>
  <c r="A3727" i="3" l="1"/>
  <c r="K4656" i="1"/>
  <c r="N3730" i="1"/>
  <c r="H4661" i="1"/>
  <c r="L3732" i="1"/>
  <c r="J4657" i="1"/>
  <c r="M3731" i="1"/>
  <c r="O3729" i="1"/>
  <c r="I4660" i="1"/>
  <c r="A3728" i="3" l="1"/>
  <c r="K4657" i="1"/>
  <c r="L3733" i="1"/>
  <c r="H4662" i="1"/>
  <c r="N3731" i="1"/>
  <c r="I4661" i="1"/>
  <c r="O3730" i="1"/>
  <c r="M3732" i="1"/>
  <c r="J4658" i="1"/>
  <c r="A3729" i="3" l="1"/>
  <c r="K4658" i="1"/>
  <c r="L3734" i="1"/>
  <c r="H4663" i="1"/>
  <c r="N3732" i="1"/>
  <c r="J4659" i="1"/>
  <c r="I4662" i="1"/>
  <c r="M3733" i="1"/>
  <c r="K4659" i="1" l="1"/>
  <c r="L3735" i="1"/>
  <c r="N3733" i="1"/>
  <c r="H4664" i="1"/>
  <c r="O3731" i="1"/>
  <c r="I4663" i="1"/>
  <c r="J4660" i="1"/>
  <c r="M3734" i="1"/>
  <c r="A3730" i="3" l="1"/>
  <c r="O3732" i="1"/>
  <c r="A3731" i="3" l="1"/>
  <c r="K4660" i="1"/>
  <c r="H4665" i="1"/>
  <c r="L3736" i="1"/>
  <c r="N3734" i="1"/>
  <c r="J4661" i="1"/>
  <c r="I4664" i="1"/>
  <c r="M3735" i="1"/>
  <c r="K4661" i="1" l="1"/>
  <c r="N3735" i="1"/>
  <c r="H4666" i="1"/>
  <c r="L3737" i="1"/>
  <c r="O3733" i="1"/>
  <c r="M3736" i="1"/>
  <c r="J4662" i="1"/>
  <c r="A3732" i="3" l="1"/>
  <c r="O3734" i="1"/>
  <c r="I4665" i="1"/>
  <c r="A3733" i="3" l="1"/>
  <c r="K4662" i="1"/>
  <c r="L3738" i="1"/>
  <c r="H4667" i="1"/>
  <c r="N3736" i="1"/>
  <c r="I4666" i="1"/>
  <c r="O3735" i="1"/>
  <c r="M3737" i="1"/>
  <c r="J4663" i="1"/>
  <c r="A3734" i="3" l="1"/>
  <c r="K4663" i="1"/>
  <c r="N3737" i="1"/>
  <c r="H4668" i="1"/>
  <c r="L3739" i="1"/>
  <c r="O3736" i="1"/>
  <c r="I4667" i="1"/>
  <c r="M3738" i="1"/>
  <c r="J4664" i="1"/>
  <c r="A3735" i="3" l="1"/>
  <c r="K4664" i="1"/>
  <c r="L3740" i="1"/>
  <c r="N3738" i="1"/>
  <c r="H4669" i="1"/>
  <c r="I4668" i="1"/>
  <c r="J4665" i="1"/>
  <c r="M3739" i="1"/>
  <c r="K4665" i="1" l="1"/>
  <c r="H4670" i="1"/>
  <c r="L3741" i="1"/>
  <c r="N3739" i="1"/>
  <c r="O3737" i="1"/>
  <c r="J4666" i="1"/>
  <c r="I4669" i="1"/>
  <c r="M3740" i="1"/>
  <c r="A3736" i="3" l="1"/>
  <c r="O3738" i="1"/>
  <c r="A3737" i="3" l="1"/>
  <c r="K4666" i="1"/>
  <c r="N3740" i="1"/>
  <c r="H4671" i="1"/>
  <c r="L3742" i="1"/>
  <c r="O3739" i="1"/>
  <c r="I4670" i="1"/>
  <c r="M3741" i="1"/>
  <c r="J4667" i="1"/>
  <c r="A3738" i="3" l="1"/>
  <c r="K4667" i="1"/>
  <c r="L3743" i="1"/>
  <c r="N3741" i="1"/>
  <c r="H4672" i="1"/>
  <c r="I4671" i="1"/>
  <c r="M3742" i="1"/>
  <c r="O3740" i="1"/>
  <c r="J4668" i="1"/>
  <c r="A3739" i="3" l="1"/>
  <c r="K4668" i="1"/>
  <c r="H4673" i="1"/>
  <c r="L3744" i="1"/>
  <c r="N3742" i="1"/>
  <c r="M3743" i="1"/>
  <c r="O3741" i="1"/>
  <c r="J4669" i="1"/>
  <c r="I4672" i="1"/>
  <c r="A3740" i="3" l="1"/>
  <c r="K4669" i="1"/>
  <c r="L3745" i="1"/>
  <c r="H4674" i="1"/>
  <c r="N3743" i="1"/>
  <c r="O3742" i="1"/>
  <c r="I4673" i="1"/>
  <c r="M3744" i="1"/>
  <c r="J4670" i="1"/>
  <c r="A3741" i="3" l="1"/>
  <c r="K4670" i="1"/>
  <c r="H4675" i="1"/>
  <c r="L3746" i="1"/>
  <c r="N3744" i="1"/>
  <c r="O3743" i="1"/>
  <c r="M3745" i="1"/>
  <c r="I4674" i="1"/>
  <c r="J4671" i="1"/>
  <c r="A3742" i="3" l="1"/>
  <c r="K4671" i="1"/>
  <c r="N3745" i="1"/>
  <c r="H4676" i="1"/>
  <c r="L3747" i="1"/>
  <c r="M3746" i="1"/>
  <c r="O3744" i="1"/>
  <c r="I4675" i="1"/>
  <c r="J4672" i="1"/>
  <c r="A3743" i="3" l="1"/>
  <c r="K4672" i="1"/>
  <c r="N3746" i="1"/>
  <c r="L3748" i="1"/>
  <c r="H4677" i="1"/>
  <c r="I4676" i="1"/>
  <c r="J4673" i="1"/>
  <c r="M3747" i="1"/>
  <c r="K4673" i="1" l="1"/>
  <c r="H4678" i="1"/>
  <c r="L3749" i="1"/>
  <c r="N3747" i="1"/>
  <c r="O3745" i="1"/>
  <c r="O3746" i="1"/>
  <c r="I4677" i="1"/>
  <c r="M3748" i="1"/>
  <c r="J4674" i="1"/>
  <c r="A3744" i="3" l="1"/>
  <c r="A3745" i="3"/>
  <c r="K4674" i="1"/>
  <c r="N3748" i="1"/>
  <c r="H4679" i="1"/>
  <c r="L3750" i="1"/>
  <c r="M3749" i="1"/>
  <c r="I4678" i="1"/>
  <c r="O3747" i="1"/>
  <c r="J4675" i="1"/>
  <c r="A3746" i="3" l="1"/>
  <c r="K4675" i="1"/>
  <c r="L3751" i="1"/>
  <c r="H4680" i="1"/>
  <c r="N3749" i="1"/>
  <c r="O3748" i="1"/>
  <c r="I4679" i="1"/>
  <c r="J4676" i="1"/>
  <c r="M3750" i="1"/>
  <c r="A3747" i="3" l="1"/>
  <c r="K4676" i="1"/>
  <c r="L3752" i="1"/>
  <c r="H4681" i="1"/>
  <c r="N3750" i="1"/>
  <c r="J4677" i="1"/>
  <c r="O3749" i="1"/>
  <c r="I4680" i="1"/>
  <c r="M3751" i="1"/>
  <c r="A3748" i="3" l="1"/>
  <c r="K4677" i="1"/>
  <c r="H4682" i="1"/>
  <c r="N3751" i="1"/>
  <c r="L3753" i="1"/>
  <c r="J4678" i="1"/>
  <c r="I4681" i="1"/>
  <c r="O3750" i="1"/>
  <c r="M3752" i="1"/>
  <c r="A3749" i="3" l="1"/>
  <c r="K4678" i="1"/>
  <c r="L3754" i="1"/>
  <c r="H4683" i="1"/>
  <c r="N3752" i="1"/>
  <c r="J4679" i="1"/>
  <c r="O3751" i="1"/>
  <c r="M3753" i="1"/>
  <c r="I4682" i="1"/>
  <c r="A3750" i="3" l="1"/>
  <c r="K4679" i="1"/>
  <c r="N3753" i="1"/>
  <c r="L3755" i="1"/>
  <c r="H4684" i="1"/>
  <c r="M3754" i="1"/>
  <c r="J4680" i="1"/>
  <c r="O3752" i="1"/>
  <c r="I4683" i="1"/>
  <c r="A3751" i="3" l="1"/>
  <c r="K4680" i="1"/>
  <c r="L3756" i="1"/>
  <c r="N3754" i="1"/>
  <c r="H4685" i="1"/>
  <c r="M3755" i="1"/>
  <c r="O3753" i="1"/>
  <c r="I4684" i="1"/>
  <c r="J4681" i="1"/>
  <c r="A3752" i="3" l="1"/>
  <c r="K4681" i="1"/>
  <c r="H4686" i="1"/>
  <c r="L3757" i="1"/>
  <c r="N3755" i="1"/>
  <c r="O3754" i="1"/>
  <c r="J4682" i="1"/>
  <c r="I4685" i="1"/>
  <c r="M3756" i="1"/>
  <c r="A3753" i="3" l="1"/>
  <c r="K4682" i="1"/>
  <c r="N3756" i="1"/>
  <c r="H4687" i="1"/>
  <c r="L3758" i="1"/>
  <c r="I4686" i="1"/>
  <c r="J4683" i="1"/>
  <c r="O3755" i="1"/>
  <c r="M3757" i="1"/>
  <c r="A3754" i="3" l="1"/>
  <c r="K4683" i="1"/>
  <c r="H4688" i="1"/>
  <c r="L3759" i="1"/>
  <c r="N3757" i="1"/>
  <c r="J4684" i="1"/>
  <c r="I4687" i="1"/>
  <c r="M3758" i="1"/>
  <c r="K4684" i="1" l="1"/>
  <c r="L3760" i="1"/>
  <c r="H4689" i="1"/>
  <c r="N3758" i="1"/>
  <c r="O3756" i="1"/>
  <c r="M3759" i="1"/>
  <c r="I4688" i="1"/>
  <c r="A3755" i="3" l="1"/>
  <c r="O3757" i="1"/>
  <c r="J4685" i="1"/>
  <c r="A3756" i="3" l="1"/>
  <c r="K4685" i="1"/>
  <c r="N3759" i="1"/>
  <c r="L3761" i="1"/>
  <c r="H4690" i="1"/>
  <c r="J4686" i="1"/>
  <c r="I4689" i="1"/>
  <c r="M3760" i="1"/>
  <c r="K4686" i="1" l="1"/>
  <c r="N3760" i="1"/>
  <c r="L3762" i="1"/>
  <c r="H4691" i="1"/>
  <c r="O3758" i="1"/>
  <c r="J4687" i="1"/>
  <c r="A3757" i="3" l="1"/>
  <c r="O3759" i="1"/>
  <c r="M3761" i="1"/>
  <c r="I4690" i="1"/>
  <c r="A3758" i="3" l="1"/>
  <c r="K4687" i="1"/>
  <c r="H4692" i="1"/>
  <c r="N3761" i="1"/>
  <c r="L3763" i="1"/>
  <c r="M3762" i="1"/>
  <c r="J4688" i="1"/>
  <c r="I4691" i="1"/>
  <c r="K4688" i="1" l="1"/>
  <c r="L3764" i="1"/>
  <c r="N3762" i="1"/>
  <c r="H4693" i="1"/>
  <c r="O3760" i="1"/>
  <c r="J4689" i="1"/>
  <c r="I4692" i="1"/>
  <c r="A3759" i="3" l="1"/>
  <c r="O3761" i="1"/>
  <c r="M3763" i="1"/>
  <c r="A3760" i="3" l="1"/>
  <c r="K4689" i="1"/>
  <c r="H4694" i="1"/>
  <c r="L3765" i="1"/>
  <c r="N3763" i="1"/>
  <c r="J4690" i="1"/>
  <c r="O3762" i="1"/>
  <c r="I4693" i="1"/>
  <c r="M3764" i="1"/>
  <c r="A3761" i="3" l="1"/>
  <c r="K4690" i="1"/>
  <c r="H4695" i="1"/>
  <c r="N3764" i="1"/>
  <c r="L3766" i="1"/>
  <c r="J4691" i="1"/>
  <c r="M3765" i="1"/>
  <c r="I4694" i="1"/>
  <c r="K4691" i="1" l="1"/>
  <c r="L3767" i="1"/>
  <c r="N3765" i="1"/>
  <c r="H4696" i="1"/>
  <c r="O3763" i="1"/>
  <c r="J4692" i="1"/>
  <c r="M3766" i="1"/>
  <c r="A3762" i="3" l="1"/>
  <c r="O3764" i="1"/>
  <c r="I4695" i="1"/>
  <c r="A3763" i="3" l="1"/>
  <c r="K4692" i="1"/>
  <c r="L3768" i="1"/>
  <c r="H4697" i="1"/>
  <c r="N3766" i="1"/>
  <c r="I4696" i="1"/>
  <c r="J4693" i="1"/>
  <c r="O3765" i="1"/>
  <c r="M3767" i="1"/>
  <c r="A3764" i="3" l="1"/>
  <c r="K4693" i="1"/>
  <c r="L3769" i="1"/>
  <c r="N3767" i="1"/>
  <c r="H4698" i="1"/>
  <c r="J4694" i="1"/>
  <c r="M3768" i="1"/>
  <c r="O3766" i="1"/>
  <c r="I4697" i="1"/>
  <c r="A3765" i="3" l="1"/>
  <c r="K4694" i="1"/>
  <c r="L3770" i="1"/>
  <c r="N3768" i="1"/>
  <c r="H4699" i="1"/>
  <c r="I4698" i="1"/>
  <c r="M3769" i="1"/>
  <c r="O3767" i="1"/>
  <c r="J4695" i="1"/>
  <c r="A3766" i="3" l="1"/>
  <c r="K4695" i="1"/>
  <c r="N3769" i="1"/>
  <c r="H4700" i="1"/>
  <c r="L3771" i="1"/>
  <c r="I4699" i="1"/>
  <c r="O3768" i="1"/>
  <c r="M3770" i="1"/>
  <c r="J4696" i="1"/>
  <c r="A3767" i="3" l="1"/>
  <c r="K4696" i="1"/>
  <c r="L3772" i="1"/>
  <c r="N3770" i="1"/>
  <c r="H4701" i="1"/>
  <c r="J4697" i="1"/>
  <c r="I4700" i="1"/>
  <c r="M3771" i="1"/>
  <c r="K4697" i="1" l="1"/>
  <c r="N3771" i="1"/>
  <c r="H4702" i="1"/>
  <c r="L3773" i="1"/>
  <c r="O3769" i="1"/>
  <c r="M3772" i="1"/>
  <c r="J4698" i="1"/>
  <c r="A3768" i="3" l="1"/>
  <c r="O3770" i="1"/>
  <c r="I4701" i="1"/>
  <c r="A3769" i="3" l="1"/>
  <c r="K4698" i="1"/>
  <c r="H4703" i="1"/>
  <c r="N3772" i="1"/>
  <c r="L3774" i="1"/>
  <c r="O3771" i="1"/>
  <c r="M3773" i="1"/>
  <c r="J4699" i="1"/>
  <c r="I4702" i="1"/>
  <c r="A3770" i="3" l="1"/>
  <c r="K4699" i="1"/>
  <c r="N3773" i="1"/>
  <c r="H4704" i="1"/>
  <c r="L3775" i="1"/>
  <c r="M3774" i="1"/>
  <c r="I4703" i="1"/>
  <c r="J4700" i="1"/>
  <c r="K4700" i="1" l="1"/>
  <c r="L3776" i="1"/>
  <c r="H4705" i="1"/>
  <c r="N3774" i="1"/>
  <c r="O3772" i="1"/>
  <c r="J4701" i="1"/>
  <c r="I4704" i="1"/>
  <c r="A3771" i="3" l="1"/>
  <c r="O3773" i="1"/>
  <c r="M3775" i="1"/>
  <c r="A3772" i="3" l="1"/>
  <c r="K4701" i="1"/>
  <c r="N3775" i="1"/>
  <c r="L3777" i="1"/>
  <c r="H4706" i="1"/>
  <c r="M3776" i="1"/>
  <c r="I4705" i="1"/>
  <c r="O3774" i="1"/>
  <c r="J4702" i="1"/>
  <c r="A3773" i="3" l="1"/>
  <c r="K4702" i="1"/>
  <c r="H4707" i="1"/>
  <c r="N3776" i="1"/>
  <c r="L3778" i="1"/>
  <c r="J4703" i="1"/>
  <c r="I4706" i="1"/>
  <c r="M3777" i="1"/>
  <c r="K4703" i="1" l="1"/>
  <c r="H4708" i="1"/>
  <c r="L3779" i="1"/>
  <c r="N3777" i="1"/>
  <c r="O3775" i="1"/>
  <c r="J4704" i="1"/>
  <c r="M3778" i="1"/>
  <c r="I4707" i="1"/>
  <c r="A3774" i="3" l="1"/>
  <c r="O3776" i="1"/>
  <c r="A3775" i="3" l="1"/>
  <c r="K4704" i="1"/>
  <c r="H4709" i="1"/>
  <c r="N3778" i="1"/>
  <c r="L3780" i="1"/>
  <c r="O3777" i="1"/>
  <c r="I4708" i="1"/>
  <c r="M3779" i="1"/>
  <c r="J4705" i="1"/>
  <c r="A3776" i="3" l="1"/>
  <c r="K4705" i="1"/>
  <c r="L3781" i="1"/>
  <c r="N3779" i="1"/>
  <c r="H4710" i="1"/>
  <c r="J4706" i="1"/>
  <c r="I4709" i="1"/>
  <c r="M3780" i="1"/>
  <c r="K4706" i="1" l="1"/>
  <c r="H4711" i="1"/>
  <c r="L3782" i="1"/>
  <c r="N3780" i="1"/>
  <c r="O3778" i="1"/>
  <c r="M3781" i="1"/>
  <c r="A3777" i="3" l="1"/>
  <c r="O3779" i="1"/>
  <c r="I4710" i="1"/>
  <c r="J4707" i="1"/>
  <c r="A3778" i="3" l="1"/>
  <c r="K4707" i="1"/>
  <c r="N3781" i="1"/>
  <c r="L3783" i="1"/>
  <c r="H4712" i="1"/>
  <c r="O3780" i="1"/>
  <c r="I4711" i="1"/>
  <c r="M3782" i="1"/>
  <c r="J4708" i="1"/>
  <c r="A3779" i="3" l="1"/>
  <c r="K4708" i="1"/>
  <c r="H4713" i="1"/>
  <c r="N3782" i="1"/>
  <c r="L3784" i="1"/>
  <c r="I4712" i="1"/>
  <c r="J4709" i="1"/>
  <c r="M3783" i="1"/>
  <c r="K4709" i="1" l="1"/>
  <c r="H4714" i="1"/>
  <c r="N3783" i="1"/>
  <c r="L3785" i="1"/>
  <c r="O3781" i="1"/>
  <c r="O3782" i="1"/>
  <c r="J4710" i="1"/>
  <c r="I4713" i="1"/>
  <c r="M3784" i="1"/>
  <c r="A3780" i="3" l="1"/>
  <c r="A3781" i="3"/>
  <c r="K4710" i="1"/>
  <c r="N3784" i="1"/>
  <c r="H4715" i="1"/>
  <c r="L3786" i="1"/>
  <c r="J4711" i="1"/>
  <c r="I4714" i="1"/>
  <c r="O3783" i="1"/>
  <c r="M3785" i="1"/>
  <c r="A3782" i="3" l="1"/>
  <c r="K4711" i="1"/>
  <c r="L3787" i="1"/>
  <c r="N3785" i="1"/>
  <c r="H4716" i="1"/>
  <c r="I4715" i="1"/>
  <c r="J4712" i="1"/>
  <c r="M3786" i="1"/>
  <c r="K4712" i="1" l="1"/>
  <c r="H4717" i="1"/>
  <c r="L3788" i="1"/>
  <c r="N3786" i="1"/>
  <c r="O3784" i="1"/>
  <c r="M3787" i="1"/>
  <c r="A3783" i="3" l="1"/>
  <c r="O3785" i="1"/>
  <c r="I4716" i="1"/>
  <c r="J4713" i="1"/>
  <c r="A3784" i="3" l="1"/>
  <c r="K4713" i="1"/>
  <c r="L3789" i="1"/>
  <c r="N3787" i="1"/>
  <c r="H4718" i="1"/>
  <c r="J4714" i="1"/>
  <c r="I4717" i="1"/>
  <c r="M3788" i="1"/>
  <c r="K4714" i="1" l="1"/>
  <c r="N3788" i="1"/>
  <c r="H4719" i="1"/>
  <c r="L3790" i="1"/>
  <c r="O3786" i="1"/>
  <c r="M3789" i="1"/>
  <c r="I4718" i="1"/>
  <c r="J4715" i="1"/>
  <c r="A3785" i="3" l="1"/>
  <c r="O3787" i="1"/>
  <c r="A3786" i="3" l="1"/>
  <c r="K4715" i="1"/>
  <c r="L3791" i="1"/>
  <c r="N3789" i="1"/>
  <c r="H4720" i="1"/>
  <c r="I4719" i="1"/>
  <c r="J4716" i="1"/>
  <c r="O3788" i="1"/>
  <c r="M3790" i="1"/>
  <c r="A3787" i="3" l="1"/>
  <c r="K4716" i="1"/>
  <c r="H4721" i="1"/>
  <c r="L3792" i="1"/>
  <c r="N3790" i="1"/>
  <c r="M3791" i="1"/>
  <c r="O3789" i="1"/>
  <c r="I4720" i="1"/>
  <c r="J4717" i="1"/>
  <c r="A3788" i="3" l="1"/>
  <c r="K4717" i="1"/>
  <c r="L3793" i="1"/>
  <c r="N3791" i="1"/>
  <c r="H4722" i="1"/>
  <c r="O3790" i="1"/>
  <c r="M3792" i="1"/>
  <c r="J4718" i="1"/>
  <c r="I4721" i="1"/>
  <c r="A3789" i="3" l="1"/>
  <c r="K4718" i="1"/>
  <c r="N3792" i="1"/>
  <c r="L3794" i="1"/>
  <c r="H4723" i="1"/>
  <c r="J4719" i="1"/>
  <c r="M3793" i="1"/>
  <c r="I4722" i="1"/>
  <c r="K4719" i="1" l="1"/>
  <c r="H4724" i="1"/>
  <c r="N3793" i="1"/>
  <c r="L3795" i="1"/>
  <c r="O3791" i="1"/>
  <c r="M3794" i="1"/>
  <c r="J4720" i="1"/>
  <c r="I4723" i="1"/>
  <c r="A3790" i="3" l="1"/>
  <c r="O3792" i="1"/>
  <c r="A3791" i="3" l="1"/>
  <c r="K4720" i="1"/>
  <c r="L3796" i="1"/>
  <c r="H4725" i="1"/>
  <c r="N3794" i="1"/>
  <c r="I4724" i="1"/>
  <c r="O3793" i="1"/>
  <c r="J4721" i="1"/>
  <c r="M3795" i="1"/>
  <c r="A3792" i="3" l="1"/>
  <c r="K4721" i="1"/>
  <c r="N3795" i="1"/>
  <c r="H4726" i="1"/>
  <c r="L3797" i="1"/>
  <c r="O3794" i="1"/>
  <c r="I4725" i="1"/>
  <c r="M3796" i="1"/>
  <c r="J4722" i="1"/>
  <c r="A3793" i="3" l="1"/>
  <c r="K4722" i="1"/>
  <c r="L3798" i="1"/>
  <c r="N3796" i="1"/>
  <c r="H4727" i="1"/>
  <c r="O3795" i="1"/>
  <c r="J4723" i="1"/>
  <c r="I4726" i="1"/>
  <c r="M3797" i="1"/>
  <c r="A3794" i="3" l="1"/>
  <c r="K4723" i="1"/>
  <c r="N3797" i="1"/>
  <c r="L3799" i="1"/>
  <c r="H4728" i="1"/>
  <c r="O3796" i="1"/>
  <c r="M3798" i="1"/>
  <c r="I4727" i="1"/>
  <c r="J4724" i="1"/>
  <c r="A3795" i="3" l="1"/>
  <c r="K4724" i="1"/>
  <c r="H4729" i="1"/>
  <c r="N3798" i="1"/>
  <c r="L3800" i="1"/>
  <c r="J4725" i="1"/>
  <c r="I4728" i="1"/>
  <c r="O3797" i="1"/>
  <c r="M3799" i="1"/>
  <c r="A3796" i="3" l="1"/>
  <c r="K4725" i="1"/>
  <c r="L3801" i="1"/>
  <c r="H4730" i="1"/>
  <c r="N3799" i="1"/>
  <c r="M3800" i="1"/>
  <c r="O3798" i="1"/>
  <c r="I4729" i="1"/>
  <c r="J4726" i="1"/>
  <c r="A3797" i="3" l="1"/>
  <c r="K4726" i="1"/>
  <c r="N3800" i="1"/>
  <c r="L3802" i="1"/>
  <c r="H4731" i="1"/>
  <c r="J4727" i="1"/>
  <c r="I4730" i="1"/>
  <c r="M3801" i="1"/>
  <c r="K4727" i="1" l="1"/>
  <c r="N3801" i="1"/>
  <c r="L3803" i="1"/>
  <c r="H4732" i="1"/>
  <c r="O3799" i="1"/>
  <c r="I4731" i="1"/>
  <c r="M3802" i="1"/>
  <c r="A3798" i="3" l="1"/>
  <c r="O3800" i="1"/>
  <c r="J4728" i="1"/>
  <c r="A3799" i="3" l="1"/>
  <c r="K4728" i="1"/>
  <c r="H4733" i="1"/>
  <c r="N3802" i="1"/>
  <c r="L3804" i="1"/>
  <c r="O3801" i="1"/>
  <c r="M3803" i="1"/>
  <c r="J4729" i="1"/>
  <c r="I4732" i="1"/>
  <c r="A3800" i="3" l="1"/>
  <c r="K4729" i="1"/>
  <c r="N3803" i="1"/>
  <c r="H4734" i="1"/>
  <c r="L3805" i="1"/>
  <c r="M3804" i="1"/>
  <c r="I4733" i="1"/>
  <c r="J4730" i="1"/>
  <c r="K4730" i="1" l="1"/>
  <c r="L3806" i="1"/>
  <c r="H4735" i="1"/>
  <c r="N3804" i="1"/>
  <c r="O3802" i="1"/>
  <c r="J4731" i="1"/>
  <c r="I4734" i="1"/>
  <c r="A3801" i="3" l="1"/>
  <c r="O3803" i="1"/>
  <c r="M3805" i="1"/>
  <c r="A3802" i="3" l="1"/>
  <c r="K4731" i="1"/>
  <c r="N3805" i="1"/>
  <c r="L3807" i="1"/>
  <c r="H4736" i="1"/>
  <c r="M3806" i="1"/>
  <c r="I4735" i="1"/>
  <c r="O3804" i="1"/>
  <c r="J4732" i="1"/>
  <c r="A3803" i="3" l="1"/>
  <c r="K4732" i="1"/>
  <c r="H4737" i="1"/>
  <c r="N3806" i="1"/>
  <c r="L3808" i="1"/>
  <c r="M3807" i="1"/>
  <c r="O3805" i="1"/>
  <c r="J4733" i="1"/>
  <c r="I4736" i="1"/>
  <c r="A3804" i="3" l="1"/>
  <c r="K4733" i="1"/>
  <c r="H4738" i="1"/>
  <c r="L3809" i="1"/>
  <c r="N3807" i="1"/>
  <c r="O3806" i="1"/>
  <c r="I4737" i="1"/>
  <c r="M3808" i="1"/>
  <c r="J4734" i="1"/>
  <c r="A3805" i="3" l="1"/>
  <c r="K4734" i="1"/>
  <c r="N3808" i="1"/>
  <c r="H4739" i="1"/>
  <c r="L3810" i="1"/>
  <c r="I4738" i="1"/>
  <c r="M3809" i="1"/>
  <c r="J4735" i="1"/>
  <c r="K4735" i="1" l="1"/>
  <c r="H4740" i="1"/>
  <c r="N3809" i="1"/>
  <c r="L3811" i="1"/>
  <c r="O3807" i="1"/>
  <c r="O3808" i="1"/>
  <c r="M3810" i="1"/>
  <c r="J4736" i="1"/>
  <c r="I4739" i="1"/>
  <c r="A3806" i="3" l="1"/>
  <c r="A3807" i="3"/>
  <c r="K4736" i="1"/>
  <c r="N3810" i="1"/>
  <c r="H4741" i="1"/>
  <c r="L3812" i="1"/>
  <c r="O3809" i="1"/>
  <c r="I4740" i="1"/>
  <c r="M3811" i="1"/>
  <c r="J4737" i="1"/>
  <c r="A3808" i="3" l="1"/>
  <c r="K4737" i="1"/>
  <c r="N3811" i="1"/>
  <c r="H4742" i="1"/>
  <c r="L3813" i="1"/>
  <c r="J4738" i="1"/>
  <c r="I4741" i="1"/>
  <c r="O3810" i="1"/>
  <c r="M3812" i="1"/>
  <c r="A3809" i="3" l="1"/>
  <c r="K4738" i="1"/>
  <c r="H4743" i="1"/>
  <c r="L3814" i="1"/>
  <c r="N3812" i="1"/>
  <c r="M3813" i="1"/>
  <c r="I4742" i="1"/>
  <c r="J4739" i="1"/>
  <c r="K4739" i="1" l="1"/>
  <c r="L3815" i="1"/>
  <c r="N3813" i="1"/>
  <c r="H4744" i="1"/>
  <c r="O3811" i="1"/>
  <c r="O3812" i="1"/>
  <c r="I4743" i="1"/>
  <c r="J4740" i="1"/>
  <c r="M3814" i="1"/>
  <c r="A3810" i="3" l="1"/>
  <c r="A3811" i="3"/>
  <c r="K4740" i="1"/>
  <c r="N3814" i="1"/>
  <c r="L3816" i="1"/>
  <c r="H4745" i="1"/>
  <c r="M3815" i="1"/>
  <c r="I4744" i="1"/>
  <c r="J4741" i="1"/>
  <c r="K4741" i="1" l="1"/>
  <c r="L3817" i="1"/>
  <c r="H4746" i="1"/>
  <c r="N3815" i="1"/>
  <c r="O3813" i="1"/>
  <c r="J4742" i="1"/>
  <c r="M3816" i="1"/>
  <c r="I4745" i="1"/>
  <c r="A3812" i="3" l="1"/>
  <c r="O3814" i="1"/>
  <c r="A3813" i="3" l="1"/>
  <c r="K4742" i="1"/>
  <c r="H4747" i="1"/>
  <c r="N3816" i="1"/>
  <c r="L3818" i="1"/>
  <c r="J4743" i="1"/>
  <c r="I4746" i="1"/>
  <c r="O3815" i="1"/>
  <c r="M3817" i="1"/>
  <c r="A3814" i="3" l="1"/>
  <c r="K4743" i="1"/>
  <c r="L3819" i="1"/>
  <c r="H4748" i="1"/>
  <c r="N3817" i="1"/>
  <c r="J4744" i="1"/>
  <c r="O3816" i="1"/>
  <c r="I4747" i="1"/>
  <c r="M3818" i="1"/>
  <c r="A3815" i="3" l="1"/>
  <c r="K4744" i="1"/>
  <c r="H4749" i="1"/>
  <c r="N3818" i="1"/>
  <c r="L3820" i="1"/>
  <c r="O3817" i="1"/>
  <c r="M3819" i="1"/>
  <c r="J4745" i="1"/>
  <c r="I4748" i="1"/>
  <c r="A3816" i="3" l="1"/>
  <c r="K4745" i="1"/>
  <c r="N3819" i="1"/>
  <c r="H4750" i="1"/>
  <c r="L3821" i="1"/>
  <c r="I4749" i="1"/>
  <c r="J4746" i="1"/>
  <c r="O3818" i="1"/>
  <c r="M3820" i="1"/>
  <c r="A3817" i="3" l="1"/>
  <c r="K4746" i="1"/>
  <c r="H4751" i="1"/>
  <c r="N3820" i="1"/>
  <c r="L3822" i="1"/>
  <c r="J4747" i="1"/>
  <c r="I4750" i="1"/>
  <c r="O3819" i="1"/>
  <c r="M3821" i="1"/>
  <c r="A3818" i="3" l="1"/>
  <c r="K4747" i="1"/>
  <c r="H4752" i="1"/>
  <c r="N3821" i="1"/>
  <c r="L3823" i="1"/>
  <c r="J4748" i="1"/>
  <c r="O3820" i="1"/>
  <c r="I4751" i="1"/>
  <c r="M3822" i="1"/>
  <c r="A3819" i="3" l="1"/>
  <c r="K4748" i="1"/>
  <c r="N3822" i="1"/>
  <c r="L3824" i="1"/>
  <c r="H4753" i="1"/>
  <c r="I4752" i="1"/>
  <c r="M3823" i="1"/>
  <c r="O3821" i="1"/>
  <c r="J4749" i="1"/>
  <c r="A3820" i="3" l="1"/>
  <c r="K4749" i="1"/>
  <c r="L3825" i="1"/>
  <c r="H4754" i="1"/>
  <c r="N3823" i="1"/>
  <c r="I4753" i="1"/>
  <c r="O3822" i="1"/>
  <c r="J4750" i="1"/>
  <c r="M3824" i="1"/>
  <c r="A3821" i="3" l="1"/>
  <c r="K4750" i="1"/>
  <c r="H4755" i="1"/>
  <c r="L3826" i="1"/>
  <c r="N3824" i="1"/>
  <c r="J4751" i="1"/>
  <c r="I4754" i="1"/>
  <c r="O3823" i="1"/>
  <c r="M3825" i="1"/>
  <c r="A3822" i="3" l="1"/>
  <c r="K4751" i="1"/>
  <c r="N3825" i="1"/>
  <c r="L3827" i="1"/>
  <c r="H4756" i="1"/>
  <c r="I4755" i="1"/>
  <c r="O3824" i="1"/>
  <c r="J4752" i="1"/>
  <c r="M3826" i="1"/>
  <c r="A3823" i="3" l="1"/>
  <c r="K4752" i="1"/>
  <c r="H4757" i="1"/>
  <c r="N3826" i="1"/>
  <c r="L3828" i="1"/>
  <c r="M3827" i="1"/>
  <c r="O3825" i="1"/>
  <c r="J4753" i="1"/>
  <c r="I4756" i="1"/>
  <c r="A3824" i="3" l="1"/>
  <c r="K4753" i="1"/>
  <c r="N3827" i="1"/>
  <c r="H4758" i="1"/>
  <c r="L3829" i="1"/>
  <c r="J4754" i="1"/>
  <c r="I4757" i="1"/>
  <c r="O3826" i="1"/>
  <c r="M3828" i="1"/>
  <c r="A3825" i="3" l="1"/>
  <c r="K4754" i="1"/>
  <c r="L3830" i="1"/>
  <c r="H4759" i="1"/>
  <c r="N3828" i="1"/>
  <c r="I4758" i="1"/>
  <c r="O3827" i="1"/>
  <c r="J4755" i="1"/>
  <c r="M3829" i="1"/>
  <c r="A3826" i="3" l="1"/>
  <c r="K4755" i="1"/>
  <c r="H4760" i="1"/>
  <c r="L3831" i="1"/>
  <c r="N3829" i="1"/>
  <c r="O3828" i="1"/>
  <c r="M3830" i="1"/>
  <c r="J4756" i="1"/>
  <c r="I4759" i="1"/>
  <c r="A3827" i="3" l="1"/>
  <c r="K4756" i="1"/>
  <c r="N3830" i="1"/>
  <c r="L3832" i="1"/>
  <c r="H4761" i="1"/>
  <c r="J4757" i="1"/>
  <c r="I4760" i="1"/>
  <c r="O3829" i="1"/>
  <c r="M3831" i="1"/>
  <c r="A3828" i="3" l="1"/>
  <c r="K4757" i="1"/>
  <c r="H4762" i="1"/>
  <c r="N3831" i="1"/>
  <c r="L3833" i="1"/>
  <c r="O3830" i="1"/>
  <c r="M3832" i="1"/>
  <c r="J4758" i="1"/>
  <c r="I4761" i="1"/>
  <c r="A3829" i="3" l="1"/>
  <c r="K4758" i="1"/>
  <c r="L3834" i="1"/>
  <c r="H4763" i="1"/>
  <c r="N3832" i="1"/>
  <c r="O3831" i="1"/>
  <c r="I4762" i="1"/>
  <c r="J4759" i="1"/>
  <c r="M3833" i="1"/>
  <c r="A3830" i="3" l="1"/>
  <c r="K4759" i="1"/>
  <c r="H4764" i="1"/>
  <c r="L3835" i="1"/>
  <c r="N3833" i="1"/>
  <c r="J4760" i="1"/>
  <c r="M3834" i="1"/>
  <c r="O3832" i="1"/>
  <c r="I4763" i="1"/>
  <c r="A3831" i="3" l="1"/>
  <c r="K4760" i="1"/>
  <c r="N3834" i="1"/>
  <c r="L3836" i="1"/>
  <c r="H4765" i="1"/>
  <c r="M3835" i="1"/>
  <c r="J4761" i="1"/>
  <c r="O3833" i="1"/>
  <c r="I4764" i="1"/>
  <c r="A3832" i="3" l="1"/>
  <c r="K4761" i="1"/>
  <c r="L3837" i="1"/>
  <c r="N3835" i="1"/>
  <c r="H4766" i="1"/>
  <c r="I4765" i="1"/>
  <c r="O3834" i="1"/>
  <c r="J4762" i="1"/>
  <c r="M3836" i="1"/>
  <c r="A3833" i="3" l="1"/>
  <c r="K4762" i="1"/>
  <c r="H4767" i="1"/>
  <c r="N3836" i="1"/>
  <c r="L3838" i="1"/>
  <c r="J4763" i="1"/>
  <c r="M3837" i="1"/>
  <c r="O3835" i="1"/>
  <c r="I4766" i="1"/>
  <c r="A3834" i="3" l="1"/>
  <c r="K4763" i="1"/>
  <c r="L3839" i="1"/>
  <c r="H4768" i="1"/>
  <c r="N3837" i="1"/>
  <c r="O3836" i="1"/>
  <c r="J4764" i="1"/>
  <c r="M3838" i="1"/>
  <c r="I4767" i="1"/>
  <c r="A3835" i="3" l="1"/>
  <c r="K4764" i="1"/>
  <c r="N3838" i="1"/>
  <c r="L3840" i="1"/>
  <c r="H4769" i="1"/>
  <c r="I4768" i="1"/>
  <c r="J4765" i="1"/>
  <c r="O3837" i="1"/>
  <c r="M3839" i="1"/>
  <c r="A3836" i="3" l="1"/>
  <c r="K4765" i="1"/>
  <c r="L3841" i="1"/>
  <c r="N3839" i="1"/>
  <c r="H4770" i="1"/>
  <c r="J4766" i="1"/>
  <c r="I4769" i="1"/>
  <c r="M3840" i="1"/>
  <c r="K4766" i="1" l="1"/>
  <c r="H4771" i="1"/>
  <c r="N3840" i="1"/>
  <c r="L3842" i="1"/>
  <c r="O3838" i="1"/>
  <c r="O3839" i="1"/>
  <c r="M3841" i="1"/>
  <c r="J4767" i="1"/>
  <c r="I4770" i="1"/>
  <c r="A3837" i="3" l="1"/>
  <c r="A3838" i="3"/>
  <c r="K4767" i="1"/>
  <c r="N3841" i="1"/>
  <c r="H4772" i="1"/>
  <c r="L3843" i="1"/>
  <c r="M3842" i="1"/>
  <c r="I4771" i="1"/>
  <c r="O3840" i="1"/>
  <c r="J4768" i="1"/>
  <c r="A3839" i="3" l="1"/>
  <c r="K4768" i="1"/>
  <c r="L3844" i="1"/>
  <c r="H4773" i="1"/>
  <c r="N3842" i="1"/>
  <c r="J4769" i="1"/>
  <c r="I4772" i="1"/>
  <c r="O3841" i="1"/>
  <c r="M3843" i="1"/>
  <c r="A3840" i="3" l="1"/>
  <c r="K4769" i="1"/>
  <c r="N3843" i="1"/>
  <c r="L3845" i="1"/>
  <c r="H4774" i="1"/>
  <c r="M3844" i="1"/>
  <c r="I4773" i="1"/>
  <c r="O3842" i="1"/>
  <c r="J4770" i="1"/>
  <c r="A3841" i="3" l="1"/>
  <c r="K4770" i="1"/>
  <c r="H4775" i="1"/>
  <c r="N3844" i="1"/>
  <c r="L3846" i="1"/>
  <c r="J4771" i="1"/>
  <c r="I4774" i="1"/>
  <c r="O3843" i="1"/>
  <c r="M3845" i="1"/>
  <c r="A3842" i="3" l="1"/>
  <c r="K4771" i="1"/>
  <c r="H4776" i="1"/>
  <c r="L3847" i="1"/>
  <c r="N3845" i="1"/>
  <c r="O3844" i="1"/>
  <c r="J4772" i="1"/>
  <c r="M3846" i="1"/>
  <c r="I4775" i="1"/>
  <c r="A3843" i="3" l="1"/>
  <c r="K4772" i="1"/>
  <c r="H4777" i="1"/>
  <c r="N3846" i="1"/>
  <c r="L3848" i="1"/>
  <c r="O3845" i="1"/>
  <c r="I4776" i="1"/>
  <c r="M3847" i="1"/>
  <c r="J4773" i="1"/>
  <c r="A3844" i="3" l="1"/>
  <c r="K4773" i="1"/>
  <c r="L3849" i="1"/>
  <c r="N3847" i="1"/>
  <c r="H4778" i="1"/>
  <c r="J4774" i="1"/>
  <c r="O3846" i="1"/>
  <c r="M3848" i="1"/>
  <c r="I4777" i="1"/>
  <c r="A3845" i="3" l="1"/>
  <c r="K4774" i="1"/>
  <c r="H4779" i="1"/>
  <c r="L3850" i="1"/>
  <c r="N3848" i="1"/>
  <c r="O3847" i="1"/>
  <c r="M3849" i="1"/>
  <c r="I4778" i="1"/>
  <c r="J4775" i="1"/>
  <c r="A3846" i="3" l="1"/>
  <c r="K4775" i="1"/>
  <c r="L3851" i="1"/>
  <c r="H4780" i="1"/>
  <c r="N3849" i="1"/>
  <c r="I4779" i="1"/>
  <c r="J4776" i="1"/>
  <c r="O3848" i="1"/>
  <c r="M3850" i="1"/>
  <c r="A3847" i="3" l="1"/>
  <c r="K4776" i="1"/>
  <c r="H4781" i="1"/>
  <c r="L3852" i="1"/>
  <c r="N3850" i="1"/>
  <c r="J4777" i="1"/>
  <c r="I4780" i="1"/>
  <c r="M3851" i="1"/>
  <c r="K4777" i="1" l="1"/>
  <c r="N3851" i="1"/>
  <c r="H4782" i="1"/>
  <c r="L3853" i="1"/>
  <c r="O3849" i="1"/>
  <c r="J4778" i="1"/>
  <c r="I4781" i="1"/>
  <c r="A3848" i="3" l="1"/>
  <c r="O3850" i="1"/>
  <c r="M3852" i="1"/>
  <c r="A3849" i="3" l="1"/>
  <c r="K4778" i="1"/>
  <c r="H4783" i="1"/>
  <c r="L3854" i="1"/>
  <c r="N3852" i="1"/>
  <c r="J4779" i="1"/>
  <c r="O3851" i="1"/>
  <c r="I4782" i="1"/>
  <c r="M3853" i="1"/>
  <c r="A3850" i="3" l="1"/>
  <c r="K4779" i="1"/>
  <c r="N3853" i="1"/>
  <c r="L3855" i="1"/>
  <c r="H4784" i="1"/>
  <c r="M3854" i="1"/>
  <c r="J4780" i="1"/>
  <c r="I4783" i="1"/>
  <c r="K4780" i="1" l="1"/>
  <c r="L3856" i="1"/>
  <c r="N3854" i="1"/>
  <c r="H4785" i="1"/>
  <c r="O3852" i="1"/>
  <c r="I4784" i="1"/>
  <c r="A3851" i="3" l="1"/>
  <c r="O3853" i="1"/>
  <c r="J4781" i="1"/>
  <c r="M3855" i="1"/>
  <c r="A3852" i="3" l="1"/>
  <c r="K4781" i="1"/>
  <c r="H4786" i="1"/>
  <c r="N3855" i="1"/>
  <c r="L3857" i="1"/>
  <c r="J4782" i="1"/>
  <c r="O3854" i="1"/>
  <c r="M3856" i="1"/>
  <c r="I4785" i="1"/>
  <c r="A3853" i="3" l="1"/>
  <c r="K4782" i="1"/>
  <c r="L3858" i="1"/>
  <c r="H4787" i="1"/>
  <c r="N3856" i="1"/>
  <c r="O3855" i="1"/>
  <c r="I4786" i="1"/>
  <c r="J4783" i="1"/>
  <c r="M3857" i="1"/>
  <c r="A3854" i="3" l="1"/>
  <c r="K4783" i="1"/>
  <c r="N3857" i="1"/>
  <c r="L3859" i="1"/>
  <c r="H4788" i="1"/>
  <c r="I4787" i="1"/>
  <c r="M3858" i="1"/>
  <c r="J4784" i="1"/>
  <c r="K4784" i="1" l="1"/>
  <c r="L3860" i="1"/>
  <c r="N3858" i="1"/>
  <c r="H4789" i="1"/>
  <c r="O3856" i="1"/>
  <c r="J4785" i="1"/>
  <c r="A3855" i="3" l="1"/>
  <c r="O3857" i="1"/>
  <c r="I4788" i="1"/>
  <c r="M3859" i="1"/>
  <c r="A3856" i="3" l="1"/>
  <c r="K4785" i="1"/>
  <c r="H4790" i="1"/>
  <c r="N3859" i="1"/>
  <c r="L3861" i="1"/>
  <c r="O3858" i="1"/>
  <c r="M3860" i="1"/>
  <c r="J4786" i="1"/>
  <c r="I4789" i="1"/>
  <c r="A3857" i="3" l="1"/>
  <c r="K4786" i="1"/>
  <c r="N3860" i="1"/>
  <c r="H4791" i="1"/>
  <c r="L3862" i="1"/>
  <c r="M3861" i="1"/>
  <c r="I4790" i="1"/>
  <c r="J4787" i="1"/>
  <c r="K4787" i="1" l="1"/>
  <c r="L3863" i="1"/>
  <c r="H4792" i="1"/>
  <c r="N3861" i="1"/>
  <c r="O3859" i="1"/>
  <c r="J4788" i="1"/>
  <c r="A3858" i="3" l="1"/>
  <c r="O3860" i="1"/>
  <c r="I4791" i="1"/>
  <c r="M3862" i="1"/>
  <c r="A3859" i="3" l="1"/>
  <c r="K4788" i="1"/>
  <c r="N3862" i="1"/>
  <c r="L3864" i="1"/>
  <c r="H4793" i="1"/>
  <c r="M3863" i="1"/>
  <c r="I4792" i="1"/>
  <c r="O3861" i="1"/>
  <c r="J4789" i="1"/>
  <c r="A3860" i="3" l="1"/>
  <c r="K4789" i="1"/>
  <c r="H4794" i="1"/>
  <c r="N3863" i="1"/>
  <c r="L3865" i="1"/>
  <c r="J4790" i="1"/>
  <c r="I4793" i="1"/>
  <c r="O3862" i="1"/>
  <c r="M3864" i="1"/>
  <c r="A3861" i="3" l="1"/>
  <c r="K4790" i="1"/>
  <c r="H4795" i="1"/>
  <c r="L3866" i="1"/>
  <c r="N3864" i="1"/>
  <c r="O3863" i="1"/>
  <c r="J4791" i="1"/>
  <c r="M3865" i="1"/>
  <c r="I4794" i="1"/>
  <c r="A3862" i="3" l="1"/>
  <c r="K4791" i="1"/>
  <c r="H4796" i="1"/>
  <c r="N3865" i="1"/>
  <c r="L3867" i="1"/>
  <c r="O3864" i="1"/>
  <c r="I4795" i="1"/>
  <c r="M3866" i="1"/>
  <c r="J4792" i="1"/>
  <c r="A3863" i="3" l="1"/>
  <c r="K4792" i="1"/>
  <c r="L3868" i="1"/>
  <c r="N3866" i="1"/>
  <c r="H4797" i="1"/>
  <c r="I4796" i="1"/>
  <c r="O3865" i="1"/>
  <c r="J4793" i="1"/>
  <c r="M3867" i="1"/>
  <c r="A3864" i="3" l="1"/>
  <c r="K4793" i="1"/>
  <c r="H4798" i="1"/>
  <c r="L3869" i="1"/>
  <c r="N3867" i="1"/>
  <c r="M3868" i="1"/>
  <c r="O3866" i="1"/>
  <c r="I4797" i="1"/>
  <c r="J4794" i="1"/>
  <c r="A3865" i="3" l="1"/>
  <c r="K4794" i="1"/>
  <c r="N3868" i="1"/>
  <c r="L3870" i="1"/>
  <c r="H4799" i="1"/>
  <c r="I4798" i="1"/>
  <c r="O3867" i="1"/>
  <c r="J4795" i="1"/>
  <c r="M3869" i="1"/>
  <c r="A3866" i="3" l="1"/>
  <c r="K4795" i="1"/>
  <c r="H4800" i="1"/>
  <c r="L3871" i="1"/>
  <c r="N3869" i="1"/>
  <c r="O3868" i="1"/>
  <c r="I4799" i="1"/>
  <c r="M3870" i="1"/>
  <c r="J4796" i="1"/>
  <c r="A3867" i="3" l="1"/>
  <c r="K4796" i="1"/>
  <c r="N3870" i="1"/>
  <c r="H4801" i="1"/>
  <c r="L3872" i="1"/>
  <c r="J4797" i="1"/>
  <c r="M3871" i="1"/>
  <c r="I4800" i="1"/>
  <c r="K4797" i="1" l="1"/>
  <c r="L3873" i="1"/>
  <c r="H4802" i="1"/>
  <c r="N3871" i="1"/>
  <c r="O3869" i="1"/>
  <c r="J4798" i="1"/>
  <c r="I4801" i="1"/>
  <c r="A3868" i="3" l="1"/>
  <c r="O3870" i="1"/>
  <c r="M3872" i="1"/>
  <c r="A3869" i="3" l="1"/>
  <c r="K4798" i="1"/>
  <c r="N3872" i="1"/>
  <c r="L3874" i="1"/>
  <c r="H4803" i="1"/>
  <c r="I4802" i="1"/>
  <c r="M3873" i="1"/>
  <c r="O3871" i="1"/>
  <c r="J4799" i="1"/>
  <c r="A3870" i="3" l="1"/>
  <c r="K4799" i="1"/>
  <c r="H4804" i="1"/>
  <c r="L3875" i="1"/>
  <c r="N3873" i="1"/>
  <c r="O3872" i="1"/>
  <c r="M3874" i="1"/>
  <c r="I4803" i="1"/>
  <c r="J4800" i="1"/>
  <c r="A3871" i="3" l="1"/>
  <c r="K4800" i="1"/>
  <c r="N3874" i="1"/>
  <c r="H4805" i="1"/>
  <c r="L3876" i="1"/>
  <c r="I4804" i="1"/>
  <c r="M3875" i="1"/>
  <c r="O3873" i="1"/>
  <c r="J4801" i="1"/>
  <c r="A3872" i="3" l="1"/>
  <c r="K4801" i="1"/>
  <c r="L3877" i="1"/>
  <c r="N3875" i="1"/>
  <c r="H4806" i="1"/>
  <c r="I4805" i="1"/>
  <c r="M3876" i="1"/>
  <c r="J4802" i="1"/>
  <c r="K4802" i="1" l="1"/>
  <c r="H4807" i="1"/>
  <c r="L3878" i="1"/>
  <c r="N3876" i="1"/>
  <c r="O3874" i="1"/>
  <c r="I4806" i="1"/>
  <c r="M3877" i="1"/>
  <c r="A3873" i="3" l="1"/>
  <c r="O3875" i="1"/>
  <c r="J4803" i="1"/>
  <c r="A3874" i="3" l="1"/>
  <c r="K4803" i="1"/>
  <c r="N3877" i="1"/>
  <c r="H4808" i="1"/>
  <c r="L3879" i="1"/>
  <c r="J4804" i="1"/>
  <c r="O3876" i="1"/>
  <c r="I4807" i="1"/>
  <c r="M3878" i="1"/>
  <c r="A3875" i="3" l="1"/>
  <c r="K4804" i="1"/>
  <c r="L3880" i="1"/>
  <c r="N3878" i="1"/>
  <c r="H4809" i="1"/>
  <c r="O3877" i="1"/>
  <c r="J4805" i="1"/>
  <c r="M3879" i="1"/>
  <c r="I4808" i="1"/>
  <c r="A3876" i="3" l="1"/>
  <c r="K4805" i="1"/>
  <c r="N3879" i="1"/>
  <c r="L3881" i="1"/>
  <c r="H4810" i="1"/>
  <c r="O3878" i="1"/>
  <c r="M3880" i="1"/>
  <c r="I4809" i="1"/>
  <c r="J4806" i="1"/>
  <c r="A3877" i="3" l="1"/>
  <c r="K4806" i="1"/>
  <c r="H4811" i="1"/>
  <c r="N3880" i="1"/>
  <c r="L3882" i="1"/>
  <c r="J4807" i="1"/>
  <c r="I4810" i="1"/>
  <c r="O3879" i="1"/>
  <c r="M3881" i="1"/>
  <c r="A3878" i="3" l="1"/>
  <c r="K4807" i="1"/>
  <c r="L3883" i="1"/>
  <c r="H4812" i="1"/>
  <c r="N3881" i="1"/>
  <c r="M3882" i="1"/>
  <c r="I4811" i="1"/>
  <c r="O3880" i="1"/>
  <c r="J4808" i="1"/>
  <c r="A3879" i="3" l="1"/>
  <c r="K4808" i="1"/>
  <c r="N3882" i="1"/>
  <c r="L3884" i="1"/>
  <c r="H4813" i="1"/>
  <c r="J4809" i="1"/>
  <c r="O3881" i="1"/>
  <c r="M3883" i="1"/>
  <c r="I4812" i="1"/>
  <c r="A3880" i="3" l="1"/>
  <c r="K4809" i="1"/>
  <c r="H4814" i="1"/>
  <c r="N3883" i="1"/>
  <c r="L3885" i="1"/>
  <c r="M3884" i="1"/>
  <c r="O3882" i="1"/>
  <c r="I4813" i="1"/>
  <c r="J4810" i="1"/>
  <c r="A3881" i="3" l="1"/>
  <c r="K4810" i="1"/>
  <c r="N3884" i="1"/>
  <c r="H4815" i="1"/>
  <c r="L3886" i="1"/>
  <c r="M3885" i="1"/>
  <c r="I4814" i="1"/>
  <c r="J4811" i="1"/>
  <c r="K4811" i="1" l="1"/>
  <c r="H4816" i="1"/>
  <c r="N3885" i="1"/>
  <c r="L3887" i="1"/>
  <c r="O3883" i="1"/>
  <c r="J4812" i="1"/>
  <c r="A3882" i="3" l="1"/>
  <c r="O3884" i="1"/>
  <c r="M3886" i="1"/>
  <c r="I4815" i="1"/>
  <c r="A3883" i="3" l="1"/>
  <c r="K4812" i="1"/>
  <c r="L3888" i="1"/>
  <c r="N3886" i="1"/>
  <c r="H4817" i="1"/>
  <c r="O3885" i="1"/>
  <c r="I4816" i="1"/>
  <c r="J4813" i="1"/>
  <c r="M3887" i="1"/>
  <c r="A3884" i="3" l="1"/>
  <c r="K4813" i="1"/>
  <c r="N3887" i="1"/>
  <c r="L3889" i="1"/>
  <c r="H4818" i="1"/>
  <c r="I4817" i="1"/>
  <c r="M3888" i="1"/>
  <c r="J4814" i="1"/>
  <c r="K4814" i="1" l="1"/>
  <c r="H4819" i="1"/>
  <c r="L3890" i="1"/>
  <c r="N3888" i="1"/>
  <c r="O3886" i="1"/>
  <c r="J4815" i="1"/>
  <c r="A3885" i="3" l="1"/>
  <c r="O3887" i="1"/>
  <c r="I4818" i="1"/>
  <c r="M3889" i="1"/>
  <c r="A3886" i="3" l="1"/>
  <c r="K4815" i="1"/>
  <c r="N3889" i="1"/>
  <c r="H4820" i="1"/>
  <c r="L3891" i="1"/>
  <c r="I4819" i="1"/>
  <c r="J4816" i="1"/>
  <c r="M3890" i="1"/>
  <c r="K4816" i="1" l="1"/>
  <c r="L3892" i="1"/>
  <c r="N3890" i="1"/>
  <c r="H4821" i="1"/>
  <c r="O3888" i="1"/>
  <c r="J4817" i="1"/>
  <c r="I4820" i="1"/>
  <c r="M3891" i="1"/>
  <c r="A3887" i="3" l="1"/>
  <c r="O3889" i="1"/>
  <c r="A3888" i="3" l="1"/>
  <c r="K4817" i="1"/>
  <c r="L3893" i="1"/>
  <c r="H4822" i="1"/>
  <c r="N3891" i="1"/>
  <c r="O3890" i="1"/>
  <c r="J4818" i="1"/>
  <c r="I4821" i="1"/>
  <c r="M3892" i="1"/>
  <c r="A3889" i="3" l="1"/>
  <c r="K4818" i="1"/>
  <c r="L3894" i="1"/>
  <c r="N3892" i="1"/>
  <c r="H4823" i="1"/>
  <c r="I4822" i="1"/>
  <c r="M3893" i="1"/>
  <c r="J4819" i="1"/>
  <c r="K4819" i="1" l="1"/>
  <c r="H4824" i="1"/>
  <c r="N3893" i="1"/>
  <c r="L3895" i="1"/>
  <c r="O3891" i="1"/>
  <c r="M3894" i="1"/>
  <c r="J4820" i="1"/>
  <c r="I4823" i="1"/>
  <c r="A3890" i="3" l="1"/>
  <c r="O3892" i="1"/>
  <c r="A3891" i="3" l="1"/>
  <c r="K4820" i="1"/>
  <c r="L3896" i="1"/>
  <c r="H4825" i="1"/>
  <c r="N3894" i="1"/>
  <c r="I4824" i="1"/>
  <c r="O3893" i="1"/>
  <c r="M3895" i="1"/>
  <c r="J4821" i="1"/>
  <c r="A3892" i="3" l="1"/>
  <c r="K4821" i="1"/>
  <c r="N3895" i="1"/>
  <c r="H4826" i="1"/>
  <c r="L3897" i="1"/>
  <c r="M3896" i="1"/>
  <c r="O3894" i="1"/>
  <c r="J4822" i="1"/>
  <c r="I4825" i="1"/>
  <c r="A3893" i="3" l="1"/>
  <c r="K4822" i="1"/>
  <c r="L3898" i="1"/>
  <c r="H4827" i="1"/>
  <c r="N3896" i="1"/>
  <c r="O3895" i="1"/>
  <c r="M3897" i="1"/>
  <c r="I4826" i="1"/>
  <c r="J4823" i="1"/>
  <c r="A3894" i="3" l="1"/>
  <c r="K4823" i="1"/>
  <c r="N3897" i="1"/>
  <c r="L3899" i="1"/>
  <c r="H4828" i="1"/>
  <c r="I4827" i="1"/>
  <c r="M3898" i="1"/>
  <c r="O3896" i="1"/>
  <c r="J4824" i="1"/>
  <c r="A3895" i="3" l="1"/>
  <c r="K4824" i="1"/>
  <c r="H4829" i="1"/>
  <c r="L3900" i="1"/>
  <c r="N3898" i="1"/>
  <c r="I4828" i="1"/>
  <c r="M3899" i="1"/>
  <c r="J4825" i="1"/>
  <c r="K4825" i="1" l="1"/>
  <c r="H4830" i="1"/>
  <c r="L3901" i="1"/>
  <c r="N3899" i="1"/>
  <c r="O3897" i="1"/>
  <c r="M3900" i="1"/>
  <c r="I4829" i="1"/>
  <c r="A3896" i="3" l="1"/>
  <c r="O3898" i="1"/>
  <c r="J4826" i="1"/>
  <c r="A3897" i="3" l="1"/>
  <c r="K4826" i="1"/>
  <c r="L3902" i="1"/>
  <c r="H4831" i="1"/>
  <c r="N3900" i="1"/>
  <c r="O3899" i="1"/>
  <c r="J4827" i="1"/>
  <c r="M3901" i="1"/>
  <c r="I4830" i="1"/>
  <c r="A3898" i="3" l="1"/>
  <c r="K4827" i="1"/>
  <c r="N3901" i="1"/>
  <c r="L3903" i="1"/>
  <c r="H4832" i="1"/>
  <c r="J4828" i="1"/>
  <c r="I4831" i="1"/>
  <c r="M3902" i="1"/>
  <c r="K4828" i="1" l="1"/>
  <c r="H4833" i="1"/>
  <c r="L3904" i="1"/>
  <c r="N3902" i="1"/>
  <c r="O3900" i="1"/>
  <c r="J4829" i="1"/>
  <c r="M3903" i="1"/>
  <c r="A3899" i="3" l="1"/>
  <c r="O3901" i="1"/>
  <c r="I4832" i="1"/>
  <c r="A3900" i="3" l="1"/>
  <c r="K4829" i="1"/>
  <c r="N3903" i="1"/>
  <c r="H4834" i="1"/>
  <c r="L3905" i="1"/>
  <c r="I4833" i="1"/>
  <c r="J4830" i="1"/>
  <c r="M3904" i="1"/>
  <c r="K4830" i="1" l="1"/>
  <c r="L3906" i="1"/>
  <c r="N3904" i="1"/>
  <c r="H4835" i="1"/>
  <c r="O3902" i="1"/>
  <c r="J4831" i="1"/>
  <c r="M3905" i="1"/>
  <c r="A3901" i="3" l="1"/>
  <c r="O3903" i="1"/>
  <c r="I4834" i="1"/>
  <c r="A3902" i="3" l="1"/>
  <c r="K4831" i="1"/>
  <c r="L3907" i="1"/>
  <c r="H4836" i="1"/>
  <c r="N3905" i="1"/>
  <c r="O3904" i="1"/>
  <c r="I4835" i="1"/>
  <c r="M3906" i="1"/>
  <c r="J4832" i="1"/>
  <c r="A3903" i="3" l="1"/>
  <c r="K4832" i="1"/>
  <c r="L3908" i="1"/>
  <c r="N3906" i="1"/>
  <c r="H4837" i="1"/>
  <c r="J4833" i="1"/>
  <c r="M3907" i="1"/>
  <c r="I4836" i="1"/>
  <c r="K4833" i="1" l="1"/>
  <c r="N3907" i="1"/>
  <c r="H4838" i="1"/>
  <c r="L3909" i="1"/>
  <c r="O3905" i="1"/>
  <c r="M3908" i="1"/>
  <c r="I4837" i="1"/>
  <c r="J4834" i="1"/>
  <c r="A3904" i="3" l="1"/>
  <c r="O3906" i="1"/>
  <c r="A3905" i="3" l="1"/>
  <c r="K4834" i="1"/>
  <c r="L3910" i="1"/>
  <c r="N3908" i="1"/>
  <c r="H4839" i="1"/>
  <c r="I4838" i="1"/>
  <c r="J4835" i="1"/>
  <c r="M3909" i="1"/>
  <c r="K4835" i="1" l="1"/>
  <c r="H4840" i="1"/>
  <c r="L3911" i="1"/>
  <c r="N3909" i="1"/>
  <c r="O3907" i="1"/>
  <c r="M3910" i="1"/>
  <c r="A3906" i="3" l="1"/>
  <c r="O3908" i="1"/>
  <c r="I4839" i="1"/>
  <c r="J4836" i="1"/>
  <c r="A3907" i="3" l="1"/>
  <c r="K4836" i="1"/>
  <c r="N3910" i="1"/>
  <c r="L3912" i="1"/>
  <c r="H4841" i="1"/>
  <c r="I4840" i="1"/>
  <c r="O3909" i="1"/>
  <c r="M3911" i="1"/>
  <c r="J4837" i="1"/>
  <c r="A3908" i="3" l="1"/>
  <c r="K4837" i="1"/>
  <c r="H4842" i="1"/>
  <c r="N3911" i="1"/>
  <c r="L3913" i="1"/>
  <c r="J4838" i="1"/>
  <c r="M3912" i="1"/>
  <c r="O3910" i="1"/>
  <c r="I4841" i="1"/>
  <c r="A3909" i="3" l="1"/>
  <c r="K4838" i="1"/>
  <c r="L3914" i="1"/>
  <c r="N3912" i="1"/>
  <c r="H4843" i="1"/>
  <c r="J4839" i="1"/>
  <c r="O3911" i="1"/>
  <c r="I4842" i="1"/>
  <c r="M3913" i="1"/>
  <c r="A3910" i="3" l="1"/>
  <c r="K4839" i="1"/>
  <c r="H4844" i="1"/>
  <c r="L3915" i="1"/>
  <c r="N3913" i="1"/>
  <c r="M3914" i="1"/>
  <c r="O3912" i="1"/>
  <c r="I4843" i="1"/>
  <c r="J4840" i="1"/>
  <c r="A3911" i="3" l="1"/>
  <c r="K4840" i="1"/>
  <c r="N3914" i="1"/>
  <c r="H4845" i="1"/>
  <c r="L3916" i="1"/>
  <c r="J4841" i="1"/>
  <c r="O3913" i="1"/>
  <c r="I4844" i="1"/>
  <c r="M3915" i="1"/>
  <c r="A3912" i="3" l="1"/>
  <c r="K4841" i="1"/>
  <c r="N3915" i="1"/>
  <c r="L3917" i="1"/>
  <c r="H4846" i="1"/>
  <c r="I4845" i="1"/>
  <c r="M3916" i="1"/>
  <c r="O3914" i="1"/>
  <c r="J4842" i="1"/>
  <c r="A3913" i="3" l="1"/>
  <c r="K4842" i="1"/>
  <c r="H4847" i="1"/>
  <c r="N3916" i="1"/>
  <c r="L3918" i="1"/>
  <c r="J4843" i="1"/>
  <c r="I4846" i="1"/>
  <c r="O3915" i="1"/>
  <c r="M3917" i="1"/>
  <c r="A3914" i="3" l="1"/>
  <c r="K4843" i="1"/>
  <c r="H4848" i="1"/>
  <c r="N3917" i="1"/>
  <c r="L3919" i="1"/>
  <c r="M3918" i="1"/>
  <c r="J4844" i="1"/>
  <c r="I4847" i="1"/>
  <c r="K4844" i="1" l="1"/>
  <c r="L3920" i="1"/>
  <c r="H4849" i="1"/>
  <c r="N3918" i="1"/>
  <c r="O3916" i="1"/>
  <c r="J4845" i="1"/>
  <c r="A3915" i="3" l="1"/>
  <c r="O3917" i="1"/>
  <c r="I4848" i="1"/>
  <c r="M3919" i="1"/>
  <c r="A3916" i="3" l="1"/>
  <c r="K4845" i="1"/>
  <c r="N3919" i="1"/>
  <c r="H4850" i="1"/>
  <c r="L3921" i="1"/>
  <c r="I4849" i="1"/>
  <c r="O3918" i="1"/>
  <c r="J4846" i="1"/>
  <c r="M3920" i="1"/>
  <c r="A3917" i="3" l="1"/>
  <c r="K4846" i="1"/>
  <c r="L3922" i="1"/>
  <c r="N3920" i="1"/>
  <c r="H4851" i="1"/>
  <c r="O3919" i="1"/>
  <c r="I4850" i="1"/>
  <c r="M3921" i="1"/>
  <c r="J4847" i="1"/>
  <c r="A3918" i="3" l="1"/>
  <c r="K4847" i="1"/>
  <c r="H4852" i="1"/>
  <c r="L3923" i="1"/>
  <c r="N3921" i="1"/>
  <c r="O3920" i="1"/>
  <c r="M3922" i="1"/>
  <c r="J4848" i="1"/>
  <c r="I4851" i="1"/>
  <c r="A3919" i="3" l="1"/>
  <c r="K4848" i="1"/>
  <c r="N3922" i="1"/>
  <c r="H4853" i="1"/>
  <c r="L3924" i="1"/>
  <c r="I4852" i="1"/>
  <c r="O3921" i="1"/>
  <c r="J4849" i="1"/>
  <c r="M3923" i="1"/>
  <c r="A3920" i="3" l="1"/>
  <c r="K4849" i="1"/>
  <c r="H4854" i="1"/>
  <c r="N3923" i="1"/>
  <c r="L3925" i="1"/>
  <c r="M3924" i="1"/>
  <c r="J4850" i="1"/>
  <c r="I4853" i="1"/>
  <c r="K4850" i="1" l="1"/>
  <c r="L3926" i="1"/>
  <c r="H4855" i="1"/>
  <c r="N3924" i="1"/>
  <c r="O3922" i="1"/>
  <c r="O3923" i="1"/>
  <c r="J4851" i="1"/>
  <c r="M3925" i="1"/>
  <c r="I4854" i="1"/>
  <c r="A3921" i="3" l="1"/>
  <c r="A3922" i="3"/>
  <c r="K4851" i="1"/>
  <c r="L3927" i="1"/>
  <c r="N3925" i="1"/>
  <c r="H4856" i="1"/>
  <c r="J4852" i="1"/>
  <c r="M3926" i="1"/>
  <c r="O3924" i="1"/>
  <c r="I4855" i="1"/>
  <c r="A3923" i="3" l="1"/>
  <c r="K4852" i="1"/>
  <c r="L3928" i="1"/>
  <c r="H4857" i="1"/>
  <c r="N3926" i="1"/>
  <c r="J4853" i="1"/>
  <c r="M3927" i="1"/>
  <c r="I4856" i="1"/>
  <c r="K4853" i="1" l="1"/>
  <c r="N3927" i="1"/>
  <c r="L3929" i="1"/>
  <c r="H4858" i="1"/>
  <c r="O3925" i="1"/>
  <c r="I4857" i="1"/>
  <c r="M3928" i="1"/>
  <c r="A3924" i="3" l="1"/>
  <c r="O3926" i="1"/>
  <c r="J4854" i="1"/>
  <c r="A3925" i="3" l="1"/>
  <c r="K4854" i="1"/>
  <c r="H4859" i="1"/>
  <c r="N3928" i="1"/>
  <c r="L3930" i="1"/>
  <c r="J4855" i="1"/>
  <c r="I4858" i="1"/>
  <c r="O3927" i="1"/>
  <c r="M3929" i="1"/>
  <c r="A3926" i="3" l="1"/>
  <c r="K4855" i="1"/>
  <c r="H4860" i="1"/>
  <c r="N3929" i="1"/>
  <c r="L3931" i="1"/>
  <c r="M3930" i="1"/>
  <c r="J4856" i="1"/>
  <c r="O3928" i="1"/>
  <c r="I4859" i="1"/>
  <c r="A3927" i="3" l="1"/>
  <c r="K4856" i="1"/>
  <c r="L3932" i="1"/>
  <c r="H4861" i="1"/>
  <c r="N3930" i="1"/>
  <c r="O3929" i="1"/>
  <c r="I4860" i="1"/>
  <c r="M3931" i="1"/>
  <c r="J4857" i="1"/>
  <c r="A3928" i="3" l="1"/>
  <c r="K4857" i="1"/>
  <c r="H4862" i="1"/>
  <c r="N3931" i="1"/>
  <c r="L3933" i="1"/>
  <c r="O3930" i="1"/>
  <c r="M3932" i="1"/>
  <c r="I4861" i="1"/>
  <c r="J4858" i="1"/>
  <c r="A3929" i="3" l="1"/>
  <c r="K4858" i="1"/>
  <c r="L3934" i="1"/>
  <c r="N3932" i="1"/>
  <c r="H4863" i="1"/>
  <c r="I4862" i="1"/>
  <c r="M3933" i="1"/>
  <c r="O3931" i="1"/>
  <c r="J4859" i="1"/>
  <c r="A3930" i="3" l="1"/>
  <c r="K4859" i="1"/>
  <c r="L3935" i="1"/>
  <c r="N3933" i="1"/>
  <c r="H4864" i="1"/>
  <c r="J4860" i="1"/>
  <c r="O3932" i="1"/>
  <c r="M3934" i="1"/>
  <c r="I4863" i="1"/>
  <c r="A3931" i="3" l="1"/>
  <c r="K4860" i="1"/>
  <c r="H4865" i="1"/>
  <c r="L3936" i="1"/>
  <c r="N3934" i="1"/>
  <c r="J4861" i="1"/>
  <c r="I4864" i="1"/>
  <c r="M3935" i="1"/>
  <c r="K4861" i="1" l="1"/>
  <c r="H4866" i="1"/>
  <c r="L3937" i="1"/>
  <c r="N3935" i="1"/>
  <c r="O3933" i="1"/>
  <c r="O3934" i="1"/>
  <c r="I4865" i="1"/>
  <c r="M3936" i="1"/>
  <c r="J4862" i="1"/>
  <c r="A3932" i="3" l="1"/>
  <c r="A3933" i="3"/>
  <c r="K4862" i="1"/>
  <c r="H4867" i="1"/>
  <c r="L3938" i="1"/>
  <c r="N3936" i="1"/>
  <c r="J4863" i="1"/>
  <c r="M3937" i="1"/>
  <c r="I4866" i="1"/>
  <c r="K4863" i="1" l="1"/>
  <c r="N3937" i="1"/>
  <c r="H4868" i="1"/>
  <c r="L3939" i="1"/>
  <c r="O3935" i="1"/>
  <c r="I4867" i="1"/>
  <c r="M3938" i="1"/>
  <c r="A3934" i="3" l="1"/>
  <c r="O3936" i="1"/>
  <c r="J4864" i="1"/>
  <c r="A3935" i="3" l="1"/>
  <c r="K4864" i="1"/>
  <c r="H4869" i="1"/>
  <c r="N3938" i="1"/>
  <c r="L3940" i="1"/>
  <c r="J4865" i="1"/>
  <c r="I4868" i="1"/>
  <c r="M3939" i="1"/>
  <c r="K4865" i="1" l="1"/>
  <c r="L3941" i="1"/>
  <c r="N3939" i="1"/>
  <c r="H4870" i="1"/>
  <c r="O3937" i="1"/>
  <c r="O3938" i="1"/>
  <c r="I4869" i="1"/>
  <c r="M3940" i="1"/>
  <c r="J4866" i="1"/>
  <c r="A3936" i="3" l="1"/>
  <c r="A3937" i="3"/>
  <c r="K4866" i="1"/>
  <c r="H4871" i="1"/>
  <c r="L3942" i="1"/>
  <c r="N3940" i="1"/>
  <c r="J4867" i="1"/>
  <c r="O3939" i="1"/>
  <c r="I4870" i="1"/>
  <c r="M3941" i="1"/>
  <c r="A3938" i="3" l="1"/>
  <c r="K4867" i="1"/>
  <c r="H4872" i="1"/>
  <c r="N3941" i="1"/>
  <c r="L3943" i="1"/>
  <c r="M3942" i="1"/>
  <c r="I4871" i="1"/>
  <c r="O3940" i="1"/>
  <c r="J4868" i="1"/>
  <c r="A3939" i="3" l="1"/>
  <c r="K4868" i="1"/>
  <c r="L3944" i="1"/>
  <c r="H4873" i="1"/>
  <c r="N3942" i="1"/>
  <c r="I4872" i="1"/>
  <c r="O3941" i="1"/>
  <c r="M3943" i="1"/>
  <c r="J4869" i="1"/>
  <c r="A3940" i="3" l="1"/>
  <c r="K4869" i="1"/>
  <c r="H4874" i="1"/>
  <c r="L3945" i="1"/>
  <c r="N3943" i="1"/>
  <c r="M3944" i="1"/>
  <c r="O3942" i="1"/>
  <c r="J4870" i="1"/>
  <c r="I4873" i="1"/>
  <c r="A3941" i="3" l="1"/>
  <c r="K4870" i="1"/>
  <c r="L3946" i="1"/>
  <c r="H4875" i="1"/>
  <c r="N3944" i="1"/>
  <c r="M3945" i="1"/>
  <c r="O3943" i="1"/>
  <c r="I4874" i="1"/>
  <c r="J4871" i="1"/>
  <c r="A3942" i="3" l="1"/>
  <c r="K4871" i="1"/>
  <c r="N3945" i="1"/>
  <c r="L3947" i="1"/>
  <c r="H4876" i="1"/>
  <c r="J4872" i="1"/>
  <c r="O3944" i="1"/>
  <c r="I4875" i="1"/>
  <c r="M3946" i="1"/>
  <c r="A3943" i="3" l="1"/>
  <c r="K4872" i="1"/>
  <c r="L3948" i="1"/>
  <c r="H4877" i="1"/>
  <c r="N3946" i="1"/>
  <c r="J4873" i="1"/>
  <c r="O3945" i="1"/>
  <c r="M3947" i="1"/>
  <c r="I4876" i="1"/>
  <c r="A3944" i="3" l="1"/>
  <c r="K4873" i="1"/>
  <c r="N3947" i="1"/>
  <c r="H4878" i="1"/>
  <c r="L3949" i="1"/>
  <c r="I4877" i="1"/>
  <c r="J4874" i="1"/>
  <c r="O3946" i="1"/>
  <c r="M3948" i="1"/>
  <c r="A3945" i="3" l="1"/>
  <c r="K4874" i="1"/>
  <c r="H4879" i="1"/>
  <c r="N3948" i="1"/>
  <c r="L3950" i="1"/>
  <c r="M3949" i="1"/>
  <c r="O3947" i="1"/>
  <c r="J4875" i="1"/>
  <c r="I4878" i="1"/>
  <c r="A3946" i="3" l="1"/>
  <c r="K4875" i="1"/>
  <c r="L3951" i="1"/>
  <c r="N3949" i="1"/>
  <c r="H4880" i="1"/>
  <c r="J4876" i="1"/>
  <c r="O3948" i="1"/>
  <c r="I4879" i="1"/>
  <c r="M3950" i="1"/>
  <c r="A3947" i="3" l="1"/>
  <c r="K4876" i="1"/>
  <c r="H4881" i="1"/>
  <c r="L3952" i="1"/>
  <c r="N3950" i="1"/>
  <c r="M3951" i="1"/>
  <c r="J4877" i="1"/>
  <c r="O3949" i="1"/>
  <c r="I4880" i="1"/>
  <c r="A3948" i="3" l="1"/>
  <c r="K4877" i="1"/>
  <c r="N3951" i="1"/>
  <c r="H4882" i="1"/>
  <c r="L3953" i="1"/>
  <c r="M3952" i="1"/>
  <c r="J4878" i="1"/>
  <c r="O3950" i="1"/>
  <c r="I4881" i="1"/>
  <c r="A3949" i="3" l="1"/>
  <c r="K4878" i="1"/>
  <c r="N3952" i="1"/>
  <c r="L3954" i="1"/>
  <c r="H4883" i="1"/>
  <c r="I4882" i="1"/>
  <c r="O3951" i="1"/>
  <c r="M3953" i="1"/>
  <c r="J4879" i="1"/>
  <c r="A3950" i="3" l="1"/>
  <c r="K4879" i="1"/>
  <c r="L3955" i="1"/>
  <c r="H4884" i="1"/>
  <c r="N3953" i="1"/>
  <c r="I4883" i="1"/>
  <c r="M3954" i="1"/>
  <c r="O3952" i="1"/>
  <c r="J4880" i="1"/>
  <c r="A3951" i="3" l="1"/>
  <c r="K4880" i="1"/>
  <c r="N3954" i="1"/>
  <c r="L3956" i="1"/>
  <c r="H4885" i="1"/>
  <c r="I4884" i="1"/>
  <c r="M3955" i="1"/>
  <c r="O3953" i="1"/>
  <c r="J4881" i="1"/>
  <c r="A3952" i="3" l="1"/>
  <c r="K4881" i="1"/>
  <c r="L3957" i="1"/>
  <c r="N3955" i="1"/>
  <c r="H4886" i="1"/>
  <c r="O3954" i="1"/>
  <c r="I4885" i="1"/>
  <c r="J4882" i="1"/>
  <c r="M3956" i="1"/>
  <c r="A3953" i="3" l="1"/>
  <c r="K4882" i="1"/>
  <c r="N3956" i="1"/>
  <c r="L3958" i="1"/>
  <c r="H4887" i="1"/>
  <c r="O3955" i="1"/>
  <c r="J4883" i="1"/>
  <c r="M3957" i="1"/>
  <c r="I4886" i="1"/>
  <c r="A3954" i="3" l="1"/>
  <c r="K4883" i="1"/>
  <c r="N3957" i="1"/>
  <c r="L3959" i="1"/>
  <c r="H4888" i="1"/>
  <c r="J4884" i="1"/>
  <c r="M3958" i="1"/>
  <c r="O3956" i="1"/>
  <c r="I4887" i="1"/>
  <c r="A3955" i="3" l="1"/>
  <c r="K4884" i="1"/>
  <c r="L3960" i="1"/>
  <c r="H4889" i="1"/>
  <c r="N3958" i="1"/>
  <c r="I4888" i="1"/>
  <c r="M3959" i="1"/>
  <c r="J4885" i="1"/>
  <c r="K4885" i="1" l="1"/>
  <c r="H4890" i="1"/>
  <c r="N3959" i="1"/>
  <c r="L3961" i="1"/>
  <c r="O3957" i="1"/>
  <c r="O3958" i="1"/>
  <c r="M3960" i="1"/>
  <c r="J4886" i="1"/>
  <c r="I4889" i="1"/>
  <c r="A3956" i="3" l="1"/>
  <c r="A3957" i="3"/>
  <c r="K4886" i="1"/>
  <c r="N3960" i="1"/>
  <c r="H4891" i="1"/>
  <c r="L3962" i="1"/>
  <c r="J4887" i="1"/>
  <c r="I4890" i="1"/>
  <c r="O3959" i="1"/>
  <c r="M3961" i="1"/>
  <c r="A3958" i="3" l="1"/>
  <c r="K4887" i="1"/>
  <c r="L3963" i="1"/>
  <c r="H4892" i="1"/>
  <c r="N3961" i="1"/>
  <c r="O3960" i="1"/>
  <c r="M3962" i="1"/>
  <c r="J4888" i="1"/>
  <c r="I4891" i="1"/>
  <c r="A3959" i="3" l="1"/>
  <c r="K4888" i="1"/>
  <c r="N3962" i="1"/>
  <c r="L3964" i="1"/>
  <c r="H4893" i="1"/>
  <c r="I4892" i="1"/>
  <c r="M3963" i="1"/>
  <c r="J4889" i="1"/>
  <c r="K4889" i="1" l="1"/>
  <c r="L3965" i="1"/>
  <c r="N3963" i="1"/>
  <c r="H4894" i="1"/>
  <c r="O3961" i="1"/>
  <c r="J4890" i="1"/>
  <c r="I4893" i="1"/>
  <c r="M3964" i="1"/>
  <c r="A3960" i="3" l="1"/>
  <c r="O3962" i="1"/>
  <c r="A3961" i="3" l="1"/>
  <c r="K4890" i="1"/>
  <c r="H4895" i="1"/>
  <c r="N3964" i="1"/>
  <c r="L3966" i="1"/>
  <c r="O3963" i="1"/>
  <c r="M3965" i="1"/>
  <c r="J4891" i="1"/>
  <c r="I4894" i="1"/>
  <c r="A3962" i="3" l="1"/>
  <c r="K4891" i="1"/>
  <c r="N3965" i="1"/>
  <c r="H4896" i="1"/>
  <c r="L3967" i="1"/>
  <c r="M3966" i="1"/>
  <c r="I4895" i="1"/>
  <c r="J4892" i="1"/>
  <c r="K4892" i="1" l="1"/>
  <c r="L3968" i="1"/>
  <c r="H4897" i="1"/>
  <c r="N3966" i="1"/>
  <c r="O3964" i="1"/>
  <c r="J4893" i="1"/>
  <c r="I4896" i="1"/>
  <c r="A3963" i="3" l="1"/>
  <c r="O3965" i="1"/>
  <c r="M3967" i="1"/>
  <c r="A3964" i="3" l="1"/>
  <c r="K4893" i="1"/>
  <c r="N3967" i="1"/>
  <c r="L3969" i="1"/>
  <c r="H4898" i="1"/>
  <c r="M3968" i="1"/>
  <c r="I4897" i="1"/>
  <c r="O3966" i="1"/>
  <c r="J4894" i="1"/>
  <c r="A3965" i="3" l="1"/>
  <c r="K4894" i="1"/>
  <c r="H4899" i="1"/>
  <c r="N3968" i="1"/>
  <c r="L3970" i="1"/>
  <c r="M3969" i="1"/>
  <c r="O3967" i="1"/>
  <c r="J4895" i="1"/>
  <c r="I4898" i="1"/>
  <c r="A3966" i="3" l="1"/>
  <c r="K4895" i="1"/>
  <c r="N3969" i="1"/>
  <c r="H4900" i="1"/>
  <c r="L3971" i="1"/>
  <c r="J4896" i="1"/>
  <c r="I4899" i="1"/>
  <c r="M3970" i="1"/>
  <c r="K4896" i="1" l="1"/>
  <c r="L3972" i="1"/>
  <c r="H4901" i="1"/>
  <c r="N3970" i="1"/>
  <c r="O3968" i="1"/>
  <c r="I4900" i="1"/>
  <c r="A3967" i="3" l="1"/>
  <c r="O3969" i="1"/>
  <c r="J4897" i="1"/>
  <c r="M3971" i="1"/>
  <c r="A3968" i="3" l="1"/>
  <c r="K4897" i="1"/>
  <c r="H4902" i="1"/>
  <c r="L3973" i="1"/>
  <c r="N3971" i="1"/>
  <c r="O3970" i="1"/>
  <c r="M3972" i="1"/>
  <c r="J4898" i="1"/>
  <c r="I4901" i="1"/>
  <c r="A3969" i="3" l="1"/>
  <c r="K4898" i="1"/>
  <c r="N3972" i="1"/>
  <c r="L3974" i="1"/>
  <c r="H4903" i="1"/>
  <c r="J4899" i="1"/>
  <c r="I4902" i="1"/>
  <c r="O3971" i="1"/>
  <c r="M3973" i="1"/>
  <c r="A3970" i="3" l="1"/>
  <c r="K4899" i="1"/>
  <c r="H4904" i="1"/>
  <c r="N3973" i="1"/>
  <c r="L3975" i="1"/>
  <c r="O3972" i="1"/>
  <c r="M3974" i="1"/>
  <c r="J4900" i="1"/>
  <c r="I4903" i="1"/>
  <c r="A3971" i="3" l="1"/>
  <c r="K4900" i="1"/>
  <c r="L3976" i="1"/>
  <c r="H4905" i="1"/>
  <c r="N3974" i="1"/>
  <c r="O3973" i="1"/>
  <c r="J4901" i="1"/>
  <c r="M3975" i="1"/>
  <c r="I4904" i="1"/>
  <c r="A3972" i="3" l="1"/>
  <c r="K4901" i="1"/>
  <c r="L3977" i="1"/>
  <c r="N3975" i="1"/>
  <c r="H4906" i="1"/>
  <c r="I4905" i="1"/>
  <c r="O3974" i="1"/>
  <c r="M3976" i="1"/>
  <c r="J4902" i="1"/>
  <c r="A3973" i="3" l="1"/>
  <c r="K4902" i="1"/>
  <c r="L3978" i="1"/>
  <c r="H4907" i="1"/>
  <c r="N3976" i="1"/>
  <c r="M3977" i="1"/>
  <c r="O3975" i="1"/>
  <c r="I4906" i="1"/>
  <c r="J4903" i="1"/>
  <c r="A3974" i="3" l="1"/>
  <c r="K4903" i="1"/>
  <c r="L3979" i="1"/>
  <c r="N3977" i="1"/>
  <c r="H4908" i="1"/>
  <c r="I4907" i="1"/>
  <c r="O3976" i="1"/>
  <c r="M3978" i="1"/>
  <c r="J4904" i="1"/>
  <c r="A3975" i="3" l="1"/>
  <c r="K4904" i="1"/>
  <c r="N3978" i="1"/>
  <c r="H4909" i="1"/>
  <c r="L3980" i="1"/>
  <c r="M3979" i="1"/>
  <c r="I4908" i="1"/>
  <c r="J4905" i="1"/>
  <c r="K4905" i="1" l="1"/>
  <c r="N3979" i="1"/>
  <c r="H4910" i="1"/>
  <c r="L3981" i="1"/>
  <c r="O3977" i="1"/>
  <c r="J4906" i="1"/>
  <c r="A3976" i="3" l="1"/>
  <c r="O3978" i="1"/>
  <c r="M3980" i="1"/>
  <c r="I4909" i="1"/>
  <c r="A3977" i="3" l="1"/>
  <c r="K4906" i="1"/>
  <c r="L3982" i="1"/>
  <c r="N3980" i="1"/>
  <c r="H4911" i="1"/>
  <c r="J4907" i="1"/>
  <c r="I4910" i="1"/>
  <c r="M3981" i="1"/>
  <c r="K4907" i="1" l="1"/>
  <c r="L3983" i="1"/>
  <c r="N3981" i="1"/>
  <c r="H4912" i="1"/>
  <c r="O3979" i="1"/>
  <c r="I4911" i="1"/>
  <c r="M3982" i="1"/>
  <c r="A3978" i="3" l="1"/>
  <c r="O3980" i="1"/>
  <c r="J4908" i="1"/>
  <c r="A3979" i="3" l="1"/>
  <c r="K4908" i="1"/>
  <c r="L3984" i="1"/>
  <c r="N3982" i="1"/>
  <c r="H4913" i="1"/>
  <c r="J4909" i="1"/>
  <c r="I4912" i="1"/>
  <c r="O3981" i="1"/>
  <c r="M3983" i="1"/>
  <c r="A3980" i="3" l="1"/>
  <c r="K4909" i="1"/>
  <c r="H4914" i="1"/>
  <c r="L3985" i="1"/>
  <c r="N3983" i="1"/>
  <c r="M3984" i="1"/>
  <c r="J4910" i="1"/>
  <c r="O3982" i="1"/>
  <c r="I4913" i="1"/>
  <c r="A3981" i="3" l="1"/>
  <c r="K4910" i="1"/>
  <c r="L3986" i="1"/>
  <c r="H4915" i="1"/>
  <c r="N3984" i="1"/>
  <c r="J4911" i="1"/>
  <c r="M3985" i="1"/>
  <c r="O3983" i="1"/>
  <c r="I4914" i="1"/>
  <c r="A3982" i="3" l="1"/>
  <c r="K4911" i="1"/>
  <c r="N3985" i="1"/>
  <c r="H4916" i="1"/>
  <c r="L3987" i="1"/>
  <c r="M3986" i="1"/>
  <c r="O3984" i="1"/>
  <c r="J4912" i="1"/>
  <c r="I4915" i="1"/>
  <c r="A3983" i="3" l="1"/>
  <c r="K4912" i="1"/>
  <c r="L3988" i="1"/>
  <c r="N3986" i="1"/>
  <c r="H4917" i="1"/>
  <c r="I4916" i="1"/>
  <c r="O3985" i="1"/>
  <c r="J4913" i="1"/>
  <c r="M3987" i="1"/>
  <c r="A3984" i="3" l="1"/>
  <c r="K4913" i="1"/>
  <c r="N3987" i="1"/>
  <c r="L3989" i="1"/>
  <c r="H4918" i="1"/>
  <c r="J4914" i="1"/>
  <c r="M3988" i="1"/>
  <c r="I4917" i="1"/>
  <c r="K4914" i="1" l="1"/>
  <c r="H4919" i="1"/>
  <c r="L3990" i="1"/>
  <c r="N3988" i="1"/>
  <c r="O3986" i="1"/>
  <c r="M3989" i="1"/>
  <c r="A3985" i="3" l="1"/>
  <c r="O3987" i="1"/>
  <c r="J4915" i="1"/>
  <c r="I4918" i="1"/>
  <c r="A3986" i="3" l="1"/>
  <c r="K4915" i="1"/>
  <c r="L3991" i="1"/>
  <c r="H4920" i="1"/>
  <c r="N3989" i="1"/>
  <c r="O3988" i="1"/>
  <c r="J4916" i="1"/>
  <c r="M3990" i="1"/>
  <c r="I4919" i="1"/>
  <c r="A3987" i="3" l="1"/>
  <c r="K4916" i="1"/>
  <c r="N3990" i="1"/>
  <c r="H4921" i="1"/>
  <c r="L3992" i="1"/>
  <c r="J4917" i="1"/>
  <c r="I4920" i="1"/>
  <c r="M3991" i="1"/>
  <c r="K4917" i="1" l="1"/>
  <c r="L3993" i="1"/>
  <c r="N3991" i="1"/>
  <c r="H4922" i="1"/>
  <c r="O3989" i="1"/>
  <c r="O3990" i="1"/>
  <c r="J4918" i="1"/>
  <c r="I4921" i="1"/>
  <c r="M3992" i="1"/>
  <c r="A3988" i="3" l="1"/>
  <c r="A3989" i="3"/>
  <c r="K4918" i="1"/>
  <c r="H4923" i="1"/>
  <c r="L3994" i="1"/>
  <c r="N3992" i="1"/>
  <c r="O3991" i="1"/>
  <c r="M3993" i="1"/>
  <c r="I4922" i="1"/>
  <c r="J4919" i="1"/>
  <c r="A3990" i="3" l="1"/>
  <c r="K4919" i="1"/>
  <c r="N3993" i="1"/>
  <c r="H4924" i="1"/>
  <c r="L3995" i="1"/>
  <c r="I4923" i="1"/>
  <c r="O3992" i="1"/>
  <c r="J4920" i="1"/>
  <c r="M3994" i="1"/>
  <c r="A3991" i="3" l="1"/>
  <c r="K4920" i="1"/>
  <c r="H4925" i="1"/>
  <c r="L3996" i="1"/>
  <c r="N3994" i="1"/>
  <c r="I4924" i="1"/>
  <c r="M3995" i="1"/>
  <c r="J4921" i="1"/>
  <c r="K4921" i="1" l="1"/>
  <c r="H4926" i="1"/>
  <c r="L3997" i="1"/>
  <c r="N3995" i="1"/>
  <c r="O3993" i="1"/>
  <c r="O3994" i="1"/>
  <c r="M3996" i="1"/>
  <c r="I4925" i="1"/>
  <c r="J4922" i="1"/>
  <c r="A3992" i="3" l="1"/>
  <c r="A3993" i="3"/>
  <c r="K4922" i="1"/>
  <c r="L3998" i="1"/>
  <c r="H4927" i="1"/>
  <c r="N3996" i="1"/>
  <c r="O3995" i="1"/>
  <c r="J4923" i="1"/>
  <c r="M3997" i="1"/>
  <c r="I4926" i="1"/>
  <c r="A3994" i="3" l="1"/>
  <c r="K4923" i="1"/>
  <c r="N3997" i="1"/>
  <c r="L3999" i="1"/>
  <c r="H4928" i="1"/>
  <c r="J4924" i="1"/>
  <c r="I4927" i="1"/>
  <c r="M3998" i="1"/>
  <c r="K4924" i="1" l="1"/>
  <c r="H4929" i="1"/>
  <c r="L4000" i="1"/>
  <c r="N3998" i="1"/>
  <c r="O3996" i="1"/>
  <c r="J4925" i="1"/>
  <c r="I4928" i="1"/>
  <c r="M3999" i="1"/>
  <c r="A3995" i="3" l="1"/>
  <c r="O3997" i="1"/>
  <c r="A3996" i="3" l="1"/>
  <c r="K4925" i="1"/>
  <c r="L4001" i="1"/>
  <c r="N3999" i="1"/>
  <c r="H4930" i="1"/>
  <c r="I4929" i="1"/>
  <c r="O3998" i="1"/>
  <c r="M4000" i="1"/>
  <c r="J4926" i="1"/>
  <c r="A3997" i="3" l="1"/>
  <c r="K4926" i="1"/>
  <c r="H4931" i="1"/>
  <c r="L4002" i="1"/>
  <c r="N4000" i="1"/>
  <c r="O3999" i="1"/>
  <c r="J4927" i="1"/>
  <c r="M4001" i="1"/>
  <c r="I4930" i="1"/>
  <c r="A3998" i="3" l="1"/>
  <c r="K4927" i="1"/>
  <c r="L4003" i="1"/>
  <c r="H4932" i="1"/>
  <c r="N4001" i="1"/>
  <c r="J4928" i="1"/>
  <c r="M4002" i="1"/>
  <c r="I4931" i="1"/>
  <c r="K4928" i="1" l="1"/>
  <c r="L4004" i="1"/>
  <c r="H4933" i="1"/>
  <c r="N4002" i="1"/>
  <c r="O4000" i="1"/>
  <c r="O4001" i="1"/>
  <c r="I4932" i="1"/>
  <c r="M4003" i="1"/>
  <c r="J4929" i="1"/>
  <c r="A3999" i="3" l="1"/>
  <c r="A4000" i="3"/>
  <c r="K4929" i="1"/>
  <c r="L4005" i="1"/>
  <c r="N4003" i="1"/>
  <c r="H4934" i="1"/>
  <c r="M4004" i="1"/>
  <c r="O4002" i="1"/>
  <c r="I4933" i="1"/>
  <c r="J4930" i="1"/>
  <c r="A4001" i="3" l="1"/>
  <c r="K4930" i="1"/>
  <c r="H4935" i="1"/>
  <c r="L4006" i="1"/>
  <c r="N4004" i="1"/>
  <c r="O4003" i="1"/>
  <c r="J4931" i="1"/>
  <c r="I4934" i="1"/>
  <c r="M4005" i="1"/>
  <c r="A4002" i="3" l="1"/>
  <c r="K4931" i="1"/>
  <c r="N4005" i="1"/>
  <c r="H4936" i="1"/>
  <c r="L4007" i="1"/>
  <c r="O4004" i="1"/>
  <c r="I4935" i="1"/>
  <c r="J4932" i="1"/>
  <c r="M4006" i="1"/>
  <c r="A4003" i="3" l="1"/>
  <c r="K4932" i="1"/>
  <c r="L4008" i="1"/>
  <c r="H4937" i="1"/>
  <c r="N4006" i="1"/>
  <c r="J4933" i="1"/>
  <c r="I4936" i="1"/>
  <c r="M4007" i="1"/>
  <c r="K4933" i="1" l="1"/>
  <c r="H4938" i="1"/>
  <c r="N4007" i="1"/>
  <c r="L4009" i="1"/>
  <c r="O4005" i="1"/>
  <c r="I4937" i="1"/>
  <c r="A4004" i="3" l="1"/>
  <c r="O4006" i="1"/>
  <c r="M4008" i="1"/>
  <c r="J4934" i="1"/>
  <c r="A4005" i="3" l="1"/>
  <c r="K4934" i="1"/>
  <c r="L4010" i="1"/>
  <c r="H4939" i="1"/>
  <c r="N4008" i="1"/>
  <c r="O4007" i="1"/>
  <c r="I4938" i="1"/>
  <c r="M4009" i="1"/>
  <c r="J4935" i="1"/>
  <c r="A4006" i="3" l="1"/>
  <c r="K4935" i="1"/>
  <c r="N4009" i="1"/>
  <c r="L4011" i="1"/>
  <c r="H4940" i="1"/>
  <c r="J4936" i="1"/>
  <c r="O4008" i="1"/>
  <c r="M4010" i="1"/>
  <c r="I4939" i="1"/>
  <c r="A4007" i="3" l="1"/>
  <c r="K4936" i="1"/>
  <c r="H4941" i="1"/>
  <c r="N4010" i="1"/>
  <c r="L4012" i="1"/>
  <c r="M4011" i="1"/>
  <c r="J4937" i="1"/>
  <c r="I4940" i="1"/>
  <c r="K4937" i="1" l="1"/>
  <c r="L4013" i="1"/>
  <c r="H4942" i="1"/>
  <c r="N4011" i="1"/>
  <c r="O4009" i="1"/>
  <c r="I4941" i="1"/>
  <c r="A4008" i="3" l="1"/>
  <c r="O4010" i="1"/>
  <c r="M4012" i="1"/>
  <c r="J4938" i="1"/>
  <c r="A4009" i="3" l="1"/>
  <c r="K4938" i="1"/>
  <c r="H4943" i="1"/>
  <c r="L4014" i="1"/>
  <c r="N4012" i="1"/>
  <c r="I4942" i="1"/>
  <c r="M4013" i="1"/>
  <c r="O4011" i="1"/>
  <c r="J4939" i="1"/>
  <c r="A4010" i="3" l="1"/>
  <c r="K4939" i="1"/>
  <c r="N4013" i="1"/>
  <c r="H4944" i="1"/>
  <c r="L4015" i="1"/>
  <c r="M4014" i="1"/>
  <c r="O4012" i="1"/>
  <c r="I4943" i="1"/>
  <c r="J4940" i="1"/>
  <c r="A4011" i="3" l="1"/>
  <c r="K4940" i="1"/>
  <c r="L4016" i="1"/>
  <c r="N4014" i="1"/>
  <c r="H4945" i="1"/>
  <c r="O4013" i="1"/>
  <c r="I4944" i="1"/>
  <c r="J4941" i="1"/>
  <c r="M4015" i="1"/>
  <c r="A4012" i="3" l="1"/>
  <c r="K4941" i="1"/>
  <c r="N4015" i="1"/>
  <c r="L4017" i="1"/>
  <c r="H4946" i="1"/>
  <c r="M4016" i="1"/>
  <c r="J4942" i="1"/>
  <c r="O4014" i="1"/>
  <c r="I4945" i="1"/>
  <c r="A4013" i="3" l="1"/>
  <c r="K4942" i="1"/>
  <c r="L4018" i="1"/>
  <c r="N4016" i="1"/>
  <c r="H4947" i="1"/>
  <c r="J4943" i="1"/>
  <c r="M4017" i="1"/>
  <c r="I4946" i="1"/>
  <c r="K4943" i="1" l="1"/>
  <c r="H4948" i="1"/>
  <c r="L4019" i="1"/>
  <c r="N4017" i="1"/>
  <c r="O4015" i="1"/>
  <c r="J4944" i="1"/>
  <c r="M4018" i="1"/>
  <c r="I4947" i="1"/>
  <c r="A4014" i="3" l="1"/>
  <c r="O4016" i="1"/>
  <c r="A4015" i="3" l="1"/>
  <c r="K4944" i="1"/>
  <c r="L4020" i="1"/>
  <c r="N4018" i="1"/>
  <c r="H4949" i="1"/>
  <c r="J4945" i="1"/>
  <c r="O4017" i="1"/>
  <c r="I4948" i="1"/>
  <c r="M4019" i="1"/>
  <c r="A4016" i="3" l="1"/>
  <c r="K4945" i="1"/>
  <c r="H4950" i="1"/>
  <c r="N4019" i="1"/>
  <c r="L4021" i="1"/>
  <c r="O4018" i="1"/>
  <c r="M4020" i="1"/>
  <c r="J4946" i="1"/>
  <c r="I4949" i="1"/>
  <c r="A4017" i="3" l="1"/>
  <c r="K4946" i="1"/>
  <c r="N4020" i="1"/>
  <c r="H4951" i="1"/>
  <c r="L4022" i="1"/>
  <c r="M4021" i="1"/>
  <c r="I4950" i="1"/>
  <c r="J4947" i="1"/>
  <c r="K4947" i="1" l="1"/>
  <c r="L4023" i="1"/>
  <c r="H4952" i="1"/>
  <c r="N4021" i="1"/>
  <c r="O4019" i="1"/>
  <c r="J4948" i="1"/>
  <c r="I4951" i="1"/>
  <c r="A4018" i="3" l="1"/>
  <c r="O4020" i="1"/>
  <c r="M4022" i="1"/>
  <c r="A4019" i="3" l="1"/>
  <c r="K4948" i="1"/>
  <c r="N4022" i="1"/>
  <c r="L4024" i="1"/>
  <c r="H4953" i="1"/>
  <c r="M4023" i="1"/>
  <c r="I4952" i="1"/>
  <c r="O4021" i="1"/>
  <c r="J4949" i="1"/>
  <c r="A4020" i="3" l="1"/>
  <c r="K4949" i="1"/>
  <c r="H4954" i="1"/>
  <c r="N4023" i="1"/>
  <c r="L4025" i="1"/>
  <c r="J4950" i="1"/>
  <c r="I4953" i="1"/>
  <c r="O4022" i="1"/>
  <c r="M4024" i="1"/>
  <c r="A4021" i="3" l="1"/>
  <c r="K4950" i="1"/>
  <c r="H4955" i="1"/>
  <c r="L4026" i="1"/>
  <c r="N4024" i="1"/>
  <c r="O4023" i="1"/>
  <c r="J4951" i="1"/>
  <c r="M4025" i="1"/>
  <c r="I4954" i="1"/>
  <c r="A4022" i="3" l="1"/>
  <c r="K4951" i="1"/>
  <c r="H4956" i="1"/>
  <c r="N4025" i="1"/>
  <c r="L4027" i="1"/>
  <c r="O4024" i="1"/>
  <c r="I4955" i="1"/>
  <c r="M4026" i="1"/>
  <c r="J4952" i="1"/>
  <c r="A4023" i="3" l="1"/>
  <c r="K4952" i="1"/>
  <c r="L4028" i="1"/>
  <c r="N4026" i="1"/>
  <c r="H4957" i="1"/>
  <c r="J4953" i="1"/>
  <c r="M4027" i="1"/>
  <c r="I4956" i="1"/>
  <c r="K4953" i="1" l="1"/>
  <c r="H4958" i="1"/>
  <c r="L4029" i="1"/>
  <c r="N4027" i="1"/>
  <c r="O4025" i="1"/>
  <c r="O4026" i="1"/>
  <c r="J4954" i="1"/>
  <c r="M4028" i="1"/>
  <c r="I4957" i="1"/>
  <c r="A4024" i="3" l="1"/>
  <c r="A4025" i="3"/>
  <c r="K4954" i="1"/>
  <c r="L4030" i="1"/>
  <c r="H4959" i="1"/>
  <c r="N4028" i="1"/>
  <c r="I4958" i="1"/>
  <c r="J4955" i="1"/>
  <c r="M4029" i="1"/>
  <c r="K4955" i="1" l="1"/>
  <c r="H4960" i="1"/>
  <c r="L4031" i="1"/>
  <c r="N4029" i="1"/>
  <c r="O4027" i="1"/>
  <c r="J4956" i="1"/>
  <c r="I4959" i="1"/>
  <c r="M4030" i="1"/>
  <c r="A4026" i="3" l="1"/>
  <c r="O4028" i="1"/>
  <c r="A4027" i="3" l="1"/>
  <c r="K4956" i="1"/>
  <c r="H4961" i="1"/>
  <c r="L4032" i="1"/>
  <c r="N4030" i="1"/>
  <c r="J4957" i="1"/>
  <c r="M4031" i="1"/>
  <c r="I4960" i="1"/>
  <c r="K4957" i="1" l="1"/>
  <c r="L4033" i="1"/>
  <c r="N4031" i="1"/>
  <c r="H4962" i="1"/>
  <c r="O4029" i="1"/>
  <c r="I4961" i="1"/>
  <c r="A4028" i="3" l="1"/>
  <c r="O4030" i="1"/>
  <c r="M4032" i="1"/>
  <c r="J4958" i="1"/>
  <c r="A4029" i="3" l="1"/>
  <c r="K4958" i="1"/>
  <c r="N4032" i="1"/>
  <c r="H4963" i="1"/>
  <c r="L4034" i="1"/>
  <c r="I4962" i="1"/>
  <c r="M4033" i="1"/>
  <c r="J4959" i="1"/>
  <c r="K4959" i="1" l="1"/>
  <c r="H4964" i="1"/>
  <c r="N4033" i="1"/>
  <c r="L4035" i="1"/>
  <c r="O4031" i="1"/>
  <c r="J4960" i="1"/>
  <c r="I4963" i="1"/>
  <c r="M4034" i="1"/>
  <c r="A4030" i="3" l="1"/>
  <c r="O4032" i="1"/>
  <c r="A4031" i="3" l="1"/>
  <c r="K4960" i="1"/>
  <c r="L4036" i="1"/>
  <c r="N4034" i="1"/>
  <c r="H4965" i="1"/>
  <c r="O4033" i="1"/>
  <c r="I4964" i="1"/>
  <c r="M4035" i="1"/>
  <c r="J4961" i="1"/>
  <c r="A4032" i="3" l="1"/>
  <c r="K4961" i="1"/>
  <c r="H4966" i="1"/>
  <c r="L4037" i="1"/>
  <c r="N4035" i="1"/>
  <c r="J4962" i="1"/>
  <c r="O4034" i="1"/>
  <c r="I4965" i="1"/>
  <c r="M4036" i="1"/>
  <c r="A4033" i="3" l="1"/>
  <c r="K4962" i="1"/>
  <c r="H4967" i="1"/>
  <c r="N4036" i="1"/>
  <c r="L4038" i="1"/>
  <c r="M4037" i="1"/>
  <c r="J4963" i="1"/>
  <c r="O4035" i="1"/>
  <c r="I4966" i="1"/>
  <c r="A4034" i="3" l="1"/>
  <c r="K4963" i="1"/>
  <c r="H4968" i="1"/>
  <c r="L4039" i="1"/>
  <c r="N4037" i="1"/>
  <c r="M4038" i="1"/>
  <c r="I4967" i="1"/>
  <c r="O4036" i="1"/>
  <c r="J4964" i="1"/>
  <c r="A4035" i="3" l="1"/>
  <c r="K4964" i="1"/>
  <c r="N4038" i="1"/>
  <c r="L4040" i="1"/>
  <c r="H4969" i="1"/>
  <c r="M4039" i="1"/>
  <c r="O4037" i="1"/>
  <c r="I4968" i="1"/>
  <c r="J4965" i="1"/>
  <c r="A4036" i="3" l="1"/>
  <c r="K4965" i="1"/>
  <c r="H4970" i="1"/>
  <c r="N4039" i="1"/>
  <c r="L4041" i="1"/>
  <c r="M4040" i="1"/>
  <c r="O4038" i="1"/>
  <c r="I4969" i="1"/>
  <c r="J4966" i="1"/>
  <c r="A4037" i="3" l="1"/>
  <c r="K4966" i="1"/>
  <c r="N4040" i="1"/>
  <c r="H4971" i="1"/>
  <c r="L4042" i="1"/>
  <c r="I4970" i="1"/>
  <c r="J4967" i="1"/>
  <c r="M4041" i="1"/>
  <c r="K4967" i="1" l="1"/>
  <c r="H4972" i="1"/>
  <c r="N4041" i="1"/>
  <c r="L4043" i="1"/>
  <c r="O4039" i="1"/>
  <c r="J4968" i="1"/>
  <c r="I4971" i="1"/>
  <c r="A4038" i="3" l="1"/>
  <c r="O4040" i="1"/>
  <c r="M4042" i="1"/>
  <c r="A4039" i="3" l="1"/>
  <c r="K4968" i="1"/>
  <c r="L4044" i="1"/>
  <c r="H4973" i="1"/>
  <c r="N4042" i="1"/>
  <c r="J4969" i="1"/>
  <c r="I4972" i="1"/>
  <c r="M4043" i="1"/>
  <c r="K4969" i="1" l="1"/>
  <c r="H4974" i="1"/>
  <c r="N4043" i="1"/>
  <c r="L4045" i="1"/>
  <c r="O4041" i="1"/>
  <c r="J4970" i="1"/>
  <c r="A4040" i="3" l="1"/>
  <c r="O4042" i="1"/>
  <c r="M4044" i="1"/>
  <c r="I4973" i="1"/>
  <c r="A4041" i="3" l="1"/>
  <c r="K4970" i="1"/>
  <c r="L4046" i="1"/>
  <c r="N4044" i="1"/>
  <c r="H4975" i="1"/>
  <c r="O4043" i="1"/>
  <c r="I4974" i="1"/>
  <c r="J4971" i="1"/>
  <c r="M4045" i="1"/>
  <c r="A4042" i="3" l="1"/>
  <c r="K4971" i="1"/>
  <c r="N4045" i="1"/>
  <c r="L4047" i="1"/>
  <c r="H4976" i="1"/>
  <c r="I4975" i="1"/>
  <c r="M4046" i="1"/>
  <c r="J4972" i="1"/>
  <c r="K4972" i="1" l="1"/>
  <c r="H4977" i="1"/>
  <c r="L4048" i="1"/>
  <c r="N4046" i="1"/>
  <c r="O4044" i="1"/>
  <c r="J4973" i="1"/>
  <c r="A4043" i="3" l="1"/>
  <c r="O4045" i="1"/>
  <c r="I4976" i="1"/>
  <c r="M4047" i="1"/>
  <c r="A4044" i="3" l="1"/>
  <c r="K4973" i="1"/>
  <c r="N4047" i="1"/>
  <c r="H4978" i="1"/>
  <c r="L4049" i="1"/>
  <c r="I4977" i="1"/>
  <c r="J4974" i="1"/>
  <c r="M4048" i="1"/>
  <c r="K4974" i="1" l="1"/>
  <c r="L4050" i="1"/>
  <c r="N4048" i="1"/>
  <c r="H4979" i="1"/>
  <c r="O4046" i="1"/>
  <c r="I4978" i="1"/>
  <c r="A4045" i="3" l="1"/>
  <c r="O4047" i="1"/>
  <c r="J4975" i="1"/>
  <c r="M4049" i="1"/>
  <c r="A4046" i="3" l="1"/>
  <c r="K4975" i="1"/>
  <c r="N4049" i="1"/>
  <c r="L4051" i="1"/>
  <c r="H4980" i="1"/>
  <c r="J4976" i="1"/>
  <c r="M4050" i="1"/>
  <c r="I4979" i="1"/>
  <c r="K4976" i="1" l="1"/>
  <c r="H4981" i="1"/>
  <c r="L4052" i="1"/>
  <c r="N4050" i="1"/>
  <c r="O4048" i="1"/>
  <c r="M4051" i="1"/>
  <c r="A4047" i="3" l="1"/>
  <c r="O4049" i="1"/>
  <c r="J4977" i="1"/>
  <c r="I4980" i="1"/>
  <c r="A4048" i="3" l="1"/>
  <c r="K4977" i="1"/>
  <c r="L4053" i="1"/>
  <c r="H4982" i="1"/>
  <c r="N4051" i="1"/>
  <c r="O4050" i="1"/>
  <c r="I4981" i="1"/>
  <c r="J4978" i="1"/>
  <c r="M4052" i="1"/>
  <c r="A4049" i="3" l="1"/>
  <c r="K4978" i="1"/>
  <c r="N4052" i="1"/>
  <c r="H4983" i="1"/>
  <c r="L4054" i="1"/>
  <c r="J4979" i="1"/>
  <c r="I4982" i="1"/>
  <c r="O4051" i="1"/>
  <c r="M4053" i="1"/>
  <c r="A4050" i="3" l="1"/>
  <c r="K4979" i="1"/>
  <c r="L4055" i="1"/>
  <c r="N4053" i="1"/>
  <c r="H4984" i="1"/>
  <c r="O4052" i="1"/>
  <c r="M4054" i="1"/>
  <c r="J4980" i="1"/>
  <c r="I4983" i="1"/>
  <c r="A4051" i="3" l="1"/>
  <c r="K4980" i="1"/>
  <c r="H4985" i="1"/>
  <c r="L4056" i="1"/>
  <c r="N4054" i="1"/>
  <c r="O4053" i="1"/>
  <c r="M4055" i="1"/>
  <c r="J4981" i="1"/>
  <c r="I4984" i="1"/>
  <c r="A4052" i="3" l="1"/>
  <c r="K4981" i="1"/>
  <c r="N4055" i="1"/>
  <c r="H4986" i="1"/>
  <c r="L4057" i="1"/>
  <c r="M4056" i="1"/>
  <c r="O4054" i="1"/>
  <c r="I4985" i="1"/>
  <c r="J4982" i="1"/>
  <c r="A4053" i="3" l="1"/>
  <c r="K4982" i="1"/>
  <c r="H4987" i="1"/>
  <c r="L4058" i="1"/>
  <c r="N4056" i="1"/>
  <c r="J4983" i="1"/>
  <c r="M4057" i="1"/>
  <c r="I4986" i="1"/>
  <c r="K4983" i="1" l="1"/>
  <c r="N4057" i="1"/>
  <c r="H4988" i="1"/>
  <c r="L4059" i="1"/>
  <c r="O4055" i="1"/>
  <c r="M4058" i="1"/>
  <c r="A4054" i="3" l="1"/>
  <c r="O4056" i="1"/>
  <c r="I4987" i="1"/>
  <c r="J4984" i="1"/>
  <c r="A4055" i="3" l="1"/>
  <c r="K4984" i="1"/>
  <c r="H4989" i="1"/>
  <c r="L4060" i="1"/>
  <c r="N4058" i="1"/>
  <c r="J4985" i="1"/>
  <c r="M4059" i="1"/>
  <c r="O4057" i="1"/>
  <c r="I4988" i="1"/>
  <c r="A4056" i="3" l="1"/>
  <c r="K4985" i="1"/>
  <c r="N4059" i="1"/>
  <c r="H4990" i="1"/>
  <c r="L4061" i="1"/>
  <c r="I4989" i="1"/>
  <c r="J4986" i="1"/>
  <c r="M4060" i="1"/>
  <c r="K4986" i="1" l="1"/>
  <c r="L4062" i="1"/>
  <c r="N4060" i="1"/>
  <c r="H4991" i="1"/>
  <c r="O4058" i="1"/>
  <c r="I4990" i="1"/>
  <c r="A4057" i="3" l="1"/>
  <c r="O4059" i="1"/>
  <c r="J4987" i="1"/>
  <c r="M4061" i="1"/>
  <c r="A4058" i="3" l="1"/>
  <c r="K4987" i="1"/>
  <c r="N4061" i="1"/>
  <c r="L4063" i="1"/>
  <c r="H4992" i="1"/>
  <c r="J4988" i="1"/>
  <c r="M4062" i="1"/>
  <c r="O4060" i="1"/>
  <c r="I4991" i="1"/>
  <c r="A4059" i="3" l="1"/>
  <c r="K4988" i="1"/>
  <c r="H4993" i="1"/>
  <c r="L4064" i="1"/>
  <c r="N4062" i="1"/>
  <c r="M4063" i="1"/>
  <c r="O4061" i="1"/>
  <c r="I4992" i="1"/>
  <c r="J4989" i="1"/>
  <c r="A4060" i="3" l="1"/>
  <c r="K4989" i="1"/>
  <c r="L4065" i="1"/>
  <c r="H4994" i="1"/>
  <c r="N4063" i="1"/>
  <c r="O4062" i="1"/>
  <c r="I4993" i="1"/>
  <c r="J4990" i="1"/>
  <c r="M4064" i="1"/>
  <c r="A4061" i="3" l="1"/>
  <c r="K4990" i="1"/>
  <c r="N4064" i="1"/>
  <c r="H4995" i="1"/>
  <c r="L4066" i="1"/>
  <c r="J4991" i="1"/>
  <c r="I4994" i="1"/>
  <c r="M4065" i="1"/>
  <c r="K4991" i="1" l="1"/>
  <c r="L4067" i="1"/>
  <c r="N4065" i="1"/>
  <c r="H4996" i="1"/>
  <c r="O4063" i="1"/>
  <c r="O4064" i="1"/>
  <c r="I4995" i="1"/>
  <c r="M4066" i="1"/>
  <c r="J4992" i="1"/>
  <c r="A4062" i="3" l="1"/>
  <c r="A4063" i="3"/>
  <c r="K4992" i="1"/>
  <c r="H4997" i="1"/>
  <c r="L4068" i="1"/>
  <c r="N4066" i="1"/>
  <c r="O4065" i="1"/>
  <c r="M4067" i="1"/>
  <c r="J4993" i="1"/>
  <c r="I4996" i="1"/>
  <c r="A4064" i="3" l="1"/>
  <c r="K4993" i="1"/>
  <c r="H4998" i="1"/>
  <c r="N4067" i="1"/>
  <c r="L4069" i="1"/>
  <c r="O4066" i="1"/>
  <c r="J4994" i="1"/>
  <c r="M4068" i="1"/>
  <c r="I4997" i="1"/>
  <c r="A4065" i="3" l="1"/>
  <c r="K4994" i="1"/>
  <c r="N4068" i="1"/>
  <c r="L4070" i="1"/>
  <c r="H4999" i="1"/>
  <c r="J4995" i="1"/>
  <c r="O4067" i="1"/>
  <c r="M4069" i="1"/>
  <c r="I4998" i="1"/>
  <c r="A4066" i="3" l="1"/>
  <c r="K4995" i="1"/>
  <c r="H5000" i="1"/>
  <c r="N4069" i="1"/>
  <c r="L4071" i="1"/>
  <c r="M4070" i="1"/>
  <c r="I4999" i="1"/>
  <c r="J4996" i="1"/>
  <c r="K4996" i="1" l="1"/>
  <c r="L4072" i="1"/>
  <c r="N4070" i="1"/>
  <c r="H5001" i="1"/>
  <c r="O4068" i="1"/>
  <c r="I5000" i="1"/>
  <c r="J4997" i="1"/>
  <c r="A4067" i="3" l="1"/>
  <c r="O4069" i="1"/>
  <c r="M4071" i="1"/>
  <c r="A4068" i="3" l="1"/>
  <c r="K4997" i="1"/>
  <c r="N4071" i="1"/>
  <c r="L4073" i="1"/>
  <c r="M4072" i="1"/>
  <c r="J4998" i="1"/>
  <c r="I5001" i="1"/>
  <c r="K4998" i="1" l="1"/>
  <c r="L4074" i="1"/>
  <c r="N4072" i="1"/>
  <c r="O4070" i="1"/>
  <c r="M4073" i="1"/>
  <c r="J4999" i="1"/>
  <c r="A4069" i="3" l="1"/>
  <c r="O4071" i="1"/>
  <c r="A4070" i="3" l="1"/>
  <c r="K4999" i="1"/>
  <c r="N4073" i="1"/>
  <c r="L4075" i="1"/>
  <c r="M4074" i="1"/>
  <c r="O4072" i="1"/>
  <c r="J5000" i="1"/>
  <c r="A4071" i="3" l="1"/>
  <c r="K5000" i="1"/>
  <c r="N4074" i="1"/>
  <c r="L4076" i="1"/>
  <c r="J5001" i="1"/>
  <c r="O4073" i="1"/>
  <c r="M4075" i="1"/>
  <c r="A4072" i="3" l="1"/>
  <c r="K5001" i="1"/>
  <c r="L4077" i="1"/>
  <c r="N4075" i="1"/>
  <c r="M4076" i="1"/>
  <c r="L4078" i="1" l="1"/>
  <c r="N4076" i="1"/>
  <c r="O4074" i="1"/>
  <c r="M4077" i="1"/>
  <c r="A4073" i="3" l="1"/>
  <c r="O4075" i="1"/>
  <c r="A4074" i="3" l="1"/>
  <c r="L4079" i="1"/>
  <c r="N4077" i="1"/>
  <c r="O4076" i="1"/>
  <c r="M4078" i="1"/>
  <c r="A4075" i="3" l="1"/>
  <c r="L4080" i="1"/>
  <c r="N4078" i="1"/>
  <c r="O4077" i="1"/>
  <c r="M4079" i="1"/>
  <c r="A4076" i="3" l="1"/>
  <c r="L4081" i="1"/>
  <c r="N4079" i="1"/>
  <c r="O4078" i="1"/>
  <c r="M4080" i="1"/>
  <c r="A4077" i="3" l="1"/>
  <c r="N4080" i="1"/>
  <c r="L4082" i="1"/>
  <c r="M4081" i="1"/>
  <c r="L4083" i="1" l="1"/>
  <c r="N4081" i="1"/>
  <c r="O4079" i="1"/>
  <c r="O4080" i="1"/>
  <c r="M4082" i="1"/>
  <c r="A4078" i="3" l="1"/>
  <c r="A4079" i="3"/>
  <c r="N4082" i="1"/>
  <c r="L4084" i="1"/>
  <c r="O4081" i="1"/>
  <c r="M4083" i="1"/>
  <c r="A4080" i="3" l="1"/>
  <c r="L4085" i="1"/>
  <c r="N4083" i="1"/>
  <c r="O4082" i="1"/>
  <c r="M4084" i="1"/>
  <c r="A4081" i="3" l="1"/>
  <c r="N4084" i="1"/>
  <c r="L4086" i="1"/>
  <c r="O4083" i="1"/>
  <c r="M4085" i="1"/>
  <c r="A4082" i="3" l="1"/>
  <c r="N4085" i="1"/>
  <c r="L4087" i="1"/>
  <c r="O4084" i="1"/>
  <c r="M4086" i="1"/>
  <c r="A4083" i="3" l="1"/>
  <c r="N4086" i="1"/>
  <c r="L4088" i="1"/>
  <c r="M4087" i="1"/>
  <c r="L4089" i="1" l="1"/>
  <c r="N4087" i="1"/>
  <c r="O4085" i="1"/>
  <c r="M4088" i="1"/>
  <c r="A4084" i="3" l="1"/>
  <c r="O4086" i="1"/>
  <c r="A4085" i="3" l="1"/>
  <c r="N4088" i="1"/>
  <c r="L4090" i="1"/>
  <c r="O4087" i="1"/>
  <c r="M4089" i="1"/>
  <c r="A4086" i="3" l="1"/>
  <c r="L4091" i="1"/>
  <c r="N4089" i="1"/>
  <c r="M4090" i="1"/>
  <c r="N4090" i="1" l="1"/>
  <c r="L4092" i="1"/>
  <c r="O4088" i="1"/>
  <c r="M4091" i="1"/>
  <c r="A4087" i="3" l="1"/>
  <c r="O4089" i="1"/>
  <c r="A4088" i="3" l="1"/>
  <c r="L4093" i="1"/>
  <c r="N4091" i="1"/>
  <c r="O4090" i="1"/>
  <c r="M4092" i="1"/>
  <c r="A4089" i="3" l="1"/>
  <c r="N4092" i="1"/>
  <c r="L4094" i="1"/>
  <c r="M4093" i="1"/>
  <c r="N4093" i="1" l="1"/>
  <c r="L4095" i="1"/>
  <c r="O4091" i="1"/>
  <c r="O4092" i="1"/>
  <c r="M4094" i="1"/>
  <c r="A4090" i="3" l="1"/>
  <c r="A4091" i="3"/>
  <c r="L4096" i="1"/>
  <c r="N4094" i="1"/>
  <c r="M4095" i="1"/>
  <c r="N4095" i="1" l="1"/>
  <c r="L4097" i="1"/>
  <c r="O4093" i="1"/>
  <c r="M4096" i="1"/>
  <c r="A4092" i="3" l="1"/>
  <c r="O4094" i="1"/>
  <c r="A4093" i="3" l="1"/>
  <c r="L4098" i="1"/>
  <c r="N4096" i="1"/>
  <c r="M4097" i="1"/>
  <c r="N4097" i="1" l="1"/>
  <c r="L4099" i="1"/>
  <c r="O4095" i="1"/>
  <c r="O4096" i="1"/>
  <c r="M4098" i="1"/>
  <c r="A4094" i="3" l="1"/>
  <c r="A4095" i="3"/>
  <c r="L4100" i="1"/>
  <c r="N4098" i="1"/>
  <c r="O4097" i="1"/>
  <c r="M4099" i="1"/>
  <c r="A4096" i="3" l="1"/>
  <c r="N4099" i="1"/>
  <c r="L4101" i="1"/>
  <c r="M4100" i="1"/>
  <c r="L4102" i="1" l="1"/>
  <c r="N4100" i="1"/>
  <c r="O4098" i="1"/>
  <c r="M4101" i="1"/>
  <c r="A4097" i="3" l="1"/>
  <c r="O4099" i="1"/>
  <c r="A4098" i="3" l="1"/>
  <c r="L4103" i="1"/>
  <c r="N4101" i="1"/>
  <c r="M4102" i="1"/>
  <c r="L4104" i="1" l="1"/>
  <c r="N4102" i="1"/>
  <c r="O4100" i="1"/>
  <c r="O4101" i="1"/>
  <c r="M4103" i="1"/>
  <c r="A4099" i="3" l="1"/>
  <c r="A4100" i="3"/>
  <c r="L4105" i="1"/>
  <c r="N4103" i="1"/>
  <c r="O4102" i="1"/>
  <c r="M4104" i="1"/>
  <c r="A4101" i="3" l="1"/>
  <c r="L4106" i="1"/>
  <c r="N4104" i="1"/>
  <c r="O4103" i="1"/>
  <c r="M4105" i="1"/>
  <c r="A4102" i="3" l="1"/>
  <c r="N4105" i="1"/>
  <c r="L4107" i="1"/>
  <c r="M4106" i="1"/>
  <c r="L4108" i="1" l="1"/>
  <c r="N4106" i="1"/>
  <c r="O4104" i="1"/>
  <c r="O4105" i="1"/>
  <c r="M4107" i="1"/>
  <c r="A4103" i="3" l="1"/>
  <c r="A4104" i="3"/>
  <c r="L4109" i="1"/>
  <c r="N4107" i="1"/>
  <c r="M4108" i="1"/>
  <c r="N4108" i="1" l="1"/>
  <c r="L4110" i="1"/>
  <c r="O4106" i="1"/>
  <c r="M4109" i="1"/>
  <c r="A4105" i="3" l="1"/>
  <c r="O4107" i="1"/>
  <c r="A4106" i="3" l="1"/>
  <c r="N4109" i="1"/>
  <c r="L4111" i="1"/>
  <c r="M4110" i="1"/>
  <c r="N4110" i="1" l="1"/>
  <c r="L4112" i="1"/>
  <c r="O4108" i="1"/>
  <c r="M4111" i="1"/>
  <c r="A4107" i="3" l="1"/>
  <c r="O4109" i="1"/>
  <c r="A4108" i="3" l="1"/>
  <c r="L4113" i="1"/>
  <c r="N4111" i="1"/>
  <c r="O4110" i="1"/>
  <c r="M4112" i="1"/>
  <c r="A4109" i="3" l="1"/>
  <c r="N4112" i="1"/>
  <c r="L4114" i="1"/>
  <c r="M4113" i="1"/>
  <c r="L4115" i="1" l="1"/>
  <c r="N4113" i="1"/>
  <c r="O4111" i="1"/>
  <c r="M4114" i="1"/>
  <c r="A4110" i="3" l="1"/>
  <c r="O4112" i="1"/>
  <c r="A4111" i="3" l="1"/>
  <c r="N4114" i="1"/>
  <c r="L4116" i="1"/>
  <c r="O4113" i="1"/>
  <c r="M4115" i="1"/>
  <c r="A4112" i="3" l="1"/>
  <c r="L4117" i="1"/>
  <c r="N4115" i="1"/>
  <c r="O4114" i="1"/>
  <c r="M4116" i="1"/>
  <c r="A4113" i="3" l="1"/>
  <c r="N4116" i="1"/>
  <c r="L4118" i="1"/>
  <c r="O4115" i="1"/>
  <c r="M4117" i="1"/>
  <c r="A4114" i="3" l="1"/>
  <c r="N4117" i="1"/>
  <c r="L4119" i="1"/>
  <c r="M4118" i="1"/>
  <c r="L4120" i="1" l="1"/>
  <c r="N4118" i="1"/>
  <c r="O4116" i="1"/>
  <c r="M4119" i="1"/>
  <c r="A4115" i="3" l="1"/>
  <c r="O4117" i="1"/>
  <c r="A4116" i="3" l="1"/>
  <c r="N4119" i="1"/>
  <c r="L4121" i="1"/>
  <c r="M4120" i="1"/>
  <c r="L4122" i="1" l="1"/>
  <c r="N4120" i="1"/>
  <c r="O4118" i="1"/>
  <c r="O4119" i="1"/>
  <c r="M4121" i="1"/>
  <c r="A4117" i="3" l="1"/>
  <c r="A4118" i="3"/>
  <c r="N4121" i="1"/>
  <c r="L4123" i="1"/>
  <c r="M4122" i="1"/>
  <c r="L4124" i="1" l="1"/>
  <c r="N4122" i="1"/>
  <c r="O4120" i="1"/>
  <c r="O4121" i="1"/>
  <c r="M4123" i="1"/>
  <c r="A4119" i="3" l="1"/>
  <c r="A4120" i="3"/>
  <c r="N4123" i="1"/>
  <c r="L4125" i="1"/>
  <c r="O4122" i="1"/>
  <c r="M4124" i="1"/>
  <c r="A4121" i="3" l="1"/>
  <c r="L4126" i="1"/>
  <c r="N4124" i="1"/>
  <c r="O4123" i="1"/>
  <c r="M4125" i="1"/>
  <c r="A4122" i="3" l="1"/>
  <c r="N4125" i="1"/>
  <c r="L4127" i="1"/>
  <c r="M4126" i="1"/>
  <c r="L4128" i="1" l="1"/>
  <c r="N4126" i="1"/>
  <c r="O4124" i="1"/>
  <c r="M4127" i="1"/>
  <c r="A4123" i="3" l="1"/>
  <c r="O4125" i="1"/>
  <c r="A4124" i="3" l="1"/>
  <c r="N4127" i="1"/>
  <c r="L4129" i="1"/>
  <c r="M4128" i="1"/>
  <c r="L4130" i="1" l="1"/>
  <c r="N4128" i="1"/>
  <c r="O4126" i="1"/>
  <c r="O4127" i="1"/>
  <c r="M4129" i="1"/>
  <c r="A4125" i="3" l="1"/>
  <c r="A4126" i="3"/>
  <c r="N4129" i="1"/>
  <c r="L4131" i="1"/>
  <c r="M4130" i="1"/>
  <c r="L4132" i="1" l="1"/>
  <c r="N4130" i="1"/>
  <c r="O4128" i="1"/>
  <c r="M4131" i="1"/>
  <c r="A4127" i="3" l="1"/>
  <c r="O4129" i="1"/>
  <c r="A4128" i="3" l="1"/>
  <c r="N4131" i="1"/>
  <c r="L4133" i="1"/>
  <c r="M4132" i="1"/>
  <c r="L4134" i="1" l="1"/>
  <c r="N4132" i="1"/>
  <c r="O4130" i="1"/>
  <c r="M4133" i="1"/>
  <c r="A4129" i="3" l="1"/>
  <c r="O4131" i="1"/>
  <c r="A4130" i="3" l="1"/>
  <c r="N4133" i="1"/>
  <c r="L4135" i="1"/>
  <c r="M4134" i="1"/>
  <c r="L4136" i="1" l="1"/>
  <c r="N4134" i="1"/>
  <c r="O4132" i="1"/>
  <c r="M4135" i="1"/>
  <c r="A4131" i="3" l="1"/>
  <c r="O4133" i="1"/>
  <c r="A4132" i="3" l="1"/>
  <c r="L4137" i="1"/>
  <c r="N4135" i="1"/>
  <c r="O4134" i="1"/>
  <c r="M4136" i="1"/>
  <c r="A4133" i="3" l="1"/>
  <c r="N4136" i="1"/>
  <c r="L4138" i="1"/>
  <c r="M4137" i="1"/>
  <c r="L4139" i="1" l="1"/>
  <c r="N4137" i="1"/>
  <c r="O4135" i="1"/>
  <c r="O4136" i="1"/>
  <c r="M4138" i="1"/>
  <c r="A4134" i="3" l="1"/>
  <c r="A4135" i="3"/>
  <c r="L4140" i="1"/>
  <c r="N4138" i="1"/>
  <c r="M4139" i="1"/>
  <c r="N4139" i="1" l="1"/>
  <c r="L4141" i="1"/>
  <c r="O4137" i="1"/>
  <c r="M4140" i="1"/>
  <c r="A4136" i="3" l="1"/>
  <c r="O4138" i="1"/>
  <c r="A4137" i="3" l="1"/>
  <c r="L4142" i="1"/>
  <c r="N4140" i="1"/>
  <c r="M4141" i="1"/>
  <c r="L4143" i="1" l="1"/>
  <c r="N4141" i="1"/>
  <c r="O4139" i="1"/>
  <c r="M4142" i="1"/>
  <c r="A4138" i="3" l="1"/>
  <c r="O4140" i="1"/>
  <c r="A4139" i="3" l="1"/>
  <c r="L4144" i="1"/>
  <c r="N4142" i="1"/>
  <c r="M4143" i="1"/>
  <c r="L4145" i="1" l="1"/>
  <c r="N4143" i="1"/>
  <c r="O4141" i="1"/>
  <c r="O4142" i="1"/>
  <c r="M4144" i="1"/>
  <c r="A4140" i="3" l="1"/>
  <c r="A4141" i="3"/>
  <c r="N4144" i="1"/>
  <c r="L4146" i="1"/>
  <c r="O4143" i="1"/>
  <c r="M4145" i="1"/>
  <c r="A4142" i="3" l="1"/>
  <c r="N4145" i="1"/>
  <c r="L4147" i="1"/>
  <c r="O4144" i="1"/>
  <c r="M4146" i="1"/>
  <c r="A4143" i="3" l="1"/>
  <c r="L4148" i="1"/>
  <c r="N4146" i="1"/>
  <c r="O4145" i="1"/>
  <c r="M4147" i="1"/>
  <c r="A4144" i="3" l="1"/>
  <c r="L4149" i="1"/>
  <c r="N4147" i="1"/>
  <c r="O4146" i="1"/>
  <c r="M4148" i="1"/>
  <c r="A4145" i="3" l="1"/>
  <c r="N4148" i="1"/>
  <c r="L4150" i="1"/>
  <c r="O4147" i="1"/>
  <c r="M4149" i="1"/>
  <c r="A4146" i="3" l="1"/>
  <c r="L4151" i="1"/>
  <c r="N4149" i="1"/>
  <c r="O4148" i="1"/>
  <c r="M4150" i="1"/>
  <c r="A4147" i="3" l="1"/>
  <c r="L4152" i="1"/>
  <c r="N4150" i="1"/>
  <c r="M4151" i="1"/>
  <c r="N4151" i="1" l="1"/>
  <c r="L4153" i="1"/>
  <c r="O4149" i="1"/>
  <c r="O4150" i="1"/>
  <c r="M4152" i="1"/>
  <c r="A4148" i="3" l="1"/>
  <c r="A4149" i="3"/>
  <c r="N4152" i="1"/>
  <c r="L4154" i="1"/>
  <c r="M4153" i="1"/>
  <c r="L4155" i="1" l="1"/>
  <c r="N4153" i="1"/>
  <c r="O4151" i="1"/>
  <c r="O4152" i="1"/>
  <c r="M4154" i="1"/>
  <c r="A4150" i="3" l="1"/>
  <c r="A4151" i="3"/>
  <c r="N4154" i="1"/>
  <c r="L4156" i="1"/>
  <c r="O4153" i="1"/>
  <c r="M4155" i="1"/>
  <c r="A4152" i="3" l="1"/>
  <c r="L4157" i="1"/>
  <c r="N4155" i="1"/>
  <c r="O4154" i="1"/>
  <c r="M4156" i="1"/>
  <c r="A4153" i="3" l="1"/>
  <c r="N4156" i="1"/>
  <c r="L4158" i="1"/>
  <c r="O4155" i="1"/>
  <c r="M4157" i="1"/>
  <c r="A4154" i="3" l="1"/>
  <c r="L4159" i="1"/>
  <c r="N4157" i="1"/>
  <c r="O4156" i="1"/>
  <c r="M4158" i="1"/>
  <c r="A4155" i="3" l="1"/>
  <c r="L4160" i="1"/>
  <c r="N4158" i="1"/>
  <c r="M4159" i="1"/>
  <c r="L4161" i="1" l="1"/>
  <c r="N4159" i="1"/>
  <c r="O4157" i="1"/>
  <c r="O4158" i="1"/>
  <c r="M4160" i="1"/>
  <c r="A4156" i="3" l="1"/>
  <c r="A4157" i="3"/>
  <c r="N4160" i="1"/>
  <c r="L4162" i="1"/>
  <c r="M4161" i="1"/>
  <c r="L4163" i="1" l="1"/>
  <c r="N4161" i="1"/>
  <c r="O4159" i="1"/>
  <c r="O4160" i="1"/>
  <c r="M4162" i="1"/>
  <c r="A4158" i="3" l="1"/>
  <c r="A4159" i="3"/>
  <c r="N4162" i="1"/>
  <c r="L4164" i="1"/>
  <c r="M4163" i="1"/>
  <c r="L4165" i="1" l="1"/>
  <c r="N4163" i="1"/>
  <c r="O4161" i="1"/>
  <c r="O4162" i="1"/>
  <c r="M4164" i="1"/>
  <c r="A4160" i="3" l="1"/>
  <c r="A4161" i="3"/>
  <c r="L4166" i="1"/>
  <c r="N4164" i="1"/>
  <c r="M4165" i="1"/>
  <c r="L4167" i="1" l="1"/>
  <c r="N4165" i="1"/>
  <c r="O4163" i="1"/>
  <c r="O4164" i="1"/>
  <c r="M4166" i="1"/>
  <c r="A4162" i="3" l="1"/>
  <c r="A4163" i="3"/>
  <c r="N4166" i="1"/>
  <c r="L4168" i="1"/>
  <c r="M4167" i="1"/>
  <c r="L4169" i="1" l="1"/>
  <c r="N4167" i="1"/>
  <c r="O4165" i="1"/>
  <c r="M4168" i="1"/>
  <c r="A4164" i="3" l="1"/>
  <c r="O4166" i="1"/>
  <c r="A4165" i="3" l="1"/>
  <c r="N4168" i="1"/>
  <c r="L4170" i="1"/>
  <c r="M4169" i="1"/>
  <c r="L4171" i="1" l="1"/>
  <c r="N4169" i="1"/>
  <c r="O4167" i="1"/>
  <c r="M4170" i="1"/>
  <c r="A4166" i="3" l="1"/>
  <c r="O4168" i="1"/>
  <c r="A4167" i="3" l="1"/>
  <c r="L4172" i="1"/>
  <c r="N4170" i="1"/>
  <c r="O4169" i="1"/>
  <c r="M4171" i="1"/>
  <c r="A4168" i="3" l="1"/>
  <c r="N4171" i="1"/>
  <c r="L4173" i="1"/>
  <c r="O4170" i="1"/>
  <c r="M4172" i="1"/>
  <c r="A4169" i="3" l="1"/>
  <c r="N4172" i="1"/>
  <c r="L4174" i="1"/>
  <c r="M4173" i="1"/>
  <c r="N4173" i="1" l="1"/>
  <c r="L4175" i="1"/>
  <c r="O4171" i="1"/>
  <c r="O4172" i="1"/>
  <c r="M4174" i="1"/>
  <c r="A4170" i="3" l="1"/>
  <c r="A4171" i="3"/>
  <c r="N4174" i="1"/>
  <c r="L4176" i="1"/>
  <c r="O4173" i="1"/>
  <c r="M4175" i="1"/>
  <c r="A4172" i="3" l="1"/>
  <c r="N4175" i="1"/>
  <c r="L4177" i="1"/>
  <c r="M4176" i="1"/>
  <c r="L4178" i="1" l="1"/>
  <c r="N4176" i="1"/>
  <c r="O4174" i="1"/>
  <c r="O4175" i="1"/>
  <c r="M4177" i="1"/>
  <c r="A4173" i="3" l="1"/>
  <c r="A4174" i="3"/>
  <c r="N4177" i="1"/>
  <c r="L4179" i="1"/>
  <c r="O4176" i="1"/>
  <c r="M4178" i="1"/>
  <c r="A4175" i="3" l="1"/>
  <c r="N4178" i="1"/>
  <c r="L4180" i="1"/>
  <c r="M4179" i="1"/>
  <c r="L4181" i="1" l="1"/>
  <c r="N4179" i="1"/>
  <c r="O4177" i="1"/>
  <c r="M4180" i="1"/>
  <c r="A4176" i="3" l="1"/>
  <c r="O4178" i="1"/>
  <c r="A4177" i="3" l="1"/>
  <c r="L4182" i="1"/>
  <c r="N4180" i="1"/>
  <c r="O4179" i="1"/>
  <c r="M4181" i="1"/>
  <c r="A4178" i="3" l="1"/>
  <c r="N4181" i="1"/>
  <c r="L4183" i="1"/>
  <c r="O4180" i="1"/>
  <c r="M4182" i="1"/>
  <c r="A4179" i="3" l="1"/>
  <c r="L4184" i="1"/>
  <c r="N4182" i="1"/>
  <c r="M4183" i="1"/>
  <c r="L4185" i="1" l="1"/>
  <c r="N4183" i="1"/>
  <c r="O4181" i="1"/>
  <c r="M4184" i="1"/>
  <c r="A4180" i="3" l="1"/>
  <c r="O4182" i="1"/>
  <c r="A4181" i="3" l="1"/>
  <c r="N4184" i="1"/>
  <c r="L4186" i="1"/>
  <c r="M4185" i="1"/>
  <c r="L4187" i="1" l="1"/>
  <c r="N4185" i="1"/>
  <c r="O4183" i="1"/>
  <c r="O4184" i="1"/>
  <c r="M4186" i="1"/>
  <c r="A4182" i="3" l="1"/>
  <c r="A4183" i="3"/>
  <c r="N4186" i="1"/>
  <c r="L4188" i="1"/>
  <c r="O4185" i="1"/>
  <c r="M4187" i="1"/>
  <c r="A4184" i="3" l="1"/>
  <c r="L4189" i="1"/>
  <c r="N4187" i="1"/>
  <c r="M4188" i="1"/>
  <c r="L4190" i="1" l="1"/>
  <c r="N4188" i="1"/>
  <c r="O4186" i="1"/>
  <c r="M4189" i="1"/>
  <c r="A4185" i="3" l="1"/>
  <c r="O4187" i="1"/>
  <c r="A4186" i="3" l="1"/>
  <c r="N4189" i="1"/>
  <c r="L4191" i="1"/>
  <c r="O4188" i="1"/>
  <c r="M4190" i="1"/>
  <c r="A4187" i="3" l="1"/>
  <c r="L4192" i="1"/>
  <c r="N4190" i="1"/>
  <c r="O4189" i="1"/>
  <c r="M4191" i="1"/>
  <c r="A4188" i="3" l="1"/>
  <c r="L4193" i="1"/>
  <c r="N4191" i="1"/>
  <c r="O4190" i="1"/>
  <c r="M4192" i="1"/>
  <c r="A4189" i="3" l="1"/>
  <c r="N4192" i="1"/>
  <c r="L4194" i="1"/>
  <c r="M4193" i="1"/>
  <c r="N4193" i="1" l="1"/>
  <c r="L4195" i="1"/>
  <c r="O4191" i="1"/>
  <c r="O4192" i="1"/>
  <c r="M4194" i="1"/>
  <c r="A4190" i="3" l="1"/>
  <c r="A4191" i="3"/>
  <c r="L4196" i="1"/>
  <c r="N4194" i="1"/>
  <c r="O4193" i="1"/>
  <c r="M4195" i="1"/>
  <c r="A4192" i="3" l="1"/>
  <c r="N4195" i="1"/>
  <c r="L4197" i="1"/>
  <c r="M4196" i="1"/>
  <c r="L4198" i="1" l="1"/>
  <c r="N4196" i="1"/>
  <c r="O4194" i="1"/>
  <c r="O4195" i="1"/>
  <c r="M4197" i="1"/>
  <c r="A4193" i="3" l="1"/>
  <c r="A4194" i="3"/>
  <c r="L4199" i="1"/>
  <c r="N4197" i="1"/>
  <c r="O4196" i="1"/>
  <c r="M4198" i="1"/>
  <c r="A4195" i="3" l="1"/>
  <c r="N4198" i="1"/>
  <c r="L4200" i="1"/>
  <c r="O4197" i="1"/>
  <c r="M4199" i="1"/>
  <c r="A4196" i="3" l="1"/>
  <c r="N4199" i="1"/>
  <c r="L4201" i="1"/>
  <c r="M4200" i="1"/>
  <c r="L4202" i="1" l="1"/>
  <c r="N4200" i="1"/>
  <c r="O4198" i="1"/>
  <c r="M4201" i="1"/>
  <c r="A4197" i="3" l="1"/>
  <c r="O4199" i="1"/>
  <c r="A4198" i="3" l="1"/>
  <c r="N4201" i="1"/>
  <c r="L4203" i="1"/>
  <c r="O4200" i="1"/>
  <c r="M4202" i="1"/>
  <c r="A4199" i="3" l="1"/>
  <c r="L4204" i="1"/>
  <c r="N4202" i="1"/>
  <c r="M4203" i="1"/>
  <c r="L4205" i="1" l="1"/>
  <c r="N4203" i="1"/>
  <c r="O4201" i="1"/>
  <c r="O4202" i="1"/>
  <c r="M4204" i="1"/>
  <c r="A4200" i="3" l="1"/>
  <c r="A4201" i="3"/>
  <c r="L4206" i="1"/>
  <c r="N4204" i="1"/>
  <c r="O4203" i="1"/>
  <c r="M4205" i="1"/>
  <c r="A4202" i="3" l="1"/>
  <c r="L4207" i="1"/>
  <c r="N4205" i="1"/>
  <c r="M4206" i="1"/>
  <c r="N4206" i="1" l="1"/>
  <c r="L4208" i="1"/>
  <c r="O4204" i="1"/>
  <c r="M4207" i="1"/>
  <c r="A4203" i="3" l="1"/>
  <c r="O4205" i="1"/>
  <c r="A4204" i="3" l="1"/>
  <c r="L4209" i="1"/>
  <c r="N4207" i="1"/>
  <c r="O4206" i="1"/>
  <c r="M4208" i="1"/>
  <c r="A4205" i="3" l="1"/>
  <c r="N4208" i="1"/>
  <c r="L4210" i="1"/>
  <c r="M4209" i="1"/>
  <c r="L4211" i="1" l="1"/>
  <c r="N4209" i="1"/>
  <c r="O4207" i="1"/>
  <c r="O4208" i="1"/>
  <c r="M4210" i="1"/>
  <c r="A4206" i="3" l="1"/>
  <c r="A4207" i="3"/>
  <c r="N4210" i="1"/>
  <c r="L4212" i="1"/>
  <c r="O4209" i="1"/>
  <c r="M4211" i="1"/>
  <c r="A4208" i="3" l="1"/>
  <c r="L4213" i="1"/>
  <c r="N4211" i="1"/>
  <c r="O4210" i="1"/>
  <c r="M4212" i="1"/>
  <c r="A4209" i="3" l="1"/>
  <c r="N4212" i="1"/>
  <c r="L4214" i="1"/>
  <c r="O4211" i="1"/>
  <c r="M4213" i="1"/>
  <c r="A4210" i="3" l="1"/>
  <c r="L4215" i="1"/>
  <c r="N4213" i="1"/>
  <c r="M4214" i="1"/>
  <c r="N4214" i="1" l="1"/>
  <c r="L4216" i="1"/>
  <c r="O4212" i="1"/>
  <c r="O4213" i="1"/>
  <c r="M4215" i="1"/>
  <c r="A4211" i="3" l="1"/>
  <c r="A4212" i="3"/>
  <c r="N4215" i="1"/>
  <c r="L4217" i="1"/>
  <c r="M4216" i="1"/>
  <c r="L4218" i="1" l="1"/>
  <c r="N4216" i="1"/>
  <c r="O4214" i="1"/>
  <c r="O4215" i="1"/>
  <c r="M4217" i="1"/>
  <c r="A4213" i="3" l="1"/>
  <c r="A4214" i="3"/>
  <c r="N4217" i="1"/>
  <c r="L4219" i="1"/>
  <c r="M4218" i="1"/>
  <c r="N4218" i="1" l="1"/>
  <c r="L4220" i="1"/>
  <c r="O4216" i="1"/>
  <c r="M4219" i="1"/>
  <c r="A4215" i="3" l="1"/>
  <c r="O4217" i="1"/>
  <c r="A4216" i="3" l="1"/>
  <c r="L4221" i="1"/>
  <c r="N4219" i="1"/>
  <c r="O4218" i="1"/>
  <c r="M4220" i="1"/>
  <c r="A4217" i="3" l="1"/>
  <c r="N4220" i="1"/>
  <c r="L4222" i="1"/>
  <c r="O4219" i="1"/>
  <c r="M4221" i="1"/>
  <c r="A4218" i="3" l="1"/>
  <c r="L4223" i="1"/>
  <c r="N4221" i="1"/>
  <c r="O4220" i="1"/>
  <c r="M4222" i="1"/>
  <c r="A4219" i="3" l="1"/>
  <c r="L4224" i="1"/>
  <c r="N4222" i="1"/>
  <c r="M4223" i="1"/>
  <c r="N4223" i="1" l="1"/>
  <c r="L4225" i="1"/>
  <c r="O4221" i="1"/>
  <c r="O4222" i="1"/>
  <c r="M4224" i="1"/>
  <c r="A4220" i="3" l="1"/>
  <c r="A4221" i="3"/>
  <c r="N4224" i="1"/>
  <c r="L4226" i="1"/>
  <c r="O4223" i="1"/>
  <c r="M4225" i="1"/>
  <c r="A4222" i="3" l="1"/>
  <c r="N4225" i="1"/>
  <c r="L4227" i="1"/>
  <c r="M4226" i="1"/>
  <c r="L4228" i="1" l="1"/>
  <c r="N4226" i="1"/>
  <c r="O4224" i="1"/>
  <c r="O4225" i="1"/>
  <c r="M4227" i="1"/>
  <c r="A4223" i="3" l="1"/>
  <c r="A4224" i="3"/>
  <c r="N4227" i="1"/>
  <c r="L4229" i="1"/>
  <c r="O4226" i="1"/>
  <c r="M4228" i="1"/>
  <c r="A4225" i="3" l="1"/>
  <c r="N4228" i="1"/>
  <c r="L4230" i="1"/>
  <c r="O4227" i="1"/>
  <c r="M4229" i="1"/>
  <c r="A4226" i="3" l="1"/>
  <c r="L4231" i="1"/>
  <c r="N4229" i="1"/>
  <c r="O4228" i="1"/>
  <c r="M4230" i="1"/>
  <c r="A4227" i="3" l="1"/>
  <c r="N4230" i="1"/>
  <c r="L4232" i="1"/>
  <c r="O4229" i="1"/>
  <c r="M4231" i="1"/>
  <c r="A4228" i="3" l="1"/>
  <c r="N4231" i="1"/>
  <c r="L4233" i="1"/>
  <c r="M4232" i="1"/>
  <c r="L4234" i="1" l="1"/>
  <c r="N4232" i="1"/>
  <c r="O4230" i="1"/>
  <c r="M4233" i="1"/>
  <c r="A4229" i="3" l="1"/>
  <c r="O4231" i="1"/>
  <c r="A4230" i="3" l="1"/>
  <c r="L4235" i="1"/>
  <c r="N4233" i="1"/>
  <c r="O4232" i="1"/>
  <c r="M4234" i="1"/>
  <c r="A4231" i="3" l="1"/>
  <c r="L4236" i="1"/>
  <c r="N4234" i="1"/>
  <c r="O4233" i="1"/>
  <c r="M4235" i="1"/>
  <c r="A4232" i="3" l="1"/>
  <c r="N4235" i="1"/>
  <c r="L4237" i="1"/>
  <c r="M4236" i="1"/>
  <c r="L4238" i="1" l="1"/>
  <c r="N4236" i="1"/>
  <c r="O4234" i="1"/>
  <c r="M4237" i="1"/>
  <c r="A4233" i="3" l="1"/>
  <c r="O4235" i="1"/>
  <c r="A4234" i="3" l="1"/>
  <c r="N4237" i="1"/>
  <c r="L4239" i="1"/>
  <c r="M4238" i="1"/>
  <c r="L4240" i="1" l="1"/>
  <c r="N4238" i="1"/>
  <c r="O4236" i="1"/>
  <c r="M4239" i="1"/>
  <c r="A4235" i="3" l="1"/>
  <c r="O4237" i="1"/>
  <c r="A4236" i="3" l="1"/>
  <c r="N4239" i="1"/>
  <c r="L4241" i="1"/>
  <c r="O4238" i="1"/>
  <c r="M4240" i="1"/>
  <c r="A4237" i="3" l="1"/>
  <c r="N4240" i="1"/>
  <c r="L4242" i="1"/>
  <c r="M4241" i="1"/>
  <c r="L4243" i="1" l="1"/>
  <c r="N4241" i="1"/>
  <c r="O4239" i="1"/>
  <c r="O4240" i="1"/>
  <c r="M4242" i="1"/>
  <c r="A4238" i="3" l="1"/>
  <c r="A4239" i="3"/>
  <c r="N4242" i="1"/>
  <c r="L4244" i="1"/>
  <c r="O4241" i="1"/>
  <c r="M4243" i="1"/>
  <c r="A4240" i="3" l="1"/>
  <c r="L4245" i="1"/>
  <c r="N4243" i="1"/>
  <c r="O4242" i="1"/>
  <c r="M4244" i="1"/>
  <c r="A4241" i="3" l="1"/>
  <c r="N4244" i="1"/>
  <c r="L4246" i="1"/>
  <c r="O4243" i="1"/>
  <c r="M4245" i="1"/>
  <c r="A4242" i="3" l="1"/>
  <c r="L4247" i="1"/>
  <c r="N4245" i="1"/>
  <c r="O4244" i="1"/>
  <c r="M4246" i="1"/>
  <c r="A4243" i="3" l="1"/>
  <c r="L4248" i="1"/>
  <c r="N4246" i="1"/>
  <c r="M4247" i="1"/>
  <c r="L4249" i="1" l="1"/>
  <c r="N4247" i="1"/>
  <c r="O4245" i="1"/>
  <c r="O4246" i="1"/>
  <c r="M4248" i="1"/>
  <c r="A4244" i="3" l="1"/>
  <c r="A4245" i="3"/>
  <c r="N4248" i="1"/>
  <c r="L4250" i="1"/>
  <c r="M4249" i="1"/>
  <c r="L4251" i="1" l="1"/>
  <c r="N4249" i="1"/>
  <c r="O4247" i="1"/>
  <c r="O4248" i="1"/>
  <c r="M4250" i="1"/>
  <c r="A4246" i="3" l="1"/>
  <c r="A4247" i="3"/>
  <c r="N4250" i="1"/>
  <c r="L4252" i="1"/>
  <c r="M4251" i="1"/>
  <c r="L4253" i="1" l="1"/>
  <c r="N4251" i="1"/>
  <c r="O4249" i="1"/>
  <c r="O4250" i="1"/>
  <c r="M4252" i="1"/>
  <c r="A4248" i="3" l="1"/>
  <c r="A4249" i="3"/>
  <c r="L4254" i="1"/>
  <c r="N4252" i="1"/>
  <c r="M4253" i="1"/>
  <c r="L4255" i="1" l="1"/>
  <c r="N4253" i="1"/>
  <c r="O4251" i="1"/>
  <c r="M4254" i="1"/>
  <c r="A4250" i="3" l="1"/>
  <c r="O4252" i="1"/>
  <c r="A4251" i="3" l="1"/>
  <c r="L4256" i="1"/>
  <c r="N4254" i="1"/>
  <c r="O4253" i="1"/>
  <c r="M4255" i="1"/>
  <c r="A4252" i="3" l="1"/>
  <c r="L4257" i="1"/>
  <c r="N4255" i="1"/>
  <c r="O4254" i="1"/>
  <c r="M4256" i="1"/>
  <c r="A4253" i="3" l="1"/>
  <c r="L4258" i="1"/>
  <c r="N4256" i="1"/>
  <c r="O4255" i="1"/>
  <c r="M4257" i="1"/>
  <c r="A4254" i="3" l="1"/>
  <c r="N4257" i="1"/>
  <c r="L4259" i="1"/>
  <c r="O4256" i="1"/>
  <c r="M4258" i="1"/>
  <c r="A4255" i="3" l="1"/>
  <c r="L4260" i="1"/>
  <c r="N4258" i="1"/>
  <c r="O4257" i="1"/>
  <c r="M4259" i="1"/>
  <c r="A4256" i="3" l="1"/>
  <c r="N4259" i="1"/>
  <c r="L4261" i="1"/>
  <c r="O4258" i="1"/>
  <c r="M4260" i="1"/>
  <c r="A4257" i="3" l="1"/>
  <c r="L4262" i="1"/>
  <c r="N4260" i="1"/>
  <c r="M4261" i="1"/>
  <c r="L4263" i="1" l="1"/>
  <c r="N4261" i="1"/>
  <c r="O4259" i="1"/>
  <c r="M4262" i="1"/>
  <c r="A4258" i="3" l="1"/>
  <c r="O4260" i="1"/>
  <c r="A4259" i="3" l="1"/>
  <c r="L4264" i="1"/>
  <c r="N4262" i="1"/>
  <c r="M4263" i="1"/>
  <c r="L4265" i="1" l="1"/>
  <c r="N4263" i="1"/>
  <c r="O4261" i="1"/>
  <c r="O4262" i="1"/>
  <c r="M4264" i="1"/>
  <c r="A4260" i="3" l="1"/>
  <c r="A4261" i="3"/>
  <c r="N4264" i="1"/>
  <c r="L4266" i="1"/>
  <c r="O4263" i="1"/>
  <c r="M4265" i="1"/>
  <c r="A4262" i="3" l="1"/>
  <c r="N4265" i="1"/>
  <c r="L4267" i="1"/>
  <c r="M4266" i="1"/>
  <c r="N4266" i="1" l="1"/>
  <c r="L4268" i="1"/>
  <c r="O4264" i="1"/>
  <c r="O4265" i="1"/>
  <c r="M4267" i="1"/>
  <c r="A4263" i="3" l="1"/>
  <c r="A4264" i="3"/>
  <c r="N4267" i="1"/>
  <c r="L4269" i="1"/>
  <c r="O4266" i="1"/>
  <c r="M4268" i="1"/>
  <c r="A4265" i="3" l="1"/>
  <c r="N4268" i="1"/>
  <c r="L4270" i="1"/>
  <c r="O4267" i="1"/>
  <c r="M4269" i="1"/>
  <c r="A4266" i="3" l="1"/>
  <c r="N4269" i="1"/>
  <c r="L4271" i="1"/>
  <c r="M4270" i="1"/>
  <c r="N4270" i="1" l="1"/>
  <c r="L4272" i="1"/>
  <c r="O4268" i="1"/>
  <c r="M4271" i="1"/>
  <c r="A4267" i="3" l="1"/>
  <c r="O4269" i="1"/>
  <c r="A4268" i="3" l="1"/>
  <c r="L4273" i="1"/>
  <c r="N4271" i="1"/>
  <c r="M4272" i="1"/>
  <c r="N4272" i="1" l="1"/>
  <c r="L4274" i="1"/>
  <c r="O4270" i="1"/>
  <c r="M4273" i="1"/>
  <c r="A4269" i="3" l="1"/>
  <c r="O4271" i="1"/>
  <c r="A4270" i="3" l="1"/>
  <c r="L4275" i="1"/>
  <c r="N4273" i="1"/>
  <c r="O4272" i="1"/>
  <c r="M4274" i="1"/>
  <c r="A4271" i="3" l="1"/>
  <c r="L4276" i="1"/>
  <c r="N4274" i="1"/>
  <c r="M4275" i="1"/>
  <c r="N4275" i="1" l="1"/>
  <c r="L4277" i="1"/>
  <c r="O4273" i="1"/>
  <c r="M4276" i="1"/>
  <c r="A4272" i="3" l="1"/>
  <c r="O4274" i="1"/>
  <c r="A4273" i="3" l="1"/>
  <c r="L4278" i="1"/>
  <c r="N4276" i="1"/>
  <c r="O4275" i="1"/>
  <c r="M4277" i="1"/>
  <c r="A4274" i="3" l="1"/>
  <c r="N4277" i="1"/>
  <c r="L4279" i="1"/>
  <c r="O4276" i="1"/>
  <c r="M4278" i="1"/>
  <c r="A4275" i="3" l="1"/>
  <c r="L4280" i="1"/>
  <c r="N4278" i="1"/>
  <c r="O4277" i="1"/>
  <c r="M4279" i="1"/>
  <c r="A4276" i="3" l="1"/>
  <c r="N4279" i="1"/>
  <c r="L4281" i="1"/>
  <c r="O4278" i="1"/>
  <c r="M4280" i="1"/>
  <c r="A4277" i="3" l="1"/>
  <c r="N4280" i="1"/>
  <c r="L4282" i="1"/>
  <c r="M4281" i="1"/>
  <c r="L4283" i="1" l="1"/>
  <c r="N4281" i="1"/>
  <c r="O4279" i="1"/>
  <c r="M4282" i="1"/>
  <c r="A4278" i="3" l="1"/>
  <c r="O4280" i="1"/>
  <c r="A4279" i="3" l="1"/>
  <c r="N4282" i="1"/>
  <c r="L4284" i="1"/>
  <c r="O4281" i="1"/>
  <c r="M4283" i="1"/>
  <c r="A4280" i="3" l="1"/>
  <c r="N4283" i="1"/>
  <c r="L4285" i="1"/>
  <c r="M4284" i="1"/>
  <c r="L4286" i="1" l="1"/>
  <c r="N4284" i="1"/>
  <c r="O4282" i="1"/>
  <c r="O4283" i="1"/>
  <c r="M4285" i="1"/>
  <c r="A4281" i="3" l="1"/>
  <c r="A4282" i="3"/>
  <c r="N4285" i="1"/>
  <c r="L4287" i="1"/>
  <c r="M4286" i="1"/>
  <c r="L4288" i="1" l="1"/>
  <c r="N4286" i="1"/>
  <c r="O4284" i="1"/>
  <c r="O4285" i="1"/>
  <c r="M4287" i="1"/>
  <c r="A4283" i="3" l="1"/>
  <c r="A4284" i="3"/>
  <c r="L4289" i="1"/>
  <c r="N4287" i="1"/>
  <c r="M4288" i="1"/>
  <c r="L4290" i="1" l="1"/>
  <c r="N4288" i="1"/>
  <c r="O4286" i="1"/>
  <c r="M4289" i="1"/>
  <c r="A4285" i="3" l="1"/>
  <c r="O4287" i="1"/>
  <c r="A4286" i="3" l="1"/>
  <c r="L4291" i="1"/>
  <c r="N4289" i="1"/>
  <c r="O4288" i="1"/>
  <c r="M4290" i="1"/>
  <c r="A4287" i="3" l="1"/>
  <c r="N4290" i="1"/>
  <c r="L4292" i="1"/>
  <c r="O4289" i="1"/>
  <c r="M4291" i="1"/>
  <c r="A4288" i="3" l="1"/>
  <c r="N4291" i="1"/>
  <c r="L4293" i="1"/>
  <c r="O4290" i="1"/>
  <c r="M4292" i="1"/>
  <c r="A4289" i="3" l="1"/>
  <c r="L4294" i="1"/>
  <c r="N4292" i="1"/>
  <c r="O4291" i="1"/>
  <c r="M4293" i="1"/>
  <c r="A4290" i="3" l="1"/>
  <c r="N4293" i="1"/>
  <c r="L4295" i="1"/>
  <c r="O4292" i="1"/>
  <c r="M4294" i="1"/>
  <c r="A4291" i="3" l="1"/>
  <c r="N4294" i="1"/>
  <c r="L4296" i="1"/>
  <c r="O4293" i="1"/>
  <c r="M4295" i="1"/>
  <c r="A4292" i="3" l="1"/>
  <c r="N4295" i="1"/>
  <c r="L4297" i="1"/>
  <c r="M4296" i="1"/>
  <c r="L4298" i="1" l="1"/>
  <c r="N4296" i="1"/>
  <c r="O4294" i="1"/>
  <c r="M4297" i="1"/>
  <c r="A4293" i="3" l="1"/>
  <c r="O4295" i="1"/>
  <c r="A4294" i="3" l="1"/>
  <c r="N4297" i="1"/>
  <c r="L4299" i="1"/>
  <c r="M4298" i="1"/>
  <c r="N4298" i="1" l="1"/>
  <c r="L4300" i="1"/>
  <c r="O4296" i="1"/>
  <c r="O4297" i="1"/>
  <c r="M4299" i="1"/>
  <c r="A4295" i="3" l="1"/>
  <c r="A4296" i="3"/>
  <c r="N4299" i="1"/>
  <c r="L4301" i="1"/>
  <c r="O4298" i="1"/>
  <c r="M4300" i="1"/>
  <c r="A4297" i="3" l="1"/>
  <c r="L4302" i="1"/>
  <c r="N4300" i="1"/>
  <c r="O4299" i="1"/>
  <c r="M4301" i="1"/>
  <c r="A4298" i="3" l="1"/>
  <c r="N4301" i="1"/>
  <c r="L4303" i="1"/>
  <c r="M4302" i="1"/>
  <c r="L4304" i="1" l="1"/>
  <c r="N4302" i="1"/>
  <c r="O4300" i="1"/>
  <c r="O4301" i="1"/>
  <c r="M4303" i="1"/>
  <c r="A4299" i="3" l="1"/>
  <c r="A4300" i="3"/>
  <c r="N4303" i="1"/>
  <c r="L4305" i="1"/>
  <c r="M4304" i="1"/>
  <c r="L4306" i="1" l="1"/>
  <c r="N4304" i="1"/>
  <c r="O4302" i="1"/>
  <c r="O4303" i="1"/>
  <c r="M4305" i="1"/>
  <c r="A4301" i="3" l="1"/>
  <c r="A4302" i="3"/>
  <c r="N4305" i="1"/>
  <c r="L4307" i="1"/>
  <c r="M4306" i="1"/>
  <c r="L4308" i="1" l="1"/>
  <c r="N4306" i="1"/>
  <c r="O4304" i="1"/>
  <c r="O4305" i="1"/>
  <c r="M4307" i="1"/>
  <c r="A4303" i="3" l="1"/>
  <c r="A4304" i="3"/>
  <c r="L4309" i="1"/>
  <c r="N4307" i="1"/>
  <c r="O4306" i="1"/>
  <c r="M4308" i="1"/>
  <c r="A4305" i="3" l="1"/>
  <c r="N4308" i="1"/>
  <c r="L4310" i="1"/>
  <c r="O4307" i="1"/>
  <c r="M4309" i="1"/>
  <c r="A4306" i="3" l="1"/>
  <c r="L4311" i="1"/>
  <c r="N4309" i="1"/>
  <c r="M4310" i="1"/>
  <c r="L4312" i="1" l="1"/>
  <c r="N4310" i="1"/>
  <c r="O4308" i="1"/>
  <c r="M4311" i="1"/>
  <c r="A4307" i="3" l="1"/>
  <c r="O4309" i="1"/>
  <c r="A4308" i="3" l="1"/>
  <c r="L4313" i="1"/>
  <c r="N4311" i="1"/>
  <c r="M4312" i="1"/>
  <c r="L4314" i="1" l="1"/>
  <c r="N4312" i="1"/>
  <c r="O4310" i="1"/>
  <c r="M4313" i="1"/>
  <c r="A4309" i="3" l="1"/>
  <c r="O4311" i="1"/>
  <c r="A4310" i="3" l="1"/>
  <c r="N4313" i="1"/>
  <c r="L4315" i="1"/>
  <c r="O4312" i="1"/>
  <c r="M4314" i="1"/>
  <c r="A4311" i="3" l="1"/>
  <c r="L4316" i="1"/>
  <c r="N4314" i="1"/>
  <c r="O4313" i="1"/>
  <c r="M4315" i="1"/>
  <c r="A4312" i="3" l="1"/>
  <c r="L4317" i="1"/>
  <c r="N4315" i="1"/>
  <c r="O4314" i="1"/>
  <c r="M4316" i="1"/>
  <c r="A4313" i="3" l="1"/>
  <c r="L4318" i="1"/>
  <c r="N4316" i="1"/>
  <c r="O4315" i="1"/>
  <c r="M4317" i="1"/>
  <c r="A4314" i="3" l="1"/>
  <c r="N4317" i="1"/>
  <c r="L4319" i="1"/>
  <c r="M4318" i="1"/>
  <c r="N4318" i="1" l="1"/>
  <c r="L4320" i="1"/>
  <c r="O4316" i="1"/>
  <c r="O4317" i="1"/>
  <c r="M4319" i="1"/>
  <c r="A4315" i="3" l="1"/>
  <c r="A4316" i="3"/>
  <c r="L4321" i="1"/>
  <c r="N4319" i="1"/>
  <c r="M4320" i="1"/>
  <c r="N4320" i="1" l="1"/>
  <c r="L4322" i="1"/>
  <c r="O4318" i="1"/>
  <c r="M4321" i="1"/>
  <c r="A4317" i="3" l="1"/>
  <c r="O4319" i="1"/>
  <c r="A4318" i="3" l="1"/>
  <c r="N4321" i="1"/>
  <c r="L4323" i="1"/>
  <c r="O4320" i="1"/>
  <c r="M4322" i="1"/>
  <c r="A4319" i="3" l="1"/>
  <c r="L4324" i="1"/>
  <c r="N4322" i="1"/>
  <c r="M4323" i="1"/>
  <c r="L4325" i="1" l="1"/>
  <c r="N4323" i="1"/>
  <c r="O4321" i="1"/>
  <c r="O4322" i="1"/>
  <c r="M4324" i="1"/>
  <c r="A4320" i="3" l="1"/>
  <c r="A4321" i="3"/>
  <c r="L4326" i="1"/>
  <c r="N4324" i="1"/>
  <c r="O4323" i="1"/>
  <c r="M4325" i="1"/>
  <c r="A4322" i="3" l="1"/>
  <c r="N4325" i="1"/>
  <c r="L4327" i="1"/>
  <c r="O4324" i="1"/>
  <c r="M4326" i="1"/>
  <c r="A4323" i="3" l="1"/>
  <c r="N4326" i="1"/>
  <c r="L4328" i="1"/>
  <c r="M4327" i="1"/>
  <c r="N4327" i="1" l="1"/>
  <c r="L4329" i="1"/>
  <c r="O4325" i="1"/>
  <c r="M4328" i="1"/>
  <c r="A4324" i="3" l="1"/>
  <c r="O4326" i="1"/>
  <c r="A4325" i="3" l="1"/>
  <c r="L4330" i="1"/>
  <c r="N4328" i="1"/>
  <c r="M4329" i="1"/>
  <c r="L4331" i="1" l="1"/>
  <c r="N4329" i="1"/>
  <c r="O4327" i="1"/>
  <c r="O4328" i="1"/>
  <c r="M4330" i="1"/>
  <c r="A4326" i="3" l="1"/>
  <c r="A4327" i="3"/>
  <c r="N4330" i="1"/>
  <c r="L4332" i="1"/>
  <c r="O4329" i="1"/>
  <c r="M4331" i="1"/>
  <c r="A4328" i="3" l="1"/>
  <c r="N4331" i="1"/>
  <c r="L4333" i="1"/>
  <c r="O4330" i="1"/>
  <c r="M4332" i="1"/>
  <c r="A4329" i="3" l="1"/>
  <c r="L4334" i="1"/>
  <c r="N4332" i="1"/>
  <c r="M4333" i="1"/>
  <c r="L4335" i="1" l="1"/>
  <c r="N4333" i="1"/>
  <c r="O4331" i="1"/>
  <c r="M4334" i="1"/>
  <c r="A4330" i="3" l="1"/>
  <c r="O4332" i="1"/>
  <c r="A4331" i="3" l="1"/>
  <c r="L4336" i="1"/>
  <c r="N4334" i="1"/>
  <c r="O4333" i="1"/>
  <c r="M4335" i="1"/>
  <c r="A4332" i="3" l="1"/>
  <c r="N4335" i="1"/>
  <c r="L4337" i="1"/>
  <c r="M4336" i="1"/>
  <c r="L4338" i="1" l="1"/>
  <c r="N4336" i="1"/>
  <c r="O4334" i="1"/>
  <c r="M4337" i="1"/>
  <c r="A4333" i="3" l="1"/>
  <c r="O4335" i="1"/>
  <c r="A4334" i="3" l="1"/>
  <c r="N4337" i="1"/>
  <c r="L4339" i="1"/>
  <c r="O4336" i="1"/>
  <c r="M4338" i="1"/>
  <c r="A4335" i="3" l="1"/>
  <c r="L4340" i="1"/>
  <c r="N4338" i="1"/>
  <c r="M4339" i="1"/>
  <c r="L4341" i="1" l="1"/>
  <c r="N4339" i="1"/>
  <c r="O4337" i="1"/>
  <c r="M4340" i="1"/>
  <c r="A4336" i="3" l="1"/>
  <c r="O4338" i="1"/>
  <c r="A4337" i="3" l="1"/>
  <c r="N4340" i="1"/>
  <c r="L4342" i="1"/>
  <c r="M4341" i="1"/>
  <c r="L4343" i="1" l="1"/>
  <c r="N4341" i="1"/>
  <c r="O4339" i="1"/>
  <c r="M4342" i="1"/>
  <c r="A4338" i="3" l="1"/>
  <c r="O4340" i="1"/>
  <c r="A4339" i="3" l="1"/>
  <c r="L4344" i="1"/>
  <c r="N4342" i="1"/>
  <c r="O4341" i="1"/>
  <c r="M4343" i="1"/>
  <c r="A4340" i="3" l="1"/>
  <c r="N4343" i="1"/>
  <c r="L4345" i="1"/>
  <c r="M4344" i="1"/>
  <c r="L4346" i="1" l="1"/>
  <c r="N4344" i="1"/>
  <c r="O4342" i="1"/>
  <c r="O4343" i="1"/>
  <c r="M4345" i="1"/>
  <c r="A4341" i="3" l="1"/>
  <c r="A4342" i="3"/>
  <c r="N4345" i="1"/>
  <c r="L4347" i="1"/>
  <c r="M4346" i="1"/>
  <c r="L4348" i="1" l="1"/>
  <c r="N4346" i="1"/>
  <c r="O4344" i="1"/>
  <c r="O4345" i="1"/>
  <c r="M4347" i="1"/>
  <c r="A4343" i="3" l="1"/>
  <c r="A4344" i="3"/>
  <c r="N4347" i="1"/>
  <c r="L4349" i="1"/>
  <c r="O4346" i="1"/>
  <c r="M4348" i="1"/>
  <c r="A4345" i="3" l="1"/>
  <c r="L4350" i="1"/>
  <c r="N4348" i="1"/>
  <c r="O4347" i="1"/>
  <c r="M4349" i="1"/>
  <c r="A4346" i="3" l="1"/>
  <c r="L4351" i="1"/>
  <c r="N4349" i="1"/>
  <c r="M4350" i="1"/>
  <c r="N4350" i="1" l="1"/>
  <c r="L4352" i="1"/>
  <c r="O4348" i="1"/>
  <c r="M4351" i="1"/>
  <c r="A4347" i="3" l="1"/>
  <c r="O4349" i="1"/>
  <c r="A4348" i="3" l="1"/>
  <c r="N4351" i="1"/>
  <c r="L4353" i="1"/>
  <c r="O4350" i="1"/>
  <c r="M4352" i="1"/>
  <c r="A4349" i="3" l="1"/>
  <c r="N4352" i="1"/>
  <c r="L4354" i="1"/>
  <c r="M4353" i="1"/>
  <c r="N4353" i="1" l="1"/>
  <c r="L4355" i="1"/>
  <c r="O4351" i="1"/>
  <c r="M4354" i="1"/>
  <c r="A4350" i="3" l="1"/>
  <c r="O4352" i="1"/>
  <c r="A4351" i="3" l="1"/>
  <c r="L4356" i="1"/>
  <c r="N4354" i="1"/>
  <c r="M4355" i="1"/>
  <c r="L4357" i="1" l="1"/>
  <c r="N4355" i="1"/>
  <c r="O4353" i="1"/>
  <c r="O4354" i="1"/>
  <c r="M4356" i="1"/>
  <c r="A4352" i="3" l="1"/>
  <c r="A4353" i="3"/>
  <c r="N4356" i="1"/>
  <c r="L4358" i="1"/>
  <c r="O4355" i="1"/>
  <c r="M4357" i="1"/>
  <c r="A4354" i="3" l="1"/>
  <c r="L4359" i="1"/>
  <c r="N4357" i="1"/>
  <c r="M4358" i="1"/>
  <c r="L4360" i="1" l="1"/>
  <c r="N4358" i="1"/>
  <c r="O4356" i="1"/>
  <c r="O4357" i="1"/>
  <c r="M4359" i="1"/>
  <c r="A4355" i="3" l="1"/>
  <c r="A4356" i="3"/>
  <c r="L4361" i="1"/>
  <c r="N4359" i="1"/>
  <c r="O4358" i="1"/>
  <c r="M4360" i="1"/>
  <c r="A4357" i="3" l="1"/>
  <c r="L4362" i="1"/>
  <c r="N4360" i="1"/>
  <c r="O4359" i="1"/>
  <c r="M4361" i="1"/>
  <c r="A4358" i="3" l="1"/>
  <c r="L4363" i="1"/>
  <c r="N4361" i="1"/>
  <c r="O4360" i="1"/>
  <c r="M4362" i="1"/>
  <c r="A4359" i="3" l="1"/>
  <c r="L4364" i="1"/>
  <c r="N4362" i="1"/>
  <c r="O4361" i="1"/>
  <c r="M4363" i="1"/>
  <c r="A4360" i="3" l="1"/>
  <c r="N4363" i="1"/>
  <c r="L4365" i="1"/>
  <c r="O4362" i="1"/>
  <c r="M4364" i="1"/>
  <c r="A4361" i="3" l="1"/>
  <c r="L4366" i="1"/>
  <c r="N4364" i="1"/>
  <c r="O4363" i="1"/>
  <c r="M4365" i="1"/>
  <c r="A4362" i="3" l="1"/>
  <c r="N4365" i="1"/>
  <c r="L4367" i="1"/>
  <c r="M4366" i="1"/>
  <c r="L4368" i="1" l="1"/>
  <c r="N4366" i="1"/>
  <c r="O4364" i="1"/>
  <c r="O4365" i="1"/>
  <c r="M4367" i="1"/>
  <c r="A4363" i="3" l="1"/>
  <c r="A4364" i="3"/>
  <c r="N4367" i="1"/>
  <c r="L4369" i="1"/>
  <c r="M4368" i="1"/>
  <c r="L4370" i="1" l="1"/>
  <c r="N4368" i="1"/>
  <c r="O4366" i="1"/>
  <c r="O4367" i="1"/>
  <c r="M4369" i="1"/>
  <c r="A4365" i="3" l="1"/>
  <c r="A4366" i="3"/>
  <c r="N4369" i="1"/>
  <c r="L4371" i="1"/>
  <c r="M4370" i="1"/>
  <c r="N4370" i="1" l="1"/>
  <c r="L4372" i="1"/>
  <c r="O4368" i="1"/>
  <c r="M4371" i="1"/>
  <c r="A4367" i="3" l="1"/>
  <c r="O4369" i="1"/>
  <c r="A4368" i="3" l="1"/>
  <c r="N4371" i="1"/>
  <c r="L4373" i="1"/>
  <c r="M4372" i="1"/>
  <c r="L4374" i="1" l="1"/>
  <c r="N4372" i="1"/>
  <c r="O4370" i="1"/>
  <c r="M4373" i="1"/>
  <c r="A4369" i="3" l="1"/>
  <c r="O4371" i="1"/>
  <c r="A4370" i="3" l="1"/>
  <c r="L4375" i="1"/>
  <c r="N4373" i="1"/>
  <c r="M4374" i="1"/>
  <c r="L4376" i="1" l="1"/>
  <c r="N4374" i="1"/>
  <c r="O4372" i="1"/>
  <c r="O4373" i="1"/>
  <c r="M4375" i="1"/>
  <c r="A4371" i="3" l="1"/>
  <c r="A4372" i="3"/>
  <c r="L4377" i="1"/>
  <c r="N4375" i="1"/>
  <c r="O4374" i="1"/>
  <c r="M4376" i="1"/>
  <c r="A4373" i="3" l="1"/>
  <c r="L4378" i="1"/>
  <c r="N4376" i="1"/>
  <c r="M4377" i="1"/>
  <c r="L4379" i="1" l="1"/>
  <c r="N4377" i="1"/>
  <c r="O4375" i="1"/>
  <c r="O4376" i="1"/>
  <c r="M4378" i="1"/>
  <c r="A4374" i="3" l="1"/>
  <c r="A4375" i="3"/>
  <c r="N4378" i="1"/>
  <c r="L4380" i="1"/>
  <c r="M4379" i="1"/>
  <c r="N4379" i="1" l="1"/>
  <c r="L4381" i="1"/>
  <c r="O4377" i="1"/>
  <c r="M4380" i="1"/>
  <c r="A4376" i="3" l="1"/>
  <c r="O4378" i="1"/>
  <c r="A4377" i="3" l="1"/>
  <c r="L4382" i="1"/>
  <c r="N4380" i="1"/>
  <c r="M4381" i="1"/>
  <c r="N4381" i="1" l="1"/>
  <c r="L4383" i="1"/>
  <c r="O4379" i="1"/>
  <c r="O4380" i="1"/>
  <c r="M4382" i="1"/>
  <c r="A4378" i="3" l="1"/>
  <c r="A4379" i="3"/>
  <c r="N4382" i="1"/>
  <c r="L4384" i="1"/>
  <c r="O4381" i="1"/>
  <c r="M4383" i="1"/>
  <c r="A4380" i="3" l="1"/>
  <c r="L4385" i="1"/>
  <c r="N4383" i="1"/>
  <c r="O4382" i="1"/>
  <c r="M4384" i="1"/>
  <c r="A4381" i="3" l="1"/>
  <c r="N4384" i="1"/>
  <c r="L4386" i="1"/>
  <c r="M4385" i="1"/>
  <c r="N4385" i="1" l="1"/>
  <c r="L4387" i="1"/>
  <c r="O4383" i="1"/>
  <c r="O4384" i="1"/>
  <c r="M4386" i="1"/>
  <c r="A4382" i="3" l="1"/>
  <c r="A4383" i="3"/>
  <c r="L4388" i="1"/>
  <c r="N4386" i="1"/>
  <c r="O4385" i="1"/>
  <c r="M4387" i="1"/>
  <c r="A4384" i="3" l="1"/>
  <c r="N4387" i="1"/>
  <c r="L4389" i="1"/>
  <c r="M4388" i="1"/>
  <c r="N4388" i="1" l="1"/>
  <c r="L4390" i="1"/>
  <c r="O4386" i="1"/>
  <c r="O4387" i="1"/>
  <c r="M4389" i="1"/>
  <c r="A4385" i="3" l="1"/>
  <c r="A4386" i="3"/>
  <c r="L4391" i="1"/>
  <c r="N4389" i="1"/>
  <c r="M4390" i="1"/>
  <c r="L4392" i="1" l="1"/>
  <c r="N4390" i="1"/>
  <c r="O4388" i="1"/>
  <c r="O4389" i="1"/>
  <c r="M4391" i="1"/>
  <c r="A4387" i="3" l="1"/>
  <c r="A4388" i="3"/>
  <c r="L4393" i="1"/>
  <c r="N4391" i="1"/>
  <c r="O4390" i="1"/>
  <c r="M4392" i="1"/>
  <c r="A4389" i="3" l="1"/>
  <c r="L4394" i="1"/>
  <c r="N4392" i="1"/>
  <c r="M4393" i="1"/>
  <c r="N4393" i="1" l="1"/>
  <c r="L4395" i="1"/>
  <c r="O4391" i="1"/>
  <c r="M4394" i="1"/>
  <c r="A4390" i="3" l="1"/>
  <c r="O4392" i="1"/>
  <c r="A4391" i="3" l="1"/>
  <c r="N4394" i="1"/>
  <c r="L4396" i="1"/>
  <c r="M4395" i="1"/>
  <c r="L4397" i="1" l="1"/>
  <c r="N4395" i="1"/>
  <c r="O4393" i="1"/>
  <c r="O4394" i="1"/>
  <c r="M4396" i="1"/>
  <c r="A4392" i="3" l="1"/>
  <c r="A4393" i="3"/>
  <c r="N4396" i="1"/>
  <c r="L4398" i="1"/>
  <c r="O4395" i="1"/>
  <c r="M4397" i="1"/>
  <c r="A4394" i="3" l="1"/>
  <c r="N4397" i="1"/>
  <c r="L4399" i="1"/>
  <c r="O4396" i="1"/>
  <c r="M4398" i="1"/>
  <c r="A4395" i="3" l="1"/>
  <c r="L4400" i="1"/>
  <c r="N4398" i="1"/>
  <c r="O4397" i="1"/>
  <c r="M4399" i="1"/>
  <c r="A4396" i="3" l="1"/>
  <c r="N4399" i="1"/>
  <c r="L4401" i="1"/>
  <c r="O4398" i="1"/>
  <c r="M4400" i="1"/>
  <c r="A4397" i="3" l="1"/>
  <c r="N4400" i="1"/>
  <c r="L4402" i="1"/>
  <c r="M4401" i="1"/>
  <c r="L4403" i="1" l="1"/>
  <c r="N4401" i="1"/>
  <c r="O4399" i="1"/>
  <c r="M4402" i="1"/>
  <c r="A4398" i="3" l="1"/>
  <c r="O4400" i="1"/>
  <c r="A4399" i="3" l="1"/>
  <c r="N4402" i="1"/>
  <c r="L4404" i="1"/>
  <c r="M4403" i="1"/>
  <c r="N4403" i="1" l="1"/>
  <c r="L4405" i="1"/>
  <c r="O4401" i="1"/>
  <c r="O4402" i="1"/>
  <c r="M4404" i="1"/>
  <c r="A4400" i="3" l="1"/>
  <c r="A4401" i="3"/>
  <c r="L4406" i="1"/>
  <c r="N4404" i="1"/>
  <c r="O4403" i="1"/>
  <c r="M4405" i="1"/>
  <c r="A4402" i="3" l="1"/>
  <c r="N4405" i="1"/>
  <c r="L4407" i="1"/>
  <c r="M4406" i="1"/>
  <c r="L4408" i="1" l="1"/>
  <c r="N4406" i="1"/>
  <c r="O4404" i="1"/>
  <c r="O4405" i="1"/>
  <c r="M4407" i="1"/>
  <c r="A4403" i="3" l="1"/>
  <c r="A4404" i="3"/>
  <c r="N4407" i="1"/>
  <c r="L4409" i="1"/>
  <c r="O4406" i="1"/>
  <c r="M4408" i="1"/>
  <c r="A4405" i="3" l="1"/>
  <c r="N4408" i="1"/>
  <c r="L4410" i="1"/>
  <c r="M4409" i="1"/>
  <c r="L4411" i="1" l="1"/>
  <c r="N4409" i="1"/>
  <c r="O4407" i="1"/>
  <c r="M4410" i="1"/>
  <c r="A4406" i="3" l="1"/>
  <c r="O4408" i="1"/>
  <c r="A4407" i="3" l="1"/>
  <c r="N4410" i="1"/>
  <c r="L4412" i="1"/>
  <c r="O4409" i="1"/>
  <c r="M4411" i="1"/>
  <c r="A4408" i="3" l="1"/>
  <c r="N4411" i="1"/>
  <c r="L4413" i="1"/>
  <c r="M4412" i="1"/>
  <c r="L4414" i="1" l="1"/>
  <c r="N4412" i="1"/>
  <c r="O4410" i="1"/>
  <c r="M4413" i="1"/>
  <c r="A4409" i="3" l="1"/>
  <c r="O4411" i="1"/>
  <c r="A4410" i="3" l="1"/>
  <c r="L4415" i="1"/>
  <c r="N4413" i="1"/>
  <c r="O4412" i="1"/>
  <c r="M4414" i="1"/>
  <c r="A4411" i="3" l="1"/>
  <c r="N4414" i="1"/>
  <c r="L4416" i="1"/>
  <c r="M4415" i="1"/>
  <c r="L4417" i="1" l="1"/>
  <c r="N4415" i="1"/>
  <c r="O4413" i="1"/>
  <c r="M4416" i="1"/>
  <c r="A4412" i="3" l="1"/>
  <c r="O4414" i="1"/>
  <c r="A4413" i="3" l="1"/>
  <c r="N4416" i="1"/>
  <c r="L4418" i="1"/>
  <c r="O4415" i="1"/>
  <c r="M4417" i="1"/>
  <c r="A4414" i="3" l="1"/>
  <c r="N4417" i="1"/>
  <c r="L4419" i="1"/>
  <c r="O4416" i="1"/>
  <c r="M4418" i="1"/>
  <c r="A4415" i="3" l="1"/>
  <c r="N4418" i="1"/>
  <c r="L4420" i="1"/>
  <c r="O4417" i="1"/>
  <c r="M4419" i="1"/>
  <c r="A4416" i="3" l="1"/>
  <c r="N4419" i="1"/>
  <c r="L4421" i="1"/>
  <c r="O4418" i="1"/>
  <c r="M4420" i="1"/>
  <c r="A4417" i="3" l="1"/>
  <c r="N4420" i="1"/>
  <c r="L4422" i="1"/>
  <c r="O4419" i="1"/>
  <c r="M4421" i="1"/>
  <c r="A4418" i="3" l="1"/>
  <c r="N4421" i="1"/>
  <c r="L4423" i="1"/>
  <c r="O4420" i="1"/>
  <c r="M4422" i="1"/>
  <c r="A4419" i="3" l="1"/>
  <c r="L4424" i="1"/>
  <c r="N4422" i="1"/>
  <c r="O4421" i="1"/>
  <c r="M4423" i="1"/>
  <c r="A4420" i="3" l="1"/>
  <c r="L4425" i="1"/>
  <c r="N4423" i="1"/>
  <c r="M4424" i="1"/>
  <c r="N4424" i="1" l="1"/>
  <c r="L4426" i="1"/>
  <c r="O4422" i="1"/>
  <c r="O4423" i="1"/>
  <c r="M4425" i="1"/>
  <c r="A4421" i="3" l="1"/>
  <c r="A4422" i="3"/>
  <c r="N4425" i="1"/>
  <c r="L4427" i="1"/>
  <c r="O4424" i="1"/>
  <c r="M4426" i="1"/>
  <c r="A4423" i="3" l="1"/>
  <c r="N4426" i="1"/>
  <c r="L4428" i="1"/>
  <c r="O4425" i="1"/>
  <c r="M4427" i="1"/>
  <c r="A4424" i="3" l="1"/>
  <c r="L4429" i="1"/>
  <c r="N4427" i="1"/>
  <c r="M4428" i="1"/>
  <c r="L4430" i="1" l="1"/>
  <c r="N4428" i="1"/>
  <c r="O4426" i="1"/>
  <c r="O4427" i="1"/>
  <c r="M4429" i="1"/>
  <c r="A4425" i="3" l="1"/>
  <c r="A4426" i="3"/>
  <c r="N4429" i="1"/>
  <c r="L4431" i="1"/>
  <c r="M4430" i="1"/>
  <c r="N4430" i="1" l="1"/>
  <c r="L4432" i="1"/>
  <c r="O4428" i="1"/>
  <c r="M4431" i="1"/>
  <c r="A4427" i="3" l="1"/>
  <c r="O4429" i="1"/>
  <c r="A4428" i="3" l="1"/>
  <c r="L4433" i="1"/>
  <c r="N4431" i="1"/>
  <c r="O4430" i="1"/>
  <c r="M4432" i="1"/>
  <c r="A4429" i="3" l="1"/>
  <c r="N4432" i="1"/>
  <c r="L4434" i="1"/>
  <c r="O4431" i="1"/>
  <c r="M4433" i="1"/>
  <c r="A4430" i="3" l="1"/>
  <c r="L4435" i="1"/>
  <c r="N4433" i="1"/>
  <c r="M4434" i="1"/>
  <c r="N4434" i="1" l="1"/>
  <c r="L4436" i="1"/>
  <c r="O4432" i="1"/>
  <c r="O4433" i="1"/>
  <c r="M4435" i="1"/>
  <c r="A4431" i="3" l="1"/>
  <c r="A4432" i="3"/>
  <c r="N4435" i="1"/>
  <c r="L4437" i="1"/>
  <c r="O4434" i="1"/>
  <c r="M4436" i="1"/>
  <c r="A4433" i="3" l="1"/>
  <c r="N4436" i="1"/>
  <c r="L4438" i="1"/>
  <c r="O4435" i="1"/>
  <c r="M4437" i="1"/>
  <c r="A4434" i="3" l="1"/>
  <c r="N4437" i="1"/>
  <c r="L4439" i="1"/>
  <c r="O4436" i="1"/>
  <c r="M4438" i="1"/>
  <c r="A4435" i="3" l="1"/>
  <c r="L4440" i="1"/>
  <c r="N4438" i="1"/>
  <c r="M4439" i="1"/>
  <c r="N4439" i="1" l="1"/>
  <c r="L4441" i="1"/>
  <c r="O4437" i="1"/>
  <c r="M4440" i="1"/>
  <c r="A4436" i="3" l="1"/>
  <c r="O4438" i="1"/>
  <c r="A4437" i="3" l="1"/>
  <c r="N4440" i="1"/>
  <c r="L4442" i="1"/>
  <c r="M4441" i="1"/>
  <c r="N4441" i="1" l="1"/>
  <c r="L4443" i="1"/>
  <c r="O4439" i="1"/>
  <c r="M4442" i="1"/>
  <c r="A4438" i="3" l="1"/>
  <c r="O4440" i="1"/>
  <c r="A4439" i="3" l="1"/>
  <c r="N4442" i="1"/>
  <c r="L4444" i="1"/>
  <c r="M4443" i="1"/>
  <c r="N4443" i="1" l="1"/>
  <c r="L4445" i="1"/>
  <c r="O4441" i="1"/>
  <c r="M4444" i="1"/>
  <c r="A4440" i="3" l="1"/>
  <c r="O4442" i="1"/>
  <c r="A4441" i="3" l="1"/>
  <c r="L4446" i="1"/>
  <c r="N4444" i="1"/>
  <c r="O4443" i="1"/>
  <c r="M4445" i="1"/>
  <c r="A4442" i="3" l="1"/>
  <c r="L4447" i="1"/>
  <c r="N4445" i="1"/>
  <c r="M4446" i="1"/>
  <c r="L4448" i="1" l="1"/>
  <c r="N4446" i="1"/>
  <c r="O4444" i="1"/>
  <c r="M4447" i="1"/>
  <c r="A4443" i="3" l="1"/>
  <c r="O4445" i="1"/>
  <c r="A4444" i="3" l="1"/>
  <c r="L4449" i="1"/>
  <c r="N4447" i="1"/>
  <c r="M4448" i="1"/>
  <c r="N4448" i="1" l="1"/>
  <c r="L4450" i="1"/>
  <c r="O4446" i="1"/>
  <c r="M4449" i="1"/>
  <c r="A4445" i="3" l="1"/>
  <c r="O4447" i="1"/>
  <c r="A4446" i="3" l="1"/>
  <c r="N4449" i="1"/>
  <c r="L4451" i="1"/>
  <c r="M4450" i="1"/>
  <c r="L4452" i="1" l="1"/>
  <c r="N4450" i="1"/>
  <c r="O4448" i="1"/>
  <c r="M4451" i="1"/>
  <c r="A4447" i="3" l="1"/>
  <c r="O4449" i="1"/>
  <c r="A4448" i="3" l="1"/>
  <c r="N4451" i="1"/>
  <c r="L4453" i="1"/>
  <c r="M4452" i="1"/>
  <c r="L4454" i="1" l="1"/>
  <c r="N4452" i="1"/>
  <c r="O4450" i="1"/>
  <c r="O4451" i="1"/>
  <c r="M4453" i="1"/>
  <c r="A4449" i="3" l="1"/>
  <c r="A4450" i="3"/>
  <c r="L4455" i="1"/>
  <c r="N4453" i="1"/>
  <c r="O4452" i="1"/>
  <c r="M4454" i="1"/>
  <c r="A4451" i="3" l="1"/>
  <c r="L4456" i="1"/>
  <c r="N4454" i="1"/>
  <c r="M4455" i="1"/>
  <c r="N4455" i="1" l="1"/>
  <c r="L4457" i="1"/>
  <c r="O4453" i="1"/>
  <c r="O4454" i="1"/>
  <c r="M4456" i="1"/>
  <c r="A4452" i="3" l="1"/>
  <c r="A4453" i="3"/>
  <c r="L4458" i="1"/>
  <c r="N4456" i="1"/>
  <c r="O4455" i="1"/>
  <c r="M4457" i="1"/>
  <c r="A4454" i="3" l="1"/>
  <c r="N4457" i="1"/>
  <c r="L4459" i="1"/>
  <c r="M4458" i="1"/>
  <c r="L4460" i="1" l="1"/>
  <c r="N4458" i="1"/>
  <c r="O4456" i="1"/>
  <c r="M4459" i="1"/>
  <c r="A4455" i="3" l="1"/>
  <c r="O4457" i="1"/>
  <c r="A4456" i="3" l="1"/>
  <c r="L4461" i="1"/>
  <c r="N4459" i="1"/>
  <c r="O4458" i="1"/>
  <c r="M4460" i="1"/>
  <c r="A4457" i="3" l="1"/>
  <c r="N4460" i="1"/>
  <c r="L4462" i="1"/>
  <c r="M4461" i="1"/>
  <c r="N4461" i="1" l="1"/>
  <c r="L4463" i="1"/>
  <c r="O4459" i="1"/>
  <c r="M4462" i="1"/>
  <c r="A4458" i="3" l="1"/>
  <c r="O4460" i="1"/>
  <c r="A4459" i="3" l="1"/>
  <c r="N4462" i="1"/>
  <c r="L4464" i="1"/>
  <c r="O4461" i="1"/>
  <c r="M4463" i="1"/>
  <c r="A4460" i="3" l="1"/>
  <c r="N4463" i="1"/>
  <c r="L4465" i="1"/>
  <c r="M4464" i="1"/>
  <c r="N4464" i="1" l="1"/>
  <c r="L4466" i="1"/>
  <c r="O4462" i="1"/>
  <c r="M4465" i="1"/>
  <c r="A4461" i="3" l="1"/>
  <c r="O4463" i="1"/>
  <c r="A4462" i="3" l="1"/>
  <c r="L4467" i="1"/>
  <c r="N4465" i="1"/>
  <c r="O4464" i="1"/>
  <c r="M4466" i="1"/>
  <c r="A4463" i="3" l="1"/>
  <c r="N4466" i="1"/>
  <c r="L4468" i="1"/>
  <c r="O4465" i="1"/>
  <c r="M4467" i="1"/>
  <c r="A4464" i="3" l="1"/>
  <c r="L4469" i="1"/>
  <c r="N4467" i="1"/>
  <c r="M4468" i="1"/>
  <c r="L4470" i="1" l="1"/>
  <c r="N4468" i="1"/>
  <c r="O4466" i="1"/>
  <c r="M4469" i="1"/>
  <c r="A4465" i="3" l="1"/>
  <c r="O4467" i="1"/>
  <c r="A4466" i="3" l="1"/>
  <c r="L4471" i="1"/>
  <c r="N4469" i="1"/>
  <c r="O4468" i="1"/>
  <c r="M4470" i="1"/>
  <c r="A4467" i="3" l="1"/>
  <c r="N4470" i="1"/>
  <c r="L4472" i="1"/>
  <c r="M4471" i="1"/>
  <c r="L4473" i="1" l="1"/>
  <c r="N4471" i="1"/>
  <c r="O4469" i="1"/>
  <c r="O4470" i="1"/>
  <c r="M4472" i="1"/>
  <c r="A4468" i="3" l="1"/>
  <c r="A4469" i="3"/>
  <c r="N4472" i="1"/>
  <c r="L4474" i="1"/>
  <c r="M4473" i="1"/>
  <c r="L4475" i="1" l="1"/>
  <c r="N4473" i="1"/>
  <c r="O4471" i="1"/>
  <c r="O4472" i="1"/>
  <c r="M4474" i="1"/>
  <c r="A4470" i="3" l="1"/>
  <c r="A4471" i="3"/>
  <c r="N4474" i="1"/>
  <c r="L4476" i="1"/>
  <c r="M4475" i="1"/>
  <c r="L4477" i="1" l="1"/>
  <c r="N4475" i="1"/>
  <c r="O4473" i="1"/>
  <c r="O4474" i="1"/>
  <c r="M4476" i="1"/>
  <c r="A4472" i="3" l="1"/>
  <c r="A4473" i="3"/>
  <c r="N4476" i="1"/>
  <c r="L4478" i="1"/>
  <c r="M4477" i="1"/>
  <c r="L4479" i="1" l="1"/>
  <c r="N4477" i="1"/>
  <c r="O4475" i="1"/>
  <c r="M4478" i="1"/>
  <c r="A4474" i="3" l="1"/>
  <c r="O4476" i="1"/>
  <c r="A4475" i="3" l="1"/>
  <c r="L4480" i="1"/>
  <c r="N4478" i="1"/>
  <c r="O4477" i="1"/>
  <c r="M4479" i="1"/>
  <c r="A4476" i="3" l="1"/>
  <c r="N4479" i="1"/>
  <c r="L4481" i="1"/>
  <c r="M4480" i="1"/>
  <c r="L4482" i="1" l="1"/>
  <c r="N4480" i="1"/>
  <c r="O4478" i="1"/>
  <c r="O4479" i="1"/>
  <c r="M4481" i="1"/>
  <c r="A4477" i="3" l="1"/>
  <c r="A4478" i="3"/>
  <c r="L4483" i="1"/>
  <c r="N4481" i="1"/>
  <c r="M4482" i="1"/>
  <c r="N4482" i="1" l="1"/>
  <c r="L4484" i="1"/>
  <c r="O4480" i="1"/>
  <c r="O4481" i="1"/>
  <c r="M4483" i="1"/>
  <c r="A4479" i="3" l="1"/>
  <c r="A4480" i="3"/>
  <c r="L4485" i="1"/>
  <c r="N4483" i="1"/>
  <c r="M4484" i="1"/>
  <c r="L4486" i="1" l="1"/>
  <c r="N4484" i="1"/>
  <c r="O4482" i="1"/>
  <c r="M4485" i="1"/>
  <c r="A4481" i="3" l="1"/>
  <c r="O4483" i="1"/>
  <c r="A4482" i="3" l="1"/>
  <c r="N4485" i="1"/>
  <c r="L4487" i="1"/>
  <c r="O4484" i="1"/>
  <c r="M4486" i="1"/>
  <c r="A4483" i="3" l="1"/>
  <c r="N4486" i="1"/>
  <c r="L4488" i="1"/>
  <c r="M4487" i="1"/>
  <c r="L4489" i="1" l="1"/>
  <c r="N4487" i="1"/>
  <c r="O4485" i="1"/>
  <c r="O4486" i="1"/>
  <c r="M4488" i="1"/>
  <c r="A4484" i="3" l="1"/>
  <c r="A4485" i="3"/>
  <c r="N4488" i="1"/>
  <c r="L4490" i="1"/>
  <c r="O4487" i="1"/>
  <c r="M4489" i="1"/>
  <c r="A4486" i="3" l="1"/>
  <c r="L4491" i="1"/>
  <c r="N4489" i="1"/>
  <c r="O4488" i="1"/>
  <c r="M4490" i="1"/>
  <c r="A4487" i="3" l="1"/>
  <c r="L4492" i="1"/>
  <c r="N4490" i="1"/>
  <c r="O4489" i="1"/>
  <c r="M4491" i="1"/>
  <c r="A4488" i="3" l="1"/>
  <c r="N4491" i="1"/>
  <c r="L4493" i="1"/>
  <c r="M4492" i="1"/>
  <c r="L4494" i="1" l="1"/>
  <c r="N4492" i="1"/>
  <c r="O4490" i="1"/>
  <c r="O4491" i="1"/>
  <c r="M4493" i="1"/>
  <c r="A4489" i="3" l="1"/>
  <c r="A4490" i="3"/>
  <c r="N4493" i="1"/>
  <c r="L4495" i="1"/>
  <c r="O4492" i="1"/>
  <c r="M4494" i="1"/>
  <c r="A4491" i="3" l="1"/>
  <c r="N4494" i="1"/>
  <c r="L4496" i="1"/>
  <c r="M4495" i="1"/>
  <c r="L4497" i="1" l="1"/>
  <c r="N4495" i="1"/>
  <c r="O4493" i="1"/>
  <c r="O4494" i="1"/>
  <c r="M4496" i="1"/>
  <c r="A4492" i="3" l="1"/>
  <c r="A4493" i="3"/>
  <c r="L4498" i="1"/>
  <c r="N4496" i="1"/>
  <c r="O4495" i="1"/>
  <c r="M4497" i="1"/>
  <c r="A4494" i="3" l="1"/>
  <c r="N4497" i="1"/>
  <c r="L4499" i="1"/>
  <c r="O4496" i="1"/>
  <c r="M4498" i="1"/>
  <c r="A4495" i="3" l="1"/>
  <c r="N4498" i="1"/>
  <c r="L4500" i="1"/>
  <c r="O4497" i="1"/>
  <c r="M4499" i="1"/>
  <c r="A4496" i="3" l="1"/>
  <c r="L4501" i="1"/>
  <c r="N4499" i="1"/>
  <c r="O4498" i="1"/>
  <c r="M4500" i="1"/>
  <c r="A4497" i="3" l="1"/>
  <c r="N4500" i="1"/>
  <c r="L4502" i="1"/>
  <c r="M4501" i="1"/>
  <c r="N4501" i="1" l="1"/>
  <c r="L4503" i="1"/>
  <c r="O4499" i="1"/>
  <c r="O4500" i="1"/>
  <c r="M4502" i="1"/>
  <c r="A4498" i="3" l="1"/>
  <c r="A4499" i="3"/>
  <c r="N4502" i="1"/>
  <c r="L4504" i="1"/>
  <c r="M4503" i="1"/>
  <c r="N4503" i="1" l="1"/>
  <c r="L4505" i="1"/>
  <c r="O4501" i="1"/>
  <c r="M4504" i="1"/>
  <c r="A4500" i="3" l="1"/>
  <c r="O4502" i="1"/>
  <c r="A4501" i="3" l="1"/>
  <c r="L4506" i="1"/>
  <c r="N4504" i="1"/>
  <c r="O4503" i="1"/>
  <c r="M4505" i="1"/>
  <c r="A4502" i="3" l="1"/>
  <c r="N4505" i="1"/>
  <c r="L4507" i="1"/>
  <c r="M4506" i="1"/>
  <c r="L4508" i="1" l="1"/>
  <c r="N4506" i="1"/>
  <c r="O4504" i="1"/>
  <c r="M4507" i="1"/>
  <c r="A4503" i="3" l="1"/>
  <c r="O4505" i="1"/>
  <c r="A4504" i="3" l="1"/>
  <c r="N4507" i="1"/>
  <c r="L4509" i="1"/>
  <c r="M4508" i="1"/>
  <c r="N4508" i="1" l="1"/>
  <c r="L4510" i="1"/>
  <c r="O4506" i="1"/>
  <c r="O4507" i="1"/>
  <c r="M4509" i="1"/>
  <c r="A4505" i="3" l="1"/>
  <c r="A4506" i="3"/>
  <c r="L4511" i="1"/>
  <c r="N4509" i="1"/>
  <c r="M4510" i="1"/>
  <c r="L4512" i="1" l="1"/>
  <c r="N4510" i="1"/>
  <c r="O4508" i="1"/>
  <c r="M4511" i="1"/>
  <c r="A4507" i="3" l="1"/>
  <c r="O4509" i="1"/>
  <c r="A4508" i="3" l="1"/>
  <c r="L4513" i="1"/>
  <c r="N4511" i="1"/>
  <c r="M4512" i="1"/>
  <c r="N4512" i="1" l="1"/>
  <c r="L4514" i="1"/>
  <c r="O4510" i="1"/>
  <c r="O4511" i="1"/>
  <c r="M4513" i="1"/>
  <c r="A4509" i="3" l="1"/>
  <c r="A4510" i="3"/>
  <c r="N4513" i="1"/>
  <c r="L4515" i="1"/>
  <c r="M4514" i="1"/>
  <c r="L4516" i="1" l="1"/>
  <c r="N4514" i="1"/>
  <c r="O4512" i="1"/>
  <c r="M4515" i="1"/>
  <c r="A4511" i="3" l="1"/>
  <c r="O4513" i="1"/>
  <c r="A4512" i="3" l="1"/>
  <c r="N4515" i="1"/>
  <c r="L4517" i="1"/>
  <c r="M4516" i="1"/>
  <c r="N4516" i="1" l="1"/>
  <c r="L4518" i="1"/>
  <c r="O4514" i="1"/>
  <c r="O4515" i="1"/>
  <c r="M4517" i="1"/>
  <c r="A4513" i="3" l="1"/>
  <c r="A4514" i="3"/>
  <c r="N4517" i="1"/>
  <c r="L4519" i="1"/>
  <c r="M4518" i="1"/>
  <c r="L4520" i="1" l="1"/>
  <c r="N4518" i="1"/>
  <c r="O4516" i="1"/>
  <c r="M4519" i="1"/>
  <c r="A4515" i="3" l="1"/>
  <c r="O4517" i="1"/>
  <c r="A4516" i="3" l="1"/>
  <c r="L4521" i="1"/>
  <c r="N4519" i="1"/>
  <c r="O4518" i="1"/>
  <c r="M4520" i="1"/>
  <c r="A4517" i="3" l="1"/>
  <c r="L4522" i="1"/>
  <c r="N4520" i="1"/>
  <c r="O4519" i="1"/>
  <c r="M4521" i="1"/>
  <c r="A4518" i="3" l="1"/>
  <c r="L4523" i="1"/>
  <c r="N4521" i="1"/>
  <c r="O4520" i="1"/>
  <c r="M4522" i="1"/>
  <c r="A4519" i="3" l="1"/>
  <c r="L4524" i="1"/>
  <c r="N4522" i="1"/>
  <c r="O4521" i="1"/>
  <c r="M4523" i="1"/>
  <c r="A4520" i="3" l="1"/>
  <c r="N4523" i="1"/>
  <c r="L4525" i="1"/>
  <c r="O4522" i="1"/>
  <c r="M4524" i="1"/>
  <c r="A4521" i="3" l="1"/>
  <c r="L4526" i="1"/>
  <c r="N4524" i="1"/>
  <c r="M4525" i="1"/>
  <c r="L4527" i="1" l="1"/>
  <c r="N4525" i="1"/>
  <c r="O4523" i="1"/>
  <c r="O4524" i="1"/>
  <c r="M4526" i="1"/>
  <c r="A4522" i="3" l="1"/>
  <c r="A4523" i="3"/>
  <c r="L4528" i="1"/>
  <c r="N4526" i="1"/>
  <c r="M4527" i="1"/>
  <c r="N4527" i="1" l="1"/>
  <c r="L4529" i="1"/>
  <c r="O4525" i="1"/>
  <c r="M4528" i="1"/>
  <c r="A4524" i="3" l="1"/>
  <c r="O4526" i="1"/>
  <c r="A4525" i="3" l="1"/>
  <c r="L4530" i="1"/>
  <c r="N4528" i="1"/>
  <c r="M4529" i="1"/>
  <c r="N4529" i="1" l="1"/>
  <c r="L4531" i="1"/>
  <c r="O4527" i="1"/>
  <c r="O4528" i="1"/>
  <c r="M4530" i="1"/>
  <c r="A4526" i="3" l="1"/>
  <c r="A4527" i="3"/>
  <c r="N4530" i="1"/>
  <c r="L4532" i="1"/>
  <c r="M4531" i="1"/>
  <c r="L4533" i="1" l="1"/>
  <c r="N4531" i="1"/>
  <c r="O4529" i="1"/>
  <c r="O4530" i="1"/>
  <c r="M4532" i="1"/>
  <c r="A4528" i="3" l="1"/>
  <c r="A4529" i="3"/>
  <c r="L4534" i="1"/>
  <c r="N4532" i="1"/>
  <c r="M4533" i="1"/>
  <c r="N4533" i="1" l="1"/>
  <c r="L4535" i="1"/>
  <c r="O4531" i="1"/>
  <c r="O4532" i="1"/>
  <c r="M4534" i="1"/>
  <c r="A4530" i="3" l="1"/>
  <c r="A4531" i="3"/>
  <c r="N4534" i="1"/>
  <c r="L4536" i="1"/>
  <c r="O4533" i="1"/>
  <c r="M4535" i="1"/>
  <c r="A4532" i="3" l="1"/>
  <c r="L4537" i="1"/>
  <c r="N4535" i="1"/>
  <c r="O4534" i="1"/>
  <c r="M4536" i="1"/>
  <c r="A4533" i="3" l="1"/>
  <c r="L4538" i="1"/>
  <c r="N4536" i="1"/>
  <c r="O4535" i="1"/>
  <c r="M4537" i="1"/>
  <c r="A4534" i="3" l="1"/>
  <c r="L4539" i="1"/>
  <c r="N4537" i="1"/>
  <c r="M4538" i="1"/>
  <c r="N4538" i="1" l="1"/>
  <c r="L4540" i="1"/>
  <c r="O4536" i="1"/>
  <c r="M4539" i="1"/>
  <c r="A4535" i="3" l="1"/>
  <c r="O4537" i="1"/>
  <c r="A4536" i="3" l="1"/>
  <c r="L4541" i="1"/>
  <c r="N4539" i="1"/>
  <c r="O4538" i="1"/>
  <c r="M4540" i="1"/>
  <c r="A4537" i="3" l="1"/>
  <c r="N4540" i="1"/>
  <c r="L4542" i="1"/>
  <c r="M4541" i="1"/>
  <c r="L4543" i="1" l="1"/>
  <c r="N4541" i="1"/>
  <c r="O4539" i="1"/>
  <c r="O4540" i="1"/>
  <c r="M4542" i="1"/>
  <c r="A4538" i="3" l="1"/>
  <c r="A4539" i="3"/>
  <c r="N4542" i="1"/>
  <c r="L4544" i="1"/>
  <c r="M4543" i="1"/>
  <c r="L4545" i="1" l="1"/>
  <c r="N4543" i="1"/>
  <c r="O4541" i="1"/>
  <c r="M4544" i="1"/>
  <c r="A4540" i="3" l="1"/>
  <c r="O4542" i="1"/>
  <c r="A4541" i="3" l="1"/>
  <c r="L4546" i="1"/>
  <c r="N4544" i="1"/>
  <c r="M4545" i="1"/>
  <c r="L4547" i="1" l="1"/>
  <c r="N4545" i="1"/>
  <c r="O4543" i="1"/>
  <c r="M4546" i="1"/>
  <c r="A4542" i="3" l="1"/>
  <c r="O4544" i="1"/>
  <c r="A4543" i="3" l="1"/>
  <c r="L4548" i="1"/>
  <c r="N4546" i="1"/>
  <c r="O4545" i="1"/>
  <c r="M4547" i="1"/>
  <c r="A4544" i="3" l="1"/>
  <c r="N4547" i="1"/>
  <c r="L4549" i="1"/>
  <c r="O4546" i="1"/>
  <c r="M4548" i="1"/>
  <c r="A4545" i="3" l="1"/>
  <c r="N4548" i="1"/>
  <c r="L4550" i="1"/>
  <c r="M4549" i="1"/>
  <c r="L4551" i="1" l="1"/>
  <c r="N4549" i="1"/>
  <c r="O4547" i="1"/>
  <c r="O4548" i="1"/>
  <c r="M4550" i="1"/>
  <c r="A4546" i="3" l="1"/>
  <c r="A4547" i="3"/>
  <c r="N4550" i="1"/>
  <c r="L4552" i="1"/>
  <c r="M4551" i="1"/>
  <c r="L4553" i="1" l="1"/>
  <c r="N4551" i="1"/>
  <c r="O4549" i="1"/>
  <c r="O4550" i="1"/>
  <c r="M4552" i="1"/>
  <c r="A4548" i="3" l="1"/>
  <c r="A4549" i="3"/>
  <c r="N4552" i="1"/>
  <c r="L4554" i="1"/>
  <c r="O4551" i="1"/>
  <c r="M4553" i="1"/>
  <c r="A4550" i="3" l="1"/>
  <c r="N4553" i="1"/>
  <c r="L4555" i="1"/>
  <c r="O4552" i="1"/>
  <c r="M4554" i="1"/>
  <c r="A4551" i="3" l="1"/>
  <c r="L4556" i="1"/>
  <c r="N4554" i="1"/>
  <c r="M4555" i="1"/>
  <c r="L4557" i="1" l="1"/>
  <c r="N4555" i="1"/>
  <c r="O4553" i="1"/>
  <c r="O4554" i="1"/>
  <c r="M4556" i="1"/>
  <c r="A4552" i="3" l="1"/>
  <c r="A4553" i="3"/>
  <c r="N4556" i="1"/>
  <c r="L4558" i="1"/>
  <c r="M4557" i="1"/>
  <c r="N4557" i="1" l="1"/>
  <c r="L4559" i="1"/>
  <c r="O4555" i="1"/>
  <c r="O4556" i="1"/>
  <c r="M4558" i="1"/>
  <c r="A4554" i="3" l="1"/>
  <c r="A4555" i="3"/>
  <c r="L4560" i="1"/>
  <c r="N4558" i="1"/>
  <c r="O4557" i="1"/>
  <c r="M4559" i="1"/>
  <c r="A4556" i="3" l="1"/>
  <c r="N4559" i="1"/>
  <c r="L4561" i="1"/>
  <c r="M4560" i="1"/>
  <c r="L4562" i="1" l="1"/>
  <c r="N4560" i="1"/>
  <c r="O4558" i="1"/>
  <c r="M4561" i="1"/>
  <c r="A4557" i="3" l="1"/>
  <c r="O4559" i="1"/>
  <c r="A4558" i="3" l="1"/>
  <c r="L4563" i="1"/>
  <c r="N4561" i="1"/>
  <c r="M4562" i="1"/>
  <c r="N4562" i="1" l="1"/>
  <c r="L4564" i="1"/>
  <c r="O4560" i="1"/>
  <c r="O4561" i="1"/>
  <c r="M4563" i="1"/>
  <c r="A4559" i="3" l="1"/>
  <c r="A4560" i="3"/>
  <c r="N4563" i="1"/>
  <c r="L4565" i="1"/>
  <c r="M4564" i="1"/>
  <c r="L4566" i="1" l="1"/>
  <c r="N4564" i="1"/>
  <c r="O4562" i="1"/>
  <c r="M4565" i="1"/>
  <c r="A4561" i="3" l="1"/>
  <c r="O4563" i="1"/>
  <c r="A4562" i="3" l="1"/>
  <c r="N4565" i="1"/>
  <c r="L4567" i="1"/>
  <c r="O4564" i="1"/>
  <c r="M4566" i="1"/>
  <c r="A4563" i="3" l="1"/>
  <c r="N4566" i="1"/>
  <c r="L4568" i="1"/>
  <c r="M4567" i="1"/>
  <c r="L4569" i="1" l="1"/>
  <c r="N4567" i="1"/>
  <c r="O4565" i="1"/>
  <c r="O4566" i="1"/>
  <c r="M4568" i="1"/>
  <c r="A4564" i="3" l="1"/>
  <c r="A4565" i="3"/>
  <c r="L4570" i="1"/>
  <c r="N4568" i="1"/>
  <c r="O4567" i="1"/>
  <c r="M4569" i="1"/>
  <c r="A4566" i="3" l="1"/>
  <c r="N4569" i="1"/>
  <c r="L4571" i="1"/>
  <c r="O4568" i="1"/>
  <c r="M4570" i="1"/>
  <c r="A4567" i="3" l="1"/>
  <c r="L4572" i="1"/>
  <c r="N4570" i="1"/>
  <c r="O4569" i="1"/>
  <c r="M4571" i="1"/>
  <c r="A4568" i="3" l="1"/>
  <c r="N4571" i="1"/>
  <c r="L4573" i="1"/>
  <c r="O4570" i="1"/>
  <c r="M4572" i="1"/>
  <c r="A4569" i="3" l="1"/>
  <c r="N4572" i="1"/>
  <c r="L4574" i="1"/>
  <c r="O4571" i="1"/>
  <c r="M4573" i="1"/>
  <c r="A4570" i="3" l="1"/>
  <c r="L4575" i="1"/>
  <c r="N4573" i="1"/>
  <c r="M4574" i="1"/>
  <c r="N4574" i="1" l="1"/>
  <c r="L4576" i="1"/>
  <c r="O4572" i="1"/>
  <c r="M4575" i="1"/>
  <c r="A4571" i="3" l="1"/>
  <c r="O4573" i="1"/>
  <c r="A4572" i="3" l="1"/>
  <c r="N4575" i="1"/>
  <c r="L4577" i="1"/>
  <c r="O4574" i="1"/>
  <c r="M4576" i="1"/>
  <c r="A4573" i="3" l="1"/>
  <c r="L4578" i="1"/>
  <c r="N4576" i="1"/>
  <c r="O4575" i="1"/>
  <c r="M4577" i="1"/>
  <c r="A4574" i="3" l="1"/>
  <c r="N4577" i="1"/>
  <c r="L4579" i="1"/>
  <c r="O4576" i="1"/>
  <c r="M4578" i="1"/>
  <c r="A4575" i="3" l="1"/>
  <c r="L4580" i="1"/>
  <c r="N4578" i="1"/>
  <c r="M4579" i="1"/>
  <c r="L4581" i="1" l="1"/>
  <c r="N4579" i="1"/>
  <c r="O4577" i="1"/>
  <c r="O4578" i="1"/>
  <c r="M4580" i="1"/>
  <c r="A4576" i="3" l="1"/>
  <c r="A4577" i="3"/>
  <c r="N4580" i="1"/>
  <c r="L4582" i="1"/>
  <c r="O4579" i="1"/>
  <c r="M4581" i="1"/>
  <c r="A4578" i="3" l="1"/>
  <c r="N4581" i="1"/>
  <c r="L4583" i="1"/>
  <c r="O4580" i="1"/>
  <c r="M4582" i="1"/>
  <c r="A4579" i="3" l="1"/>
  <c r="L4584" i="1"/>
  <c r="N4582" i="1"/>
  <c r="O4581" i="1"/>
  <c r="M4583" i="1"/>
  <c r="A4580" i="3" l="1"/>
  <c r="N4583" i="1"/>
  <c r="L4585" i="1"/>
  <c r="O4582" i="1"/>
  <c r="M4584" i="1"/>
  <c r="A4581" i="3" l="1"/>
  <c r="N4584" i="1"/>
  <c r="L4586" i="1"/>
  <c r="O4583" i="1"/>
  <c r="M4585" i="1"/>
  <c r="A4582" i="3" l="1"/>
  <c r="L4587" i="1"/>
  <c r="N4585" i="1"/>
  <c r="M4586" i="1"/>
  <c r="N4586" i="1" l="1"/>
  <c r="L4588" i="1"/>
  <c r="O4584" i="1"/>
  <c r="O4585" i="1"/>
  <c r="M4587" i="1"/>
  <c r="A4583" i="3" l="1"/>
  <c r="A4584" i="3"/>
  <c r="N4587" i="1"/>
  <c r="L4589" i="1"/>
  <c r="O4586" i="1"/>
  <c r="M4588" i="1"/>
  <c r="A4585" i="3" l="1"/>
  <c r="N4588" i="1"/>
  <c r="L4590" i="1"/>
  <c r="O4587" i="1"/>
  <c r="M4589" i="1"/>
  <c r="A4586" i="3" l="1"/>
  <c r="N4589" i="1"/>
  <c r="L4591" i="1"/>
  <c r="M4590" i="1"/>
  <c r="L4592" i="1" l="1"/>
  <c r="N4590" i="1"/>
  <c r="O4588" i="1"/>
  <c r="O4589" i="1"/>
  <c r="M4591" i="1"/>
  <c r="A4587" i="3" l="1"/>
  <c r="A4588" i="3"/>
  <c r="N4591" i="1"/>
  <c r="L4593" i="1"/>
  <c r="M4592" i="1"/>
  <c r="N4592" i="1" l="1"/>
  <c r="L4594" i="1"/>
  <c r="O4590" i="1"/>
  <c r="M4593" i="1"/>
  <c r="A4589" i="3" l="1"/>
  <c r="O4591" i="1"/>
  <c r="A4590" i="3" l="1"/>
  <c r="N4593" i="1"/>
  <c r="L4595" i="1"/>
  <c r="M4594" i="1"/>
  <c r="L4596" i="1" l="1"/>
  <c r="N4594" i="1"/>
  <c r="O4592" i="1"/>
  <c r="O4593" i="1"/>
  <c r="M4595" i="1"/>
  <c r="A4591" i="3" l="1"/>
  <c r="A4592" i="3"/>
  <c r="L4597" i="1"/>
  <c r="N4595" i="1"/>
  <c r="O4594" i="1"/>
  <c r="M4596" i="1"/>
  <c r="A4593" i="3" l="1"/>
  <c r="N4596" i="1"/>
  <c r="L4598" i="1"/>
  <c r="M4597" i="1"/>
  <c r="N4597" i="1" l="1"/>
  <c r="L4599" i="1"/>
  <c r="O4595" i="1"/>
  <c r="O4596" i="1"/>
  <c r="M4598" i="1"/>
  <c r="A4594" i="3" l="1"/>
  <c r="A4595" i="3"/>
  <c r="L4600" i="1"/>
  <c r="N4598" i="1"/>
  <c r="O4597" i="1"/>
  <c r="M4599" i="1"/>
  <c r="A4596" i="3" l="1"/>
  <c r="L4601" i="1"/>
  <c r="N4599" i="1"/>
  <c r="O4598" i="1"/>
  <c r="M4600" i="1"/>
  <c r="A4597" i="3" l="1"/>
  <c r="L4602" i="1"/>
  <c r="N4600" i="1"/>
  <c r="M4601" i="1"/>
  <c r="N4601" i="1" l="1"/>
  <c r="L4603" i="1"/>
  <c r="O4599" i="1"/>
  <c r="O4600" i="1"/>
  <c r="M4602" i="1"/>
  <c r="A4598" i="3" l="1"/>
  <c r="A4599" i="3"/>
  <c r="L4604" i="1"/>
  <c r="N4602" i="1"/>
  <c r="M4603" i="1"/>
  <c r="N4603" i="1" l="1"/>
  <c r="L4605" i="1"/>
  <c r="O4601" i="1"/>
  <c r="O4602" i="1"/>
  <c r="M4604" i="1"/>
  <c r="A4600" i="3" l="1"/>
  <c r="A4601" i="3"/>
  <c r="L4606" i="1"/>
  <c r="N4604" i="1"/>
  <c r="O4603" i="1"/>
  <c r="M4605" i="1"/>
  <c r="A4602" i="3" l="1"/>
  <c r="N4605" i="1"/>
  <c r="L4607" i="1"/>
  <c r="O4604" i="1"/>
  <c r="M4606" i="1"/>
  <c r="A4603" i="3" l="1"/>
  <c r="L4608" i="1"/>
  <c r="N4606" i="1"/>
  <c r="O4605" i="1"/>
  <c r="M4607" i="1"/>
  <c r="A4604" i="3" l="1"/>
  <c r="N4607" i="1"/>
  <c r="L4609" i="1"/>
  <c r="O4606" i="1"/>
  <c r="M4608" i="1"/>
  <c r="A4605" i="3" l="1"/>
  <c r="N4608" i="1"/>
  <c r="L4610" i="1"/>
  <c r="M4609" i="1"/>
  <c r="L4611" i="1" l="1"/>
  <c r="N4609" i="1"/>
  <c r="O4607" i="1"/>
  <c r="M4610" i="1"/>
  <c r="A4606" i="3" l="1"/>
  <c r="O4608" i="1"/>
  <c r="A4607" i="3" l="1"/>
  <c r="N4610" i="1"/>
  <c r="L4612" i="1"/>
  <c r="O4609" i="1"/>
  <c r="M4611" i="1"/>
  <c r="A4608" i="3" l="1"/>
  <c r="L4613" i="1"/>
  <c r="N4611" i="1"/>
  <c r="M4612" i="1"/>
  <c r="N4612" i="1" l="1"/>
  <c r="L4614" i="1"/>
  <c r="O4610" i="1"/>
  <c r="M4613" i="1"/>
  <c r="A4609" i="3" l="1"/>
  <c r="O4611" i="1"/>
  <c r="A4610" i="3" l="1"/>
  <c r="N4613" i="1"/>
  <c r="L4615" i="1"/>
  <c r="M4614" i="1"/>
  <c r="N4614" i="1" l="1"/>
  <c r="L4616" i="1"/>
  <c r="O4612" i="1"/>
  <c r="O4613" i="1"/>
  <c r="M4615" i="1"/>
  <c r="A4611" i="3" l="1"/>
  <c r="A4612" i="3"/>
  <c r="L4617" i="1"/>
  <c r="N4615" i="1"/>
  <c r="O4614" i="1"/>
  <c r="M4616" i="1"/>
  <c r="A4613" i="3" l="1"/>
  <c r="N4616" i="1"/>
  <c r="L4618" i="1"/>
  <c r="O4615" i="1"/>
  <c r="M4617" i="1"/>
  <c r="A4614" i="3" l="1"/>
  <c r="L4619" i="1"/>
  <c r="N4617" i="1"/>
  <c r="O4616" i="1"/>
  <c r="M4618" i="1"/>
  <c r="A4615" i="3" l="1"/>
  <c r="L4620" i="1"/>
  <c r="N4618" i="1"/>
  <c r="M4619" i="1"/>
  <c r="L4621" i="1" l="1"/>
  <c r="N4619" i="1"/>
  <c r="O4617" i="1"/>
  <c r="O4618" i="1"/>
  <c r="M4620" i="1"/>
  <c r="A4616" i="3" l="1"/>
  <c r="A4617" i="3"/>
  <c r="L4622" i="1"/>
  <c r="N4620" i="1"/>
  <c r="M4621" i="1"/>
  <c r="L4623" i="1" l="1"/>
  <c r="N4621" i="1"/>
  <c r="O4619" i="1"/>
  <c r="M4622" i="1"/>
  <c r="A4618" i="3" l="1"/>
  <c r="O4620" i="1"/>
  <c r="A4619" i="3" l="1"/>
  <c r="L4624" i="1"/>
  <c r="N4622" i="1"/>
  <c r="M4623" i="1"/>
  <c r="L4625" i="1" l="1"/>
  <c r="N4623" i="1"/>
  <c r="O4621" i="1"/>
  <c r="O4622" i="1"/>
  <c r="M4624" i="1"/>
  <c r="A4620" i="3" l="1"/>
  <c r="A4621" i="3"/>
  <c r="N4624" i="1"/>
  <c r="L4626" i="1"/>
  <c r="M4625" i="1"/>
  <c r="N4625" i="1" l="1"/>
  <c r="L4627" i="1"/>
  <c r="O4623" i="1"/>
  <c r="O4624" i="1"/>
  <c r="M4626" i="1"/>
  <c r="A4622" i="3" l="1"/>
  <c r="A4623" i="3"/>
  <c r="L4628" i="1"/>
  <c r="N4626" i="1"/>
  <c r="M4627" i="1"/>
  <c r="L4629" i="1" l="1"/>
  <c r="N4627" i="1"/>
  <c r="O4625" i="1"/>
  <c r="M4628" i="1"/>
  <c r="A4624" i="3" l="1"/>
  <c r="O4626" i="1"/>
  <c r="A4625" i="3" l="1"/>
  <c r="L4630" i="1"/>
  <c r="N4628" i="1"/>
  <c r="O4627" i="1"/>
  <c r="M4629" i="1"/>
  <c r="A4626" i="3" l="1"/>
  <c r="L4631" i="1"/>
  <c r="N4629" i="1"/>
  <c r="M4630" i="1"/>
  <c r="N4630" i="1" l="1"/>
  <c r="L4632" i="1"/>
  <c r="O4628" i="1"/>
  <c r="M4631" i="1"/>
  <c r="A4627" i="3" l="1"/>
  <c r="O4629" i="1"/>
  <c r="A4628" i="3" l="1"/>
  <c r="L4633" i="1"/>
  <c r="N4631" i="1"/>
  <c r="M4632" i="1"/>
  <c r="L4634" i="1" l="1"/>
  <c r="N4632" i="1"/>
  <c r="O4630" i="1"/>
  <c r="O4631" i="1"/>
  <c r="M4633" i="1"/>
  <c r="A4629" i="3" l="1"/>
  <c r="A4630" i="3"/>
  <c r="L4635" i="1"/>
  <c r="N4633" i="1"/>
  <c r="O4632" i="1"/>
  <c r="M4634" i="1"/>
  <c r="A4631" i="3" l="1"/>
  <c r="N4634" i="1"/>
  <c r="L4636" i="1"/>
  <c r="M4635" i="1"/>
  <c r="L4637" i="1" l="1"/>
  <c r="N4635" i="1"/>
  <c r="O4633" i="1"/>
  <c r="M4636" i="1"/>
  <c r="A4632" i="3" l="1"/>
  <c r="O4634" i="1"/>
  <c r="A4633" i="3" l="1"/>
  <c r="N4636" i="1"/>
  <c r="L4638" i="1"/>
  <c r="M4637" i="1"/>
  <c r="L4639" i="1" l="1"/>
  <c r="N4637" i="1"/>
  <c r="O4635" i="1"/>
  <c r="O4636" i="1"/>
  <c r="M4638" i="1"/>
  <c r="A4634" i="3" l="1"/>
  <c r="A4635" i="3"/>
  <c r="N4638" i="1"/>
  <c r="L4640" i="1"/>
  <c r="M4639" i="1"/>
  <c r="L4641" i="1" l="1"/>
  <c r="N4639" i="1"/>
  <c r="O4637" i="1"/>
  <c r="M4640" i="1"/>
  <c r="A4636" i="3" l="1"/>
  <c r="O4638" i="1"/>
  <c r="A4637" i="3" l="1"/>
  <c r="L4642" i="1"/>
  <c r="N4640" i="1"/>
  <c r="O4639" i="1"/>
  <c r="M4641" i="1"/>
  <c r="A4638" i="3" l="1"/>
  <c r="N4641" i="1"/>
  <c r="L4643" i="1"/>
  <c r="M4642" i="1"/>
  <c r="L4644" i="1" l="1"/>
  <c r="N4642" i="1"/>
  <c r="O4640" i="1"/>
  <c r="O4641" i="1"/>
  <c r="M4643" i="1"/>
  <c r="A4639" i="3" l="1"/>
  <c r="A4640" i="3"/>
  <c r="N4643" i="1"/>
  <c r="L4645" i="1"/>
  <c r="O4642" i="1"/>
  <c r="M4644" i="1"/>
  <c r="A4641" i="3" l="1"/>
  <c r="L4646" i="1"/>
  <c r="N4644" i="1"/>
  <c r="O4643" i="1"/>
  <c r="M4645" i="1"/>
  <c r="A4642" i="3" l="1"/>
  <c r="N4645" i="1"/>
  <c r="L4647" i="1"/>
  <c r="O4644" i="1"/>
  <c r="M4646" i="1"/>
  <c r="A4643" i="3" l="1"/>
  <c r="N4646" i="1"/>
  <c r="L4648" i="1"/>
  <c r="O4645" i="1"/>
  <c r="M4647" i="1"/>
  <c r="A4644" i="3" l="1"/>
  <c r="L4649" i="1"/>
  <c r="N4647" i="1"/>
  <c r="O4646" i="1"/>
  <c r="M4648" i="1"/>
  <c r="A4645" i="3" l="1"/>
  <c r="N4648" i="1"/>
  <c r="L4650" i="1"/>
  <c r="O4647" i="1"/>
  <c r="M4649" i="1"/>
  <c r="A4646" i="3" l="1"/>
  <c r="L4651" i="1"/>
  <c r="N4649" i="1"/>
  <c r="O4648" i="1"/>
  <c r="M4650" i="1"/>
  <c r="A4647" i="3" l="1"/>
  <c r="L4652" i="1"/>
  <c r="N4650" i="1"/>
  <c r="O4649" i="1"/>
  <c r="M4651" i="1"/>
  <c r="A4648" i="3" l="1"/>
  <c r="N4651" i="1"/>
  <c r="L4653" i="1"/>
  <c r="M4652" i="1"/>
  <c r="L4654" i="1" l="1"/>
  <c r="N4652" i="1"/>
  <c r="O4650" i="1"/>
  <c r="O4651" i="1"/>
  <c r="M4653" i="1"/>
  <c r="A4649" i="3" l="1"/>
  <c r="A4650" i="3"/>
  <c r="N4653" i="1"/>
  <c r="L4655" i="1"/>
  <c r="O4652" i="1"/>
  <c r="M4654" i="1"/>
  <c r="A4651" i="3" l="1"/>
  <c r="N4654" i="1"/>
  <c r="L4656" i="1"/>
  <c r="M4655" i="1"/>
  <c r="L4657" i="1" l="1"/>
  <c r="N4655" i="1"/>
  <c r="O4653" i="1"/>
  <c r="M4656" i="1"/>
  <c r="A4652" i="3" l="1"/>
  <c r="O4654" i="1"/>
  <c r="A4653" i="3" l="1"/>
  <c r="L4658" i="1"/>
  <c r="N4656" i="1"/>
  <c r="O4655" i="1"/>
  <c r="M4657" i="1"/>
  <c r="A4654" i="3" l="1"/>
  <c r="N4657" i="1"/>
  <c r="L4659" i="1"/>
  <c r="M4658" i="1"/>
  <c r="L4660" i="1" l="1"/>
  <c r="N4658" i="1"/>
  <c r="O4656" i="1"/>
  <c r="M4659" i="1"/>
  <c r="A4655" i="3" l="1"/>
  <c r="O4657" i="1"/>
  <c r="A4656" i="3" l="1"/>
  <c r="L4661" i="1"/>
  <c r="N4659" i="1"/>
  <c r="O4658" i="1"/>
  <c r="M4660" i="1"/>
  <c r="A4657" i="3" l="1"/>
  <c r="L4662" i="1"/>
  <c r="N4660" i="1"/>
  <c r="M4661" i="1"/>
  <c r="L4663" i="1" l="1"/>
  <c r="N4661" i="1"/>
  <c r="O4659" i="1"/>
  <c r="O4660" i="1"/>
  <c r="M4662" i="1"/>
  <c r="A4658" i="3" l="1"/>
  <c r="A4659" i="3"/>
  <c r="L4664" i="1"/>
  <c r="N4662" i="1"/>
  <c r="O4661" i="1"/>
  <c r="M4663" i="1"/>
  <c r="A4660" i="3" l="1"/>
  <c r="N4663" i="1"/>
  <c r="L4665" i="1"/>
  <c r="M4664" i="1"/>
  <c r="L4666" i="1" l="1"/>
  <c r="N4664" i="1"/>
  <c r="O4662" i="1"/>
  <c r="O4663" i="1"/>
  <c r="M4665" i="1"/>
  <c r="A4661" i="3" l="1"/>
  <c r="A4662" i="3"/>
  <c r="N4665" i="1"/>
  <c r="L4667" i="1"/>
  <c r="M4666" i="1"/>
  <c r="N4666" i="1" l="1"/>
  <c r="L4668" i="1"/>
  <c r="O4664" i="1"/>
  <c r="M4667" i="1"/>
  <c r="A4663" i="3" l="1"/>
  <c r="O4665" i="1"/>
  <c r="A4664" i="3" l="1"/>
  <c r="L4669" i="1"/>
  <c r="N4667" i="1"/>
  <c r="M4668" i="1"/>
  <c r="N4668" i="1" l="1"/>
  <c r="L4670" i="1"/>
  <c r="O4666" i="1"/>
  <c r="M4669" i="1"/>
  <c r="A4665" i="3" l="1"/>
  <c r="O4667" i="1"/>
  <c r="A4666" i="3" l="1"/>
  <c r="N4669" i="1"/>
  <c r="L4671" i="1"/>
  <c r="M4670" i="1"/>
  <c r="L4672" i="1" l="1"/>
  <c r="N4670" i="1"/>
  <c r="O4668" i="1"/>
  <c r="M4671" i="1"/>
  <c r="A4667" i="3" l="1"/>
  <c r="O4669" i="1"/>
  <c r="A4668" i="3" l="1"/>
  <c r="N4671" i="1"/>
  <c r="L4673" i="1"/>
  <c r="M4672" i="1"/>
  <c r="L4674" i="1" l="1"/>
  <c r="N4672" i="1"/>
  <c r="O4670" i="1"/>
  <c r="O4671" i="1"/>
  <c r="M4673" i="1"/>
  <c r="A4669" i="3" l="1"/>
  <c r="A4670" i="3"/>
  <c r="N4673" i="1"/>
  <c r="L4675" i="1"/>
  <c r="M4674" i="1"/>
  <c r="N4674" i="1" l="1"/>
  <c r="L4676" i="1"/>
  <c r="O4672" i="1"/>
  <c r="M4675" i="1"/>
  <c r="A4671" i="3" l="1"/>
  <c r="O4673" i="1"/>
  <c r="A4672" i="3" l="1"/>
  <c r="N4675" i="1"/>
  <c r="L4677" i="1"/>
  <c r="O4674" i="1"/>
  <c r="M4676" i="1"/>
  <c r="A4673" i="3" l="1"/>
  <c r="N4676" i="1"/>
  <c r="L4678" i="1"/>
  <c r="M4677" i="1"/>
  <c r="L4679" i="1" l="1"/>
  <c r="N4677" i="1"/>
  <c r="O4675" i="1"/>
  <c r="O4676" i="1"/>
  <c r="M4678" i="1"/>
  <c r="A4674" i="3" l="1"/>
  <c r="A4675" i="3"/>
  <c r="N4678" i="1"/>
  <c r="L4680" i="1"/>
  <c r="M4679" i="1"/>
  <c r="L4681" i="1" l="1"/>
  <c r="N4679" i="1"/>
  <c r="O4677" i="1"/>
  <c r="O4678" i="1"/>
  <c r="M4680" i="1"/>
  <c r="A4676" i="3" l="1"/>
  <c r="A4677" i="3"/>
  <c r="L4682" i="1"/>
  <c r="N4680" i="1"/>
  <c r="O4679" i="1"/>
  <c r="M4681" i="1"/>
  <c r="A4678" i="3" l="1"/>
  <c r="N4681" i="1"/>
  <c r="L4683" i="1"/>
  <c r="M4682" i="1"/>
  <c r="L4684" i="1" l="1"/>
  <c r="N4682" i="1"/>
  <c r="O4680" i="1"/>
  <c r="M4683" i="1"/>
  <c r="A4679" i="3" l="1"/>
  <c r="O4681" i="1"/>
  <c r="A4680" i="3" l="1"/>
  <c r="L4685" i="1"/>
  <c r="N4683" i="1"/>
  <c r="O4682" i="1"/>
  <c r="M4684" i="1"/>
  <c r="A4681" i="3" l="1"/>
  <c r="N4684" i="1"/>
  <c r="L4686" i="1"/>
  <c r="M4685" i="1"/>
  <c r="N4685" i="1" l="1"/>
  <c r="L4687" i="1"/>
  <c r="O4683" i="1"/>
  <c r="M4686" i="1"/>
  <c r="A4682" i="3" l="1"/>
  <c r="O4684" i="1"/>
  <c r="A4683" i="3" l="1"/>
  <c r="L4688" i="1"/>
  <c r="N4686" i="1"/>
  <c r="O4685" i="1"/>
  <c r="M4687" i="1"/>
  <c r="A4684" i="3" l="1"/>
  <c r="N4687" i="1"/>
  <c r="L4689" i="1"/>
  <c r="M4688" i="1"/>
  <c r="N4688" i="1" l="1"/>
  <c r="L4690" i="1"/>
  <c r="O4686" i="1"/>
  <c r="O4687" i="1"/>
  <c r="M4689" i="1"/>
  <c r="A4685" i="3" l="1"/>
  <c r="A4686" i="3"/>
  <c r="N4689" i="1"/>
  <c r="L4691" i="1"/>
  <c r="O4688" i="1"/>
  <c r="M4690" i="1"/>
  <c r="A4687" i="3" l="1"/>
  <c r="N4690" i="1"/>
  <c r="L4692" i="1"/>
  <c r="M4691" i="1"/>
  <c r="L4693" i="1" l="1"/>
  <c r="N4691" i="1"/>
  <c r="O4689" i="1"/>
  <c r="M4692" i="1"/>
  <c r="A4688" i="3" l="1"/>
  <c r="O4690" i="1"/>
  <c r="A4689" i="3" l="1"/>
  <c r="L4694" i="1"/>
  <c r="N4692" i="1"/>
  <c r="O4691" i="1"/>
  <c r="M4693" i="1"/>
  <c r="A4690" i="3" l="1"/>
  <c r="N4693" i="1"/>
  <c r="L4695" i="1"/>
  <c r="O4692" i="1"/>
  <c r="M4694" i="1"/>
  <c r="A4691" i="3" l="1"/>
  <c r="L4696" i="1"/>
  <c r="N4694" i="1"/>
  <c r="O4693" i="1"/>
  <c r="M4695" i="1"/>
  <c r="A4692" i="3" l="1"/>
  <c r="L4697" i="1"/>
  <c r="N4695" i="1"/>
  <c r="M4696" i="1"/>
  <c r="L4698" i="1" l="1"/>
  <c r="N4696" i="1"/>
  <c r="O4694" i="1"/>
  <c r="O4695" i="1"/>
  <c r="M4697" i="1"/>
  <c r="A4693" i="3" l="1"/>
  <c r="A4694" i="3"/>
  <c r="L4699" i="1"/>
  <c r="N4697" i="1"/>
  <c r="O4696" i="1"/>
  <c r="M4698" i="1"/>
  <c r="A4695" i="3" l="1"/>
  <c r="N4698" i="1"/>
  <c r="L4700" i="1"/>
  <c r="M4699" i="1"/>
  <c r="N4699" i="1" l="1"/>
  <c r="L4701" i="1"/>
  <c r="O4697" i="1"/>
  <c r="M4700" i="1"/>
  <c r="A4696" i="3" l="1"/>
  <c r="O4698" i="1"/>
  <c r="A4697" i="3" l="1"/>
  <c r="L4702" i="1"/>
  <c r="N4700" i="1"/>
  <c r="M4701" i="1"/>
  <c r="N4701" i="1" l="1"/>
  <c r="L4703" i="1"/>
  <c r="O4699" i="1"/>
  <c r="O4700" i="1"/>
  <c r="M4702" i="1"/>
  <c r="A4698" i="3" l="1"/>
  <c r="A4699" i="3"/>
  <c r="L4704" i="1"/>
  <c r="N4702" i="1"/>
  <c r="M4703" i="1"/>
  <c r="L4705" i="1" l="1"/>
  <c r="N4703" i="1"/>
  <c r="O4701" i="1"/>
  <c r="O4702" i="1"/>
  <c r="M4704" i="1"/>
  <c r="A4700" i="3" l="1"/>
  <c r="A4701" i="3"/>
  <c r="L4706" i="1"/>
  <c r="N4704" i="1"/>
  <c r="M4705" i="1"/>
  <c r="N4705" i="1" l="1"/>
  <c r="L4707" i="1"/>
  <c r="O4703" i="1"/>
  <c r="O4704" i="1"/>
  <c r="M4706" i="1"/>
  <c r="A4702" i="3" l="1"/>
  <c r="A4703" i="3"/>
  <c r="N4706" i="1"/>
  <c r="L4708" i="1"/>
  <c r="O4705" i="1"/>
  <c r="M4707" i="1"/>
  <c r="A4704" i="3" l="1"/>
  <c r="L4709" i="1"/>
  <c r="N4707" i="1"/>
  <c r="M4708" i="1"/>
  <c r="L4710" i="1" l="1"/>
  <c r="N4708" i="1"/>
  <c r="O4706" i="1"/>
  <c r="M4709" i="1"/>
  <c r="A4705" i="3" l="1"/>
  <c r="O4707" i="1"/>
  <c r="A4706" i="3" l="1"/>
  <c r="N4709" i="1"/>
  <c r="L4711" i="1"/>
  <c r="M4710" i="1"/>
  <c r="L4712" i="1" l="1"/>
  <c r="N4710" i="1"/>
  <c r="O4708" i="1"/>
  <c r="M4711" i="1"/>
  <c r="A4707" i="3" l="1"/>
  <c r="O4709" i="1"/>
  <c r="A4708" i="3" l="1"/>
  <c r="L4713" i="1"/>
  <c r="N4711" i="1"/>
  <c r="O4710" i="1"/>
  <c r="M4712" i="1"/>
  <c r="A4709" i="3" l="1"/>
  <c r="L4714" i="1"/>
  <c r="N4712" i="1"/>
  <c r="O4711" i="1"/>
  <c r="M4713" i="1"/>
  <c r="A4710" i="3" l="1"/>
  <c r="N4713" i="1"/>
  <c r="L4715" i="1"/>
  <c r="M4714" i="1"/>
  <c r="L4716" i="1" l="1"/>
  <c r="N4714" i="1"/>
  <c r="O4712" i="1"/>
  <c r="O4713" i="1"/>
  <c r="M4715" i="1"/>
  <c r="A4711" i="3" l="1"/>
  <c r="A4712" i="3"/>
  <c r="L4717" i="1"/>
  <c r="N4715" i="1"/>
  <c r="M4716" i="1"/>
  <c r="L4718" i="1" l="1"/>
  <c r="N4716" i="1"/>
  <c r="O4714" i="1"/>
  <c r="M4717" i="1"/>
  <c r="A4713" i="3" l="1"/>
  <c r="O4715" i="1"/>
  <c r="A4714" i="3" l="1"/>
  <c r="N4717" i="1"/>
  <c r="L4719" i="1"/>
  <c r="M4718" i="1"/>
  <c r="L4720" i="1" l="1"/>
  <c r="N4718" i="1"/>
  <c r="O4716" i="1"/>
  <c r="O4717" i="1"/>
  <c r="M4719" i="1"/>
  <c r="A4715" i="3" l="1"/>
  <c r="A4716" i="3"/>
  <c r="N4719" i="1"/>
  <c r="L4721" i="1"/>
  <c r="M4720" i="1"/>
  <c r="N4720" i="1" l="1"/>
  <c r="L4722" i="1"/>
  <c r="O4718" i="1"/>
  <c r="M4721" i="1"/>
  <c r="A4717" i="3" l="1"/>
  <c r="O4719" i="1"/>
  <c r="A4718" i="3" l="1"/>
  <c r="L4723" i="1"/>
  <c r="N4721" i="1"/>
  <c r="O4720" i="1"/>
  <c r="M4722" i="1"/>
  <c r="A4719" i="3" l="1"/>
  <c r="L4724" i="1"/>
  <c r="N4722" i="1"/>
  <c r="M4723" i="1"/>
  <c r="N4723" i="1" l="1"/>
  <c r="L4725" i="1"/>
  <c r="O4721" i="1"/>
  <c r="M4724" i="1"/>
  <c r="A4720" i="3" l="1"/>
  <c r="O4722" i="1"/>
  <c r="A4721" i="3" l="1"/>
  <c r="L4726" i="1"/>
  <c r="N4724" i="1"/>
  <c r="M4725" i="1"/>
  <c r="L4727" i="1" l="1"/>
  <c r="N4725" i="1"/>
  <c r="O4723" i="1"/>
  <c r="M4726" i="1"/>
  <c r="A4722" i="3" l="1"/>
  <c r="O4724" i="1"/>
  <c r="A4723" i="3" l="1"/>
  <c r="L4728" i="1"/>
  <c r="N4726" i="1"/>
  <c r="M4727" i="1"/>
  <c r="N4727" i="1" l="1"/>
  <c r="L4729" i="1"/>
  <c r="O4725" i="1"/>
  <c r="O4726" i="1"/>
  <c r="M4728" i="1"/>
  <c r="A4724" i="3" l="1"/>
  <c r="A4725" i="3"/>
  <c r="N4728" i="1"/>
  <c r="L4730" i="1"/>
  <c r="M4729" i="1"/>
  <c r="L4731" i="1" l="1"/>
  <c r="N4729" i="1"/>
  <c r="O4727" i="1"/>
  <c r="M4730" i="1"/>
  <c r="A4726" i="3" l="1"/>
  <c r="O4728" i="1"/>
  <c r="A4727" i="3" l="1"/>
  <c r="L4732" i="1"/>
  <c r="N4730" i="1"/>
  <c r="M4731" i="1"/>
  <c r="L4733" i="1" l="1"/>
  <c r="N4731" i="1"/>
  <c r="O4729" i="1"/>
  <c r="M4732" i="1"/>
  <c r="A4728" i="3" l="1"/>
  <c r="O4730" i="1"/>
  <c r="A4729" i="3" l="1"/>
  <c r="N4732" i="1"/>
  <c r="L4734" i="1"/>
  <c r="O4731" i="1"/>
  <c r="M4733" i="1"/>
  <c r="A4730" i="3" l="1"/>
  <c r="N4733" i="1"/>
  <c r="L4735" i="1"/>
  <c r="O4732" i="1"/>
  <c r="M4734" i="1"/>
  <c r="A4731" i="3" l="1"/>
  <c r="L4736" i="1"/>
  <c r="N4734" i="1"/>
  <c r="O4733" i="1"/>
  <c r="M4735" i="1"/>
  <c r="A4732" i="3" l="1"/>
  <c r="N4735" i="1"/>
  <c r="L4737" i="1"/>
  <c r="O4734" i="1"/>
  <c r="M4736" i="1"/>
  <c r="A4733" i="3" l="1"/>
  <c r="N4736" i="1"/>
  <c r="L4738" i="1"/>
  <c r="M4737" i="1"/>
  <c r="N4737" i="1" l="1"/>
  <c r="L4739" i="1"/>
  <c r="O4735" i="1"/>
  <c r="M4738" i="1"/>
  <c r="A4734" i="3" l="1"/>
  <c r="O4736" i="1"/>
  <c r="A4735" i="3" l="1"/>
  <c r="L4740" i="1"/>
  <c r="N4738" i="1"/>
  <c r="O4737" i="1"/>
  <c r="M4739" i="1"/>
  <c r="A4736" i="3" l="1"/>
  <c r="L4741" i="1"/>
  <c r="N4739" i="1"/>
  <c r="O4738" i="1"/>
  <c r="M4740" i="1"/>
  <c r="A4737" i="3" l="1"/>
  <c r="N4740" i="1"/>
  <c r="L4742" i="1"/>
  <c r="O4739" i="1"/>
  <c r="M4741" i="1"/>
  <c r="A4738" i="3" l="1"/>
  <c r="N4741" i="1"/>
  <c r="L4743" i="1"/>
  <c r="O4740" i="1"/>
  <c r="M4742" i="1"/>
  <c r="A4739" i="3" l="1"/>
  <c r="L4744" i="1"/>
  <c r="N4742" i="1"/>
  <c r="O4741" i="1"/>
  <c r="M4743" i="1"/>
  <c r="A4740" i="3" l="1"/>
  <c r="N4743" i="1"/>
  <c r="L4745" i="1"/>
  <c r="M4744" i="1"/>
  <c r="N4744" i="1" l="1"/>
  <c r="L4746" i="1"/>
  <c r="O4742" i="1"/>
  <c r="O4743" i="1"/>
  <c r="M4745" i="1"/>
  <c r="A4741" i="3" l="1"/>
  <c r="A4742" i="3"/>
  <c r="N4745" i="1"/>
  <c r="L4747" i="1"/>
  <c r="M4746" i="1"/>
  <c r="L4748" i="1" l="1"/>
  <c r="N4746" i="1"/>
  <c r="O4744" i="1"/>
  <c r="O4745" i="1"/>
  <c r="M4747" i="1"/>
  <c r="A4743" i="3" l="1"/>
  <c r="A4744" i="3"/>
  <c r="N4747" i="1"/>
  <c r="L4749" i="1"/>
  <c r="M4748" i="1"/>
  <c r="L4750" i="1" l="1"/>
  <c r="N4748" i="1"/>
  <c r="O4746" i="1"/>
  <c r="O4747" i="1"/>
  <c r="M4749" i="1"/>
  <c r="A4745" i="3" l="1"/>
  <c r="A4746" i="3"/>
  <c r="L4751" i="1"/>
  <c r="N4749" i="1"/>
  <c r="O4748" i="1"/>
  <c r="M4750" i="1"/>
  <c r="A4747" i="3" l="1"/>
  <c r="N4750" i="1"/>
  <c r="L4752" i="1"/>
  <c r="M4751" i="1"/>
  <c r="L4753" i="1" l="1"/>
  <c r="N4751" i="1"/>
  <c r="O4749" i="1"/>
  <c r="O4750" i="1"/>
  <c r="M4752" i="1"/>
  <c r="A4748" i="3" l="1"/>
  <c r="A4749" i="3"/>
  <c r="N4752" i="1"/>
  <c r="L4754" i="1"/>
  <c r="O4751" i="1"/>
  <c r="M4753" i="1"/>
  <c r="A4750" i="3" l="1"/>
  <c r="N4753" i="1"/>
  <c r="L4755" i="1"/>
  <c r="O4752" i="1"/>
  <c r="M4754" i="1"/>
  <c r="A4751" i="3" l="1"/>
  <c r="L4756" i="1"/>
  <c r="N4754" i="1"/>
  <c r="O4753" i="1"/>
  <c r="M4755" i="1"/>
  <c r="A4752" i="3" l="1"/>
  <c r="L4757" i="1"/>
  <c r="N4755" i="1"/>
  <c r="M4756" i="1"/>
  <c r="N4756" i="1" l="1"/>
  <c r="L4758" i="1"/>
  <c r="O4754" i="1"/>
  <c r="M4757" i="1"/>
  <c r="A4753" i="3" l="1"/>
  <c r="O4755" i="1"/>
  <c r="A4754" i="3" l="1"/>
  <c r="N4757" i="1"/>
  <c r="L4759" i="1"/>
  <c r="M4758" i="1"/>
  <c r="L4760" i="1" l="1"/>
  <c r="N4758" i="1"/>
  <c r="O4756" i="1"/>
  <c r="O4757" i="1"/>
  <c r="M4759" i="1"/>
  <c r="A4755" i="3" l="1"/>
  <c r="A4756" i="3"/>
  <c r="N4759" i="1"/>
  <c r="L4761" i="1"/>
  <c r="O4758" i="1"/>
  <c r="M4760" i="1"/>
  <c r="A4757" i="3" l="1"/>
  <c r="N4760" i="1"/>
  <c r="L4762" i="1"/>
  <c r="O4759" i="1"/>
  <c r="M4761" i="1"/>
  <c r="A4758" i="3" l="1"/>
  <c r="N4761" i="1"/>
  <c r="L4763" i="1"/>
  <c r="O4760" i="1"/>
  <c r="M4762" i="1"/>
  <c r="A4759" i="3" l="1"/>
  <c r="N4762" i="1"/>
  <c r="L4764" i="1"/>
  <c r="M4763" i="1"/>
  <c r="L4765" i="1" l="1"/>
  <c r="N4763" i="1"/>
  <c r="O4761" i="1"/>
  <c r="O4762" i="1"/>
  <c r="M4764" i="1"/>
  <c r="A4760" i="3" l="1"/>
  <c r="A4761" i="3"/>
  <c r="N4764" i="1"/>
  <c r="L4766" i="1"/>
  <c r="M4765" i="1"/>
  <c r="L4767" i="1" l="1"/>
  <c r="N4765" i="1"/>
  <c r="O4763" i="1"/>
  <c r="O4764" i="1"/>
  <c r="M4766" i="1"/>
  <c r="A4762" i="3" l="1"/>
  <c r="A4763" i="3"/>
  <c r="N4766" i="1"/>
  <c r="L4768" i="1"/>
  <c r="M4767" i="1"/>
  <c r="L4769" i="1" l="1"/>
  <c r="N4767" i="1"/>
  <c r="O4765" i="1"/>
  <c r="O4766" i="1"/>
  <c r="M4768" i="1"/>
  <c r="A4764" i="3" l="1"/>
  <c r="A4765" i="3"/>
  <c r="N4768" i="1"/>
  <c r="L4770" i="1"/>
  <c r="M4769" i="1"/>
  <c r="L4771" i="1" l="1"/>
  <c r="N4769" i="1"/>
  <c r="O4767" i="1"/>
  <c r="O4768" i="1"/>
  <c r="M4770" i="1"/>
  <c r="A4766" i="3" l="1"/>
  <c r="A4767" i="3"/>
  <c r="N4770" i="1"/>
  <c r="L4772" i="1"/>
  <c r="M4771" i="1"/>
  <c r="L4773" i="1" l="1"/>
  <c r="N4771" i="1"/>
  <c r="O4769" i="1"/>
  <c r="M4772" i="1"/>
  <c r="A4768" i="3" l="1"/>
  <c r="O4770" i="1"/>
  <c r="A4769" i="3" l="1"/>
  <c r="L4774" i="1"/>
  <c r="N4772" i="1"/>
  <c r="O4771" i="1"/>
  <c r="M4773" i="1"/>
  <c r="A4770" i="3" l="1"/>
  <c r="N4773" i="1"/>
  <c r="L4775" i="1"/>
  <c r="M4774" i="1"/>
  <c r="L4776" i="1" l="1"/>
  <c r="N4774" i="1"/>
  <c r="O4772" i="1"/>
  <c r="O4773" i="1"/>
  <c r="M4775" i="1"/>
  <c r="A4771" i="3" l="1"/>
  <c r="A4772" i="3"/>
  <c r="L4777" i="1"/>
  <c r="N4775" i="1"/>
  <c r="O4774" i="1"/>
  <c r="M4776" i="1"/>
  <c r="A4773" i="3" l="1"/>
  <c r="N4776" i="1"/>
  <c r="L4778" i="1"/>
  <c r="M4777" i="1"/>
  <c r="L4779" i="1" l="1"/>
  <c r="N4777" i="1"/>
  <c r="O4775" i="1"/>
  <c r="O4776" i="1"/>
  <c r="M4778" i="1"/>
  <c r="A4774" i="3" l="1"/>
  <c r="A4775" i="3"/>
  <c r="L4780" i="1"/>
  <c r="N4778" i="1"/>
  <c r="O4777" i="1"/>
  <c r="M4779" i="1"/>
  <c r="A4776" i="3" l="1"/>
  <c r="L4781" i="1"/>
  <c r="N4779" i="1"/>
  <c r="O4778" i="1"/>
  <c r="M4780" i="1"/>
  <c r="A4777" i="3" l="1"/>
  <c r="L4782" i="1"/>
  <c r="N4780" i="1"/>
  <c r="O4779" i="1"/>
  <c r="M4781" i="1"/>
  <c r="A4778" i="3" l="1"/>
  <c r="L4783" i="1"/>
  <c r="N4781" i="1"/>
  <c r="O4780" i="1"/>
  <c r="M4782" i="1"/>
  <c r="A4779" i="3" l="1"/>
  <c r="L4784" i="1"/>
  <c r="N4782" i="1"/>
  <c r="M4783" i="1"/>
  <c r="L4785" i="1" l="1"/>
  <c r="N4783" i="1"/>
  <c r="O4781" i="1"/>
  <c r="O4782" i="1"/>
  <c r="M4784" i="1"/>
  <c r="A4780" i="3" l="1"/>
  <c r="A4781" i="3"/>
  <c r="N4784" i="1"/>
  <c r="L4786" i="1"/>
  <c r="M4785" i="1"/>
  <c r="L4787" i="1" l="1"/>
  <c r="N4785" i="1"/>
  <c r="O4783" i="1"/>
  <c r="O4784" i="1"/>
  <c r="M4786" i="1"/>
  <c r="A4782" i="3" l="1"/>
  <c r="A4783" i="3"/>
  <c r="N4786" i="1"/>
  <c r="L4788" i="1"/>
  <c r="M4787" i="1"/>
  <c r="N4787" i="1" l="1"/>
  <c r="L4789" i="1"/>
  <c r="O4785" i="1"/>
  <c r="M4788" i="1"/>
  <c r="A4784" i="3" l="1"/>
  <c r="O4786" i="1"/>
  <c r="A4785" i="3" l="1"/>
  <c r="N4788" i="1"/>
  <c r="L4790" i="1"/>
  <c r="M4789" i="1"/>
  <c r="L4791" i="1" l="1"/>
  <c r="N4789" i="1"/>
  <c r="O4787" i="1"/>
  <c r="O4788" i="1"/>
  <c r="M4790" i="1"/>
  <c r="A4786" i="3" l="1"/>
  <c r="A4787" i="3"/>
  <c r="L4792" i="1"/>
  <c r="N4790" i="1"/>
  <c r="O4789" i="1"/>
  <c r="M4791" i="1"/>
  <c r="A4788" i="3" l="1"/>
  <c r="N4791" i="1"/>
  <c r="L4793" i="1"/>
  <c r="O4790" i="1"/>
  <c r="M4792" i="1"/>
  <c r="A4789" i="3" l="1"/>
  <c r="N4792" i="1"/>
  <c r="L4794" i="1"/>
  <c r="O4791" i="1"/>
  <c r="M4793" i="1"/>
  <c r="A4790" i="3" l="1"/>
  <c r="L4795" i="1"/>
  <c r="N4793" i="1"/>
  <c r="O4792" i="1"/>
  <c r="M4794" i="1"/>
  <c r="A4791" i="3" l="1"/>
  <c r="L4796" i="1"/>
  <c r="N4794" i="1"/>
  <c r="O4793" i="1"/>
  <c r="M4795" i="1"/>
  <c r="A4792" i="3" l="1"/>
  <c r="L4797" i="1"/>
  <c r="N4795" i="1"/>
  <c r="O4794" i="1"/>
  <c r="M4796" i="1"/>
  <c r="A4793" i="3" l="1"/>
  <c r="N4796" i="1"/>
  <c r="L4798" i="1"/>
  <c r="O4795" i="1"/>
  <c r="M4797" i="1"/>
  <c r="A4794" i="3" l="1"/>
  <c r="L4799" i="1"/>
  <c r="N4797" i="1"/>
  <c r="M4798" i="1"/>
  <c r="N4798" i="1" l="1"/>
  <c r="L4800" i="1"/>
  <c r="O4796" i="1"/>
  <c r="M4799" i="1"/>
  <c r="A4795" i="3" l="1"/>
  <c r="O4797" i="1"/>
  <c r="A4796" i="3" l="1"/>
  <c r="N4799" i="1"/>
  <c r="L4801" i="1"/>
  <c r="M4800" i="1"/>
  <c r="L4802" i="1" l="1"/>
  <c r="N4800" i="1"/>
  <c r="O4798" i="1"/>
  <c r="O4799" i="1"/>
  <c r="M4801" i="1"/>
  <c r="A4797" i="3" l="1"/>
  <c r="A4798" i="3"/>
  <c r="N4801" i="1"/>
  <c r="L4803" i="1"/>
  <c r="O4800" i="1"/>
  <c r="M4802" i="1"/>
  <c r="A4799" i="3" l="1"/>
  <c r="N4802" i="1"/>
  <c r="L4804" i="1"/>
  <c r="O4801" i="1"/>
  <c r="M4803" i="1"/>
  <c r="A4800" i="3" l="1"/>
  <c r="N4803" i="1"/>
  <c r="L4805" i="1"/>
  <c r="O4802" i="1"/>
  <c r="M4804" i="1"/>
  <c r="A4801" i="3" l="1"/>
  <c r="L4806" i="1"/>
  <c r="N4804" i="1"/>
  <c r="M4805" i="1"/>
  <c r="N4805" i="1" l="1"/>
  <c r="L4807" i="1"/>
  <c r="O4803" i="1"/>
  <c r="M4806" i="1"/>
  <c r="A4802" i="3" l="1"/>
  <c r="O4804" i="1"/>
  <c r="A4803" i="3" l="1"/>
  <c r="L4808" i="1"/>
  <c r="N4806" i="1"/>
  <c r="O4805" i="1"/>
  <c r="M4807" i="1"/>
  <c r="A4804" i="3" l="1"/>
  <c r="N4807" i="1"/>
  <c r="L4809" i="1"/>
  <c r="M4808" i="1"/>
  <c r="L4810" i="1" l="1"/>
  <c r="N4808" i="1"/>
  <c r="O4806" i="1"/>
  <c r="M4809" i="1"/>
  <c r="A4805" i="3" l="1"/>
  <c r="O4807" i="1"/>
  <c r="A4806" i="3" l="1"/>
  <c r="N4809" i="1"/>
  <c r="L4811" i="1"/>
  <c r="M4810" i="1"/>
  <c r="L4812" i="1" l="1"/>
  <c r="N4810" i="1"/>
  <c r="O4808" i="1"/>
  <c r="O4809" i="1"/>
  <c r="M4811" i="1"/>
  <c r="A4807" i="3" l="1"/>
  <c r="A4808" i="3"/>
  <c r="N4811" i="1"/>
  <c r="L4813" i="1"/>
  <c r="M4812" i="1"/>
  <c r="N4812" i="1" l="1"/>
  <c r="L4814" i="1"/>
  <c r="O4810" i="1"/>
  <c r="M4813" i="1"/>
  <c r="A4809" i="3" l="1"/>
  <c r="O4811" i="1"/>
  <c r="A4810" i="3" l="1"/>
  <c r="N4813" i="1"/>
  <c r="L4815" i="1"/>
  <c r="M4814" i="1"/>
  <c r="L4816" i="1" l="1"/>
  <c r="N4814" i="1"/>
  <c r="O4812" i="1"/>
  <c r="O4813" i="1"/>
  <c r="M4815" i="1"/>
  <c r="A4811" i="3" l="1"/>
  <c r="A4812" i="3"/>
  <c r="L4817" i="1"/>
  <c r="N4815" i="1"/>
  <c r="O4814" i="1"/>
  <c r="M4816" i="1"/>
  <c r="A4813" i="3" l="1"/>
  <c r="N4816" i="1"/>
  <c r="L4818" i="1"/>
  <c r="O4815" i="1"/>
  <c r="M4817" i="1"/>
  <c r="A4814" i="3" l="1"/>
  <c r="N4817" i="1"/>
  <c r="L4819" i="1"/>
  <c r="O4816" i="1"/>
  <c r="M4818" i="1"/>
  <c r="A4815" i="3" l="1"/>
  <c r="L4820" i="1"/>
  <c r="N4818" i="1"/>
  <c r="O4817" i="1"/>
  <c r="M4819" i="1"/>
  <c r="A4816" i="3" l="1"/>
  <c r="L4821" i="1"/>
  <c r="N4819" i="1"/>
  <c r="O4818" i="1"/>
  <c r="M4820" i="1"/>
  <c r="A4817" i="3" l="1"/>
  <c r="L4822" i="1"/>
  <c r="N4820" i="1"/>
  <c r="M4821" i="1"/>
  <c r="L4823" i="1" l="1"/>
  <c r="N4821" i="1"/>
  <c r="O4819" i="1"/>
  <c r="M4822" i="1"/>
  <c r="A4818" i="3" l="1"/>
  <c r="O4820" i="1"/>
  <c r="A4819" i="3" l="1"/>
  <c r="L4824" i="1"/>
  <c r="N4822" i="1"/>
  <c r="M4823" i="1"/>
  <c r="N4823" i="1" l="1"/>
  <c r="L4825" i="1"/>
  <c r="O4821" i="1"/>
  <c r="O4822" i="1"/>
  <c r="M4824" i="1"/>
  <c r="A4820" i="3" l="1"/>
  <c r="A4821" i="3"/>
  <c r="N4824" i="1"/>
  <c r="L4826" i="1"/>
  <c r="O4823" i="1"/>
  <c r="M4825" i="1"/>
  <c r="A4822" i="3" l="1"/>
  <c r="L4827" i="1"/>
  <c r="N4825" i="1"/>
  <c r="O4824" i="1"/>
  <c r="M4826" i="1"/>
  <c r="A4823" i="3" l="1"/>
  <c r="L4828" i="1"/>
  <c r="N4826" i="1"/>
  <c r="M4827" i="1"/>
  <c r="N4827" i="1" l="1"/>
  <c r="L4829" i="1"/>
  <c r="O4825" i="1"/>
  <c r="M4828" i="1"/>
  <c r="A4824" i="3" l="1"/>
  <c r="O4826" i="1"/>
  <c r="A4825" i="3" l="1"/>
  <c r="N4828" i="1"/>
  <c r="L4830" i="1"/>
  <c r="O4827" i="1"/>
  <c r="M4829" i="1"/>
  <c r="A4826" i="3" l="1"/>
  <c r="L4831" i="1"/>
  <c r="N4829" i="1"/>
  <c r="O4828" i="1"/>
  <c r="M4830" i="1"/>
  <c r="A4827" i="3" l="1"/>
  <c r="N4830" i="1"/>
  <c r="L4832" i="1"/>
  <c r="M4831" i="1"/>
  <c r="L4833" i="1" l="1"/>
  <c r="N4831" i="1"/>
  <c r="O4829" i="1"/>
  <c r="M4832" i="1"/>
  <c r="A4828" i="3" l="1"/>
  <c r="O4830" i="1"/>
  <c r="A4829" i="3" l="1"/>
  <c r="N4832" i="1"/>
  <c r="L4834" i="1"/>
  <c r="M4833" i="1"/>
  <c r="L4835" i="1" l="1"/>
  <c r="N4833" i="1"/>
  <c r="O4831" i="1"/>
  <c r="O4832" i="1"/>
  <c r="M4834" i="1"/>
  <c r="A4830" i="3" l="1"/>
  <c r="A4831" i="3"/>
  <c r="N4834" i="1"/>
  <c r="L4836" i="1"/>
  <c r="M4835" i="1"/>
  <c r="L4837" i="1" l="1"/>
  <c r="N4835" i="1"/>
  <c r="O4833" i="1"/>
  <c r="M4836" i="1"/>
  <c r="A4832" i="3" l="1"/>
  <c r="O4834" i="1"/>
  <c r="A4833" i="3" l="1"/>
  <c r="L4838" i="1"/>
  <c r="N4836" i="1"/>
  <c r="O4835" i="1"/>
  <c r="M4837" i="1"/>
  <c r="A4834" i="3" l="1"/>
  <c r="N4837" i="1"/>
  <c r="L4839" i="1"/>
  <c r="O4836" i="1"/>
  <c r="M4838" i="1"/>
  <c r="A4835" i="3" l="1"/>
  <c r="L4840" i="1"/>
  <c r="N4838" i="1"/>
  <c r="O4837" i="1"/>
  <c r="M4839" i="1"/>
  <c r="A4836" i="3" l="1"/>
  <c r="N4839" i="1"/>
  <c r="L4841" i="1"/>
  <c r="O4838" i="1"/>
  <c r="M4840" i="1"/>
  <c r="A4837" i="3" l="1"/>
  <c r="L4842" i="1"/>
  <c r="N4840" i="1"/>
  <c r="O4839" i="1"/>
  <c r="M4841" i="1"/>
  <c r="A4838" i="3" l="1"/>
  <c r="N4841" i="1"/>
  <c r="L4843" i="1"/>
  <c r="M4842" i="1"/>
  <c r="N4842" i="1" l="1"/>
  <c r="L4844" i="1"/>
  <c r="O4840" i="1"/>
  <c r="M4843" i="1"/>
  <c r="A4839" i="3" l="1"/>
  <c r="O4841" i="1"/>
  <c r="A4840" i="3" l="1"/>
  <c r="L4845" i="1"/>
  <c r="N4843" i="1"/>
  <c r="O4842" i="1"/>
  <c r="M4844" i="1"/>
  <c r="A4841" i="3" l="1"/>
  <c r="N4844" i="1"/>
  <c r="L4846" i="1"/>
  <c r="M4845" i="1"/>
  <c r="L4847" i="1" l="1"/>
  <c r="N4845" i="1"/>
  <c r="O4843" i="1"/>
  <c r="O4844" i="1"/>
  <c r="M4846" i="1"/>
  <c r="A4842" i="3" l="1"/>
  <c r="A4843" i="3"/>
  <c r="L4848" i="1"/>
  <c r="N4846" i="1"/>
  <c r="O4845" i="1"/>
  <c r="M4847" i="1"/>
  <c r="A4844" i="3" l="1"/>
  <c r="L4849" i="1"/>
  <c r="N4847" i="1"/>
  <c r="O4846" i="1"/>
  <c r="M4848" i="1"/>
  <c r="A4845" i="3" l="1"/>
  <c r="N4848" i="1"/>
  <c r="L4850" i="1"/>
  <c r="M4849" i="1"/>
  <c r="N4849" i="1" l="1"/>
  <c r="L4851" i="1"/>
  <c r="O4847" i="1"/>
  <c r="M4850" i="1"/>
  <c r="A4846" i="3" l="1"/>
  <c r="O4848" i="1"/>
  <c r="A4847" i="3" l="1"/>
  <c r="N4850" i="1"/>
  <c r="L4852" i="1"/>
  <c r="O4849" i="1"/>
  <c r="M4851" i="1"/>
  <c r="A4848" i="3" l="1"/>
  <c r="N4851" i="1"/>
  <c r="L4853" i="1"/>
  <c r="M4852" i="1"/>
  <c r="L4854" i="1" l="1"/>
  <c r="N4852" i="1"/>
  <c r="O4850" i="1"/>
  <c r="O4851" i="1"/>
  <c r="M4853" i="1"/>
  <c r="A4849" i="3" l="1"/>
  <c r="A4850" i="3"/>
  <c r="N4853" i="1"/>
  <c r="L4855" i="1"/>
  <c r="M4854" i="1"/>
  <c r="L4856" i="1" l="1"/>
  <c r="N4854" i="1"/>
  <c r="O4852" i="1"/>
  <c r="M4855" i="1"/>
  <c r="A4851" i="3" l="1"/>
  <c r="O4853" i="1"/>
  <c r="A4852" i="3" l="1"/>
  <c r="L4857" i="1"/>
  <c r="N4855" i="1"/>
  <c r="O4854" i="1"/>
  <c r="M4856" i="1"/>
  <c r="A4853" i="3" l="1"/>
  <c r="N4856" i="1"/>
  <c r="L4858" i="1"/>
  <c r="M4857" i="1"/>
  <c r="L4859" i="1" l="1"/>
  <c r="N4857" i="1"/>
  <c r="O4855" i="1"/>
  <c r="M4858" i="1"/>
  <c r="A4854" i="3" l="1"/>
  <c r="O4856" i="1"/>
  <c r="A4855" i="3" l="1"/>
  <c r="L4860" i="1"/>
  <c r="N4858" i="1"/>
  <c r="M4859" i="1"/>
  <c r="N4859" i="1" l="1"/>
  <c r="L4861" i="1"/>
  <c r="O4857" i="1"/>
  <c r="O4858" i="1"/>
  <c r="M4860" i="1"/>
  <c r="A4856" i="3" l="1"/>
  <c r="A4857" i="3"/>
  <c r="N4860" i="1"/>
  <c r="L4862" i="1"/>
  <c r="M4861" i="1"/>
  <c r="N4861" i="1" l="1"/>
  <c r="L4863" i="1"/>
  <c r="O4859" i="1"/>
  <c r="O4860" i="1"/>
  <c r="M4862" i="1"/>
  <c r="A4858" i="3" l="1"/>
  <c r="A4859" i="3"/>
  <c r="N4862" i="1"/>
  <c r="L4864" i="1"/>
  <c r="O4861" i="1"/>
  <c r="M4863" i="1"/>
  <c r="A4860" i="3" l="1"/>
  <c r="L4865" i="1"/>
  <c r="N4863" i="1"/>
  <c r="O4862" i="1"/>
  <c r="M4864" i="1"/>
  <c r="A4861" i="3" l="1"/>
  <c r="L4866" i="1"/>
  <c r="N4864" i="1"/>
  <c r="M4865" i="1"/>
  <c r="N4865" i="1" l="1"/>
  <c r="L4867" i="1"/>
  <c r="O4863" i="1"/>
  <c r="O4864" i="1"/>
  <c r="M4866" i="1"/>
  <c r="A4862" i="3" l="1"/>
  <c r="A4863" i="3"/>
  <c r="L4868" i="1"/>
  <c r="N4866" i="1"/>
  <c r="O4865" i="1"/>
  <c r="M4867" i="1"/>
  <c r="A4864" i="3" l="1"/>
  <c r="N4867" i="1"/>
  <c r="L4869" i="1"/>
  <c r="O4866" i="1"/>
  <c r="M4868" i="1"/>
  <c r="A4865" i="3" l="1"/>
  <c r="N4868" i="1"/>
  <c r="L4870" i="1"/>
  <c r="O4867" i="1"/>
  <c r="M4869" i="1"/>
  <c r="A4866" i="3" l="1"/>
  <c r="L4871" i="1"/>
  <c r="N4869" i="1"/>
  <c r="O4868" i="1"/>
  <c r="M4870" i="1"/>
  <c r="A4867" i="3" l="1"/>
  <c r="L4872" i="1"/>
  <c r="N4870" i="1"/>
  <c r="M4871" i="1"/>
  <c r="N4871" i="1" l="1"/>
  <c r="L4873" i="1"/>
  <c r="O4869" i="1"/>
  <c r="M4872" i="1"/>
  <c r="A4868" i="3" l="1"/>
  <c r="O4870" i="1"/>
  <c r="A4869" i="3" l="1"/>
  <c r="L4874" i="1"/>
  <c r="N4872" i="1"/>
  <c r="M4873" i="1"/>
  <c r="L4875" i="1" l="1"/>
  <c r="N4873" i="1"/>
  <c r="O4871" i="1"/>
  <c r="O4872" i="1"/>
  <c r="M4874" i="1"/>
  <c r="A4870" i="3" l="1"/>
  <c r="A4871" i="3"/>
  <c r="L4876" i="1"/>
  <c r="N4874" i="1"/>
  <c r="O4873" i="1"/>
  <c r="M4875" i="1"/>
  <c r="A4872" i="3" l="1"/>
  <c r="N4875" i="1"/>
  <c r="L4877" i="1"/>
  <c r="O4874" i="1"/>
  <c r="M4876" i="1"/>
  <c r="A4873" i="3" l="1"/>
  <c r="L4878" i="1"/>
  <c r="N4876" i="1"/>
  <c r="M4877" i="1"/>
  <c r="N4877" i="1" l="1"/>
  <c r="L4879" i="1"/>
  <c r="O4875" i="1"/>
  <c r="O4876" i="1"/>
  <c r="M4878" i="1"/>
  <c r="A4874" i="3" l="1"/>
  <c r="A4875" i="3"/>
  <c r="L4880" i="1"/>
  <c r="N4878" i="1"/>
  <c r="M4879" i="1"/>
  <c r="N4879" i="1" l="1"/>
  <c r="L4881" i="1"/>
  <c r="O4877" i="1"/>
  <c r="M4880" i="1"/>
  <c r="A4876" i="3" l="1"/>
  <c r="O4878" i="1"/>
  <c r="A4877" i="3" l="1"/>
  <c r="L4882" i="1"/>
  <c r="N4880" i="1"/>
  <c r="O4879" i="1"/>
  <c r="M4881" i="1"/>
  <c r="A4878" i="3" l="1"/>
  <c r="N4881" i="1"/>
  <c r="L4883" i="1"/>
  <c r="O4880" i="1"/>
  <c r="M4882" i="1"/>
  <c r="A4879" i="3" l="1"/>
  <c r="L4884" i="1"/>
  <c r="N4882" i="1"/>
  <c r="O4881" i="1"/>
  <c r="M4883" i="1"/>
  <c r="A4880" i="3" l="1"/>
  <c r="L4885" i="1"/>
  <c r="N4883" i="1"/>
  <c r="O4882" i="1"/>
  <c r="M4884" i="1"/>
  <c r="A4881" i="3" l="1"/>
  <c r="N4884" i="1"/>
  <c r="L4886" i="1"/>
  <c r="O4883" i="1"/>
  <c r="M4885" i="1"/>
  <c r="A4882" i="3" l="1"/>
  <c r="N4885" i="1"/>
  <c r="L4887" i="1"/>
  <c r="O4884" i="1"/>
  <c r="M4886" i="1"/>
  <c r="A4883" i="3" l="1"/>
  <c r="N4886" i="1"/>
  <c r="L4888" i="1"/>
  <c r="M4887" i="1"/>
  <c r="L4889" i="1" l="1"/>
  <c r="N4887" i="1"/>
  <c r="O4885" i="1"/>
  <c r="M4888" i="1"/>
  <c r="A4884" i="3" l="1"/>
  <c r="O4886" i="1"/>
  <c r="A4885" i="3" l="1"/>
  <c r="N4888" i="1"/>
  <c r="L4890" i="1"/>
  <c r="M4889" i="1"/>
  <c r="L4891" i="1" l="1"/>
  <c r="N4889" i="1"/>
  <c r="O4887" i="1"/>
  <c r="O4888" i="1"/>
  <c r="M4890" i="1"/>
  <c r="A4886" i="3" l="1"/>
  <c r="A4887" i="3"/>
  <c r="L4892" i="1"/>
  <c r="N4890" i="1"/>
  <c r="O4889" i="1"/>
  <c r="M4891" i="1"/>
  <c r="A4888" i="3" l="1"/>
  <c r="N4891" i="1"/>
  <c r="L4893" i="1"/>
  <c r="M4892" i="1"/>
  <c r="N4892" i="1" l="1"/>
  <c r="L4894" i="1"/>
  <c r="O4890" i="1"/>
  <c r="O4891" i="1"/>
  <c r="M4893" i="1"/>
  <c r="A4889" i="3" l="1"/>
  <c r="A4890" i="3"/>
  <c r="L4895" i="1"/>
  <c r="N4893" i="1"/>
  <c r="O4892" i="1"/>
  <c r="M4894" i="1"/>
  <c r="A4891" i="3" l="1"/>
  <c r="N4894" i="1"/>
  <c r="L4896" i="1"/>
  <c r="M4895" i="1"/>
  <c r="L4897" i="1" l="1"/>
  <c r="N4895" i="1"/>
  <c r="O4893" i="1"/>
  <c r="O4894" i="1"/>
  <c r="M4896" i="1"/>
  <c r="A4892" i="3" l="1"/>
  <c r="A4893" i="3"/>
  <c r="N4896" i="1"/>
  <c r="L4898" i="1"/>
  <c r="O4895" i="1"/>
  <c r="M4897" i="1"/>
  <c r="A4894" i="3" l="1"/>
  <c r="N4897" i="1"/>
  <c r="L4899" i="1"/>
  <c r="O4896" i="1"/>
  <c r="M4898" i="1"/>
  <c r="A4895" i="3" l="1"/>
  <c r="N4898" i="1"/>
  <c r="L4900" i="1"/>
  <c r="M4899" i="1"/>
  <c r="L4901" i="1" l="1"/>
  <c r="N4899" i="1"/>
  <c r="O4897" i="1"/>
  <c r="M4900" i="1"/>
  <c r="A4896" i="3" l="1"/>
  <c r="O4898" i="1"/>
  <c r="A4897" i="3" l="1"/>
  <c r="L4902" i="1"/>
  <c r="N4900" i="1"/>
  <c r="M4901" i="1"/>
  <c r="N4901" i="1" l="1"/>
  <c r="L4903" i="1"/>
  <c r="O4899" i="1"/>
  <c r="M4902" i="1"/>
  <c r="A4898" i="3" l="1"/>
  <c r="O4900" i="1"/>
  <c r="A4899" i="3" l="1"/>
  <c r="L4904" i="1"/>
  <c r="N4902" i="1"/>
  <c r="O4901" i="1"/>
  <c r="M4903" i="1"/>
  <c r="A4900" i="3" l="1"/>
  <c r="L4905" i="1"/>
  <c r="N4903" i="1"/>
  <c r="O4902" i="1"/>
  <c r="M4904" i="1"/>
  <c r="A4901" i="3" l="1"/>
  <c r="N4904" i="1"/>
  <c r="L4906" i="1"/>
  <c r="M4905" i="1"/>
  <c r="L4907" i="1" l="1"/>
  <c r="N4905" i="1"/>
  <c r="O4903" i="1"/>
  <c r="M4906" i="1"/>
  <c r="A4902" i="3" l="1"/>
  <c r="O4904" i="1"/>
  <c r="A4903" i="3" l="1"/>
  <c r="N4906" i="1"/>
  <c r="L4908" i="1"/>
  <c r="M4907" i="1"/>
  <c r="L4909" i="1" l="1"/>
  <c r="N4907" i="1"/>
  <c r="O4905" i="1"/>
  <c r="O4906" i="1"/>
  <c r="M4908" i="1"/>
  <c r="A4904" i="3" l="1"/>
  <c r="A4905" i="3"/>
  <c r="N4908" i="1"/>
  <c r="L4910" i="1"/>
  <c r="M4909" i="1"/>
  <c r="L4911" i="1" l="1"/>
  <c r="N4909" i="1"/>
  <c r="O4907" i="1"/>
  <c r="O4908" i="1"/>
  <c r="M4910" i="1"/>
  <c r="A4906" i="3" l="1"/>
  <c r="A4907" i="3"/>
  <c r="N4910" i="1"/>
  <c r="L4912" i="1"/>
  <c r="M4911" i="1"/>
  <c r="L4913" i="1" l="1"/>
  <c r="N4911" i="1"/>
  <c r="O4909" i="1"/>
  <c r="O4910" i="1"/>
  <c r="M4912" i="1"/>
  <c r="A4908" i="3" l="1"/>
  <c r="A4909" i="3"/>
  <c r="N4912" i="1"/>
  <c r="L4914" i="1"/>
  <c r="M4913" i="1"/>
  <c r="L4915" i="1" l="1"/>
  <c r="N4913" i="1"/>
  <c r="O4911" i="1"/>
  <c r="O4912" i="1"/>
  <c r="M4914" i="1"/>
  <c r="A4910" i="3" l="1"/>
  <c r="A4911" i="3"/>
  <c r="N4914" i="1"/>
  <c r="L4916" i="1"/>
  <c r="M4915" i="1"/>
  <c r="L4917" i="1" l="1"/>
  <c r="N4915" i="1"/>
  <c r="O4913" i="1"/>
  <c r="M4916" i="1"/>
  <c r="A4912" i="3" l="1"/>
  <c r="O4914" i="1"/>
  <c r="A4913" i="3" l="1"/>
  <c r="N4916" i="1"/>
  <c r="L4918" i="1"/>
  <c r="M4917" i="1"/>
  <c r="L4919" i="1" l="1"/>
  <c r="N4917" i="1"/>
  <c r="O4915" i="1"/>
  <c r="M4918" i="1"/>
  <c r="A4914" i="3" l="1"/>
  <c r="O4916" i="1"/>
  <c r="A4915" i="3" l="1"/>
  <c r="N4918" i="1"/>
  <c r="L4920" i="1"/>
  <c r="M4919" i="1"/>
  <c r="L4921" i="1" l="1"/>
  <c r="N4919" i="1"/>
  <c r="O4917" i="1"/>
  <c r="M4920" i="1"/>
  <c r="A4916" i="3" l="1"/>
  <c r="O4918" i="1"/>
  <c r="A4917" i="3" l="1"/>
  <c r="N4920" i="1"/>
  <c r="L4922" i="1"/>
  <c r="O4919" i="1"/>
  <c r="M4921" i="1"/>
  <c r="A4918" i="3" l="1"/>
  <c r="N4921" i="1"/>
  <c r="L4923" i="1"/>
  <c r="M4922" i="1"/>
  <c r="L4924" i="1" l="1"/>
  <c r="N4922" i="1"/>
  <c r="O4920" i="1"/>
  <c r="O4921" i="1"/>
  <c r="M4923" i="1"/>
  <c r="A4919" i="3" l="1"/>
  <c r="A4920" i="3"/>
  <c r="L4925" i="1"/>
  <c r="N4923" i="1"/>
  <c r="M4924" i="1"/>
  <c r="N4924" i="1" l="1"/>
  <c r="L4926" i="1"/>
  <c r="O4922" i="1"/>
  <c r="M4925" i="1"/>
  <c r="A4921" i="3" l="1"/>
  <c r="O4923" i="1"/>
  <c r="A4922" i="3" l="1"/>
  <c r="N4925" i="1"/>
  <c r="L4927" i="1"/>
  <c r="M4926" i="1"/>
  <c r="L4928" i="1" l="1"/>
  <c r="N4926" i="1"/>
  <c r="O4924" i="1"/>
  <c r="O4925" i="1"/>
  <c r="M4927" i="1"/>
  <c r="A4923" i="3" l="1"/>
  <c r="A4924" i="3"/>
  <c r="N4927" i="1"/>
  <c r="L4929" i="1"/>
  <c r="M4928" i="1"/>
  <c r="L4930" i="1" l="1"/>
  <c r="N4928" i="1"/>
  <c r="O4926" i="1"/>
  <c r="M4929" i="1"/>
  <c r="A4925" i="3" l="1"/>
  <c r="O4927" i="1"/>
  <c r="A4926" i="3" l="1"/>
  <c r="N4929" i="1"/>
  <c r="L4931" i="1"/>
  <c r="M4930" i="1"/>
  <c r="L4932" i="1" l="1"/>
  <c r="N4930" i="1"/>
  <c r="O4928" i="1"/>
  <c r="O4929" i="1"/>
  <c r="M4931" i="1"/>
  <c r="A4927" i="3" l="1"/>
  <c r="A4928" i="3"/>
  <c r="N4931" i="1"/>
  <c r="L4933" i="1"/>
  <c r="M4932" i="1"/>
  <c r="N4932" i="1" l="1"/>
  <c r="L4934" i="1"/>
  <c r="O4930" i="1"/>
  <c r="M4933" i="1"/>
  <c r="A4929" i="3" l="1"/>
  <c r="O4931" i="1"/>
  <c r="A4930" i="3" l="1"/>
  <c r="L4935" i="1"/>
  <c r="N4933" i="1"/>
  <c r="O4932" i="1"/>
  <c r="M4934" i="1"/>
  <c r="A4931" i="3" l="1"/>
  <c r="L4936" i="1"/>
  <c r="N4934" i="1"/>
  <c r="M4935" i="1"/>
  <c r="L4937" i="1" l="1"/>
  <c r="N4935" i="1"/>
  <c r="O4933" i="1"/>
  <c r="M4936" i="1"/>
  <c r="A4932" i="3" l="1"/>
  <c r="O4934" i="1"/>
  <c r="A4933" i="3" l="1"/>
  <c r="N4936" i="1"/>
  <c r="L4938" i="1"/>
  <c r="M4937" i="1"/>
  <c r="N4937" i="1" l="1"/>
  <c r="L4939" i="1"/>
  <c r="O4935" i="1"/>
  <c r="O4936" i="1"/>
  <c r="M4938" i="1"/>
  <c r="A4934" i="3" l="1"/>
  <c r="A4935" i="3"/>
  <c r="L4940" i="1"/>
  <c r="N4938" i="1"/>
  <c r="O4937" i="1"/>
  <c r="M4939" i="1"/>
  <c r="A4936" i="3" l="1"/>
  <c r="N4939" i="1"/>
  <c r="L4941" i="1"/>
  <c r="M4940" i="1"/>
  <c r="L4942" i="1" l="1"/>
  <c r="N4940" i="1"/>
  <c r="O4938" i="1"/>
  <c r="O4939" i="1"/>
  <c r="M4941" i="1"/>
  <c r="A4937" i="3" l="1"/>
  <c r="A4938" i="3"/>
  <c r="N4941" i="1"/>
  <c r="L4943" i="1"/>
  <c r="O4940" i="1"/>
  <c r="M4942" i="1"/>
  <c r="A4939" i="3" l="1"/>
  <c r="L4944" i="1"/>
  <c r="N4942" i="1"/>
  <c r="M4943" i="1"/>
  <c r="N4943" i="1" l="1"/>
  <c r="L4945" i="1"/>
  <c r="O4941" i="1"/>
  <c r="O4942" i="1"/>
  <c r="M4944" i="1"/>
  <c r="A4940" i="3" l="1"/>
  <c r="A4941" i="3"/>
  <c r="L4946" i="1"/>
  <c r="N4944" i="1"/>
  <c r="O4943" i="1"/>
  <c r="M4945" i="1"/>
  <c r="A4942" i="3" l="1"/>
  <c r="N4945" i="1"/>
  <c r="L4947" i="1"/>
  <c r="M4946" i="1"/>
  <c r="L4948" i="1" l="1"/>
  <c r="N4946" i="1"/>
  <c r="O4944" i="1"/>
  <c r="O4945" i="1"/>
  <c r="M4947" i="1"/>
  <c r="A4943" i="3" l="1"/>
  <c r="A4944" i="3"/>
  <c r="L4949" i="1"/>
  <c r="N4947" i="1"/>
  <c r="O4946" i="1"/>
  <c r="M4948" i="1"/>
  <c r="A4945" i="3" l="1"/>
  <c r="N4948" i="1"/>
  <c r="L4950" i="1"/>
  <c r="M4949" i="1"/>
  <c r="L4951" i="1" l="1"/>
  <c r="N4949" i="1"/>
  <c r="O4947" i="1"/>
  <c r="O4948" i="1"/>
  <c r="M4950" i="1"/>
  <c r="A4946" i="3" l="1"/>
  <c r="A4947" i="3"/>
  <c r="L4952" i="1"/>
  <c r="N4950" i="1"/>
  <c r="M4951" i="1"/>
  <c r="L4953" i="1" l="1"/>
  <c r="N4951" i="1"/>
  <c r="O4949" i="1"/>
  <c r="M4952" i="1"/>
  <c r="A4948" i="3" l="1"/>
  <c r="O4950" i="1"/>
  <c r="A4949" i="3" l="1"/>
  <c r="L4954" i="1"/>
  <c r="N4952" i="1"/>
  <c r="O4951" i="1"/>
  <c r="M4953" i="1"/>
  <c r="A4950" i="3" l="1"/>
  <c r="L4955" i="1"/>
  <c r="N4953" i="1"/>
  <c r="O4952" i="1"/>
  <c r="M4954" i="1"/>
  <c r="A4951" i="3" l="1"/>
  <c r="N4954" i="1"/>
  <c r="L4956" i="1"/>
  <c r="O4953" i="1"/>
  <c r="M4955" i="1"/>
  <c r="A4952" i="3" l="1"/>
  <c r="L4957" i="1"/>
  <c r="N4955" i="1"/>
  <c r="O4954" i="1"/>
  <c r="M4956" i="1"/>
  <c r="A4953" i="3" l="1"/>
  <c r="N4956" i="1"/>
  <c r="L4958" i="1"/>
  <c r="M4957" i="1"/>
  <c r="L4959" i="1" l="1"/>
  <c r="N4957" i="1"/>
  <c r="O4955" i="1"/>
  <c r="M4958" i="1"/>
  <c r="A4954" i="3" l="1"/>
  <c r="O4956" i="1"/>
  <c r="A4955" i="3" l="1"/>
  <c r="L4960" i="1"/>
  <c r="N4958" i="1"/>
  <c r="O4957" i="1"/>
  <c r="M4959" i="1"/>
  <c r="A4956" i="3" l="1"/>
  <c r="N4959" i="1"/>
  <c r="L4961" i="1"/>
  <c r="O4958" i="1"/>
  <c r="M4960" i="1"/>
  <c r="A4957" i="3" l="1"/>
  <c r="N4960" i="1"/>
  <c r="L4962" i="1"/>
  <c r="O4959" i="1"/>
  <c r="M4961" i="1"/>
  <c r="A4958" i="3" l="1"/>
  <c r="N4961" i="1"/>
  <c r="L4963" i="1"/>
  <c r="M4962" i="1"/>
  <c r="N4962" i="1" l="1"/>
  <c r="L4964" i="1"/>
  <c r="O4960" i="1"/>
  <c r="M4963" i="1"/>
  <c r="A4959" i="3" l="1"/>
  <c r="O4961" i="1"/>
  <c r="A4960" i="3" l="1"/>
  <c r="N4963" i="1"/>
  <c r="L4965" i="1"/>
  <c r="O4962" i="1"/>
  <c r="M4964" i="1"/>
  <c r="A4961" i="3" l="1"/>
  <c r="N4964" i="1"/>
  <c r="L4966" i="1"/>
  <c r="O4963" i="1"/>
  <c r="M4965" i="1"/>
  <c r="A4962" i="3" l="1"/>
  <c r="N4965" i="1"/>
  <c r="L4967" i="1"/>
  <c r="O4964" i="1"/>
  <c r="M4966" i="1"/>
  <c r="A4963" i="3" l="1"/>
  <c r="L4968" i="1"/>
  <c r="N4966" i="1"/>
  <c r="M4967" i="1"/>
  <c r="L4969" i="1" l="1"/>
  <c r="N4967" i="1"/>
  <c r="O4965" i="1"/>
  <c r="O4966" i="1"/>
  <c r="M4968" i="1"/>
  <c r="A4964" i="3" l="1"/>
  <c r="A4965" i="3"/>
  <c r="L4970" i="1"/>
  <c r="N4968" i="1"/>
  <c r="O4967" i="1"/>
  <c r="M4969" i="1"/>
  <c r="A4966" i="3" l="1"/>
  <c r="N4969" i="1"/>
  <c r="L4971" i="1"/>
  <c r="O4968" i="1"/>
  <c r="M4970" i="1"/>
  <c r="A4967" i="3" l="1"/>
  <c r="L4972" i="1"/>
  <c r="N4970" i="1"/>
  <c r="M4971" i="1"/>
  <c r="L4973" i="1" l="1"/>
  <c r="N4971" i="1"/>
  <c r="O4969" i="1"/>
  <c r="M4972" i="1"/>
  <c r="A4968" i="3" l="1"/>
  <c r="O4970" i="1"/>
  <c r="A4969" i="3" l="1"/>
  <c r="L4974" i="1"/>
  <c r="N4972" i="1"/>
  <c r="O4971" i="1"/>
  <c r="M4973" i="1"/>
  <c r="A4970" i="3" l="1"/>
  <c r="L4975" i="1"/>
  <c r="N4973" i="1"/>
  <c r="M4974" i="1"/>
  <c r="N4974" i="1" l="1"/>
  <c r="L4976" i="1"/>
  <c r="O4972" i="1"/>
  <c r="O4973" i="1"/>
  <c r="M4975" i="1"/>
  <c r="A4971" i="3" l="1"/>
  <c r="A4972" i="3"/>
  <c r="N4975" i="1"/>
  <c r="L4977" i="1"/>
  <c r="M4976" i="1"/>
  <c r="L4978" i="1" l="1"/>
  <c r="N4976" i="1"/>
  <c r="O4974" i="1"/>
  <c r="M4977" i="1"/>
  <c r="A4973" i="3" l="1"/>
  <c r="O4975" i="1"/>
  <c r="A4974" i="3" l="1"/>
  <c r="N4977" i="1"/>
  <c r="L4979" i="1"/>
  <c r="M4978" i="1"/>
  <c r="N4978" i="1" l="1"/>
  <c r="L4980" i="1"/>
  <c r="O4976" i="1"/>
  <c r="O4977" i="1"/>
  <c r="M4979" i="1"/>
  <c r="A4975" i="3" l="1"/>
  <c r="A4976" i="3"/>
  <c r="N4979" i="1"/>
  <c r="L4981" i="1"/>
  <c r="O4978" i="1"/>
  <c r="M4980" i="1"/>
  <c r="A4977" i="3" l="1"/>
  <c r="N4980" i="1"/>
  <c r="L4982" i="1"/>
  <c r="M4981" i="1"/>
  <c r="L4983" i="1" l="1"/>
  <c r="N4981" i="1"/>
  <c r="O4979" i="1"/>
  <c r="O4980" i="1"/>
  <c r="M4982" i="1"/>
  <c r="A4978" i="3" l="1"/>
  <c r="A4979" i="3"/>
  <c r="L4984" i="1"/>
  <c r="N4982" i="1"/>
  <c r="O4981" i="1"/>
  <c r="M4983" i="1"/>
  <c r="A4980" i="3" l="1"/>
  <c r="N4983" i="1"/>
  <c r="L4985" i="1"/>
  <c r="M4984" i="1"/>
  <c r="L4986" i="1" l="1"/>
  <c r="N4984" i="1"/>
  <c r="O4982" i="1"/>
  <c r="M4985" i="1"/>
  <c r="A4981" i="3" l="1"/>
  <c r="O4983" i="1"/>
  <c r="A4982" i="3" l="1"/>
  <c r="N4985" i="1"/>
  <c r="L4987" i="1"/>
  <c r="M4986" i="1"/>
  <c r="N4986" i="1" l="1"/>
  <c r="L4988" i="1"/>
  <c r="O4984" i="1"/>
  <c r="M4987" i="1"/>
  <c r="A4983" i="3" l="1"/>
  <c r="O4985" i="1"/>
  <c r="A4984" i="3" l="1"/>
  <c r="L4989" i="1"/>
  <c r="N4987" i="1"/>
  <c r="O4986" i="1"/>
  <c r="M4988" i="1"/>
  <c r="A4985" i="3" l="1"/>
  <c r="N4988" i="1"/>
  <c r="L4990" i="1"/>
  <c r="M4989" i="1"/>
  <c r="L4991" i="1" l="1"/>
  <c r="N4989" i="1"/>
  <c r="O4987" i="1"/>
  <c r="O4988" i="1"/>
  <c r="M4990" i="1"/>
  <c r="A4986" i="3" l="1"/>
  <c r="A4987" i="3"/>
  <c r="N4990" i="1"/>
  <c r="L4992" i="1"/>
  <c r="M4991" i="1"/>
  <c r="L4993" i="1" l="1"/>
  <c r="N4991" i="1"/>
  <c r="O4989" i="1"/>
  <c r="M4992" i="1"/>
  <c r="A4988" i="3" l="1"/>
  <c r="O4990" i="1"/>
  <c r="A4989" i="3" l="1"/>
  <c r="L4994" i="1"/>
  <c r="N4992" i="1"/>
  <c r="O4991" i="1"/>
  <c r="M4993" i="1"/>
  <c r="A4990" i="3" l="1"/>
  <c r="N4993" i="1"/>
  <c r="L4995" i="1"/>
  <c r="M4994" i="1"/>
  <c r="L4996" i="1" l="1"/>
  <c r="N4994" i="1"/>
  <c r="O4992" i="1"/>
  <c r="O4993" i="1"/>
  <c r="M4995" i="1"/>
  <c r="A4991" i="3" l="1"/>
  <c r="A4992" i="3"/>
  <c r="L4997" i="1"/>
  <c r="N4995" i="1"/>
  <c r="M4996" i="1"/>
  <c r="N4996" i="1" l="1"/>
  <c r="L4998" i="1"/>
  <c r="O4994" i="1"/>
  <c r="O4995" i="1"/>
  <c r="M4997" i="1"/>
  <c r="A4993" i="3" l="1"/>
  <c r="A4994" i="3"/>
  <c r="L4999" i="1"/>
  <c r="N4997" i="1"/>
  <c r="O4996" i="1"/>
  <c r="M4998" i="1"/>
  <c r="A4995" i="3" l="1"/>
  <c r="N4998" i="1"/>
  <c r="L5000" i="1"/>
  <c r="O4997" i="1"/>
  <c r="M4999" i="1"/>
  <c r="A4996" i="3" l="1"/>
  <c r="N4999" i="1"/>
  <c r="L5001" i="1"/>
  <c r="M5000" i="1"/>
  <c r="N5000" i="1" l="1"/>
  <c r="O4998" i="1"/>
  <c r="M5001" i="1"/>
  <c r="A4997" i="3" l="1"/>
  <c r="O4999" i="1"/>
  <c r="A4998" i="3" l="1"/>
  <c r="N5001" i="1"/>
  <c r="O5000" i="1"/>
  <c r="A4999" i="3" l="1"/>
  <c r="O5001" i="1"/>
  <c r="A5000" i="3" l="1"/>
  <c r="T5" i="1" l="1"/>
  <c r="AH5" i="1"/>
  <c r="AE5" i="1"/>
  <c r="V5" i="1"/>
  <c r="AM5" i="1"/>
  <c r="Y5" i="1"/>
  <c r="AJ5" i="1"/>
  <c r="AL5" i="1"/>
  <c r="AD5" i="1"/>
  <c r="Z5" i="1"/>
  <c r="AK5" i="1"/>
  <c r="W5" i="1"/>
  <c r="AI5" i="1"/>
  <c r="AF5" i="1"/>
  <c r="U5" i="1"/>
  <c r="S5" i="1"/>
  <c r="X5" i="1"/>
  <c r="AB5" i="1"/>
  <c r="AG5" i="1"/>
  <c r="AC5" i="1"/>
  <c r="AA5" i="1"/>
  <c r="S16" i="1"/>
  <c r="AE16" i="1"/>
  <c r="W16" i="1"/>
  <c r="AA16" i="1"/>
  <c r="V16" i="1"/>
  <c r="AI16" i="1"/>
  <c r="AL16" i="1"/>
  <c r="Y16" i="1"/>
  <c r="U16" i="1"/>
  <c r="AJ16" i="1"/>
  <c r="AG16" i="1"/>
  <c r="AH16" i="1"/>
  <c r="AK16" i="1"/>
  <c r="AC16" i="1"/>
  <c r="AD16" i="1"/>
  <c r="AB16" i="1"/>
  <c r="T16" i="1"/>
  <c r="Z16" i="1"/>
  <c r="AM16" i="1"/>
  <c r="AF16" i="1"/>
  <c r="X16" i="1"/>
  <c r="T6" i="1" l="1"/>
  <c r="S6" i="1"/>
  <c r="U6" i="1"/>
  <c r="U17" i="1" l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V17" i="1" l="1"/>
  <c r="W17" i="1" l="1"/>
  <c r="S9" i="1" l="1"/>
  <c r="X17" i="1" l="1"/>
  <c r="R19" i="1" l="1"/>
  <c r="Y17" i="1"/>
  <c r="S17" i="1"/>
</calcChain>
</file>

<file path=xl/sharedStrings.xml><?xml version="1.0" encoding="utf-8"?>
<sst xmlns="http://schemas.openxmlformats.org/spreadsheetml/2006/main" count="37" uniqueCount="36">
  <si>
    <t>&lt;contrib&gt;</t>
  </si>
  <si>
    <t>&lt;aff&gt;</t>
  </si>
  <si>
    <t>&lt;!DOCTYPE article PUBLIC "-//NLM//DTD JATS (Z39.96) Journal Publishing DTD v1.0 20120330//EN" "http://jats.nlm.nih.gov/publishing/1.0/JATS-journalpublishing1.dtd"&gt;</t>
  </si>
  <si>
    <t>&lt;article xmlns:ali="http://www.niso.org/schemas/ali/1.0" xmlns:xsi="http://www.w3.org/2001/XMLSchema-instance" xmlns:xlink="http://www.w3.org/1999/xlink" xmlns:mml="http://www.w3.org/1998/Math/MathML" dtd-version="1.0" specific-use="sps-1.8" article-type="research-article" xml:lang="es"&gt;</t>
  </si>
  <si>
    <t>TOTAL DE AUTORES</t>
  </si>
  <si>
    <t>IMÁGENES</t>
  </si>
  <si>
    <t>PAG. INICIAL FICTICIA</t>
  </si>
  <si>
    <t>Total de DOIs</t>
  </si>
  <si>
    <t>&lt;page&gt;</t>
  </si>
  <si>
    <t>TOTAL DE DOIs</t>
  </si>
  <si>
    <t>XML A PROCESAR</t>
  </si>
  <si>
    <t>RESUMEN DE DATOS</t>
  </si>
  <si>
    <t>CONTROL DE ERRORES</t>
  </si>
  <si>
    <t>CORRESPONDE PAG. FICTICIA</t>
  </si>
  <si>
    <t>TABULACIONES</t>
  </si>
  <si>
    <t>ERRORES EN EL PROCESAMIENTO</t>
  </si>
  <si>
    <t>LINEAS</t>
  </si>
  <si>
    <t>SECCIONES SIN TIPIFICAR</t>
  </si>
  <si>
    <t>FILAS MAXIMAS CORREGIDAS</t>
  </si>
  <si>
    <t>FILAS TOTALES DEL XML</t>
  </si>
  <si>
    <t>FILAS EN BLANCO</t>
  </si>
  <si>
    <t>FILAS DUDOSAS</t>
  </si>
  <si>
    <t>PROCESAMIENTO EXITOSO</t>
  </si>
  <si>
    <r>
      <t xml:space="preserve">AGREGA PAGINACION FICTICIA Y </t>
    </r>
    <r>
      <rPr>
        <b/>
        <sz val="11"/>
        <color rgb="FF7030A0"/>
        <rFont val="Calibri"/>
        <family val="2"/>
        <scheme val="minor"/>
      </rPr>
      <t>las dos 1ras filas</t>
    </r>
  </si>
  <si>
    <t>Saltear Mail contrib o alt-text</t>
  </si>
  <si>
    <t>Filas no blanco pero sin &lt;</t>
  </si>
  <si>
    <t>AUTORES SIN EMAIL en &lt;contrib</t>
  </si>
  <si>
    <t>&lt;/counts&gt;</t>
  </si>
  <si>
    <r>
      <t xml:space="preserve">AGREGA </t>
    </r>
    <r>
      <rPr>
        <b/>
        <sz val="11"/>
        <color rgb="FF7030A0"/>
        <rFont val="Calibri"/>
        <family val="2"/>
        <scheme val="minor"/>
      </rPr>
      <t>&lt;page-count count="02"/&gt;</t>
    </r>
    <r>
      <rPr>
        <b/>
        <sz val="11"/>
        <rFont val="Calibri"/>
        <family val="2"/>
        <scheme val="minor"/>
      </rPr>
      <t xml:space="preserve"> y FIN!!!</t>
    </r>
  </si>
  <si>
    <t>ELIMINA LINEAS DE Mail contrib Y &lt;alt-text&gt;</t>
  </si>
  <si>
    <t>HACE LUGAR</t>
  </si>
  <si>
    <r>
      <rPr>
        <b/>
        <sz val="11"/>
        <rFont val="Calibri"/>
        <family val="2"/>
        <scheme val="minor"/>
      </rPr>
      <t>AGREGA</t>
    </r>
    <r>
      <rPr>
        <b/>
        <sz val="11"/>
        <color rgb="FF7030A0"/>
        <rFont val="Calibri"/>
        <family val="2"/>
        <scheme val="minor"/>
      </rPr>
      <t xml:space="preserve"> Mail</t>
    </r>
  </si>
  <si>
    <t>Hacer lugar en &lt;aff para Mail</t>
  </si>
  <si>
    <t>Mail o &lt;alt-text&gt;</t>
  </si>
  <si>
    <t>Filas a saltear al hacer lugar</t>
  </si>
  <si>
    <r>
      <rPr>
        <sz val="11"/>
        <rFont val="Wingdings 2"/>
        <family val="1"/>
        <charset val="2"/>
      </rPr>
      <t></t>
    </r>
    <r>
      <rPr>
        <sz val="11"/>
        <rFont val="Calibri"/>
        <family val="2"/>
        <scheme val="minor"/>
      </rPr>
      <t xml:space="preserve">        LuXMeL v0.8.3.1      </t>
    </r>
    <r>
      <rPr>
        <sz val="11"/>
        <rFont val="Wingdings 2"/>
        <family val="1"/>
        <charset val="2"/>
      </rPr>
      <t>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</si>
</sst>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5" tint="0.79998168889431442"/>
      <name val="Calibri"/>
      <family val="2"/>
      <scheme val="minor"/>
    </font>
    <font>
      <b/>
      <sz val="11"/>
      <color theme="9" tint="0.79998168889431442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Wingdings 2"/>
      <family val="1"/>
      <charset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Protection="1"/>
    <xf numFmtId="0" fontId="4" fillId="0" borderId="0" xfId="0" applyFont="1" applyProtection="1"/>
    <xf numFmtId="0" fontId="1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/>
    <xf numFmtId="0" fontId="0" fillId="0" borderId="0" xfId="0" applyFill="1" applyProtection="1"/>
    <xf numFmtId="0" fontId="5" fillId="0" borderId="0" xfId="0" applyFont="1" applyProtection="1"/>
    <xf numFmtId="0" fontId="9" fillId="0" borderId="0" xfId="0" applyFont="1" applyProtection="1"/>
    <xf numFmtId="0" fontId="6" fillId="0" borderId="0" xfId="0" applyFont="1" applyProtection="1"/>
    <xf numFmtId="0" fontId="8" fillId="0" borderId="0" xfId="0" applyFont="1" applyFill="1" applyBorder="1" applyAlignment="1" applyProtection="1">
      <alignment horizontal="center" vertical="center"/>
    </xf>
    <xf numFmtId="0" fontId="1" fillId="2" borderId="1" xfId="0" applyFont="1" applyFill="1" applyBorder="1" applyProtection="1"/>
    <xf numFmtId="0" fontId="0" fillId="3" borderId="1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5" fillId="8" borderId="1" xfId="0" applyFont="1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1" fillId="6" borderId="1" xfId="0" applyFont="1" applyFill="1" applyBorder="1" applyProtection="1"/>
    <xf numFmtId="0" fontId="5" fillId="7" borderId="1" xfId="0" applyFont="1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/>
    </xf>
    <xf numFmtId="0" fontId="2" fillId="8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2" fillId="7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/>
    </xf>
    <xf numFmtId="0" fontId="1" fillId="6" borderId="2" xfId="0" applyFont="1" applyFill="1" applyBorder="1" applyAlignment="1" applyProtection="1">
      <alignment horizontal="center"/>
    </xf>
    <xf numFmtId="0" fontId="1" fillId="6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8">
    <dxf>
      <font>
        <strike val="0"/>
        <color auto="1"/>
      </font>
    </dxf>
    <dxf>
      <font>
        <b/>
        <i val="0"/>
        <strike val="0"/>
        <color rgb="FFFF0000"/>
      </font>
    </dxf>
    <dxf>
      <font>
        <strike val="0"/>
        <color rgb="FFFF0000"/>
      </font>
    </dxf>
    <dxf>
      <font>
        <b/>
        <i val="0"/>
        <strike val="0"/>
        <color rgb="FF7030A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81.140625" style="26" bestFit="1" customWidth="1"/>
    <col min="2" max="16384" width="11.42578125" style="26"/>
  </cols>
  <sheetData/>
  <sheetProtection algorithmName="SHA-512" hashValue="ZLQiHj0/WvHlSjbRYG60kredAAq7v3dDi/hAzlZYt77KKiAfwIqh7z2lyCxFg/TIgdMvOyNJof0lyfSKC5+sUw==" saltValue="GRP1mm8NsKN55qXdde95Fg==" spinCount="100000" sheet="1" objects="1" scenarios="1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01"/>
  <sheetViews>
    <sheetView tabSelected="1" topLeftCell="Q1" zoomScaleNormal="100" workbookViewId="0">
      <selection activeCell="S10" sqref="S10"/>
    </sheetView>
  </sheetViews>
  <sheetFormatPr baseColWidth="10" defaultColWidth="9.140625" defaultRowHeight="15" x14ac:dyDescent="0.25"/>
  <cols>
    <col min="1" max="1" width="48" style="1" hidden="1" customWidth="1"/>
    <col min="2" max="2" width="12.7109375" style="1" hidden="1" customWidth="1"/>
    <col min="3" max="3" width="9.28515625" style="1" hidden="1" customWidth="1"/>
    <col min="4" max="4" width="15.7109375" style="1" hidden="1" customWidth="1"/>
    <col min="5" max="5" width="27.140625" style="1" hidden="1" customWidth="1"/>
    <col min="6" max="6" width="42.85546875" style="1" hidden="1" customWidth="1"/>
    <col min="7" max="7" width="5.42578125" style="1" hidden="1" customWidth="1"/>
    <col min="8" max="8" width="26.5703125" style="1" hidden="1" customWidth="1"/>
    <col min="9" max="9" width="25.28515625" style="1" hidden="1" customWidth="1"/>
    <col min="10" max="10" width="42.85546875" style="1" hidden="1" customWidth="1"/>
    <col min="11" max="11" width="36" style="1" hidden="1" customWidth="1"/>
    <col min="12" max="12" width="7.28515625" style="1" hidden="1" customWidth="1"/>
    <col min="13" max="13" width="47.85546875" style="1" hidden="1" customWidth="1"/>
    <col min="14" max="14" width="9.7109375" style="1" hidden="1" customWidth="1"/>
    <col min="15" max="15" width="160.5703125" style="1" hidden="1" customWidth="1"/>
    <col min="16" max="16" width="23.28515625" style="1" hidden="1" customWidth="1"/>
    <col min="17" max="17" width="2.85546875" style="1" customWidth="1"/>
    <col min="18" max="18" width="30.28515625" style="1" bestFit="1" customWidth="1"/>
    <col min="19" max="19" width="6.5703125" style="1" bestFit="1" customWidth="1"/>
    <col min="20" max="20" width="5" style="6" customWidth="1"/>
    <col min="21" max="39" width="5" style="1" customWidth="1"/>
    <col min="40" max="16384" width="9.140625" style="1"/>
  </cols>
  <sheetData>
    <row r="1" spans="1:39" x14ac:dyDescent="0.25">
      <c r="A1" s="2" t="s">
        <v>10</v>
      </c>
      <c r="B1" s="3" t="s">
        <v>7</v>
      </c>
      <c r="C1" s="3" t="s">
        <v>0</v>
      </c>
      <c r="D1" s="2" t="s">
        <v>33</v>
      </c>
      <c r="E1" s="3" t="s">
        <v>24</v>
      </c>
      <c r="F1" s="3" t="s">
        <v>29</v>
      </c>
      <c r="G1" s="3" t="s">
        <v>1</v>
      </c>
      <c r="H1" s="3" t="s">
        <v>32</v>
      </c>
      <c r="I1" s="2" t="s">
        <v>34</v>
      </c>
      <c r="J1" s="5" t="s">
        <v>30</v>
      </c>
      <c r="K1" s="4" t="s">
        <v>31</v>
      </c>
      <c r="L1" s="2" t="s">
        <v>8</v>
      </c>
      <c r="M1" s="2" t="s">
        <v>23</v>
      </c>
      <c r="N1" s="2" t="s">
        <v>27</v>
      </c>
      <c r="O1" s="2" t="s">
        <v>28</v>
      </c>
      <c r="P1" s="3" t="s">
        <v>25</v>
      </c>
    </row>
    <row r="2" spans="1:39" x14ac:dyDescent="0.25">
      <c r="A2" s="1" t="str">
        <f>IF('XML a procesar'!A1&gt;0,'XML a procesar'!A1,"")</f>
        <v/>
      </c>
      <c r="B2" s="7">
        <f>IF(ISERROR(FIND("/doi.org/",A2,1)),0,1)</f>
        <v>0</v>
      </c>
      <c r="C2" s="8">
        <v>0</v>
      </c>
      <c r="D2" s="1">
        <f>IF(AND(C2&gt;0,LEFT(A2,7)="&lt;email&gt;",ISNUMBER(SEARCH("@",A2,1))),C2,IF(LEFT(A2,10)="&lt;alt-text&gt;",-1,0))</f>
        <v>0</v>
      </c>
      <c r="E2" s="8">
        <v>0</v>
      </c>
      <c r="F2" s="1" t="str">
        <f ca="1">INDIRECT(ADDRESS(ROW()+INDIRECT(ADDRESS(ROW()+E2,5)),1))</f>
        <v/>
      </c>
      <c r="G2" s="8">
        <v>0</v>
      </c>
      <c r="H2" s="8">
        <v>0</v>
      </c>
      <c r="I2" s="1">
        <f ca="1">INDIRECT(ADDRESS(ROW()-INDIRECT(ADDRESS(ROW()-H2,8)),8))</f>
        <v>0</v>
      </c>
      <c r="J2" s="8" t="str">
        <f ca="1">F2</f>
        <v/>
      </c>
      <c r="K2" s="8" t="str">
        <f>A2</f>
        <v/>
      </c>
      <c r="L2" s="8">
        <v>0</v>
      </c>
      <c r="M2" s="8" t="str">
        <f>A2</f>
        <v/>
      </c>
      <c r="N2" s="8">
        <v>0</v>
      </c>
      <c r="O2" s="9" t="str">
        <f ca="1">IF(N2&gt;-1,INDIRECT(ADDRESS(ROW(),13)),IF(N2&lt;N1,CONCATENATE("&lt;page-count count=",CHAR(34),1+LARGE(N:N,1)-LARGE(N:N,2),CHAR(34),"/&gt;"),INDIRECT(ADDRESS(ROW()-1,13))))</f>
        <v/>
      </c>
      <c r="P2" s="8">
        <f>IF(MID('XML a procesar'!A1,1,1)="&lt;",0,1)</f>
        <v>1</v>
      </c>
      <c r="Q2" s="3"/>
      <c r="R2" s="29" t="s">
        <v>11</v>
      </c>
      <c r="S2" s="30"/>
      <c r="T2" s="10"/>
    </row>
    <row r="3" spans="1:39" x14ac:dyDescent="0.25">
      <c r="A3" s="1" t="str">
        <f>IF('XML a procesar'!A2&gt;0,'XML a procesar'!A2,"")</f>
        <v/>
      </c>
      <c r="B3" s="7">
        <f t="shared" ref="B3:B66" si="0">IF(ISERROR(FIND("/doi.org/",A3,1)),0,1)</f>
        <v>0</v>
      </c>
      <c r="C3" s="1">
        <f>IF(LEFT(A2,16)="&lt;contrib contrib",C2+1,IF(LEFT(A2,16)="&lt;/contrib-group&gt;",0,IF(LEFT(A2,10)="&lt;/contrib&gt;",C2,C2)))</f>
        <v>0</v>
      </c>
      <c r="D3" s="1">
        <f>IF(AND(C3&gt;0,LEFT(A3,7)="&lt;email&gt;",ISNUMBER(SEARCH("@",A3,1))),C3,IF(LEFT(A3,10)="&lt;alt-text&gt;",-1,0))</f>
        <v>0</v>
      </c>
      <c r="E3" s="1">
        <f>IF(D3=0,E2,E2+1)</f>
        <v>0</v>
      </c>
      <c r="F3" s="1" t="str">
        <f ca="1">INDIRECT(ADDRESS(ROW()+INDIRECT(ADDRESS(ROW()+E3,5)),1))</f>
        <v/>
      </c>
      <c r="G3" s="1">
        <f ca="1">IF(LEFT(F3,7)="&lt;aff id",_xlfn.NUMBERVALUE(MID(F3,13,LEN(F3)-14)),IF(F3="&lt;/aff&gt;",G2+1,G2))</f>
        <v>0</v>
      </c>
      <c r="H3" s="1">
        <f ca="1">IF(AND(G2&gt;0,G3&gt;G2,NOT(ISERROR(MATCH(G2,D:D,0)))),H2+1,H2)</f>
        <v>0</v>
      </c>
      <c r="I3" s="1">
        <f ca="1">INDIRECT(ADDRESS(ROW()-INDIRECT(ADDRESS(ROW()-H3,8)),8))</f>
        <v>0</v>
      </c>
      <c r="J3" s="7" t="str">
        <f ca="1">IF(J2="Linea_para_MAIL_creada_por_LuXML","&lt;/aff&gt;",IF(I3&gt;INDIRECT(ADDRESS(ROW()-I3-1,8)),"Linea_para_MAIL_creada_por_LuXML",INDIRECT(ADDRESS(ROW()-I3,6))))</f>
        <v/>
      </c>
      <c r="K3" s="1" t="str">
        <f ca="1">IF(J3="Linea_para_MAIL_creada_por_LuXML",IF(ISERROR(MATCH(INDIRECT(ADDRESS(ROW()-G3,7)),D:D,0)),J3,INDIRECT(ADDRESS(MATCH(INDIRECT(ADDRESS(ROW()-G3,7)),D:D,0),1))),J3)</f>
        <v/>
      </c>
      <c r="L3" s="7">
        <f ca="1">IF(OR(MID(K1,3,5)="page&gt;",MID(K2,3,5)="page&gt;"),L2,IF(OR(K2="&lt;history&gt;",K3="&lt;history&gt;"),L2+1,L2))</f>
        <v>0</v>
      </c>
      <c r="M3" s="4" t="s">
        <v>2</v>
      </c>
      <c r="N3" s="7">
        <f>IF(N2=-1,-1,IF(M3="&lt;/counts&gt;",-1,IF(OR(LEFT(M3,7)="&lt;fpage&gt;",LEFT(M3,7)="&lt;lpage&gt;"),VALUE(MID(M3,8,LEN(M3)-15)),0)))</f>
        <v>0</v>
      </c>
      <c r="O3" s="9" t="str">
        <f ca="1">IF(N3&gt;-1,INDIRECT(ADDRESS(ROW(),13)),IF(N3&lt;N2,CONCATENATE("&lt;page-count count=",CHAR(34),1+LARGE(N:N,1)-LARGE(N:N,2),CHAR(34),"/&gt;"),INDIRECT(ADDRESS(ROW()-1,13))))</f>
        <v>&lt;!DOCTYPE article PUBLIC "-//NLM//DTD JATS (Z39.96) Journal Publishing DTD v1.0 20120330//EN" "http://jats.nlm.nih.gov/publishing/1.0/JATS-journalpublishing1.dtd"&gt;</v>
      </c>
      <c r="P3" s="1">
        <f>IF(ROW()&lt;$S$4+2,IF('XML a procesar'!A2="",P2,IF(MID('XML a procesar'!A2,1,1)="&lt;",P2,P2+1)),P2)</f>
        <v>1</v>
      </c>
      <c r="Q3" s="3"/>
      <c r="R3" s="11" t="s">
        <v>18</v>
      </c>
      <c r="S3" s="12">
        <f>COUNTA(B:B)-1</f>
        <v>5000</v>
      </c>
      <c r="T3" s="13"/>
    </row>
    <row r="4" spans="1:39" x14ac:dyDescent="0.25">
      <c r="A4" s="1" t="str">
        <f>IF('XML a procesar'!A3&gt;0,'XML a procesar'!A3,"")</f>
        <v/>
      </c>
      <c r="B4" s="7">
        <f t="shared" si="0"/>
        <v>0</v>
      </c>
      <c r="C4" s="1">
        <f t="shared" ref="C4:C67" si="1">IF(LEFT(A3,16)="&lt;contrib contrib",C3+1,IF(LEFT(A3,16)="&lt;/contrib-group&gt;",0,IF(LEFT(A3,10)="&lt;/contrib&gt;",C3,C3)))</f>
        <v>0</v>
      </c>
      <c r="D4" s="1">
        <f t="shared" ref="D4:D66" si="2">IF(AND(C4&gt;0,LEFT(A4,7)="&lt;email&gt;",ISNUMBER(SEARCH("@",A4,1))),C4,IF(LEFT(A4,10)="&lt;alt-text&gt;",-1,0))</f>
        <v>0</v>
      </c>
      <c r="E4" s="1">
        <f t="shared" ref="E4:E67" si="3">IF(D4=0,E3,E3+1)</f>
        <v>0</v>
      </c>
      <c r="F4" s="1" t="str">
        <f t="shared" ref="F4:F66" ca="1" si="4">INDIRECT(ADDRESS(ROW()+INDIRECT(ADDRESS(ROW()+E4,5)),1))</f>
        <v/>
      </c>
      <c r="G4" s="1">
        <f t="shared" ref="G4:G67" ca="1" si="5">IF(LEFT(F4,7)="&lt;aff id",_xlfn.NUMBERVALUE(MID(F4,13,LEN(F4)-14)),IF(F4="&lt;/aff&gt;",G3+1,G3))</f>
        <v>0</v>
      </c>
      <c r="H4" s="1">
        <f ca="1">IF(AND(G3&gt;0,G4&gt;G3,NOT(ISERROR(MATCH(G3,D:D,0)))),H3+1,H3)</f>
        <v>0</v>
      </c>
      <c r="I4" s="1">
        <f ca="1">INDIRECT(ADDRESS(ROW()-INDIRECT(ADDRESS(ROW()-H4,8)),8))</f>
        <v>0</v>
      </c>
      <c r="J4" s="7" t="str">
        <f t="shared" ref="J4:J67" ca="1" si="6">IF(J3="Linea_para_MAIL_creada_por_LuXML","&lt;/aff&gt;",IF(I4&gt;INDIRECT(ADDRESS(ROW()-I4-1,8)),"Linea_para_MAIL_creada_por_LuXML",INDIRECT(ADDRESS(ROW()-I4,6))))</f>
        <v/>
      </c>
      <c r="K4" s="1" t="str">
        <f ca="1">IF(J4="Linea_para_MAIL_creada_por_LuXML",IF(ISERROR(MATCH(INDIRECT(ADDRESS(ROW()-G4,7)),D:D,0)),J4,INDIRECT(ADDRESS(MATCH(INDIRECT(ADDRESS(ROW()-G4,7)),D:D,0),1))),J4)</f>
        <v/>
      </c>
      <c r="L4" s="7">
        <f ca="1">IF(OR(MID(K2,3,5)="page&gt;",MID(K3,3,5)="page&gt;"),L3,IF(OR(K3="&lt;history&gt;",K4="&lt;history&gt;"),L3+1,L3))</f>
        <v>0</v>
      </c>
      <c r="M4" s="4" t="s">
        <v>3</v>
      </c>
      <c r="N4" s="7">
        <f t="shared" ref="N4:N67" si="7">IF(N3=-1,-1,IF(M4="&lt;/counts&gt;",-1,IF(OR(LEFT(M4,7)="&lt;fpage&gt;",LEFT(M4,7)="&lt;lpage&gt;"),VALUE(MID(M4,8,LEN(M4)-15)),0)))</f>
        <v>0</v>
      </c>
      <c r="O4" s="9" t="str">
        <f ca="1">IF(N4&gt;-1,INDIRECT(ADDRESS(ROW(),13)),IF(N4&lt;N3,CONCATENATE("&lt;page-count count=",CHAR(34),1+LARGE(N:N,1)-LARGE(N:N,2),CHAR(34),"/&gt;"),INDIRECT(ADDRESS(ROW()-1,13))))</f>
        <v>&lt;article xmlns:ali="http://www.niso.org/schemas/ali/1.0" xmlns:xsi="http://www.w3.org/2001/XMLSchema-instance" xmlns:xlink="http://www.w3.org/1999/xlink" xmlns:mml="http://www.w3.org/1998/Math/MathML" dtd-version="1.0" specific-use="sps-1.8" article-type="research-article" xml:lang="es"&gt;</v>
      </c>
      <c r="P4" s="1">
        <f>IF(ROW()&lt;$S$4+2,IF('XML a procesar'!A3="",P3,IF(MID('XML a procesar'!A3,1,1)="&lt;",P3,P3+1)),P3)</f>
        <v>1</v>
      </c>
      <c r="Q4" s="3"/>
      <c r="R4" s="11" t="s">
        <v>19</v>
      </c>
      <c r="S4" s="12">
        <f>IF(ISERROR(MATCH("&lt;/article&gt;",'XML a procesar'!A:A,0)),0,MATCH("&lt;/article&gt;",'XML a procesar'!A:A,0))</f>
        <v>0</v>
      </c>
      <c r="T4" s="33" t="s">
        <v>16</v>
      </c>
      <c r="U4" s="33"/>
    </row>
    <row r="5" spans="1:39" x14ac:dyDescent="0.25">
      <c r="A5" s="1" t="str">
        <f>IF('XML a procesar'!A4&gt;0,'XML a procesar'!A4,"")</f>
        <v/>
      </c>
      <c r="B5" s="7">
        <f t="shared" si="0"/>
        <v>0</v>
      </c>
      <c r="C5" s="1">
        <f t="shared" si="1"/>
        <v>0</v>
      </c>
      <c r="D5" s="1">
        <f t="shared" si="2"/>
        <v>0</v>
      </c>
      <c r="E5" s="1">
        <f t="shared" si="3"/>
        <v>0</v>
      </c>
      <c r="F5" s="1" t="str">
        <f t="shared" ca="1" si="4"/>
        <v/>
      </c>
      <c r="G5" s="1">
        <f t="shared" ca="1" si="5"/>
        <v>0</v>
      </c>
      <c r="H5" s="1">
        <f ca="1">IF(AND(G4&gt;0,G5&gt;G4,NOT(ISERROR(MATCH(G4,D:D,0)))),H4+1,H4)</f>
        <v>0</v>
      </c>
      <c r="I5" s="1">
        <f t="shared" ref="I5:I67" ca="1" si="8">INDIRECT(ADDRESS(ROW()-INDIRECT(ADDRESS(ROW()-H5,8)),8))</f>
        <v>0</v>
      </c>
      <c r="J5" s="7" t="str">
        <f t="shared" ca="1" si="6"/>
        <v/>
      </c>
      <c r="K5" s="1" t="str">
        <f ca="1">IF(J5="Linea_para_MAIL_creada_por_LuXML",IF(ISERROR(MATCH(INDIRECT(ADDRESS(ROW()-G5,7)),D:D,0)),J5,INDIRECT(ADDRESS(MATCH(INDIRECT(ADDRESS(ROW()-G5,7)),D:D,0),1))),J5)</f>
        <v/>
      </c>
      <c r="L5" s="7">
        <f t="shared" ref="L5:L67" ca="1" si="9">IF(OR(MID(K3,3,5)="page&gt;",MID(K4,3,5)="page&gt;"),L4,IF(OR(K4="&lt;history&gt;",K5="&lt;history&gt;"),L4+1,L4))</f>
        <v>0</v>
      </c>
      <c r="M5" s="7" t="str">
        <f ca="1">IF(L5&gt;L4,IF(L5=1,CONCATENATE("&lt;fpage&gt;",$S$10,"&lt;/fpage&gt;"),CONCATENATE("&lt;lpage&gt;",$S$10+1,"&lt;/lpage&gt;")),IF(ISERROR(INDIRECT(ADDRESS(ROW()-L5,11),1)),"",INDIRECT(ADDRESS(ROW()-L5,11),1)))</f>
        <v/>
      </c>
      <c r="N5" s="7">
        <f t="shared" ca="1" si="7"/>
        <v>0</v>
      </c>
      <c r="O5" s="9" t="str">
        <f ca="1">IF(N5&gt;-1,INDIRECT(ADDRESS(ROW(),13)),IF(N5&lt;N4,CONCATENATE("&lt;page-count count=",CHAR(34),1+LARGE(N:N,1)-LARGE(N:N,2),CHAR(34),"/&gt;"),INDIRECT(ADDRESS(ROW()-1,13))))</f>
        <v/>
      </c>
      <c r="P5" s="1">
        <f>IF(ROW()&lt;$S$4+2,IF('XML a procesar'!A4="",P4,IF(MID('XML a procesar'!A4,1,1)="&lt;",P4,P4+1)),P4)</f>
        <v>1</v>
      </c>
      <c r="Q5" s="3"/>
      <c r="R5" s="11" t="s">
        <v>4</v>
      </c>
      <c r="S5" s="12">
        <f>MAX(C:C)</f>
        <v>0</v>
      </c>
      <c r="T5" s="14" t="str">
        <f>IF(ISERROR(MATCH(1,$C:$C,0)),"",MATCH(1,$C:$C,0)-2)</f>
        <v/>
      </c>
      <c r="U5" s="14" t="str">
        <f>IF(ISERROR(MATCH(2,$C:$C,0)),"",MATCH(2,$C:$C,0)-2)</f>
        <v/>
      </c>
      <c r="V5" s="14" t="str">
        <f>IF(ISERROR(MATCH(3,$C:$C,0)),"",MATCH(3,$C:$C,0)-2)</f>
        <v/>
      </c>
      <c r="W5" s="14" t="str">
        <f>IF(ISERROR(MATCH(4,$C:$C,0)),"",MATCH(4,$C:$C,0)-2)</f>
        <v/>
      </c>
      <c r="X5" s="14" t="str">
        <f>IF(ISERROR(MATCH(5,$C:$C,0)),"",MATCH(5,$C:$C,0)-2)</f>
        <v/>
      </c>
      <c r="Y5" s="14" t="str">
        <f>IF(ISERROR(MATCH(6,$C:$C,0)),"",MATCH(6,$C:$C,0)-2)</f>
        <v/>
      </c>
      <c r="Z5" s="14" t="str">
        <f>IF(ISERROR(MATCH(7,$C:$C,0)),"",MATCH(7,$C:$C,0)-2)</f>
        <v/>
      </c>
      <c r="AA5" s="14" t="str">
        <f>IF(ISERROR(MATCH(8,$C:$C,0)),"",MATCH(8,$C:$C,0)-2)</f>
        <v/>
      </c>
      <c r="AB5" s="14" t="str">
        <f>IF(ISERROR(MATCH(9,$C:$C,0)),"",MATCH(9,$C:$C,0)-2)</f>
        <v/>
      </c>
      <c r="AC5" s="14" t="str">
        <f>IF(ISERROR(MATCH(10,$C:$C,0)),"",MATCH(10,$C:$C,0)-2)</f>
        <v/>
      </c>
      <c r="AD5" s="14" t="str">
        <f>IF(ISERROR(MATCH(11,$C:$C,0)),"",MATCH(11,$C:$C,0)-2)</f>
        <v/>
      </c>
      <c r="AE5" s="14" t="str">
        <f>IF(ISERROR(MATCH(12,$C:$C,0)),"",MATCH(12,$C:$C,0)-2)</f>
        <v/>
      </c>
      <c r="AF5" s="14" t="str">
        <f>IF(ISERROR(MATCH(13,$C:$C,0)),"",MATCH(13,$C:$C,0)-2)</f>
        <v/>
      </c>
      <c r="AG5" s="14" t="str">
        <f>IF(ISERROR(MATCH(14,$C:$C,0)),"",MATCH(14,$C:$C,0)-2)</f>
        <v/>
      </c>
      <c r="AH5" s="14" t="str">
        <f>IF(ISERROR(MATCH(15,$C:$C,0)),"",MATCH(15,$C:$C,0)-2)</f>
        <v/>
      </c>
      <c r="AI5" s="14" t="str">
        <f>IF(ISERROR(MATCH(16,$C:$C,0)),"",MATCH(16,$C:$C,0)-2)</f>
        <v/>
      </c>
      <c r="AJ5" s="14" t="str">
        <f>IF(ISERROR(MATCH(17,$C:$C,0)),"",MATCH(17,$C:$C,0)-2)</f>
        <v/>
      </c>
      <c r="AK5" s="14" t="str">
        <f>IF(ISERROR(MATCH(18,$C:$C,0)),"",MATCH(18,$C:$C,0)-2)</f>
        <v/>
      </c>
      <c r="AL5" s="14" t="str">
        <f>IF(ISERROR(MATCH(19,$C:$C,0)),"",MATCH(19,$C:$C,0)-2)</f>
        <v/>
      </c>
      <c r="AM5" s="14" t="str">
        <f>IF(ISERROR(MATCH(20,$C:$C,0)),"",MATCH(20,$C:$C,0)-2)</f>
        <v/>
      </c>
    </row>
    <row r="6" spans="1:39" x14ac:dyDescent="0.25">
      <c r="A6" s="1" t="str">
        <f>IF('XML a procesar'!A5&gt;0,'XML a procesar'!A5,"")</f>
        <v/>
      </c>
      <c r="B6" s="7">
        <f t="shared" si="0"/>
        <v>0</v>
      </c>
      <c r="C6" s="1">
        <f t="shared" si="1"/>
        <v>0</v>
      </c>
      <c r="D6" s="1">
        <f t="shared" si="2"/>
        <v>0</v>
      </c>
      <c r="E6" s="1">
        <f t="shared" si="3"/>
        <v>0</v>
      </c>
      <c r="F6" s="1" t="str">
        <f t="shared" ca="1" si="4"/>
        <v/>
      </c>
      <c r="G6" s="1">
        <f t="shared" ca="1" si="5"/>
        <v>0</v>
      </c>
      <c r="H6" s="1">
        <f ca="1">IF(AND(G5&gt;0,G6&gt;G5,NOT(ISERROR(MATCH(G5,D:D,0)))),H5+1,H5)</f>
        <v>0</v>
      </c>
      <c r="I6" s="1">
        <f t="shared" ca="1" si="8"/>
        <v>0</v>
      </c>
      <c r="J6" s="7" t="str">
        <f t="shared" ca="1" si="6"/>
        <v/>
      </c>
      <c r="K6" s="1" t="str">
        <f ca="1">IF(J6="Linea_para_MAIL_creada_por_LuXML",IF(ISERROR(MATCH(INDIRECT(ADDRESS(ROW()-G6,7)),D:D,0)),J6,INDIRECT(ADDRESS(MATCH(INDIRECT(ADDRESS(ROW()-G6,7)),D:D,0),1))),J6)</f>
        <v/>
      </c>
      <c r="L6" s="7">
        <f ca="1">IF(OR(MID(K4,3,5)="page&gt;",MID(K5,3,5)="page&gt;"),L5,IF(OR(K5="&lt;history&gt;",K6="&lt;history&gt;"),L5+1,L5))</f>
        <v>0</v>
      </c>
      <c r="M6" s="7" t="str">
        <f t="shared" ref="M6:M69" ca="1" si="10">IF(L6&gt;L5,IF(L6=1,CONCATENATE("&lt;fpage&gt;",$S$10,"&lt;/fpage&gt;"),CONCATENATE("&lt;lpage&gt;",$S$10+1,"&lt;/lpage&gt;")),IF(ISERROR(INDIRECT(ADDRESS(ROW()-L6,11),1)),"",INDIRECT(ADDRESS(ROW()-L6,11),1)))</f>
        <v/>
      </c>
      <c r="N6" s="7">
        <f t="shared" ca="1" si="7"/>
        <v>0</v>
      </c>
      <c r="O6" s="9" t="str">
        <f ca="1">IF(N6&gt;-1,INDIRECT(ADDRESS(ROW(),13)),IF(N6&lt;N5,CONCATENATE("&lt;page-count count=",CHAR(34),1+LARGE(N:N,1)-LARGE(N:N,2),CHAR(34),"/&gt;"),INDIRECT(ADDRESS(ROW()-1,13))))</f>
        <v/>
      </c>
      <c r="P6" s="1">
        <f>IF(ROW()&lt;$S$4+2,IF('XML a procesar'!A5="",P5,IF(MID('XML a procesar'!A5,1,1)="&lt;",P5,P5+1)),P5)</f>
        <v>1</v>
      </c>
      <c r="Q6" s="3"/>
      <c r="R6" s="11" t="s">
        <v>5</v>
      </c>
      <c r="S6" s="12">
        <f>COUNTIF(D:D,"=-1")</f>
        <v>0</v>
      </c>
      <c r="T6" s="14" t="str">
        <f>IF(ISERROR(MATCH(-1,$D:$D,0)),"",MATCH(-1,$D:$D,0)-1)</f>
        <v/>
      </c>
      <c r="U6" s="15" t="str">
        <f ca="1">IF(ISERROR(MATCH(-1,INDIRECT(CONCATENATE("D",T6+3,":D",$S$3),1),0)),"",MATCH(-1,INDIRECT(CONCATENATE("D",T6+3,":D",$S$3),1),0)+1+T6)</f>
        <v/>
      </c>
      <c r="V6" s="15" t="str">
        <f t="shared" ref="V6:AM6" ca="1" si="11">IF(ISERROR(MATCH(-1,INDIRECT(CONCATENATE("D",U6+3,":D",$S$3),1),0)),"",MATCH(-1,INDIRECT(CONCATENATE("D",U6+3,":D",$S$3),1),0)+1+U6)</f>
        <v/>
      </c>
      <c r="W6" s="15" t="str">
        <f t="shared" ca="1" si="11"/>
        <v/>
      </c>
      <c r="X6" s="15" t="str">
        <f t="shared" ca="1" si="11"/>
        <v/>
      </c>
      <c r="Y6" s="15" t="str">
        <f t="shared" ca="1" si="11"/>
        <v/>
      </c>
      <c r="Z6" s="15" t="str">
        <f t="shared" ca="1" si="11"/>
        <v/>
      </c>
      <c r="AA6" s="15" t="str">
        <f t="shared" ca="1" si="11"/>
        <v/>
      </c>
      <c r="AB6" s="15" t="str">
        <f t="shared" ca="1" si="11"/>
        <v/>
      </c>
      <c r="AC6" s="15" t="str">
        <f t="shared" ca="1" si="11"/>
        <v/>
      </c>
      <c r="AD6" s="15" t="str">
        <f t="shared" ca="1" si="11"/>
        <v/>
      </c>
      <c r="AE6" s="15" t="str">
        <f t="shared" ca="1" si="11"/>
        <v/>
      </c>
      <c r="AF6" s="15" t="str">
        <f t="shared" ca="1" si="11"/>
        <v/>
      </c>
      <c r="AG6" s="15" t="str">
        <f t="shared" ca="1" si="11"/>
        <v/>
      </c>
      <c r="AH6" s="15" t="str">
        <f t="shared" ca="1" si="11"/>
        <v/>
      </c>
      <c r="AI6" s="15" t="str">
        <f t="shared" ca="1" si="11"/>
        <v/>
      </c>
      <c r="AJ6" s="15" t="str">
        <f t="shared" ca="1" si="11"/>
        <v/>
      </c>
      <c r="AK6" s="15" t="str">
        <f t="shared" ca="1" si="11"/>
        <v/>
      </c>
      <c r="AL6" s="15" t="str">
        <f t="shared" ca="1" si="11"/>
        <v/>
      </c>
      <c r="AM6" s="15" t="str">
        <f t="shared" ca="1" si="11"/>
        <v/>
      </c>
    </row>
    <row r="7" spans="1:39" x14ac:dyDescent="0.25">
      <c r="A7" s="1" t="str">
        <f>IF('XML a procesar'!A6&gt;0,'XML a procesar'!A6,"")</f>
        <v/>
      </c>
      <c r="B7" s="7">
        <f t="shared" si="0"/>
        <v>0</v>
      </c>
      <c r="C7" s="1">
        <f t="shared" si="1"/>
        <v>0</v>
      </c>
      <c r="D7" s="1">
        <f t="shared" si="2"/>
        <v>0</v>
      </c>
      <c r="E7" s="1">
        <f t="shared" si="3"/>
        <v>0</v>
      </c>
      <c r="F7" s="1" t="str">
        <f t="shared" ca="1" si="4"/>
        <v/>
      </c>
      <c r="G7" s="1">
        <f t="shared" ca="1" si="5"/>
        <v>0</v>
      </c>
      <c r="H7" s="1">
        <f ca="1">IF(AND(G6&gt;0,G7&gt;G6,NOT(ISERROR(MATCH(G6,D:D,0)))),H6+1,H6)</f>
        <v>0</v>
      </c>
      <c r="I7" s="1">
        <f t="shared" ca="1" si="8"/>
        <v>0</v>
      </c>
      <c r="J7" s="7" t="str">
        <f t="shared" ca="1" si="6"/>
        <v/>
      </c>
      <c r="K7" s="1" t="str">
        <f ca="1">IF(J7="Linea_para_MAIL_creada_por_LuXML",IF(ISERROR(MATCH(INDIRECT(ADDRESS(ROW()-G7,7)),D:D,0)),J7,INDIRECT(ADDRESS(MATCH(INDIRECT(ADDRESS(ROW()-G7,7)),D:D,0),1))),J7)</f>
        <v/>
      </c>
      <c r="L7" s="7">
        <f t="shared" ca="1" si="9"/>
        <v>0</v>
      </c>
      <c r="M7" s="7" t="str">
        <f ca="1">IF(L7&gt;L6,IF(L7=1,CONCATENATE("&lt;fpage&gt;",$S$10,"&lt;/fpage&gt;"),CONCATENATE("&lt;lpage&gt;",$S$10+1,"&lt;/lpage&gt;")),IF(ISERROR(INDIRECT(ADDRESS(ROW()-L7,11),1)),"",INDIRECT(ADDRESS(ROW()-L7,11),1)))</f>
        <v/>
      </c>
      <c r="N7" s="7">
        <f t="shared" ca="1" si="7"/>
        <v>0</v>
      </c>
      <c r="O7" s="9" t="str">
        <f ca="1">IF(N7&gt;-1,INDIRECT(ADDRESS(ROW(),13)),IF(N7&lt;N6,CONCATENATE("&lt;page-count count=",CHAR(34),1+LARGE(N:N,1)-LARGE(N:N,2),CHAR(34),"/&gt;"),INDIRECT(ADDRESS(ROW()-1,13))))</f>
        <v/>
      </c>
      <c r="P7" s="1">
        <f>IF(ROW()&lt;$S$4+2,IF('XML a procesar'!A6="",P6,IF(MID('XML a procesar'!A6,1,1)="&lt;",P6,P6+1)),P6)</f>
        <v>1</v>
      </c>
      <c r="Q7" s="3"/>
      <c r="R7" s="11" t="s">
        <v>17</v>
      </c>
      <c r="S7" s="12">
        <f>COUNTIF(A:A,"=&lt;sec&gt;")</f>
        <v>0</v>
      </c>
      <c r="T7" s="14" t="str">
        <f>IF(ISERROR(MATCH("&lt;sec&gt;",$A:$A,0)),"",MATCH("&lt;sec&gt;",$A:$A,0)-1)</f>
        <v/>
      </c>
      <c r="U7" s="15" t="str">
        <f ca="1">IF(ISERROR(MATCH("&lt;sec&gt;",INDIRECT(CONCATENATE("A",T7+3,":A",$S$3),1),0)),"",MATCH("&lt;sec&gt;",INDIRECT(CONCATENATE("A",T7+3,":A",$S$3),1),0)+1+T7)</f>
        <v/>
      </c>
      <c r="V7" s="15" t="str">
        <f t="shared" ref="V7:AM7" ca="1" si="12">IF(ISERROR(MATCH("&lt;sec&gt;",INDIRECT(CONCATENATE("A",U7+3,":A",$S$3),1),0)),"",MATCH("&lt;sec&gt;",INDIRECT(CONCATENATE("A",U7+3,":A",$S$3),1),0)+1+U7)</f>
        <v/>
      </c>
      <c r="W7" s="15" t="str">
        <f t="shared" ca="1" si="12"/>
        <v/>
      </c>
      <c r="X7" s="15" t="str">
        <f t="shared" ca="1" si="12"/>
        <v/>
      </c>
      <c r="Y7" s="15" t="str">
        <f t="shared" ca="1" si="12"/>
        <v/>
      </c>
      <c r="Z7" s="15" t="str">
        <f t="shared" ca="1" si="12"/>
        <v/>
      </c>
      <c r="AA7" s="15" t="str">
        <f t="shared" ca="1" si="12"/>
        <v/>
      </c>
      <c r="AB7" s="15" t="str">
        <f t="shared" ca="1" si="12"/>
        <v/>
      </c>
      <c r="AC7" s="15" t="str">
        <f t="shared" ca="1" si="12"/>
        <v/>
      </c>
      <c r="AD7" s="15" t="str">
        <f t="shared" ca="1" si="12"/>
        <v/>
      </c>
      <c r="AE7" s="15" t="str">
        <f t="shared" ca="1" si="12"/>
        <v/>
      </c>
      <c r="AF7" s="15" t="str">
        <f t="shared" ca="1" si="12"/>
        <v/>
      </c>
      <c r="AG7" s="15" t="str">
        <f t="shared" ca="1" si="12"/>
        <v/>
      </c>
      <c r="AH7" s="15" t="str">
        <f t="shared" ca="1" si="12"/>
        <v/>
      </c>
      <c r="AI7" s="15" t="str">
        <f t="shared" ca="1" si="12"/>
        <v/>
      </c>
      <c r="AJ7" s="15" t="str">
        <f t="shared" ca="1" si="12"/>
        <v/>
      </c>
      <c r="AK7" s="15" t="str">
        <f t="shared" ca="1" si="12"/>
        <v/>
      </c>
      <c r="AL7" s="15" t="str">
        <f t="shared" ca="1" si="12"/>
        <v/>
      </c>
      <c r="AM7" s="15" t="str">
        <f t="shared" ca="1" si="12"/>
        <v/>
      </c>
    </row>
    <row r="8" spans="1:39" x14ac:dyDescent="0.25">
      <c r="A8" s="1" t="str">
        <f>IF('XML a procesar'!A7&gt;0,'XML a procesar'!A7,"")</f>
        <v/>
      </c>
      <c r="B8" s="7">
        <f t="shared" si="0"/>
        <v>0</v>
      </c>
      <c r="C8" s="1">
        <f t="shared" si="1"/>
        <v>0</v>
      </c>
      <c r="D8" s="1">
        <f t="shared" si="2"/>
        <v>0</v>
      </c>
      <c r="E8" s="1">
        <f t="shared" si="3"/>
        <v>0</v>
      </c>
      <c r="F8" s="1" t="str">
        <f t="shared" ca="1" si="4"/>
        <v/>
      </c>
      <c r="G8" s="1">
        <f t="shared" ca="1" si="5"/>
        <v>0</v>
      </c>
      <c r="H8" s="1">
        <f ca="1">IF(AND(G7&gt;0,G8&gt;G7,NOT(ISERROR(MATCH(G7,D:D,0)))),H7+1,H7)</f>
        <v>0</v>
      </c>
      <c r="I8" s="1">
        <f t="shared" ca="1" si="8"/>
        <v>0</v>
      </c>
      <c r="J8" s="7" t="str">
        <f t="shared" ca="1" si="6"/>
        <v/>
      </c>
      <c r="K8" s="1" t="str">
        <f ca="1">IF(J8="Linea_para_MAIL_creada_por_LuXML",IF(ISERROR(MATCH(INDIRECT(ADDRESS(ROW()-G8,7)),D:D,0)),J8,INDIRECT(ADDRESS(MATCH(INDIRECT(ADDRESS(ROW()-G8,7)),D:D,0),1))),J8)</f>
        <v/>
      </c>
      <c r="L8" s="7">
        <f t="shared" ca="1" si="9"/>
        <v>0</v>
      </c>
      <c r="M8" s="7" t="str">
        <f t="shared" ca="1" si="10"/>
        <v/>
      </c>
      <c r="N8" s="7">
        <f t="shared" ca="1" si="7"/>
        <v>0</v>
      </c>
      <c r="O8" s="9" t="str">
        <f ca="1">IF(N8&gt;-1,INDIRECT(ADDRESS(ROW(),13)),IF(N8&lt;N7,CONCATENATE("&lt;page-count count=",CHAR(34),1+LARGE(N:N,1)-LARGE(N:N,2),CHAR(34),"/&gt;"),INDIRECT(ADDRESS(ROW()-1,13))))</f>
        <v/>
      </c>
      <c r="P8" s="1">
        <f>IF(ROW()&lt;$S$4+2,IF('XML a procesar'!A7="",P7,IF(MID('XML a procesar'!A7,1,1)="&lt;",P7,P7+1)),P7)</f>
        <v>1</v>
      </c>
      <c r="Q8" s="3"/>
      <c r="R8" s="11" t="s">
        <v>9</v>
      </c>
      <c r="S8" s="12">
        <f>SUM(B:B)</f>
        <v>0</v>
      </c>
      <c r="T8" s="14" t="str">
        <f>IF(ISERROR(MATCH(1,$B:$B,0)),"",MATCH(1,$B:$B,0)-1)</f>
        <v/>
      </c>
      <c r="U8" s="15" t="str">
        <f ca="1">IF(ISERROR(MATCH(1,INDIRECT(CONCATENATE("B",T8+3,":B",$S$3),1),0)),"",MATCH(1,INDIRECT(CONCATENATE("B",T8+3,":B",$S$3),1),0)+1+T8)</f>
        <v/>
      </c>
      <c r="V8" s="15" t="str">
        <f t="shared" ref="V8:AM8" ca="1" si="13">IF(ISERROR(MATCH(1,INDIRECT(CONCATENATE("B",U8+3,":B",$S$3),1),0)),"",MATCH(1,INDIRECT(CONCATENATE("B",U8+3,":B",$S$3),1),0)+1+U8)</f>
        <v/>
      </c>
      <c r="W8" s="15" t="str">
        <f t="shared" ca="1" si="13"/>
        <v/>
      </c>
      <c r="X8" s="15" t="str">
        <f t="shared" ca="1" si="13"/>
        <v/>
      </c>
      <c r="Y8" s="15" t="str">
        <f t="shared" ca="1" si="13"/>
        <v/>
      </c>
      <c r="Z8" s="15" t="str">
        <f t="shared" ca="1" si="13"/>
        <v/>
      </c>
      <c r="AA8" s="15" t="str">
        <f t="shared" ca="1" si="13"/>
        <v/>
      </c>
      <c r="AB8" s="15" t="str">
        <f t="shared" ca="1" si="13"/>
        <v/>
      </c>
      <c r="AC8" s="15" t="str">
        <f t="shared" ca="1" si="13"/>
        <v/>
      </c>
      <c r="AD8" s="15" t="str">
        <f t="shared" ca="1" si="13"/>
        <v/>
      </c>
      <c r="AE8" s="15" t="str">
        <f t="shared" ca="1" si="13"/>
        <v/>
      </c>
      <c r="AF8" s="15" t="str">
        <f t="shared" ca="1" si="13"/>
        <v/>
      </c>
      <c r="AG8" s="15" t="str">
        <f t="shared" ca="1" si="13"/>
        <v/>
      </c>
      <c r="AH8" s="15" t="str">
        <f t="shared" ca="1" si="13"/>
        <v/>
      </c>
      <c r="AI8" s="15" t="str">
        <f t="shared" ca="1" si="13"/>
        <v/>
      </c>
      <c r="AJ8" s="15" t="str">
        <f t="shared" ca="1" si="13"/>
        <v/>
      </c>
      <c r="AK8" s="15" t="str">
        <f t="shared" ca="1" si="13"/>
        <v/>
      </c>
      <c r="AL8" s="15" t="str">
        <f t="shared" ca="1" si="13"/>
        <v/>
      </c>
      <c r="AM8" s="15" t="str">
        <f t="shared" ca="1" si="13"/>
        <v/>
      </c>
    </row>
    <row r="9" spans="1:39" x14ac:dyDescent="0.25">
      <c r="A9" s="1" t="str">
        <f>IF('XML a procesar'!A8&gt;0,'XML a procesar'!A8,"")</f>
        <v/>
      </c>
      <c r="B9" s="7">
        <f t="shared" si="0"/>
        <v>0</v>
      </c>
      <c r="C9" s="1">
        <f t="shared" si="1"/>
        <v>0</v>
      </c>
      <c r="D9" s="1">
        <f t="shared" si="2"/>
        <v>0</v>
      </c>
      <c r="E9" s="1">
        <f t="shared" si="3"/>
        <v>0</v>
      </c>
      <c r="F9" s="1" t="str">
        <f t="shared" ca="1" si="4"/>
        <v/>
      </c>
      <c r="G9" s="1">
        <f t="shared" ca="1" si="5"/>
        <v>0</v>
      </c>
      <c r="H9" s="1">
        <f ca="1">IF(AND(G8&gt;0,G9&gt;G8,NOT(ISERROR(MATCH(G8,D:D,0)))),H8+1,H8)</f>
        <v>0</v>
      </c>
      <c r="I9" s="1">
        <f t="shared" ca="1" si="8"/>
        <v>0</v>
      </c>
      <c r="J9" s="7" t="str">
        <f t="shared" ca="1" si="6"/>
        <v/>
      </c>
      <c r="K9" s="1" t="str">
        <f ca="1">IF(J9="Linea_para_MAIL_creada_por_LuXML",IF(ISERROR(MATCH(INDIRECT(ADDRESS(ROW()-G9,7)),D:D,0)),J9,INDIRECT(ADDRESS(MATCH(INDIRECT(ADDRESS(ROW()-G9,7)),D:D,0),1))),J9)</f>
        <v/>
      </c>
      <c r="L9" s="7">
        <f ca="1">IF(OR(MID(K7,3,5)="page&gt;",MID(K8,3,5)="page&gt;"),L8,IF(OR(K8="&lt;history&gt;",K9="&lt;history&gt;"),L8+1,L8))</f>
        <v>0</v>
      </c>
      <c r="M9" s="7" t="str">
        <f t="shared" ca="1" si="10"/>
        <v/>
      </c>
      <c r="N9" s="7">
        <f t="shared" ca="1" si="7"/>
        <v>0</v>
      </c>
      <c r="O9" s="9" t="str">
        <f ca="1">IF(N9&gt;-1,INDIRECT(ADDRESS(ROW(),13)),IF(N9&lt;N8,CONCATENATE("&lt;page-count count=",CHAR(34),1+LARGE(N:N,1)-LARGE(N:N,2),CHAR(34),"/&gt;"),INDIRECT(ADDRESS(ROW()-1,13))))</f>
        <v/>
      </c>
      <c r="P9" s="1">
        <f>IF(ROW()&lt;$S$4+2,IF('XML a procesar'!A8="",P8,IF(MID('XML a procesar'!A8,1,1)="&lt;",P8,P8+1)),P8)</f>
        <v>1</v>
      </c>
      <c r="Q9" s="3"/>
      <c r="R9" s="11" t="s">
        <v>13</v>
      </c>
      <c r="S9" s="16" t="str">
        <f ca="1">IF(SUM(L:L)&gt;1,"SI","NO")</f>
        <v>NO</v>
      </c>
      <c r="T9" s="17"/>
    </row>
    <row r="10" spans="1:39" x14ac:dyDescent="0.25">
      <c r="A10" s="1" t="str">
        <f>IF('XML a procesar'!A9&gt;0,'XML a procesar'!A9,"")</f>
        <v/>
      </c>
      <c r="B10" s="7">
        <f t="shared" si="0"/>
        <v>0</v>
      </c>
      <c r="C10" s="1">
        <f t="shared" si="1"/>
        <v>0</v>
      </c>
      <c r="D10" s="1">
        <f t="shared" si="2"/>
        <v>0</v>
      </c>
      <c r="E10" s="1">
        <f t="shared" si="3"/>
        <v>0</v>
      </c>
      <c r="F10" s="1" t="str">
        <f t="shared" ca="1" si="4"/>
        <v/>
      </c>
      <c r="G10" s="1">
        <f t="shared" ca="1" si="5"/>
        <v>0</v>
      </c>
      <c r="H10" s="1">
        <f ca="1">IF(AND(G9&gt;0,G10&gt;G9,NOT(ISERROR(MATCH(G9,D:D,0)))),H9+1,H9)</f>
        <v>0</v>
      </c>
      <c r="I10" s="1">
        <f t="shared" ca="1" si="8"/>
        <v>0</v>
      </c>
      <c r="J10" s="7" t="str">
        <f t="shared" ca="1" si="6"/>
        <v/>
      </c>
      <c r="K10" s="1" t="str">
        <f ca="1">IF(J10="Linea_para_MAIL_creada_por_LuXML",IF(ISERROR(MATCH(INDIRECT(ADDRESS(ROW()-G10,7)),D:D,0)),J10,INDIRECT(ADDRESS(MATCH(INDIRECT(ADDRESS(ROW()-G10,7)),D:D,0),1))),J10)</f>
        <v/>
      </c>
      <c r="L10" s="7">
        <f t="shared" ca="1" si="9"/>
        <v>0</v>
      </c>
      <c r="M10" s="7" t="str">
        <f t="shared" ca="1" si="10"/>
        <v/>
      </c>
      <c r="N10" s="7">
        <f t="shared" ca="1" si="7"/>
        <v>0</v>
      </c>
      <c r="O10" s="9" t="str">
        <f ca="1">IF(N10&gt;-1,INDIRECT(ADDRESS(ROW(),13)),IF(N10&lt;N9,CONCATENATE("&lt;page-count count=",CHAR(34),1+LARGE(N:N,1)-LARGE(N:N,2),CHAR(34),"/&gt;"),INDIRECT(ADDRESS(ROW()-1,13))))</f>
        <v/>
      </c>
      <c r="P10" s="1">
        <f>IF(ROW()&lt;$S$4+2,IF('XML a procesar'!A9="",P9,IF(MID('XML a procesar'!A9,1,1)="&lt;",P9,P9+1)),P9)</f>
        <v>1</v>
      </c>
      <c r="Q10" s="3"/>
      <c r="R10" s="11" t="s">
        <v>6</v>
      </c>
      <c r="S10" s="27">
        <v>1</v>
      </c>
    </row>
    <row r="11" spans="1:39" x14ac:dyDescent="0.25">
      <c r="A11" s="1" t="str">
        <f>IF('XML a procesar'!A10&gt;0,'XML a procesar'!A10,"")</f>
        <v/>
      </c>
      <c r="B11" s="7">
        <f t="shared" si="0"/>
        <v>0</v>
      </c>
      <c r="C11" s="1">
        <f t="shared" si="1"/>
        <v>0</v>
      </c>
      <c r="D11" s="1">
        <f t="shared" si="2"/>
        <v>0</v>
      </c>
      <c r="E11" s="1">
        <f t="shared" si="3"/>
        <v>0</v>
      </c>
      <c r="F11" s="1" t="str">
        <f t="shared" ca="1" si="4"/>
        <v/>
      </c>
      <c r="G11" s="1">
        <f t="shared" ca="1" si="5"/>
        <v>0</v>
      </c>
      <c r="H11" s="1">
        <f ca="1">IF(AND(G10&gt;0,G11&gt;G10,NOT(ISERROR(MATCH(G10,D:D,0)))),H10+1,H10)</f>
        <v>0</v>
      </c>
      <c r="I11" s="1">
        <f t="shared" ca="1" si="8"/>
        <v>0</v>
      </c>
      <c r="J11" s="7" t="str">
        <f t="shared" ca="1" si="6"/>
        <v/>
      </c>
      <c r="K11" s="1" t="str">
        <f ca="1">IF(J11="Linea_para_MAIL_creada_por_LuXML",IF(ISERROR(MATCH(INDIRECT(ADDRESS(ROW()-G11,7)),D:D,0)),J11,INDIRECT(ADDRESS(MATCH(INDIRECT(ADDRESS(ROW()-G11,7)),D:D,0),1))),J11)</f>
        <v/>
      </c>
      <c r="L11" s="7">
        <f t="shared" ca="1" si="9"/>
        <v>0</v>
      </c>
      <c r="M11" s="7" t="str">
        <f t="shared" ca="1" si="10"/>
        <v/>
      </c>
      <c r="N11" s="7">
        <f t="shared" ca="1" si="7"/>
        <v>0</v>
      </c>
      <c r="O11" s="9" t="str">
        <f ca="1">IF(N11&gt;-1,INDIRECT(ADDRESS(ROW(),13)),IF(N11&lt;N10,CONCATENATE("&lt;page-count count=",CHAR(34),1+LARGE(N:N,1)-LARGE(N:N,2),CHAR(34),"/&gt;"),INDIRECT(ADDRESS(ROW()-1,13))))</f>
        <v/>
      </c>
      <c r="P11" s="1">
        <f>IF(ROW()&lt;$S$4+2,IF('XML a procesar'!A10="",P10,IF(MID('XML a procesar'!A10,1,1)="&lt;",P10,P10+1)),P10)</f>
        <v>1</v>
      </c>
      <c r="Q11" s="3"/>
    </row>
    <row r="12" spans="1:39" x14ac:dyDescent="0.25">
      <c r="A12" s="1" t="str">
        <f>IF('XML a procesar'!A11&gt;0,'XML a procesar'!A11,"")</f>
        <v/>
      </c>
      <c r="B12" s="7">
        <f t="shared" si="0"/>
        <v>0</v>
      </c>
      <c r="C12" s="1">
        <f t="shared" si="1"/>
        <v>0</v>
      </c>
      <c r="D12" s="1">
        <f t="shared" si="2"/>
        <v>0</v>
      </c>
      <c r="E12" s="1">
        <f t="shared" si="3"/>
        <v>0</v>
      </c>
      <c r="F12" s="1" t="str">
        <f t="shared" ca="1" si="4"/>
        <v/>
      </c>
      <c r="G12" s="1">
        <f t="shared" ca="1" si="5"/>
        <v>0</v>
      </c>
      <c r="H12" s="1">
        <f ca="1">IF(AND(G11&gt;0,G12&gt;G11,NOT(ISERROR(MATCH(G11,D:D,0)))),H11+1,H11)</f>
        <v>0</v>
      </c>
      <c r="I12" s="1">
        <f t="shared" ca="1" si="8"/>
        <v>0</v>
      </c>
      <c r="J12" s="7" t="str">
        <f t="shared" ca="1" si="6"/>
        <v/>
      </c>
      <c r="K12" s="1" t="str">
        <f ca="1">IF(J12="Linea_para_MAIL_creada_por_LuXML",IF(ISERROR(MATCH(INDIRECT(ADDRESS(ROW()-G12,7)),D:D,0)),J12,INDIRECT(ADDRESS(MATCH(INDIRECT(ADDRESS(ROW()-G12,7)),D:D,0),1))),J12)</f>
        <v/>
      </c>
      <c r="L12" s="7">
        <f t="shared" ca="1" si="9"/>
        <v>0</v>
      </c>
      <c r="M12" s="7" t="str">
        <f t="shared" ca="1" si="10"/>
        <v/>
      </c>
      <c r="N12" s="7">
        <f t="shared" ca="1" si="7"/>
        <v>0</v>
      </c>
      <c r="O12" s="9" t="str">
        <f ca="1">IF(N12&gt;-1,INDIRECT(ADDRESS(ROW(),13)),IF(N12&lt;N11,CONCATENATE("&lt;page-count count=",CHAR(34),1+LARGE(N:N,1)-LARGE(N:N,2),CHAR(34),"/&gt;"),INDIRECT(ADDRESS(ROW()-1,13))))</f>
        <v/>
      </c>
      <c r="P12" s="1">
        <f>IF(ROW()&lt;$S$4+2,IF('XML a procesar'!A11="",P11,IF(MID('XML a procesar'!A11,1,1)="&lt;",P11,P11+1)),P11)</f>
        <v>1</v>
      </c>
      <c r="Q12" s="3"/>
      <c r="R12" s="31" t="s">
        <v>12</v>
      </c>
      <c r="S12" s="32"/>
    </row>
    <row r="13" spans="1:39" x14ac:dyDescent="0.25">
      <c r="A13" s="1" t="str">
        <f>IF('XML a procesar'!A12&gt;0,'XML a procesar'!A12,"")</f>
        <v/>
      </c>
      <c r="B13" s="7">
        <f t="shared" si="0"/>
        <v>0</v>
      </c>
      <c r="C13" s="1">
        <f t="shared" si="1"/>
        <v>0</v>
      </c>
      <c r="D13" s="1">
        <f t="shared" si="2"/>
        <v>0</v>
      </c>
      <c r="E13" s="1">
        <f t="shared" si="3"/>
        <v>0</v>
      </c>
      <c r="F13" s="1" t="str">
        <f t="shared" ca="1" si="4"/>
        <v/>
      </c>
      <c r="G13" s="1">
        <f t="shared" ca="1" si="5"/>
        <v>0</v>
      </c>
      <c r="H13" s="1">
        <f ca="1">IF(AND(G12&gt;0,G13&gt;G12,NOT(ISERROR(MATCH(G12,D:D,0)))),H12+1,H12)</f>
        <v>0</v>
      </c>
      <c r="I13" s="1">
        <f t="shared" ca="1" si="8"/>
        <v>0</v>
      </c>
      <c r="J13" s="7" t="str">
        <f t="shared" ca="1" si="6"/>
        <v/>
      </c>
      <c r="K13" s="1" t="str">
        <f ca="1">IF(J13="Linea_para_MAIL_creada_por_LuXML",IF(ISERROR(MATCH(INDIRECT(ADDRESS(ROW()-G13,7)),D:D,0)),J13,INDIRECT(ADDRESS(MATCH(INDIRECT(ADDRESS(ROW()-G13,7)),D:D,0),1))),J13)</f>
        <v/>
      </c>
      <c r="L13" s="7">
        <f t="shared" ca="1" si="9"/>
        <v>0</v>
      </c>
      <c r="M13" s="7" t="str">
        <f t="shared" ca="1" si="10"/>
        <v/>
      </c>
      <c r="N13" s="7">
        <f t="shared" ca="1" si="7"/>
        <v>0</v>
      </c>
      <c r="O13" s="9" t="str">
        <f ca="1">IF(N13&gt;-1,INDIRECT(ADDRESS(ROW(),13)),IF(N13&lt;N12,CONCATENATE("&lt;page-count count=",CHAR(34),1+LARGE(N:N,1)-LARGE(N:N,2),CHAR(34),"/&gt;"),INDIRECT(ADDRESS(ROW()-1,13))))</f>
        <v/>
      </c>
      <c r="P13" s="1">
        <f>IF(ROW()&lt;$S$4+2,IF('XML a procesar'!A12="",P12,IF(MID('XML a procesar'!A12,1,1)="&lt;",P12,P12+1)),P12)</f>
        <v>1</v>
      </c>
      <c r="Q13" s="3"/>
      <c r="R13" s="18" t="s">
        <v>14</v>
      </c>
      <c r="S13" s="19">
        <f>COUNTA('XML a procesar'!B:XFD)</f>
        <v>0</v>
      </c>
      <c r="T13" s="34" t="s">
        <v>16</v>
      </c>
      <c r="U13" s="35"/>
    </row>
    <row r="14" spans="1:39" x14ac:dyDescent="0.25">
      <c r="A14" s="1" t="str">
        <f>IF('XML a procesar'!A13&gt;0,'XML a procesar'!A13,"")</f>
        <v/>
      </c>
      <c r="B14" s="7">
        <f t="shared" si="0"/>
        <v>0</v>
      </c>
      <c r="C14" s="1">
        <f t="shared" si="1"/>
        <v>0</v>
      </c>
      <c r="D14" s="1">
        <f t="shared" si="2"/>
        <v>0</v>
      </c>
      <c r="E14" s="1">
        <f t="shared" si="3"/>
        <v>0</v>
      </c>
      <c r="F14" s="1" t="str">
        <f t="shared" ca="1" si="4"/>
        <v/>
      </c>
      <c r="G14" s="1">
        <f t="shared" ca="1" si="5"/>
        <v>0</v>
      </c>
      <c r="H14" s="1">
        <f ca="1">IF(AND(G13&gt;0,G14&gt;G13,NOT(ISERROR(MATCH(G13,D:D,0)))),H13+1,H13)</f>
        <v>0</v>
      </c>
      <c r="I14" s="1">
        <f t="shared" ca="1" si="8"/>
        <v>0</v>
      </c>
      <c r="J14" s="7" t="str">
        <f t="shared" ca="1" si="6"/>
        <v/>
      </c>
      <c r="K14" s="1" t="str">
        <f ca="1">IF(J14="Linea_para_MAIL_creada_por_LuXML",IF(ISERROR(MATCH(INDIRECT(ADDRESS(ROW()-G14,7)),D:D,0)),J14,INDIRECT(ADDRESS(MATCH(INDIRECT(ADDRESS(ROW()-G14,7)),D:D,0),1))),J14)</f>
        <v/>
      </c>
      <c r="L14" s="7">
        <f t="shared" ca="1" si="9"/>
        <v>0</v>
      </c>
      <c r="M14" s="7" t="str">
        <f t="shared" ca="1" si="10"/>
        <v/>
      </c>
      <c r="N14" s="7">
        <f t="shared" ca="1" si="7"/>
        <v>0</v>
      </c>
      <c r="O14" s="9" t="str">
        <f ca="1">IF(N14&gt;-1,INDIRECT(ADDRESS(ROW(),13)),IF(N14&lt;N13,CONCATENATE("&lt;page-count count=",CHAR(34),1+LARGE(N:N,1)-LARGE(N:N,2),CHAR(34),"/&gt;"),INDIRECT(ADDRESS(ROW()-1,13))))</f>
        <v/>
      </c>
      <c r="P14" s="1">
        <f>IF(ROW()&lt;$S$4+2,IF('XML a procesar'!A13="",P13,IF(MID('XML a procesar'!A13,1,1)="&lt;",P13,P13+1)),P13)</f>
        <v>1</v>
      </c>
      <c r="Q14" s="3"/>
      <c r="R14" s="18" t="s">
        <v>20</v>
      </c>
      <c r="S14" s="20">
        <f ca="1">IF($S$4&lt;1,0,COUNTBLANK(INDIRECT(CONCATENATE("'XML a procesar'!A1",":A",$S$4),1)))</f>
        <v>0</v>
      </c>
      <c r="T14" s="14" t="str">
        <f ca="1">IF(ISERROR(MATCH("",INDIRECT(CONCATENATE("A1",":A",$S$4),1),0)),"",MATCH("",INDIRECT(CONCATENATE("A1",":A",$S$4),1),0)-1)</f>
        <v/>
      </c>
      <c r="U14" s="14" t="str">
        <f ca="1">IF(ISERROR(MATCH("",INDIRECT(CONCATENATE("A",T14+2,":A",$S$4),1),0)),"",MATCH("",INDIRECT(CONCATENATE("A",T14+2,":A",$S$4),1),0)+T14)</f>
        <v/>
      </c>
      <c r="V14" s="14" t="str">
        <f t="shared" ref="V14:AM14" ca="1" si="14">IF(ISERROR(MATCH("",INDIRECT(CONCATENATE("A",U14+2,":A",$S$4),1),0)),"",MATCH("",INDIRECT(CONCATENATE("A",U14+2,":A",$S$4),1),0)+U14)</f>
        <v/>
      </c>
      <c r="W14" s="14" t="str">
        <f t="shared" ca="1" si="14"/>
        <v/>
      </c>
      <c r="X14" s="14" t="str">
        <f t="shared" ca="1" si="14"/>
        <v/>
      </c>
      <c r="Y14" s="14" t="str">
        <f t="shared" ca="1" si="14"/>
        <v/>
      </c>
      <c r="Z14" s="14" t="str">
        <f t="shared" ca="1" si="14"/>
        <v/>
      </c>
      <c r="AA14" s="14" t="str">
        <f t="shared" ca="1" si="14"/>
        <v/>
      </c>
      <c r="AB14" s="14" t="str">
        <f t="shared" ca="1" si="14"/>
        <v/>
      </c>
      <c r="AC14" s="14" t="str">
        <f t="shared" ca="1" si="14"/>
        <v/>
      </c>
      <c r="AD14" s="14" t="str">
        <f t="shared" ca="1" si="14"/>
        <v/>
      </c>
      <c r="AE14" s="14" t="str">
        <f t="shared" ca="1" si="14"/>
        <v/>
      </c>
      <c r="AF14" s="14" t="str">
        <f t="shared" ca="1" si="14"/>
        <v/>
      </c>
      <c r="AG14" s="14" t="str">
        <f t="shared" ca="1" si="14"/>
        <v/>
      </c>
      <c r="AH14" s="14" t="str">
        <f t="shared" ca="1" si="14"/>
        <v/>
      </c>
      <c r="AI14" s="14" t="str">
        <f t="shared" ca="1" si="14"/>
        <v/>
      </c>
      <c r="AJ14" s="14" t="str">
        <f t="shared" ca="1" si="14"/>
        <v/>
      </c>
      <c r="AK14" s="14" t="str">
        <f t="shared" ca="1" si="14"/>
        <v/>
      </c>
      <c r="AL14" s="14" t="str">
        <f t="shared" ca="1" si="14"/>
        <v/>
      </c>
      <c r="AM14" s="14" t="str">
        <f t="shared" ca="1" si="14"/>
        <v/>
      </c>
    </row>
    <row r="15" spans="1:39" x14ac:dyDescent="0.25">
      <c r="A15" s="1" t="str">
        <f>IF('XML a procesar'!A14&gt;0,'XML a procesar'!A14,"")</f>
        <v/>
      </c>
      <c r="B15" s="7">
        <f t="shared" si="0"/>
        <v>0</v>
      </c>
      <c r="C15" s="1">
        <f t="shared" si="1"/>
        <v>0</v>
      </c>
      <c r="D15" s="1">
        <f t="shared" si="2"/>
        <v>0</v>
      </c>
      <c r="E15" s="1">
        <f t="shared" si="3"/>
        <v>0</v>
      </c>
      <c r="F15" s="1" t="str">
        <f t="shared" ca="1" si="4"/>
        <v/>
      </c>
      <c r="G15" s="1">
        <f t="shared" ca="1" si="5"/>
        <v>0</v>
      </c>
      <c r="H15" s="1">
        <f ca="1">IF(AND(G14&gt;0,G15&gt;G14,NOT(ISERROR(MATCH(G14,D:D,0)))),H14+1,H14)</f>
        <v>0</v>
      </c>
      <c r="I15" s="1">
        <f t="shared" ca="1" si="8"/>
        <v>0</v>
      </c>
      <c r="J15" s="7" t="str">
        <f t="shared" ca="1" si="6"/>
        <v/>
      </c>
      <c r="K15" s="1" t="str">
        <f ca="1">IF(J15="Linea_para_MAIL_creada_por_LuXML",IF(ISERROR(MATCH(INDIRECT(ADDRESS(ROW()-G15,7)),D:D,0)),J15,INDIRECT(ADDRESS(MATCH(INDIRECT(ADDRESS(ROW()-G15,7)),D:D,0),1))),J15)</f>
        <v/>
      </c>
      <c r="L15" s="7">
        <f t="shared" ca="1" si="9"/>
        <v>0</v>
      </c>
      <c r="M15" s="7" t="str">
        <f t="shared" ca="1" si="10"/>
        <v/>
      </c>
      <c r="N15" s="7">
        <f t="shared" ca="1" si="7"/>
        <v>0</v>
      </c>
      <c r="O15" s="9" t="str">
        <f ca="1">IF(N15&gt;-1,INDIRECT(ADDRESS(ROW(),13)),IF(N15&lt;N14,CONCATENATE("&lt;page-count count=",CHAR(34),1+LARGE(N:N,1)-LARGE(N:N,2),CHAR(34),"/&gt;"),INDIRECT(ADDRESS(ROW()-1,13))))</f>
        <v/>
      </c>
      <c r="P15" s="1">
        <f>IF(ROW()&lt;$S$4+2,IF('XML a procesar'!A14="",P14,IF(MID('XML a procesar'!A14,1,1)="&lt;",P14,P14+1)),P14)</f>
        <v>1</v>
      </c>
      <c r="Q15" s="3"/>
      <c r="R15" s="18" t="s">
        <v>21</v>
      </c>
      <c r="S15" s="20">
        <f ca="1">IF($S$4&lt;1,0,LARGE(INDIRECT(CONCATENATE("P1",":P",$S$4),1),1))</f>
        <v>0</v>
      </c>
      <c r="T15" s="14">
        <f>IF(ISERROR(MATCH(1,$P:$P,0)),"",MATCH(1,$P:$P,0)-1)</f>
        <v>1</v>
      </c>
      <c r="U15" s="14" t="str">
        <f>IF(ISERROR(MATCH(2,$P:$P,0)),"",MATCH(2,$P:$P,0)-1)</f>
        <v/>
      </c>
      <c r="V15" s="14" t="str">
        <f>IF(ISERROR(MATCH(3,$P:$P,0)),"",MATCH(3,$P:$P,0)-1)</f>
        <v/>
      </c>
      <c r="W15" s="14" t="str">
        <f>IF(ISERROR(MATCH(4,$P:$P,0)),"",MATCH(4,$P:$P,0)-1)</f>
        <v/>
      </c>
      <c r="X15" s="14" t="str">
        <f>IF(ISERROR(MATCH(5,$P:$P,0)),"",MATCH(5,$P:$P,0)-1)</f>
        <v/>
      </c>
      <c r="Y15" s="14" t="str">
        <f>IF(ISERROR(MATCH(6,$P:$P,0)),"",MATCH(6,$P:$P,0)-1)</f>
        <v/>
      </c>
      <c r="Z15" s="14" t="str">
        <f>IF(ISERROR(MATCH(7,$P:$P,0)),"",MATCH(7,$P:$P,0)-1)</f>
        <v/>
      </c>
      <c r="AA15" s="14" t="str">
        <f>IF(ISERROR(MATCH(8,$P:$P,0)),"",MATCH(8,$P:$P,0)-1)</f>
        <v/>
      </c>
      <c r="AB15" s="14" t="str">
        <f>IF(ISERROR(MATCH(9,$P:$P,0)),"",MATCH(9,$P:$P,0)-1)</f>
        <v/>
      </c>
      <c r="AC15" s="14" t="str">
        <f>IF(ISERROR(MATCH(10,$P:$P,0)),"",MATCH(10,$P:$P,0)-1)</f>
        <v/>
      </c>
      <c r="AD15" s="14" t="str">
        <f>IF(ISERROR(MATCH(11,$P:$P,0)),"",MATCH(11,$P:$P,0)-1)</f>
        <v/>
      </c>
      <c r="AE15" s="14" t="str">
        <f>IF(ISERROR(MATCH(12,$P:$P,0)),"",MATCH(12,$P:$P,0)-1)</f>
        <v/>
      </c>
      <c r="AF15" s="14" t="str">
        <f>IF(ISERROR(MATCH(13,$P:$P,0)),"",MATCH(13,$P:$P,0)-1)</f>
        <v/>
      </c>
      <c r="AG15" s="14" t="str">
        <f>IF(ISERROR(MATCH(14,$P:$P,0)),"",MATCH(14,$P:$P,0)-1)</f>
        <v/>
      </c>
      <c r="AH15" s="14" t="str">
        <f>IF(ISERROR(MATCH(15,$P:$P,0)),"",MATCH(15,$P:$P,0)-1)</f>
        <v/>
      </c>
      <c r="AI15" s="14" t="str">
        <f>IF(ISERROR(MATCH(16,$P:$P,0)),"",MATCH(16,$P:$P,0)-1)</f>
        <v/>
      </c>
      <c r="AJ15" s="14" t="str">
        <f>IF(ISERROR(MATCH(17,$P:$P,0)),"",MATCH(17,$P:$P,0)-1)</f>
        <v/>
      </c>
      <c r="AK15" s="14" t="str">
        <f>IF(ISERROR(MATCH(18,$P:$P,0)),"",MATCH(18,$P:$P,0)-1)</f>
        <v/>
      </c>
      <c r="AL15" s="14" t="str">
        <f>IF(ISERROR(MATCH(19,$P:$P,0)),"",MATCH(19,$P:$P,0)-1)</f>
        <v/>
      </c>
      <c r="AM15" s="14" t="str">
        <f>IF(ISERROR(MATCH(20,$P:$P,0)),"",MATCH(20,$P:$P,0)-1)</f>
        <v/>
      </c>
    </row>
    <row r="16" spans="1:39" x14ac:dyDescent="0.25">
      <c r="A16" s="1" t="str">
        <f>IF('XML a procesar'!A15&gt;0,'XML a procesar'!A15,"")</f>
        <v/>
      </c>
      <c r="B16" s="7">
        <f t="shared" si="0"/>
        <v>0</v>
      </c>
      <c r="C16" s="1">
        <f t="shared" si="1"/>
        <v>0</v>
      </c>
      <c r="D16" s="1">
        <f t="shared" si="2"/>
        <v>0</v>
      </c>
      <c r="E16" s="1">
        <f t="shared" si="3"/>
        <v>0</v>
      </c>
      <c r="F16" s="1" t="str">
        <f t="shared" ca="1" si="4"/>
        <v/>
      </c>
      <c r="G16" s="1">
        <f t="shared" ca="1" si="5"/>
        <v>0</v>
      </c>
      <c r="H16" s="1">
        <f ca="1">IF(AND(G15&gt;0,G16&gt;G15,NOT(ISERROR(MATCH(G15,D:D,0)))),H15+1,H15)</f>
        <v>0</v>
      </c>
      <c r="I16" s="1">
        <f t="shared" ca="1" si="8"/>
        <v>0</v>
      </c>
      <c r="J16" s="7" t="str">
        <f t="shared" ca="1" si="6"/>
        <v/>
      </c>
      <c r="K16" s="1" t="str">
        <f ca="1">IF(J16="Linea_para_MAIL_creada_por_LuXML",IF(ISERROR(MATCH(INDIRECT(ADDRESS(ROW()-G16,7)),D:D,0)),J16,INDIRECT(ADDRESS(MATCH(INDIRECT(ADDRESS(ROW()-G16,7)),D:D,0),1))),J16)</f>
        <v/>
      </c>
      <c r="L16" s="7">
        <f t="shared" ca="1" si="9"/>
        <v>0</v>
      </c>
      <c r="M16" s="7" t="str">
        <f t="shared" ca="1" si="10"/>
        <v/>
      </c>
      <c r="N16" s="7">
        <f t="shared" ca="1" si="7"/>
        <v>0</v>
      </c>
      <c r="O16" s="9" t="str">
        <f ca="1">IF(N16&gt;-1,INDIRECT(ADDRESS(ROW(),13)),IF(N16&lt;N15,CONCATENATE("&lt;page-count count=",CHAR(34),1+LARGE(N:N,1)-LARGE(N:N,2),CHAR(34),"/&gt;"),INDIRECT(ADDRESS(ROW()-1,13))))</f>
        <v/>
      </c>
      <c r="P16" s="1">
        <f>IF(ROW()&lt;$S$4+2,IF('XML a procesar'!A15="",P15,IF(MID('XML a procesar'!A15,1,1)="&lt;",P15,P15+1)),P15)</f>
        <v>1</v>
      </c>
      <c r="Q16" s="3"/>
      <c r="R16" s="18" t="s">
        <v>26</v>
      </c>
      <c r="S16" s="20">
        <f>LARGE(C:C,1)-COUNTIF(D:D,"&gt;0")</f>
        <v>0</v>
      </c>
      <c r="T16" s="14" t="str">
        <f ca="1">IF(ISERROR(MATCH(1,INDIRECT(CONCATENATE("D",T5+1,":","D",T5+1+COUNTIF(C:C,1)),1),0)),T5,"")</f>
        <v/>
      </c>
      <c r="U16" s="14" t="str">
        <f ca="1">IF(ISERROR(MATCH(2,INDIRECT(CONCATENATE("D",U5+1,":","D",U5+1+COUNTIF(C:C,2)),1),0)),U5,"")</f>
        <v/>
      </c>
      <c r="V16" s="14" t="str">
        <f ca="1">IF(ISERROR(MATCH(3,INDIRECT(CONCATENATE("D",V5+1,":","D",V5+1+COUNTIF(C:C,3)),1),0)),V5,"")</f>
        <v/>
      </c>
      <c r="W16" s="14" t="str">
        <f ca="1">IF(ISERROR(MATCH(4,INDIRECT(CONCATENATE("D",W5+1,":","D",W5+1+COUNTIF(C:C,4)),1),0)),W5,"")</f>
        <v/>
      </c>
      <c r="X16" s="14" t="str">
        <f ca="1">IF(ISERROR(MATCH(5,INDIRECT(CONCATENATE("D",X5+1,":","D",X5+1+COUNTIF(C:C,5)),1),0)),X5,"")</f>
        <v/>
      </c>
      <c r="Y16" s="14" t="str">
        <f ca="1">IF(ISERROR(MATCH(6,INDIRECT(CONCATENATE("D",Y5+1,":","D",Y5+1+COUNTIF(C:C,6)),1),0)),Y5,"")</f>
        <v/>
      </c>
      <c r="Z16" s="14" t="str">
        <f ca="1">IF(ISERROR(MATCH(7,INDIRECT(CONCATENATE("D",Z5+1,":","D",Z5+1+COUNTIF(C:C,7)),1),0)),Z5,"")</f>
        <v/>
      </c>
      <c r="AA16" s="14" t="str">
        <f ca="1">IF(ISERROR(MATCH(8,INDIRECT(CONCATENATE("D",AA5+1,":","D",AA5+1+COUNTIF(C:C,8)),1),0)),AA5,"")</f>
        <v/>
      </c>
      <c r="AB16" s="14" t="str">
        <f ca="1">IF(ISERROR(MATCH(9,INDIRECT(CONCATENATE("D",AB5+1,":","D",AB5+1+COUNTIF(C:C,9)),1),0)),AB5,"")</f>
        <v/>
      </c>
      <c r="AC16" s="14" t="str">
        <f ca="1">IF(ISERROR(MATCH(10,INDIRECT(CONCATENATE("D",AC5+1,":","D",AC5+1+COUNTIF(C:C,10)),1),0)),AC5,"")</f>
        <v/>
      </c>
      <c r="AD16" s="14" t="str">
        <f ca="1">IF(ISERROR(MATCH(11,INDIRECT(CONCATENATE("D",AD5+1,":","D",AD5+1+COUNTIF(C:C,11)),1),0)),AD5,"")</f>
        <v/>
      </c>
      <c r="AE16" s="14" t="str">
        <f ca="1">IF(ISERROR(MATCH(12,INDIRECT(CONCATENATE("D",AE5+1,":","D",AE5+1+COUNTIF(C:C,12)),1),0)),AE5,"")</f>
        <v/>
      </c>
      <c r="AF16" s="14" t="str">
        <f ca="1">IF(ISERROR(MATCH(13,INDIRECT(CONCATENATE("D",AF5+1,":","D",AF5+1+COUNTIF(C:C,13)),1),0)),AF5,"")</f>
        <v/>
      </c>
      <c r="AG16" s="14" t="str">
        <f ca="1">IF(ISERROR(MATCH(14,INDIRECT(CONCATENATE("D",AG5+1,":","D",AG5+1+COUNTIF(C:C,14)),1),0)),AG5,"")</f>
        <v/>
      </c>
      <c r="AH16" s="14" t="str">
        <f ca="1">IF(ISERROR(MATCH(15,INDIRECT(CONCATENATE("D",AH5+1,":","D",AH5+1+COUNTIF(C:C,15)),1),0)),AH5,"")</f>
        <v/>
      </c>
      <c r="AI16" s="14" t="str">
        <f ca="1">IF(ISERROR(MATCH(16,INDIRECT(CONCATENATE("D",AI5+1,":","D",AI5+1+COUNTIF(C:C,16)),1),0)),AI5,"")</f>
        <v/>
      </c>
      <c r="AJ16" s="14" t="str">
        <f ca="1">IF(ISERROR(MATCH(17,INDIRECT(CONCATENATE("D",AJ5+1,":","D",AJ5+1+COUNTIF(C:C,17)),1),0)),AJ5,"")</f>
        <v/>
      </c>
      <c r="AK16" s="14" t="str">
        <f ca="1">IF(ISERROR(MATCH(18,INDIRECT(CONCATENATE("D",AK5+1,":","D",AK5+1+COUNTIF(C:C,18)),1),0)),AK5,"")</f>
        <v/>
      </c>
      <c r="AL16" s="14" t="str">
        <f ca="1">IF(ISERROR(MATCH(19,INDIRECT(CONCATENATE("D",AL5+1,":","D",AL5+1+COUNTIF(C:C,19)),1),0)),AL5,"")</f>
        <v/>
      </c>
      <c r="AM16" s="14" t="str">
        <f ca="1">IF(ISERROR(MATCH(20,INDIRECT(CONCATENATE("D",AM5+1,":","D",AM5+1+COUNTIF(C:C,20)),1),0)),AM5,"")</f>
        <v/>
      </c>
    </row>
    <row r="17" spans="1:25" x14ac:dyDescent="0.25">
      <c r="A17" s="1" t="str">
        <f>IF('XML a procesar'!A16&gt;0,'XML a procesar'!A16,"")</f>
        <v/>
      </c>
      <c r="B17" s="7">
        <f t="shared" si="0"/>
        <v>0</v>
      </c>
      <c r="C17" s="1">
        <f t="shared" si="1"/>
        <v>0</v>
      </c>
      <c r="D17" s="1">
        <f t="shared" si="2"/>
        <v>0</v>
      </c>
      <c r="E17" s="1">
        <f t="shared" si="3"/>
        <v>0</v>
      </c>
      <c r="F17" s="1" t="str">
        <f t="shared" ca="1" si="4"/>
        <v/>
      </c>
      <c r="G17" s="1">
        <f t="shared" ca="1" si="5"/>
        <v>0</v>
      </c>
      <c r="H17" s="1">
        <f ca="1">IF(AND(G16&gt;0,G17&gt;G16,NOT(ISERROR(MATCH(G16,D:D,0)))),H16+1,H16)</f>
        <v>0</v>
      </c>
      <c r="I17" s="1">
        <f t="shared" ca="1" si="8"/>
        <v>0</v>
      </c>
      <c r="J17" s="7" t="str">
        <f t="shared" ca="1" si="6"/>
        <v/>
      </c>
      <c r="K17" s="1" t="str">
        <f ca="1">IF(J17="Linea_para_MAIL_creada_por_LuXML",IF(ISERROR(MATCH(INDIRECT(ADDRESS(ROW()-G17,7)),D:D,0)),J17,INDIRECT(ADDRESS(MATCH(INDIRECT(ADDRESS(ROW()-G17,7)),D:D,0),1))),J17)</f>
        <v/>
      </c>
      <c r="L17" s="7">
        <f t="shared" ca="1" si="9"/>
        <v>0</v>
      </c>
      <c r="M17" s="7" t="str">
        <f t="shared" ca="1" si="10"/>
        <v/>
      </c>
      <c r="N17" s="7">
        <f t="shared" ca="1" si="7"/>
        <v>0</v>
      </c>
      <c r="O17" s="9" t="str">
        <f ca="1">IF(N17&gt;-1,INDIRECT(ADDRESS(ROW(),13)),IF(N17&lt;N16,CONCATENATE("&lt;page-count count=",CHAR(34),1+LARGE(N:N,1)-LARGE(N:N,2),CHAR(34),"/&gt;"),INDIRECT(ADDRESS(ROW()-1,13))))</f>
        <v/>
      </c>
      <c r="P17" s="1">
        <f>IF(ROW()&lt;$S$4+2,IF('XML a procesar'!A16="",P16,IF(MID('XML a procesar'!A16,1,1)="&lt;",P16,P16+1)),P16)</f>
        <v>1</v>
      </c>
      <c r="Q17" s="3"/>
      <c r="R17" s="18" t="s">
        <v>15</v>
      </c>
      <c r="S17" s="21" t="str">
        <f ca="1">IF(OR(ISERROR(MATCH("&lt;/article&gt;",A:A,0)),ISERROR(MATCH("&lt;/article&gt;",F:F,0)),ISERROR(MATCH("&lt;/article&gt;",J:J,0)),ISERROR(MATCH("&lt;/article&gt;",K:K,0)),ISERROR(MATCH("&lt;/article&gt;",M:M,0)),ISERROR(MATCH("&lt;/article&gt;",O:O,0))),"SI","NO")</f>
        <v>SI</v>
      </c>
      <c r="T17" s="22" t="str">
        <f>IF(ISERROR(MATCH("&lt;/article&gt;",A:A,0)),"A","")</f>
        <v>A</v>
      </c>
      <c r="U17" s="22" t="str">
        <f ca="1">IF(ISERROR(MATCH("&lt;/article&gt;",F:F,0)),"F","")</f>
        <v>F</v>
      </c>
      <c r="V17" s="22" t="str">
        <f ca="1">IF(ISERROR(MATCH("&lt;/article&gt;",J:J,0)),"J","")</f>
        <v>J</v>
      </c>
      <c r="W17" s="22" t="str">
        <f ca="1">IF(ISERROR(MATCH("&lt;/article&gt;",K:K,0)),"K","")</f>
        <v>K</v>
      </c>
      <c r="X17" s="22" t="str">
        <f ca="1">IF(ISERROR(MATCH("&lt;/article&gt;",M:M,0)),"M","")</f>
        <v>M</v>
      </c>
      <c r="Y17" s="22" t="str">
        <f ca="1">IF(ISERROR(MATCH("&lt;/article&gt;",O:O,0)),"O","")</f>
        <v>O</v>
      </c>
    </row>
    <row r="18" spans="1:25" x14ac:dyDescent="0.25">
      <c r="A18" s="1" t="str">
        <f>IF('XML a procesar'!A17&gt;0,'XML a procesar'!A17,"")</f>
        <v/>
      </c>
      <c r="B18" s="7">
        <f t="shared" si="0"/>
        <v>0</v>
      </c>
      <c r="C18" s="1">
        <f t="shared" si="1"/>
        <v>0</v>
      </c>
      <c r="D18" s="1">
        <f t="shared" si="2"/>
        <v>0</v>
      </c>
      <c r="E18" s="1">
        <f t="shared" si="3"/>
        <v>0</v>
      </c>
      <c r="F18" s="1" t="str">
        <f t="shared" ca="1" si="4"/>
        <v/>
      </c>
      <c r="G18" s="1">
        <f t="shared" ca="1" si="5"/>
        <v>0</v>
      </c>
      <c r="H18" s="1">
        <f ca="1">IF(AND(G17&gt;0,G18&gt;G17,NOT(ISERROR(MATCH(G17,D:D,0)))),H17+1,H17)</f>
        <v>0</v>
      </c>
      <c r="I18" s="1">
        <f t="shared" ca="1" si="8"/>
        <v>0</v>
      </c>
      <c r="J18" s="7" t="str">
        <f t="shared" ca="1" si="6"/>
        <v/>
      </c>
      <c r="K18" s="1" t="str">
        <f ca="1">IF(J18="Linea_para_MAIL_creada_por_LuXML",IF(ISERROR(MATCH(INDIRECT(ADDRESS(ROW()-G18,7)),D:D,0)),J18,INDIRECT(ADDRESS(MATCH(INDIRECT(ADDRESS(ROW()-G18,7)),D:D,0),1))),J18)</f>
        <v/>
      </c>
      <c r="L18" s="7">
        <f t="shared" ca="1" si="9"/>
        <v>0</v>
      </c>
      <c r="M18" s="7" t="str">
        <f t="shared" ca="1" si="10"/>
        <v/>
      </c>
      <c r="N18" s="7">
        <f t="shared" ca="1" si="7"/>
        <v>0</v>
      </c>
      <c r="O18" s="9" t="str">
        <f ca="1">IF(N18&gt;-1,INDIRECT(ADDRESS(ROW(),13)),IF(N18&lt;N17,CONCATENATE("&lt;page-count count=",CHAR(34),1+LARGE(N:N,1)-LARGE(N:N,2),CHAR(34),"/&gt;"),INDIRECT(ADDRESS(ROW()-1,13))))</f>
        <v/>
      </c>
      <c r="P18" s="1">
        <f>IF(ROW()&lt;$S$4+2,IF('XML a procesar'!A17="",P17,IF(MID('XML a procesar'!A17,1,1)="&lt;",P17,P17+1)),P17)</f>
        <v>1</v>
      </c>
      <c r="Q18" s="3"/>
      <c r="R18" s="23" t="s">
        <v>22</v>
      </c>
    </row>
    <row r="19" spans="1:25" x14ac:dyDescent="0.25">
      <c r="A19" s="1" t="str">
        <f>IF('XML a procesar'!A18&gt;0,'XML a procesar'!A18,"")</f>
        <v/>
      </c>
      <c r="B19" s="7">
        <f t="shared" si="0"/>
        <v>0</v>
      </c>
      <c r="C19" s="1">
        <f t="shared" si="1"/>
        <v>0</v>
      </c>
      <c r="D19" s="1">
        <f t="shared" si="2"/>
        <v>0</v>
      </c>
      <c r="E19" s="1">
        <f t="shared" si="3"/>
        <v>0</v>
      </c>
      <c r="F19" s="1" t="str">
        <f t="shared" ca="1" si="4"/>
        <v/>
      </c>
      <c r="G19" s="1">
        <f t="shared" ca="1" si="5"/>
        <v>0</v>
      </c>
      <c r="H19" s="1">
        <f ca="1">IF(AND(G18&gt;0,G19&gt;G18,NOT(ISERROR(MATCH(G18,D:D,0)))),H18+1,H18)</f>
        <v>0</v>
      </c>
      <c r="I19" s="1">
        <f t="shared" ca="1" si="8"/>
        <v>0</v>
      </c>
      <c r="J19" s="7" t="str">
        <f t="shared" ca="1" si="6"/>
        <v/>
      </c>
      <c r="K19" s="1" t="str">
        <f ca="1">IF(J19="Linea_para_MAIL_creada_por_LuXML",IF(ISERROR(MATCH(INDIRECT(ADDRESS(ROW()-G19,7)),D:D,0)),J19,INDIRECT(ADDRESS(MATCH(INDIRECT(ADDRESS(ROW()-G19,7)),D:D,0),1))),J19)</f>
        <v/>
      </c>
      <c r="L19" s="7">
        <f t="shared" ca="1" si="9"/>
        <v>0</v>
      </c>
      <c r="M19" s="7" t="str">
        <f t="shared" ca="1" si="10"/>
        <v/>
      </c>
      <c r="N19" s="7">
        <f t="shared" ca="1" si="7"/>
        <v>0</v>
      </c>
      <c r="O19" s="9" t="str">
        <f ca="1">IF(N19&gt;-1,INDIRECT(ADDRESS(ROW(),13)),IF(N19&lt;N18,CONCATENATE("&lt;page-count count=",CHAR(34),1+LARGE(N:N,1)-LARGE(N:N,2),CHAR(34),"/&gt;"),INDIRECT(ADDRESS(ROW()-1,13))))</f>
        <v/>
      </c>
      <c r="P19" s="1">
        <f>IF(ROW()&lt;$S$4+2,IF('XML a procesar'!A18="",P18,IF(MID('XML a procesar'!A18,1,1)="&lt;",P18,P18+1)),P18)</f>
        <v>1</v>
      </c>
      <c r="Q19" s="3"/>
      <c r="R19" s="24" t="e">
        <f ca="1">IF(S13&gt;0,"NO - TABULACIONES",IF(MATCH("&lt;/article&gt;",Resultado!A:A,0)=(S4-S6+IF(S9="SI",3,1)),CONCATENATE("SI - TOTAL DE FILAS: ",MATCH("&lt;/article&gt;",Resultado!A:A,0)),CONCATENATE("NO - ERROR EN ",(S4-S6+IF(S9="SI",3,1))-MATCH("&lt;/article&gt;",Resultado!A:A,0)," FILAS")))</f>
        <v>#N/A</v>
      </c>
    </row>
    <row r="20" spans="1:25" x14ac:dyDescent="0.25">
      <c r="A20" s="1" t="str">
        <f>IF('XML a procesar'!A19&gt;0,'XML a procesar'!A19,"")</f>
        <v/>
      </c>
      <c r="B20" s="7">
        <f t="shared" si="0"/>
        <v>0</v>
      </c>
      <c r="C20" s="1">
        <f t="shared" si="1"/>
        <v>0</v>
      </c>
      <c r="D20" s="1">
        <f t="shared" si="2"/>
        <v>0</v>
      </c>
      <c r="E20" s="1">
        <f t="shared" si="3"/>
        <v>0</v>
      </c>
      <c r="F20" s="1" t="str">
        <f t="shared" ca="1" si="4"/>
        <v/>
      </c>
      <c r="G20" s="1">
        <f t="shared" ca="1" si="5"/>
        <v>0</v>
      </c>
      <c r="H20" s="1">
        <f ca="1">IF(AND(G19&gt;0,G20&gt;G19,NOT(ISERROR(MATCH(G19,D:D,0)))),H19+1,H19)</f>
        <v>0</v>
      </c>
      <c r="I20" s="1">
        <f t="shared" ca="1" si="8"/>
        <v>0</v>
      </c>
      <c r="J20" s="7" t="str">
        <f t="shared" ca="1" si="6"/>
        <v/>
      </c>
      <c r="K20" s="1" t="str">
        <f ca="1">IF(J20="Linea_para_MAIL_creada_por_LuXML",IF(ISERROR(MATCH(INDIRECT(ADDRESS(ROW()-G20,7)),D:D,0)),J20,INDIRECT(ADDRESS(MATCH(INDIRECT(ADDRESS(ROW()-G20,7)),D:D,0),1))),J20)</f>
        <v/>
      </c>
      <c r="L20" s="7">
        <f t="shared" ca="1" si="9"/>
        <v>0</v>
      </c>
      <c r="M20" s="7" t="str">
        <f t="shared" ca="1" si="10"/>
        <v/>
      </c>
      <c r="N20" s="7">
        <f t="shared" ca="1" si="7"/>
        <v>0</v>
      </c>
      <c r="O20" s="9" t="str">
        <f ca="1">IF(N20&gt;-1,INDIRECT(ADDRESS(ROW(),13)),IF(N20&lt;N19,CONCATENATE("&lt;page-count count=",CHAR(34),1+LARGE(N:N,1)-LARGE(N:N,2),CHAR(34),"/&gt;"),INDIRECT(ADDRESS(ROW()-1,13))))</f>
        <v/>
      </c>
      <c r="P20" s="1">
        <f>IF(ROW()&lt;$S$4+2,IF('XML a procesar'!A19="",P19,IF(MID('XML a procesar'!A19,1,1)="&lt;",P19,P19+1)),P19)</f>
        <v>1</v>
      </c>
      <c r="Q20" s="3"/>
    </row>
    <row r="21" spans="1:25" x14ac:dyDescent="0.25">
      <c r="A21" s="1" t="str">
        <f>IF('XML a procesar'!A20&gt;0,'XML a procesar'!A20,"")</f>
        <v/>
      </c>
      <c r="B21" s="7">
        <f t="shared" si="0"/>
        <v>0</v>
      </c>
      <c r="C21" s="1">
        <f t="shared" si="1"/>
        <v>0</v>
      </c>
      <c r="D21" s="1">
        <f t="shared" si="2"/>
        <v>0</v>
      </c>
      <c r="E21" s="1">
        <f t="shared" si="3"/>
        <v>0</v>
      </c>
      <c r="F21" s="1" t="str">
        <f t="shared" ca="1" si="4"/>
        <v/>
      </c>
      <c r="G21" s="1">
        <f t="shared" ca="1" si="5"/>
        <v>0</v>
      </c>
      <c r="H21" s="1">
        <f ca="1">IF(AND(G20&gt;0,G21&gt;G20,NOT(ISERROR(MATCH(G20,D:D,0)))),H20+1,H20)</f>
        <v>0</v>
      </c>
      <c r="I21" s="1">
        <f t="shared" ca="1" si="8"/>
        <v>0</v>
      </c>
      <c r="J21" s="7" t="str">
        <f t="shared" ca="1" si="6"/>
        <v/>
      </c>
      <c r="K21" s="1" t="str">
        <f ca="1">IF(J21="Linea_para_MAIL_creada_por_LuXML",IF(ISERROR(MATCH(INDIRECT(ADDRESS(ROW()-G21,7)),D:D,0)),J21,INDIRECT(ADDRESS(MATCH(INDIRECT(ADDRESS(ROW()-G21,7)),D:D,0),1))),J21)</f>
        <v/>
      </c>
      <c r="L21" s="7">
        <f t="shared" ca="1" si="9"/>
        <v>0</v>
      </c>
      <c r="M21" s="7" t="str">
        <f t="shared" ca="1" si="10"/>
        <v/>
      </c>
      <c r="N21" s="7">
        <f t="shared" ca="1" si="7"/>
        <v>0</v>
      </c>
      <c r="O21" s="9" t="str">
        <f ca="1">IF(N21&gt;-1,INDIRECT(ADDRESS(ROW(),13)),IF(N21&lt;N20,CONCATENATE("&lt;page-count count=",CHAR(34),1+LARGE(N:N,1)-LARGE(N:N,2),CHAR(34),"/&gt;"),INDIRECT(ADDRESS(ROW()-1,13))))</f>
        <v/>
      </c>
      <c r="P21" s="1">
        <f>IF(ROW()&lt;$S$4+2,IF('XML a procesar'!A20="",P20,IF(MID('XML a procesar'!A20,1,1)="&lt;",P20,P20+1)),P20)</f>
        <v>1</v>
      </c>
      <c r="Q21" s="3"/>
      <c r="R21" s="25" t="s">
        <v>35</v>
      </c>
    </row>
    <row r="22" spans="1:25" x14ac:dyDescent="0.25">
      <c r="A22" s="1" t="str">
        <f>IF('XML a procesar'!A21&gt;0,'XML a procesar'!A21,"")</f>
        <v/>
      </c>
      <c r="B22" s="7">
        <f t="shared" si="0"/>
        <v>0</v>
      </c>
      <c r="C22" s="1">
        <f t="shared" si="1"/>
        <v>0</v>
      </c>
      <c r="D22" s="1">
        <f t="shared" si="2"/>
        <v>0</v>
      </c>
      <c r="E22" s="1">
        <f t="shared" si="3"/>
        <v>0</v>
      </c>
      <c r="F22" s="1" t="str">
        <f t="shared" ca="1" si="4"/>
        <v/>
      </c>
      <c r="G22" s="1">
        <f t="shared" ca="1" si="5"/>
        <v>0</v>
      </c>
      <c r="H22" s="1">
        <f ca="1">IF(AND(G21&gt;0,G22&gt;G21,NOT(ISERROR(MATCH(G21,D:D,0)))),H21+1,H21)</f>
        <v>0</v>
      </c>
      <c r="I22" s="1">
        <f t="shared" ca="1" si="8"/>
        <v>0</v>
      </c>
      <c r="J22" s="7" t="str">
        <f t="shared" ca="1" si="6"/>
        <v/>
      </c>
      <c r="K22" s="1" t="str">
        <f ca="1">IF(J22="Linea_para_MAIL_creada_por_LuXML",IF(ISERROR(MATCH(INDIRECT(ADDRESS(ROW()-G22,7)),D:D,0)),J22,INDIRECT(ADDRESS(MATCH(INDIRECT(ADDRESS(ROW()-G22,7)),D:D,0),1))),J22)</f>
        <v/>
      </c>
      <c r="L22" s="7">
        <f t="shared" ca="1" si="9"/>
        <v>0</v>
      </c>
      <c r="M22" s="7" t="str">
        <f t="shared" ca="1" si="10"/>
        <v/>
      </c>
      <c r="N22" s="7">
        <f t="shared" ca="1" si="7"/>
        <v>0</v>
      </c>
      <c r="O22" s="9" t="str">
        <f ca="1">IF(N22&gt;-1,INDIRECT(ADDRESS(ROW(),13)),IF(N22&lt;N21,CONCATENATE("&lt;page-count count=",CHAR(34),1+LARGE(N:N,1)-LARGE(N:N,2),CHAR(34),"/&gt;"),INDIRECT(ADDRESS(ROW()-1,13))))</f>
        <v/>
      </c>
      <c r="P22" s="1">
        <f>IF(ROW()&lt;$S$4+2,IF('XML a procesar'!A21="",P21,IF(MID('XML a procesar'!A21,1,1)="&lt;",P21,P21+1)),P21)</f>
        <v>1</v>
      </c>
      <c r="Q22" s="3"/>
      <c r="R22" s="7"/>
    </row>
    <row r="23" spans="1:25" x14ac:dyDescent="0.25">
      <c r="A23" s="1" t="str">
        <f>IF('XML a procesar'!A22&gt;0,'XML a procesar'!A22,"")</f>
        <v/>
      </c>
      <c r="B23" s="7">
        <f t="shared" si="0"/>
        <v>0</v>
      </c>
      <c r="C23" s="1">
        <f t="shared" si="1"/>
        <v>0</v>
      </c>
      <c r="D23" s="1">
        <f t="shared" si="2"/>
        <v>0</v>
      </c>
      <c r="E23" s="1">
        <f t="shared" si="3"/>
        <v>0</v>
      </c>
      <c r="F23" s="1" t="str">
        <f t="shared" ca="1" si="4"/>
        <v/>
      </c>
      <c r="G23" s="1">
        <f t="shared" ca="1" si="5"/>
        <v>0</v>
      </c>
      <c r="H23" s="1">
        <f ca="1">IF(AND(G22&gt;0,G23&gt;G22,NOT(ISERROR(MATCH(G22,D:D,0)))),H22+1,H22)</f>
        <v>0</v>
      </c>
      <c r="I23" s="1">
        <f t="shared" ca="1" si="8"/>
        <v>0</v>
      </c>
      <c r="J23" s="7" t="str">
        <f t="shared" ca="1" si="6"/>
        <v/>
      </c>
      <c r="K23" s="1" t="str">
        <f ca="1">IF(J23="Linea_para_MAIL_creada_por_LuXML",IF(ISERROR(MATCH(INDIRECT(ADDRESS(ROW()-G23,7)),D:D,0)),J23,INDIRECT(ADDRESS(MATCH(INDIRECT(ADDRESS(ROW()-G23,7)),D:D,0),1))),J23)</f>
        <v/>
      </c>
      <c r="L23" s="7">
        <f t="shared" ca="1" si="9"/>
        <v>0</v>
      </c>
      <c r="M23" s="7" t="str">
        <f t="shared" ca="1" si="10"/>
        <v/>
      </c>
      <c r="N23" s="7">
        <f t="shared" ca="1" si="7"/>
        <v>0</v>
      </c>
      <c r="O23" s="9" t="str">
        <f ca="1">IF(N23&gt;-1,INDIRECT(ADDRESS(ROW(),13)),IF(N23&lt;N22,CONCATENATE("&lt;page-count count=",CHAR(34),1+LARGE(N:N,1)-LARGE(N:N,2),CHAR(34),"/&gt;"),INDIRECT(ADDRESS(ROW()-1,13))))</f>
        <v/>
      </c>
      <c r="P23" s="1">
        <f>IF(ROW()&lt;$S$4+2,IF('XML a procesar'!A22="",P22,IF(MID('XML a procesar'!A22,1,1)="&lt;",P22,P22+1)),P22)</f>
        <v>1</v>
      </c>
      <c r="Q23" s="3"/>
      <c r="R23" s="28"/>
    </row>
    <row r="24" spans="1:25" x14ac:dyDescent="0.25">
      <c r="A24" s="1" t="str">
        <f>IF('XML a procesar'!A23&gt;0,'XML a procesar'!A23,"")</f>
        <v/>
      </c>
      <c r="B24" s="7">
        <f t="shared" si="0"/>
        <v>0</v>
      </c>
      <c r="C24" s="1">
        <f t="shared" si="1"/>
        <v>0</v>
      </c>
      <c r="D24" s="1">
        <f t="shared" si="2"/>
        <v>0</v>
      </c>
      <c r="E24" s="1">
        <f t="shared" si="3"/>
        <v>0</v>
      </c>
      <c r="F24" s="1" t="str">
        <f t="shared" ca="1" si="4"/>
        <v/>
      </c>
      <c r="G24" s="1">
        <f t="shared" ca="1" si="5"/>
        <v>0</v>
      </c>
      <c r="H24" s="1">
        <f ca="1">IF(AND(G23&gt;0,G24&gt;G23,NOT(ISERROR(MATCH(G23,D:D,0)))),H23+1,H23)</f>
        <v>0</v>
      </c>
      <c r="I24" s="1">
        <f t="shared" ca="1" si="8"/>
        <v>0</v>
      </c>
      <c r="J24" s="7" t="str">
        <f t="shared" ca="1" si="6"/>
        <v/>
      </c>
      <c r="K24" s="1" t="str">
        <f ca="1">IF(J24="Linea_para_MAIL_creada_por_LuXML",IF(ISERROR(MATCH(INDIRECT(ADDRESS(ROW()-G24,7)),D:D,0)),J24,INDIRECT(ADDRESS(MATCH(INDIRECT(ADDRESS(ROW()-G24,7)),D:D,0),1))),J24)</f>
        <v/>
      </c>
      <c r="L24" s="7">
        <f t="shared" ca="1" si="9"/>
        <v>0</v>
      </c>
      <c r="M24" s="7" t="str">
        <f t="shared" ca="1" si="10"/>
        <v/>
      </c>
      <c r="N24" s="7">
        <f t="shared" ca="1" si="7"/>
        <v>0</v>
      </c>
      <c r="O24" s="9" t="str">
        <f ca="1">IF(N24&gt;-1,INDIRECT(ADDRESS(ROW(),13)),IF(N24&lt;N23,CONCATENATE("&lt;page-count count=",CHAR(34),1+LARGE(N:N,1)-LARGE(N:N,2),CHAR(34),"/&gt;"),INDIRECT(ADDRESS(ROW()-1,13))))</f>
        <v/>
      </c>
      <c r="P24" s="1">
        <f>IF(ROW()&lt;$S$4+2,IF('XML a procesar'!A23="",P23,IF(MID('XML a procesar'!A23,1,1)="&lt;",P23,P23+1)),P23)</f>
        <v>1</v>
      </c>
      <c r="Q24" s="3"/>
    </row>
    <row r="25" spans="1:25" x14ac:dyDescent="0.25">
      <c r="A25" s="1" t="str">
        <f>IF('XML a procesar'!A24&gt;0,'XML a procesar'!A24,"")</f>
        <v/>
      </c>
      <c r="B25" s="7">
        <f t="shared" si="0"/>
        <v>0</v>
      </c>
      <c r="C25" s="1">
        <f t="shared" si="1"/>
        <v>0</v>
      </c>
      <c r="D25" s="1">
        <f t="shared" si="2"/>
        <v>0</v>
      </c>
      <c r="E25" s="1">
        <f t="shared" si="3"/>
        <v>0</v>
      </c>
      <c r="F25" s="1" t="str">
        <f t="shared" ca="1" si="4"/>
        <v/>
      </c>
      <c r="G25" s="1">
        <f t="shared" ca="1" si="5"/>
        <v>0</v>
      </c>
      <c r="H25" s="1">
        <f ca="1">IF(AND(G24&gt;0,G25&gt;G24,NOT(ISERROR(MATCH(G24,D:D,0)))),H24+1,H24)</f>
        <v>0</v>
      </c>
      <c r="I25" s="1">
        <f t="shared" ca="1" si="8"/>
        <v>0</v>
      </c>
      <c r="J25" s="7" t="str">
        <f t="shared" ca="1" si="6"/>
        <v/>
      </c>
      <c r="K25" s="1" t="str">
        <f ca="1">IF(J25="Linea_para_MAIL_creada_por_LuXML",IF(ISERROR(MATCH(INDIRECT(ADDRESS(ROW()-G25,7)),D:D,0)),J25,INDIRECT(ADDRESS(MATCH(INDIRECT(ADDRESS(ROW()-G25,7)),D:D,0),1))),J25)</f>
        <v/>
      </c>
      <c r="L25" s="7">
        <f t="shared" ca="1" si="9"/>
        <v>0</v>
      </c>
      <c r="M25" s="7" t="str">
        <f t="shared" ca="1" si="10"/>
        <v/>
      </c>
      <c r="N25" s="7">
        <f t="shared" ca="1" si="7"/>
        <v>0</v>
      </c>
      <c r="O25" s="9" t="str">
        <f ca="1">IF(N25&gt;-1,INDIRECT(ADDRESS(ROW(),13)),IF(N25&lt;N24,CONCATENATE("&lt;page-count count=",CHAR(34),1+LARGE(N:N,1)-LARGE(N:N,2),CHAR(34),"/&gt;"),INDIRECT(ADDRESS(ROW()-1,13))))</f>
        <v/>
      </c>
      <c r="P25" s="1">
        <f>IF(ROW()&lt;$S$4+2,IF('XML a procesar'!A24="",P24,IF(MID('XML a procesar'!A24,1,1)="&lt;",P24,P24+1)),P24)</f>
        <v>1</v>
      </c>
      <c r="Q25" s="3"/>
    </row>
    <row r="26" spans="1:25" x14ac:dyDescent="0.25">
      <c r="A26" s="1" t="str">
        <f>IF('XML a procesar'!A25&gt;0,'XML a procesar'!A25,"")</f>
        <v/>
      </c>
      <c r="B26" s="7">
        <f t="shared" si="0"/>
        <v>0</v>
      </c>
      <c r="C26" s="1">
        <f t="shared" si="1"/>
        <v>0</v>
      </c>
      <c r="D26" s="1">
        <f t="shared" si="2"/>
        <v>0</v>
      </c>
      <c r="E26" s="1">
        <f t="shared" si="3"/>
        <v>0</v>
      </c>
      <c r="F26" s="1" t="str">
        <f t="shared" ca="1" si="4"/>
        <v/>
      </c>
      <c r="G26" s="1">
        <f t="shared" ca="1" si="5"/>
        <v>0</v>
      </c>
      <c r="H26" s="1">
        <f ca="1">IF(AND(G25&gt;0,G26&gt;G25,NOT(ISERROR(MATCH(G25,D:D,0)))),H25+1,H25)</f>
        <v>0</v>
      </c>
      <c r="I26" s="1">
        <f t="shared" ca="1" si="8"/>
        <v>0</v>
      </c>
      <c r="J26" s="7" t="str">
        <f t="shared" ca="1" si="6"/>
        <v/>
      </c>
      <c r="K26" s="1" t="str">
        <f ca="1">IF(J26="Linea_para_MAIL_creada_por_LuXML",IF(ISERROR(MATCH(INDIRECT(ADDRESS(ROW()-G26,7)),D:D,0)),J26,INDIRECT(ADDRESS(MATCH(INDIRECT(ADDRESS(ROW()-G26,7)),D:D,0),1))),J26)</f>
        <v/>
      </c>
      <c r="L26" s="7">
        <f t="shared" ca="1" si="9"/>
        <v>0</v>
      </c>
      <c r="M26" s="7" t="str">
        <f t="shared" ca="1" si="10"/>
        <v/>
      </c>
      <c r="N26" s="7">
        <f t="shared" ca="1" si="7"/>
        <v>0</v>
      </c>
      <c r="O26" s="9" t="str">
        <f ca="1">IF(N26&gt;-1,INDIRECT(ADDRESS(ROW(),13)),IF(N26&lt;N25,CONCATENATE("&lt;page-count count=",CHAR(34),1+LARGE(N:N,1)-LARGE(N:N,2),CHAR(34),"/&gt;"),INDIRECT(ADDRESS(ROW()-1,13))))</f>
        <v/>
      </c>
      <c r="P26" s="1">
        <f>IF(ROW()&lt;$S$4+2,IF('XML a procesar'!A25="",P25,IF(MID('XML a procesar'!A25,1,1)="&lt;",P25,P25+1)),P25)</f>
        <v>1</v>
      </c>
      <c r="Q26" s="3"/>
    </row>
    <row r="27" spans="1:25" x14ac:dyDescent="0.25">
      <c r="A27" s="1" t="str">
        <f>IF('XML a procesar'!A26&gt;0,'XML a procesar'!A26,"")</f>
        <v/>
      </c>
      <c r="B27" s="7">
        <f t="shared" si="0"/>
        <v>0</v>
      </c>
      <c r="C27" s="1">
        <f t="shared" si="1"/>
        <v>0</v>
      </c>
      <c r="D27" s="1">
        <f t="shared" si="2"/>
        <v>0</v>
      </c>
      <c r="E27" s="1">
        <f t="shared" si="3"/>
        <v>0</v>
      </c>
      <c r="F27" s="1" t="str">
        <f t="shared" ca="1" si="4"/>
        <v/>
      </c>
      <c r="G27" s="1">
        <f t="shared" ca="1" si="5"/>
        <v>0</v>
      </c>
      <c r="H27" s="1">
        <f ca="1">IF(AND(G26&gt;0,G27&gt;G26,NOT(ISERROR(MATCH(G26,D:D,0)))),H26+1,H26)</f>
        <v>0</v>
      </c>
      <c r="I27" s="1">
        <f t="shared" ca="1" si="8"/>
        <v>0</v>
      </c>
      <c r="J27" s="7" t="str">
        <f t="shared" ca="1" si="6"/>
        <v/>
      </c>
      <c r="K27" s="1" t="str">
        <f ca="1">IF(J27="Linea_para_MAIL_creada_por_LuXML",IF(ISERROR(MATCH(INDIRECT(ADDRESS(ROW()-G27,7)),D:D,0)),J27,INDIRECT(ADDRESS(MATCH(INDIRECT(ADDRESS(ROW()-G27,7)),D:D,0),1))),J27)</f>
        <v/>
      </c>
      <c r="L27" s="7">
        <f t="shared" ca="1" si="9"/>
        <v>0</v>
      </c>
      <c r="M27" s="7" t="str">
        <f t="shared" ca="1" si="10"/>
        <v/>
      </c>
      <c r="N27" s="7">
        <f t="shared" ca="1" si="7"/>
        <v>0</v>
      </c>
      <c r="O27" s="9" t="str">
        <f ca="1">IF(N27&gt;-1,INDIRECT(ADDRESS(ROW(),13)),IF(N27&lt;N26,CONCATENATE("&lt;page-count count=",CHAR(34),1+LARGE(N:N,1)-LARGE(N:N,2),CHAR(34),"/&gt;"),INDIRECT(ADDRESS(ROW()-1,13))))</f>
        <v/>
      </c>
      <c r="P27" s="1">
        <f>IF(ROW()&lt;$S$4+2,IF('XML a procesar'!A26="",P26,IF(MID('XML a procesar'!A26,1,1)="&lt;",P26,P26+1)),P26)</f>
        <v>1</v>
      </c>
      <c r="Q27" s="3"/>
    </row>
    <row r="28" spans="1:25" x14ac:dyDescent="0.25">
      <c r="A28" s="1" t="str">
        <f>IF('XML a procesar'!A27&gt;0,'XML a procesar'!A27,"")</f>
        <v/>
      </c>
      <c r="B28" s="7">
        <f t="shared" si="0"/>
        <v>0</v>
      </c>
      <c r="C28" s="1">
        <f t="shared" si="1"/>
        <v>0</v>
      </c>
      <c r="D28" s="1">
        <f t="shared" si="2"/>
        <v>0</v>
      </c>
      <c r="E28" s="1">
        <f t="shared" si="3"/>
        <v>0</v>
      </c>
      <c r="F28" s="1" t="str">
        <f t="shared" ca="1" si="4"/>
        <v/>
      </c>
      <c r="G28" s="1">
        <f t="shared" ca="1" si="5"/>
        <v>0</v>
      </c>
      <c r="H28" s="1">
        <f ca="1">IF(AND(G27&gt;0,G28&gt;G27,NOT(ISERROR(MATCH(G27,D:D,0)))),H27+1,H27)</f>
        <v>0</v>
      </c>
      <c r="I28" s="1">
        <f t="shared" ca="1" si="8"/>
        <v>0</v>
      </c>
      <c r="J28" s="7" t="str">
        <f t="shared" ca="1" si="6"/>
        <v/>
      </c>
      <c r="K28" s="1" t="str">
        <f ca="1">IF(J28="Linea_para_MAIL_creada_por_LuXML",IF(ISERROR(MATCH(INDIRECT(ADDRESS(ROW()-G28,7)),D:D,0)),J28,INDIRECT(ADDRESS(MATCH(INDIRECT(ADDRESS(ROW()-G28,7)),D:D,0),1))),J28)</f>
        <v/>
      </c>
      <c r="L28" s="7">
        <f t="shared" ca="1" si="9"/>
        <v>0</v>
      </c>
      <c r="M28" s="7" t="str">
        <f t="shared" ca="1" si="10"/>
        <v/>
      </c>
      <c r="N28" s="7">
        <f t="shared" ca="1" si="7"/>
        <v>0</v>
      </c>
      <c r="O28" s="9" t="str">
        <f ca="1">IF(N28&gt;-1,INDIRECT(ADDRESS(ROW(),13)),IF(N28&lt;N27,CONCATENATE("&lt;page-count count=",CHAR(34),1+LARGE(N:N,1)-LARGE(N:N,2),CHAR(34),"/&gt;"),INDIRECT(ADDRESS(ROW()-1,13))))</f>
        <v/>
      </c>
      <c r="P28" s="1">
        <f>IF(ROW()&lt;$S$4+2,IF('XML a procesar'!A27="",P27,IF(MID('XML a procesar'!A27,1,1)="&lt;",P27,P27+1)),P27)</f>
        <v>1</v>
      </c>
      <c r="Q28" s="3"/>
    </row>
    <row r="29" spans="1:25" x14ac:dyDescent="0.25">
      <c r="A29" s="1" t="str">
        <f>IF('XML a procesar'!A28&gt;0,'XML a procesar'!A28,"")</f>
        <v/>
      </c>
      <c r="B29" s="7">
        <f t="shared" si="0"/>
        <v>0</v>
      </c>
      <c r="C29" s="1">
        <f t="shared" si="1"/>
        <v>0</v>
      </c>
      <c r="D29" s="1">
        <f t="shared" si="2"/>
        <v>0</v>
      </c>
      <c r="E29" s="1">
        <f t="shared" si="3"/>
        <v>0</v>
      </c>
      <c r="F29" s="1" t="str">
        <f t="shared" ca="1" si="4"/>
        <v/>
      </c>
      <c r="G29" s="1">
        <f t="shared" ca="1" si="5"/>
        <v>0</v>
      </c>
      <c r="H29" s="1">
        <f ca="1">IF(AND(G28&gt;0,G29&gt;G28,NOT(ISERROR(MATCH(G28,D:D,0)))),H28+1,H28)</f>
        <v>0</v>
      </c>
      <c r="I29" s="1">
        <f t="shared" ca="1" si="8"/>
        <v>0</v>
      </c>
      <c r="J29" s="7" t="str">
        <f t="shared" ca="1" si="6"/>
        <v/>
      </c>
      <c r="K29" s="1" t="str">
        <f ca="1">IF(J29="Linea_para_MAIL_creada_por_LuXML",IF(ISERROR(MATCH(INDIRECT(ADDRESS(ROW()-G29,7)),D:D,0)),J29,INDIRECT(ADDRESS(MATCH(INDIRECT(ADDRESS(ROW()-G29,7)),D:D,0),1))),J29)</f>
        <v/>
      </c>
      <c r="L29" s="7">
        <f t="shared" ca="1" si="9"/>
        <v>0</v>
      </c>
      <c r="M29" s="7" t="str">
        <f t="shared" ca="1" si="10"/>
        <v/>
      </c>
      <c r="N29" s="7">
        <f t="shared" ca="1" si="7"/>
        <v>0</v>
      </c>
      <c r="O29" s="9" t="str">
        <f ca="1">IF(N29&gt;-1,INDIRECT(ADDRESS(ROW(),13)),IF(N29&lt;N28,CONCATENATE("&lt;page-count count=",CHAR(34),1+LARGE(N:N,1)-LARGE(N:N,2),CHAR(34),"/&gt;"),INDIRECT(ADDRESS(ROW()-1,13))))</f>
        <v/>
      </c>
      <c r="P29" s="1">
        <f>IF(ROW()&lt;$S$4+2,IF('XML a procesar'!A28="",P28,IF(MID('XML a procesar'!A28,1,1)="&lt;",P28,P28+1)),P28)</f>
        <v>1</v>
      </c>
      <c r="Q29" s="3"/>
    </row>
    <row r="30" spans="1:25" x14ac:dyDescent="0.25">
      <c r="A30" s="1" t="str">
        <f>IF('XML a procesar'!A29&gt;0,'XML a procesar'!A29,"")</f>
        <v/>
      </c>
      <c r="B30" s="7">
        <f t="shared" si="0"/>
        <v>0</v>
      </c>
      <c r="C30" s="1">
        <f t="shared" si="1"/>
        <v>0</v>
      </c>
      <c r="D30" s="1">
        <f t="shared" si="2"/>
        <v>0</v>
      </c>
      <c r="E30" s="1">
        <f t="shared" si="3"/>
        <v>0</v>
      </c>
      <c r="F30" s="1" t="str">
        <f t="shared" ca="1" si="4"/>
        <v/>
      </c>
      <c r="G30" s="1">
        <f t="shared" ca="1" si="5"/>
        <v>0</v>
      </c>
      <c r="H30" s="1">
        <f ca="1">IF(AND(G29&gt;0,G30&gt;G29,NOT(ISERROR(MATCH(G29,D:D,0)))),H29+1,H29)</f>
        <v>0</v>
      </c>
      <c r="I30" s="1">
        <f t="shared" ca="1" si="8"/>
        <v>0</v>
      </c>
      <c r="J30" s="7" t="str">
        <f t="shared" ca="1" si="6"/>
        <v/>
      </c>
      <c r="K30" s="1" t="str">
        <f ca="1">IF(J30="Linea_para_MAIL_creada_por_LuXML",IF(ISERROR(MATCH(INDIRECT(ADDRESS(ROW()-G30,7)),D:D,0)),J30,INDIRECT(ADDRESS(MATCH(INDIRECT(ADDRESS(ROW()-G30,7)),D:D,0),1))),J30)</f>
        <v/>
      </c>
      <c r="L30" s="7">
        <f t="shared" ca="1" si="9"/>
        <v>0</v>
      </c>
      <c r="M30" s="7" t="str">
        <f t="shared" ca="1" si="10"/>
        <v/>
      </c>
      <c r="N30" s="7">
        <f t="shared" ca="1" si="7"/>
        <v>0</v>
      </c>
      <c r="O30" s="9" t="str">
        <f ca="1">IF(N30&gt;-1,INDIRECT(ADDRESS(ROW(),13)),IF(N30&lt;N29,CONCATENATE("&lt;page-count count=",CHAR(34),1+LARGE(N:N,1)-LARGE(N:N,2),CHAR(34),"/&gt;"),INDIRECT(ADDRESS(ROW()-1,13))))</f>
        <v/>
      </c>
      <c r="P30" s="1">
        <f>IF(ROW()&lt;$S$4+2,IF('XML a procesar'!A29="",P29,IF(MID('XML a procesar'!A29,1,1)="&lt;",P29,P29+1)),P29)</f>
        <v>1</v>
      </c>
      <c r="Q30" s="3"/>
    </row>
    <row r="31" spans="1:25" x14ac:dyDescent="0.25">
      <c r="A31" s="1" t="str">
        <f>IF('XML a procesar'!A30&gt;0,'XML a procesar'!A30,"")</f>
        <v/>
      </c>
      <c r="B31" s="7">
        <f t="shared" si="0"/>
        <v>0</v>
      </c>
      <c r="C31" s="1">
        <f t="shared" si="1"/>
        <v>0</v>
      </c>
      <c r="D31" s="1">
        <f t="shared" si="2"/>
        <v>0</v>
      </c>
      <c r="E31" s="1">
        <f t="shared" si="3"/>
        <v>0</v>
      </c>
      <c r="F31" s="1" t="str">
        <f t="shared" ca="1" si="4"/>
        <v/>
      </c>
      <c r="G31" s="1">
        <f t="shared" ca="1" si="5"/>
        <v>0</v>
      </c>
      <c r="H31" s="1">
        <f ca="1">IF(AND(G30&gt;0,G31&gt;G30,NOT(ISERROR(MATCH(G30,D:D,0)))),H30+1,H30)</f>
        <v>0</v>
      </c>
      <c r="I31" s="1">
        <f t="shared" ca="1" si="8"/>
        <v>0</v>
      </c>
      <c r="J31" s="7" t="str">
        <f t="shared" ca="1" si="6"/>
        <v/>
      </c>
      <c r="K31" s="1" t="str">
        <f ca="1">IF(J31="Linea_para_MAIL_creada_por_LuXML",IF(ISERROR(MATCH(INDIRECT(ADDRESS(ROW()-G31,7)),D:D,0)),J31,INDIRECT(ADDRESS(MATCH(INDIRECT(ADDRESS(ROW()-G31,7)),D:D,0),1))),J31)</f>
        <v/>
      </c>
      <c r="L31" s="7">
        <f t="shared" ca="1" si="9"/>
        <v>0</v>
      </c>
      <c r="M31" s="7" t="str">
        <f t="shared" ca="1" si="10"/>
        <v/>
      </c>
      <c r="N31" s="7">
        <f t="shared" ca="1" si="7"/>
        <v>0</v>
      </c>
      <c r="O31" s="9" t="str">
        <f ca="1">IF(N31&gt;-1,INDIRECT(ADDRESS(ROW(),13)),IF(N31&lt;N30,CONCATENATE("&lt;page-count count=",CHAR(34),1+LARGE(N:N,1)-LARGE(N:N,2),CHAR(34),"/&gt;"),INDIRECT(ADDRESS(ROW()-1,13))))</f>
        <v/>
      </c>
      <c r="P31" s="1">
        <f>IF(ROW()&lt;$S$4+2,IF('XML a procesar'!A30="",P30,IF(MID('XML a procesar'!A30,1,1)="&lt;",P30,P30+1)),P30)</f>
        <v>1</v>
      </c>
      <c r="Q31" s="3"/>
    </row>
    <row r="32" spans="1:25" x14ac:dyDescent="0.25">
      <c r="A32" s="1" t="str">
        <f>IF('XML a procesar'!A31&gt;0,'XML a procesar'!A31,"")</f>
        <v/>
      </c>
      <c r="B32" s="7">
        <f t="shared" si="0"/>
        <v>0</v>
      </c>
      <c r="C32" s="1">
        <f t="shared" si="1"/>
        <v>0</v>
      </c>
      <c r="D32" s="1">
        <f t="shared" si="2"/>
        <v>0</v>
      </c>
      <c r="E32" s="1">
        <f t="shared" si="3"/>
        <v>0</v>
      </c>
      <c r="F32" s="1" t="str">
        <f t="shared" ca="1" si="4"/>
        <v/>
      </c>
      <c r="G32" s="1">
        <f t="shared" ca="1" si="5"/>
        <v>0</v>
      </c>
      <c r="H32" s="1">
        <f ca="1">IF(AND(G31&gt;0,G32&gt;G31,NOT(ISERROR(MATCH(G31,D:D,0)))),H31+1,H31)</f>
        <v>0</v>
      </c>
      <c r="I32" s="1">
        <f t="shared" ca="1" si="8"/>
        <v>0</v>
      </c>
      <c r="J32" s="7" t="str">
        <f t="shared" ca="1" si="6"/>
        <v/>
      </c>
      <c r="K32" s="1" t="str">
        <f ca="1">IF(J32="Linea_para_MAIL_creada_por_LuXML",IF(ISERROR(MATCH(INDIRECT(ADDRESS(ROW()-G32,7)),D:D,0)),J32,INDIRECT(ADDRESS(MATCH(INDIRECT(ADDRESS(ROW()-G32,7)),D:D,0),1))),J32)</f>
        <v/>
      </c>
      <c r="L32" s="7">
        <f t="shared" ca="1" si="9"/>
        <v>0</v>
      </c>
      <c r="M32" s="7" t="str">
        <f t="shared" ca="1" si="10"/>
        <v/>
      </c>
      <c r="N32" s="7">
        <f t="shared" ca="1" si="7"/>
        <v>0</v>
      </c>
      <c r="O32" s="9" t="str">
        <f ca="1">IF(N32&gt;-1,INDIRECT(ADDRESS(ROW(),13)),IF(N32&lt;N31,CONCATENATE("&lt;page-count count=",CHAR(34),1+LARGE(N:N,1)-LARGE(N:N,2),CHAR(34),"/&gt;"),INDIRECT(ADDRESS(ROW()-1,13))))</f>
        <v/>
      </c>
      <c r="P32" s="1">
        <f>IF(ROW()&lt;$S$4+2,IF('XML a procesar'!A31="",P31,IF(MID('XML a procesar'!A31,1,1)="&lt;",P31,P31+1)),P31)</f>
        <v>1</v>
      </c>
      <c r="Q32" s="3"/>
    </row>
    <row r="33" spans="1:17" x14ac:dyDescent="0.25">
      <c r="A33" s="1" t="str">
        <f>IF('XML a procesar'!A32&gt;0,'XML a procesar'!A32,"")</f>
        <v/>
      </c>
      <c r="B33" s="7">
        <f t="shared" si="0"/>
        <v>0</v>
      </c>
      <c r="C33" s="1">
        <f t="shared" si="1"/>
        <v>0</v>
      </c>
      <c r="D33" s="1">
        <f t="shared" si="2"/>
        <v>0</v>
      </c>
      <c r="E33" s="1">
        <f t="shared" si="3"/>
        <v>0</v>
      </c>
      <c r="F33" s="1" t="str">
        <f t="shared" ca="1" si="4"/>
        <v/>
      </c>
      <c r="G33" s="1">
        <f t="shared" ca="1" si="5"/>
        <v>0</v>
      </c>
      <c r="H33" s="1">
        <f ca="1">IF(AND(G32&gt;0,G33&gt;G32,NOT(ISERROR(MATCH(G32,D:D,0)))),H32+1,H32)</f>
        <v>0</v>
      </c>
      <c r="I33" s="1">
        <f t="shared" ca="1" si="8"/>
        <v>0</v>
      </c>
      <c r="J33" s="7" t="str">
        <f t="shared" ca="1" si="6"/>
        <v/>
      </c>
      <c r="K33" s="1" t="str">
        <f ca="1">IF(J33="Linea_para_MAIL_creada_por_LuXML",IF(ISERROR(MATCH(INDIRECT(ADDRESS(ROW()-G33,7)),D:D,0)),J33,INDIRECT(ADDRESS(MATCH(INDIRECT(ADDRESS(ROW()-G33,7)),D:D,0),1))),J33)</f>
        <v/>
      </c>
      <c r="L33" s="7">
        <f t="shared" ca="1" si="9"/>
        <v>0</v>
      </c>
      <c r="M33" s="7" t="str">
        <f t="shared" ca="1" si="10"/>
        <v/>
      </c>
      <c r="N33" s="7">
        <f t="shared" ca="1" si="7"/>
        <v>0</v>
      </c>
      <c r="O33" s="9" t="str">
        <f ca="1">IF(N33&gt;-1,INDIRECT(ADDRESS(ROW(),13)),IF(N33&lt;N32,CONCATENATE("&lt;page-count count=",CHAR(34),1+LARGE(N:N,1)-LARGE(N:N,2),CHAR(34),"/&gt;"),INDIRECT(ADDRESS(ROW()-1,13))))</f>
        <v/>
      </c>
      <c r="P33" s="1">
        <f>IF(ROW()&lt;$S$4+2,IF('XML a procesar'!A32="",P32,IF(MID('XML a procesar'!A32,1,1)="&lt;",P32,P32+1)),P32)</f>
        <v>1</v>
      </c>
      <c r="Q33" s="3"/>
    </row>
    <row r="34" spans="1:17" x14ac:dyDescent="0.25">
      <c r="A34" s="1" t="str">
        <f>IF('XML a procesar'!A33&gt;0,'XML a procesar'!A33,"")</f>
        <v/>
      </c>
      <c r="B34" s="7">
        <f t="shared" si="0"/>
        <v>0</v>
      </c>
      <c r="C34" s="1">
        <f t="shared" si="1"/>
        <v>0</v>
      </c>
      <c r="D34" s="1">
        <f t="shared" si="2"/>
        <v>0</v>
      </c>
      <c r="E34" s="1">
        <f t="shared" si="3"/>
        <v>0</v>
      </c>
      <c r="F34" s="1" t="str">
        <f t="shared" ca="1" si="4"/>
        <v/>
      </c>
      <c r="G34" s="1">
        <f t="shared" ca="1" si="5"/>
        <v>0</v>
      </c>
      <c r="H34" s="1">
        <f ca="1">IF(AND(G33&gt;0,G34&gt;G33,NOT(ISERROR(MATCH(G33,D:D,0)))),H33+1,H33)</f>
        <v>0</v>
      </c>
      <c r="I34" s="1">
        <f t="shared" ca="1" si="8"/>
        <v>0</v>
      </c>
      <c r="J34" s="7" t="str">
        <f t="shared" ca="1" si="6"/>
        <v/>
      </c>
      <c r="K34" s="1" t="str">
        <f ca="1">IF(J34="Linea_para_MAIL_creada_por_LuXML",IF(ISERROR(MATCH(INDIRECT(ADDRESS(ROW()-G34,7)),D:D,0)),J34,INDIRECT(ADDRESS(MATCH(INDIRECT(ADDRESS(ROW()-G34,7)),D:D,0),1))),J34)</f>
        <v/>
      </c>
      <c r="L34" s="7">
        <f t="shared" ca="1" si="9"/>
        <v>0</v>
      </c>
      <c r="M34" s="7" t="str">
        <f t="shared" ca="1" si="10"/>
        <v/>
      </c>
      <c r="N34" s="7">
        <f t="shared" ca="1" si="7"/>
        <v>0</v>
      </c>
      <c r="O34" s="9" t="str">
        <f ca="1">IF(N34&gt;-1,INDIRECT(ADDRESS(ROW(),13)),IF(N34&lt;N33,CONCATENATE("&lt;page-count count=",CHAR(34),1+LARGE(N:N,1)-LARGE(N:N,2),CHAR(34),"/&gt;"),INDIRECT(ADDRESS(ROW()-1,13))))</f>
        <v/>
      </c>
      <c r="P34" s="1">
        <f>IF(ROW()&lt;$S$4+2,IF('XML a procesar'!A33="",P33,IF(MID('XML a procesar'!A33,1,1)="&lt;",P33,P33+1)),P33)</f>
        <v>1</v>
      </c>
      <c r="Q34" s="3"/>
    </row>
    <row r="35" spans="1:17" x14ac:dyDescent="0.25">
      <c r="A35" s="1" t="str">
        <f>IF('XML a procesar'!A34&gt;0,'XML a procesar'!A34,"")</f>
        <v/>
      </c>
      <c r="B35" s="7">
        <f t="shared" si="0"/>
        <v>0</v>
      </c>
      <c r="C35" s="1">
        <f t="shared" si="1"/>
        <v>0</v>
      </c>
      <c r="D35" s="1">
        <f t="shared" si="2"/>
        <v>0</v>
      </c>
      <c r="E35" s="1">
        <f t="shared" si="3"/>
        <v>0</v>
      </c>
      <c r="F35" s="1" t="str">
        <f t="shared" ca="1" si="4"/>
        <v/>
      </c>
      <c r="G35" s="1">
        <f t="shared" ca="1" si="5"/>
        <v>0</v>
      </c>
      <c r="H35" s="1">
        <f ca="1">IF(AND(G34&gt;0,G35&gt;G34,NOT(ISERROR(MATCH(G34,D:D,0)))),H34+1,H34)</f>
        <v>0</v>
      </c>
      <c r="I35" s="1">
        <f t="shared" ca="1" si="8"/>
        <v>0</v>
      </c>
      <c r="J35" s="7" t="str">
        <f t="shared" ca="1" si="6"/>
        <v/>
      </c>
      <c r="K35" s="1" t="str">
        <f ca="1">IF(J35="Linea_para_MAIL_creada_por_LuXML",IF(ISERROR(MATCH(INDIRECT(ADDRESS(ROW()-G35,7)),D:D,0)),J35,INDIRECT(ADDRESS(MATCH(INDIRECT(ADDRESS(ROW()-G35,7)),D:D,0),1))),J35)</f>
        <v/>
      </c>
      <c r="L35" s="7">
        <f t="shared" ca="1" si="9"/>
        <v>0</v>
      </c>
      <c r="M35" s="7" t="str">
        <f t="shared" ca="1" si="10"/>
        <v/>
      </c>
      <c r="N35" s="7">
        <f t="shared" ca="1" si="7"/>
        <v>0</v>
      </c>
      <c r="O35" s="9" t="str">
        <f ca="1">IF(N35&gt;-1,INDIRECT(ADDRESS(ROW(),13)),IF(N35&lt;N34,CONCATENATE("&lt;page-count count=",CHAR(34),1+LARGE(N:N,1)-LARGE(N:N,2),CHAR(34),"/&gt;"),INDIRECT(ADDRESS(ROW()-1,13))))</f>
        <v/>
      </c>
      <c r="P35" s="1">
        <f>IF(ROW()&lt;$S$4+2,IF('XML a procesar'!A34="",P34,IF(MID('XML a procesar'!A34,1,1)="&lt;",P34,P34+1)),P34)</f>
        <v>1</v>
      </c>
      <c r="Q35" s="3"/>
    </row>
    <row r="36" spans="1:17" x14ac:dyDescent="0.25">
      <c r="A36" s="1" t="str">
        <f>IF('XML a procesar'!A35&gt;0,'XML a procesar'!A35,"")</f>
        <v/>
      </c>
      <c r="B36" s="7">
        <f t="shared" si="0"/>
        <v>0</v>
      </c>
      <c r="C36" s="1">
        <f t="shared" si="1"/>
        <v>0</v>
      </c>
      <c r="D36" s="1">
        <f t="shared" si="2"/>
        <v>0</v>
      </c>
      <c r="E36" s="1">
        <f t="shared" si="3"/>
        <v>0</v>
      </c>
      <c r="F36" s="1" t="str">
        <f t="shared" ca="1" si="4"/>
        <v/>
      </c>
      <c r="G36" s="1">
        <f t="shared" ca="1" si="5"/>
        <v>0</v>
      </c>
      <c r="H36" s="1">
        <f ca="1">IF(AND(G35&gt;0,G36&gt;G35,NOT(ISERROR(MATCH(G35,D:D,0)))),H35+1,H35)</f>
        <v>0</v>
      </c>
      <c r="I36" s="1">
        <f t="shared" ca="1" si="8"/>
        <v>0</v>
      </c>
      <c r="J36" s="7" t="str">
        <f t="shared" ca="1" si="6"/>
        <v/>
      </c>
      <c r="K36" s="1" t="str">
        <f ca="1">IF(J36="Linea_para_MAIL_creada_por_LuXML",IF(ISERROR(MATCH(INDIRECT(ADDRESS(ROW()-G36,7)),D:D,0)),J36,INDIRECT(ADDRESS(MATCH(INDIRECT(ADDRESS(ROW()-G36,7)),D:D,0),1))),J36)</f>
        <v/>
      </c>
      <c r="L36" s="7">
        <f t="shared" ca="1" si="9"/>
        <v>0</v>
      </c>
      <c r="M36" s="7" t="str">
        <f t="shared" ca="1" si="10"/>
        <v/>
      </c>
      <c r="N36" s="7">
        <f t="shared" ca="1" si="7"/>
        <v>0</v>
      </c>
      <c r="O36" s="9" t="str">
        <f ca="1">IF(N36&gt;-1,INDIRECT(ADDRESS(ROW(),13)),IF(N36&lt;N35,CONCATENATE("&lt;page-count count=",CHAR(34),1+LARGE(N:N,1)-LARGE(N:N,2),CHAR(34),"/&gt;"),INDIRECT(ADDRESS(ROW()-1,13))))</f>
        <v/>
      </c>
      <c r="P36" s="1">
        <f>IF(ROW()&lt;$S$4+2,IF('XML a procesar'!A35="",P35,IF(MID('XML a procesar'!A35,1,1)="&lt;",P35,P35+1)),P35)</f>
        <v>1</v>
      </c>
      <c r="Q36" s="3"/>
    </row>
    <row r="37" spans="1:17" x14ac:dyDescent="0.25">
      <c r="A37" s="1" t="str">
        <f>IF('XML a procesar'!A36&gt;0,'XML a procesar'!A36,"")</f>
        <v/>
      </c>
      <c r="B37" s="7">
        <f t="shared" si="0"/>
        <v>0</v>
      </c>
      <c r="C37" s="1">
        <f t="shared" si="1"/>
        <v>0</v>
      </c>
      <c r="D37" s="1">
        <f t="shared" si="2"/>
        <v>0</v>
      </c>
      <c r="E37" s="1">
        <f t="shared" si="3"/>
        <v>0</v>
      </c>
      <c r="F37" s="1" t="str">
        <f t="shared" ca="1" si="4"/>
        <v/>
      </c>
      <c r="G37" s="1">
        <f t="shared" ca="1" si="5"/>
        <v>0</v>
      </c>
      <c r="H37" s="1">
        <f ca="1">IF(AND(G36&gt;0,G37&gt;G36,NOT(ISERROR(MATCH(G36,D:D,0)))),H36+1,H36)</f>
        <v>0</v>
      </c>
      <c r="I37" s="1">
        <f t="shared" ca="1" si="8"/>
        <v>0</v>
      </c>
      <c r="J37" s="7" t="str">
        <f t="shared" ca="1" si="6"/>
        <v/>
      </c>
      <c r="K37" s="1" t="str">
        <f ca="1">IF(J37="Linea_para_MAIL_creada_por_LuXML",IF(ISERROR(MATCH(INDIRECT(ADDRESS(ROW()-G37,7)),D:D,0)),J37,INDIRECT(ADDRESS(MATCH(INDIRECT(ADDRESS(ROW()-G37,7)),D:D,0),1))),J37)</f>
        <v/>
      </c>
      <c r="L37" s="7">
        <f t="shared" ca="1" si="9"/>
        <v>0</v>
      </c>
      <c r="M37" s="7" t="str">
        <f t="shared" ca="1" si="10"/>
        <v/>
      </c>
      <c r="N37" s="7">
        <f t="shared" ca="1" si="7"/>
        <v>0</v>
      </c>
      <c r="O37" s="9" t="str">
        <f ca="1">IF(N37&gt;-1,INDIRECT(ADDRESS(ROW(),13)),IF(N37&lt;N36,CONCATENATE("&lt;page-count count=",CHAR(34),1+LARGE(N:N,1)-LARGE(N:N,2),CHAR(34),"/&gt;"),INDIRECT(ADDRESS(ROW()-1,13))))</f>
        <v/>
      </c>
      <c r="P37" s="1">
        <f>IF(ROW()&lt;$S$4+2,IF('XML a procesar'!A36="",P36,IF(MID('XML a procesar'!A36,1,1)="&lt;",P36,P36+1)),P36)</f>
        <v>1</v>
      </c>
      <c r="Q37" s="3"/>
    </row>
    <row r="38" spans="1:17" x14ac:dyDescent="0.25">
      <c r="A38" s="1" t="str">
        <f>IF('XML a procesar'!A37&gt;0,'XML a procesar'!A37,"")</f>
        <v/>
      </c>
      <c r="B38" s="7">
        <f t="shared" si="0"/>
        <v>0</v>
      </c>
      <c r="C38" s="1">
        <f t="shared" si="1"/>
        <v>0</v>
      </c>
      <c r="D38" s="1">
        <f t="shared" si="2"/>
        <v>0</v>
      </c>
      <c r="E38" s="1">
        <f t="shared" si="3"/>
        <v>0</v>
      </c>
      <c r="F38" s="1" t="str">
        <f t="shared" ca="1" si="4"/>
        <v/>
      </c>
      <c r="G38" s="1">
        <f t="shared" ca="1" si="5"/>
        <v>0</v>
      </c>
      <c r="H38" s="1">
        <f ca="1">IF(AND(G37&gt;0,G38&gt;G37,NOT(ISERROR(MATCH(G37,D:D,0)))),H37+1,H37)</f>
        <v>0</v>
      </c>
      <c r="I38" s="1">
        <f t="shared" ca="1" si="8"/>
        <v>0</v>
      </c>
      <c r="J38" s="7" t="str">
        <f t="shared" ca="1" si="6"/>
        <v/>
      </c>
      <c r="K38" s="1" t="str">
        <f ca="1">IF(J38="Linea_para_MAIL_creada_por_LuXML",IF(ISERROR(MATCH(INDIRECT(ADDRESS(ROW()-G38,7)),D:D,0)),J38,INDIRECT(ADDRESS(MATCH(INDIRECT(ADDRESS(ROW()-G38,7)),D:D,0),1))),J38)</f>
        <v/>
      </c>
      <c r="L38" s="7">
        <f t="shared" ca="1" si="9"/>
        <v>0</v>
      </c>
      <c r="M38" s="7" t="str">
        <f t="shared" ca="1" si="10"/>
        <v/>
      </c>
      <c r="N38" s="7">
        <f t="shared" ca="1" si="7"/>
        <v>0</v>
      </c>
      <c r="O38" s="9" t="str">
        <f ca="1">IF(N38&gt;-1,INDIRECT(ADDRESS(ROW(),13)),IF(N38&lt;N37,CONCATENATE("&lt;page-count count=",CHAR(34),1+LARGE(N:N,1)-LARGE(N:N,2),CHAR(34),"/&gt;"),INDIRECT(ADDRESS(ROW()-1,13))))</f>
        <v/>
      </c>
      <c r="P38" s="1">
        <f>IF(ROW()&lt;$S$4+2,IF('XML a procesar'!A37="",P37,IF(MID('XML a procesar'!A37,1,1)="&lt;",P37,P37+1)),P37)</f>
        <v>1</v>
      </c>
      <c r="Q38" s="3"/>
    </row>
    <row r="39" spans="1:17" x14ac:dyDescent="0.25">
      <c r="A39" s="1" t="str">
        <f>IF('XML a procesar'!A38&gt;0,'XML a procesar'!A38,"")</f>
        <v/>
      </c>
      <c r="B39" s="7">
        <f t="shared" si="0"/>
        <v>0</v>
      </c>
      <c r="C39" s="1">
        <f t="shared" si="1"/>
        <v>0</v>
      </c>
      <c r="D39" s="1">
        <f t="shared" si="2"/>
        <v>0</v>
      </c>
      <c r="E39" s="1">
        <f t="shared" si="3"/>
        <v>0</v>
      </c>
      <c r="F39" s="1" t="str">
        <f t="shared" ca="1" si="4"/>
        <v/>
      </c>
      <c r="G39" s="1">
        <f t="shared" ca="1" si="5"/>
        <v>0</v>
      </c>
      <c r="H39" s="1">
        <f ca="1">IF(AND(G38&gt;0,G39&gt;G38,NOT(ISERROR(MATCH(G38,D:D,0)))),H38+1,H38)</f>
        <v>0</v>
      </c>
      <c r="I39" s="1">
        <f t="shared" ca="1" si="8"/>
        <v>0</v>
      </c>
      <c r="J39" s="7" t="str">
        <f t="shared" ca="1" si="6"/>
        <v/>
      </c>
      <c r="K39" s="1" t="str">
        <f ca="1">IF(J39="Linea_para_MAIL_creada_por_LuXML",IF(ISERROR(MATCH(INDIRECT(ADDRESS(ROW()-G39,7)),D:D,0)),J39,INDIRECT(ADDRESS(MATCH(INDIRECT(ADDRESS(ROW()-G39,7)),D:D,0),1))),J39)</f>
        <v/>
      </c>
      <c r="L39" s="7">
        <f t="shared" ca="1" si="9"/>
        <v>0</v>
      </c>
      <c r="M39" s="7" t="str">
        <f t="shared" ca="1" si="10"/>
        <v/>
      </c>
      <c r="N39" s="7">
        <f t="shared" ca="1" si="7"/>
        <v>0</v>
      </c>
      <c r="O39" s="9" t="str">
        <f ca="1">IF(N39&gt;-1,INDIRECT(ADDRESS(ROW(),13)),IF(N39&lt;N38,CONCATENATE("&lt;page-count count=",CHAR(34),1+LARGE(N:N,1)-LARGE(N:N,2),CHAR(34),"/&gt;"),INDIRECT(ADDRESS(ROW()-1,13))))</f>
        <v/>
      </c>
      <c r="P39" s="1">
        <f>IF(ROW()&lt;$S$4+2,IF('XML a procesar'!A38="",P38,IF(MID('XML a procesar'!A38,1,1)="&lt;",P38,P38+1)),P38)</f>
        <v>1</v>
      </c>
      <c r="Q39" s="3"/>
    </row>
    <row r="40" spans="1:17" x14ac:dyDescent="0.25">
      <c r="A40" s="1" t="str">
        <f>IF('XML a procesar'!A39&gt;0,'XML a procesar'!A39,"")</f>
        <v/>
      </c>
      <c r="B40" s="7">
        <f t="shared" si="0"/>
        <v>0</v>
      </c>
      <c r="C40" s="1">
        <f t="shared" si="1"/>
        <v>0</v>
      </c>
      <c r="D40" s="1">
        <f t="shared" si="2"/>
        <v>0</v>
      </c>
      <c r="E40" s="1">
        <f t="shared" si="3"/>
        <v>0</v>
      </c>
      <c r="F40" s="1" t="str">
        <f t="shared" ca="1" si="4"/>
        <v/>
      </c>
      <c r="G40" s="1">
        <f t="shared" ca="1" si="5"/>
        <v>0</v>
      </c>
      <c r="H40" s="1">
        <f ca="1">IF(AND(G39&gt;0,G40&gt;G39,NOT(ISERROR(MATCH(G39,D:D,0)))),H39+1,H39)</f>
        <v>0</v>
      </c>
      <c r="I40" s="1">
        <f t="shared" ca="1" si="8"/>
        <v>0</v>
      </c>
      <c r="J40" s="7" t="str">
        <f t="shared" ca="1" si="6"/>
        <v/>
      </c>
      <c r="K40" s="1" t="str">
        <f ca="1">IF(J40="Linea_para_MAIL_creada_por_LuXML",IF(ISERROR(MATCH(INDIRECT(ADDRESS(ROW()-G40,7)),D:D,0)),J40,INDIRECT(ADDRESS(MATCH(INDIRECT(ADDRESS(ROW()-G40,7)),D:D,0),1))),J40)</f>
        <v/>
      </c>
      <c r="L40" s="7">
        <f t="shared" ca="1" si="9"/>
        <v>0</v>
      </c>
      <c r="M40" s="7" t="str">
        <f t="shared" ca="1" si="10"/>
        <v/>
      </c>
      <c r="N40" s="7">
        <f t="shared" ca="1" si="7"/>
        <v>0</v>
      </c>
      <c r="O40" s="9" t="str">
        <f ca="1">IF(N40&gt;-1,INDIRECT(ADDRESS(ROW(),13)),IF(N40&lt;N39,CONCATENATE("&lt;page-count count=",CHAR(34),1+LARGE(N:N,1)-LARGE(N:N,2),CHAR(34),"/&gt;"),INDIRECT(ADDRESS(ROW()-1,13))))</f>
        <v/>
      </c>
      <c r="P40" s="1">
        <f>IF(ROW()&lt;$S$4+2,IF('XML a procesar'!A39="",P39,IF(MID('XML a procesar'!A39,1,1)="&lt;",P39,P39+1)),P39)</f>
        <v>1</v>
      </c>
      <c r="Q40" s="3"/>
    </row>
    <row r="41" spans="1:17" x14ac:dyDescent="0.25">
      <c r="A41" s="1" t="str">
        <f>IF('XML a procesar'!A40&gt;0,'XML a procesar'!A40,"")</f>
        <v/>
      </c>
      <c r="B41" s="7">
        <f t="shared" si="0"/>
        <v>0</v>
      </c>
      <c r="C41" s="1">
        <f t="shared" si="1"/>
        <v>0</v>
      </c>
      <c r="D41" s="1">
        <f>IF(AND(C41&gt;0,LEFT(A41,7)="&lt;email&gt;",ISNUMBER(SEARCH("@",A41,1))),C41,IF(LEFT(A41,10)="&lt;alt-text&gt;",-1,0))</f>
        <v>0</v>
      </c>
      <c r="E41" s="1">
        <f t="shared" si="3"/>
        <v>0</v>
      </c>
      <c r="F41" s="1" t="str">
        <f t="shared" ca="1" si="4"/>
        <v/>
      </c>
      <c r="G41" s="1">
        <f t="shared" ca="1" si="5"/>
        <v>0</v>
      </c>
      <c r="H41" s="1">
        <f ca="1">IF(AND(G40&gt;0,G41&gt;G40,NOT(ISERROR(MATCH(G40,D:D,0)))),H40+1,H40)</f>
        <v>0</v>
      </c>
      <c r="I41" s="1">
        <f t="shared" ca="1" si="8"/>
        <v>0</v>
      </c>
      <c r="J41" s="7" t="str">
        <f t="shared" ca="1" si="6"/>
        <v/>
      </c>
      <c r="K41" s="1" t="str">
        <f ca="1">IF(J41="Linea_para_MAIL_creada_por_LuXML",IF(ISERROR(MATCH(INDIRECT(ADDRESS(ROW()-G41,7)),D:D,0)),J41,INDIRECT(ADDRESS(MATCH(INDIRECT(ADDRESS(ROW()-G41,7)),D:D,0),1))),J41)</f>
        <v/>
      </c>
      <c r="L41" s="7">
        <f t="shared" ca="1" si="9"/>
        <v>0</v>
      </c>
      <c r="M41" s="7" t="str">
        <f t="shared" ca="1" si="10"/>
        <v/>
      </c>
      <c r="N41" s="7">
        <f t="shared" ca="1" si="7"/>
        <v>0</v>
      </c>
      <c r="O41" s="9" t="str">
        <f ca="1">IF(N41&gt;-1,INDIRECT(ADDRESS(ROW(),13)),IF(N41&lt;N40,CONCATENATE("&lt;page-count count=",CHAR(34),1+LARGE(N:N,1)-LARGE(N:N,2),CHAR(34),"/&gt;"),INDIRECT(ADDRESS(ROW()-1,13))))</f>
        <v/>
      </c>
      <c r="P41" s="1">
        <f>IF(ROW()&lt;$S$4+2,IF('XML a procesar'!A40="",P40,IF(MID('XML a procesar'!A40,1,1)="&lt;",P40,P40+1)),P40)</f>
        <v>1</v>
      </c>
      <c r="Q41" s="3"/>
    </row>
    <row r="42" spans="1:17" x14ac:dyDescent="0.25">
      <c r="A42" s="1" t="str">
        <f>IF('XML a procesar'!A41&gt;0,'XML a procesar'!A41,"")</f>
        <v/>
      </c>
      <c r="B42" s="7">
        <f t="shared" si="0"/>
        <v>0</v>
      </c>
      <c r="C42" s="1">
        <f t="shared" si="1"/>
        <v>0</v>
      </c>
      <c r="D42" s="1">
        <f t="shared" si="2"/>
        <v>0</v>
      </c>
      <c r="E42" s="1">
        <f t="shared" si="3"/>
        <v>0</v>
      </c>
      <c r="F42" s="1" t="str">
        <f t="shared" ca="1" si="4"/>
        <v/>
      </c>
      <c r="G42" s="1">
        <f t="shared" ca="1" si="5"/>
        <v>0</v>
      </c>
      <c r="H42" s="1">
        <f ca="1">IF(AND(G41&gt;0,G42&gt;G41,NOT(ISERROR(MATCH(G41,D:D,0)))),H41+1,H41)</f>
        <v>0</v>
      </c>
      <c r="I42" s="1">
        <f t="shared" ca="1" si="8"/>
        <v>0</v>
      </c>
      <c r="J42" s="7" t="str">
        <f t="shared" ca="1" si="6"/>
        <v/>
      </c>
      <c r="K42" s="1" t="str">
        <f ca="1">IF(J42="Linea_para_MAIL_creada_por_LuXML",IF(ISERROR(MATCH(INDIRECT(ADDRESS(ROW()-G42,7)),D:D,0)),J42,INDIRECT(ADDRESS(MATCH(INDIRECT(ADDRESS(ROW()-G42,7)),D:D,0),1))),J42)</f>
        <v/>
      </c>
      <c r="L42" s="7">
        <f t="shared" ca="1" si="9"/>
        <v>0</v>
      </c>
      <c r="M42" s="7" t="str">
        <f t="shared" ca="1" si="10"/>
        <v/>
      </c>
      <c r="N42" s="7">
        <f t="shared" ca="1" si="7"/>
        <v>0</v>
      </c>
      <c r="O42" s="9" t="str">
        <f ca="1">IF(N42&gt;-1,INDIRECT(ADDRESS(ROW(),13)),IF(N42&lt;N41,CONCATENATE("&lt;page-count count=",CHAR(34),1+LARGE(N:N,1)-LARGE(N:N,2),CHAR(34),"/&gt;"),INDIRECT(ADDRESS(ROW()-1,13))))</f>
        <v/>
      </c>
      <c r="P42" s="1">
        <f>IF(ROW()&lt;$S$4+2,IF('XML a procesar'!A41="",P41,IF(MID('XML a procesar'!A41,1,1)="&lt;",P41,P41+1)),P41)</f>
        <v>1</v>
      </c>
      <c r="Q42" s="3"/>
    </row>
    <row r="43" spans="1:17" x14ac:dyDescent="0.25">
      <c r="A43" s="1" t="str">
        <f>IF('XML a procesar'!A42&gt;0,'XML a procesar'!A42,"")</f>
        <v/>
      </c>
      <c r="B43" s="7">
        <f t="shared" si="0"/>
        <v>0</v>
      </c>
      <c r="C43" s="1">
        <f t="shared" si="1"/>
        <v>0</v>
      </c>
      <c r="D43" s="1">
        <f t="shared" si="2"/>
        <v>0</v>
      </c>
      <c r="E43" s="1">
        <f t="shared" si="3"/>
        <v>0</v>
      </c>
      <c r="F43" s="1" t="str">
        <f t="shared" ca="1" si="4"/>
        <v/>
      </c>
      <c r="G43" s="1">
        <f t="shared" ca="1" si="5"/>
        <v>0</v>
      </c>
      <c r="H43" s="1">
        <f ca="1">IF(AND(G42&gt;0,G43&gt;G42,NOT(ISERROR(MATCH(G42,D:D,0)))),H42+1,H42)</f>
        <v>0</v>
      </c>
      <c r="I43" s="1">
        <f t="shared" ca="1" si="8"/>
        <v>0</v>
      </c>
      <c r="J43" s="7" t="str">
        <f t="shared" ca="1" si="6"/>
        <v/>
      </c>
      <c r="K43" s="1" t="str">
        <f ca="1">IF(J43="Linea_para_MAIL_creada_por_LuXML",IF(ISERROR(MATCH(INDIRECT(ADDRESS(ROW()-G43,7)),D:D,0)),J43,INDIRECT(ADDRESS(MATCH(INDIRECT(ADDRESS(ROW()-G43,7)),D:D,0),1))),J43)</f>
        <v/>
      </c>
      <c r="L43" s="7">
        <f t="shared" ca="1" si="9"/>
        <v>0</v>
      </c>
      <c r="M43" s="7" t="str">
        <f t="shared" ca="1" si="10"/>
        <v/>
      </c>
      <c r="N43" s="7">
        <f t="shared" ca="1" si="7"/>
        <v>0</v>
      </c>
      <c r="O43" s="9" t="str">
        <f ca="1">IF(N43&gt;-1,INDIRECT(ADDRESS(ROW(),13)),IF(N43&lt;N42,CONCATENATE("&lt;page-count count=",CHAR(34),1+LARGE(N:N,1)-LARGE(N:N,2),CHAR(34),"/&gt;"),INDIRECT(ADDRESS(ROW()-1,13))))</f>
        <v/>
      </c>
      <c r="P43" s="1">
        <f>IF(ROW()&lt;$S$4+2,IF('XML a procesar'!A42="",P42,IF(MID('XML a procesar'!A42,1,1)="&lt;",P42,P42+1)),P42)</f>
        <v>1</v>
      </c>
      <c r="Q43" s="3"/>
    </row>
    <row r="44" spans="1:17" x14ac:dyDescent="0.25">
      <c r="A44" s="1" t="str">
        <f>IF('XML a procesar'!A43&gt;0,'XML a procesar'!A43,"")</f>
        <v/>
      </c>
      <c r="B44" s="7">
        <f t="shared" si="0"/>
        <v>0</v>
      </c>
      <c r="C44" s="1">
        <f t="shared" si="1"/>
        <v>0</v>
      </c>
      <c r="D44" s="1">
        <f t="shared" si="2"/>
        <v>0</v>
      </c>
      <c r="E44" s="1">
        <f t="shared" si="3"/>
        <v>0</v>
      </c>
      <c r="F44" s="1" t="str">
        <f t="shared" ca="1" si="4"/>
        <v/>
      </c>
      <c r="G44" s="1">
        <f t="shared" ca="1" si="5"/>
        <v>0</v>
      </c>
      <c r="H44" s="1">
        <f ca="1">IF(AND(G43&gt;0,G44&gt;G43,NOT(ISERROR(MATCH(G43,D:D,0)))),H43+1,H43)</f>
        <v>0</v>
      </c>
      <c r="I44" s="1">
        <f t="shared" ca="1" si="8"/>
        <v>0</v>
      </c>
      <c r="J44" s="7" t="str">
        <f t="shared" ca="1" si="6"/>
        <v/>
      </c>
      <c r="K44" s="1" t="str">
        <f ca="1">IF(J44="Linea_para_MAIL_creada_por_LuXML",IF(ISERROR(MATCH(INDIRECT(ADDRESS(ROW()-G44,7)),D:D,0)),J44,INDIRECT(ADDRESS(MATCH(INDIRECT(ADDRESS(ROW()-G44,7)),D:D,0),1))),J44)</f>
        <v/>
      </c>
      <c r="L44" s="7">
        <f t="shared" ca="1" si="9"/>
        <v>0</v>
      </c>
      <c r="M44" s="7" t="str">
        <f t="shared" ca="1" si="10"/>
        <v/>
      </c>
      <c r="N44" s="7">
        <f t="shared" ca="1" si="7"/>
        <v>0</v>
      </c>
      <c r="O44" s="9" t="str">
        <f ca="1">IF(N44&gt;-1,INDIRECT(ADDRESS(ROW(),13)),IF(N44&lt;N43,CONCATENATE("&lt;page-count count=",CHAR(34),1+LARGE(N:N,1)-LARGE(N:N,2),CHAR(34),"/&gt;"),INDIRECT(ADDRESS(ROW()-1,13))))</f>
        <v/>
      </c>
      <c r="P44" s="1">
        <f>IF(ROW()&lt;$S$4+2,IF('XML a procesar'!A43="",P43,IF(MID('XML a procesar'!A43,1,1)="&lt;",P43,P43+1)),P43)</f>
        <v>1</v>
      </c>
      <c r="Q44" s="3"/>
    </row>
    <row r="45" spans="1:17" x14ac:dyDescent="0.25">
      <c r="A45" s="1" t="str">
        <f>IF('XML a procesar'!A44&gt;0,'XML a procesar'!A44,"")</f>
        <v/>
      </c>
      <c r="B45" s="7">
        <f t="shared" si="0"/>
        <v>0</v>
      </c>
      <c r="C45" s="1">
        <f t="shared" si="1"/>
        <v>0</v>
      </c>
      <c r="D45" s="1">
        <f t="shared" si="2"/>
        <v>0</v>
      </c>
      <c r="E45" s="1">
        <f t="shared" si="3"/>
        <v>0</v>
      </c>
      <c r="F45" s="1" t="str">
        <f t="shared" ca="1" si="4"/>
        <v/>
      </c>
      <c r="G45" s="1">
        <f t="shared" ca="1" si="5"/>
        <v>0</v>
      </c>
      <c r="H45" s="1">
        <f ca="1">IF(AND(G44&gt;0,G45&gt;G44,NOT(ISERROR(MATCH(G44,D:D,0)))),H44+1,H44)</f>
        <v>0</v>
      </c>
      <c r="I45" s="1">
        <f t="shared" ca="1" si="8"/>
        <v>0</v>
      </c>
      <c r="J45" s="7" t="str">
        <f t="shared" ca="1" si="6"/>
        <v/>
      </c>
      <c r="K45" s="1" t="str">
        <f ca="1">IF(J45="Linea_para_MAIL_creada_por_LuXML",IF(ISERROR(MATCH(INDIRECT(ADDRESS(ROW()-G45,7)),D:D,0)),J45,INDIRECT(ADDRESS(MATCH(INDIRECT(ADDRESS(ROW()-G45,7)),D:D,0),1))),J45)</f>
        <v/>
      </c>
      <c r="L45" s="7">
        <f t="shared" ca="1" si="9"/>
        <v>0</v>
      </c>
      <c r="M45" s="7" t="str">
        <f t="shared" ca="1" si="10"/>
        <v/>
      </c>
      <c r="N45" s="7">
        <f t="shared" ca="1" si="7"/>
        <v>0</v>
      </c>
      <c r="O45" s="9" t="str">
        <f ca="1">IF(N45&gt;-1,INDIRECT(ADDRESS(ROW(),13)),IF(N45&lt;N44,CONCATENATE("&lt;page-count count=",CHAR(34),1+LARGE(N:N,1)-LARGE(N:N,2),CHAR(34),"/&gt;"),INDIRECT(ADDRESS(ROW()-1,13))))</f>
        <v/>
      </c>
      <c r="P45" s="1">
        <f>IF(ROW()&lt;$S$4+2,IF('XML a procesar'!A44="",P44,IF(MID('XML a procesar'!A44,1,1)="&lt;",P44,P44+1)),P44)</f>
        <v>1</v>
      </c>
      <c r="Q45" s="3"/>
    </row>
    <row r="46" spans="1:17" x14ac:dyDescent="0.25">
      <c r="A46" s="1" t="str">
        <f>IF('XML a procesar'!A45&gt;0,'XML a procesar'!A45,"")</f>
        <v/>
      </c>
      <c r="B46" s="7">
        <f t="shared" si="0"/>
        <v>0</v>
      </c>
      <c r="C46" s="1">
        <f t="shared" si="1"/>
        <v>0</v>
      </c>
      <c r="D46" s="1">
        <f t="shared" si="2"/>
        <v>0</v>
      </c>
      <c r="E46" s="1">
        <f t="shared" si="3"/>
        <v>0</v>
      </c>
      <c r="F46" s="1" t="str">
        <f t="shared" ca="1" si="4"/>
        <v/>
      </c>
      <c r="G46" s="1">
        <f t="shared" ca="1" si="5"/>
        <v>0</v>
      </c>
      <c r="H46" s="1">
        <f ca="1">IF(AND(G45&gt;0,G46&gt;G45,NOT(ISERROR(MATCH(G45,D:D,0)))),H45+1,H45)</f>
        <v>0</v>
      </c>
      <c r="I46" s="1">
        <f t="shared" ca="1" si="8"/>
        <v>0</v>
      </c>
      <c r="J46" s="7" t="str">
        <f t="shared" ca="1" si="6"/>
        <v/>
      </c>
      <c r="K46" s="1" t="str">
        <f ca="1">IF(J46="Linea_para_MAIL_creada_por_LuXML",IF(ISERROR(MATCH(INDIRECT(ADDRESS(ROW()-G46,7)),D:D,0)),J46,INDIRECT(ADDRESS(MATCH(INDIRECT(ADDRESS(ROW()-G46,7)),D:D,0),1))),J46)</f>
        <v/>
      </c>
      <c r="L46" s="7">
        <f t="shared" ca="1" si="9"/>
        <v>0</v>
      </c>
      <c r="M46" s="7" t="str">
        <f t="shared" ca="1" si="10"/>
        <v/>
      </c>
      <c r="N46" s="7">
        <f t="shared" ca="1" si="7"/>
        <v>0</v>
      </c>
      <c r="O46" s="9" t="str">
        <f ca="1">IF(N46&gt;-1,INDIRECT(ADDRESS(ROW(),13)),IF(N46&lt;N45,CONCATENATE("&lt;page-count count=",CHAR(34),1+LARGE(N:N,1)-LARGE(N:N,2),CHAR(34),"/&gt;"),INDIRECT(ADDRESS(ROW()-1,13))))</f>
        <v/>
      </c>
      <c r="P46" s="1">
        <f>IF(ROW()&lt;$S$4+2,IF('XML a procesar'!A45="",P45,IF(MID('XML a procesar'!A45,1,1)="&lt;",P45,P45+1)),P45)</f>
        <v>1</v>
      </c>
      <c r="Q46" s="3"/>
    </row>
    <row r="47" spans="1:17" x14ac:dyDescent="0.25">
      <c r="A47" s="1" t="str">
        <f>IF('XML a procesar'!A46&gt;0,'XML a procesar'!A46,"")</f>
        <v/>
      </c>
      <c r="B47" s="7">
        <f t="shared" si="0"/>
        <v>0</v>
      </c>
      <c r="C47" s="1">
        <f t="shared" si="1"/>
        <v>0</v>
      </c>
      <c r="D47" s="1">
        <f t="shared" si="2"/>
        <v>0</v>
      </c>
      <c r="E47" s="1">
        <f t="shared" si="3"/>
        <v>0</v>
      </c>
      <c r="F47" s="1" t="str">
        <f t="shared" ca="1" si="4"/>
        <v/>
      </c>
      <c r="G47" s="1">
        <f t="shared" ca="1" si="5"/>
        <v>0</v>
      </c>
      <c r="H47" s="1">
        <f ca="1">IF(AND(G46&gt;0,G47&gt;G46,NOT(ISERROR(MATCH(G46,D:D,0)))),H46+1,H46)</f>
        <v>0</v>
      </c>
      <c r="I47" s="1">
        <f t="shared" ca="1" si="8"/>
        <v>0</v>
      </c>
      <c r="J47" s="7" t="str">
        <f t="shared" ca="1" si="6"/>
        <v/>
      </c>
      <c r="K47" s="1" t="str">
        <f ca="1">IF(J47="Linea_para_MAIL_creada_por_LuXML",IF(ISERROR(MATCH(INDIRECT(ADDRESS(ROW()-G47,7)),D:D,0)),J47,INDIRECT(ADDRESS(MATCH(INDIRECT(ADDRESS(ROW()-G47,7)),D:D,0),1))),J47)</f>
        <v/>
      </c>
      <c r="L47" s="7">
        <f t="shared" ca="1" si="9"/>
        <v>0</v>
      </c>
      <c r="M47" s="7" t="str">
        <f t="shared" ca="1" si="10"/>
        <v/>
      </c>
      <c r="N47" s="7">
        <f t="shared" ca="1" si="7"/>
        <v>0</v>
      </c>
      <c r="O47" s="9" t="str">
        <f ca="1">IF(N47&gt;-1,INDIRECT(ADDRESS(ROW(),13)),IF(N47&lt;N46,CONCATENATE("&lt;page-count count=",CHAR(34),1+LARGE(N:N,1)-LARGE(N:N,2),CHAR(34),"/&gt;"),INDIRECT(ADDRESS(ROW()-1,13))))</f>
        <v/>
      </c>
      <c r="P47" s="1">
        <f>IF(ROW()&lt;$S$4+2,IF('XML a procesar'!A46="",P46,IF(MID('XML a procesar'!A46,1,1)="&lt;",P46,P46+1)),P46)</f>
        <v>1</v>
      </c>
      <c r="Q47" s="3"/>
    </row>
    <row r="48" spans="1:17" x14ac:dyDescent="0.25">
      <c r="A48" s="1" t="str">
        <f>IF('XML a procesar'!A47&gt;0,'XML a procesar'!A47,"")</f>
        <v/>
      </c>
      <c r="B48" s="7">
        <f t="shared" si="0"/>
        <v>0</v>
      </c>
      <c r="C48" s="1">
        <f t="shared" si="1"/>
        <v>0</v>
      </c>
      <c r="D48" s="1">
        <f t="shared" si="2"/>
        <v>0</v>
      </c>
      <c r="E48" s="1">
        <f t="shared" si="3"/>
        <v>0</v>
      </c>
      <c r="F48" s="1" t="str">
        <f ca="1">INDIRECT(ADDRESS(ROW()+INDIRECT(ADDRESS(ROW()+E48,5)),1))</f>
        <v/>
      </c>
      <c r="G48" s="1">
        <f t="shared" ca="1" si="5"/>
        <v>0</v>
      </c>
      <c r="H48" s="1">
        <f ca="1">IF(AND(G47&gt;0,G48&gt;G47,NOT(ISERROR(MATCH(G47,D:D,0)))),H47+1,H47)</f>
        <v>0</v>
      </c>
      <c r="I48" s="1">
        <f t="shared" ca="1" si="8"/>
        <v>0</v>
      </c>
      <c r="J48" s="7" t="str">
        <f t="shared" ca="1" si="6"/>
        <v/>
      </c>
      <c r="K48" s="1" t="str">
        <f ca="1">IF(J48="Linea_para_MAIL_creada_por_LuXML",IF(ISERROR(MATCH(INDIRECT(ADDRESS(ROW()-G48,7)),D:D,0)),J48,INDIRECT(ADDRESS(MATCH(INDIRECT(ADDRESS(ROW()-G48,7)),D:D,0),1))),J48)</f>
        <v/>
      </c>
      <c r="L48" s="7">
        <f t="shared" ca="1" si="9"/>
        <v>0</v>
      </c>
      <c r="M48" s="7" t="str">
        <f t="shared" ca="1" si="10"/>
        <v/>
      </c>
      <c r="N48" s="7">
        <f t="shared" ca="1" si="7"/>
        <v>0</v>
      </c>
      <c r="O48" s="9" t="str">
        <f ca="1">IF(N48&gt;-1,INDIRECT(ADDRESS(ROW(),13)),IF(N48&lt;N47,CONCATENATE("&lt;page-count count=",CHAR(34),1+LARGE(N:N,1)-LARGE(N:N,2),CHAR(34),"/&gt;"),INDIRECT(ADDRESS(ROW()-1,13))))</f>
        <v/>
      </c>
      <c r="P48" s="1">
        <f>IF(ROW()&lt;$S$4+2,IF('XML a procesar'!A47="",P47,IF(MID('XML a procesar'!A47,1,1)="&lt;",P47,P47+1)),P47)</f>
        <v>1</v>
      </c>
      <c r="Q48" s="3"/>
    </row>
    <row r="49" spans="1:22" x14ac:dyDescent="0.25">
      <c r="A49" s="1" t="str">
        <f>IF('XML a procesar'!A48&gt;0,'XML a procesar'!A48,"")</f>
        <v/>
      </c>
      <c r="B49" s="7">
        <f t="shared" si="0"/>
        <v>0</v>
      </c>
      <c r="C49" s="1">
        <f t="shared" si="1"/>
        <v>0</v>
      </c>
      <c r="D49" s="1">
        <f t="shared" si="2"/>
        <v>0</v>
      </c>
      <c r="E49" s="1">
        <f t="shared" si="3"/>
        <v>0</v>
      </c>
      <c r="F49" s="1" t="str">
        <f t="shared" ca="1" si="4"/>
        <v/>
      </c>
      <c r="G49" s="1">
        <f t="shared" ca="1" si="5"/>
        <v>0</v>
      </c>
      <c r="H49" s="1">
        <f ca="1">IF(AND(G48&gt;0,G49&gt;G48,NOT(ISERROR(MATCH(G48,D:D,0)))),H48+1,H48)</f>
        <v>0</v>
      </c>
      <c r="I49" s="1">
        <f t="shared" ca="1" si="8"/>
        <v>0</v>
      </c>
      <c r="J49" s="7" t="str">
        <f t="shared" ca="1" si="6"/>
        <v/>
      </c>
      <c r="K49" s="1" t="str">
        <f ca="1">IF(J49="Linea_para_MAIL_creada_por_LuXML",IF(ISERROR(MATCH(INDIRECT(ADDRESS(ROW()-G49,7)),D:D,0)),J49,INDIRECT(ADDRESS(MATCH(INDIRECT(ADDRESS(ROW()-G49,7)),D:D,0),1))),J49)</f>
        <v/>
      </c>
      <c r="L49" s="7">
        <f ca="1">IF(OR(MID(K47,3,5)="page&gt;",MID(K48,3,5)="page&gt;"),L48,IF(OR(K48="&lt;history&gt;",K49="&lt;history&gt;"),L48+1,L48))</f>
        <v>0</v>
      </c>
      <c r="M49" s="7" t="str">
        <f t="shared" ca="1" si="10"/>
        <v/>
      </c>
      <c r="N49" s="7">
        <f t="shared" ca="1" si="7"/>
        <v>0</v>
      </c>
      <c r="O49" s="9" t="str">
        <f ca="1">IF(N49&gt;-1,INDIRECT(ADDRESS(ROW(),13)),IF(N49&lt;N48,CONCATENATE("&lt;page-count count=",CHAR(34),1+LARGE(N:N,1)-LARGE(N:N,2),CHAR(34),"/&gt;"),INDIRECT(ADDRESS(ROW()-1,13))))</f>
        <v/>
      </c>
      <c r="P49" s="1">
        <f>IF(ROW()&lt;$S$4+2,IF('XML a procesar'!A48="",P48,IF(MID('XML a procesar'!A48,1,1)="&lt;",P48,P48+1)),P48)</f>
        <v>1</v>
      </c>
      <c r="Q49" s="3"/>
    </row>
    <row r="50" spans="1:22" x14ac:dyDescent="0.25">
      <c r="A50" s="1" t="str">
        <f>IF('XML a procesar'!A49&gt;0,'XML a procesar'!A49,"")</f>
        <v/>
      </c>
      <c r="B50" s="7">
        <f t="shared" si="0"/>
        <v>0</v>
      </c>
      <c r="C50" s="1">
        <f t="shared" si="1"/>
        <v>0</v>
      </c>
      <c r="D50" s="1">
        <f t="shared" si="2"/>
        <v>0</v>
      </c>
      <c r="E50" s="1">
        <f t="shared" si="3"/>
        <v>0</v>
      </c>
      <c r="F50" s="1" t="str">
        <f t="shared" ca="1" si="4"/>
        <v/>
      </c>
      <c r="G50" s="1">
        <f t="shared" ca="1" si="5"/>
        <v>0</v>
      </c>
      <c r="H50" s="1">
        <f ca="1">IF(AND(G49&gt;0,G50&gt;G49,NOT(ISERROR(MATCH(G49,D:D,0)))),H49+1,H49)</f>
        <v>0</v>
      </c>
      <c r="I50" s="1">
        <f t="shared" ca="1" si="8"/>
        <v>0</v>
      </c>
      <c r="J50" s="7" t="str">
        <f t="shared" ca="1" si="6"/>
        <v/>
      </c>
      <c r="K50" s="1" t="str">
        <f ca="1">IF(J50="Linea_para_MAIL_creada_por_LuXML",IF(ISERROR(MATCH(INDIRECT(ADDRESS(ROW()-G50,7)),D:D,0)),J50,INDIRECT(ADDRESS(MATCH(INDIRECT(ADDRESS(ROW()-G50,7)),D:D,0),1))),J50)</f>
        <v/>
      </c>
      <c r="L50" s="7">
        <f t="shared" ca="1" si="9"/>
        <v>0</v>
      </c>
      <c r="M50" s="7" t="str">
        <f t="shared" ca="1" si="10"/>
        <v/>
      </c>
      <c r="N50" s="7">
        <f t="shared" ca="1" si="7"/>
        <v>0</v>
      </c>
      <c r="O50" s="9" t="str">
        <f ca="1">IF(N50&gt;-1,INDIRECT(ADDRESS(ROW(),13)),IF(N50&lt;N49,CONCATENATE("&lt;page-count count=",CHAR(34),1+LARGE(N:N,1)-LARGE(N:N,2),CHAR(34),"/&gt;"),INDIRECT(ADDRESS(ROW()-1,13))))</f>
        <v/>
      </c>
      <c r="P50" s="1">
        <f>IF(ROW()&lt;$S$4+2,IF('XML a procesar'!A49="",P49,IF(MID('XML a procesar'!A49,1,1)="&lt;",P49,P49+1)),P49)</f>
        <v>1</v>
      </c>
      <c r="Q50" s="3"/>
    </row>
    <row r="51" spans="1:22" x14ac:dyDescent="0.25">
      <c r="A51" s="1" t="str">
        <f>IF('XML a procesar'!A50&gt;0,'XML a procesar'!A50,"")</f>
        <v/>
      </c>
      <c r="B51" s="7">
        <f t="shared" si="0"/>
        <v>0</v>
      </c>
      <c r="C51" s="1">
        <f t="shared" si="1"/>
        <v>0</v>
      </c>
      <c r="D51" s="1">
        <f t="shared" si="2"/>
        <v>0</v>
      </c>
      <c r="E51" s="1">
        <f t="shared" si="3"/>
        <v>0</v>
      </c>
      <c r="F51" s="1" t="str">
        <f t="shared" ca="1" si="4"/>
        <v/>
      </c>
      <c r="G51" s="1">
        <f t="shared" ca="1" si="5"/>
        <v>0</v>
      </c>
      <c r="H51" s="1">
        <f ca="1">IF(AND(G50&gt;0,G51&gt;G50,NOT(ISERROR(MATCH(G50,D:D,0)))),H50+1,H50)</f>
        <v>0</v>
      </c>
      <c r="I51" s="1">
        <f t="shared" ca="1" si="8"/>
        <v>0</v>
      </c>
      <c r="J51" s="7" t="str">
        <f t="shared" ca="1" si="6"/>
        <v/>
      </c>
      <c r="K51" s="1" t="str">
        <f ca="1">IF(J51="Linea_para_MAIL_creada_por_LuXML",IF(ISERROR(MATCH(INDIRECT(ADDRESS(ROW()-G51,7)),D:D,0)),J51,INDIRECT(ADDRESS(MATCH(INDIRECT(ADDRESS(ROW()-G51,7)),D:D,0),1))),J51)</f>
        <v/>
      </c>
      <c r="L51" s="7">
        <f t="shared" ca="1" si="9"/>
        <v>0</v>
      </c>
      <c r="M51" s="7" t="str">
        <f t="shared" ca="1" si="10"/>
        <v/>
      </c>
      <c r="N51" s="7">
        <f t="shared" ca="1" si="7"/>
        <v>0</v>
      </c>
      <c r="O51" s="9" t="str">
        <f ca="1">IF(N51&gt;-1,INDIRECT(ADDRESS(ROW(),13)),IF(N51&lt;N50,CONCATENATE("&lt;page-count count=",CHAR(34),1+LARGE(N:N,1)-LARGE(N:N,2),CHAR(34),"/&gt;"),INDIRECT(ADDRESS(ROW()-1,13))))</f>
        <v/>
      </c>
      <c r="P51" s="1">
        <f>IF(ROW()&lt;$S$4+2,IF('XML a procesar'!A50="",P50,IF(MID('XML a procesar'!A50,1,1)="&lt;",P50,P50+1)),P50)</f>
        <v>1</v>
      </c>
      <c r="Q51" s="3"/>
    </row>
    <row r="52" spans="1:22" x14ac:dyDescent="0.25">
      <c r="A52" s="1" t="str">
        <f>IF('XML a procesar'!A51&gt;0,'XML a procesar'!A51,"")</f>
        <v/>
      </c>
      <c r="B52" s="7">
        <f t="shared" si="0"/>
        <v>0</v>
      </c>
      <c r="C52" s="1">
        <f t="shared" si="1"/>
        <v>0</v>
      </c>
      <c r="D52" s="1">
        <f t="shared" si="2"/>
        <v>0</v>
      </c>
      <c r="E52" s="1">
        <f t="shared" si="3"/>
        <v>0</v>
      </c>
      <c r="F52" s="1" t="str">
        <f t="shared" ca="1" si="4"/>
        <v/>
      </c>
      <c r="G52" s="1">
        <f t="shared" ca="1" si="5"/>
        <v>0</v>
      </c>
      <c r="H52" s="1">
        <f ca="1">IF(AND(G51&gt;0,G52&gt;G51,NOT(ISERROR(MATCH(G51,D:D,0)))),H51+1,H51)</f>
        <v>0</v>
      </c>
      <c r="I52" s="1">
        <f t="shared" ca="1" si="8"/>
        <v>0</v>
      </c>
      <c r="J52" s="7" t="str">
        <f t="shared" ca="1" si="6"/>
        <v/>
      </c>
      <c r="K52" s="1" t="str">
        <f ca="1">IF(J52="Linea_para_MAIL_creada_por_LuXML",IF(ISERROR(MATCH(INDIRECT(ADDRESS(ROW()-G52,7)),D:D,0)),J52,INDIRECT(ADDRESS(MATCH(INDIRECT(ADDRESS(ROW()-G52,7)),D:D,0),1))),J52)</f>
        <v/>
      </c>
      <c r="L52" s="7">
        <f t="shared" ca="1" si="9"/>
        <v>0</v>
      </c>
      <c r="M52" s="7" t="str">
        <f t="shared" ca="1" si="10"/>
        <v/>
      </c>
      <c r="N52" s="7">
        <f t="shared" ca="1" si="7"/>
        <v>0</v>
      </c>
      <c r="O52" s="9" t="str">
        <f ca="1">IF(N52&gt;-1,INDIRECT(ADDRESS(ROW(),13)),IF(N52&lt;N51,CONCATENATE("&lt;page-count count=",CHAR(34),1+LARGE(N:N,1)-LARGE(N:N,2),CHAR(34),"/&gt;"),INDIRECT(ADDRESS(ROW()-1,13))))</f>
        <v/>
      </c>
      <c r="P52" s="1">
        <f>IF(ROW()&lt;$S$4+2,IF('XML a procesar'!A51="",P51,IF(MID('XML a procesar'!A51,1,1)="&lt;",P51,P51+1)),P51)</f>
        <v>1</v>
      </c>
      <c r="Q52" s="3"/>
    </row>
    <row r="53" spans="1:22" x14ac:dyDescent="0.25">
      <c r="A53" s="1" t="str">
        <f>IF('XML a procesar'!A52&gt;0,'XML a procesar'!A52,"")</f>
        <v/>
      </c>
      <c r="B53" s="7">
        <f t="shared" si="0"/>
        <v>0</v>
      </c>
      <c r="C53" s="1">
        <f t="shared" si="1"/>
        <v>0</v>
      </c>
      <c r="D53" s="1">
        <f t="shared" si="2"/>
        <v>0</v>
      </c>
      <c r="E53" s="1">
        <f t="shared" si="3"/>
        <v>0</v>
      </c>
      <c r="F53" s="1" t="str">
        <f t="shared" ca="1" si="4"/>
        <v/>
      </c>
      <c r="G53" s="1">
        <f t="shared" ca="1" si="5"/>
        <v>0</v>
      </c>
      <c r="H53" s="1">
        <f ca="1">IF(AND(G52&gt;0,G53&gt;G52,NOT(ISERROR(MATCH(G52,D:D,0)))),H52+1,H52)</f>
        <v>0</v>
      </c>
      <c r="I53" s="1">
        <f t="shared" ca="1" si="8"/>
        <v>0</v>
      </c>
      <c r="J53" s="7" t="str">
        <f t="shared" ca="1" si="6"/>
        <v/>
      </c>
      <c r="K53" s="1" t="str">
        <f ca="1">IF(J53="Linea_para_MAIL_creada_por_LuXML",IF(ISERROR(MATCH(INDIRECT(ADDRESS(ROW()-G53,7)),D:D,0)),J53,INDIRECT(ADDRESS(MATCH(INDIRECT(ADDRESS(ROW()-G53,7)),D:D,0),1))),J53)</f>
        <v/>
      </c>
      <c r="L53" s="7">
        <f t="shared" ca="1" si="9"/>
        <v>0</v>
      </c>
      <c r="M53" s="7" t="str">
        <f t="shared" ca="1" si="10"/>
        <v/>
      </c>
      <c r="N53" s="7">
        <f t="shared" ca="1" si="7"/>
        <v>0</v>
      </c>
      <c r="O53" s="9" t="str">
        <f ca="1">IF(N53&gt;-1,INDIRECT(ADDRESS(ROW(),13)),IF(N53&lt;N52,CONCATENATE("&lt;page-count count=",CHAR(34),1+LARGE(N:N,1)-LARGE(N:N,2),CHAR(34),"/&gt;"),INDIRECT(ADDRESS(ROW()-1,13))))</f>
        <v/>
      </c>
      <c r="P53" s="1">
        <f>IF(ROW()&lt;$S$4+2,IF('XML a procesar'!A52="",P52,IF(MID('XML a procesar'!A52,1,1)="&lt;",P52,P52+1)),P52)</f>
        <v>1</v>
      </c>
      <c r="Q53" s="3"/>
    </row>
    <row r="54" spans="1:22" x14ac:dyDescent="0.25">
      <c r="A54" s="1" t="str">
        <f>IF('XML a procesar'!A53&gt;0,'XML a procesar'!A53,"")</f>
        <v/>
      </c>
      <c r="B54" s="7">
        <f t="shared" si="0"/>
        <v>0</v>
      </c>
      <c r="C54" s="1">
        <f t="shared" si="1"/>
        <v>0</v>
      </c>
      <c r="D54" s="1">
        <f t="shared" si="2"/>
        <v>0</v>
      </c>
      <c r="E54" s="1">
        <f t="shared" si="3"/>
        <v>0</v>
      </c>
      <c r="F54" s="1" t="str">
        <f t="shared" ca="1" si="4"/>
        <v/>
      </c>
      <c r="G54" s="1">
        <f t="shared" ca="1" si="5"/>
        <v>0</v>
      </c>
      <c r="H54" s="1">
        <f ca="1">IF(AND(G53&gt;0,G54&gt;G53,NOT(ISERROR(MATCH(G53,D:D,0)))),H53+1,H53)</f>
        <v>0</v>
      </c>
      <c r="I54" s="1">
        <f t="shared" ca="1" si="8"/>
        <v>0</v>
      </c>
      <c r="J54" s="7" t="str">
        <f t="shared" ca="1" si="6"/>
        <v/>
      </c>
      <c r="K54" s="1" t="str">
        <f ca="1">IF(J54="Linea_para_MAIL_creada_por_LuXML",IF(ISERROR(MATCH(INDIRECT(ADDRESS(ROW()-G54,7)),D:D,0)),J54,INDIRECT(ADDRESS(MATCH(INDIRECT(ADDRESS(ROW()-G54,7)),D:D,0),1))),J54)</f>
        <v/>
      </c>
      <c r="L54" s="7">
        <f t="shared" ca="1" si="9"/>
        <v>0</v>
      </c>
      <c r="M54" s="7" t="str">
        <f t="shared" ca="1" si="10"/>
        <v/>
      </c>
      <c r="N54" s="7">
        <f t="shared" ca="1" si="7"/>
        <v>0</v>
      </c>
      <c r="O54" s="9" t="str">
        <f ca="1">IF(N54&gt;-1,INDIRECT(ADDRESS(ROW(),13)),IF(N54&lt;N53,CONCATENATE("&lt;page-count count=",CHAR(34),1+LARGE(N:N,1)-LARGE(N:N,2),CHAR(34),"/&gt;"),INDIRECT(ADDRESS(ROW()-1,13))))</f>
        <v/>
      </c>
      <c r="P54" s="1">
        <f>IF(ROW()&lt;$S$4+2,IF('XML a procesar'!A53="",P53,IF(MID('XML a procesar'!A53,1,1)="&lt;",P53,P53+1)),P53)</f>
        <v>1</v>
      </c>
      <c r="Q54" s="3"/>
    </row>
    <row r="55" spans="1:22" x14ac:dyDescent="0.25">
      <c r="A55" s="1" t="str">
        <f>IF('XML a procesar'!A54&gt;0,'XML a procesar'!A54,"")</f>
        <v/>
      </c>
      <c r="B55" s="7">
        <f t="shared" si="0"/>
        <v>0</v>
      </c>
      <c r="C55" s="1">
        <f t="shared" si="1"/>
        <v>0</v>
      </c>
      <c r="D55" s="1">
        <f t="shared" si="2"/>
        <v>0</v>
      </c>
      <c r="E55" s="1">
        <f t="shared" si="3"/>
        <v>0</v>
      </c>
      <c r="F55" s="1" t="str">
        <f t="shared" ca="1" si="4"/>
        <v/>
      </c>
      <c r="G55" s="1">
        <f t="shared" ca="1" si="5"/>
        <v>0</v>
      </c>
      <c r="H55" s="1">
        <f ca="1">IF(AND(G54&gt;0,G55&gt;G54,NOT(ISERROR(MATCH(G54,D:D,0)))),H54+1,H54)</f>
        <v>0</v>
      </c>
      <c r="I55" s="1">
        <f t="shared" ca="1" si="8"/>
        <v>0</v>
      </c>
      <c r="J55" s="7" t="str">
        <f t="shared" ca="1" si="6"/>
        <v/>
      </c>
      <c r="K55" s="1" t="str">
        <f ca="1">IF(J55="Linea_para_MAIL_creada_por_LuXML",IF(ISERROR(MATCH(INDIRECT(ADDRESS(ROW()-G55,7)),D:D,0)),J55,INDIRECT(ADDRESS(MATCH(INDIRECT(ADDRESS(ROW()-G55,7)),D:D,0),1))),J55)</f>
        <v/>
      </c>
      <c r="L55" s="7">
        <f t="shared" ca="1" si="9"/>
        <v>0</v>
      </c>
      <c r="M55" s="7" t="str">
        <f t="shared" ca="1" si="10"/>
        <v/>
      </c>
      <c r="N55" s="7">
        <f t="shared" ca="1" si="7"/>
        <v>0</v>
      </c>
      <c r="O55" s="9" t="str">
        <f ca="1">IF(N55&gt;-1,INDIRECT(ADDRESS(ROW(),13)),IF(N55&lt;N54,CONCATENATE("&lt;page-count count=",CHAR(34),1+LARGE(N:N,1)-LARGE(N:N,2),CHAR(34),"/&gt;"),INDIRECT(ADDRESS(ROW()-1,13))))</f>
        <v/>
      </c>
      <c r="P55" s="1">
        <f>IF(ROW()&lt;$S$4+2,IF('XML a procesar'!A54="",P54,IF(MID('XML a procesar'!A54,1,1)="&lt;",P54,P54+1)),P54)</f>
        <v>1</v>
      </c>
      <c r="Q55" s="3"/>
      <c r="V55" s="6"/>
    </row>
    <row r="56" spans="1:22" x14ac:dyDescent="0.25">
      <c r="A56" s="1" t="str">
        <f>IF('XML a procesar'!A55&gt;0,'XML a procesar'!A55,"")</f>
        <v/>
      </c>
      <c r="B56" s="7">
        <f t="shared" si="0"/>
        <v>0</v>
      </c>
      <c r="C56" s="1">
        <f t="shared" si="1"/>
        <v>0</v>
      </c>
      <c r="D56" s="1">
        <f t="shared" si="2"/>
        <v>0</v>
      </c>
      <c r="E56" s="1">
        <f t="shared" si="3"/>
        <v>0</v>
      </c>
      <c r="F56" s="1" t="str">
        <f t="shared" ca="1" si="4"/>
        <v/>
      </c>
      <c r="G56" s="1">
        <f t="shared" ca="1" si="5"/>
        <v>0</v>
      </c>
      <c r="H56" s="1">
        <f ca="1">IF(AND(G55&gt;0,G56&gt;G55,NOT(ISERROR(MATCH(G55,D:D,0)))),H55+1,H55)</f>
        <v>0</v>
      </c>
      <c r="I56" s="1">
        <f t="shared" ca="1" si="8"/>
        <v>0</v>
      </c>
      <c r="J56" s="7" t="str">
        <f t="shared" ca="1" si="6"/>
        <v/>
      </c>
      <c r="K56" s="1" t="str">
        <f ca="1">IF(J56="Linea_para_MAIL_creada_por_LuXML",IF(ISERROR(MATCH(INDIRECT(ADDRESS(ROW()-G56,7)),D:D,0)),J56,INDIRECT(ADDRESS(MATCH(INDIRECT(ADDRESS(ROW()-G56,7)),D:D,0),1))),J56)</f>
        <v/>
      </c>
      <c r="L56" s="7">
        <f ca="1">IF(OR(MID(K54,3,5)="page&gt;",MID(K55,3,5)="page&gt;"),L55,IF(OR(K55="&lt;history&gt;",K56="&lt;history&gt;"),L55+1,L55))</f>
        <v>0</v>
      </c>
      <c r="M56" s="7" t="str">
        <f t="shared" ca="1" si="10"/>
        <v/>
      </c>
      <c r="N56" s="7">
        <f t="shared" ca="1" si="7"/>
        <v>0</v>
      </c>
      <c r="O56" s="9" t="str">
        <f ca="1">IF(N56&gt;-1,INDIRECT(ADDRESS(ROW(),13)),IF(N56&lt;N55,CONCATENATE("&lt;page-count count=",CHAR(34),1+LARGE(N:N,1)-LARGE(N:N,2),CHAR(34),"/&gt;"),INDIRECT(ADDRESS(ROW()-1,13))))</f>
        <v/>
      </c>
      <c r="P56" s="1">
        <f>IF(ROW()&lt;$S$4+2,IF('XML a procesar'!A55="",P55,IF(MID('XML a procesar'!A55,1,1)="&lt;",P55,P55+1)),P55)</f>
        <v>1</v>
      </c>
      <c r="Q56" s="3"/>
      <c r="V56" s="6"/>
    </row>
    <row r="57" spans="1:22" x14ac:dyDescent="0.25">
      <c r="A57" s="1" t="str">
        <f>IF('XML a procesar'!A56&gt;0,'XML a procesar'!A56,"")</f>
        <v/>
      </c>
      <c r="B57" s="7">
        <f t="shared" si="0"/>
        <v>0</v>
      </c>
      <c r="C57" s="1">
        <f t="shared" si="1"/>
        <v>0</v>
      </c>
      <c r="D57" s="1">
        <f t="shared" si="2"/>
        <v>0</v>
      </c>
      <c r="E57" s="1">
        <f t="shared" si="3"/>
        <v>0</v>
      </c>
      <c r="F57" s="1" t="str">
        <f t="shared" ca="1" si="4"/>
        <v/>
      </c>
      <c r="G57" s="1">
        <f t="shared" ca="1" si="5"/>
        <v>0</v>
      </c>
      <c r="H57" s="1">
        <f ca="1">IF(AND(G56&gt;0,G57&gt;G56,NOT(ISERROR(MATCH(G56,D:D,0)))),H56+1,H56)</f>
        <v>0</v>
      </c>
      <c r="I57" s="1">
        <f t="shared" ca="1" si="8"/>
        <v>0</v>
      </c>
      <c r="J57" s="7" t="str">
        <f t="shared" ca="1" si="6"/>
        <v/>
      </c>
      <c r="K57" s="1" t="str">
        <f ca="1">IF(J57="Linea_para_MAIL_creada_por_LuXML",IF(ISERROR(MATCH(INDIRECT(ADDRESS(ROW()-G57,7)),D:D,0)),J57,INDIRECT(ADDRESS(MATCH(INDIRECT(ADDRESS(ROW()-G57,7)),D:D,0),1))),J57)</f>
        <v/>
      </c>
      <c r="L57" s="7">
        <f t="shared" ca="1" si="9"/>
        <v>0</v>
      </c>
      <c r="M57" s="7" t="str">
        <f t="shared" ca="1" si="10"/>
        <v/>
      </c>
      <c r="N57" s="7">
        <f t="shared" ca="1" si="7"/>
        <v>0</v>
      </c>
      <c r="O57" s="9" t="str">
        <f ca="1">IF(N57&gt;-1,INDIRECT(ADDRESS(ROW(),13)),IF(N57&lt;N56,CONCATENATE("&lt;page-count count=",CHAR(34),1+LARGE(N:N,1)-LARGE(N:N,2),CHAR(34),"/&gt;"),INDIRECT(ADDRESS(ROW()-1,13))))</f>
        <v/>
      </c>
      <c r="P57" s="1">
        <f>IF(ROW()&lt;$S$4+2,IF('XML a procesar'!A56="",P56,IF(MID('XML a procesar'!A56,1,1)="&lt;",P56,P56+1)),P56)</f>
        <v>1</v>
      </c>
      <c r="Q57" s="3"/>
      <c r="V57" s="6"/>
    </row>
    <row r="58" spans="1:22" x14ac:dyDescent="0.25">
      <c r="A58" s="1" t="str">
        <f>IF('XML a procesar'!A57&gt;0,'XML a procesar'!A57,"")</f>
        <v/>
      </c>
      <c r="B58" s="7">
        <f t="shared" si="0"/>
        <v>0</v>
      </c>
      <c r="C58" s="1">
        <f t="shared" si="1"/>
        <v>0</v>
      </c>
      <c r="D58" s="1">
        <f t="shared" si="2"/>
        <v>0</v>
      </c>
      <c r="E58" s="1">
        <f t="shared" si="3"/>
        <v>0</v>
      </c>
      <c r="F58" s="1" t="str">
        <f t="shared" ca="1" si="4"/>
        <v/>
      </c>
      <c r="G58" s="1">
        <f t="shared" ca="1" si="5"/>
        <v>0</v>
      </c>
      <c r="H58" s="1">
        <f ca="1">IF(AND(G57&gt;0,G58&gt;G57,NOT(ISERROR(MATCH(G57,D:D,0)))),H57+1,H57)</f>
        <v>0</v>
      </c>
      <c r="I58" s="1">
        <f t="shared" ca="1" si="8"/>
        <v>0</v>
      </c>
      <c r="J58" s="7" t="str">
        <f t="shared" ca="1" si="6"/>
        <v/>
      </c>
      <c r="K58" s="1" t="str">
        <f ca="1">IF(J58="Linea_para_MAIL_creada_por_LuXML",IF(ISERROR(MATCH(INDIRECT(ADDRESS(ROW()-G58,7)),D:D,0)),J58,INDIRECT(ADDRESS(MATCH(INDIRECT(ADDRESS(ROW()-G58,7)),D:D,0),1))),J58)</f>
        <v/>
      </c>
      <c r="L58" s="7">
        <f t="shared" ca="1" si="9"/>
        <v>0</v>
      </c>
      <c r="M58" s="7" t="str">
        <f t="shared" ca="1" si="10"/>
        <v/>
      </c>
      <c r="N58" s="7">
        <f t="shared" ca="1" si="7"/>
        <v>0</v>
      </c>
      <c r="O58" s="9" t="str">
        <f ca="1">IF(N58&gt;-1,INDIRECT(ADDRESS(ROW(),13)),IF(N58&lt;N57,CONCATENATE("&lt;page-count count=",CHAR(34),1+LARGE(N:N,1)-LARGE(N:N,2),CHAR(34),"/&gt;"),INDIRECT(ADDRESS(ROW()-1,13))))</f>
        <v/>
      </c>
      <c r="P58" s="1">
        <f>IF(ROW()&lt;$S$4+2,IF('XML a procesar'!A57="",P57,IF(MID('XML a procesar'!A57,1,1)="&lt;",P57,P57+1)),P57)</f>
        <v>1</v>
      </c>
      <c r="Q58" s="3"/>
      <c r="V58" s="6"/>
    </row>
    <row r="59" spans="1:22" x14ac:dyDescent="0.25">
      <c r="A59" s="1" t="str">
        <f>IF('XML a procesar'!A58&gt;0,'XML a procesar'!A58,"")</f>
        <v/>
      </c>
      <c r="B59" s="7">
        <f t="shared" si="0"/>
        <v>0</v>
      </c>
      <c r="C59" s="1">
        <f t="shared" si="1"/>
        <v>0</v>
      </c>
      <c r="D59" s="1">
        <f t="shared" si="2"/>
        <v>0</v>
      </c>
      <c r="E59" s="1">
        <f t="shared" si="3"/>
        <v>0</v>
      </c>
      <c r="F59" s="1" t="str">
        <f t="shared" ca="1" si="4"/>
        <v/>
      </c>
      <c r="G59" s="1">
        <f t="shared" ca="1" si="5"/>
        <v>0</v>
      </c>
      <c r="H59" s="1">
        <f ca="1">IF(AND(G58&gt;0,G59&gt;G58,NOT(ISERROR(MATCH(G58,D:D,0)))),H58+1,H58)</f>
        <v>0</v>
      </c>
      <c r="I59" s="1">
        <f t="shared" ca="1" si="8"/>
        <v>0</v>
      </c>
      <c r="J59" s="7" t="str">
        <f t="shared" ca="1" si="6"/>
        <v/>
      </c>
      <c r="K59" s="1" t="str">
        <f ca="1">IF(J59="Linea_para_MAIL_creada_por_LuXML",IF(ISERROR(MATCH(INDIRECT(ADDRESS(ROW()-G59,7)),D:D,0)),J59,INDIRECT(ADDRESS(MATCH(INDIRECT(ADDRESS(ROW()-G59,7)),D:D,0),1))),J59)</f>
        <v/>
      </c>
      <c r="L59" s="7">
        <f t="shared" ca="1" si="9"/>
        <v>0</v>
      </c>
      <c r="M59" s="7" t="str">
        <f t="shared" ca="1" si="10"/>
        <v/>
      </c>
      <c r="N59" s="7">
        <f t="shared" ca="1" si="7"/>
        <v>0</v>
      </c>
      <c r="O59" s="9" t="str">
        <f ca="1">IF(N59&gt;-1,INDIRECT(ADDRESS(ROW(),13)),IF(N59&lt;N58,CONCATENATE("&lt;page-count count=",CHAR(34),1+LARGE(N:N,1)-LARGE(N:N,2),CHAR(34),"/&gt;"),INDIRECT(ADDRESS(ROW()-1,13))))</f>
        <v/>
      </c>
      <c r="P59" s="1">
        <f>IF(ROW()&lt;$S$4+2,IF('XML a procesar'!A58="",P58,IF(MID('XML a procesar'!A58,1,1)="&lt;",P58,P58+1)),P58)</f>
        <v>1</v>
      </c>
      <c r="Q59" s="3"/>
      <c r="V59" s="6"/>
    </row>
    <row r="60" spans="1:22" x14ac:dyDescent="0.25">
      <c r="A60" s="1" t="str">
        <f>IF('XML a procesar'!A59&gt;0,'XML a procesar'!A59,"")</f>
        <v/>
      </c>
      <c r="B60" s="7">
        <f t="shared" si="0"/>
        <v>0</v>
      </c>
      <c r="C60" s="1">
        <f t="shared" si="1"/>
        <v>0</v>
      </c>
      <c r="D60" s="1">
        <f t="shared" si="2"/>
        <v>0</v>
      </c>
      <c r="E60" s="1">
        <f t="shared" si="3"/>
        <v>0</v>
      </c>
      <c r="F60" s="1" t="str">
        <f t="shared" ca="1" si="4"/>
        <v/>
      </c>
      <c r="G60" s="1">
        <f t="shared" ca="1" si="5"/>
        <v>0</v>
      </c>
      <c r="H60" s="1">
        <f ca="1">IF(AND(G59&gt;0,G60&gt;G59,NOT(ISERROR(MATCH(G59,D:D,0)))),H59+1,H59)</f>
        <v>0</v>
      </c>
      <c r="I60" s="1">
        <f t="shared" ca="1" si="8"/>
        <v>0</v>
      </c>
      <c r="J60" s="7" t="str">
        <f t="shared" ca="1" si="6"/>
        <v/>
      </c>
      <c r="K60" s="1" t="str">
        <f ca="1">IF(J60="Linea_para_MAIL_creada_por_LuXML",IF(ISERROR(MATCH(INDIRECT(ADDRESS(ROW()-G60,7)),D:D,0)),J60,INDIRECT(ADDRESS(MATCH(INDIRECT(ADDRESS(ROW()-G60,7)),D:D,0),1))),J60)</f>
        <v/>
      </c>
      <c r="L60" s="7">
        <f t="shared" ca="1" si="9"/>
        <v>0</v>
      </c>
      <c r="M60" s="7" t="str">
        <f t="shared" ca="1" si="10"/>
        <v/>
      </c>
      <c r="N60" s="7">
        <f t="shared" ca="1" si="7"/>
        <v>0</v>
      </c>
      <c r="O60" s="9" t="str">
        <f ca="1">IF(N60&gt;-1,INDIRECT(ADDRESS(ROW(),13)),IF(N60&lt;N59,CONCATENATE("&lt;page-count count=",CHAR(34),1+LARGE(N:N,1)-LARGE(N:N,2),CHAR(34),"/&gt;"),INDIRECT(ADDRESS(ROW()-1,13))))</f>
        <v/>
      </c>
      <c r="P60" s="1">
        <f>IF(ROW()&lt;$S$4+2,IF('XML a procesar'!A59="",P59,IF(MID('XML a procesar'!A59,1,1)="&lt;",P59,P59+1)),P59)</f>
        <v>1</v>
      </c>
      <c r="Q60" s="3"/>
      <c r="V60" s="6"/>
    </row>
    <row r="61" spans="1:22" x14ac:dyDescent="0.25">
      <c r="A61" s="1" t="str">
        <f>IF('XML a procesar'!A60&gt;0,'XML a procesar'!A60,"")</f>
        <v/>
      </c>
      <c r="B61" s="7">
        <f t="shared" si="0"/>
        <v>0</v>
      </c>
      <c r="C61" s="1">
        <f t="shared" si="1"/>
        <v>0</v>
      </c>
      <c r="D61" s="1">
        <f t="shared" si="2"/>
        <v>0</v>
      </c>
      <c r="E61" s="1">
        <f t="shared" si="3"/>
        <v>0</v>
      </c>
      <c r="F61" s="1" t="str">
        <f t="shared" ca="1" si="4"/>
        <v/>
      </c>
      <c r="G61" s="1">
        <f t="shared" ca="1" si="5"/>
        <v>0</v>
      </c>
      <c r="H61" s="1">
        <f ca="1">IF(AND(G60&gt;0,G61&gt;G60,NOT(ISERROR(MATCH(G60,D:D,0)))),H60+1,H60)</f>
        <v>0</v>
      </c>
      <c r="I61" s="1">
        <f t="shared" ca="1" si="8"/>
        <v>0</v>
      </c>
      <c r="J61" s="7" t="str">
        <f t="shared" ca="1" si="6"/>
        <v/>
      </c>
      <c r="K61" s="1" t="str">
        <f ca="1">IF(J61="Linea_para_MAIL_creada_por_LuXML",IF(ISERROR(MATCH(INDIRECT(ADDRESS(ROW()-G61,7)),D:D,0)),J61,INDIRECT(ADDRESS(MATCH(INDIRECT(ADDRESS(ROW()-G61,7)),D:D,0),1))),J61)</f>
        <v/>
      </c>
      <c r="L61" s="7">
        <f t="shared" ca="1" si="9"/>
        <v>0</v>
      </c>
      <c r="M61" s="7" t="str">
        <f t="shared" ca="1" si="10"/>
        <v/>
      </c>
      <c r="N61" s="7">
        <f t="shared" ca="1" si="7"/>
        <v>0</v>
      </c>
      <c r="O61" s="9" t="str">
        <f ca="1">IF(N61&gt;-1,INDIRECT(ADDRESS(ROW(),13)),IF(N61&lt;N60,CONCATENATE("&lt;page-count count=",CHAR(34),1+LARGE(N:N,1)-LARGE(N:N,2),CHAR(34),"/&gt;"),INDIRECT(ADDRESS(ROW()-1,13))))</f>
        <v/>
      </c>
      <c r="P61" s="1">
        <f>IF(ROW()&lt;$S$4+2,IF('XML a procesar'!A60="",P60,IF(MID('XML a procesar'!A60,1,1)="&lt;",P60,P60+1)),P60)</f>
        <v>1</v>
      </c>
      <c r="Q61" s="3"/>
      <c r="V61" s="6"/>
    </row>
    <row r="62" spans="1:22" x14ac:dyDescent="0.25">
      <c r="A62" s="1" t="str">
        <f>IF('XML a procesar'!A61&gt;0,'XML a procesar'!A61,"")</f>
        <v/>
      </c>
      <c r="B62" s="7">
        <f t="shared" si="0"/>
        <v>0</v>
      </c>
      <c r="C62" s="1">
        <f t="shared" si="1"/>
        <v>0</v>
      </c>
      <c r="D62" s="1">
        <f t="shared" si="2"/>
        <v>0</v>
      </c>
      <c r="E62" s="1">
        <f t="shared" si="3"/>
        <v>0</v>
      </c>
      <c r="F62" s="1" t="str">
        <f t="shared" ca="1" si="4"/>
        <v/>
      </c>
      <c r="G62" s="1">
        <f t="shared" ca="1" si="5"/>
        <v>0</v>
      </c>
      <c r="H62" s="1">
        <f ca="1">IF(AND(G61&gt;0,G62&gt;G61,NOT(ISERROR(MATCH(G61,D:D,0)))),H61+1,H61)</f>
        <v>0</v>
      </c>
      <c r="I62" s="1">
        <f t="shared" ca="1" si="8"/>
        <v>0</v>
      </c>
      <c r="J62" s="7" t="str">
        <f t="shared" ca="1" si="6"/>
        <v/>
      </c>
      <c r="K62" s="1" t="str">
        <f ca="1">IF(J62="Linea_para_MAIL_creada_por_LuXML",IF(ISERROR(MATCH(INDIRECT(ADDRESS(ROW()-G62,7)),D:D,0)),J62,INDIRECT(ADDRESS(MATCH(INDIRECT(ADDRESS(ROW()-G62,7)),D:D,0),1))),J62)</f>
        <v/>
      </c>
      <c r="L62" s="7">
        <f t="shared" ca="1" si="9"/>
        <v>0</v>
      </c>
      <c r="M62" s="7" t="str">
        <f t="shared" ca="1" si="10"/>
        <v/>
      </c>
      <c r="N62" s="7">
        <f t="shared" ca="1" si="7"/>
        <v>0</v>
      </c>
      <c r="O62" s="9" t="str">
        <f ca="1">IF(N62&gt;-1,INDIRECT(ADDRESS(ROW(),13)),IF(N62&lt;N61,CONCATENATE("&lt;page-count count=",CHAR(34),1+LARGE(N:N,1)-LARGE(N:N,2),CHAR(34),"/&gt;"),INDIRECT(ADDRESS(ROW()-1,13))))</f>
        <v/>
      </c>
      <c r="P62" s="1">
        <f>IF(ROW()&lt;$S$4+2,IF('XML a procesar'!A61="",P61,IF(MID('XML a procesar'!A61,1,1)="&lt;",P61,P61+1)),P61)</f>
        <v>1</v>
      </c>
      <c r="Q62" s="3"/>
      <c r="V62" s="6"/>
    </row>
    <row r="63" spans="1:22" x14ac:dyDescent="0.25">
      <c r="A63" s="1" t="str">
        <f>IF('XML a procesar'!A62&gt;0,'XML a procesar'!A62,"")</f>
        <v/>
      </c>
      <c r="B63" s="7">
        <f t="shared" si="0"/>
        <v>0</v>
      </c>
      <c r="C63" s="1">
        <f t="shared" si="1"/>
        <v>0</v>
      </c>
      <c r="D63" s="1">
        <f t="shared" si="2"/>
        <v>0</v>
      </c>
      <c r="E63" s="1">
        <f t="shared" si="3"/>
        <v>0</v>
      </c>
      <c r="F63" s="1" t="str">
        <f t="shared" ca="1" si="4"/>
        <v/>
      </c>
      <c r="G63" s="1">
        <f t="shared" ca="1" si="5"/>
        <v>0</v>
      </c>
      <c r="H63" s="1">
        <f ca="1">IF(AND(G62&gt;0,G63&gt;G62,NOT(ISERROR(MATCH(G62,D:D,0)))),H62+1,H62)</f>
        <v>0</v>
      </c>
      <c r="I63" s="1">
        <f t="shared" ca="1" si="8"/>
        <v>0</v>
      </c>
      <c r="J63" s="7" t="str">
        <f t="shared" ca="1" si="6"/>
        <v/>
      </c>
      <c r="K63" s="1" t="str">
        <f ca="1">IF(J63="Linea_para_MAIL_creada_por_LuXML",IF(ISERROR(MATCH(INDIRECT(ADDRESS(ROW()-G63,7)),D:D,0)),J63,INDIRECT(ADDRESS(MATCH(INDIRECT(ADDRESS(ROW()-G63,7)),D:D,0),1))),J63)</f>
        <v/>
      </c>
      <c r="L63" s="7">
        <f t="shared" ca="1" si="9"/>
        <v>0</v>
      </c>
      <c r="M63" s="7" t="str">
        <f t="shared" ca="1" si="10"/>
        <v/>
      </c>
      <c r="N63" s="7">
        <f t="shared" ca="1" si="7"/>
        <v>0</v>
      </c>
      <c r="O63" s="9" t="str">
        <f ca="1">IF(N63&gt;-1,INDIRECT(ADDRESS(ROW(),13)),IF(N63&lt;N62,CONCATENATE("&lt;page-count count=",CHAR(34),1+LARGE(N:N,1)-LARGE(N:N,2),CHAR(34),"/&gt;"),INDIRECT(ADDRESS(ROW()-1,13))))</f>
        <v/>
      </c>
      <c r="P63" s="1">
        <f>IF(ROW()&lt;$S$4+2,IF('XML a procesar'!A62="",P62,IF(MID('XML a procesar'!A62,1,1)="&lt;",P62,P62+1)),P62)</f>
        <v>1</v>
      </c>
      <c r="Q63" s="3"/>
      <c r="V63" s="6"/>
    </row>
    <row r="64" spans="1:22" x14ac:dyDescent="0.25">
      <c r="A64" s="1" t="str">
        <f>IF('XML a procesar'!A63&gt;0,'XML a procesar'!A63,"")</f>
        <v/>
      </c>
      <c r="B64" s="7">
        <f t="shared" si="0"/>
        <v>0</v>
      </c>
      <c r="C64" s="1">
        <f t="shared" si="1"/>
        <v>0</v>
      </c>
      <c r="D64" s="1">
        <f t="shared" si="2"/>
        <v>0</v>
      </c>
      <c r="E64" s="1">
        <f t="shared" si="3"/>
        <v>0</v>
      </c>
      <c r="F64" s="1" t="str">
        <f t="shared" ca="1" si="4"/>
        <v/>
      </c>
      <c r="G64" s="1">
        <f t="shared" ca="1" si="5"/>
        <v>0</v>
      </c>
      <c r="H64" s="1">
        <f ca="1">IF(AND(G63&gt;0,G64&gt;G63,NOT(ISERROR(MATCH(G63,D:D,0)))),H63+1,H63)</f>
        <v>0</v>
      </c>
      <c r="I64" s="1">
        <f t="shared" ca="1" si="8"/>
        <v>0</v>
      </c>
      <c r="J64" s="7" t="str">
        <f t="shared" ca="1" si="6"/>
        <v/>
      </c>
      <c r="K64" s="1" t="str">
        <f ca="1">IF(J64="Linea_para_MAIL_creada_por_LuXML",IF(ISERROR(MATCH(INDIRECT(ADDRESS(ROW()-G64,7)),D:D,0)),J64,INDIRECT(ADDRESS(MATCH(INDIRECT(ADDRESS(ROW()-G64,7)),D:D,0),1))),J64)</f>
        <v/>
      </c>
      <c r="L64" s="7">
        <f t="shared" ca="1" si="9"/>
        <v>0</v>
      </c>
      <c r="M64" s="7" t="str">
        <f t="shared" ca="1" si="10"/>
        <v/>
      </c>
      <c r="N64" s="7">
        <f t="shared" ca="1" si="7"/>
        <v>0</v>
      </c>
      <c r="O64" s="9" t="str">
        <f ca="1">IF(N64&gt;-1,INDIRECT(ADDRESS(ROW(),13)),IF(N64&lt;N63,CONCATENATE("&lt;page-count count=",CHAR(34),1+LARGE(N:N,1)-LARGE(N:N,2),CHAR(34),"/&gt;"),INDIRECT(ADDRESS(ROW()-1,13))))</f>
        <v/>
      </c>
      <c r="P64" s="1">
        <f>IF(ROW()&lt;$S$4+2,IF('XML a procesar'!A63="",P63,IF(MID('XML a procesar'!A63,1,1)="&lt;",P63,P63+1)),P63)</f>
        <v>1</v>
      </c>
      <c r="Q64" s="3"/>
      <c r="V64" s="6"/>
    </row>
    <row r="65" spans="1:22" x14ac:dyDescent="0.25">
      <c r="A65" s="1" t="str">
        <f>IF('XML a procesar'!A64&gt;0,'XML a procesar'!A64,"")</f>
        <v/>
      </c>
      <c r="B65" s="7">
        <f t="shared" si="0"/>
        <v>0</v>
      </c>
      <c r="C65" s="1">
        <f t="shared" si="1"/>
        <v>0</v>
      </c>
      <c r="D65" s="1">
        <f>IF(AND(C65&gt;0,LEFT(A65,7)="&lt;email&gt;",ISNUMBER(SEARCH("@",A65,1))),C65,IF(LEFT(A65,10)="&lt;alt-text&gt;",-1,0))</f>
        <v>0</v>
      </c>
      <c r="E65" s="1">
        <f t="shared" si="3"/>
        <v>0</v>
      </c>
      <c r="F65" s="1" t="str">
        <f t="shared" ca="1" si="4"/>
        <v/>
      </c>
      <c r="G65" s="1">
        <f t="shared" ca="1" si="5"/>
        <v>0</v>
      </c>
      <c r="H65" s="1">
        <f ca="1">IF(AND(G64&gt;0,G65&gt;G64,NOT(ISERROR(MATCH(G64,D:D,0)))),H64+1,H64)</f>
        <v>0</v>
      </c>
      <c r="I65" s="1">
        <f t="shared" ca="1" si="8"/>
        <v>0</v>
      </c>
      <c r="J65" s="7" t="str">
        <f t="shared" ca="1" si="6"/>
        <v/>
      </c>
      <c r="K65" s="1" t="str">
        <f ca="1">IF(J65="Linea_para_MAIL_creada_por_LuXML",IF(ISERROR(MATCH(INDIRECT(ADDRESS(ROW()-G65,7)),D:D,0)),J65,INDIRECT(ADDRESS(MATCH(INDIRECT(ADDRESS(ROW()-G65,7)),D:D,0),1))),J65)</f>
        <v/>
      </c>
      <c r="L65" s="7">
        <f t="shared" ca="1" si="9"/>
        <v>0</v>
      </c>
      <c r="M65" s="7" t="str">
        <f t="shared" ca="1" si="10"/>
        <v/>
      </c>
      <c r="N65" s="7">
        <f t="shared" ca="1" si="7"/>
        <v>0</v>
      </c>
      <c r="O65" s="9" t="str">
        <f ca="1">IF(N65&gt;-1,INDIRECT(ADDRESS(ROW(),13)),IF(N65&lt;N64,CONCATENATE("&lt;page-count count=",CHAR(34),1+LARGE(N:N,1)-LARGE(N:N,2),CHAR(34),"/&gt;"),INDIRECT(ADDRESS(ROW()-1,13))))</f>
        <v/>
      </c>
      <c r="P65" s="1">
        <f>IF(ROW()&lt;$S$4+2,IF('XML a procesar'!A64="",P64,IF(MID('XML a procesar'!A64,1,1)="&lt;",P64,P64+1)),P64)</f>
        <v>1</v>
      </c>
      <c r="Q65" s="3"/>
      <c r="V65" s="6"/>
    </row>
    <row r="66" spans="1:22" x14ac:dyDescent="0.25">
      <c r="A66" s="1" t="str">
        <f>IF('XML a procesar'!A65&gt;0,'XML a procesar'!A65,"")</f>
        <v/>
      </c>
      <c r="B66" s="7">
        <f t="shared" si="0"/>
        <v>0</v>
      </c>
      <c r="C66" s="1">
        <f t="shared" si="1"/>
        <v>0</v>
      </c>
      <c r="D66" s="1">
        <f t="shared" si="2"/>
        <v>0</v>
      </c>
      <c r="E66" s="1">
        <f t="shared" si="3"/>
        <v>0</v>
      </c>
      <c r="F66" s="1" t="str">
        <f t="shared" ca="1" si="4"/>
        <v/>
      </c>
      <c r="G66" s="1">
        <f t="shared" ca="1" si="5"/>
        <v>0</v>
      </c>
      <c r="H66" s="1">
        <f ca="1">IF(AND(G65&gt;0,G66&gt;G65,NOT(ISERROR(MATCH(G65,D:D,0)))),H65+1,H65)</f>
        <v>0</v>
      </c>
      <c r="I66" s="1">
        <f t="shared" ca="1" si="8"/>
        <v>0</v>
      </c>
      <c r="J66" s="7" t="str">
        <f t="shared" ca="1" si="6"/>
        <v/>
      </c>
      <c r="K66" s="1" t="str">
        <f ca="1">IF(J66="Linea_para_MAIL_creada_por_LuXML",IF(ISERROR(MATCH(INDIRECT(ADDRESS(ROW()-G66,7)),D:D,0)),J66,INDIRECT(ADDRESS(MATCH(INDIRECT(ADDRESS(ROW()-G66,7)),D:D,0),1))),J66)</f>
        <v/>
      </c>
      <c r="L66" s="7">
        <f t="shared" ca="1" si="9"/>
        <v>0</v>
      </c>
      <c r="M66" s="7" t="str">
        <f t="shared" ca="1" si="10"/>
        <v/>
      </c>
      <c r="N66" s="7">
        <f t="shared" ca="1" si="7"/>
        <v>0</v>
      </c>
      <c r="O66" s="9" t="str">
        <f ca="1">IF(N66&gt;-1,INDIRECT(ADDRESS(ROW(),13)),IF(N66&lt;N65,CONCATENATE("&lt;page-count count=",CHAR(34),1+LARGE(N:N,1)-LARGE(N:N,2),CHAR(34),"/&gt;"),INDIRECT(ADDRESS(ROW()-1,13))))</f>
        <v/>
      </c>
      <c r="P66" s="1">
        <f>IF(ROW()&lt;$S$4+2,IF('XML a procesar'!A65="",P65,IF(MID('XML a procesar'!A65,1,1)="&lt;",P65,P65+1)),P65)</f>
        <v>1</v>
      </c>
      <c r="Q66" s="3"/>
      <c r="V66" s="6"/>
    </row>
    <row r="67" spans="1:22" x14ac:dyDescent="0.25">
      <c r="A67" s="1" t="str">
        <f>IF('XML a procesar'!A66&gt;0,'XML a procesar'!A66,"")</f>
        <v/>
      </c>
      <c r="B67" s="7">
        <f t="shared" ref="B67:B130" si="15">IF(ISERROR(FIND("/doi.org/",A67,1)),0,1)</f>
        <v>0</v>
      </c>
      <c r="C67" s="1">
        <f t="shared" si="1"/>
        <v>0</v>
      </c>
      <c r="D67" s="1">
        <f t="shared" ref="D67:D130" si="16">IF(AND(C67&gt;0,LEFT(A67,7)="&lt;email&gt;",ISNUMBER(SEARCH("@",A67,1))),C67,IF(LEFT(A67,10)="&lt;alt-text&gt;",-1,0))</f>
        <v>0</v>
      </c>
      <c r="E67" s="1">
        <f t="shared" si="3"/>
        <v>0</v>
      </c>
      <c r="F67" s="1" t="str">
        <f t="shared" ref="F67:F130" ca="1" si="17">INDIRECT(ADDRESS(ROW()+INDIRECT(ADDRESS(ROW()+E67,5)),1))</f>
        <v/>
      </c>
      <c r="G67" s="1">
        <f t="shared" ca="1" si="5"/>
        <v>0</v>
      </c>
      <c r="H67" s="1">
        <f ca="1">IF(AND(G66&gt;0,G67&gt;G66,NOT(ISERROR(MATCH(G66,D:D,0)))),H66+1,H66)</f>
        <v>0</v>
      </c>
      <c r="I67" s="1">
        <f t="shared" ca="1" si="8"/>
        <v>0</v>
      </c>
      <c r="J67" s="7" t="str">
        <f t="shared" ca="1" si="6"/>
        <v/>
      </c>
      <c r="K67" s="1" t="str">
        <f ca="1">IF(J67="Linea_para_MAIL_creada_por_LuXML",IF(ISERROR(MATCH(INDIRECT(ADDRESS(ROW()-G67,7)),D:D,0)),J67,INDIRECT(ADDRESS(MATCH(INDIRECT(ADDRESS(ROW()-G67,7)),D:D,0),1))),J67)</f>
        <v/>
      </c>
      <c r="L67" s="7">
        <f t="shared" ca="1" si="9"/>
        <v>0</v>
      </c>
      <c r="M67" s="7" t="str">
        <f t="shared" ca="1" si="10"/>
        <v/>
      </c>
      <c r="N67" s="7">
        <f t="shared" ca="1" si="7"/>
        <v>0</v>
      </c>
      <c r="O67" s="9" t="str">
        <f ca="1">IF(N67&gt;-1,INDIRECT(ADDRESS(ROW(),13)),IF(N67&lt;N66,CONCATENATE("&lt;page-count count=",CHAR(34),1+LARGE(N:N,1)-LARGE(N:N,2),CHAR(34),"/&gt;"),INDIRECT(ADDRESS(ROW()-1,13))))</f>
        <v/>
      </c>
      <c r="P67" s="1">
        <f>IF(ROW()&lt;$S$4+2,IF('XML a procesar'!A66="",P66,IF(MID('XML a procesar'!A66,1,1)="&lt;",P66,P66+1)),P66)</f>
        <v>1</v>
      </c>
      <c r="Q67" s="3"/>
      <c r="V67" s="6"/>
    </row>
    <row r="68" spans="1:22" x14ac:dyDescent="0.25">
      <c r="A68" s="1" t="str">
        <f>IF('XML a procesar'!A67&gt;0,'XML a procesar'!A67,"")</f>
        <v/>
      </c>
      <c r="B68" s="7">
        <f t="shared" si="15"/>
        <v>0</v>
      </c>
      <c r="C68" s="1">
        <f t="shared" ref="C68:C131" si="18">IF(LEFT(A67,16)="&lt;contrib contrib",C67+1,IF(LEFT(A67,16)="&lt;/contrib-group&gt;",0,IF(LEFT(A67,10)="&lt;/contrib&gt;",C67,C67)))</f>
        <v>0</v>
      </c>
      <c r="D68" s="1">
        <f t="shared" si="16"/>
        <v>0</v>
      </c>
      <c r="E68" s="1">
        <f t="shared" ref="E68:E131" si="19">IF(D68=0,E67,E67+1)</f>
        <v>0</v>
      </c>
      <c r="F68" s="1" t="str">
        <f t="shared" ca="1" si="17"/>
        <v/>
      </c>
      <c r="G68" s="1">
        <f t="shared" ref="G68:G131" ca="1" si="20">IF(LEFT(F68,7)="&lt;aff id",_xlfn.NUMBERVALUE(MID(F68,13,LEN(F68)-14)),IF(F68="&lt;/aff&gt;",G67+1,G67))</f>
        <v>0</v>
      </c>
      <c r="H68" s="1">
        <f ca="1">IF(AND(G67&gt;0,G68&gt;G67,NOT(ISERROR(MATCH(G67,D:D,0)))),H67+1,H67)</f>
        <v>0</v>
      </c>
      <c r="I68" s="1">
        <f t="shared" ref="I68:I131" ca="1" si="21">INDIRECT(ADDRESS(ROW()-INDIRECT(ADDRESS(ROW()-H68,8)),8))</f>
        <v>0</v>
      </c>
      <c r="J68" s="7" t="str">
        <f t="shared" ref="J68:J131" ca="1" si="22">IF(J67="Linea_para_MAIL_creada_por_LuXML","&lt;/aff&gt;",IF(I68&gt;INDIRECT(ADDRESS(ROW()-I68-1,8)),"Linea_para_MAIL_creada_por_LuXML",INDIRECT(ADDRESS(ROW()-I68,6))))</f>
        <v/>
      </c>
      <c r="K68" s="1" t="str">
        <f ca="1">IF(J68="Linea_para_MAIL_creada_por_LuXML",IF(ISERROR(MATCH(INDIRECT(ADDRESS(ROW()-G68,7)),D:D,0)),J68,INDIRECT(ADDRESS(MATCH(INDIRECT(ADDRESS(ROW()-G68,7)),D:D,0),1))),J68)</f>
        <v/>
      </c>
      <c r="L68" s="7">
        <f t="shared" ref="L68:L131" ca="1" si="23">IF(OR(MID(K66,3,5)="page&gt;",MID(K67,3,5)="page&gt;"),L67,IF(OR(K67="&lt;history&gt;",K68="&lt;history&gt;"),L67+1,L67))</f>
        <v>0</v>
      </c>
      <c r="M68" s="7" t="str">
        <f t="shared" ca="1" si="10"/>
        <v/>
      </c>
      <c r="N68" s="7">
        <f t="shared" ref="N68:N131" ca="1" si="24">IF(N67=-1,-1,IF(M68="&lt;/counts&gt;",-1,IF(OR(LEFT(M68,7)="&lt;fpage&gt;",LEFT(M68,7)="&lt;lpage&gt;"),VALUE(MID(M68,8,LEN(M68)-15)),0)))</f>
        <v>0</v>
      </c>
      <c r="O68" s="9" t="str">
        <f ca="1">IF(N68&gt;-1,INDIRECT(ADDRESS(ROW(),13)),IF(N68&lt;N67,CONCATENATE("&lt;page-count count=",CHAR(34),1+LARGE(N:N,1)-LARGE(N:N,2),CHAR(34),"/&gt;"),INDIRECT(ADDRESS(ROW()-1,13))))</f>
        <v/>
      </c>
      <c r="P68" s="1">
        <f>IF(ROW()&lt;$S$4+2,IF('XML a procesar'!A67="",P67,IF(MID('XML a procesar'!A67,1,1)="&lt;",P67,P67+1)),P67)</f>
        <v>1</v>
      </c>
      <c r="Q68" s="3"/>
      <c r="V68" s="6"/>
    </row>
    <row r="69" spans="1:22" x14ac:dyDescent="0.25">
      <c r="A69" s="1" t="str">
        <f>IF('XML a procesar'!A68&gt;0,'XML a procesar'!A68,"")</f>
        <v/>
      </c>
      <c r="B69" s="7">
        <f t="shared" si="15"/>
        <v>0</v>
      </c>
      <c r="C69" s="1">
        <f t="shared" si="18"/>
        <v>0</v>
      </c>
      <c r="D69" s="1">
        <f t="shared" si="16"/>
        <v>0</v>
      </c>
      <c r="E69" s="1">
        <f t="shared" si="19"/>
        <v>0</v>
      </c>
      <c r="F69" s="1" t="str">
        <f t="shared" ca="1" si="17"/>
        <v/>
      </c>
      <c r="G69" s="1">
        <f t="shared" ca="1" si="20"/>
        <v>0</v>
      </c>
      <c r="H69" s="1">
        <f ca="1">IF(AND(G68&gt;0,G69&gt;G68,NOT(ISERROR(MATCH(G68,D:D,0)))),H68+1,H68)</f>
        <v>0</v>
      </c>
      <c r="I69" s="1">
        <f t="shared" ca="1" si="21"/>
        <v>0</v>
      </c>
      <c r="J69" s="7" t="str">
        <f t="shared" ca="1" si="22"/>
        <v/>
      </c>
      <c r="K69" s="1" t="str">
        <f ca="1">IF(J69="Linea_para_MAIL_creada_por_LuXML",IF(ISERROR(MATCH(INDIRECT(ADDRESS(ROW()-G69,7)),D:D,0)),J69,INDIRECT(ADDRESS(MATCH(INDIRECT(ADDRESS(ROW()-G69,7)),D:D,0),1))),J69)</f>
        <v/>
      </c>
      <c r="L69" s="7">
        <f t="shared" ca="1" si="23"/>
        <v>0</v>
      </c>
      <c r="M69" s="7" t="str">
        <f t="shared" ca="1" si="10"/>
        <v/>
      </c>
      <c r="N69" s="7">
        <f t="shared" ca="1" si="24"/>
        <v>0</v>
      </c>
      <c r="O69" s="9" t="str">
        <f ca="1">IF(N69&gt;-1,INDIRECT(ADDRESS(ROW(),13)),IF(N69&lt;N68,CONCATENATE("&lt;page-count count=",CHAR(34),1+LARGE(N:N,1)-LARGE(N:N,2),CHAR(34),"/&gt;"),INDIRECT(ADDRESS(ROW()-1,13))))</f>
        <v/>
      </c>
      <c r="P69" s="1">
        <f>IF(ROW()&lt;$S$4+2,IF('XML a procesar'!A68="",P68,IF(MID('XML a procesar'!A68,1,1)="&lt;",P68,P68+1)),P68)</f>
        <v>1</v>
      </c>
      <c r="Q69" s="3"/>
      <c r="V69" s="6"/>
    </row>
    <row r="70" spans="1:22" x14ac:dyDescent="0.25">
      <c r="A70" s="1" t="str">
        <f>IF('XML a procesar'!A69&gt;0,'XML a procesar'!A69,"")</f>
        <v/>
      </c>
      <c r="B70" s="7">
        <f t="shared" si="15"/>
        <v>0</v>
      </c>
      <c r="C70" s="1">
        <f t="shared" si="18"/>
        <v>0</v>
      </c>
      <c r="D70" s="1">
        <f t="shared" si="16"/>
        <v>0</v>
      </c>
      <c r="E70" s="1">
        <f t="shared" si="19"/>
        <v>0</v>
      </c>
      <c r="F70" s="1" t="str">
        <f t="shared" ca="1" si="17"/>
        <v/>
      </c>
      <c r="G70" s="1">
        <f t="shared" ca="1" si="20"/>
        <v>0</v>
      </c>
      <c r="H70" s="1">
        <f ca="1">IF(AND(G69&gt;0,G70&gt;G69,NOT(ISERROR(MATCH(G69,D:D,0)))),H69+1,H69)</f>
        <v>0</v>
      </c>
      <c r="I70" s="1">
        <f t="shared" ca="1" si="21"/>
        <v>0</v>
      </c>
      <c r="J70" s="7" t="str">
        <f t="shared" ca="1" si="22"/>
        <v/>
      </c>
      <c r="K70" s="1" t="str">
        <f ca="1">IF(J70="Linea_para_MAIL_creada_por_LuXML",IF(ISERROR(MATCH(INDIRECT(ADDRESS(ROW()-G70,7)),D:D,0)),J70,INDIRECT(ADDRESS(MATCH(INDIRECT(ADDRESS(ROW()-G70,7)),D:D,0),1))),J70)</f>
        <v/>
      </c>
      <c r="L70" s="7">
        <f t="shared" ca="1" si="23"/>
        <v>0</v>
      </c>
      <c r="M70" s="7" t="str">
        <f t="shared" ref="M70:M133" ca="1" si="25">IF(L70&gt;L69,IF(L70=1,CONCATENATE("&lt;fpage&gt;",$S$10,"&lt;/fpage&gt;"),CONCATENATE("&lt;lpage&gt;",$S$10+1,"&lt;/lpage&gt;")),IF(ISERROR(INDIRECT(ADDRESS(ROW()-L70,11),1)),"",INDIRECT(ADDRESS(ROW()-L70,11),1)))</f>
        <v/>
      </c>
      <c r="N70" s="7">
        <f t="shared" ca="1" si="24"/>
        <v>0</v>
      </c>
      <c r="O70" s="9" t="str">
        <f ca="1">IF(N70&gt;-1,INDIRECT(ADDRESS(ROW(),13)),IF(N70&lt;N69,CONCATENATE("&lt;page-count count=",CHAR(34),1+LARGE(N:N,1)-LARGE(N:N,2),CHAR(34),"/&gt;"),INDIRECT(ADDRESS(ROW()-1,13))))</f>
        <v/>
      </c>
      <c r="P70" s="1">
        <f>IF(ROW()&lt;$S$4+2,IF('XML a procesar'!A69="",P69,IF(MID('XML a procesar'!A69,1,1)="&lt;",P69,P69+1)),P69)</f>
        <v>1</v>
      </c>
      <c r="Q70" s="3"/>
      <c r="V70" s="6"/>
    </row>
    <row r="71" spans="1:22" x14ac:dyDescent="0.25">
      <c r="A71" s="1" t="str">
        <f>IF('XML a procesar'!A70&gt;0,'XML a procesar'!A70,"")</f>
        <v/>
      </c>
      <c r="B71" s="7">
        <f t="shared" si="15"/>
        <v>0</v>
      </c>
      <c r="C71" s="1">
        <f t="shared" si="18"/>
        <v>0</v>
      </c>
      <c r="D71" s="1">
        <f t="shared" si="16"/>
        <v>0</v>
      </c>
      <c r="E71" s="1">
        <f t="shared" si="19"/>
        <v>0</v>
      </c>
      <c r="F71" s="1" t="str">
        <f t="shared" ca="1" si="17"/>
        <v/>
      </c>
      <c r="G71" s="1">
        <f t="shared" ca="1" si="20"/>
        <v>0</v>
      </c>
      <c r="H71" s="1">
        <f ca="1">IF(AND(G70&gt;0,G71&gt;G70,NOT(ISERROR(MATCH(G70,D:D,0)))),H70+1,H70)</f>
        <v>0</v>
      </c>
      <c r="I71" s="1">
        <f t="shared" ca="1" si="21"/>
        <v>0</v>
      </c>
      <c r="J71" s="7" t="str">
        <f t="shared" ca="1" si="22"/>
        <v/>
      </c>
      <c r="K71" s="1" t="str">
        <f ca="1">IF(J71="Linea_para_MAIL_creada_por_LuXML",IF(ISERROR(MATCH(INDIRECT(ADDRESS(ROW()-G71,7)),D:D,0)),J71,INDIRECT(ADDRESS(MATCH(INDIRECT(ADDRESS(ROW()-G71,7)),D:D,0),1))),J71)</f>
        <v/>
      </c>
      <c r="L71" s="7">
        <f t="shared" ca="1" si="23"/>
        <v>0</v>
      </c>
      <c r="M71" s="7" t="str">
        <f t="shared" ca="1" si="25"/>
        <v/>
      </c>
      <c r="N71" s="7">
        <f t="shared" ca="1" si="24"/>
        <v>0</v>
      </c>
      <c r="O71" s="9" t="str">
        <f ca="1">IF(N71&gt;-1,INDIRECT(ADDRESS(ROW(),13)),IF(N71&lt;N70,CONCATENATE("&lt;page-count count=",CHAR(34),1+LARGE(N:N,1)-LARGE(N:N,2),CHAR(34),"/&gt;"),INDIRECT(ADDRESS(ROW()-1,13))))</f>
        <v/>
      </c>
      <c r="P71" s="1">
        <f>IF(ROW()&lt;$S$4+2,IF('XML a procesar'!A70="",P70,IF(MID('XML a procesar'!A70,1,1)="&lt;",P70,P70+1)),P70)</f>
        <v>1</v>
      </c>
      <c r="Q71" s="3"/>
      <c r="V71" s="6"/>
    </row>
    <row r="72" spans="1:22" x14ac:dyDescent="0.25">
      <c r="A72" s="1" t="str">
        <f>IF('XML a procesar'!A71&gt;0,'XML a procesar'!A71,"")</f>
        <v/>
      </c>
      <c r="B72" s="7">
        <f t="shared" si="15"/>
        <v>0</v>
      </c>
      <c r="C72" s="1">
        <f t="shared" si="18"/>
        <v>0</v>
      </c>
      <c r="D72" s="1">
        <f t="shared" si="16"/>
        <v>0</v>
      </c>
      <c r="E72" s="1">
        <f t="shared" si="19"/>
        <v>0</v>
      </c>
      <c r="F72" s="1" t="str">
        <f t="shared" ca="1" si="17"/>
        <v/>
      </c>
      <c r="G72" s="1">
        <f t="shared" ca="1" si="20"/>
        <v>0</v>
      </c>
      <c r="H72" s="1">
        <f ca="1">IF(AND(G71&gt;0,G72&gt;G71,NOT(ISERROR(MATCH(G71,D:D,0)))),H71+1,H71)</f>
        <v>0</v>
      </c>
      <c r="I72" s="1">
        <f t="shared" ca="1" si="21"/>
        <v>0</v>
      </c>
      <c r="J72" s="7" t="str">
        <f t="shared" ca="1" si="22"/>
        <v/>
      </c>
      <c r="K72" s="1" t="str">
        <f ca="1">IF(J72="Linea_para_MAIL_creada_por_LuXML",IF(ISERROR(MATCH(INDIRECT(ADDRESS(ROW()-G72,7)),D:D,0)),J72,INDIRECT(ADDRESS(MATCH(INDIRECT(ADDRESS(ROW()-G72,7)),D:D,0),1))),J72)</f>
        <v/>
      </c>
      <c r="L72" s="7">
        <f t="shared" ca="1" si="23"/>
        <v>0</v>
      </c>
      <c r="M72" s="7" t="str">
        <f t="shared" ca="1" si="25"/>
        <v/>
      </c>
      <c r="N72" s="7">
        <f t="shared" ca="1" si="24"/>
        <v>0</v>
      </c>
      <c r="O72" s="9" t="str">
        <f ca="1">IF(N72&gt;-1,INDIRECT(ADDRESS(ROW(),13)),IF(N72&lt;N71,CONCATENATE("&lt;page-count count=",CHAR(34),1+LARGE(N:N,1)-LARGE(N:N,2),CHAR(34),"/&gt;"),INDIRECT(ADDRESS(ROW()-1,13))))</f>
        <v/>
      </c>
      <c r="P72" s="1">
        <f>IF(ROW()&lt;$S$4+2,IF('XML a procesar'!A71="",P71,IF(MID('XML a procesar'!A71,1,1)="&lt;",P71,P71+1)),P71)</f>
        <v>1</v>
      </c>
      <c r="Q72" s="3"/>
      <c r="V72" s="6"/>
    </row>
    <row r="73" spans="1:22" x14ac:dyDescent="0.25">
      <c r="A73" s="1" t="str">
        <f>IF('XML a procesar'!A72&gt;0,'XML a procesar'!A72,"")</f>
        <v/>
      </c>
      <c r="B73" s="7">
        <f t="shared" si="15"/>
        <v>0</v>
      </c>
      <c r="C73" s="1">
        <f t="shared" si="18"/>
        <v>0</v>
      </c>
      <c r="D73" s="1">
        <f t="shared" si="16"/>
        <v>0</v>
      </c>
      <c r="E73" s="1">
        <f t="shared" si="19"/>
        <v>0</v>
      </c>
      <c r="F73" s="1" t="str">
        <f t="shared" ca="1" si="17"/>
        <v/>
      </c>
      <c r="G73" s="1">
        <f t="shared" ca="1" si="20"/>
        <v>0</v>
      </c>
      <c r="H73" s="1">
        <f ca="1">IF(AND(G72&gt;0,G73&gt;G72,NOT(ISERROR(MATCH(G72,D:D,0)))),H72+1,H72)</f>
        <v>0</v>
      </c>
      <c r="I73" s="1">
        <f t="shared" ca="1" si="21"/>
        <v>0</v>
      </c>
      <c r="J73" s="7" t="str">
        <f t="shared" ca="1" si="22"/>
        <v/>
      </c>
      <c r="K73" s="1" t="str">
        <f ca="1">IF(J73="Linea_para_MAIL_creada_por_LuXML",IF(ISERROR(MATCH(INDIRECT(ADDRESS(ROW()-G73,7)),D:D,0)),J73,INDIRECT(ADDRESS(MATCH(INDIRECT(ADDRESS(ROW()-G73,7)),D:D,0),1))),J73)</f>
        <v/>
      </c>
      <c r="L73" s="7">
        <f t="shared" ca="1" si="23"/>
        <v>0</v>
      </c>
      <c r="M73" s="7" t="str">
        <f t="shared" ca="1" si="25"/>
        <v/>
      </c>
      <c r="N73" s="7">
        <f t="shared" ca="1" si="24"/>
        <v>0</v>
      </c>
      <c r="O73" s="9" t="str">
        <f ca="1">IF(N73&gt;-1,INDIRECT(ADDRESS(ROW(),13)),IF(N73&lt;N72,CONCATENATE("&lt;page-count count=",CHAR(34),1+LARGE(N:N,1)-LARGE(N:N,2),CHAR(34),"/&gt;"),INDIRECT(ADDRESS(ROW()-1,13))))</f>
        <v/>
      </c>
      <c r="P73" s="1">
        <f>IF(ROW()&lt;$S$4+2,IF('XML a procesar'!A72="",P72,IF(MID('XML a procesar'!A72,1,1)="&lt;",P72,P72+1)),P72)</f>
        <v>1</v>
      </c>
      <c r="Q73" s="3"/>
      <c r="V73" s="6"/>
    </row>
    <row r="74" spans="1:22" x14ac:dyDescent="0.25">
      <c r="A74" s="1" t="str">
        <f>IF('XML a procesar'!A73&gt;0,'XML a procesar'!A73,"")</f>
        <v/>
      </c>
      <c r="B74" s="7">
        <f t="shared" si="15"/>
        <v>0</v>
      </c>
      <c r="C74" s="1">
        <f t="shared" si="18"/>
        <v>0</v>
      </c>
      <c r="D74" s="1">
        <f t="shared" si="16"/>
        <v>0</v>
      </c>
      <c r="E74" s="1">
        <f t="shared" si="19"/>
        <v>0</v>
      </c>
      <c r="F74" s="1" t="str">
        <f t="shared" ca="1" si="17"/>
        <v/>
      </c>
      <c r="G74" s="1">
        <f t="shared" ca="1" si="20"/>
        <v>0</v>
      </c>
      <c r="H74" s="1">
        <f ca="1">IF(AND(G73&gt;0,G74&gt;G73,NOT(ISERROR(MATCH(G73,D:D,0)))),H73+1,H73)</f>
        <v>0</v>
      </c>
      <c r="I74" s="1">
        <f t="shared" ca="1" si="21"/>
        <v>0</v>
      </c>
      <c r="J74" s="7" t="str">
        <f t="shared" ca="1" si="22"/>
        <v/>
      </c>
      <c r="K74" s="1" t="str">
        <f ca="1">IF(J74="Linea_para_MAIL_creada_por_LuXML",IF(ISERROR(MATCH(INDIRECT(ADDRESS(ROW()-G74,7)),D:D,0)),J74,INDIRECT(ADDRESS(MATCH(INDIRECT(ADDRESS(ROW()-G74,7)),D:D,0),1))),J74)</f>
        <v/>
      </c>
      <c r="L74" s="7">
        <f t="shared" ca="1" si="23"/>
        <v>0</v>
      </c>
      <c r="M74" s="7" t="str">
        <f t="shared" ca="1" si="25"/>
        <v/>
      </c>
      <c r="N74" s="7">
        <f t="shared" ca="1" si="24"/>
        <v>0</v>
      </c>
      <c r="O74" s="9" t="str">
        <f ca="1">IF(N74&gt;-1,INDIRECT(ADDRESS(ROW(),13)),IF(N74&lt;N73,CONCATENATE("&lt;page-count count=",CHAR(34),1+LARGE(N:N,1)-LARGE(N:N,2),CHAR(34),"/&gt;"),INDIRECT(ADDRESS(ROW()-1,13))))</f>
        <v/>
      </c>
      <c r="P74" s="1">
        <f>IF(ROW()&lt;$S$4+2,IF('XML a procesar'!A73="",P73,IF(MID('XML a procesar'!A73,1,1)="&lt;",P73,P73+1)),P73)</f>
        <v>1</v>
      </c>
      <c r="Q74" s="3"/>
      <c r="V74" s="6"/>
    </row>
    <row r="75" spans="1:22" x14ac:dyDescent="0.25">
      <c r="A75" s="1" t="str">
        <f>IF('XML a procesar'!A74&gt;0,'XML a procesar'!A74,"")</f>
        <v/>
      </c>
      <c r="B75" s="7">
        <f t="shared" si="15"/>
        <v>0</v>
      </c>
      <c r="C75" s="1">
        <f t="shared" si="18"/>
        <v>0</v>
      </c>
      <c r="D75" s="1">
        <f t="shared" si="16"/>
        <v>0</v>
      </c>
      <c r="E75" s="1">
        <f t="shared" si="19"/>
        <v>0</v>
      </c>
      <c r="F75" s="1" t="str">
        <f t="shared" ca="1" si="17"/>
        <v/>
      </c>
      <c r="G75" s="1">
        <f t="shared" ca="1" si="20"/>
        <v>0</v>
      </c>
      <c r="H75" s="1">
        <f ca="1">IF(AND(G74&gt;0,G75&gt;G74,NOT(ISERROR(MATCH(G74,D:D,0)))),H74+1,H74)</f>
        <v>0</v>
      </c>
      <c r="I75" s="1">
        <f t="shared" ca="1" si="21"/>
        <v>0</v>
      </c>
      <c r="J75" s="7" t="str">
        <f t="shared" ca="1" si="22"/>
        <v/>
      </c>
      <c r="K75" s="1" t="str">
        <f ca="1">IF(J75="Linea_para_MAIL_creada_por_LuXML",IF(ISERROR(MATCH(INDIRECT(ADDRESS(ROW()-G75,7)),D:D,0)),J75,INDIRECT(ADDRESS(MATCH(INDIRECT(ADDRESS(ROW()-G75,7)),D:D,0),1))),J75)</f>
        <v/>
      </c>
      <c r="L75" s="7">
        <f t="shared" ca="1" si="23"/>
        <v>0</v>
      </c>
      <c r="M75" s="7" t="str">
        <f t="shared" ca="1" si="25"/>
        <v/>
      </c>
      <c r="N75" s="7">
        <f t="shared" ca="1" si="24"/>
        <v>0</v>
      </c>
      <c r="O75" s="9" t="str">
        <f ca="1">IF(N75&gt;-1,INDIRECT(ADDRESS(ROW(),13)),IF(N75&lt;N74,CONCATENATE("&lt;page-count count=",CHAR(34),1+LARGE(N:N,1)-LARGE(N:N,2),CHAR(34),"/&gt;"),INDIRECT(ADDRESS(ROW()-1,13))))</f>
        <v/>
      </c>
      <c r="P75" s="1">
        <f>IF(ROW()&lt;$S$4+2,IF('XML a procesar'!A74="",P74,IF(MID('XML a procesar'!A74,1,1)="&lt;",P74,P74+1)),P74)</f>
        <v>1</v>
      </c>
      <c r="Q75" s="3"/>
      <c r="V75" s="6"/>
    </row>
    <row r="76" spans="1:22" x14ac:dyDescent="0.25">
      <c r="A76" s="1" t="str">
        <f>IF('XML a procesar'!A75&gt;0,'XML a procesar'!A75,"")</f>
        <v/>
      </c>
      <c r="B76" s="7">
        <f t="shared" si="15"/>
        <v>0</v>
      </c>
      <c r="C76" s="1">
        <f t="shared" si="18"/>
        <v>0</v>
      </c>
      <c r="D76" s="1">
        <f t="shared" si="16"/>
        <v>0</v>
      </c>
      <c r="E76" s="1">
        <f t="shared" si="19"/>
        <v>0</v>
      </c>
      <c r="F76" s="1" t="str">
        <f t="shared" ca="1" si="17"/>
        <v/>
      </c>
      <c r="G76" s="1">
        <f t="shared" ca="1" si="20"/>
        <v>0</v>
      </c>
      <c r="H76" s="1">
        <f ca="1">IF(AND(G75&gt;0,G76&gt;G75,NOT(ISERROR(MATCH(G75,D:D,0)))),H75+1,H75)</f>
        <v>0</v>
      </c>
      <c r="I76" s="1">
        <f t="shared" ca="1" si="21"/>
        <v>0</v>
      </c>
      <c r="J76" s="7" t="str">
        <f t="shared" ca="1" si="22"/>
        <v/>
      </c>
      <c r="K76" s="1" t="str">
        <f ca="1">IF(J76="Linea_para_MAIL_creada_por_LuXML",IF(ISERROR(MATCH(INDIRECT(ADDRESS(ROW()-G76,7)),D:D,0)),J76,INDIRECT(ADDRESS(MATCH(INDIRECT(ADDRESS(ROW()-G76,7)),D:D,0),1))),J76)</f>
        <v/>
      </c>
      <c r="L76" s="7">
        <f t="shared" ca="1" si="23"/>
        <v>0</v>
      </c>
      <c r="M76" s="7" t="str">
        <f t="shared" ca="1" si="25"/>
        <v/>
      </c>
      <c r="N76" s="7">
        <f t="shared" ca="1" si="24"/>
        <v>0</v>
      </c>
      <c r="O76" s="9" t="str">
        <f ca="1">IF(N76&gt;-1,INDIRECT(ADDRESS(ROW(),13)),IF(N76&lt;N75,CONCATENATE("&lt;page-count count=",CHAR(34),1+LARGE(N:N,1)-LARGE(N:N,2),CHAR(34),"/&gt;"),INDIRECT(ADDRESS(ROW()-1,13))))</f>
        <v/>
      </c>
      <c r="P76" s="1">
        <f>IF(ROW()&lt;$S$4+2,IF('XML a procesar'!A75="",P75,IF(MID('XML a procesar'!A75,1,1)="&lt;",P75,P75+1)),P75)</f>
        <v>1</v>
      </c>
      <c r="Q76" s="3"/>
      <c r="V76" s="6"/>
    </row>
    <row r="77" spans="1:22" x14ac:dyDescent="0.25">
      <c r="A77" s="1" t="str">
        <f>IF('XML a procesar'!A76&gt;0,'XML a procesar'!A76,"")</f>
        <v/>
      </c>
      <c r="B77" s="7">
        <f t="shared" si="15"/>
        <v>0</v>
      </c>
      <c r="C77" s="1">
        <f t="shared" si="18"/>
        <v>0</v>
      </c>
      <c r="D77" s="1">
        <f t="shared" si="16"/>
        <v>0</v>
      </c>
      <c r="E77" s="1">
        <f t="shared" si="19"/>
        <v>0</v>
      </c>
      <c r="F77" s="1" t="str">
        <f t="shared" ca="1" si="17"/>
        <v/>
      </c>
      <c r="G77" s="1">
        <f t="shared" ca="1" si="20"/>
        <v>0</v>
      </c>
      <c r="H77" s="1">
        <f ca="1">IF(AND(G76&gt;0,G77&gt;G76,NOT(ISERROR(MATCH(G76,D:D,0)))),H76+1,H76)</f>
        <v>0</v>
      </c>
      <c r="I77" s="1">
        <f t="shared" ca="1" si="21"/>
        <v>0</v>
      </c>
      <c r="J77" s="7" t="str">
        <f t="shared" ca="1" si="22"/>
        <v/>
      </c>
      <c r="K77" s="1" t="str">
        <f ca="1">IF(J77="Linea_para_MAIL_creada_por_LuXML",IF(ISERROR(MATCH(INDIRECT(ADDRESS(ROW()-G77,7)),D:D,0)),J77,INDIRECT(ADDRESS(MATCH(INDIRECT(ADDRESS(ROW()-G77,7)),D:D,0),1))),J77)</f>
        <v/>
      </c>
      <c r="L77" s="7">
        <f t="shared" ca="1" si="23"/>
        <v>0</v>
      </c>
      <c r="M77" s="7" t="str">
        <f t="shared" ca="1" si="25"/>
        <v/>
      </c>
      <c r="N77" s="7">
        <f t="shared" ca="1" si="24"/>
        <v>0</v>
      </c>
      <c r="O77" s="9" t="str">
        <f ca="1">IF(N77&gt;-1,INDIRECT(ADDRESS(ROW(),13)),IF(N77&lt;N76,CONCATENATE("&lt;page-count count=",CHAR(34),1+LARGE(N:N,1)-LARGE(N:N,2),CHAR(34),"/&gt;"),INDIRECT(ADDRESS(ROW()-1,13))))</f>
        <v/>
      </c>
      <c r="P77" s="1">
        <f>IF(ROW()&lt;$S$4+2,IF('XML a procesar'!A76="",P76,IF(MID('XML a procesar'!A76,1,1)="&lt;",P76,P76+1)),P76)</f>
        <v>1</v>
      </c>
      <c r="Q77" s="3"/>
      <c r="V77" s="6"/>
    </row>
    <row r="78" spans="1:22" x14ac:dyDescent="0.25">
      <c r="A78" s="1" t="str">
        <f>IF('XML a procesar'!A77&gt;0,'XML a procesar'!A77,"")</f>
        <v/>
      </c>
      <c r="B78" s="7">
        <f t="shared" si="15"/>
        <v>0</v>
      </c>
      <c r="C78" s="1">
        <f t="shared" si="18"/>
        <v>0</v>
      </c>
      <c r="D78" s="1">
        <f t="shared" si="16"/>
        <v>0</v>
      </c>
      <c r="E78" s="1">
        <f t="shared" si="19"/>
        <v>0</v>
      </c>
      <c r="F78" s="1" t="str">
        <f t="shared" ca="1" si="17"/>
        <v/>
      </c>
      <c r="G78" s="1">
        <f t="shared" ca="1" si="20"/>
        <v>0</v>
      </c>
      <c r="H78" s="1">
        <f ca="1">IF(AND(G77&gt;0,G78&gt;G77,NOT(ISERROR(MATCH(G77,D:D,0)))),H77+1,H77)</f>
        <v>0</v>
      </c>
      <c r="I78" s="1">
        <f t="shared" ca="1" si="21"/>
        <v>0</v>
      </c>
      <c r="J78" s="7" t="str">
        <f t="shared" ca="1" si="22"/>
        <v/>
      </c>
      <c r="K78" s="1" t="str">
        <f ca="1">IF(J78="Linea_para_MAIL_creada_por_LuXML",IF(ISERROR(MATCH(INDIRECT(ADDRESS(ROW()-G78,7)),D:D,0)),J78,INDIRECT(ADDRESS(MATCH(INDIRECT(ADDRESS(ROW()-G78,7)),D:D,0),1))),J78)</f>
        <v/>
      </c>
      <c r="L78" s="7">
        <f t="shared" ca="1" si="23"/>
        <v>0</v>
      </c>
      <c r="M78" s="7" t="str">
        <f t="shared" ca="1" si="25"/>
        <v/>
      </c>
      <c r="N78" s="7">
        <f t="shared" ca="1" si="24"/>
        <v>0</v>
      </c>
      <c r="O78" s="9" t="str">
        <f ca="1">IF(N78&gt;-1,INDIRECT(ADDRESS(ROW(),13)),IF(N78&lt;N77,CONCATENATE("&lt;page-count count=",CHAR(34),1+LARGE(N:N,1)-LARGE(N:N,2),CHAR(34),"/&gt;"),INDIRECT(ADDRESS(ROW()-1,13))))</f>
        <v/>
      </c>
      <c r="P78" s="1">
        <f>IF(ROW()&lt;$S$4+2,IF('XML a procesar'!A77="",P77,IF(MID('XML a procesar'!A77,1,1)="&lt;",P77,P77+1)),P77)</f>
        <v>1</v>
      </c>
      <c r="Q78" s="3"/>
    </row>
    <row r="79" spans="1:22" x14ac:dyDescent="0.25">
      <c r="A79" s="1" t="str">
        <f>IF('XML a procesar'!A78&gt;0,'XML a procesar'!A78,"")</f>
        <v/>
      </c>
      <c r="B79" s="7">
        <f t="shared" si="15"/>
        <v>0</v>
      </c>
      <c r="C79" s="1">
        <f t="shared" si="18"/>
        <v>0</v>
      </c>
      <c r="D79" s="1">
        <f t="shared" si="16"/>
        <v>0</v>
      </c>
      <c r="E79" s="1">
        <f t="shared" si="19"/>
        <v>0</v>
      </c>
      <c r="F79" s="1" t="str">
        <f t="shared" ca="1" si="17"/>
        <v/>
      </c>
      <c r="G79" s="1">
        <f t="shared" ca="1" si="20"/>
        <v>0</v>
      </c>
      <c r="H79" s="1">
        <f ca="1">IF(AND(G78&gt;0,G79&gt;G78,NOT(ISERROR(MATCH(G78,D:D,0)))),H78+1,H78)</f>
        <v>0</v>
      </c>
      <c r="I79" s="1">
        <f t="shared" ca="1" si="21"/>
        <v>0</v>
      </c>
      <c r="J79" s="7" t="str">
        <f t="shared" ca="1" si="22"/>
        <v/>
      </c>
      <c r="K79" s="1" t="str">
        <f ca="1">IF(J79="Linea_para_MAIL_creada_por_LuXML",IF(ISERROR(MATCH(INDIRECT(ADDRESS(ROW()-G79,7)),D:D,0)),J79,INDIRECT(ADDRESS(MATCH(INDIRECT(ADDRESS(ROW()-G79,7)),D:D,0),1))),J79)</f>
        <v/>
      </c>
      <c r="L79" s="7">
        <f t="shared" ca="1" si="23"/>
        <v>0</v>
      </c>
      <c r="M79" s="7" t="str">
        <f t="shared" ca="1" si="25"/>
        <v/>
      </c>
      <c r="N79" s="7">
        <f t="shared" ca="1" si="24"/>
        <v>0</v>
      </c>
      <c r="O79" s="9" t="str">
        <f ca="1">IF(N79&gt;-1,INDIRECT(ADDRESS(ROW(),13)),IF(N79&lt;N78,CONCATENATE("&lt;page-count count=",CHAR(34),1+LARGE(N:N,1)-LARGE(N:N,2),CHAR(34),"/&gt;"),INDIRECT(ADDRESS(ROW()-1,13))))</f>
        <v/>
      </c>
      <c r="P79" s="1">
        <f>IF(ROW()&lt;$S$4+2,IF('XML a procesar'!A78="",P78,IF(MID('XML a procesar'!A78,1,1)="&lt;",P78,P78+1)),P78)</f>
        <v>1</v>
      </c>
      <c r="Q79" s="3"/>
    </row>
    <row r="80" spans="1:22" x14ac:dyDescent="0.25">
      <c r="A80" s="1" t="str">
        <f>IF('XML a procesar'!A79&gt;0,'XML a procesar'!A79,"")</f>
        <v/>
      </c>
      <c r="B80" s="7">
        <f t="shared" si="15"/>
        <v>0</v>
      </c>
      <c r="C80" s="1">
        <f t="shared" si="18"/>
        <v>0</v>
      </c>
      <c r="D80" s="1">
        <f t="shared" si="16"/>
        <v>0</v>
      </c>
      <c r="E80" s="1">
        <f t="shared" si="19"/>
        <v>0</v>
      </c>
      <c r="F80" s="1" t="str">
        <f t="shared" ca="1" si="17"/>
        <v/>
      </c>
      <c r="G80" s="1">
        <f t="shared" ca="1" si="20"/>
        <v>0</v>
      </c>
      <c r="H80" s="1">
        <f ca="1">IF(AND(G79&gt;0,G80&gt;G79,NOT(ISERROR(MATCH(G79,D:D,0)))),H79+1,H79)</f>
        <v>0</v>
      </c>
      <c r="I80" s="1">
        <f t="shared" ca="1" si="21"/>
        <v>0</v>
      </c>
      <c r="J80" s="7" t="str">
        <f t="shared" ca="1" si="22"/>
        <v/>
      </c>
      <c r="K80" s="1" t="str">
        <f ca="1">IF(J80="Linea_para_MAIL_creada_por_LuXML",IF(ISERROR(MATCH(INDIRECT(ADDRESS(ROW()-G80,7)),D:D,0)),J80,INDIRECT(ADDRESS(MATCH(INDIRECT(ADDRESS(ROW()-G80,7)),D:D,0),1))),J80)</f>
        <v/>
      </c>
      <c r="L80" s="7">
        <f t="shared" ca="1" si="23"/>
        <v>0</v>
      </c>
      <c r="M80" s="7" t="str">
        <f t="shared" ca="1" si="25"/>
        <v/>
      </c>
      <c r="N80" s="7">
        <f t="shared" ca="1" si="24"/>
        <v>0</v>
      </c>
      <c r="O80" s="9" t="str">
        <f ca="1">IF(N80&gt;-1,INDIRECT(ADDRESS(ROW(),13)),IF(N80&lt;N79,CONCATENATE("&lt;page-count count=",CHAR(34),1+LARGE(N:N,1)-LARGE(N:N,2),CHAR(34),"/&gt;"),INDIRECT(ADDRESS(ROW()-1,13))))</f>
        <v/>
      </c>
      <c r="P80" s="1">
        <f>IF(ROW()&lt;$S$4+2,IF('XML a procesar'!A79="",P79,IF(MID('XML a procesar'!A79,1,1)="&lt;",P79,P79+1)),P79)</f>
        <v>1</v>
      </c>
      <c r="Q80" s="3"/>
    </row>
    <row r="81" spans="1:17" x14ac:dyDescent="0.25">
      <c r="A81" s="1" t="str">
        <f>IF('XML a procesar'!A80&gt;0,'XML a procesar'!A80,"")</f>
        <v/>
      </c>
      <c r="B81" s="7">
        <f t="shared" si="15"/>
        <v>0</v>
      </c>
      <c r="C81" s="1">
        <f t="shared" si="18"/>
        <v>0</v>
      </c>
      <c r="D81" s="1">
        <f t="shared" si="16"/>
        <v>0</v>
      </c>
      <c r="E81" s="1">
        <f t="shared" si="19"/>
        <v>0</v>
      </c>
      <c r="F81" s="1" t="str">
        <f t="shared" ca="1" si="17"/>
        <v/>
      </c>
      <c r="G81" s="1">
        <f t="shared" ca="1" si="20"/>
        <v>0</v>
      </c>
      <c r="H81" s="1">
        <f ca="1">IF(AND(G80&gt;0,G81&gt;G80,NOT(ISERROR(MATCH(G80,D:D,0)))),H80+1,H80)</f>
        <v>0</v>
      </c>
      <c r="I81" s="1">
        <f t="shared" ca="1" si="21"/>
        <v>0</v>
      </c>
      <c r="J81" s="7" t="str">
        <f t="shared" ca="1" si="22"/>
        <v/>
      </c>
      <c r="K81" s="1" t="str">
        <f ca="1">IF(J81="Linea_para_MAIL_creada_por_LuXML",IF(ISERROR(MATCH(INDIRECT(ADDRESS(ROW()-G81,7)),D:D,0)),J81,INDIRECT(ADDRESS(MATCH(INDIRECT(ADDRESS(ROW()-G81,7)),D:D,0),1))),J81)</f>
        <v/>
      </c>
      <c r="L81" s="7">
        <f t="shared" ca="1" si="23"/>
        <v>0</v>
      </c>
      <c r="M81" s="7" t="str">
        <f t="shared" ca="1" si="25"/>
        <v/>
      </c>
      <c r="N81" s="7">
        <f t="shared" ca="1" si="24"/>
        <v>0</v>
      </c>
      <c r="O81" s="9" t="str">
        <f ca="1">IF(N81&gt;-1,INDIRECT(ADDRESS(ROW(),13)),IF(N81&lt;N80,CONCATENATE("&lt;page-count count=",CHAR(34),1+LARGE(N:N,1)-LARGE(N:N,2),CHAR(34),"/&gt;"),INDIRECT(ADDRESS(ROW()-1,13))))</f>
        <v/>
      </c>
      <c r="P81" s="1">
        <f>IF(ROW()&lt;$S$4+2,IF('XML a procesar'!A80="",P80,IF(MID('XML a procesar'!A80,1,1)="&lt;",P80,P80+1)),P80)</f>
        <v>1</v>
      </c>
      <c r="Q81" s="3"/>
    </row>
    <row r="82" spans="1:17" x14ac:dyDescent="0.25">
      <c r="A82" s="1" t="str">
        <f>IF('XML a procesar'!A81&gt;0,'XML a procesar'!A81,"")</f>
        <v/>
      </c>
      <c r="B82" s="7">
        <f t="shared" si="15"/>
        <v>0</v>
      </c>
      <c r="C82" s="1">
        <f t="shared" si="18"/>
        <v>0</v>
      </c>
      <c r="D82" s="1">
        <f t="shared" si="16"/>
        <v>0</v>
      </c>
      <c r="E82" s="1">
        <f t="shared" si="19"/>
        <v>0</v>
      </c>
      <c r="F82" s="1" t="str">
        <f t="shared" ca="1" si="17"/>
        <v/>
      </c>
      <c r="G82" s="1">
        <f t="shared" ca="1" si="20"/>
        <v>0</v>
      </c>
      <c r="H82" s="1">
        <f ca="1">IF(AND(G81&gt;0,G82&gt;G81,NOT(ISERROR(MATCH(G81,D:D,0)))),H81+1,H81)</f>
        <v>0</v>
      </c>
      <c r="I82" s="1">
        <f t="shared" ca="1" si="21"/>
        <v>0</v>
      </c>
      <c r="J82" s="7" t="str">
        <f t="shared" ca="1" si="22"/>
        <v/>
      </c>
      <c r="K82" s="1" t="str">
        <f ca="1">IF(J82="Linea_para_MAIL_creada_por_LuXML",IF(ISERROR(MATCH(INDIRECT(ADDRESS(ROW()-G82,7)),D:D,0)),J82,INDIRECT(ADDRESS(MATCH(INDIRECT(ADDRESS(ROW()-G82,7)),D:D,0),1))),J82)</f>
        <v/>
      </c>
      <c r="L82" s="7">
        <f t="shared" ca="1" si="23"/>
        <v>0</v>
      </c>
      <c r="M82" s="7" t="str">
        <f t="shared" ca="1" si="25"/>
        <v/>
      </c>
      <c r="N82" s="7">
        <f t="shared" ca="1" si="24"/>
        <v>0</v>
      </c>
      <c r="O82" s="9" t="str">
        <f ca="1">IF(N82&gt;-1,INDIRECT(ADDRESS(ROW(),13)),IF(N82&lt;N81,CONCATENATE("&lt;page-count count=",CHAR(34),1+LARGE(N:N,1)-LARGE(N:N,2),CHAR(34),"/&gt;"),INDIRECT(ADDRESS(ROW()-1,13))))</f>
        <v/>
      </c>
      <c r="P82" s="1">
        <f>IF(ROW()&lt;$S$4+2,IF('XML a procesar'!A81="",P81,IF(MID('XML a procesar'!A81,1,1)="&lt;",P81,P81+1)),P81)</f>
        <v>1</v>
      </c>
      <c r="Q82" s="3"/>
    </row>
    <row r="83" spans="1:17" x14ac:dyDescent="0.25">
      <c r="A83" s="1" t="str">
        <f>IF('XML a procesar'!A82&gt;0,'XML a procesar'!A82,"")</f>
        <v/>
      </c>
      <c r="B83" s="7">
        <f t="shared" si="15"/>
        <v>0</v>
      </c>
      <c r="C83" s="1">
        <f t="shared" si="18"/>
        <v>0</v>
      </c>
      <c r="D83" s="1">
        <f t="shared" si="16"/>
        <v>0</v>
      </c>
      <c r="E83" s="1">
        <f t="shared" si="19"/>
        <v>0</v>
      </c>
      <c r="F83" s="1" t="str">
        <f t="shared" ca="1" si="17"/>
        <v/>
      </c>
      <c r="G83" s="1">
        <f t="shared" ca="1" si="20"/>
        <v>0</v>
      </c>
      <c r="H83" s="1">
        <f ca="1">IF(AND(G82&gt;0,G83&gt;G82,NOT(ISERROR(MATCH(G82,D:D,0)))),H82+1,H82)</f>
        <v>0</v>
      </c>
      <c r="I83" s="1">
        <f t="shared" ca="1" si="21"/>
        <v>0</v>
      </c>
      <c r="J83" s="7" t="str">
        <f t="shared" ca="1" si="22"/>
        <v/>
      </c>
      <c r="K83" s="1" t="str">
        <f ca="1">IF(J83="Linea_para_MAIL_creada_por_LuXML",IF(ISERROR(MATCH(INDIRECT(ADDRESS(ROW()-G83,7)),D:D,0)),J83,INDIRECT(ADDRESS(MATCH(INDIRECT(ADDRESS(ROW()-G83,7)),D:D,0),1))),J83)</f>
        <v/>
      </c>
      <c r="L83" s="7">
        <f t="shared" ca="1" si="23"/>
        <v>0</v>
      </c>
      <c r="M83" s="7" t="str">
        <f t="shared" ca="1" si="25"/>
        <v/>
      </c>
      <c r="N83" s="7">
        <f t="shared" ca="1" si="24"/>
        <v>0</v>
      </c>
      <c r="O83" s="9" t="str">
        <f ca="1">IF(N83&gt;-1,INDIRECT(ADDRESS(ROW(),13)),IF(N83&lt;N82,CONCATENATE("&lt;page-count count=",CHAR(34),1+LARGE(N:N,1)-LARGE(N:N,2),CHAR(34),"/&gt;"),INDIRECT(ADDRESS(ROW()-1,13))))</f>
        <v/>
      </c>
      <c r="P83" s="1">
        <f>IF(ROW()&lt;$S$4+2,IF('XML a procesar'!A82="",P82,IF(MID('XML a procesar'!A82,1,1)="&lt;",P82,P82+1)),P82)</f>
        <v>1</v>
      </c>
      <c r="Q83" s="3"/>
    </row>
    <row r="84" spans="1:17" x14ac:dyDescent="0.25">
      <c r="A84" s="1" t="str">
        <f>IF('XML a procesar'!A83&gt;0,'XML a procesar'!A83,"")</f>
        <v/>
      </c>
      <c r="B84" s="7">
        <f t="shared" si="15"/>
        <v>0</v>
      </c>
      <c r="C84" s="1">
        <f t="shared" si="18"/>
        <v>0</v>
      </c>
      <c r="D84" s="1">
        <f t="shared" si="16"/>
        <v>0</v>
      </c>
      <c r="E84" s="1">
        <f t="shared" si="19"/>
        <v>0</v>
      </c>
      <c r="F84" s="1" t="str">
        <f t="shared" ca="1" si="17"/>
        <v/>
      </c>
      <c r="G84" s="1">
        <f t="shared" ca="1" si="20"/>
        <v>0</v>
      </c>
      <c r="H84" s="1">
        <f ca="1">IF(AND(G83&gt;0,G84&gt;G83,NOT(ISERROR(MATCH(G83,D:D,0)))),H83+1,H83)</f>
        <v>0</v>
      </c>
      <c r="I84" s="1">
        <f t="shared" ca="1" si="21"/>
        <v>0</v>
      </c>
      <c r="J84" s="7" t="str">
        <f t="shared" ca="1" si="22"/>
        <v/>
      </c>
      <c r="K84" s="1" t="str">
        <f ca="1">IF(J84="Linea_para_MAIL_creada_por_LuXML",IF(ISERROR(MATCH(INDIRECT(ADDRESS(ROW()-G84,7)),D:D,0)),J84,INDIRECT(ADDRESS(MATCH(INDIRECT(ADDRESS(ROW()-G84,7)),D:D,0),1))),J84)</f>
        <v/>
      </c>
      <c r="L84" s="7">
        <f t="shared" ca="1" si="23"/>
        <v>0</v>
      </c>
      <c r="M84" s="7" t="str">
        <f t="shared" ca="1" si="25"/>
        <v/>
      </c>
      <c r="N84" s="7">
        <f t="shared" ca="1" si="24"/>
        <v>0</v>
      </c>
      <c r="O84" s="9" t="str">
        <f ca="1">IF(N84&gt;-1,INDIRECT(ADDRESS(ROW(),13)),IF(N84&lt;N83,CONCATENATE("&lt;page-count count=",CHAR(34),1+LARGE(N:N,1)-LARGE(N:N,2),CHAR(34),"/&gt;"),INDIRECT(ADDRESS(ROW()-1,13))))</f>
        <v/>
      </c>
      <c r="P84" s="1">
        <f>IF(ROW()&lt;$S$4+2,IF('XML a procesar'!A83="",P83,IF(MID('XML a procesar'!A83,1,1)="&lt;",P83,P83+1)),P83)</f>
        <v>1</v>
      </c>
      <c r="Q84" s="3"/>
    </row>
    <row r="85" spans="1:17" x14ac:dyDescent="0.25">
      <c r="A85" s="1" t="str">
        <f>IF('XML a procesar'!A84&gt;0,'XML a procesar'!A84,"")</f>
        <v/>
      </c>
      <c r="B85" s="7">
        <f t="shared" si="15"/>
        <v>0</v>
      </c>
      <c r="C85" s="1">
        <f t="shared" si="18"/>
        <v>0</v>
      </c>
      <c r="D85" s="1">
        <f t="shared" si="16"/>
        <v>0</v>
      </c>
      <c r="E85" s="1">
        <f t="shared" si="19"/>
        <v>0</v>
      </c>
      <c r="F85" s="1" t="str">
        <f t="shared" ca="1" si="17"/>
        <v/>
      </c>
      <c r="G85" s="1">
        <f t="shared" ca="1" si="20"/>
        <v>0</v>
      </c>
      <c r="H85" s="1">
        <f ca="1">IF(AND(G84&gt;0,G85&gt;G84,NOT(ISERROR(MATCH(G84,D:D,0)))),H84+1,H84)</f>
        <v>0</v>
      </c>
      <c r="I85" s="1">
        <f t="shared" ca="1" si="21"/>
        <v>0</v>
      </c>
      <c r="J85" s="7" t="str">
        <f t="shared" ca="1" si="22"/>
        <v/>
      </c>
      <c r="K85" s="1" t="str">
        <f ca="1">IF(J85="Linea_para_MAIL_creada_por_LuXML",IF(ISERROR(MATCH(INDIRECT(ADDRESS(ROW()-G85,7)),D:D,0)),J85,INDIRECT(ADDRESS(MATCH(INDIRECT(ADDRESS(ROW()-G85,7)),D:D,0),1))),J85)</f>
        <v/>
      </c>
      <c r="L85" s="7">
        <f ca="1">IF(OR(MID(K83,3,5)="page&gt;",MID(K84,3,5)="page&gt;"),L84,IF(OR(K84="&lt;history&gt;",K85="&lt;history&gt;"),L84+1,L84))</f>
        <v>0</v>
      </c>
      <c r="M85" s="7" t="str">
        <f t="shared" ca="1" si="25"/>
        <v/>
      </c>
      <c r="N85" s="7">
        <f t="shared" ca="1" si="24"/>
        <v>0</v>
      </c>
      <c r="O85" s="9" t="str">
        <f ca="1">IF(N85&gt;-1,INDIRECT(ADDRESS(ROW(),13)),IF(N85&lt;N84,CONCATENATE("&lt;page-count count=",CHAR(34),1+LARGE(N:N,1)-LARGE(N:N,2),CHAR(34),"/&gt;"),INDIRECT(ADDRESS(ROW()-1,13))))</f>
        <v/>
      </c>
      <c r="P85" s="1">
        <f>IF(ROW()&lt;$S$4+2,IF('XML a procesar'!A84="",P84,IF(MID('XML a procesar'!A84,1,1)="&lt;",P84,P84+1)),P84)</f>
        <v>1</v>
      </c>
      <c r="Q85" s="3"/>
    </row>
    <row r="86" spans="1:17" x14ac:dyDescent="0.25">
      <c r="A86" s="1" t="str">
        <f>IF('XML a procesar'!A85&gt;0,'XML a procesar'!A85,"")</f>
        <v/>
      </c>
      <c r="B86" s="7">
        <f t="shared" si="15"/>
        <v>0</v>
      </c>
      <c r="C86" s="1">
        <f t="shared" si="18"/>
        <v>0</v>
      </c>
      <c r="D86" s="1">
        <f t="shared" si="16"/>
        <v>0</v>
      </c>
      <c r="E86" s="1">
        <f t="shared" si="19"/>
        <v>0</v>
      </c>
      <c r="F86" s="1" t="str">
        <f t="shared" ca="1" si="17"/>
        <v/>
      </c>
      <c r="G86" s="1">
        <f t="shared" ca="1" si="20"/>
        <v>0</v>
      </c>
      <c r="H86" s="1">
        <f ca="1">IF(AND(G85&gt;0,G86&gt;G85,NOT(ISERROR(MATCH(G85,D:D,0)))),H85+1,H85)</f>
        <v>0</v>
      </c>
      <c r="I86" s="1">
        <f t="shared" ca="1" si="21"/>
        <v>0</v>
      </c>
      <c r="J86" s="7" t="str">
        <f t="shared" ca="1" si="22"/>
        <v/>
      </c>
      <c r="K86" s="1" t="str">
        <f ca="1">IF(J86="Linea_para_MAIL_creada_por_LuXML",IF(ISERROR(MATCH(INDIRECT(ADDRESS(ROW()-G86,7)),D:D,0)),J86,INDIRECT(ADDRESS(MATCH(INDIRECT(ADDRESS(ROW()-G86,7)),D:D,0),1))),J86)</f>
        <v/>
      </c>
      <c r="L86" s="7">
        <f t="shared" ca="1" si="23"/>
        <v>0</v>
      </c>
      <c r="M86" s="7" t="str">
        <f t="shared" ca="1" si="25"/>
        <v/>
      </c>
      <c r="N86" s="7">
        <f t="shared" ca="1" si="24"/>
        <v>0</v>
      </c>
      <c r="O86" s="9" t="str">
        <f ca="1">IF(N86&gt;-1,INDIRECT(ADDRESS(ROW(),13)),IF(N86&lt;N85,CONCATENATE("&lt;page-count count=",CHAR(34),1+LARGE(N:N,1)-LARGE(N:N,2),CHAR(34),"/&gt;"),INDIRECT(ADDRESS(ROW()-1,13))))</f>
        <v/>
      </c>
      <c r="P86" s="1">
        <f>IF(ROW()&lt;$S$4+2,IF('XML a procesar'!A85="",P85,IF(MID('XML a procesar'!A85,1,1)="&lt;",P85,P85+1)),P85)</f>
        <v>1</v>
      </c>
      <c r="Q86" s="3"/>
    </row>
    <row r="87" spans="1:17" x14ac:dyDescent="0.25">
      <c r="A87" s="1" t="str">
        <f>IF('XML a procesar'!A86&gt;0,'XML a procesar'!A86,"")</f>
        <v/>
      </c>
      <c r="B87" s="7">
        <f t="shared" si="15"/>
        <v>0</v>
      </c>
      <c r="C87" s="1">
        <f t="shared" si="18"/>
        <v>0</v>
      </c>
      <c r="D87" s="1">
        <f t="shared" si="16"/>
        <v>0</v>
      </c>
      <c r="E87" s="1">
        <f t="shared" si="19"/>
        <v>0</v>
      </c>
      <c r="F87" s="1" t="str">
        <f t="shared" ca="1" si="17"/>
        <v/>
      </c>
      <c r="G87" s="1">
        <f t="shared" ca="1" si="20"/>
        <v>0</v>
      </c>
      <c r="H87" s="1">
        <f ca="1">IF(AND(G86&gt;0,G87&gt;G86,NOT(ISERROR(MATCH(G86,D:D,0)))),H86+1,H86)</f>
        <v>0</v>
      </c>
      <c r="I87" s="1">
        <f t="shared" ca="1" si="21"/>
        <v>0</v>
      </c>
      <c r="J87" s="7" t="str">
        <f t="shared" ca="1" si="22"/>
        <v/>
      </c>
      <c r="K87" s="1" t="str">
        <f ca="1">IF(J87="Linea_para_MAIL_creada_por_LuXML",IF(ISERROR(MATCH(INDIRECT(ADDRESS(ROW()-G87,7)),D:D,0)),J87,INDIRECT(ADDRESS(MATCH(INDIRECT(ADDRESS(ROW()-G87,7)),D:D,0),1))),J87)</f>
        <v/>
      </c>
      <c r="L87" s="7">
        <f t="shared" ca="1" si="23"/>
        <v>0</v>
      </c>
      <c r="M87" s="7" t="str">
        <f t="shared" ca="1" si="25"/>
        <v/>
      </c>
      <c r="N87" s="7">
        <f t="shared" ca="1" si="24"/>
        <v>0</v>
      </c>
      <c r="O87" s="9" t="str">
        <f ca="1">IF(N87&gt;-1,INDIRECT(ADDRESS(ROW(),13)),IF(N87&lt;N86,CONCATENATE("&lt;page-count count=",CHAR(34),1+LARGE(N:N,1)-LARGE(N:N,2),CHAR(34),"/&gt;"),INDIRECT(ADDRESS(ROW()-1,13))))</f>
        <v/>
      </c>
      <c r="P87" s="1">
        <f>IF(ROW()&lt;$S$4+2,IF('XML a procesar'!A86="",P86,IF(MID('XML a procesar'!A86,1,1)="&lt;",P86,P86+1)),P86)</f>
        <v>1</v>
      </c>
      <c r="Q87" s="3"/>
    </row>
    <row r="88" spans="1:17" x14ac:dyDescent="0.25">
      <c r="A88" s="1" t="str">
        <f>IF('XML a procesar'!A87&gt;0,'XML a procesar'!A87,"")</f>
        <v/>
      </c>
      <c r="B88" s="7">
        <f t="shared" si="15"/>
        <v>0</v>
      </c>
      <c r="C88" s="1">
        <f t="shared" si="18"/>
        <v>0</v>
      </c>
      <c r="D88" s="1">
        <f t="shared" si="16"/>
        <v>0</v>
      </c>
      <c r="E88" s="1">
        <f t="shared" si="19"/>
        <v>0</v>
      </c>
      <c r="F88" s="1" t="str">
        <f t="shared" ca="1" si="17"/>
        <v/>
      </c>
      <c r="G88" s="1">
        <f t="shared" ca="1" si="20"/>
        <v>0</v>
      </c>
      <c r="H88" s="1">
        <f ca="1">IF(AND(G87&gt;0,G88&gt;G87,NOT(ISERROR(MATCH(G87,D:D,0)))),H87+1,H87)</f>
        <v>0</v>
      </c>
      <c r="I88" s="1">
        <f t="shared" ca="1" si="21"/>
        <v>0</v>
      </c>
      <c r="J88" s="7" t="str">
        <f t="shared" ca="1" si="22"/>
        <v/>
      </c>
      <c r="K88" s="1" t="str">
        <f ca="1">IF(J88="Linea_para_MAIL_creada_por_LuXML",IF(ISERROR(MATCH(INDIRECT(ADDRESS(ROW()-G88,7)),D:D,0)),J88,INDIRECT(ADDRESS(MATCH(INDIRECT(ADDRESS(ROW()-G88,7)),D:D,0),1))),J88)</f>
        <v/>
      </c>
      <c r="L88" s="7">
        <f t="shared" ca="1" si="23"/>
        <v>0</v>
      </c>
      <c r="M88" s="7" t="str">
        <f t="shared" ca="1" si="25"/>
        <v/>
      </c>
      <c r="N88" s="7">
        <f t="shared" ca="1" si="24"/>
        <v>0</v>
      </c>
      <c r="O88" s="9" t="str">
        <f ca="1">IF(N88&gt;-1,INDIRECT(ADDRESS(ROW(),13)),IF(N88&lt;N87,CONCATENATE("&lt;page-count count=",CHAR(34),1+LARGE(N:N,1)-LARGE(N:N,2),CHAR(34),"/&gt;"),INDIRECT(ADDRESS(ROW()-1,13))))</f>
        <v/>
      </c>
      <c r="P88" s="1">
        <f>IF(ROW()&lt;$S$4+2,IF('XML a procesar'!A87="",P87,IF(MID('XML a procesar'!A87,1,1)="&lt;",P87,P87+1)),P87)</f>
        <v>1</v>
      </c>
      <c r="Q88" s="3"/>
    </row>
    <row r="89" spans="1:17" x14ac:dyDescent="0.25">
      <c r="A89" s="1" t="str">
        <f>IF('XML a procesar'!A88&gt;0,'XML a procesar'!A88,"")</f>
        <v/>
      </c>
      <c r="B89" s="7">
        <f t="shared" si="15"/>
        <v>0</v>
      </c>
      <c r="C89" s="1">
        <f t="shared" si="18"/>
        <v>0</v>
      </c>
      <c r="D89" s="1">
        <f t="shared" si="16"/>
        <v>0</v>
      </c>
      <c r="E89" s="1">
        <f t="shared" si="19"/>
        <v>0</v>
      </c>
      <c r="F89" s="1" t="str">
        <f t="shared" ca="1" si="17"/>
        <v/>
      </c>
      <c r="G89" s="1">
        <f t="shared" ca="1" si="20"/>
        <v>0</v>
      </c>
      <c r="H89" s="1">
        <f ca="1">IF(AND(G88&gt;0,G89&gt;G88,NOT(ISERROR(MATCH(G88,D:D,0)))),H88+1,H88)</f>
        <v>0</v>
      </c>
      <c r="I89" s="1">
        <f t="shared" ca="1" si="21"/>
        <v>0</v>
      </c>
      <c r="J89" s="7" t="str">
        <f t="shared" ca="1" si="22"/>
        <v/>
      </c>
      <c r="K89" s="1" t="str">
        <f ca="1">IF(J89="Linea_para_MAIL_creada_por_LuXML",IF(ISERROR(MATCH(INDIRECT(ADDRESS(ROW()-G89,7)),D:D,0)),J89,INDIRECT(ADDRESS(MATCH(INDIRECT(ADDRESS(ROW()-G89,7)),D:D,0),1))),J89)</f>
        <v/>
      </c>
      <c r="L89" s="7">
        <f t="shared" ca="1" si="23"/>
        <v>0</v>
      </c>
      <c r="M89" s="7" t="str">
        <f t="shared" ca="1" si="25"/>
        <v/>
      </c>
      <c r="N89" s="7">
        <f t="shared" ca="1" si="24"/>
        <v>0</v>
      </c>
      <c r="O89" s="9" t="str">
        <f ca="1">IF(N89&gt;-1,INDIRECT(ADDRESS(ROW(),13)),IF(N89&lt;N88,CONCATENATE("&lt;page-count count=",CHAR(34),1+LARGE(N:N,1)-LARGE(N:N,2),CHAR(34),"/&gt;"),INDIRECT(ADDRESS(ROW()-1,13))))</f>
        <v/>
      </c>
      <c r="P89" s="1">
        <f>IF(ROW()&lt;$S$4+2,IF('XML a procesar'!A88="",P88,IF(MID('XML a procesar'!A88,1,1)="&lt;",P88,P88+1)),P88)</f>
        <v>1</v>
      </c>
      <c r="Q89" s="3"/>
    </row>
    <row r="90" spans="1:17" x14ac:dyDescent="0.25">
      <c r="A90" s="1" t="str">
        <f>IF('XML a procesar'!A89&gt;0,'XML a procesar'!A89,"")</f>
        <v/>
      </c>
      <c r="B90" s="7">
        <f t="shared" si="15"/>
        <v>0</v>
      </c>
      <c r="C90" s="1">
        <f t="shared" si="18"/>
        <v>0</v>
      </c>
      <c r="D90" s="1">
        <f t="shared" si="16"/>
        <v>0</v>
      </c>
      <c r="E90" s="1">
        <f t="shared" si="19"/>
        <v>0</v>
      </c>
      <c r="F90" s="1" t="str">
        <f t="shared" ca="1" si="17"/>
        <v/>
      </c>
      <c r="G90" s="1">
        <f t="shared" ca="1" si="20"/>
        <v>0</v>
      </c>
      <c r="H90" s="1">
        <f ca="1">IF(AND(G89&gt;0,G90&gt;G89,NOT(ISERROR(MATCH(G89,D:D,0)))),H89+1,H89)</f>
        <v>0</v>
      </c>
      <c r="I90" s="1">
        <f t="shared" ca="1" si="21"/>
        <v>0</v>
      </c>
      <c r="J90" s="7" t="str">
        <f t="shared" ca="1" si="22"/>
        <v/>
      </c>
      <c r="K90" s="1" t="str">
        <f ca="1">IF(J90="Linea_para_MAIL_creada_por_LuXML",IF(ISERROR(MATCH(INDIRECT(ADDRESS(ROW()-G90,7)),D:D,0)),J90,INDIRECT(ADDRESS(MATCH(INDIRECT(ADDRESS(ROW()-G90,7)),D:D,0),1))),J90)</f>
        <v/>
      </c>
      <c r="L90" s="7">
        <f t="shared" ca="1" si="23"/>
        <v>0</v>
      </c>
      <c r="M90" s="7" t="str">
        <f t="shared" ca="1" si="25"/>
        <v/>
      </c>
      <c r="N90" s="7">
        <f t="shared" ca="1" si="24"/>
        <v>0</v>
      </c>
      <c r="O90" s="9" t="str">
        <f ca="1">IF(N90&gt;-1,INDIRECT(ADDRESS(ROW(),13)),IF(N90&lt;N89,CONCATENATE("&lt;page-count count=",CHAR(34),1+LARGE(N:N,1)-LARGE(N:N,2),CHAR(34),"/&gt;"),INDIRECT(ADDRESS(ROW()-1,13))))</f>
        <v/>
      </c>
      <c r="P90" s="1">
        <f>IF(ROW()&lt;$S$4+2,IF('XML a procesar'!A89="",P89,IF(MID('XML a procesar'!A89,1,1)="&lt;",P89,P89+1)),P89)</f>
        <v>1</v>
      </c>
      <c r="Q90" s="3"/>
    </row>
    <row r="91" spans="1:17" x14ac:dyDescent="0.25">
      <c r="A91" s="1" t="str">
        <f>IF('XML a procesar'!A90&gt;0,'XML a procesar'!A90,"")</f>
        <v/>
      </c>
      <c r="B91" s="7">
        <f t="shared" si="15"/>
        <v>0</v>
      </c>
      <c r="C91" s="1">
        <f t="shared" si="18"/>
        <v>0</v>
      </c>
      <c r="D91" s="1">
        <f t="shared" si="16"/>
        <v>0</v>
      </c>
      <c r="E91" s="1">
        <f t="shared" si="19"/>
        <v>0</v>
      </c>
      <c r="F91" s="1" t="str">
        <f t="shared" ca="1" si="17"/>
        <v/>
      </c>
      <c r="G91" s="1">
        <f t="shared" ca="1" si="20"/>
        <v>0</v>
      </c>
      <c r="H91" s="1">
        <f ca="1">IF(AND(G90&gt;0,G91&gt;G90,NOT(ISERROR(MATCH(G90,D:D,0)))),H90+1,H90)</f>
        <v>0</v>
      </c>
      <c r="I91" s="1">
        <f t="shared" ca="1" si="21"/>
        <v>0</v>
      </c>
      <c r="J91" s="7" t="str">
        <f t="shared" ca="1" si="22"/>
        <v/>
      </c>
      <c r="K91" s="1" t="str">
        <f ca="1">IF(J91="Linea_para_MAIL_creada_por_LuXML",IF(ISERROR(MATCH(INDIRECT(ADDRESS(ROW()-G91,7)),D:D,0)),J91,INDIRECT(ADDRESS(MATCH(INDIRECT(ADDRESS(ROW()-G91,7)),D:D,0),1))),J91)</f>
        <v/>
      </c>
      <c r="L91" s="7">
        <f t="shared" ca="1" si="23"/>
        <v>0</v>
      </c>
      <c r="M91" s="7" t="str">
        <f t="shared" ca="1" si="25"/>
        <v/>
      </c>
      <c r="N91" s="7">
        <f t="shared" ca="1" si="24"/>
        <v>0</v>
      </c>
      <c r="O91" s="9" t="str">
        <f ca="1">IF(N91&gt;-1,INDIRECT(ADDRESS(ROW(),13)),IF(N91&lt;N90,CONCATENATE("&lt;page-count count=",CHAR(34),1+LARGE(N:N,1)-LARGE(N:N,2),CHAR(34),"/&gt;"),INDIRECT(ADDRESS(ROW()-1,13))))</f>
        <v/>
      </c>
      <c r="P91" s="1">
        <f>IF(ROW()&lt;$S$4+2,IF('XML a procesar'!A90="",P90,IF(MID('XML a procesar'!A90,1,1)="&lt;",P90,P90+1)),P90)</f>
        <v>1</v>
      </c>
      <c r="Q91" s="3"/>
    </row>
    <row r="92" spans="1:17" x14ac:dyDescent="0.25">
      <c r="A92" s="1" t="str">
        <f>IF('XML a procesar'!A91&gt;0,'XML a procesar'!A91,"")</f>
        <v/>
      </c>
      <c r="B92" s="7">
        <f t="shared" si="15"/>
        <v>0</v>
      </c>
      <c r="C92" s="1">
        <f t="shared" si="18"/>
        <v>0</v>
      </c>
      <c r="D92" s="1">
        <f t="shared" si="16"/>
        <v>0</v>
      </c>
      <c r="E92" s="1">
        <f t="shared" si="19"/>
        <v>0</v>
      </c>
      <c r="F92" s="1" t="str">
        <f t="shared" ca="1" si="17"/>
        <v/>
      </c>
      <c r="G92" s="1">
        <f t="shared" ca="1" si="20"/>
        <v>0</v>
      </c>
      <c r="H92" s="1">
        <f ca="1">IF(AND(G91&gt;0,G92&gt;G91,NOT(ISERROR(MATCH(G91,D:D,0)))),H91+1,H91)</f>
        <v>0</v>
      </c>
      <c r="I92" s="1">
        <f t="shared" ca="1" si="21"/>
        <v>0</v>
      </c>
      <c r="J92" s="7" t="str">
        <f t="shared" ca="1" si="22"/>
        <v/>
      </c>
      <c r="K92" s="1" t="str">
        <f ca="1">IF(J92="Linea_para_MAIL_creada_por_LuXML",IF(ISERROR(MATCH(INDIRECT(ADDRESS(ROW()-G92,7)),D:D,0)),J92,INDIRECT(ADDRESS(MATCH(INDIRECT(ADDRESS(ROW()-G92,7)),D:D,0),1))),J92)</f>
        <v/>
      </c>
      <c r="L92" s="7">
        <f t="shared" ca="1" si="23"/>
        <v>0</v>
      </c>
      <c r="M92" s="7" t="str">
        <f t="shared" ca="1" si="25"/>
        <v/>
      </c>
      <c r="N92" s="7">
        <f t="shared" ca="1" si="24"/>
        <v>0</v>
      </c>
      <c r="O92" s="9" t="str">
        <f ca="1">IF(N92&gt;-1,INDIRECT(ADDRESS(ROW(),13)),IF(N92&lt;N91,CONCATENATE("&lt;page-count count=",CHAR(34),1+LARGE(N:N,1)-LARGE(N:N,2),CHAR(34),"/&gt;"),INDIRECT(ADDRESS(ROW()-1,13))))</f>
        <v/>
      </c>
      <c r="P92" s="1">
        <f>IF(ROW()&lt;$S$4+2,IF('XML a procesar'!A91="",P91,IF(MID('XML a procesar'!A91,1,1)="&lt;",P91,P91+1)),P91)</f>
        <v>1</v>
      </c>
      <c r="Q92" s="3"/>
    </row>
    <row r="93" spans="1:17" x14ac:dyDescent="0.25">
      <c r="A93" s="1" t="str">
        <f>IF('XML a procesar'!A92&gt;0,'XML a procesar'!A92,"")</f>
        <v/>
      </c>
      <c r="B93" s="7">
        <f t="shared" si="15"/>
        <v>0</v>
      </c>
      <c r="C93" s="1">
        <f t="shared" si="18"/>
        <v>0</v>
      </c>
      <c r="D93" s="1">
        <f t="shared" si="16"/>
        <v>0</v>
      </c>
      <c r="E93" s="1">
        <f t="shared" si="19"/>
        <v>0</v>
      </c>
      <c r="F93" s="1" t="str">
        <f t="shared" ca="1" si="17"/>
        <v/>
      </c>
      <c r="G93" s="1">
        <f t="shared" ca="1" si="20"/>
        <v>0</v>
      </c>
      <c r="H93" s="1">
        <f ca="1">IF(AND(G92&gt;0,G93&gt;G92,NOT(ISERROR(MATCH(G92,D:D,0)))),H92+1,H92)</f>
        <v>0</v>
      </c>
      <c r="I93" s="1">
        <f t="shared" ca="1" si="21"/>
        <v>0</v>
      </c>
      <c r="J93" s="7" t="str">
        <f t="shared" ca="1" si="22"/>
        <v/>
      </c>
      <c r="K93" s="1" t="str">
        <f ca="1">IF(J93="Linea_para_MAIL_creada_por_LuXML",IF(ISERROR(MATCH(INDIRECT(ADDRESS(ROW()-G93,7)),D:D,0)),J93,INDIRECT(ADDRESS(MATCH(INDIRECT(ADDRESS(ROW()-G93,7)),D:D,0),1))),J93)</f>
        <v/>
      </c>
      <c r="L93" s="7">
        <f t="shared" ca="1" si="23"/>
        <v>0</v>
      </c>
      <c r="M93" s="7" t="str">
        <f t="shared" ca="1" si="25"/>
        <v/>
      </c>
      <c r="N93" s="7">
        <f t="shared" ca="1" si="24"/>
        <v>0</v>
      </c>
      <c r="O93" s="9" t="str">
        <f ca="1">IF(N93&gt;-1,INDIRECT(ADDRESS(ROW(),13)),IF(N93&lt;N92,CONCATENATE("&lt;page-count count=",CHAR(34),1+LARGE(N:N,1)-LARGE(N:N,2),CHAR(34),"/&gt;"),INDIRECT(ADDRESS(ROW()-1,13))))</f>
        <v/>
      </c>
      <c r="P93" s="1">
        <f>IF(ROW()&lt;$S$4+2,IF('XML a procesar'!A92="",P92,IF(MID('XML a procesar'!A92,1,1)="&lt;",P92,P92+1)),P92)</f>
        <v>1</v>
      </c>
      <c r="Q93" s="3"/>
    </row>
    <row r="94" spans="1:17" x14ac:dyDescent="0.25">
      <c r="A94" s="1" t="str">
        <f>IF('XML a procesar'!A93&gt;0,'XML a procesar'!A93,"")</f>
        <v/>
      </c>
      <c r="B94" s="7">
        <f t="shared" si="15"/>
        <v>0</v>
      </c>
      <c r="C94" s="1">
        <f t="shared" si="18"/>
        <v>0</v>
      </c>
      <c r="D94" s="1">
        <f t="shared" si="16"/>
        <v>0</v>
      </c>
      <c r="E94" s="1">
        <f t="shared" si="19"/>
        <v>0</v>
      </c>
      <c r="F94" s="1" t="str">
        <f t="shared" ca="1" si="17"/>
        <v/>
      </c>
      <c r="G94" s="1">
        <f t="shared" ca="1" si="20"/>
        <v>0</v>
      </c>
      <c r="H94" s="1">
        <f ca="1">IF(AND(G93&gt;0,G94&gt;G93,NOT(ISERROR(MATCH(G93,D:D,0)))),H93+1,H93)</f>
        <v>0</v>
      </c>
      <c r="I94" s="1">
        <f t="shared" ca="1" si="21"/>
        <v>0</v>
      </c>
      <c r="J94" s="7" t="str">
        <f t="shared" ca="1" si="22"/>
        <v/>
      </c>
      <c r="K94" s="1" t="str">
        <f ca="1">IF(J94="Linea_para_MAIL_creada_por_LuXML",IF(ISERROR(MATCH(INDIRECT(ADDRESS(ROW()-G94,7)),D:D,0)),J94,INDIRECT(ADDRESS(MATCH(INDIRECT(ADDRESS(ROW()-G94,7)),D:D,0),1))),J94)</f>
        <v/>
      </c>
      <c r="L94" s="7">
        <f t="shared" ca="1" si="23"/>
        <v>0</v>
      </c>
      <c r="M94" s="7" t="str">
        <f t="shared" ca="1" si="25"/>
        <v/>
      </c>
      <c r="N94" s="7">
        <f t="shared" ca="1" si="24"/>
        <v>0</v>
      </c>
      <c r="O94" s="9" t="str">
        <f ca="1">IF(N94&gt;-1,INDIRECT(ADDRESS(ROW(),13)),IF(N94&lt;N93,CONCATENATE("&lt;page-count count=",CHAR(34),1+LARGE(N:N,1)-LARGE(N:N,2),CHAR(34),"/&gt;"),INDIRECT(ADDRESS(ROW()-1,13))))</f>
        <v/>
      </c>
      <c r="P94" s="1">
        <f>IF(ROW()&lt;$S$4+2,IF('XML a procesar'!A93="",P93,IF(MID('XML a procesar'!A93,1,1)="&lt;",P93,P93+1)),P93)</f>
        <v>1</v>
      </c>
      <c r="Q94" s="3"/>
    </row>
    <row r="95" spans="1:17" x14ac:dyDescent="0.25">
      <c r="A95" s="1" t="str">
        <f>IF('XML a procesar'!A94&gt;0,'XML a procesar'!A94,"")</f>
        <v/>
      </c>
      <c r="B95" s="7">
        <f t="shared" si="15"/>
        <v>0</v>
      </c>
      <c r="C95" s="1">
        <f t="shared" si="18"/>
        <v>0</v>
      </c>
      <c r="D95" s="1">
        <f t="shared" si="16"/>
        <v>0</v>
      </c>
      <c r="E95" s="1">
        <f t="shared" si="19"/>
        <v>0</v>
      </c>
      <c r="F95" s="1" t="str">
        <f t="shared" ca="1" si="17"/>
        <v/>
      </c>
      <c r="G95" s="1">
        <f t="shared" ca="1" si="20"/>
        <v>0</v>
      </c>
      <c r="H95" s="1">
        <f ca="1">IF(AND(G94&gt;0,G95&gt;G94,NOT(ISERROR(MATCH(G94,D:D,0)))),H94+1,H94)</f>
        <v>0</v>
      </c>
      <c r="I95" s="1">
        <f t="shared" ca="1" si="21"/>
        <v>0</v>
      </c>
      <c r="J95" s="7" t="str">
        <f t="shared" ca="1" si="22"/>
        <v/>
      </c>
      <c r="K95" s="1" t="str">
        <f ca="1">IF(J95="Linea_para_MAIL_creada_por_LuXML",IF(ISERROR(MATCH(INDIRECT(ADDRESS(ROW()-G95,7)),D:D,0)),J95,INDIRECT(ADDRESS(MATCH(INDIRECT(ADDRESS(ROW()-G95,7)),D:D,0),1))),J95)</f>
        <v/>
      </c>
      <c r="L95" s="7">
        <f t="shared" ca="1" si="23"/>
        <v>0</v>
      </c>
      <c r="M95" s="7" t="str">
        <f t="shared" ca="1" si="25"/>
        <v/>
      </c>
      <c r="N95" s="7">
        <f t="shared" ca="1" si="24"/>
        <v>0</v>
      </c>
      <c r="O95" s="9" t="str">
        <f ca="1">IF(N95&gt;-1,INDIRECT(ADDRESS(ROW(),13)),IF(N95&lt;N94,CONCATENATE("&lt;page-count count=",CHAR(34),1+LARGE(N:N,1)-LARGE(N:N,2),CHAR(34),"/&gt;"),INDIRECT(ADDRESS(ROW()-1,13))))</f>
        <v/>
      </c>
      <c r="P95" s="1">
        <f>IF(ROW()&lt;$S$4+2,IF('XML a procesar'!A94="",P94,IF(MID('XML a procesar'!A94,1,1)="&lt;",P94,P94+1)),P94)</f>
        <v>1</v>
      </c>
      <c r="Q95" s="3"/>
    </row>
    <row r="96" spans="1:17" x14ac:dyDescent="0.25">
      <c r="A96" s="1" t="str">
        <f>IF('XML a procesar'!A95&gt;0,'XML a procesar'!A95,"")</f>
        <v/>
      </c>
      <c r="B96" s="7">
        <f t="shared" si="15"/>
        <v>0</v>
      </c>
      <c r="C96" s="1">
        <f t="shared" si="18"/>
        <v>0</v>
      </c>
      <c r="D96" s="1">
        <f t="shared" si="16"/>
        <v>0</v>
      </c>
      <c r="E96" s="1">
        <f t="shared" si="19"/>
        <v>0</v>
      </c>
      <c r="F96" s="1" t="str">
        <f t="shared" ca="1" si="17"/>
        <v/>
      </c>
      <c r="G96" s="1">
        <f t="shared" ca="1" si="20"/>
        <v>0</v>
      </c>
      <c r="H96" s="1">
        <f ca="1">IF(AND(G95&gt;0,G96&gt;G95,NOT(ISERROR(MATCH(G95,D:D,0)))),H95+1,H95)</f>
        <v>0</v>
      </c>
      <c r="I96" s="1">
        <f t="shared" ca="1" si="21"/>
        <v>0</v>
      </c>
      <c r="J96" s="7" t="str">
        <f t="shared" ca="1" si="22"/>
        <v/>
      </c>
      <c r="K96" s="1" t="str">
        <f ca="1">IF(J96="Linea_para_MAIL_creada_por_LuXML",IF(ISERROR(MATCH(INDIRECT(ADDRESS(ROW()-G96,7)),D:D,0)),J96,INDIRECT(ADDRESS(MATCH(INDIRECT(ADDRESS(ROW()-G96,7)),D:D,0),1))),J96)</f>
        <v/>
      </c>
      <c r="L96" s="7">
        <f t="shared" ca="1" si="23"/>
        <v>0</v>
      </c>
      <c r="M96" s="7" t="str">
        <f t="shared" ca="1" si="25"/>
        <v/>
      </c>
      <c r="N96" s="7">
        <f t="shared" ca="1" si="24"/>
        <v>0</v>
      </c>
      <c r="O96" s="9" t="str">
        <f ca="1">IF(N96&gt;-1,INDIRECT(ADDRESS(ROW(),13)),IF(N96&lt;N95,CONCATENATE("&lt;page-count count=",CHAR(34),1+LARGE(N:N,1)-LARGE(N:N,2),CHAR(34),"/&gt;"),INDIRECT(ADDRESS(ROW()-1,13))))</f>
        <v/>
      </c>
      <c r="P96" s="1">
        <f>IF(ROW()&lt;$S$4+2,IF('XML a procesar'!A95="",P95,IF(MID('XML a procesar'!A95,1,1)="&lt;",P95,P95+1)),P95)</f>
        <v>1</v>
      </c>
      <c r="Q96" s="3"/>
    </row>
    <row r="97" spans="1:17" x14ac:dyDescent="0.25">
      <c r="A97" s="1" t="str">
        <f>IF('XML a procesar'!A96&gt;0,'XML a procesar'!A96,"")</f>
        <v/>
      </c>
      <c r="B97" s="7">
        <f t="shared" si="15"/>
        <v>0</v>
      </c>
      <c r="C97" s="1">
        <f t="shared" si="18"/>
        <v>0</v>
      </c>
      <c r="D97" s="1">
        <f t="shared" si="16"/>
        <v>0</v>
      </c>
      <c r="E97" s="1">
        <f t="shared" si="19"/>
        <v>0</v>
      </c>
      <c r="F97" s="1" t="str">
        <f t="shared" ca="1" si="17"/>
        <v/>
      </c>
      <c r="G97" s="1">
        <f t="shared" ca="1" si="20"/>
        <v>0</v>
      </c>
      <c r="H97" s="1">
        <f ca="1">IF(AND(G96&gt;0,G97&gt;G96,NOT(ISERROR(MATCH(G96,D:D,0)))),H96+1,H96)</f>
        <v>0</v>
      </c>
      <c r="I97" s="1">
        <f t="shared" ca="1" si="21"/>
        <v>0</v>
      </c>
      <c r="J97" s="7" t="str">
        <f t="shared" ca="1" si="22"/>
        <v/>
      </c>
      <c r="K97" s="1" t="str">
        <f ca="1">IF(J97="Linea_para_MAIL_creada_por_LuXML",IF(ISERROR(MATCH(INDIRECT(ADDRESS(ROW()-G97,7)),D:D,0)),J97,INDIRECT(ADDRESS(MATCH(INDIRECT(ADDRESS(ROW()-G97,7)),D:D,0),1))),J97)</f>
        <v/>
      </c>
      <c r="L97" s="7">
        <f t="shared" ca="1" si="23"/>
        <v>0</v>
      </c>
      <c r="M97" s="7" t="str">
        <f t="shared" ca="1" si="25"/>
        <v/>
      </c>
      <c r="N97" s="7">
        <f t="shared" ca="1" si="24"/>
        <v>0</v>
      </c>
      <c r="O97" s="9" t="str">
        <f ca="1">IF(N97&gt;-1,INDIRECT(ADDRESS(ROW(),13)),IF(N97&lt;N96,CONCATENATE("&lt;page-count count=",CHAR(34),1+LARGE(N:N,1)-LARGE(N:N,2),CHAR(34),"/&gt;"),INDIRECT(ADDRESS(ROW()-1,13))))</f>
        <v/>
      </c>
      <c r="P97" s="1">
        <f>IF(ROW()&lt;$S$4+2,IF('XML a procesar'!A96="",P96,IF(MID('XML a procesar'!A96,1,1)="&lt;",P96,P96+1)),P96)</f>
        <v>1</v>
      </c>
      <c r="Q97" s="3"/>
    </row>
    <row r="98" spans="1:17" x14ac:dyDescent="0.25">
      <c r="A98" s="1" t="str">
        <f>IF('XML a procesar'!A97&gt;0,'XML a procesar'!A97,"")</f>
        <v/>
      </c>
      <c r="B98" s="7">
        <f t="shared" si="15"/>
        <v>0</v>
      </c>
      <c r="C98" s="1">
        <f t="shared" si="18"/>
        <v>0</v>
      </c>
      <c r="D98" s="1">
        <f t="shared" si="16"/>
        <v>0</v>
      </c>
      <c r="E98" s="1">
        <f t="shared" si="19"/>
        <v>0</v>
      </c>
      <c r="F98" s="1" t="str">
        <f t="shared" ca="1" si="17"/>
        <v/>
      </c>
      <c r="G98" s="1">
        <f t="shared" ca="1" si="20"/>
        <v>0</v>
      </c>
      <c r="H98" s="1">
        <f ca="1">IF(AND(G97&gt;0,G98&gt;G97,NOT(ISERROR(MATCH(G97,D:D,0)))),H97+1,H97)</f>
        <v>0</v>
      </c>
      <c r="I98" s="1">
        <f t="shared" ca="1" si="21"/>
        <v>0</v>
      </c>
      <c r="J98" s="7" t="str">
        <f t="shared" ca="1" si="22"/>
        <v/>
      </c>
      <c r="K98" s="1" t="str">
        <f ca="1">IF(J98="Linea_para_MAIL_creada_por_LuXML",IF(ISERROR(MATCH(INDIRECT(ADDRESS(ROW()-G98,7)),D:D,0)),J98,INDIRECT(ADDRESS(MATCH(INDIRECT(ADDRESS(ROW()-G98,7)),D:D,0),1))),J98)</f>
        <v/>
      </c>
      <c r="L98" s="7">
        <f t="shared" ca="1" si="23"/>
        <v>0</v>
      </c>
      <c r="M98" s="7" t="str">
        <f t="shared" ca="1" si="25"/>
        <v/>
      </c>
      <c r="N98" s="7">
        <f t="shared" ca="1" si="24"/>
        <v>0</v>
      </c>
      <c r="O98" s="9" t="str">
        <f ca="1">IF(N98&gt;-1,INDIRECT(ADDRESS(ROW(),13)),IF(N98&lt;N97,CONCATENATE("&lt;page-count count=",CHAR(34),1+LARGE(N:N,1)-LARGE(N:N,2),CHAR(34),"/&gt;"),INDIRECT(ADDRESS(ROW()-1,13))))</f>
        <v/>
      </c>
      <c r="P98" s="1">
        <f>IF(ROW()&lt;$S$4+2,IF('XML a procesar'!A97="",P97,IF(MID('XML a procesar'!A97,1,1)="&lt;",P97,P97+1)),P97)</f>
        <v>1</v>
      </c>
      <c r="Q98" s="3"/>
    </row>
    <row r="99" spans="1:17" x14ac:dyDescent="0.25">
      <c r="A99" s="1" t="str">
        <f>IF('XML a procesar'!A98&gt;0,'XML a procesar'!A98,"")</f>
        <v/>
      </c>
      <c r="B99" s="7">
        <f t="shared" si="15"/>
        <v>0</v>
      </c>
      <c r="C99" s="1">
        <f t="shared" si="18"/>
        <v>0</v>
      </c>
      <c r="D99" s="1">
        <f t="shared" si="16"/>
        <v>0</v>
      </c>
      <c r="E99" s="1">
        <f t="shared" si="19"/>
        <v>0</v>
      </c>
      <c r="F99" s="1" t="str">
        <f t="shared" ca="1" si="17"/>
        <v/>
      </c>
      <c r="G99" s="1">
        <f t="shared" ca="1" si="20"/>
        <v>0</v>
      </c>
      <c r="H99" s="1">
        <f ca="1">IF(AND(G98&gt;0,G99&gt;G98,NOT(ISERROR(MATCH(G98,D:D,0)))),H98+1,H98)</f>
        <v>0</v>
      </c>
      <c r="I99" s="1">
        <f t="shared" ca="1" si="21"/>
        <v>0</v>
      </c>
      <c r="J99" s="7" t="str">
        <f t="shared" ca="1" si="22"/>
        <v/>
      </c>
      <c r="K99" s="1" t="str">
        <f ca="1">IF(J99="Linea_para_MAIL_creada_por_LuXML",IF(ISERROR(MATCH(INDIRECT(ADDRESS(ROW()-G99,7)),D:D,0)),J99,INDIRECT(ADDRESS(MATCH(INDIRECT(ADDRESS(ROW()-G99,7)),D:D,0),1))),J99)</f>
        <v/>
      </c>
      <c r="L99" s="7">
        <f t="shared" ca="1" si="23"/>
        <v>0</v>
      </c>
      <c r="M99" s="7" t="str">
        <f t="shared" ca="1" si="25"/>
        <v/>
      </c>
      <c r="N99" s="7">
        <f t="shared" ca="1" si="24"/>
        <v>0</v>
      </c>
      <c r="O99" s="9" t="str">
        <f ca="1">IF(N99&gt;-1,INDIRECT(ADDRESS(ROW(),13)),IF(N99&lt;N98,CONCATENATE("&lt;page-count count=",CHAR(34),1+LARGE(N:N,1)-LARGE(N:N,2),CHAR(34),"/&gt;"),INDIRECT(ADDRESS(ROW()-1,13))))</f>
        <v/>
      </c>
      <c r="P99" s="1">
        <f>IF(ROW()&lt;$S$4+2,IF('XML a procesar'!A98="",P98,IF(MID('XML a procesar'!A98,1,1)="&lt;",P98,P98+1)),P98)</f>
        <v>1</v>
      </c>
      <c r="Q99" s="3"/>
    </row>
    <row r="100" spans="1:17" x14ac:dyDescent="0.25">
      <c r="A100" s="1" t="str">
        <f>IF('XML a procesar'!A99&gt;0,'XML a procesar'!A99,"")</f>
        <v/>
      </c>
      <c r="B100" s="7">
        <f t="shared" si="15"/>
        <v>0</v>
      </c>
      <c r="C100" s="1">
        <f t="shared" si="18"/>
        <v>0</v>
      </c>
      <c r="D100" s="1">
        <f t="shared" si="16"/>
        <v>0</v>
      </c>
      <c r="E100" s="1">
        <f t="shared" si="19"/>
        <v>0</v>
      </c>
      <c r="F100" s="1" t="str">
        <f t="shared" ca="1" si="17"/>
        <v/>
      </c>
      <c r="G100" s="1">
        <f t="shared" ca="1" si="20"/>
        <v>0</v>
      </c>
      <c r="H100" s="1">
        <f ca="1">IF(AND(G99&gt;0,G100&gt;G99,NOT(ISERROR(MATCH(G99,D:D,0)))),H99+1,H99)</f>
        <v>0</v>
      </c>
      <c r="I100" s="1">
        <f t="shared" ca="1" si="21"/>
        <v>0</v>
      </c>
      <c r="J100" s="7" t="str">
        <f t="shared" ca="1" si="22"/>
        <v/>
      </c>
      <c r="K100" s="1" t="str">
        <f ca="1">IF(J100="Linea_para_MAIL_creada_por_LuXML",IF(ISERROR(MATCH(INDIRECT(ADDRESS(ROW()-G100,7)),D:D,0)),J100,INDIRECT(ADDRESS(MATCH(INDIRECT(ADDRESS(ROW()-G100,7)),D:D,0),1))),J100)</f>
        <v/>
      </c>
      <c r="L100" s="7">
        <f t="shared" ca="1" si="23"/>
        <v>0</v>
      </c>
      <c r="M100" s="7" t="str">
        <f t="shared" ca="1" si="25"/>
        <v/>
      </c>
      <c r="N100" s="7">
        <f t="shared" ca="1" si="24"/>
        <v>0</v>
      </c>
      <c r="O100" s="9" t="str">
        <f ca="1">IF(N100&gt;-1,INDIRECT(ADDRESS(ROW(),13)),IF(N100&lt;N99,CONCATENATE("&lt;page-count count=",CHAR(34),1+LARGE(N:N,1)-LARGE(N:N,2),CHAR(34),"/&gt;"),INDIRECT(ADDRESS(ROW()-1,13))))</f>
        <v/>
      </c>
      <c r="P100" s="1">
        <f>IF(ROW()&lt;$S$4+2,IF('XML a procesar'!A99="",P99,IF(MID('XML a procesar'!A99,1,1)="&lt;",P99,P99+1)),P99)</f>
        <v>1</v>
      </c>
      <c r="Q100" s="3"/>
    </row>
    <row r="101" spans="1:17" x14ac:dyDescent="0.25">
      <c r="A101" s="1" t="str">
        <f>IF('XML a procesar'!A100&gt;0,'XML a procesar'!A100,"")</f>
        <v/>
      </c>
      <c r="B101" s="7">
        <f t="shared" si="15"/>
        <v>0</v>
      </c>
      <c r="C101" s="1">
        <f t="shared" si="18"/>
        <v>0</v>
      </c>
      <c r="D101" s="1">
        <f t="shared" si="16"/>
        <v>0</v>
      </c>
      <c r="E101" s="1">
        <f t="shared" si="19"/>
        <v>0</v>
      </c>
      <c r="F101" s="1" t="str">
        <f t="shared" ca="1" si="17"/>
        <v/>
      </c>
      <c r="G101" s="1">
        <f t="shared" ca="1" si="20"/>
        <v>0</v>
      </c>
      <c r="H101" s="1">
        <f ca="1">IF(AND(G100&gt;0,G101&gt;G100,NOT(ISERROR(MATCH(G100,D:D,0)))),H100+1,H100)</f>
        <v>0</v>
      </c>
      <c r="I101" s="1">
        <f t="shared" ca="1" si="21"/>
        <v>0</v>
      </c>
      <c r="J101" s="7" t="str">
        <f t="shared" ca="1" si="22"/>
        <v/>
      </c>
      <c r="K101" s="1" t="str">
        <f ca="1">IF(J101="Linea_para_MAIL_creada_por_LuXML",IF(ISERROR(MATCH(INDIRECT(ADDRESS(ROW()-G101,7)),D:D,0)),J101,INDIRECT(ADDRESS(MATCH(INDIRECT(ADDRESS(ROW()-G101,7)),D:D,0),1))),J101)</f>
        <v/>
      </c>
      <c r="L101" s="7">
        <f t="shared" ca="1" si="23"/>
        <v>0</v>
      </c>
      <c r="M101" s="7" t="str">
        <f t="shared" ca="1" si="25"/>
        <v/>
      </c>
      <c r="N101" s="7">
        <f t="shared" ca="1" si="24"/>
        <v>0</v>
      </c>
      <c r="O101" s="9" t="str">
        <f ca="1">IF(N101&gt;-1,INDIRECT(ADDRESS(ROW(),13)),IF(N101&lt;N100,CONCATENATE("&lt;page-count count=",CHAR(34),1+LARGE(N:N,1)-LARGE(N:N,2),CHAR(34),"/&gt;"),INDIRECT(ADDRESS(ROW()-1,13))))</f>
        <v/>
      </c>
      <c r="P101" s="1">
        <f>IF(ROW()&lt;$S$4+2,IF('XML a procesar'!A100="",P100,IF(MID('XML a procesar'!A100,1,1)="&lt;",P100,P100+1)),P100)</f>
        <v>1</v>
      </c>
      <c r="Q101" s="3"/>
    </row>
    <row r="102" spans="1:17" x14ac:dyDescent="0.25">
      <c r="A102" s="1" t="str">
        <f>IF('XML a procesar'!A101&gt;0,'XML a procesar'!A101,"")</f>
        <v/>
      </c>
      <c r="B102" s="7">
        <f t="shared" si="15"/>
        <v>0</v>
      </c>
      <c r="C102" s="1">
        <f t="shared" si="18"/>
        <v>0</v>
      </c>
      <c r="D102" s="1">
        <f t="shared" si="16"/>
        <v>0</v>
      </c>
      <c r="E102" s="1">
        <f t="shared" si="19"/>
        <v>0</v>
      </c>
      <c r="F102" s="1" t="str">
        <f t="shared" ca="1" si="17"/>
        <v/>
      </c>
      <c r="G102" s="1">
        <f t="shared" ca="1" si="20"/>
        <v>0</v>
      </c>
      <c r="H102" s="1">
        <f ca="1">IF(AND(G101&gt;0,G102&gt;G101,NOT(ISERROR(MATCH(G101,D:D,0)))),H101+1,H101)</f>
        <v>0</v>
      </c>
      <c r="I102" s="1">
        <f t="shared" ca="1" si="21"/>
        <v>0</v>
      </c>
      <c r="J102" s="7" t="str">
        <f t="shared" ca="1" si="22"/>
        <v/>
      </c>
      <c r="K102" s="1" t="str">
        <f ca="1">IF(J102="Linea_para_MAIL_creada_por_LuXML",IF(ISERROR(MATCH(INDIRECT(ADDRESS(ROW()-G102,7)),D:D,0)),J102,INDIRECT(ADDRESS(MATCH(INDIRECT(ADDRESS(ROW()-G102,7)),D:D,0),1))),J102)</f>
        <v/>
      </c>
      <c r="L102" s="7">
        <f t="shared" ca="1" si="23"/>
        <v>0</v>
      </c>
      <c r="M102" s="7" t="str">
        <f t="shared" ca="1" si="25"/>
        <v/>
      </c>
      <c r="N102" s="7">
        <f t="shared" ca="1" si="24"/>
        <v>0</v>
      </c>
      <c r="O102" s="9" t="str">
        <f ca="1">IF(N102&gt;-1,INDIRECT(ADDRESS(ROW(),13)),IF(N102&lt;N101,CONCATENATE("&lt;page-count count=",CHAR(34),1+LARGE(N:N,1)-LARGE(N:N,2),CHAR(34),"/&gt;"),INDIRECT(ADDRESS(ROW()-1,13))))</f>
        <v/>
      </c>
      <c r="P102" s="1">
        <f>IF(ROW()&lt;$S$4+2,IF('XML a procesar'!A101="",P101,IF(MID('XML a procesar'!A101,1,1)="&lt;",P101,P101+1)),P101)</f>
        <v>1</v>
      </c>
      <c r="Q102" s="3"/>
    </row>
    <row r="103" spans="1:17" x14ac:dyDescent="0.25">
      <c r="A103" s="1" t="str">
        <f>IF('XML a procesar'!A102&gt;0,'XML a procesar'!A102,"")</f>
        <v/>
      </c>
      <c r="B103" s="7">
        <f t="shared" si="15"/>
        <v>0</v>
      </c>
      <c r="C103" s="1">
        <f t="shared" si="18"/>
        <v>0</v>
      </c>
      <c r="D103" s="1">
        <f t="shared" si="16"/>
        <v>0</v>
      </c>
      <c r="E103" s="1">
        <f t="shared" si="19"/>
        <v>0</v>
      </c>
      <c r="F103" s="1" t="str">
        <f t="shared" ca="1" si="17"/>
        <v/>
      </c>
      <c r="G103" s="1">
        <f t="shared" ca="1" si="20"/>
        <v>0</v>
      </c>
      <c r="H103" s="1">
        <f ca="1">IF(AND(G102&gt;0,G103&gt;G102,NOT(ISERROR(MATCH(G102,D:D,0)))),H102+1,H102)</f>
        <v>0</v>
      </c>
      <c r="I103" s="1">
        <f t="shared" ca="1" si="21"/>
        <v>0</v>
      </c>
      <c r="J103" s="7" t="str">
        <f t="shared" ca="1" si="22"/>
        <v/>
      </c>
      <c r="K103" s="1" t="str">
        <f ca="1">IF(J103="Linea_para_MAIL_creada_por_LuXML",IF(ISERROR(MATCH(INDIRECT(ADDRESS(ROW()-G103,7)),D:D,0)),J103,INDIRECT(ADDRESS(MATCH(INDIRECT(ADDRESS(ROW()-G103,7)),D:D,0),1))),J103)</f>
        <v/>
      </c>
      <c r="L103" s="7">
        <f t="shared" ca="1" si="23"/>
        <v>0</v>
      </c>
      <c r="M103" s="7" t="str">
        <f t="shared" ca="1" si="25"/>
        <v/>
      </c>
      <c r="N103" s="7">
        <f t="shared" ca="1" si="24"/>
        <v>0</v>
      </c>
      <c r="O103" s="9" t="str">
        <f ca="1">IF(N103&gt;-1,INDIRECT(ADDRESS(ROW(),13)),IF(N103&lt;N102,CONCATENATE("&lt;page-count count=",CHAR(34),1+LARGE(N:N,1)-LARGE(N:N,2),CHAR(34),"/&gt;"),INDIRECT(ADDRESS(ROW()-1,13))))</f>
        <v/>
      </c>
      <c r="P103" s="1">
        <f>IF(ROW()&lt;$S$4+2,IF('XML a procesar'!A102="",P102,IF(MID('XML a procesar'!A102,1,1)="&lt;",P102,P102+1)),P102)</f>
        <v>1</v>
      </c>
      <c r="Q103" s="3"/>
    </row>
    <row r="104" spans="1:17" x14ac:dyDescent="0.25">
      <c r="A104" s="1" t="str">
        <f>IF('XML a procesar'!A103&gt;0,'XML a procesar'!A103,"")</f>
        <v/>
      </c>
      <c r="B104" s="7">
        <f t="shared" si="15"/>
        <v>0</v>
      </c>
      <c r="C104" s="1">
        <f t="shared" si="18"/>
        <v>0</v>
      </c>
      <c r="D104" s="1">
        <f t="shared" si="16"/>
        <v>0</v>
      </c>
      <c r="E104" s="1">
        <f t="shared" si="19"/>
        <v>0</v>
      </c>
      <c r="F104" s="1" t="str">
        <f t="shared" ca="1" si="17"/>
        <v/>
      </c>
      <c r="G104" s="1">
        <f t="shared" ca="1" si="20"/>
        <v>0</v>
      </c>
      <c r="H104" s="1">
        <f ca="1">IF(AND(G103&gt;0,G104&gt;G103,NOT(ISERROR(MATCH(G103,D:D,0)))),H103+1,H103)</f>
        <v>0</v>
      </c>
      <c r="I104" s="1">
        <f t="shared" ca="1" si="21"/>
        <v>0</v>
      </c>
      <c r="J104" s="7" t="str">
        <f t="shared" ca="1" si="22"/>
        <v/>
      </c>
      <c r="K104" s="1" t="str">
        <f ca="1">IF(J104="Linea_para_MAIL_creada_por_LuXML",IF(ISERROR(MATCH(INDIRECT(ADDRESS(ROW()-G104,7)),D:D,0)),J104,INDIRECT(ADDRESS(MATCH(INDIRECT(ADDRESS(ROW()-G104,7)),D:D,0),1))),J104)</f>
        <v/>
      </c>
      <c r="L104" s="7">
        <f t="shared" ca="1" si="23"/>
        <v>0</v>
      </c>
      <c r="M104" s="7" t="str">
        <f t="shared" ca="1" si="25"/>
        <v/>
      </c>
      <c r="N104" s="7">
        <f t="shared" ca="1" si="24"/>
        <v>0</v>
      </c>
      <c r="O104" s="9" t="str">
        <f ca="1">IF(N104&gt;-1,INDIRECT(ADDRESS(ROW(),13)),IF(N104&lt;N103,CONCATENATE("&lt;page-count count=",CHAR(34),1+LARGE(N:N,1)-LARGE(N:N,2),CHAR(34),"/&gt;"),INDIRECT(ADDRESS(ROW()-1,13))))</f>
        <v/>
      </c>
      <c r="P104" s="1">
        <f>IF(ROW()&lt;$S$4+2,IF('XML a procesar'!A103="",P103,IF(MID('XML a procesar'!A103,1,1)="&lt;",P103,P103+1)),P103)</f>
        <v>1</v>
      </c>
      <c r="Q104" s="3"/>
    </row>
    <row r="105" spans="1:17" x14ac:dyDescent="0.25">
      <c r="A105" s="1" t="str">
        <f>IF('XML a procesar'!A104&gt;0,'XML a procesar'!A104,"")</f>
        <v/>
      </c>
      <c r="B105" s="7">
        <f t="shared" si="15"/>
        <v>0</v>
      </c>
      <c r="C105" s="1">
        <f t="shared" si="18"/>
        <v>0</v>
      </c>
      <c r="D105" s="1">
        <f t="shared" si="16"/>
        <v>0</v>
      </c>
      <c r="E105" s="1">
        <f t="shared" si="19"/>
        <v>0</v>
      </c>
      <c r="F105" s="1" t="str">
        <f t="shared" ca="1" si="17"/>
        <v/>
      </c>
      <c r="G105" s="1">
        <f t="shared" ca="1" si="20"/>
        <v>0</v>
      </c>
      <c r="H105" s="1">
        <f ca="1">IF(AND(G104&gt;0,G105&gt;G104,NOT(ISERROR(MATCH(G104,D:D,0)))),H104+1,H104)</f>
        <v>0</v>
      </c>
      <c r="I105" s="1">
        <f t="shared" ca="1" si="21"/>
        <v>0</v>
      </c>
      <c r="J105" s="7" t="str">
        <f t="shared" ca="1" si="22"/>
        <v/>
      </c>
      <c r="K105" s="1" t="str">
        <f ca="1">IF(J105="Linea_para_MAIL_creada_por_LuXML",IF(ISERROR(MATCH(INDIRECT(ADDRESS(ROW()-G105,7)),D:D,0)),J105,INDIRECT(ADDRESS(MATCH(INDIRECT(ADDRESS(ROW()-G105,7)),D:D,0),1))),J105)</f>
        <v/>
      </c>
      <c r="L105" s="7">
        <f t="shared" ca="1" si="23"/>
        <v>0</v>
      </c>
      <c r="M105" s="7" t="str">
        <f t="shared" ca="1" si="25"/>
        <v/>
      </c>
      <c r="N105" s="7">
        <f t="shared" ca="1" si="24"/>
        <v>0</v>
      </c>
      <c r="O105" s="9" t="str">
        <f ca="1">IF(N105&gt;-1,INDIRECT(ADDRESS(ROW(),13)),IF(N105&lt;N104,CONCATENATE("&lt;page-count count=",CHAR(34),1+LARGE(N:N,1)-LARGE(N:N,2),CHAR(34),"/&gt;"),INDIRECT(ADDRESS(ROW()-1,13))))</f>
        <v/>
      </c>
      <c r="P105" s="1">
        <f>IF(ROW()&lt;$S$4+2,IF('XML a procesar'!A104="",P104,IF(MID('XML a procesar'!A104,1,1)="&lt;",P104,P104+1)),P104)</f>
        <v>1</v>
      </c>
      <c r="Q105" s="3"/>
    </row>
    <row r="106" spans="1:17" x14ac:dyDescent="0.25">
      <c r="A106" s="1" t="str">
        <f>IF('XML a procesar'!A105&gt;0,'XML a procesar'!A105,"")</f>
        <v/>
      </c>
      <c r="B106" s="7">
        <f t="shared" si="15"/>
        <v>0</v>
      </c>
      <c r="C106" s="1">
        <f t="shared" si="18"/>
        <v>0</v>
      </c>
      <c r="D106" s="1">
        <f t="shared" si="16"/>
        <v>0</v>
      </c>
      <c r="E106" s="1">
        <f t="shared" si="19"/>
        <v>0</v>
      </c>
      <c r="F106" s="1" t="str">
        <f t="shared" ca="1" si="17"/>
        <v/>
      </c>
      <c r="G106" s="1">
        <f t="shared" ca="1" si="20"/>
        <v>0</v>
      </c>
      <c r="H106" s="1">
        <f ca="1">IF(AND(G105&gt;0,G106&gt;G105,NOT(ISERROR(MATCH(G105,D:D,0)))),H105+1,H105)</f>
        <v>0</v>
      </c>
      <c r="I106" s="1">
        <f t="shared" ca="1" si="21"/>
        <v>0</v>
      </c>
      <c r="J106" s="7" t="str">
        <f t="shared" ca="1" si="22"/>
        <v/>
      </c>
      <c r="K106" s="1" t="str">
        <f ca="1">IF(J106="Linea_para_MAIL_creada_por_LuXML",IF(ISERROR(MATCH(INDIRECT(ADDRESS(ROW()-G106,7)),D:D,0)),J106,INDIRECT(ADDRESS(MATCH(INDIRECT(ADDRESS(ROW()-G106,7)),D:D,0),1))),J106)</f>
        <v/>
      </c>
      <c r="L106" s="7">
        <f t="shared" ca="1" si="23"/>
        <v>0</v>
      </c>
      <c r="M106" s="7" t="str">
        <f t="shared" ca="1" si="25"/>
        <v/>
      </c>
      <c r="N106" s="7">
        <f t="shared" ca="1" si="24"/>
        <v>0</v>
      </c>
      <c r="O106" s="9" t="str">
        <f ca="1">IF(N106&gt;-1,INDIRECT(ADDRESS(ROW(),13)),IF(N106&lt;N105,CONCATENATE("&lt;page-count count=",CHAR(34),1+LARGE(N:N,1)-LARGE(N:N,2),CHAR(34),"/&gt;"),INDIRECT(ADDRESS(ROW()-1,13))))</f>
        <v/>
      </c>
      <c r="P106" s="1">
        <f>IF(ROW()&lt;$S$4+2,IF('XML a procesar'!A105="",P105,IF(MID('XML a procesar'!A105,1,1)="&lt;",P105,P105+1)),P105)</f>
        <v>1</v>
      </c>
      <c r="Q106" s="3"/>
    </row>
    <row r="107" spans="1:17" x14ac:dyDescent="0.25">
      <c r="A107" s="1" t="str">
        <f>IF('XML a procesar'!A106&gt;0,'XML a procesar'!A106,"")</f>
        <v/>
      </c>
      <c r="B107" s="7">
        <f t="shared" si="15"/>
        <v>0</v>
      </c>
      <c r="C107" s="1">
        <f t="shared" si="18"/>
        <v>0</v>
      </c>
      <c r="D107" s="1">
        <f t="shared" si="16"/>
        <v>0</v>
      </c>
      <c r="E107" s="1">
        <f t="shared" si="19"/>
        <v>0</v>
      </c>
      <c r="F107" s="1" t="str">
        <f t="shared" ca="1" si="17"/>
        <v/>
      </c>
      <c r="G107" s="1">
        <f t="shared" ca="1" si="20"/>
        <v>0</v>
      </c>
      <c r="H107" s="1">
        <f ca="1">IF(AND(G106&gt;0,G107&gt;G106,NOT(ISERROR(MATCH(G106,D:D,0)))),H106+1,H106)</f>
        <v>0</v>
      </c>
      <c r="I107" s="1">
        <f t="shared" ca="1" si="21"/>
        <v>0</v>
      </c>
      <c r="J107" s="7" t="str">
        <f t="shared" ca="1" si="22"/>
        <v/>
      </c>
      <c r="K107" s="1" t="str">
        <f ca="1">IF(J107="Linea_para_MAIL_creada_por_LuXML",IF(ISERROR(MATCH(INDIRECT(ADDRESS(ROW()-G107,7)),D:D,0)),J107,INDIRECT(ADDRESS(MATCH(INDIRECT(ADDRESS(ROW()-G107,7)),D:D,0),1))),J107)</f>
        <v/>
      </c>
      <c r="L107" s="7">
        <f t="shared" ca="1" si="23"/>
        <v>0</v>
      </c>
      <c r="M107" s="7" t="str">
        <f t="shared" ca="1" si="25"/>
        <v/>
      </c>
      <c r="N107" s="7">
        <f t="shared" ca="1" si="24"/>
        <v>0</v>
      </c>
      <c r="O107" s="9" t="str">
        <f ca="1">IF(N107&gt;-1,INDIRECT(ADDRESS(ROW(),13)),IF(N107&lt;N106,CONCATENATE("&lt;page-count count=",CHAR(34),1+LARGE(N:N,1)-LARGE(N:N,2),CHAR(34),"/&gt;"),INDIRECT(ADDRESS(ROW()-1,13))))</f>
        <v/>
      </c>
      <c r="P107" s="1">
        <f>IF(ROW()&lt;$S$4+2,IF('XML a procesar'!A106="",P106,IF(MID('XML a procesar'!A106,1,1)="&lt;",P106,P106+1)),P106)</f>
        <v>1</v>
      </c>
      <c r="Q107" s="3"/>
    </row>
    <row r="108" spans="1:17" x14ac:dyDescent="0.25">
      <c r="A108" s="1" t="str">
        <f>IF('XML a procesar'!A107&gt;0,'XML a procesar'!A107,"")</f>
        <v/>
      </c>
      <c r="B108" s="7">
        <f t="shared" si="15"/>
        <v>0</v>
      </c>
      <c r="C108" s="1">
        <f t="shared" si="18"/>
        <v>0</v>
      </c>
      <c r="D108" s="1">
        <f t="shared" si="16"/>
        <v>0</v>
      </c>
      <c r="E108" s="1">
        <f t="shared" si="19"/>
        <v>0</v>
      </c>
      <c r="F108" s="1" t="str">
        <f t="shared" ca="1" si="17"/>
        <v/>
      </c>
      <c r="G108" s="1">
        <f t="shared" ca="1" si="20"/>
        <v>0</v>
      </c>
      <c r="H108" s="1">
        <f ca="1">IF(AND(G107&gt;0,G108&gt;G107,NOT(ISERROR(MATCH(G107,D:D,0)))),H107+1,H107)</f>
        <v>0</v>
      </c>
      <c r="I108" s="1">
        <f t="shared" ca="1" si="21"/>
        <v>0</v>
      </c>
      <c r="J108" s="7" t="str">
        <f t="shared" ca="1" si="22"/>
        <v/>
      </c>
      <c r="K108" s="1" t="str">
        <f ca="1">IF(J108="Linea_para_MAIL_creada_por_LuXML",IF(ISERROR(MATCH(INDIRECT(ADDRESS(ROW()-G108,7)),D:D,0)),J108,INDIRECT(ADDRESS(MATCH(INDIRECT(ADDRESS(ROW()-G108,7)),D:D,0),1))),J108)</f>
        <v/>
      </c>
      <c r="L108" s="7">
        <f t="shared" ca="1" si="23"/>
        <v>0</v>
      </c>
      <c r="M108" s="7" t="str">
        <f t="shared" ca="1" si="25"/>
        <v/>
      </c>
      <c r="N108" s="7">
        <f t="shared" ca="1" si="24"/>
        <v>0</v>
      </c>
      <c r="O108" s="9" t="str">
        <f ca="1">IF(N108&gt;-1,INDIRECT(ADDRESS(ROW(),13)),IF(N108&lt;N107,CONCATENATE("&lt;page-count count=",CHAR(34),1+LARGE(N:N,1)-LARGE(N:N,2),CHAR(34),"/&gt;"),INDIRECT(ADDRESS(ROW()-1,13))))</f>
        <v/>
      </c>
      <c r="P108" s="1">
        <f>IF(ROW()&lt;$S$4+2,IF('XML a procesar'!A107="",P107,IF(MID('XML a procesar'!A107,1,1)="&lt;",P107,P107+1)),P107)</f>
        <v>1</v>
      </c>
      <c r="Q108" s="3"/>
    </row>
    <row r="109" spans="1:17" x14ac:dyDescent="0.25">
      <c r="A109" s="1" t="str">
        <f>IF('XML a procesar'!A108&gt;0,'XML a procesar'!A108,"")</f>
        <v/>
      </c>
      <c r="B109" s="7">
        <f t="shared" si="15"/>
        <v>0</v>
      </c>
      <c r="C109" s="1">
        <f t="shared" si="18"/>
        <v>0</v>
      </c>
      <c r="D109" s="1">
        <f t="shared" si="16"/>
        <v>0</v>
      </c>
      <c r="E109" s="1">
        <f t="shared" si="19"/>
        <v>0</v>
      </c>
      <c r="F109" s="1" t="str">
        <f t="shared" ca="1" si="17"/>
        <v/>
      </c>
      <c r="G109" s="1">
        <f t="shared" ca="1" si="20"/>
        <v>0</v>
      </c>
      <c r="H109" s="1">
        <f ca="1">IF(AND(G108&gt;0,G109&gt;G108,NOT(ISERROR(MATCH(G108,D:D,0)))),H108+1,H108)</f>
        <v>0</v>
      </c>
      <c r="I109" s="1">
        <f t="shared" ca="1" si="21"/>
        <v>0</v>
      </c>
      <c r="J109" s="7" t="str">
        <f t="shared" ca="1" si="22"/>
        <v/>
      </c>
      <c r="K109" s="1" t="str">
        <f ca="1">IF(J109="Linea_para_MAIL_creada_por_LuXML",IF(ISERROR(MATCH(INDIRECT(ADDRESS(ROW()-G109,7)),D:D,0)),J109,INDIRECT(ADDRESS(MATCH(INDIRECT(ADDRESS(ROW()-G109,7)),D:D,0),1))),J109)</f>
        <v/>
      </c>
      <c r="L109" s="7">
        <f t="shared" ca="1" si="23"/>
        <v>0</v>
      </c>
      <c r="M109" s="7" t="str">
        <f t="shared" ca="1" si="25"/>
        <v/>
      </c>
      <c r="N109" s="7">
        <f t="shared" ca="1" si="24"/>
        <v>0</v>
      </c>
      <c r="O109" s="9" t="str">
        <f ca="1">IF(N109&gt;-1,INDIRECT(ADDRESS(ROW(),13)),IF(N109&lt;N108,CONCATENATE("&lt;page-count count=",CHAR(34),1+LARGE(N:N,1)-LARGE(N:N,2),CHAR(34),"/&gt;"),INDIRECT(ADDRESS(ROW()-1,13))))</f>
        <v/>
      </c>
      <c r="P109" s="1">
        <f>IF(ROW()&lt;$S$4+2,IF('XML a procesar'!A108="",P108,IF(MID('XML a procesar'!A108,1,1)="&lt;",P108,P108+1)),P108)</f>
        <v>1</v>
      </c>
      <c r="Q109" s="3"/>
    </row>
    <row r="110" spans="1:17" x14ac:dyDescent="0.25">
      <c r="A110" s="1" t="str">
        <f>IF('XML a procesar'!A109&gt;0,'XML a procesar'!A109,"")</f>
        <v/>
      </c>
      <c r="B110" s="7">
        <f t="shared" si="15"/>
        <v>0</v>
      </c>
      <c r="C110" s="1">
        <f t="shared" si="18"/>
        <v>0</v>
      </c>
      <c r="D110" s="1">
        <f t="shared" si="16"/>
        <v>0</v>
      </c>
      <c r="E110" s="1">
        <f t="shared" si="19"/>
        <v>0</v>
      </c>
      <c r="F110" s="1" t="str">
        <f t="shared" ca="1" si="17"/>
        <v/>
      </c>
      <c r="G110" s="1">
        <f t="shared" ca="1" si="20"/>
        <v>0</v>
      </c>
      <c r="H110" s="1">
        <f ca="1">IF(AND(G109&gt;0,G110&gt;G109,NOT(ISERROR(MATCH(G109,D:D,0)))),H109+1,H109)</f>
        <v>0</v>
      </c>
      <c r="I110" s="1">
        <f t="shared" ca="1" si="21"/>
        <v>0</v>
      </c>
      <c r="J110" s="7" t="str">
        <f t="shared" ca="1" si="22"/>
        <v/>
      </c>
      <c r="K110" s="1" t="str">
        <f ca="1">IF(J110="Linea_para_MAIL_creada_por_LuXML",IF(ISERROR(MATCH(INDIRECT(ADDRESS(ROW()-G110,7)),D:D,0)),J110,INDIRECT(ADDRESS(MATCH(INDIRECT(ADDRESS(ROW()-G110,7)),D:D,0),1))),J110)</f>
        <v/>
      </c>
      <c r="L110" s="7">
        <f t="shared" ca="1" si="23"/>
        <v>0</v>
      </c>
      <c r="M110" s="7" t="str">
        <f t="shared" ca="1" si="25"/>
        <v/>
      </c>
      <c r="N110" s="7">
        <f t="shared" ca="1" si="24"/>
        <v>0</v>
      </c>
      <c r="O110" s="9" t="str">
        <f ca="1">IF(N110&gt;-1,INDIRECT(ADDRESS(ROW(),13)),IF(N110&lt;N109,CONCATENATE("&lt;page-count count=",CHAR(34),1+LARGE(N:N,1)-LARGE(N:N,2),CHAR(34),"/&gt;"),INDIRECT(ADDRESS(ROW()-1,13))))</f>
        <v/>
      </c>
      <c r="P110" s="1">
        <f>IF(ROW()&lt;$S$4+2,IF('XML a procesar'!A109="",P109,IF(MID('XML a procesar'!A109,1,1)="&lt;",P109,P109+1)),P109)</f>
        <v>1</v>
      </c>
      <c r="Q110" s="3"/>
    </row>
    <row r="111" spans="1:17" x14ac:dyDescent="0.25">
      <c r="A111" s="1" t="str">
        <f>IF('XML a procesar'!A110&gt;0,'XML a procesar'!A110,"")</f>
        <v/>
      </c>
      <c r="B111" s="7">
        <f t="shared" si="15"/>
        <v>0</v>
      </c>
      <c r="C111" s="1">
        <f t="shared" si="18"/>
        <v>0</v>
      </c>
      <c r="D111" s="1">
        <f t="shared" si="16"/>
        <v>0</v>
      </c>
      <c r="E111" s="1">
        <f t="shared" si="19"/>
        <v>0</v>
      </c>
      <c r="F111" s="1" t="str">
        <f t="shared" ca="1" si="17"/>
        <v/>
      </c>
      <c r="G111" s="1">
        <f t="shared" ca="1" si="20"/>
        <v>0</v>
      </c>
      <c r="H111" s="1">
        <f ca="1">IF(AND(G110&gt;0,G111&gt;G110,NOT(ISERROR(MATCH(G110,D:D,0)))),H110+1,H110)</f>
        <v>0</v>
      </c>
      <c r="I111" s="1">
        <f t="shared" ca="1" si="21"/>
        <v>0</v>
      </c>
      <c r="J111" s="7" t="str">
        <f t="shared" ca="1" si="22"/>
        <v/>
      </c>
      <c r="K111" s="1" t="str">
        <f ca="1">IF(J111="Linea_para_MAIL_creada_por_LuXML",IF(ISERROR(MATCH(INDIRECT(ADDRESS(ROW()-G111,7)),D:D,0)),J111,INDIRECT(ADDRESS(MATCH(INDIRECT(ADDRESS(ROW()-G111,7)),D:D,0),1))),J111)</f>
        <v/>
      </c>
      <c r="L111" s="7">
        <f t="shared" ca="1" si="23"/>
        <v>0</v>
      </c>
      <c r="M111" s="7" t="str">
        <f t="shared" ca="1" si="25"/>
        <v/>
      </c>
      <c r="N111" s="7">
        <f t="shared" ca="1" si="24"/>
        <v>0</v>
      </c>
      <c r="O111" s="9" t="str">
        <f ca="1">IF(N111&gt;-1,INDIRECT(ADDRESS(ROW(),13)),IF(N111&lt;N110,CONCATENATE("&lt;page-count count=",CHAR(34),1+LARGE(N:N,1)-LARGE(N:N,2),CHAR(34),"/&gt;"),INDIRECT(ADDRESS(ROW()-1,13))))</f>
        <v/>
      </c>
      <c r="P111" s="1">
        <f>IF(ROW()&lt;$S$4+2,IF('XML a procesar'!A110="",P110,IF(MID('XML a procesar'!A110,1,1)="&lt;",P110,P110+1)),P110)</f>
        <v>1</v>
      </c>
      <c r="Q111" s="3"/>
    </row>
    <row r="112" spans="1:17" x14ac:dyDescent="0.25">
      <c r="A112" s="1" t="str">
        <f>IF('XML a procesar'!A111&gt;0,'XML a procesar'!A111,"")</f>
        <v/>
      </c>
      <c r="B112" s="7">
        <f t="shared" si="15"/>
        <v>0</v>
      </c>
      <c r="C112" s="1">
        <f t="shared" si="18"/>
        <v>0</v>
      </c>
      <c r="D112" s="1">
        <f t="shared" si="16"/>
        <v>0</v>
      </c>
      <c r="E112" s="1">
        <f t="shared" si="19"/>
        <v>0</v>
      </c>
      <c r="F112" s="1" t="str">
        <f t="shared" ca="1" si="17"/>
        <v/>
      </c>
      <c r="G112" s="1">
        <f t="shared" ca="1" si="20"/>
        <v>0</v>
      </c>
      <c r="H112" s="1">
        <f ca="1">IF(AND(G111&gt;0,G112&gt;G111,NOT(ISERROR(MATCH(G111,D:D,0)))),H111+1,H111)</f>
        <v>0</v>
      </c>
      <c r="I112" s="1">
        <f t="shared" ca="1" si="21"/>
        <v>0</v>
      </c>
      <c r="J112" s="7" t="str">
        <f t="shared" ca="1" si="22"/>
        <v/>
      </c>
      <c r="K112" s="1" t="str">
        <f ca="1">IF(J112="Linea_para_MAIL_creada_por_LuXML",IF(ISERROR(MATCH(INDIRECT(ADDRESS(ROW()-G112,7)),D:D,0)),J112,INDIRECT(ADDRESS(MATCH(INDIRECT(ADDRESS(ROW()-G112,7)),D:D,0),1))),J112)</f>
        <v/>
      </c>
      <c r="L112" s="7">
        <f t="shared" ca="1" si="23"/>
        <v>0</v>
      </c>
      <c r="M112" s="7" t="str">
        <f t="shared" ca="1" si="25"/>
        <v/>
      </c>
      <c r="N112" s="7">
        <f t="shared" ca="1" si="24"/>
        <v>0</v>
      </c>
      <c r="O112" s="9" t="str">
        <f ca="1">IF(N112&gt;-1,INDIRECT(ADDRESS(ROW(),13)),IF(N112&lt;N111,CONCATENATE("&lt;page-count count=",CHAR(34),1+LARGE(N:N,1)-LARGE(N:N,2),CHAR(34),"/&gt;"),INDIRECT(ADDRESS(ROW()-1,13))))</f>
        <v/>
      </c>
      <c r="P112" s="1">
        <f>IF(ROW()&lt;$S$4+2,IF('XML a procesar'!A111="",P111,IF(MID('XML a procesar'!A111,1,1)="&lt;",P111,P111+1)),P111)</f>
        <v>1</v>
      </c>
      <c r="Q112" s="3"/>
    </row>
    <row r="113" spans="1:17" x14ac:dyDescent="0.25">
      <c r="A113" s="1" t="str">
        <f>IF('XML a procesar'!A112&gt;0,'XML a procesar'!A112,"")</f>
        <v/>
      </c>
      <c r="B113" s="7">
        <f t="shared" si="15"/>
        <v>0</v>
      </c>
      <c r="C113" s="1">
        <f t="shared" si="18"/>
        <v>0</v>
      </c>
      <c r="D113" s="1">
        <f t="shared" si="16"/>
        <v>0</v>
      </c>
      <c r="E113" s="1">
        <f t="shared" si="19"/>
        <v>0</v>
      </c>
      <c r="F113" s="1" t="str">
        <f t="shared" ca="1" si="17"/>
        <v/>
      </c>
      <c r="G113" s="1">
        <f t="shared" ca="1" si="20"/>
        <v>0</v>
      </c>
      <c r="H113" s="1">
        <f ca="1">IF(AND(G112&gt;0,G113&gt;G112,NOT(ISERROR(MATCH(G112,D:D,0)))),H112+1,H112)</f>
        <v>0</v>
      </c>
      <c r="I113" s="1">
        <f t="shared" ca="1" si="21"/>
        <v>0</v>
      </c>
      <c r="J113" s="7" t="str">
        <f t="shared" ca="1" si="22"/>
        <v/>
      </c>
      <c r="K113" s="1" t="str">
        <f ca="1">IF(J113="Linea_para_MAIL_creada_por_LuXML",IF(ISERROR(MATCH(INDIRECT(ADDRESS(ROW()-G113,7)),D:D,0)),J113,INDIRECT(ADDRESS(MATCH(INDIRECT(ADDRESS(ROW()-G113,7)),D:D,0),1))),J113)</f>
        <v/>
      </c>
      <c r="L113" s="7">
        <f t="shared" ca="1" si="23"/>
        <v>0</v>
      </c>
      <c r="M113" s="7" t="str">
        <f t="shared" ca="1" si="25"/>
        <v/>
      </c>
      <c r="N113" s="7">
        <f t="shared" ca="1" si="24"/>
        <v>0</v>
      </c>
      <c r="O113" s="9" t="str">
        <f ca="1">IF(N113&gt;-1,INDIRECT(ADDRESS(ROW(),13)),IF(N113&lt;N112,CONCATENATE("&lt;page-count count=",CHAR(34),1+LARGE(N:N,1)-LARGE(N:N,2),CHAR(34),"/&gt;"),INDIRECT(ADDRESS(ROW()-1,13))))</f>
        <v/>
      </c>
      <c r="P113" s="1">
        <f>IF(ROW()&lt;$S$4+2,IF('XML a procesar'!A112="",P112,IF(MID('XML a procesar'!A112,1,1)="&lt;",P112,P112+1)),P112)</f>
        <v>1</v>
      </c>
      <c r="Q113" s="3"/>
    </row>
    <row r="114" spans="1:17" x14ac:dyDescent="0.25">
      <c r="A114" s="1" t="str">
        <f>IF('XML a procesar'!A113&gt;0,'XML a procesar'!A113,"")</f>
        <v/>
      </c>
      <c r="B114" s="7">
        <f t="shared" si="15"/>
        <v>0</v>
      </c>
      <c r="C114" s="1">
        <f t="shared" si="18"/>
        <v>0</v>
      </c>
      <c r="D114" s="1">
        <f t="shared" si="16"/>
        <v>0</v>
      </c>
      <c r="E114" s="1">
        <f t="shared" si="19"/>
        <v>0</v>
      </c>
      <c r="F114" s="1" t="str">
        <f t="shared" ca="1" si="17"/>
        <v/>
      </c>
      <c r="G114" s="1">
        <f t="shared" ca="1" si="20"/>
        <v>0</v>
      </c>
      <c r="H114" s="1">
        <f ca="1">IF(AND(G113&gt;0,G114&gt;G113,NOT(ISERROR(MATCH(G113,D:D,0)))),H113+1,H113)</f>
        <v>0</v>
      </c>
      <c r="I114" s="1">
        <f t="shared" ca="1" si="21"/>
        <v>0</v>
      </c>
      <c r="J114" s="7" t="str">
        <f t="shared" ca="1" si="22"/>
        <v/>
      </c>
      <c r="K114" s="1" t="str">
        <f ca="1">IF(J114="Linea_para_MAIL_creada_por_LuXML",IF(ISERROR(MATCH(INDIRECT(ADDRESS(ROW()-G114,7)),D:D,0)),J114,INDIRECT(ADDRESS(MATCH(INDIRECT(ADDRESS(ROW()-G114,7)),D:D,0),1))),J114)</f>
        <v/>
      </c>
      <c r="L114" s="7">
        <f t="shared" ca="1" si="23"/>
        <v>0</v>
      </c>
      <c r="M114" s="7" t="str">
        <f t="shared" ca="1" si="25"/>
        <v/>
      </c>
      <c r="N114" s="7">
        <f t="shared" ca="1" si="24"/>
        <v>0</v>
      </c>
      <c r="O114" s="9" t="str">
        <f ca="1">IF(N114&gt;-1,INDIRECT(ADDRESS(ROW(),13)),IF(N114&lt;N113,CONCATENATE("&lt;page-count count=",CHAR(34),1+LARGE(N:N,1)-LARGE(N:N,2),CHAR(34),"/&gt;"),INDIRECT(ADDRESS(ROW()-1,13))))</f>
        <v/>
      </c>
      <c r="P114" s="1">
        <f>IF(ROW()&lt;$S$4+2,IF('XML a procesar'!A113="",P113,IF(MID('XML a procesar'!A113,1,1)="&lt;",P113,P113+1)),P113)</f>
        <v>1</v>
      </c>
      <c r="Q114" s="3"/>
    </row>
    <row r="115" spans="1:17" x14ac:dyDescent="0.25">
      <c r="A115" s="1" t="str">
        <f>IF('XML a procesar'!A114&gt;0,'XML a procesar'!A114,"")</f>
        <v/>
      </c>
      <c r="B115" s="7">
        <f t="shared" si="15"/>
        <v>0</v>
      </c>
      <c r="C115" s="1">
        <f t="shared" si="18"/>
        <v>0</v>
      </c>
      <c r="D115" s="1">
        <f t="shared" si="16"/>
        <v>0</v>
      </c>
      <c r="E115" s="1">
        <f t="shared" si="19"/>
        <v>0</v>
      </c>
      <c r="F115" s="1" t="str">
        <f t="shared" ca="1" si="17"/>
        <v/>
      </c>
      <c r="G115" s="1">
        <f t="shared" ca="1" si="20"/>
        <v>0</v>
      </c>
      <c r="H115" s="1">
        <f ca="1">IF(AND(G114&gt;0,G115&gt;G114,NOT(ISERROR(MATCH(G114,D:D,0)))),H114+1,H114)</f>
        <v>0</v>
      </c>
      <c r="I115" s="1">
        <f t="shared" ca="1" si="21"/>
        <v>0</v>
      </c>
      <c r="J115" s="7" t="str">
        <f t="shared" ca="1" si="22"/>
        <v/>
      </c>
      <c r="K115" s="1" t="str">
        <f ca="1">IF(J115="Linea_para_MAIL_creada_por_LuXML",IF(ISERROR(MATCH(INDIRECT(ADDRESS(ROW()-G115,7)),D:D,0)),J115,INDIRECT(ADDRESS(MATCH(INDIRECT(ADDRESS(ROW()-G115,7)),D:D,0),1))),J115)</f>
        <v/>
      </c>
      <c r="L115" s="7">
        <f t="shared" ca="1" si="23"/>
        <v>0</v>
      </c>
      <c r="M115" s="7" t="str">
        <f t="shared" ca="1" si="25"/>
        <v/>
      </c>
      <c r="N115" s="7">
        <f t="shared" ca="1" si="24"/>
        <v>0</v>
      </c>
      <c r="O115" s="9" t="str">
        <f ca="1">IF(N115&gt;-1,INDIRECT(ADDRESS(ROW(),13)),IF(N115&lt;N114,CONCATENATE("&lt;page-count count=",CHAR(34),1+LARGE(N:N,1)-LARGE(N:N,2),CHAR(34),"/&gt;"),INDIRECT(ADDRESS(ROW()-1,13))))</f>
        <v/>
      </c>
      <c r="P115" s="1">
        <f>IF(ROW()&lt;$S$4+2,IF('XML a procesar'!A114="",P114,IF(MID('XML a procesar'!A114,1,1)="&lt;",P114,P114+1)),P114)</f>
        <v>1</v>
      </c>
      <c r="Q115" s="3"/>
    </row>
    <row r="116" spans="1:17" x14ac:dyDescent="0.25">
      <c r="A116" s="1" t="str">
        <f>IF('XML a procesar'!A115&gt;0,'XML a procesar'!A115,"")</f>
        <v/>
      </c>
      <c r="B116" s="7">
        <f t="shared" si="15"/>
        <v>0</v>
      </c>
      <c r="C116" s="1">
        <f t="shared" si="18"/>
        <v>0</v>
      </c>
      <c r="D116" s="1">
        <f t="shared" si="16"/>
        <v>0</v>
      </c>
      <c r="E116" s="1">
        <f t="shared" si="19"/>
        <v>0</v>
      </c>
      <c r="F116" s="1" t="str">
        <f t="shared" ca="1" si="17"/>
        <v/>
      </c>
      <c r="G116" s="1">
        <f t="shared" ca="1" si="20"/>
        <v>0</v>
      </c>
      <c r="H116" s="1">
        <f ca="1">IF(AND(G115&gt;0,G116&gt;G115,NOT(ISERROR(MATCH(G115,D:D,0)))),H115+1,H115)</f>
        <v>0</v>
      </c>
      <c r="I116" s="1">
        <f t="shared" ca="1" si="21"/>
        <v>0</v>
      </c>
      <c r="J116" s="7" t="str">
        <f t="shared" ca="1" si="22"/>
        <v/>
      </c>
      <c r="K116" s="1" t="str">
        <f ca="1">IF(J116="Linea_para_MAIL_creada_por_LuXML",IF(ISERROR(MATCH(INDIRECT(ADDRESS(ROW()-G116,7)),D:D,0)),J116,INDIRECT(ADDRESS(MATCH(INDIRECT(ADDRESS(ROW()-G116,7)),D:D,0),1))),J116)</f>
        <v/>
      </c>
      <c r="L116" s="7">
        <f t="shared" ca="1" si="23"/>
        <v>0</v>
      </c>
      <c r="M116" s="7" t="str">
        <f t="shared" ca="1" si="25"/>
        <v/>
      </c>
      <c r="N116" s="7">
        <f t="shared" ca="1" si="24"/>
        <v>0</v>
      </c>
      <c r="O116" s="9" t="str">
        <f ca="1">IF(N116&gt;-1,INDIRECT(ADDRESS(ROW(),13)),IF(N116&lt;N115,CONCATENATE("&lt;page-count count=",CHAR(34),1+LARGE(N:N,1)-LARGE(N:N,2),CHAR(34),"/&gt;"),INDIRECT(ADDRESS(ROW()-1,13))))</f>
        <v/>
      </c>
      <c r="P116" s="1">
        <f>IF(ROW()&lt;$S$4+2,IF('XML a procesar'!A115="",P115,IF(MID('XML a procesar'!A115,1,1)="&lt;",P115,P115+1)),P115)</f>
        <v>1</v>
      </c>
      <c r="Q116" s="3"/>
    </row>
    <row r="117" spans="1:17" x14ac:dyDescent="0.25">
      <c r="A117" s="1" t="str">
        <f>IF('XML a procesar'!A116&gt;0,'XML a procesar'!A116,"")</f>
        <v/>
      </c>
      <c r="B117" s="7">
        <f t="shared" si="15"/>
        <v>0</v>
      </c>
      <c r="C117" s="1">
        <f t="shared" si="18"/>
        <v>0</v>
      </c>
      <c r="D117" s="1">
        <f t="shared" si="16"/>
        <v>0</v>
      </c>
      <c r="E117" s="1">
        <f t="shared" si="19"/>
        <v>0</v>
      </c>
      <c r="F117" s="1" t="str">
        <f t="shared" ca="1" si="17"/>
        <v/>
      </c>
      <c r="G117" s="1">
        <f t="shared" ca="1" si="20"/>
        <v>0</v>
      </c>
      <c r="H117" s="1">
        <f ca="1">IF(AND(G116&gt;0,G117&gt;G116,NOT(ISERROR(MATCH(G116,D:D,0)))),H116+1,H116)</f>
        <v>0</v>
      </c>
      <c r="I117" s="1">
        <f t="shared" ca="1" si="21"/>
        <v>0</v>
      </c>
      <c r="J117" s="7" t="str">
        <f t="shared" ca="1" si="22"/>
        <v/>
      </c>
      <c r="K117" s="1" t="str">
        <f ca="1">IF(J117="Linea_para_MAIL_creada_por_LuXML",IF(ISERROR(MATCH(INDIRECT(ADDRESS(ROW()-G117,7)),D:D,0)),J117,INDIRECT(ADDRESS(MATCH(INDIRECT(ADDRESS(ROW()-G117,7)),D:D,0),1))),J117)</f>
        <v/>
      </c>
      <c r="L117" s="7">
        <f t="shared" ca="1" si="23"/>
        <v>0</v>
      </c>
      <c r="M117" s="7" t="str">
        <f t="shared" ca="1" si="25"/>
        <v/>
      </c>
      <c r="N117" s="7">
        <f t="shared" ca="1" si="24"/>
        <v>0</v>
      </c>
      <c r="O117" s="9" t="str">
        <f ca="1">IF(N117&gt;-1,INDIRECT(ADDRESS(ROW(),13)),IF(N117&lt;N116,CONCATENATE("&lt;page-count count=",CHAR(34),1+LARGE(N:N,1)-LARGE(N:N,2),CHAR(34),"/&gt;"),INDIRECT(ADDRESS(ROW()-1,13))))</f>
        <v/>
      </c>
      <c r="P117" s="1">
        <f>IF(ROW()&lt;$S$4+2,IF('XML a procesar'!A116="",P116,IF(MID('XML a procesar'!A116,1,1)="&lt;",P116,P116+1)),P116)</f>
        <v>1</v>
      </c>
      <c r="Q117" s="3"/>
    </row>
    <row r="118" spans="1:17" x14ac:dyDescent="0.25">
      <c r="A118" s="1" t="str">
        <f>IF('XML a procesar'!A117&gt;0,'XML a procesar'!A117,"")</f>
        <v/>
      </c>
      <c r="B118" s="7">
        <f t="shared" si="15"/>
        <v>0</v>
      </c>
      <c r="C118" s="1">
        <f t="shared" si="18"/>
        <v>0</v>
      </c>
      <c r="D118" s="1">
        <f t="shared" si="16"/>
        <v>0</v>
      </c>
      <c r="E118" s="1">
        <f t="shared" si="19"/>
        <v>0</v>
      </c>
      <c r="F118" s="1" t="str">
        <f t="shared" ca="1" si="17"/>
        <v/>
      </c>
      <c r="G118" s="1">
        <f t="shared" ca="1" si="20"/>
        <v>0</v>
      </c>
      <c r="H118" s="1">
        <f ca="1">IF(AND(G117&gt;0,G118&gt;G117,NOT(ISERROR(MATCH(G117,D:D,0)))),H117+1,H117)</f>
        <v>0</v>
      </c>
      <c r="I118" s="1">
        <f t="shared" ca="1" si="21"/>
        <v>0</v>
      </c>
      <c r="J118" s="7" t="str">
        <f t="shared" ca="1" si="22"/>
        <v/>
      </c>
      <c r="K118" s="1" t="str">
        <f ca="1">IF(J118="Linea_para_MAIL_creada_por_LuXML",IF(ISERROR(MATCH(INDIRECT(ADDRESS(ROW()-G118,7)),D:D,0)),J118,INDIRECT(ADDRESS(MATCH(INDIRECT(ADDRESS(ROW()-G118,7)),D:D,0),1))),J118)</f>
        <v/>
      </c>
      <c r="L118" s="7">
        <f t="shared" ca="1" si="23"/>
        <v>0</v>
      </c>
      <c r="M118" s="7" t="str">
        <f t="shared" ca="1" si="25"/>
        <v/>
      </c>
      <c r="N118" s="7">
        <f t="shared" ca="1" si="24"/>
        <v>0</v>
      </c>
      <c r="O118" s="9" t="str">
        <f ca="1">IF(N118&gt;-1,INDIRECT(ADDRESS(ROW(),13)),IF(N118&lt;N117,CONCATENATE("&lt;page-count count=",CHAR(34),1+LARGE(N:N,1)-LARGE(N:N,2),CHAR(34),"/&gt;"),INDIRECT(ADDRESS(ROW()-1,13))))</f>
        <v/>
      </c>
      <c r="P118" s="1">
        <f>IF(ROW()&lt;$S$4+2,IF('XML a procesar'!A117="",P117,IF(MID('XML a procesar'!A117,1,1)="&lt;",P117,P117+1)),P117)</f>
        <v>1</v>
      </c>
      <c r="Q118" s="3"/>
    </row>
    <row r="119" spans="1:17" x14ac:dyDescent="0.25">
      <c r="A119" s="1" t="str">
        <f>IF('XML a procesar'!A118&gt;0,'XML a procesar'!A118,"")</f>
        <v/>
      </c>
      <c r="B119" s="7">
        <f t="shared" si="15"/>
        <v>0</v>
      </c>
      <c r="C119" s="1">
        <f t="shared" si="18"/>
        <v>0</v>
      </c>
      <c r="D119" s="1">
        <f t="shared" si="16"/>
        <v>0</v>
      </c>
      <c r="E119" s="1">
        <f t="shared" si="19"/>
        <v>0</v>
      </c>
      <c r="F119" s="1" t="str">
        <f t="shared" ca="1" si="17"/>
        <v/>
      </c>
      <c r="G119" s="1">
        <f t="shared" ca="1" si="20"/>
        <v>0</v>
      </c>
      <c r="H119" s="1">
        <f ca="1">IF(AND(G118&gt;0,G119&gt;G118,NOT(ISERROR(MATCH(G118,D:D,0)))),H118+1,H118)</f>
        <v>0</v>
      </c>
      <c r="I119" s="1">
        <f t="shared" ca="1" si="21"/>
        <v>0</v>
      </c>
      <c r="J119" s="7" t="str">
        <f t="shared" ca="1" si="22"/>
        <v/>
      </c>
      <c r="K119" s="1" t="str">
        <f ca="1">IF(J119="Linea_para_MAIL_creada_por_LuXML",IF(ISERROR(MATCH(INDIRECT(ADDRESS(ROW()-G119,7)),D:D,0)),J119,INDIRECT(ADDRESS(MATCH(INDIRECT(ADDRESS(ROW()-G119,7)),D:D,0),1))),J119)</f>
        <v/>
      </c>
      <c r="L119" s="7">
        <f t="shared" ca="1" si="23"/>
        <v>0</v>
      </c>
      <c r="M119" s="7" t="str">
        <f t="shared" ca="1" si="25"/>
        <v/>
      </c>
      <c r="N119" s="7">
        <f t="shared" ca="1" si="24"/>
        <v>0</v>
      </c>
      <c r="O119" s="9" t="str">
        <f ca="1">IF(N119&gt;-1,INDIRECT(ADDRESS(ROW(),13)),IF(N119&lt;N118,CONCATENATE("&lt;page-count count=",CHAR(34),1+LARGE(N:N,1)-LARGE(N:N,2),CHAR(34),"/&gt;"),INDIRECT(ADDRESS(ROW()-1,13))))</f>
        <v/>
      </c>
      <c r="P119" s="1">
        <f>IF(ROW()&lt;$S$4+2,IF('XML a procesar'!A118="",P118,IF(MID('XML a procesar'!A118,1,1)="&lt;",P118,P118+1)),P118)</f>
        <v>1</v>
      </c>
      <c r="Q119" s="3"/>
    </row>
    <row r="120" spans="1:17" x14ac:dyDescent="0.25">
      <c r="A120" s="1" t="str">
        <f>IF('XML a procesar'!A119&gt;0,'XML a procesar'!A119,"")</f>
        <v/>
      </c>
      <c r="B120" s="7">
        <f t="shared" si="15"/>
        <v>0</v>
      </c>
      <c r="C120" s="1">
        <f t="shared" si="18"/>
        <v>0</v>
      </c>
      <c r="D120" s="1">
        <f t="shared" si="16"/>
        <v>0</v>
      </c>
      <c r="E120" s="1">
        <f t="shared" si="19"/>
        <v>0</v>
      </c>
      <c r="F120" s="1" t="str">
        <f t="shared" ca="1" si="17"/>
        <v/>
      </c>
      <c r="G120" s="1">
        <f t="shared" ca="1" si="20"/>
        <v>0</v>
      </c>
      <c r="H120" s="1">
        <f ca="1">IF(AND(G119&gt;0,G120&gt;G119,NOT(ISERROR(MATCH(G119,D:D,0)))),H119+1,H119)</f>
        <v>0</v>
      </c>
      <c r="I120" s="1">
        <f t="shared" ca="1" si="21"/>
        <v>0</v>
      </c>
      <c r="J120" s="7" t="str">
        <f t="shared" ca="1" si="22"/>
        <v/>
      </c>
      <c r="K120" s="1" t="str">
        <f ca="1">IF(J120="Linea_para_MAIL_creada_por_LuXML",IF(ISERROR(MATCH(INDIRECT(ADDRESS(ROW()-G120,7)),D:D,0)),J120,INDIRECT(ADDRESS(MATCH(INDIRECT(ADDRESS(ROW()-G120,7)),D:D,0),1))),J120)</f>
        <v/>
      </c>
      <c r="L120" s="7">
        <f t="shared" ca="1" si="23"/>
        <v>0</v>
      </c>
      <c r="M120" s="7" t="str">
        <f t="shared" ca="1" si="25"/>
        <v/>
      </c>
      <c r="N120" s="7">
        <f t="shared" ca="1" si="24"/>
        <v>0</v>
      </c>
      <c r="O120" s="9" t="str">
        <f ca="1">IF(N120&gt;-1,INDIRECT(ADDRESS(ROW(),13)),IF(N120&lt;N119,CONCATENATE("&lt;page-count count=",CHAR(34),1+LARGE(N:N,1)-LARGE(N:N,2),CHAR(34),"/&gt;"),INDIRECT(ADDRESS(ROW()-1,13))))</f>
        <v/>
      </c>
      <c r="P120" s="1">
        <f>IF(ROW()&lt;$S$4+2,IF('XML a procesar'!A119="",P119,IF(MID('XML a procesar'!A119,1,1)="&lt;",P119,P119+1)),P119)</f>
        <v>1</v>
      </c>
      <c r="Q120" s="3"/>
    </row>
    <row r="121" spans="1:17" x14ac:dyDescent="0.25">
      <c r="A121" s="1" t="str">
        <f>IF('XML a procesar'!A120&gt;0,'XML a procesar'!A120,"")</f>
        <v/>
      </c>
      <c r="B121" s="7">
        <f t="shared" si="15"/>
        <v>0</v>
      </c>
      <c r="C121" s="1">
        <f t="shared" si="18"/>
        <v>0</v>
      </c>
      <c r="D121" s="1">
        <f t="shared" si="16"/>
        <v>0</v>
      </c>
      <c r="E121" s="1">
        <f t="shared" si="19"/>
        <v>0</v>
      </c>
      <c r="F121" s="1" t="str">
        <f t="shared" ca="1" si="17"/>
        <v/>
      </c>
      <c r="G121" s="1">
        <f t="shared" ca="1" si="20"/>
        <v>0</v>
      </c>
      <c r="H121" s="1">
        <f ca="1">IF(AND(G120&gt;0,G121&gt;G120,NOT(ISERROR(MATCH(G120,D:D,0)))),H120+1,H120)</f>
        <v>0</v>
      </c>
      <c r="I121" s="1">
        <f t="shared" ca="1" si="21"/>
        <v>0</v>
      </c>
      <c r="J121" s="7" t="str">
        <f t="shared" ca="1" si="22"/>
        <v/>
      </c>
      <c r="K121" s="1" t="str">
        <f ca="1">IF(J121="Linea_para_MAIL_creada_por_LuXML",IF(ISERROR(MATCH(INDIRECT(ADDRESS(ROW()-G121,7)),D:D,0)),J121,INDIRECT(ADDRESS(MATCH(INDIRECT(ADDRESS(ROW()-G121,7)),D:D,0),1))),J121)</f>
        <v/>
      </c>
      <c r="L121" s="7">
        <f t="shared" ca="1" si="23"/>
        <v>0</v>
      </c>
      <c r="M121" s="7" t="str">
        <f t="shared" ca="1" si="25"/>
        <v/>
      </c>
      <c r="N121" s="7">
        <f t="shared" ca="1" si="24"/>
        <v>0</v>
      </c>
      <c r="O121" s="9" t="str">
        <f ca="1">IF(N121&gt;-1,INDIRECT(ADDRESS(ROW(),13)),IF(N121&lt;N120,CONCATENATE("&lt;page-count count=",CHAR(34),1+LARGE(N:N,1)-LARGE(N:N,2),CHAR(34),"/&gt;"),INDIRECT(ADDRESS(ROW()-1,13))))</f>
        <v/>
      </c>
      <c r="P121" s="1">
        <f>IF(ROW()&lt;$S$4+2,IF('XML a procesar'!A120="",P120,IF(MID('XML a procesar'!A120,1,1)="&lt;",P120,P120+1)),P120)</f>
        <v>1</v>
      </c>
      <c r="Q121" s="3"/>
    </row>
    <row r="122" spans="1:17" x14ac:dyDescent="0.25">
      <c r="A122" s="1" t="str">
        <f>IF('XML a procesar'!A121&gt;0,'XML a procesar'!A121,"")</f>
        <v/>
      </c>
      <c r="B122" s="7">
        <f t="shared" si="15"/>
        <v>0</v>
      </c>
      <c r="C122" s="1">
        <f t="shared" si="18"/>
        <v>0</v>
      </c>
      <c r="D122" s="1">
        <f t="shared" si="16"/>
        <v>0</v>
      </c>
      <c r="E122" s="1">
        <f t="shared" si="19"/>
        <v>0</v>
      </c>
      <c r="F122" s="1" t="str">
        <f t="shared" ca="1" si="17"/>
        <v/>
      </c>
      <c r="G122" s="1">
        <f t="shared" ca="1" si="20"/>
        <v>0</v>
      </c>
      <c r="H122" s="1">
        <f ca="1">IF(AND(G121&gt;0,G122&gt;G121,NOT(ISERROR(MATCH(G121,D:D,0)))),H121+1,H121)</f>
        <v>0</v>
      </c>
      <c r="I122" s="1">
        <f t="shared" ca="1" si="21"/>
        <v>0</v>
      </c>
      <c r="J122" s="7" t="str">
        <f t="shared" ca="1" si="22"/>
        <v/>
      </c>
      <c r="K122" s="1" t="str">
        <f ca="1">IF(J122="Linea_para_MAIL_creada_por_LuXML",IF(ISERROR(MATCH(INDIRECT(ADDRESS(ROW()-G122,7)),D:D,0)),J122,INDIRECT(ADDRESS(MATCH(INDIRECT(ADDRESS(ROW()-G122,7)),D:D,0),1))),J122)</f>
        <v/>
      </c>
      <c r="L122" s="7">
        <f t="shared" ca="1" si="23"/>
        <v>0</v>
      </c>
      <c r="M122" s="7" t="str">
        <f t="shared" ca="1" si="25"/>
        <v/>
      </c>
      <c r="N122" s="7">
        <f t="shared" ca="1" si="24"/>
        <v>0</v>
      </c>
      <c r="O122" s="9" t="str">
        <f ca="1">IF(N122&gt;-1,INDIRECT(ADDRESS(ROW(),13)),IF(N122&lt;N121,CONCATENATE("&lt;page-count count=",CHAR(34),1+LARGE(N:N,1)-LARGE(N:N,2),CHAR(34),"/&gt;"),INDIRECT(ADDRESS(ROW()-1,13))))</f>
        <v/>
      </c>
      <c r="P122" s="1">
        <f>IF(ROW()&lt;$S$4+2,IF('XML a procesar'!A121="",P121,IF(MID('XML a procesar'!A121,1,1)="&lt;",P121,P121+1)),P121)</f>
        <v>1</v>
      </c>
      <c r="Q122" s="3"/>
    </row>
    <row r="123" spans="1:17" x14ac:dyDescent="0.25">
      <c r="A123" s="1" t="str">
        <f>IF('XML a procesar'!A122&gt;0,'XML a procesar'!A122,"")</f>
        <v/>
      </c>
      <c r="B123" s="7">
        <f t="shared" si="15"/>
        <v>0</v>
      </c>
      <c r="C123" s="1">
        <f t="shared" si="18"/>
        <v>0</v>
      </c>
      <c r="D123" s="1">
        <f t="shared" si="16"/>
        <v>0</v>
      </c>
      <c r="E123" s="1">
        <f t="shared" si="19"/>
        <v>0</v>
      </c>
      <c r="F123" s="1" t="str">
        <f t="shared" ca="1" si="17"/>
        <v/>
      </c>
      <c r="G123" s="1">
        <f t="shared" ca="1" si="20"/>
        <v>0</v>
      </c>
      <c r="H123" s="1">
        <f ca="1">IF(AND(G122&gt;0,G123&gt;G122,NOT(ISERROR(MATCH(G122,D:D,0)))),H122+1,H122)</f>
        <v>0</v>
      </c>
      <c r="I123" s="1">
        <f t="shared" ca="1" si="21"/>
        <v>0</v>
      </c>
      <c r="J123" s="7" t="str">
        <f t="shared" ca="1" si="22"/>
        <v/>
      </c>
      <c r="K123" s="1" t="str">
        <f ca="1">IF(J123="Linea_para_MAIL_creada_por_LuXML",IF(ISERROR(MATCH(INDIRECT(ADDRESS(ROW()-G123,7)),D:D,0)),J123,INDIRECT(ADDRESS(MATCH(INDIRECT(ADDRESS(ROW()-G123,7)),D:D,0),1))),J123)</f>
        <v/>
      </c>
      <c r="L123" s="7">
        <f t="shared" ca="1" si="23"/>
        <v>0</v>
      </c>
      <c r="M123" s="7" t="str">
        <f t="shared" ca="1" si="25"/>
        <v/>
      </c>
      <c r="N123" s="7">
        <f t="shared" ca="1" si="24"/>
        <v>0</v>
      </c>
      <c r="O123" s="9" t="str">
        <f ca="1">IF(N123&gt;-1,INDIRECT(ADDRESS(ROW(),13)),IF(N123&lt;N122,CONCATENATE("&lt;page-count count=",CHAR(34),1+LARGE(N:N,1)-LARGE(N:N,2),CHAR(34),"/&gt;"),INDIRECT(ADDRESS(ROW()-1,13))))</f>
        <v/>
      </c>
      <c r="P123" s="1">
        <f>IF(ROW()&lt;$S$4+2,IF('XML a procesar'!A122="",P122,IF(MID('XML a procesar'!A122,1,1)="&lt;",P122,P122+1)),P122)</f>
        <v>1</v>
      </c>
      <c r="Q123" s="3"/>
    </row>
    <row r="124" spans="1:17" x14ac:dyDescent="0.25">
      <c r="A124" s="1" t="str">
        <f>IF('XML a procesar'!A123&gt;0,'XML a procesar'!A123,"")</f>
        <v/>
      </c>
      <c r="B124" s="7">
        <f t="shared" si="15"/>
        <v>0</v>
      </c>
      <c r="C124" s="1">
        <f t="shared" si="18"/>
        <v>0</v>
      </c>
      <c r="D124" s="1">
        <f t="shared" si="16"/>
        <v>0</v>
      </c>
      <c r="E124" s="1">
        <f t="shared" si="19"/>
        <v>0</v>
      </c>
      <c r="F124" s="1" t="str">
        <f t="shared" ca="1" si="17"/>
        <v/>
      </c>
      <c r="G124" s="1">
        <f t="shared" ca="1" si="20"/>
        <v>0</v>
      </c>
      <c r="H124" s="1">
        <f ca="1">IF(AND(G123&gt;0,G124&gt;G123,NOT(ISERROR(MATCH(G123,D:D,0)))),H123+1,H123)</f>
        <v>0</v>
      </c>
      <c r="I124" s="1">
        <f t="shared" ca="1" si="21"/>
        <v>0</v>
      </c>
      <c r="J124" s="7" t="str">
        <f t="shared" ca="1" si="22"/>
        <v/>
      </c>
      <c r="K124" s="1" t="str">
        <f ca="1">IF(J124="Linea_para_MAIL_creada_por_LuXML",IF(ISERROR(MATCH(INDIRECT(ADDRESS(ROW()-G124,7)),D:D,0)),J124,INDIRECT(ADDRESS(MATCH(INDIRECT(ADDRESS(ROW()-G124,7)),D:D,0),1))),J124)</f>
        <v/>
      </c>
      <c r="L124" s="7">
        <f t="shared" ca="1" si="23"/>
        <v>0</v>
      </c>
      <c r="M124" s="7" t="str">
        <f t="shared" ca="1" si="25"/>
        <v/>
      </c>
      <c r="N124" s="7">
        <f t="shared" ca="1" si="24"/>
        <v>0</v>
      </c>
      <c r="O124" s="9" t="str">
        <f ca="1">IF(N124&gt;-1,INDIRECT(ADDRESS(ROW(),13)),IF(N124&lt;N123,CONCATENATE("&lt;page-count count=",CHAR(34),1+LARGE(N:N,1)-LARGE(N:N,2),CHAR(34),"/&gt;"),INDIRECT(ADDRESS(ROW()-1,13))))</f>
        <v/>
      </c>
      <c r="P124" s="1">
        <f>IF(ROW()&lt;$S$4+2,IF('XML a procesar'!A123="",P123,IF(MID('XML a procesar'!A123,1,1)="&lt;",P123,P123+1)),P123)</f>
        <v>1</v>
      </c>
      <c r="Q124" s="3"/>
    </row>
    <row r="125" spans="1:17" x14ac:dyDescent="0.25">
      <c r="A125" s="1" t="str">
        <f>IF('XML a procesar'!A124&gt;0,'XML a procesar'!A124,"")</f>
        <v/>
      </c>
      <c r="B125" s="7">
        <f t="shared" si="15"/>
        <v>0</v>
      </c>
      <c r="C125" s="1">
        <f t="shared" si="18"/>
        <v>0</v>
      </c>
      <c r="D125" s="1">
        <f t="shared" si="16"/>
        <v>0</v>
      </c>
      <c r="E125" s="1">
        <f t="shared" si="19"/>
        <v>0</v>
      </c>
      <c r="F125" s="1" t="str">
        <f t="shared" ca="1" si="17"/>
        <v/>
      </c>
      <c r="G125" s="1">
        <f t="shared" ca="1" si="20"/>
        <v>0</v>
      </c>
      <c r="H125" s="1">
        <f ca="1">IF(AND(G124&gt;0,G125&gt;G124,NOT(ISERROR(MATCH(G124,D:D,0)))),H124+1,H124)</f>
        <v>0</v>
      </c>
      <c r="I125" s="1">
        <f t="shared" ca="1" si="21"/>
        <v>0</v>
      </c>
      <c r="J125" s="7" t="str">
        <f t="shared" ca="1" si="22"/>
        <v/>
      </c>
      <c r="K125" s="1" t="str">
        <f ca="1">IF(J125="Linea_para_MAIL_creada_por_LuXML",IF(ISERROR(MATCH(INDIRECT(ADDRESS(ROW()-G125,7)),D:D,0)),J125,INDIRECT(ADDRESS(MATCH(INDIRECT(ADDRESS(ROW()-G125,7)),D:D,0),1))),J125)</f>
        <v/>
      </c>
      <c r="L125" s="7">
        <f t="shared" ca="1" si="23"/>
        <v>0</v>
      </c>
      <c r="M125" s="7" t="str">
        <f t="shared" ca="1" si="25"/>
        <v/>
      </c>
      <c r="N125" s="7">
        <f t="shared" ca="1" si="24"/>
        <v>0</v>
      </c>
      <c r="O125" s="9" t="str">
        <f ca="1">IF(N125&gt;-1,INDIRECT(ADDRESS(ROW(),13)),IF(N125&lt;N124,CONCATENATE("&lt;page-count count=",CHAR(34),1+LARGE(N:N,1)-LARGE(N:N,2),CHAR(34),"/&gt;"),INDIRECT(ADDRESS(ROW()-1,13))))</f>
        <v/>
      </c>
      <c r="P125" s="1">
        <f>IF(ROW()&lt;$S$4+2,IF('XML a procesar'!A124="",P124,IF(MID('XML a procesar'!A124,1,1)="&lt;",P124,P124+1)),P124)</f>
        <v>1</v>
      </c>
      <c r="Q125" s="3"/>
    </row>
    <row r="126" spans="1:17" x14ac:dyDescent="0.25">
      <c r="A126" s="1" t="str">
        <f>IF('XML a procesar'!A125&gt;0,'XML a procesar'!A125,"")</f>
        <v/>
      </c>
      <c r="B126" s="7">
        <f t="shared" si="15"/>
        <v>0</v>
      </c>
      <c r="C126" s="1">
        <f t="shared" si="18"/>
        <v>0</v>
      </c>
      <c r="D126" s="1">
        <f t="shared" si="16"/>
        <v>0</v>
      </c>
      <c r="E126" s="1">
        <f t="shared" si="19"/>
        <v>0</v>
      </c>
      <c r="F126" s="1" t="str">
        <f t="shared" ca="1" si="17"/>
        <v/>
      </c>
      <c r="G126" s="1">
        <f t="shared" ca="1" si="20"/>
        <v>0</v>
      </c>
      <c r="H126" s="1">
        <f ca="1">IF(AND(G125&gt;0,G126&gt;G125,NOT(ISERROR(MATCH(G125,D:D,0)))),H125+1,H125)</f>
        <v>0</v>
      </c>
      <c r="I126" s="1">
        <f t="shared" ca="1" si="21"/>
        <v>0</v>
      </c>
      <c r="J126" s="7" t="str">
        <f t="shared" ca="1" si="22"/>
        <v/>
      </c>
      <c r="K126" s="1" t="str">
        <f ca="1">IF(J126="Linea_para_MAIL_creada_por_LuXML",IF(ISERROR(MATCH(INDIRECT(ADDRESS(ROW()-G126,7)),D:D,0)),J126,INDIRECT(ADDRESS(MATCH(INDIRECT(ADDRESS(ROW()-G126,7)),D:D,0),1))),J126)</f>
        <v/>
      </c>
      <c r="L126" s="7">
        <f t="shared" ca="1" si="23"/>
        <v>0</v>
      </c>
      <c r="M126" s="7" t="str">
        <f t="shared" ca="1" si="25"/>
        <v/>
      </c>
      <c r="N126" s="7">
        <f t="shared" ca="1" si="24"/>
        <v>0</v>
      </c>
      <c r="O126" s="9" t="str">
        <f ca="1">IF(N126&gt;-1,INDIRECT(ADDRESS(ROW(),13)),IF(N126&lt;N125,CONCATENATE("&lt;page-count count=",CHAR(34),1+LARGE(N:N,1)-LARGE(N:N,2),CHAR(34),"/&gt;"),INDIRECT(ADDRESS(ROW()-1,13))))</f>
        <v/>
      </c>
      <c r="P126" s="1">
        <f>IF(ROW()&lt;$S$4+2,IF('XML a procesar'!A125="",P125,IF(MID('XML a procesar'!A125,1,1)="&lt;",P125,P125+1)),P125)</f>
        <v>1</v>
      </c>
      <c r="Q126" s="3"/>
    </row>
    <row r="127" spans="1:17" x14ac:dyDescent="0.25">
      <c r="A127" s="1" t="str">
        <f>IF('XML a procesar'!A126&gt;0,'XML a procesar'!A126,"")</f>
        <v/>
      </c>
      <c r="B127" s="7">
        <f t="shared" si="15"/>
        <v>0</v>
      </c>
      <c r="C127" s="1">
        <f t="shared" si="18"/>
        <v>0</v>
      </c>
      <c r="D127" s="1">
        <f t="shared" si="16"/>
        <v>0</v>
      </c>
      <c r="E127" s="1">
        <f t="shared" si="19"/>
        <v>0</v>
      </c>
      <c r="F127" s="1" t="str">
        <f t="shared" ca="1" si="17"/>
        <v/>
      </c>
      <c r="G127" s="1">
        <f t="shared" ca="1" si="20"/>
        <v>0</v>
      </c>
      <c r="H127" s="1">
        <f ca="1">IF(AND(G126&gt;0,G127&gt;G126,NOT(ISERROR(MATCH(G126,D:D,0)))),H126+1,H126)</f>
        <v>0</v>
      </c>
      <c r="I127" s="1">
        <f t="shared" ca="1" si="21"/>
        <v>0</v>
      </c>
      <c r="J127" s="7" t="str">
        <f t="shared" ca="1" si="22"/>
        <v/>
      </c>
      <c r="K127" s="1" t="str">
        <f ca="1">IF(J127="Linea_para_MAIL_creada_por_LuXML",IF(ISERROR(MATCH(INDIRECT(ADDRESS(ROW()-G127,7)),D:D,0)),J127,INDIRECT(ADDRESS(MATCH(INDIRECT(ADDRESS(ROW()-G127,7)),D:D,0),1))),J127)</f>
        <v/>
      </c>
      <c r="L127" s="7">
        <f t="shared" ca="1" si="23"/>
        <v>0</v>
      </c>
      <c r="M127" s="7" t="str">
        <f t="shared" ca="1" si="25"/>
        <v/>
      </c>
      <c r="N127" s="7">
        <f t="shared" ca="1" si="24"/>
        <v>0</v>
      </c>
      <c r="O127" s="9" t="str">
        <f ca="1">IF(N127&gt;-1,INDIRECT(ADDRESS(ROW(),13)),IF(N127&lt;N126,CONCATENATE("&lt;page-count count=",CHAR(34),1+LARGE(N:N,1)-LARGE(N:N,2),CHAR(34),"/&gt;"),INDIRECT(ADDRESS(ROW()-1,13))))</f>
        <v/>
      </c>
      <c r="P127" s="1">
        <f>IF(ROW()&lt;$S$4+2,IF('XML a procesar'!A126="",P126,IF(MID('XML a procesar'!A126,1,1)="&lt;",P126,P126+1)),P126)</f>
        <v>1</v>
      </c>
      <c r="Q127" s="3"/>
    </row>
    <row r="128" spans="1:17" x14ac:dyDescent="0.25">
      <c r="A128" s="1" t="str">
        <f>IF('XML a procesar'!A127&gt;0,'XML a procesar'!A127,"")</f>
        <v/>
      </c>
      <c r="B128" s="7">
        <f t="shared" si="15"/>
        <v>0</v>
      </c>
      <c r="C128" s="1">
        <f t="shared" si="18"/>
        <v>0</v>
      </c>
      <c r="D128" s="1">
        <f t="shared" si="16"/>
        <v>0</v>
      </c>
      <c r="E128" s="1">
        <f t="shared" si="19"/>
        <v>0</v>
      </c>
      <c r="F128" s="1" t="str">
        <f t="shared" ca="1" si="17"/>
        <v/>
      </c>
      <c r="G128" s="1">
        <f t="shared" ca="1" si="20"/>
        <v>0</v>
      </c>
      <c r="H128" s="1">
        <f ca="1">IF(AND(G127&gt;0,G128&gt;G127,NOT(ISERROR(MATCH(G127,D:D,0)))),H127+1,H127)</f>
        <v>0</v>
      </c>
      <c r="I128" s="1">
        <f t="shared" ca="1" si="21"/>
        <v>0</v>
      </c>
      <c r="J128" s="7" t="str">
        <f t="shared" ca="1" si="22"/>
        <v/>
      </c>
      <c r="K128" s="1" t="str">
        <f ca="1">IF(J128="Linea_para_MAIL_creada_por_LuXML",IF(ISERROR(MATCH(INDIRECT(ADDRESS(ROW()-G128,7)),D:D,0)),J128,INDIRECT(ADDRESS(MATCH(INDIRECT(ADDRESS(ROW()-G128,7)),D:D,0),1))),J128)</f>
        <v/>
      </c>
      <c r="L128" s="7">
        <f t="shared" ca="1" si="23"/>
        <v>0</v>
      </c>
      <c r="M128" s="7" t="str">
        <f t="shared" ca="1" si="25"/>
        <v/>
      </c>
      <c r="N128" s="7">
        <f t="shared" ca="1" si="24"/>
        <v>0</v>
      </c>
      <c r="O128" s="9" t="str">
        <f ca="1">IF(N128&gt;-1,INDIRECT(ADDRESS(ROW(),13)),IF(N128&lt;N127,CONCATENATE("&lt;page-count count=",CHAR(34),1+LARGE(N:N,1)-LARGE(N:N,2),CHAR(34),"/&gt;"),INDIRECT(ADDRESS(ROW()-1,13))))</f>
        <v/>
      </c>
      <c r="P128" s="1">
        <f>IF(ROW()&lt;$S$4+2,IF('XML a procesar'!A127="",P127,IF(MID('XML a procesar'!A127,1,1)="&lt;",P127,P127+1)),P127)</f>
        <v>1</v>
      </c>
      <c r="Q128" s="3"/>
    </row>
    <row r="129" spans="1:17" x14ac:dyDescent="0.25">
      <c r="A129" s="1" t="str">
        <f>IF('XML a procesar'!A128&gt;0,'XML a procesar'!A128,"")</f>
        <v/>
      </c>
      <c r="B129" s="7">
        <f t="shared" si="15"/>
        <v>0</v>
      </c>
      <c r="C129" s="1">
        <f t="shared" si="18"/>
        <v>0</v>
      </c>
      <c r="D129" s="1">
        <f t="shared" si="16"/>
        <v>0</v>
      </c>
      <c r="E129" s="1">
        <f t="shared" si="19"/>
        <v>0</v>
      </c>
      <c r="F129" s="1" t="str">
        <f t="shared" ca="1" si="17"/>
        <v/>
      </c>
      <c r="G129" s="1">
        <f t="shared" ca="1" si="20"/>
        <v>0</v>
      </c>
      <c r="H129" s="1">
        <f ca="1">IF(AND(G128&gt;0,G129&gt;G128,NOT(ISERROR(MATCH(G128,D:D,0)))),H128+1,H128)</f>
        <v>0</v>
      </c>
      <c r="I129" s="1">
        <f t="shared" ca="1" si="21"/>
        <v>0</v>
      </c>
      <c r="J129" s="7" t="str">
        <f t="shared" ca="1" si="22"/>
        <v/>
      </c>
      <c r="K129" s="1" t="str">
        <f ca="1">IF(J129="Linea_para_MAIL_creada_por_LuXML",IF(ISERROR(MATCH(INDIRECT(ADDRESS(ROW()-G129,7)),D:D,0)),J129,INDIRECT(ADDRESS(MATCH(INDIRECT(ADDRESS(ROW()-G129,7)),D:D,0),1))),J129)</f>
        <v/>
      </c>
      <c r="L129" s="7">
        <f t="shared" ca="1" si="23"/>
        <v>0</v>
      </c>
      <c r="M129" s="7" t="str">
        <f t="shared" ca="1" si="25"/>
        <v/>
      </c>
      <c r="N129" s="7">
        <f t="shared" ca="1" si="24"/>
        <v>0</v>
      </c>
      <c r="O129" s="9" t="str">
        <f ca="1">IF(N129&gt;-1,INDIRECT(ADDRESS(ROW(),13)),IF(N129&lt;N128,CONCATENATE("&lt;page-count count=",CHAR(34),1+LARGE(N:N,1)-LARGE(N:N,2),CHAR(34),"/&gt;"),INDIRECT(ADDRESS(ROW()-1,13))))</f>
        <v/>
      </c>
      <c r="P129" s="1">
        <f>IF(ROW()&lt;$S$4+2,IF('XML a procesar'!A128="",P128,IF(MID('XML a procesar'!A128,1,1)="&lt;",P128,P128+1)),P128)</f>
        <v>1</v>
      </c>
      <c r="Q129" s="3"/>
    </row>
    <row r="130" spans="1:17" x14ac:dyDescent="0.25">
      <c r="A130" s="1" t="str">
        <f>IF('XML a procesar'!A129&gt;0,'XML a procesar'!A129,"")</f>
        <v/>
      </c>
      <c r="B130" s="7">
        <f t="shared" si="15"/>
        <v>0</v>
      </c>
      <c r="C130" s="1">
        <f t="shared" si="18"/>
        <v>0</v>
      </c>
      <c r="D130" s="1">
        <f t="shared" si="16"/>
        <v>0</v>
      </c>
      <c r="E130" s="1">
        <f t="shared" si="19"/>
        <v>0</v>
      </c>
      <c r="F130" s="1" t="str">
        <f t="shared" ca="1" si="17"/>
        <v/>
      </c>
      <c r="G130" s="1">
        <f t="shared" ca="1" si="20"/>
        <v>0</v>
      </c>
      <c r="H130" s="1">
        <f ca="1">IF(AND(G129&gt;0,G130&gt;G129,NOT(ISERROR(MATCH(G129,D:D,0)))),H129+1,H129)</f>
        <v>0</v>
      </c>
      <c r="I130" s="1">
        <f t="shared" ca="1" si="21"/>
        <v>0</v>
      </c>
      <c r="J130" s="7" t="str">
        <f t="shared" ca="1" si="22"/>
        <v/>
      </c>
      <c r="K130" s="1" t="str">
        <f ca="1">IF(J130="Linea_para_MAIL_creada_por_LuXML",IF(ISERROR(MATCH(INDIRECT(ADDRESS(ROW()-G130,7)),D:D,0)),J130,INDIRECT(ADDRESS(MATCH(INDIRECT(ADDRESS(ROW()-G130,7)),D:D,0),1))),J130)</f>
        <v/>
      </c>
      <c r="L130" s="7">
        <f t="shared" ca="1" si="23"/>
        <v>0</v>
      </c>
      <c r="M130" s="7" t="str">
        <f t="shared" ca="1" si="25"/>
        <v/>
      </c>
      <c r="N130" s="7">
        <f t="shared" ca="1" si="24"/>
        <v>0</v>
      </c>
      <c r="O130" s="9" t="str">
        <f ca="1">IF(N130&gt;-1,INDIRECT(ADDRESS(ROW(),13)),IF(N130&lt;N129,CONCATENATE("&lt;page-count count=",CHAR(34),1+LARGE(N:N,1)-LARGE(N:N,2),CHAR(34),"/&gt;"),INDIRECT(ADDRESS(ROW()-1,13))))</f>
        <v/>
      </c>
      <c r="P130" s="1">
        <f>IF(ROW()&lt;$S$4+2,IF('XML a procesar'!A129="",P129,IF(MID('XML a procesar'!A129,1,1)="&lt;",P129,P129+1)),P129)</f>
        <v>1</v>
      </c>
      <c r="Q130" s="3"/>
    </row>
    <row r="131" spans="1:17" x14ac:dyDescent="0.25">
      <c r="A131" s="1" t="str">
        <f>IF('XML a procesar'!A130&gt;0,'XML a procesar'!A130,"")</f>
        <v/>
      </c>
      <c r="B131" s="7">
        <f t="shared" ref="B131:B194" si="26">IF(ISERROR(FIND("/doi.org/",A131,1)),0,1)</f>
        <v>0</v>
      </c>
      <c r="C131" s="1">
        <f t="shared" si="18"/>
        <v>0</v>
      </c>
      <c r="D131" s="1">
        <f t="shared" ref="D131:D194" si="27">IF(AND(C131&gt;0,LEFT(A131,7)="&lt;email&gt;",ISNUMBER(SEARCH("@",A131,1))),C131,IF(LEFT(A131,10)="&lt;alt-text&gt;",-1,0))</f>
        <v>0</v>
      </c>
      <c r="E131" s="1">
        <f t="shared" si="19"/>
        <v>0</v>
      </c>
      <c r="F131" s="1" t="str">
        <f t="shared" ref="F131:F194" ca="1" si="28">INDIRECT(ADDRESS(ROW()+INDIRECT(ADDRESS(ROW()+E131,5)),1))</f>
        <v/>
      </c>
      <c r="G131" s="1">
        <f t="shared" ca="1" si="20"/>
        <v>0</v>
      </c>
      <c r="H131" s="1">
        <f ca="1">IF(AND(G130&gt;0,G131&gt;G130,NOT(ISERROR(MATCH(G130,D:D,0)))),H130+1,H130)</f>
        <v>0</v>
      </c>
      <c r="I131" s="1">
        <f t="shared" ca="1" si="21"/>
        <v>0</v>
      </c>
      <c r="J131" s="7" t="str">
        <f t="shared" ca="1" si="22"/>
        <v/>
      </c>
      <c r="K131" s="1" t="str">
        <f ca="1">IF(J131="Linea_para_MAIL_creada_por_LuXML",IF(ISERROR(MATCH(INDIRECT(ADDRESS(ROW()-G131,7)),D:D,0)),J131,INDIRECT(ADDRESS(MATCH(INDIRECT(ADDRESS(ROW()-G131,7)),D:D,0),1))),J131)</f>
        <v/>
      </c>
      <c r="L131" s="7">
        <f t="shared" ca="1" si="23"/>
        <v>0</v>
      </c>
      <c r="M131" s="7" t="str">
        <f t="shared" ca="1" si="25"/>
        <v/>
      </c>
      <c r="N131" s="7">
        <f t="shared" ca="1" si="24"/>
        <v>0</v>
      </c>
      <c r="O131" s="9" t="str">
        <f ca="1">IF(N131&gt;-1,INDIRECT(ADDRESS(ROW(),13)),IF(N131&lt;N130,CONCATENATE("&lt;page-count count=",CHAR(34),1+LARGE(N:N,1)-LARGE(N:N,2),CHAR(34),"/&gt;"),INDIRECT(ADDRESS(ROW()-1,13))))</f>
        <v/>
      </c>
      <c r="P131" s="1">
        <f>IF(ROW()&lt;$S$4+2,IF('XML a procesar'!A130="",P130,IF(MID('XML a procesar'!A130,1,1)="&lt;",P130,P130+1)),P130)</f>
        <v>1</v>
      </c>
      <c r="Q131" s="3"/>
    </row>
    <row r="132" spans="1:17" x14ac:dyDescent="0.25">
      <c r="A132" s="1" t="str">
        <f>IF('XML a procesar'!A131&gt;0,'XML a procesar'!A131,"")</f>
        <v/>
      </c>
      <c r="B132" s="7">
        <f t="shared" si="26"/>
        <v>0</v>
      </c>
      <c r="C132" s="1">
        <f t="shared" ref="C132:C195" si="29">IF(LEFT(A131,16)="&lt;contrib contrib",C131+1,IF(LEFT(A131,16)="&lt;/contrib-group&gt;",0,IF(LEFT(A131,10)="&lt;/contrib&gt;",C131,C131)))</f>
        <v>0</v>
      </c>
      <c r="D132" s="1">
        <f t="shared" si="27"/>
        <v>0</v>
      </c>
      <c r="E132" s="1">
        <f t="shared" ref="E132:E195" si="30">IF(D132=0,E131,E131+1)</f>
        <v>0</v>
      </c>
      <c r="F132" s="1" t="str">
        <f t="shared" ca="1" si="28"/>
        <v/>
      </c>
      <c r="G132" s="1">
        <f t="shared" ref="G132:G195" ca="1" si="31">IF(LEFT(F132,7)="&lt;aff id",_xlfn.NUMBERVALUE(MID(F132,13,LEN(F132)-14)),IF(F132="&lt;/aff&gt;",G131+1,G131))</f>
        <v>0</v>
      </c>
      <c r="H132" s="1">
        <f ca="1">IF(AND(G131&gt;0,G132&gt;G131,NOT(ISERROR(MATCH(G131,D:D,0)))),H131+1,H131)</f>
        <v>0</v>
      </c>
      <c r="I132" s="1">
        <f t="shared" ref="I132:I195" ca="1" si="32">INDIRECT(ADDRESS(ROW()-INDIRECT(ADDRESS(ROW()-H132,8)),8))</f>
        <v>0</v>
      </c>
      <c r="J132" s="7" t="str">
        <f t="shared" ref="J132:J195" ca="1" si="33">IF(J131="Linea_para_MAIL_creada_por_LuXML","&lt;/aff&gt;",IF(I132&gt;INDIRECT(ADDRESS(ROW()-I132-1,8)),"Linea_para_MAIL_creada_por_LuXML",INDIRECT(ADDRESS(ROW()-I132,6))))</f>
        <v/>
      </c>
      <c r="K132" s="1" t="str">
        <f ca="1">IF(J132="Linea_para_MAIL_creada_por_LuXML",IF(ISERROR(MATCH(INDIRECT(ADDRESS(ROW()-G132,7)),D:D,0)),J132,INDIRECT(ADDRESS(MATCH(INDIRECT(ADDRESS(ROW()-G132,7)),D:D,0),1))),J132)</f>
        <v/>
      </c>
      <c r="L132" s="7">
        <f t="shared" ref="L132:L195" ca="1" si="34">IF(OR(MID(K130,3,5)="page&gt;",MID(K131,3,5)="page&gt;"),L131,IF(OR(K131="&lt;history&gt;",K132="&lt;history&gt;"),L131+1,L131))</f>
        <v>0</v>
      </c>
      <c r="M132" s="7" t="str">
        <f t="shared" ca="1" si="25"/>
        <v/>
      </c>
      <c r="N132" s="7">
        <f t="shared" ref="N132:N195" ca="1" si="35">IF(N131=-1,-1,IF(M132="&lt;/counts&gt;",-1,IF(OR(LEFT(M132,7)="&lt;fpage&gt;",LEFT(M132,7)="&lt;lpage&gt;"),VALUE(MID(M132,8,LEN(M132)-15)),0)))</f>
        <v>0</v>
      </c>
      <c r="O132" s="9" t="str">
        <f ca="1">IF(N132&gt;-1,INDIRECT(ADDRESS(ROW(),13)),IF(N132&lt;N131,CONCATENATE("&lt;page-count count=",CHAR(34),1+LARGE(N:N,1)-LARGE(N:N,2),CHAR(34),"/&gt;"),INDIRECT(ADDRESS(ROW()-1,13))))</f>
        <v/>
      </c>
      <c r="P132" s="1">
        <f>IF(ROW()&lt;$S$4+2,IF('XML a procesar'!A131="",P131,IF(MID('XML a procesar'!A131,1,1)="&lt;",P131,P131+1)),P131)</f>
        <v>1</v>
      </c>
      <c r="Q132" s="3"/>
    </row>
    <row r="133" spans="1:17" x14ac:dyDescent="0.25">
      <c r="A133" s="1" t="str">
        <f>IF('XML a procesar'!A132&gt;0,'XML a procesar'!A132,"")</f>
        <v/>
      </c>
      <c r="B133" s="7">
        <f t="shared" si="26"/>
        <v>0</v>
      </c>
      <c r="C133" s="1">
        <f t="shared" si="29"/>
        <v>0</v>
      </c>
      <c r="D133" s="1">
        <f t="shared" si="27"/>
        <v>0</v>
      </c>
      <c r="E133" s="1">
        <f t="shared" si="30"/>
        <v>0</v>
      </c>
      <c r="F133" s="1" t="str">
        <f t="shared" ca="1" si="28"/>
        <v/>
      </c>
      <c r="G133" s="1">
        <f t="shared" ca="1" si="31"/>
        <v>0</v>
      </c>
      <c r="H133" s="1">
        <f ca="1">IF(AND(G132&gt;0,G133&gt;G132,NOT(ISERROR(MATCH(G132,D:D,0)))),H132+1,H132)</f>
        <v>0</v>
      </c>
      <c r="I133" s="1">
        <f t="shared" ca="1" si="32"/>
        <v>0</v>
      </c>
      <c r="J133" s="7" t="str">
        <f t="shared" ca="1" si="33"/>
        <v/>
      </c>
      <c r="K133" s="1" t="str">
        <f ca="1">IF(J133="Linea_para_MAIL_creada_por_LuXML",IF(ISERROR(MATCH(INDIRECT(ADDRESS(ROW()-G133,7)),D:D,0)),J133,INDIRECT(ADDRESS(MATCH(INDIRECT(ADDRESS(ROW()-G133,7)),D:D,0),1))),J133)</f>
        <v/>
      </c>
      <c r="L133" s="7">
        <f t="shared" ca="1" si="34"/>
        <v>0</v>
      </c>
      <c r="M133" s="7" t="str">
        <f t="shared" ca="1" si="25"/>
        <v/>
      </c>
      <c r="N133" s="7">
        <f t="shared" ca="1" si="35"/>
        <v>0</v>
      </c>
      <c r="O133" s="9" t="str">
        <f ca="1">IF(N133&gt;-1,INDIRECT(ADDRESS(ROW(),13)),IF(N133&lt;N132,CONCATENATE("&lt;page-count count=",CHAR(34),1+LARGE(N:N,1)-LARGE(N:N,2),CHAR(34),"/&gt;"),INDIRECT(ADDRESS(ROW()-1,13))))</f>
        <v/>
      </c>
      <c r="P133" s="1">
        <f>IF(ROW()&lt;$S$4+2,IF('XML a procesar'!A132="",P132,IF(MID('XML a procesar'!A132,1,1)="&lt;",P132,P132+1)),P132)</f>
        <v>1</v>
      </c>
      <c r="Q133" s="3"/>
    </row>
    <row r="134" spans="1:17" x14ac:dyDescent="0.25">
      <c r="A134" s="1" t="str">
        <f>IF('XML a procesar'!A133&gt;0,'XML a procesar'!A133,"")</f>
        <v/>
      </c>
      <c r="B134" s="7">
        <f t="shared" si="26"/>
        <v>0</v>
      </c>
      <c r="C134" s="1">
        <f t="shared" si="29"/>
        <v>0</v>
      </c>
      <c r="D134" s="1">
        <f t="shared" si="27"/>
        <v>0</v>
      </c>
      <c r="E134" s="1">
        <f t="shared" si="30"/>
        <v>0</v>
      </c>
      <c r="F134" s="1" t="str">
        <f t="shared" ca="1" si="28"/>
        <v/>
      </c>
      <c r="G134" s="1">
        <f t="shared" ca="1" si="31"/>
        <v>0</v>
      </c>
      <c r="H134" s="1">
        <f ca="1">IF(AND(G133&gt;0,G134&gt;G133,NOT(ISERROR(MATCH(G133,D:D,0)))),H133+1,H133)</f>
        <v>0</v>
      </c>
      <c r="I134" s="1">
        <f t="shared" ca="1" si="32"/>
        <v>0</v>
      </c>
      <c r="J134" s="7" t="str">
        <f t="shared" ca="1" si="33"/>
        <v/>
      </c>
      <c r="K134" s="1" t="str">
        <f ca="1">IF(J134="Linea_para_MAIL_creada_por_LuXML",IF(ISERROR(MATCH(INDIRECT(ADDRESS(ROW()-G134,7)),D:D,0)),J134,INDIRECT(ADDRESS(MATCH(INDIRECT(ADDRESS(ROW()-G134,7)),D:D,0),1))),J134)</f>
        <v/>
      </c>
      <c r="L134" s="7">
        <f t="shared" ca="1" si="34"/>
        <v>0</v>
      </c>
      <c r="M134" s="7" t="str">
        <f t="shared" ref="M134:M197" ca="1" si="36">IF(L134&gt;L133,IF(L134=1,CONCATENATE("&lt;fpage&gt;",$S$10,"&lt;/fpage&gt;"),CONCATENATE("&lt;lpage&gt;",$S$10+1,"&lt;/lpage&gt;")),IF(ISERROR(INDIRECT(ADDRESS(ROW()-L134,11),1)),"",INDIRECT(ADDRESS(ROW()-L134,11),1)))</f>
        <v/>
      </c>
      <c r="N134" s="7">
        <f t="shared" ca="1" si="35"/>
        <v>0</v>
      </c>
      <c r="O134" s="9" t="str">
        <f ca="1">IF(N134&gt;-1,INDIRECT(ADDRESS(ROW(),13)),IF(N134&lt;N133,CONCATENATE("&lt;page-count count=",CHAR(34),1+LARGE(N:N,1)-LARGE(N:N,2),CHAR(34),"/&gt;"),INDIRECT(ADDRESS(ROW()-1,13))))</f>
        <v/>
      </c>
      <c r="P134" s="1">
        <f>IF(ROW()&lt;$S$4+2,IF('XML a procesar'!A133="",P133,IF(MID('XML a procesar'!A133,1,1)="&lt;",P133,P133+1)),P133)</f>
        <v>1</v>
      </c>
      <c r="Q134" s="3"/>
    </row>
    <row r="135" spans="1:17" x14ac:dyDescent="0.25">
      <c r="A135" s="1" t="str">
        <f>IF('XML a procesar'!A134&gt;0,'XML a procesar'!A134,"")</f>
        <v/>
      </c>
      <c r="B135" s="7">
        <f t="shared" si="26"/>
        <v>0</v>
      </c>
      <c r="C135" s="1">
        <f t="shared" si="29"/>
        <v>0</v>
      </c>
      <c r="D135" s="1">
        <f t="shared" si="27"/>
        <v>0</v>
      </c>
      <c r="E135" s="1">
        <f t="shared" si="30"/>
        <v>0</v>
      </c>
      <c r="F135" s="1" t="str">
        <f t="shared" ca="1" si="28"/>
        <v/>
      </c>
      <c r="G135" s="1">
        <f t="shared" ca="1" si="31"/>
        <v>0</v>
      </c>
      <c r="H135" s="1">
        <f ca="1">IF(AND(G134&gt;0,G135&gt;G134,NOT(ISERROR(MATCH(G134,D:D,0)))),H134+1,H134)</f>
        <v>0</v>
      </c>
      <c r="I135" s="1">
        <f t="shared" ca="1" si="32"/>
        <v>0</v>
      </c>
      <c r="J135" s="7" t="str">
        <f t="shared" ca="1" si="33"/>
        <v/>
      </c>
      <c r="K135" s="1" t="str">
        <f ca="1">IF(J135="Linea_para_MAIL_creada_por_LuXML",IF(ISERROR(MATCH(INDIRECT(ADDRESS(ROW()-G135,7)),D:D,0)),J135,INDIRECT(ADDRESS(MATCH(INDIRECT(ADDRESS(ROW()-G135,7)),D:D,0),1))),J135)</f>
        <v/>
      </c>
      <c r="L135" s="7">
        <f t="shared" ca="1" si="34"/>
        <v>0</v>
      </c>
      <c r="M135" s="7" t="str">
        <f t="shared" ca="1" si="36"/>
        <v/>
      </c>
      <c r="N135" s="7">
        <f t="shared" ca="1" si="35"/>
        <v>0</v>
      </c>
      <c r="O135" s="9" t="str">
        <f ca="1">IF(N135&gt;-1,INDIRECT(ADDRESS(ROW(),13)),IF(N135&lt;N134,CONCATENATE("&lt;page-count count=",CHAR(34),1+LARGE(N:N,1)-LARGE(N:N,2),CHAR(34),"/&gt;"),INDIRECT(ADDRESS(ROW()-1,13))))</f>
        <v/>
      </c>
      <c r="P135" s="1">
        <f>IF(ROW()&lt;$S$4+2,IF('XML a procesar'!A134="",P134,IF(MID('XML a procesar'!A134,1,1)="&lt;",P134,P134+1)),P134)</f>
        <v>1</v>
      </c>
      <c r="Q135" s="3"/>
    </row>
    <row r="136" spans="1:17" x14ac:dyDescent="0.25">
      <c r="A136" s="1" t="str">
        <f>IF('XML a procesar'!A135&gt;0,'XML a procesar'!A135,"")</f>
        <v/>
      </c>
      <c r="B136" s="7">
        <f t="shared" si="26"/>
        <v>0</v>
      </c>
      <c r="C136" s="1">
        <f t="shared" si="29"/>
        <v>0</v>
      </c>
      <c r="D136" s="1">
        <f t="shared" si="27"/>
        <v>0</v>
      </c>
      <c r="E136" s="1">
        <f t="shared" si="30"/>
        <v>0</v>
      </c>
      <c r="F136" s="1" t="str">
        <f t="shared" ca="1" si="28"/>
        <v/>
      </c>
      <c r="G136" s="1">
        <f t="shared" ca="1" si="31"/>
        <v>0</v>
      </c>
      <c r="H136" s="1">
        <f ca="1">IF(AND(G135&gt;0,G136&gt;G135,NOT(ISERROR(MATCH(G135,D:D,0)))),H135+1,H135)</f>
        <v>0</v>
      </c>
      <c r="I136" s="1">
        <f t="shared" ca="1" si="32"/>
        <v>0</v>
      </c>
      <c r="J136" s="7" t="str">
        <f t="shared" ca="1" si="33"/>
        <v/>
      </c>
      <c r="K136" s="1" t="str">
        <f ca="1">IF(J136="Linea_para_MAIL_creada_por_LuXML",IF(ISERROR(MATCH(INDIRECT(ADDRESS(ROW()-G136,7)),D:D,0)),J136,INDIRECT(ADDRESS(MATCH(INDIRECT(ADDRESS(ROW()-G136,7)),D:D,0),1))),J136)</f>
        <v/>
      </c>
      <c r="L136" s="7">
        <f t="shared" ca="1" si="34"/>
        <v>0</v>
      </c>
      <c r="M136" s="7" t="str">
        <f t="shared" ca="1" si="36"/>
        <v/>
      </c>
      <c r="N136" s="7">
        <f t="shared" ca="1" si="35"/>
        <v>0</v>
      </c>
      <c r="O136" s="9" t="str">
        <f ca="1">IF(N136&gt;-1,INDIRECT(ADDRESS(ROW(),13)),IF(N136&lt;N135,CONCATENATE("&lt;page-count count=",CHAR(34),1+LARGE(N:N,1)-LARGE(N:N,2),CHAR(34),"/&gt;"),INDIRECT(ADDRESS(ROW()-1,13))))</f>
        <v/>
      </c>
      <c r="P136" s="1">
        <f>IF(ROW()&lt;$S$4+2,IF('XML a procesar'!A135="",P135,IF(MID('XML a procesar'!A135,1,1)="&lt;",P135,P135+1)),P135)</f>
        <v>1</v>
      </c>
      <c r="Q136" s="3"/>
    </row>
    <row r="137" spans="1:17" x14ac:dyDescent="0.25">
      <c r="A137" s="1" t="str">
        <f>IF('XML a procesar'!A136&gt;0,'XML a procesar'!A136,"")</f>
        <v/>
      </c>
      <c r="B137" s="7">
        <f t="shared" si="26"/>
        <v>0</v>
      </c>
      <c r="C137" s="1">
        <f t="shared" si="29"/>
        <v>0</v>
      </c>
      <c r="D137" s="1">
        <f t="shared" si="27"/>
        <v>0</v>
      </c>
      <c r="E137" s="1">
        <f t="shared" si="30"/>
        <v>0</v>
      </c>
      <c r="F137" s="1" t="str">
        <f t="shared" ca="1" si="28"/>
        <v/>
      </c>
      <c r="G137" s="1">
        <f t="shared" ca="1" si="31"/>
        <v>0</v>
      </c>
      <c r="H137" s="1">
        <f ca="1">IF(AND(G136&gt;0,G137&gt;G136,NOT(ISERROR(MATCH(G136,D:D,0)))),H136+1,H136)</f>
        <v>0</v>
      </c>
      <c r="I137" s="1">
        <f t="shared" ca="1" si="32"/>
        <v>0</v>
      </c>
      <c r="J137" s="7" t="str">
        <f t="shared" ca="1" si="33"/>
        <v/>
      </c>
      <c r="K137" s="1" t="str">
        <f ca="1">IF(J137="Linea_para_MAIL_creada_por_LuXML",IF(ISERROR(MATCH(INDIRECT(ADDRESS(ROW()-G137,7)),D:D,0)),J137,INDIRECT(ADDRESS(MATCH(INDIRECT(ADDRESS(ROW()-G137,7)),D:D,0),1))),J137)</f>
        <v/>
      </c>
      <c r="L137" s="7">
        <f t="shared" ca="1" si="34"/>
        <v>0</v>
      </c>
      <c r="M137" s="7" t="str">
        <f t="shared" ca="1" si="36"/>
        <v/>
      </c>
      <c r="N137" s="7">
        <f t="shared" ca="1" si="35"/>
        <v>0</v>
      </c>
      <c r="O137" s="9" t="str">
        <f ca="1">IF(N137&gt;-1,INDIRECT(ADDRESS(ROW(),13)),IF(N137&lt;N136,CONCATENATE("&lt;page-count count=",CHAR(34),1+LARGE(N:N,1)-LARGE(N:N,2),CHAR(34),"/&gt;"),INDIRECT(ADDRESS(ROW()-1,13))))</f>
        <v/>
      </c>
      <c r="P137" s="1">
        <f>IF(ROW()&lt;$S$4+2,IF('XML a procesar'!A136="",P136,IF(MID('XML a procesar'!A136,1,1)="&lt;",P136,P136+1)),P136)</f>
        <v>1</v>
      </c>
      <c r="Q137" s="3"/>
    </row>
    <row r="138" spans="1:17" x14ac:dyDescent="0.25">
      <c r="A138" s="1" t="str">
        <f>IF('XML a procesar'!A137&gt;0,'XML a procesar'!A137,"")</f>
        <v/>
      </c>
      <c r="B138" s="7">
        <f t="shared" si="26"/>
        <v>0</v>
      </c>
      <c r="C138" s="1">
        <f t="shared" si="29"/>
        <v>0</v>
      </c>
      <c r="D138" s="1">
        <f t="shared" si="27"/>
        <v>0</v>
      </c>
      <c r="E138" s="1">
        <f t="shared" si="30"/>
        <v>0</v>
      </c>
      <c r="F138" s="1" t="str">
        <f t="shared" ca="1" si="28"/>
        <v/>
      </c>
      <c r="G138" s="1">
        <f t="shared" ca="1" si="31"/>
        <v>0</v>
      </c>
      <c r="H138" s="1">
        <f ca="1">IF(AND(G137&gt;0,G138&gt;G137,NOT(ISERROR(MATCH(G137,D:D,0)))),H137+1,H137)</f>
        <v>0</v>
      </c>
      <c r="I138" s="1">
        <f t="shared" ca="1" si="32"/>
        <v>0</v>
      </c>
      <c r="J138" s="7" t="str">
        <f t="shared" ca="1" si="33"/>
        <v/>
      </c>
      <c r="K138" s="1" t="str">
        <f ca="1">IF(J138="Linea_para_MAIL_creada_por_LuXML",IF(ISERROR(MATCH(INDIRECT(ADDRESS(ROW()-G138,7)),D:D,0)),J138,INDIRECT(ADDRESS(MATCH(INDIRECT(ADDRESS(ROW()-G138,7)),D:D,0),1))),J138)</f>
        <v/>
      </c>
      <c r="L138" s="7">
        <f t="shared" ca="1" si="34"/>
        <v>0</v>
      </c>
      <c r="M138" s="7" t="str">
        <f t="shared" ca="1" si="36"/>
        <v/>
      </c>
      <c r="N138" s="7">
        <f t="shared" ca="1" si="35"/>
        <v>0</v>
      </c>
      <c r="O138" s="9" t="str">
        <f ca="1">IF(N138&gt;-1,INDIRECT(ADDRESS(ROW(),13)),IF(N138&lt;N137,CONCATENATE("&lt;page-count count=",CHAR(34),1+LARGE(N:N,1)-LARGE(N:N,2),CHAR(34),"/&gt;"),INDIRECT(ADDRESS(ROW()-1,13))))</f>
        <v/>
      </c>
      <c r="P138" s="1">
        <f>IF(ROW()&lt;$S$4+2,IF('XML a procesar'!A137="",P137,IF(MID('XML a procesar'!A137,1,1)="&lt;",P137,P137+1)),P137)</f>
        <v>1</v>
      </c>
      <c r="Q138" s="3"/>
    </row>
    <row r="139" spans="1:17" x14ac:dyDescent="0.25">
      <c r="A139" s="1" t="str">
        <f>IF('XML a procesar'!A138&gt;0,'XML a procesar'!A138,"")</f>
        <v/>
      </c>
      <c r="B139" s="7">
        <f t="shared" si="26"/>
        <v>0</v>
      </c>
      <c r="C139" s="1">
        <f t="shared" si="29"/>
        <v>0</v>
      </c>
      <c r="D139" s="1">
        <f t="shared" si="27"/>
        <v>0</v>
      </c>
      <c r="E139" s="1">
        <f t="shared" si="30"/>
        <v>0</v>
      </c>
      <c r="F139" s="1" t="str">
        <f t="shared" ca="1" si="28"/>
        <v/>
      </c>
      <c r="G139" s="1">
        <f t="shared" ca="1" si="31"/>
        <v>0</v>
      </c>
      <c r="H139" s="1">
        <f ca="1">IF(AND(G138&gt;0,G139&gt;G138,NOT(ISERROR(MATCH(G138,D:D,0)))),H138+1,H138)</f>
        <v>0</v>
      </c>
      <c r="I139" s="1">
        <f t="shared" ca="1" si="32"/>
        <v>0</v>
      </c>
      <c r="J139" s="7" t="str">
        <f t="shared" ca="1" si="33"/>
        <v/>
      </c>
      <c r="K139" s="1" t="str">
        <f ca="1">IF(J139="Linea_para_MAIL_creada_por_LuXML",IF(ISERROR(MATCH(INDIRECT(ADDRESS(ROW()-G139,7)),D:D,0)),J139,INDIRECT(ADDRESS(MATCH(INDIRECT(ADDRESS(ROW()-G139,7)),D:D,0),1))),J139)</f>
        <v/>
      </c>
      <c r="L139" s="7">
        <f t="shared" ca="1" si="34"/>
        <v>0</v>
      </c>
      <c r="M139" s="7" t="str">
        <f t="shared" ca="1" si="36"/>
        <v/>
      </c>
      <c r="N139" s="7">
        <f t="shared" ca="1" si="35"/>
        <v>0</v>
      </c>
      <c r="O139" s="9" t="str">
        <f ca="1">IF(N139&gt;-1,INDIRECT(ADDRESS(ROW(),13)),IF(N139&lt;N138,CONCATENATE("&lt;page-count count=",CHAR(34),1+LARGE(N:N,1)-LARGE(N:N,2),CHAR(34),"/&gt;"),INDIRECT(ADDRESS(ROW()-1,13))))</f>
        <v/>
      </c>
      <c r="P139" s="1">
        <f>IF(ROW()&lt;$S$4+2,IF('XML a procesar'!A138="",P138,IF(MID('XML a procesar'!A138,1,1)="&lt;",P138,P138+1)),P138)</f>
        <v>1</v>
      </c>
      <c r="Q139" s="3"/>
    </row>
    <row r="140" spans="1:17" x14ac:dyDescent="0.25">
      <c r="A140" s="1" t="str">
        <f>IF('XML a procesar'!A139&gt;0,'XML a procesar'!A139,"")</f>
        <v/>
      </c>
      <c r="B140" s="7">
        <f t="shared" si="26"/>
        <v>0</v>
      </c>
      <c r="C140" s="1">
        <f t="shared" si="29"/>
        <v>0</v>
      </c>
      <c r="D140" s="1">
        <f t="shared" si="27"/>
        <v>0</v>
      </c>
      <c r="E140" s="1">
        <f t="shared" si="30"/>
        <v>0</v>
      </c>
      <c r="F140" s="1" t="str">
        <f t="shared" ca="1" si="28"/>
        <v/>
      </c>
      <c r="G140" s="1">
        <f t="shared" ca="1" si="31"/>
        <v>0</v>
      </c>
      <c r="H140" s="1">
        <f ca="1">IF(AND(G139&gt;0,G140&gt;G139,NOT(ISERROR(MATCH(G139,D:D,0)))),H139+1,H139)</f>
        <v>0</v>
      </c>
      <c r="I140" s="1">
        <f t="shared" ca="1" si="32"/>
        <v>0</v>
      </c>
      <c r="J140" s="7" t="str">
        <f t="shared" ca="1" si="33"/>
        <v/>
      </c>
      <c r="K140" s="1" t="str">
        <f ca="1">IF(J140="Linea_para_MAIL_creada_por_LuXML",IF(ISERROR(MATCH(INDIRECT(ADDRESS(ROW()-G140,7)),D:D,0)),J140,INDIRECT(ADDRESS(MATCH(INDIRECT(ADDRESS(ROW()-G140,7)),D:D,0),1))),J140)</f>
        <v/>
      </c>
      <c r="L140" s="7">
        <f t="shared" ca="1" si="34"/>
        <v>0</v>
      </c>
      <c r="M140" s="7" t="str">
        <f t="shared" ca="1" si="36"/>
        <v/>
      </c>
      <c r="N140" s="7">
        <f t="shared" ca="1" si="35"/>
        <v>0</v>
      </c>
      <c r="O140" s="9" t="str">
        <f ca="1">IF(N140&gt;-1,INDIRECT(ADDRESS(ROW(),13)),IF(N140&lt;N139,CONCATENATE("&lt;page-count count=",CHAR(34),1+LARGE(N:N,1)-LARGE(N:N,2),CHAR(34),"/&gt;"),INDIRECT(ADDRESS(ROW()-1,13))))</f>
        <v/>
      </c>
      <c r="P140" s="1">
        <f>IF(ROW()&lt;$S$4+2,IF('XML a procesar'!A139="",P139,IF(MID('XML a procesar'!A139,1,1)="&lt;",P139,P139+1)),P139)</f>
        <v>1</v>
      </c>
      <c r="Q140" s="3"/>
    </row>
    <row r="141" spans="1:17" x14ac:dyDescent="0.25">
      <c r="A141" s="1" t="str">
        <f>IF('XML a procesar'!A140&gt;0,'XML a procesar'!A140,"")</f>
        <v/>
      </c>
      <c r="B141" s="7">
        <f t="shared" si="26"/>
        <v>0</v>
      </c>
      <c r="C141" s="1">
        <f t="shared" si="29"/>
        <v>0</v>
      </c>
      <c r="D141" s="1">
        <f t="shared" si="27"/>
        <v>0</v>
      </c>
      <c r="E141" s="1">
        <f t="shared" si="30"/>
        <v>0</v>
      </c>
      <c r="F141" s="1" t="str">
        <f t="shared" ca="1" si="28"/>
        <v/>
      </c>
      <c r="G141" s="1">
        <f t="shared" ca="1" si="31"/>
        <v>0</v>
      </c>
      <c r="H141" s="1">
        <f ca="1">IF(AND(G140&gt;0,G141&gt;G140,NOT(ISERROR(MATCH(G140,D:D,0)))),H140+1,H140)</f>
        <v>0</v>
      </c>
      <c r="I141" s="1">
        <f t="shared" ca="1" si="32"/>
        <v>0</v>
      </c>
      <c r="J141" s="7" t="str">
        <f t="shared" ca="1" si="33"/>
        <v/>
      </c>
      <c r="K141" s="1" t="str">
        <f ca="1">IF(J141="Linea_para_MAIL_creada_por_LuXML",IF(ISERROR(MATCH(INDIRECT(ADDRESS(ROW()-G141,7)),D:D,0)),J141,INDIRECT(ADDRESS(MATCH(INDIRECT(ADDRESS(ROW()-G141,7)),D:D,0),1))),J141)</f>
        <v/>
      </c>
      <c r="L141" s="7">
        <f t="shared" ca="1" si="34"/>
        <v>0</v>
      </c>
      <c r="M141" s="7" t="str">
        <f t="shared" ca="1" si="36"/>
        <v/>
      </c>
      <c r="N141" s="7">
        <f t="shared" ca="1" si="35"/>
        <v>0</v>
      </c>
      <c r="O141" s="9" t="str">
        <f ca="1">IF(N141&gt;-1,INDIRECT(ADDRESS(ROW(),13)),IF(N141&lt;N140,CONCATENATE("&lt;page-count count=",CHAR(34),1+LARGE(N:N,1)-LARGE(N:N,2),CHAR(34),"/&gt;"),INDIRECT(ADDRESS(ROW()-1,13))))</f>
        <v/>
      </c>
      <c r="P141" s="1">
        <f>IF(ROW()&lt;$S$4+2,IF('XML a procesar'!A140="",P140,IF(MID('XML a procesar'!A140,1,1)="&lt;",P140,P140+1)),P140)</f>
        <v>1</v>
      </c>
      <c r="Q141" s="3"/>
    </row>
    <row r="142" spans="1:17" x14ac:dyDescent="0.25">
      <c r="A142" s="1" t="str">
        <f>IF('XML a procesar'!A141&gt;0,'XML a procesar'!A141,"")</f>
        <v/>
      </c>
      <c r="B142" s="7">
        <f t="shared" si="26"/>
        <v>0</v>
      </c>
      <c r="C142" s="1">
        <f t="shared" si="29"/>
        <v>0</v>
      </c>
      <c r="D142" s="1">
        <f t="shared" si="27"/>
        <v>0</v>
      </c>
      <c r="E142" s="1">
        <f t="shared" si="30"/>
        <v>0</v>
      </c>
      <c r="F142" s="1" t="str">
        <f t="shared" ca="1" si="28"/>
        <v/>
      </c>
      <c r="G142" s="1">
        <f t="shared" ca="1" si="31"/>
        <v>0</v>
      </c>
      <c r="H142" s="1">
        <f ca="1">IF(AND(G141&gt;0,G142&gt;G141,NOT(ISERROR(MATCH(G141,D:D,0)))),H141+1,H141)</f>
        <v>0</v>
      </c>
      <c r="I142" s="1">
        <f t="shared" ca="1" si="32"/>
        <v>0</v>
      </c>
      <c r="J142" s="7" t="str">
        <f t="shared" ca="1" si="33"/>
        <v/>
      </c>
      <c r="K142" s="1" t="str">
        <f ca="1">IF(J142="Linea_para_MAIL_creada_por_LuXML",IF(ISERROR(MATCH(INDIRECT(ADDRESS(ROW()-G142,7)),D:D,0)),J142,INDIRECT(ADDRESS(MATCH(INDIRECT(ADDRESS(ROW()-G142,7)),D:D,0),1))),J142)</f>
        <v/>
      </c>
      <c r="L142" s="7">
        <f t="shared" ca="1" si="34"/>
        <v>0</v>
      </c>
      <c r="M142" s="7" t="str">
        <f t="shared" ca="1" si="36"/>
        <v/>
      </c>
      <c r="N142" s="7">
        <f t="shared" ca="1" si="35"/>
        <v>0</v>
      </c>
      <c r="O142" s="9" t="str">
        <f ca="1">IF(N142&gt;-1,INDIRECT(ADDRESS(ROW(),13)),IF(N142&lt;N141,CONCATENATE("&lt;page-count count=",CHAR(34),1+LARGE(N:N,1)-LARGE(N:N,2),CHAR(34),"/&gt;"),INDIRECT(ADDRESS(ROW()-1,13))))</f>
        <v/>
      </c>
      <c r="P142" s="1">
        <f>IF(ROW()&lt;$S$4+2,IF('XML a procesar'!A141="",P141,IF(MID('XML a procesar'!A141,1,1)="&lt;",P141,P141+1)),P141)</f>
        <v>1</v>
      </c>
      <c r="Q142" s="3"/>
    </row>
    <row r="143" spans="1:17" x14ac:dyDescent="0.25">
      <c r="A143" s="1" t="str">
        <f>IF('XML a procesar'!A142&gt;0,'XML a procesar'!A142,"")</f>
        <v/>
      </c>
      <c r="B143" s="7">
        <f t="shared" si="26"/>
        <v>0</v>
      </c>
      <c r="C143" s="1">
        <f t="shared" si="29"/>
        <v>0</v>
      </c>
      <c r="D143" s="1">
        <f t="shared" si="27"/>
        <v>0</v>
      </c>
      <c r="E143" s="1">
        <f t="shared" si="30"/>
        <v>0</v>
      </c>
      <c r="F143" s="1" t="str">
        <f t="shared" ca="1" si="28"/>
        <v/>
      </c>
      <c r="G143" s="1">
        <f t="shared" ca="1" si="31"/>
        <v>0</v>
      </c>
      <c r="H143" s="1">
        <f ca="1">IF(AND(G142&gt;0,G143&gt;G142,NOT(ISERROR(MATCH(G142,D:D,0)))),H142+1,H142)</f>
        <v>0</v>
      </c>
      <c r="I143" s="1">
        <f t="shared" ca="1" si="32"/>
        <v>0</v>
      </c>
      <c r="J143" s="7" t="str">
        <f t="shared" ca="1" si="33"/>
        <v/>
      </c>
      <c r="K143" s="1" t="str">
        <f ca="1">IF(J143="Linea_para_MAIL_creada_por_LuXML",IF(ISERROR(MATCH(INDIRECT(ADDRESS(ROW()-G143,7)),D:D,0)),J143,INDIRECT(ADDRESS(MATCH(INDIRECT(ADDRESS(ROW()-G143,7)),D:D,0),1))),J143)</f>
        <v/>
      </c>
      <c r="L143" s="7">
        <f t="shared" ca="1" si="34"/>
        <v>0</v>
      </c>
      <c r="M143" s="7" t="str">
        <f t="shared" ca="1" si="36"/>
        <v/>
      </c>
      <c r="N143" s="7">
        <f t="shared" ca="1" si="35"/>
        <v>0</v>
      </c>
      <c r="O143" s="9" t="str">
        <f ca="1">IF(N143&gt;-1,INDIRECT(ADDRESS(ROW(),13)),IF(N143&lt;N142,CONCATENATE("&lt;page-count count=",CHAR(34),1+LARGE(N:N,1)-LARGE(N:N,2),CHAR(34),"/&gt;"),INDIRECT(ADDRESS(ROW()-1,13))))</f>
        <v/>
      </c>
      <c r="P143" s="1">
        <f>IF(ROW()&lt;$S$4+2,IF('XML a procesar'!A142="",P142,IF(MID('XML a procesar'!A142,1,1)="&lt;",P142,P142+1)),P142)</f>
        <v>1</v>
      </c>
      <c r="Q143" s="3"/>
    </row>
    <row r="144" spans="1:17" x14ac:dyDescent="0.25">
      <c r="A144" s="1" t="str">
        <f>IF('XML a procesar'!A143&gt;0,'XML a procesar'!A143,"")</f>
        <v/>
      </c>
      <c r="B144" s="7">
        <f t="shared" si="26"/>
        <v>0</v>
      </c>
      <c r="C144" s="1">
        <f t="shared" si="29"/>
        <v>0</v>
      </c>
      <c r="D144" s="1">
        <f t="shared" si="27"/>
        <v>0</v>
      </c>
      <c r="E144" s="1">
        <f t="shared" si="30"/>
        <v>0</v>
      </c>
      <c r="F144" s="1" t="str">
        <f t="shared" ca="1" si="28"/>
        <v/>
      </c>
      <c r="G144" s="1">
        <f t="shared" ca="1" si="31"/>
        <v>0</v>
      </c>
      <c r="H144" s="1">
        <f ca="1">IF(AND(G143&gt;0,G144&gt;G143,NOT(ISERROR(MATCH(G143,D:D,0)))),H143+1,H143)</f>
        <v>0</v>
      </c>
      <c r="I144" s="1">
        <f t="shared" ca="1" si="32"/>
        <v>0</v>
      </c>
      <c r="J144" s="7" t="str">
        <f t="shared" ca="1" si="33"/>
        <v/>
      </c>
      <c r="K144" s="1" t="str">
        <f ca="1">IF(J144="Linea_para_MAIL_creada_por_LuXML",IF(ISERROR(MATCH(INDIRECT(ADDRESS(ROW()-G144,7)),D:D,0)),J144,INDIRECT(ADDRESS(MATCH(INDIRECT(ADDRESS(ROW()-G144,7)),D:D,0),1))),J144)</f>
        <v/>
      </c>
      <c r="L144" s="7">
        <f t="shared" ca="1" si="34"/>
        <v>0</v>
      </c>
      <c r="M144" s="7" t="str">
        <f t="shared" ca="1" si="36"/>
        <v/>
      </c>
      <c r="N144" s="7">
        <f t="shared" ca="1" si="35"/>
        <v>0</v>
      </c>
      <c r="O144" s="9" t="str">
        <f ca="1">IF(N144&gt;-1,INDIRECT(ADDRESS(ROW(),13)),IF(N144&lt;N143,CONCATENATE("&lt;page-count count=",CHAR(34),1+LARGE(N:N,1)-LARGE(N:N,2),CHAR(34),"/&gt;"),INDIRECT(ADDRESS(ROW()-1,13))))</f>
        <v/>
      </c>
      <c r="P144" s="1">
        <f>IF(ROW()&lt;$S$4+2,IF('XML a procesar'!A143="",P143,IF(MID('XML a procesar'!A143,1,1)="&lt;",P143,P143+1)),P143)</f>
        <v>1</v>
      </c>
      <c r="Q144" s="3"/>
    </row>
    <row r="145" spans="1:17" x14ac:dyDescent="0.25">
      <c r="A145" s="1" t="str">
        <f>IF('XML a procesar'!A144&gt;0,'XML a procesar'!A144,"")</f>
        <v/>
      </c>
      <c r="B145" s="7">
        <f t="shared" si="26"/>
        <v>0</v>
      </c>
      <c r="C145" s="1">
        <f t="shared" si="29"/>
        <v>0</v>
      </c>
      <c r="D145" s="1">
        <f t="shared" si="27"/>
        <v>0</v>
      </c>
      <c r="E145" s="1">
        <f t="shared" si="30"/>
        <v>0</v>
      </c>
      <c r="F145" s="1" t="str">
        <f t="shared" ca="1" si="28"/>
        <v/>
      </c>
      <c r="G145" s="1">
        <f t="shared" ca="1" si="31"/>
        <v>0</v>
      </c>
      <c r="H145" s="1">
        <f ca="1">IF(AND(G144&gt;0,G145&gt;G144,NOT(ISERROR(MATCH(G144,D:D,0)))),H144+1,H144)</f>
        <v>0</v>
      </c>
      <c r="I145" s="1">
        <f t="shared" ca="1" si="32"/>
        <v>0</v>
      </c>
      <c r="J145" s="7" t="str">
        <f t="shared" ca="1" si="33"/>
        <v/>
      </c>
      <c r="K145" s="1" t="str">
        <f ca="1">IF(J145="Linea_para_MAIL_creada_por_LuXML",IF(ISERROR(MATCH(INDIRECT(ADDRESS(ROW()-G145,7)),D:D,0)),J145,INDIRECT(ADDRESS(MATCH(INDIRECT(ADDRESS(ROW()-G145,7)),D:D,0),1))),J145)</f>
        <v/>
      </c>
      <c r="L145" s="7">
        <f t="shared" ca="1" si="34"/>
        <v>0</v>
      </c>
      <c r="M145" s="7" t="str">
        <f t="shared" ca="1" si="36"/>
        <v/>
      </c>
      <c r="N145" s="7">
        <f t="shared" ca="1" si="35"/>
        <v>0</v>
      </c>
      <c r="O145" s="9" t="str">
        <f ca="1">IF(N145&gt;-1,INDIRECT(ADDRESS(ROW(),13)),IF(N145&lt;N144,CONCATENATE("&lt;page-count count=",CHAR(34),1+LARGE(N:N,1)-LARGE(N:N,2),CHAR(34),"/&gt;"),INDIRECT(ADDRESS(ROW()-1,13))))</f>
        <v/>
      </c>
      <c r="P145" s="1">
        <f>IF(ROW()&lt;$S$4+2,IF('XML a procesar'!A144="",P144,IF(MID('XML a procesar'!A144,1,1)="&lt;",P144,P144+1)),P144)</f>
        <v>1</v>
      </c>
      <c r="Q145" s="3"/>
    </row>
    <row r="146" spans="1:17" x14ac:dyDescent="0.25">
      <c r="A146" s="1" t="str">
        <f>IF('XML a procesar'!A145&gt;0,'XML a procesar'!A145,"")</f>
        <v/>
      </c>
      <c r="B146" s="7">
        <f t="shared" si="26"/>
        <v>0</v>
      </c>
      <c r="C146" s="1">
        <f t="shared" si="29"/>
        <v>0</v>
      </c>
      <c r="D146" s="1">
        <f t="shared" si="27"/>
        <v>0</v>
      </c>
      <c r="E146" s="1">
        <f t="shared" si="30"/>
        <v>0</v>
      </c>
      <c r="F146" s="1" t="str">
        <f t="shared" ca="1" si="28"/>
        <v/>
      </c>
      <c r="G146" s="1">
        <f t="shared" ca="1" si="31"/>
        <v>0</v>
      </c>
      <c r="H146" s="1">
        <f ca="1">IF(AND(G145&gt;0,G146&gt;G145,NOT(ISERROR(MATCH(G145,D:D,0)))),H145+1,H145)</f>
        <v>0</v>
      </c>
      <c r="I146" s="1">
        <f t="shared" ca="1" si="32"/>
        <v>0</v>
      </c>
      <c r="J146" s="7" t="str">
        <f t="shared" ca="1" si="33"/>
        <v/>
      </c>
      <c r="K146" s="1" t="str">
        <f ca="1">IF(J146="Linea_para_MAIL_creada_por_LuXML",IF(ISERROR(MATCH(INDIRECT(ADDRESS(ROW()-G146,7)),D:D,0)),J146,INDIRECT(ADDRESS(MATCH(INDIRECT(ADDRESS(ROW()-G146,7)),D:D,0),1))),J146)</f>
        <v/>
      </c>
      <c r="L146" s="7">
        <f t="shared" ca="1" si="34"/>
        <v>0</v>
      </c>
      <c r="M146" s="7" t="str">
        <f t="shared" ca="1" si="36"/>
        <v/>
      </c>
      <c r="N146" s="7">
        <f t="shared" ca="1" si="35"/>
        <v>0</v>
      </c>
      <c r="O146" s="9" t="str">
        <f ca="1">IF(N146&gt;-1,INDIRECT(ADDRESS(ROW(),13)),IF(N146&lt;N145,CONCATENATE("&lt;page-count count=",CHAR(34),1+LARGE(N:N,1)-LARGE(N:N,2),CHAR(34),"/&gt;"),INDIRECT(ADDRESS(ROW()-1,13))))</f>
        <v/>
      </c>
      <c r="P146" s="1">
        <f>IF(ROW()&lt;$S$4+2,IF('XML a procesar'!A145="",P145,IF(MID('XML a procesar'!A145,1,1)="&lt;",P145,P145+1)),P145)</f>
        <v>1</v>
      </c>
      <c r="Q146" s="3"/>
    </row>
    <row r="147" spans="1:17" x14ac:dyDescent="0.25">
      <c r="A147" s="1" t="str">
        <f>IF('XML a procesar'!A146&gt;0,'XML a procesar'!A146,"")</f>
        <v/>
      </c>
      <c r="B147" s="7">
        <f t="shared" si="26"/>
        <v>0</v>
      </c>
      <c r="C147" s="1">
        <f t="shared" si="29"/>
        <v>0</v>
      </c>
      <c r="D147" s="1">
        <f t="shared" si="27"/>
        <v>0</v>
      </c>
      <c r="E147" s="1">
        <f t="shared" si="30"/>
        <v>0</v>
      </c>
      <c r="F147" s="1" t="str">
        <f t="shared" ca="1" si="28"/>
        <v/>
      </c>
      <c r="G147" s="1">
        <f t="shared" ca="1" si="31"/>
        <v>0</v>
      </c>
      <c r="H147" s="1">
        <f ca="1">IF(AND(G146&gt;0,G147&gt;G146,NOT(ISERROR(MATCH(G146,D:D,0)))),H146+1,H146)</f>
        <v>0</v>
      </c>
      <c r="I147" s="1">
        <f t="shared" ca="1" si="32"/>
        <v>0</v>
      </c>
      <c r="J147" s="7" t="str">
        <f t="shared" ca="1" si="33"/>
        <v/>
      </c>
      <c r="K147" s="1" t="str">
        <f ca="1">IF(J147="Linea_para_MAIL_creada_por_LuXML",IF(ISERROR(MATCH(INDIRECT(ADDRESS(ROW()-G147,7)),D:D,0)),J147,INDIRECT(ADDRESS(MATCH(INDIRECT(ADDRESS(ROW()-G147,7)),D:D,0),1))),J147)</f>
        <v/>
      </c>
      <c r="L147" s="7">
        <f t="shared" ca="1" si="34"/>
        <v>0</v>
      </c>
      <c r="M147" s="7" t="str">
        <f t="shared" ca="1" si="36"/>
        <v/>
      </c>
      <c r="N147" s="7">
        <f t="shared" ca="1" si="35"/>
        <v>0</v>
      </c>
      <c r="O147" s="9" t="str">
        <f ca="1">IF(N147&gt;-1,INDIRECT(ADDRESS(ROW(),13)),IF(N147&lt;N146,CONCATENATE("&lt;page-count count=",CHAR(34),1+LARGE(N:N,1)-LARGE(N:N,2),CHAR(34),"/&gt;"),INDIRECT(ADDRESS(ROW()-1,13))))</f>
        <v/>
      </c>
      <c r="P147" s="1">
        <f>IF(ROW()&lt;$S$4+2,IF('XML a procesar'!A146="",P146,IF(MID('XML a procesar'!A146,1,1)="&lt;",P146,P146+1)),P146)</f>
        <v>1</v>
      </c>
      <c r="Q147" s="3"/>
    </row>
    <row r="148" spans="1:17" x14ac:dyDescent="0.25">
      <c r="A148" s="1" t="str">
        <f>IF('XML a procesar'!A147&gt;0,'XML a procesar'!A147,"")</f>
        <v/>
      </c>
      <c r="B148" s="7">
        <f t="shared" si="26"/>
        <v>0</v>
      </c>
      <c r="C148" s="1">
        <f t="shared" si="29"/>
        <v>0</v>
      </c>
      <c r="D148" s="1">
        <f t="shared" si="27"/>
        <v>0</v>
      </c>
      <c r="E148" s="1">
        <f t="shared" si="30"/>
        <v>0</v>
      </c>
      <c r="F148" s="1" t="str">
        <f t="shared" ca="1" si="28"/>
        <v/>
      </c>
      <c r="G148" s="1">
        <f t="shared" ca="1" si="31"/>
        <v>0</v>
      </c>
      <c r="H148" s="1">
        <f ca="1">IF(AND(G147&gt;0,G148&gt;G147,NOT(ISERROR(MATCH(G147,D:D,0)))),H147+1,H147)</f>
        <v>0</v>
      </c>
      <c r="I148" s="1">
        <f t="shared" ca="1" si="32"/>
        <v>0</v>
      </c>
      <c r="J148" s="7" t="str">
        <f t="shared" ca="1" si="33"/>
        <v/>
      </c>
      <c r="K148" s="1" t="str">
        <f ca="1">IF(J148="Linea_para_MAIL_creada_por_LuXML",IF(ISERROR(MATCH(INDIRECT(ADDRESS(ROW()-G148,7)),D:D,0)),J148,INDIRECT(ADDRESS(MATCH(INDIRECT(ADDRESS(ROW()-G148,7)),D:D,0),1))),J148)</f>
        <v/>
      </c>
      <c r="L148" s="7">
        <f t="shared" ca="1" si="34"/>
        <v>0</v>
      </c>
      <c r="M148" s="7" t="str">
        <f t="shared" ca="1" si="36"/>
        <v/>
      </c>
      <c r="N148" s="7">
        <f t="shared" ca="1" si="35"/>
        <v>0</v>
      </c>
      <c r="O148" s="9" t="str">
        <f ca="1">IF(N148&gt;-1,INDIRECT(ADDRESS(ROW(),13)),IF(N148&lt;N147,CONCATENATE("&lt;page-count count=",CHAR(34),1+LARGE(N:N,1)-LARGE(N:N,2),CHAR(34),"/&gt;"),INDIRECT(ADDRESS(ROW()-1,13))))</f>
        <v/>
      </c>
      <c r="P148" s="1">
        <f>IF(ROW()&lt;$S$4+2,IF('XML a procesar'!A147="",P147,IF(MID('XML a procesar'!A147,1,1)="&lt;",P147,P147+1)),P147)</f>
        <v>1</v>
      </c>
      <c r="Q148" s="3"/>
    </row>
    <row r="149" spans="1:17" x14ac:dyDescent="0.25">
      <c r="A149" s="1" t="str">
        <f>IF('XML a procesar'!A148&gt;0,'XML a procesar'!A148,"")</f>
        <v/>
      </c>
      <c r="B149" s="7">
        <f t="shared" si="26"/>
        <v>0</v>
      </c>
      <c r="C149" s="1">
        <f t="shared" si="29"/>
        <v>0</v>
      </c>
      <c r="D149" s="1">
        <f t="shared" si="27"/>
        <v>0</v>
      </c>
      <c r="E149" s="1">
        <f t="shared" si="30"/>
        <v>0</v>
      </c>
      <c r="F149" s="1" t="str">
        <f t="shared" ca="1" si="28"/>
        <v/>
      </c>
      <c r="G149" s="1">
        <f t="shared" ca="1" si="31"/>
        <v>0</v>
      </c>
      <c r="H149" s="1">
        <f ca="1">IF(AND(G148&gt;0,G149&gt;G148,NOT(ISERROR(MATCH(G148,D:D,0)))),H148+1,H148)</f>
        <v>0</v>
      </c>
      <c r="I149" s="1">
        <f t="shared" ca="1" si="32"/>
        <v>0</v>
      </c>
      <c r="J149" s="7" t="str">
        <f t="shared" ca="1" si="33"/>
        <v/>
      </c>
      <c r="K149" s="1" t="str">
        <f ca="1">IF(J149="Linea_para_MAIL_creada_por_LuXML",IF(ISERROR(MATCH(INDIRECT(ADDRESS(ROW()-G149,7)),D:D,0)),J149,INDIRECT(ADDRESS(MATCH(INDIRECT(ADDRESS(ROW()-G149,7)),D:D,0),1))),J149)</f>
        <v/>
      </c>
      <c r="L149" s="7">
        <f t="shared" ca="1" si="34"/>
        <v>0</v>
      </c>
      <c r="M149" s="7" t="str">
        <f t="shared" ca="1" si="36"/>
        <v/>
      </c>
      <c r="N149" s="7">
        <f t="shared" ca="1" si="35"/>
        <v>0</v>
      </c>
      <c r="O149" s="9" t="str">
        <f ca="1">IF(N149&gt;-1,INDIRECT(ADDRESS(ROW(),13)),IF(N149&lt;N148,CONCATENATE("&lt;page-count count=",CHAR(34),1+LARGE(N:N,1)-LARGE(N:N,2),CHAR(34),"/&gt;"),INDIRECT(ADDRESS(ROW()-1,13))))</f>
        <v/>
      </c>
      <c r="P149" s="1">
        <f>IF(ROW()&lt;$S$4+2,IF('XML a procesar'!A148="",P148,IF(MID('XML a procesar'!A148,1,1)="&lt;",P148,P148+1)),P148)</f>
        <v>1</v>
      </c>
      <c r="Q149" s="3"/>
    </row>
    <row r="150" spans="1:17" x14ac:dyDescent="0.25">
      <c r="A150" s="1" t="str">
        <f>IF('XML a procesar'!A149&gt;0,'XML a procesar'!A149,"")</f>
        <v/>
      </c>
      <c r="B150" s="7">
        <f t="shared" si="26"/>
        <v>0</v>
      </c>
      <c r="C150" s="1">
        <f t="shared" si="29"/>
        <v>0</v>
      </c>
      <c r="D150" s="1">
        <f t="shared" si="27"/>
        <v>0</v>
      </c>
      <c r="E150" s="1">
        <f t="shared" si="30"/>
        <v>0</v>
      </c>
      <c r="F150" s="1" t="str">
        <f t="shared" ca="1" si="28"/>
        <v/>
      </c>
      <c r="G150" s="1">
        <f t="shared" ca="1" si="31"/>
        <v>0</v>
      </c>
      <c r="H150" s="1">
        <f ca="1">IF(AND(G149&gt;0,G150&gt;G149,NOT(ISERROR(MATCH(G149,D:D,0)))),H149+1,H149)</f>
        <v>0</v>
      </c>
      <c r="I150" s="1">
        <f t="shared" ca="1" si="32"/>
        <v>0</v>
      </c>
      <c r="J150" s="7" t="str">
        <f t="shared" ca="1" si="33"/>
        <v/>
      </c>
      <c r="K150" s="1" t="str">
        <f ca="1">IF(J150="Linea_para_MAIL_creada_por_LuXML",IF(ISERROR(MATCH(INDIRECT(ADDRESS(ROW()-G150,7)),D:D,0)),J150,INDIRECT(ADDRESS(MATCH(INDIRECT(ADDRESS(ROW()-G150,7)),D:D,0),1))),J150)</f>
        <v/>
      </c>
      <c r="L150" s="7">
        <f t="shared" ca="1" si="34"/>
        <v>0</v>
      </c>
      <c r="M150" s="7" t="str">
        <f t="shared" ca="1" si="36"/>
        <v/>
      </c>
      <c r="N150" s="7">
        <f t="shared" ca="1" si="35"/>
        <v>0</v>
      </c>
      <c r="O150" s="9" t="str">
        <f ca="1">IF(N150&gt;-1,INDIRECT(ADDRESS(ROW(),13)),IF(N150&lt;N149,CONCATENATE("&lt;page-count count=",CHAR(34),1+LARGE(N:N,1)-LARGE(N:N,2),CHAR(34),"/&gt;"),INDIRECT(ADDRESS(ROW()-1,13))))</f>
        <v/>
      </c>
      <c r="P150" s="1">
        <f>IF(ROW()&lt;$S$4+2,IF('XML a procesar'!A149="",P149,IF(MID('XML a procesar'!A149,1,1)="&lt;",P149,P149+1)),P149)</f>
        <v>1</v>
      </c>
      <c r="Q150" s="3"/>
    </row>
    <row r="151" spans="1:17" x14ac:dyDescent="0.25">
      <c r="A151" s="1" t="str">
        <f>IF('XML a procesar'!A150&gt;0,'XML a procesar'!A150,"")</f>
        <v/>
      </c>
      <c r="B151" s="7">
        <f t="shared" si="26"/>
        <v>0</v>
      </c>
      <c r="C151" s="1">
        <f t="shared" si="29"/>
        <v>0</v>
      </c>
      <c r="D151" s="1">
        <f t="shared" si="27"/>
        <v>0</v>
      </c>
      <c r="E151" s="1">
        <f t="shared" si="30"/>
        <v>0</v>
      </c>
      <c r="F151" s="1" t="str">
        <f t="shared" ca="1" si="28"/>
        <v/>
      </c>
      <c r="G151" s="1">
        <f t="shared" ca="1" si="31"/>
        <v>0</v>
      </c>
      <c r="H151" s="1">
        <f ca="1">IF(AND(G150&gt;0,G151&gt;G150,NOT(ISERROR(MATCH(G150,D:D,0)))),H150+1,H150)</f>
        <v>0</v>
      </c>
      <c r="I151" s="1">
        <f t="shared" ca="1" si="32"/>
        <v>0</v>
      </c>
      <c r="J151" s="7" t="str">
        <f t="shared" ca="1" si="33"/>
        <v/>
      </c>
      <c r="K151" s="1" t="str">
        <f ca="1">IF(J151="Linea_para_MAIL_creada_por_LuXML",IF(ISERROR(MATCH(INDIRECT(ADDRESS(ROW()-G151,7)),D:D,0)),J151,INDIRECT(ADDRESS(MATCH(INDIRECT(ADDRESS(ROW()-G151,7)),D:D,0),1))),J151)</f>
        <v/>
      </c>
      <c r="L151" s="7">
        <f t="shared" ca="1" si="34"/>
        <v>0</v>
      </c>
      <c r="M151" s="7" t="str">
        <f t="shared" ca="1" si="36"/>
        <v/>
      </c>
      <c r="N151" s="7">
        <f t="shared" ca="1" si="35"/>
        <v>0</v>
      </c>
      <c r="O151" s="9" t="str">
        <f ca="1">IF(N151&gt;-1,INDIRECT(ADDRESS(ROW(),13)),IF(N151&lt;N150,CONCATENATE("&lt;page-count count=",CHAR(34),1+LARGE(N:N,1)-LARGE(N:N,2),CHAR(34),"/&gt;"),INDIRECT(ADDRESS(ROW()-1,13))))</f>
        <v/>
      </c>
      <c r="P151" s="1">
        <f>IF(ROW()&lt;$S$4+2,IF('XML a procesar'!A150="",P150,IF(MID('XML a procesar'!A150,1,1)="&lt;",P150,P150+1)),P150)</f>
        <v>1</v>
      </c>
      <c r="Q151" s="3"/>
    </row>
    <row r="152" spans="1:17" x14ac:dyDescent="0.25">
      <c r="A152" s="1" t="str">
        <f>IF('XML a procesar'!A151&gt;0,'XML a procesar'!A151,"")</f>
        <v/>
      </c>
      <c r="B152" s="7">
        <f t="shared" si="26"/>
        <v>0</v>
      </c>
      <c r="C152" s="1">
        <f t="shared" si="29"/>
        <v>0</v>
      </c>
      <c r="D152" s="1">
        <f t="shared" si="27"/>
        <v>0</v>
      </c>
      <c r="E152" s="1">
        <f t="shared" si="30"/>
        <v>0</v>
      </c>
      <c r="F152" s="1" t="str">
        <f t="shared" ca="1" si="28"/>
        <v/>
      </c>
      <c r="G152" s="1">
        <f t="shared" ca="1" si="31"/>
        <v>0</v>
      </c>
      <c r="H152" s="1">
        <f ca="1">IF(AND(G151&gt;0,G152&gt;G151,NOT(ISERROR(MATCH(G151,D:D,0)))),H151+1,H151)</f>
        <v>0</v>
      </c>
      <c r="I152" s="1">
        <f t="shared" ca="1" si="32"/>
        <v>0</v>
      </c>
      <c r="J152" s="7" t="str">
        <f t="shared" ca="1" si="33"/>
        <v/>
      </c>
      <c r="K152" s="1" t="str">
        <f ca="1">IF(J152="Linea_para_MAIL_creada_por_LuXML",IF(ISERROR(MATCH(INDIRECT(ADDRESS(ROW()-G152,7)),D:D,0)),J152,INDIRECT(ADDRESS(MATCH(INDIRECT(ADDRESS(ROW()-G152,7)),D:D,0),1))),J152)</f>
        <v/>
      </c>
      <c r="L152" s="7">
        <f t="shared" ca="1" si="34"/>
        <v>0</v>
      </c>
      <c r="M152" s="7" t="str">
        <f t="shared" ca="1" si="36"/>
        <v/>
      </c>
      <c r="N152" s="7">
        <f t="shared" ca="1" si="35"/>
        <v>0</v>
      </c>
      <c r="O152" s="9" t="str">
        <f ca="1">IF(N152&gt;-1,INDIRECT(ADDRESS(ROW(),13)),IF(N152&lt;N151,CONCATENATE("&lt;page-count count=",CHAR(34),1+LARGE(N:N,1)-LARGE(N:N,2),CHAR(34),"/&gt;"),INDIRECT(ADDRESS(ROW()-1,13))))</f>
        <v/>
      </c>
      <c r="P152" s="1">
        <f>IF(ROW()&lt;$S$4+2,IF('XML a procesar'!A151="",P151,IF(MID('XML a procesar'!A151,1,1)="&lt;",P151,P151+1)),P151)</f>
        <v>1</v>
      </c>
      <c r="Q152" s="3"/>
    </row>
    <row r="153" spans="1:17" x14ac:dyDescent="0.25">
      <c r="A153" s="1" t="str">
        <f>IF('XML a procesar'!A152&gt;0,'XML a procesar'!A152,"")</f>
        <v/>
      </c>
      <c r="B153" s="7">
        <f t="shared" si="26"/>
        <v>0</v>
      </c>
      <c r="C153" s="1">
        <f t="shared" si="29"/>
        <v>0</v>
      </c>
      <c r="D153" s="1">
        <f t="shared" si="27"/>
        <v>0</v>
      </c>
      <c r="E153" s="1">
        <f t="shared" si="30"/>
        <v>0</v>
      </c>
      <c r="F153" s="1" t="str">
        <f t="shared" ca="1" si="28"/>
        <v/>
      </c>
      <c r="G153" s="1">
        <f t="shared" ca="1" si="31"/>
        <v>0</v>
      </c>
      <c r="H153" s="1">
        <f ca="1">IF(AND(G152&gt;0,G153&gt;G152,NOT(ISERROR(MATCH(G152,D:D,0)))),H152+1,H152)</f>
        <v>0</v>
      </c>
      <c r="I153" s="1">
        <f t="shared" ca="1" si="32"/>
        <v>0</v>
      </c>
      <c r="J153" s="7" t="str">
        <f t="shared" ca="1" si="33"/>
        <v/>
      </c>
      <c r="K153" s="1" t="str">
        <f ca="1">IF(J153="Linea_para_MAIL_creada_por_LuXML",IF(ISERROR(MATCH(INDIRECT(ADDRESS(ROW()-G153,7)),D:D,0)),J153,INDIRECT(ADDRESS(MATCH(INDIRECT(ADDRESS(ROW()-G153,7)),D:D,0),1))),J153)</f>
        <v/>
      </c>
      <c r="L153" s="7">
        <f t="shared" ca="1" si="34"/>
        <v>0</v>
      </c>
      <c r="M153" s="7" t="str">
        <f t="shared" ca="1" si="36"/>
        <v/>
      </c>
      <c r="N153" s="7">
        <f t="shared" ca="1" si="35"/>
        <v>0</v>
      </c>
      <c r="O153" s="9" t="str">
        <f ca="1">IF(N153&gt;-1,INDIRECT(ADDRESS(ROW(),13)),IF(N153&lt;N152,CONCATENATE("&lt;page-count count=",CHAR(34),1+LARGE(N:N,1)-LARGE(N:N,2),CHAR(34),"/&gt;"),INDIRECT(ADDRESS(ROW()-1,13))))</f>
        <v/>
      </c>
      <c r="P153" s="1">
        <f>IF(ROW()&lt;$S$4+2,IF('XML a procesar'!A152="",P152,IF(MID('XML a procesar'!A152,1,1)="&lt;",P152,P152+1)),P152)</f>
        <v>1</v>
      </c>
      <c r="Q153" s="3"/>
    </row>
    <row r="154" spans="1:17" x14ac:dyDescent="0.25">
      <c r="A154" s="1" t="str">
        <f>IF('XML a procesar'!A153&gt;0,'XML a procesar'!A153,"")</f>
        <v/>
      </c>
      <c r="B154" s="7">
        <f t="shared" si="26"/>
        <v>0</v>
      </c>
      <c r="C154" s="1">
        <f t="shared" si="29"/>
        <v>0</v>
      </c>
      <c r="D154" s="1">
        <f t="shared" si="27"/>
        <v>0</v>
      </c>
      <c r="E154" s="1">
        <f t="shared" si="30"/>
        <v>0</v>
      </c>
      <c r="F154" s="1" t="str">
        <f t="shared" ca="1" si="28"/>
        <v/>
      </c>
      <c r="G154" s="1">
        <f t="shared" ca="1" si="31"/>
        <v>0</v>
      </c>
      <c r="H154" s="1">
        <f ca="1">IF(AND(G153&gt;0,G154&gt;G153,NOT(ISERROR(MATCH(G153,D:D,0)))),H153+1,H153)</f>
        <v>0</v>
      </c>
      <c r="I154" s="1">
        <f t="shared" ca="1" si="32"/>
        <v>0</v>
      </c>
      <c r="J154" s="7" t="str">
        <f t="shared" ca="1" si="33"/>
        <v/>
      </c>
      <c r="K154" s="1" t="str">
        <f ca="1">IF(J154="Linea_para_MAIL_creada_por_LuXML",IF(ISERROR(MATCH(INDIRECT(ADDRESS(ROW()-G154,7)),D:D,0)),J154,INDIRECT(ADDRESS(MATCH(INDIRECT(ADDRESS(ROW()-G154,7)),D:D,0),1))),J154)</f>
        <v/>
      </c>
      <c r="L154" s="7">
        <f t="shared" ca="1" si="34"/>
        <v>0</v>
      </c>
      <c r="M154" s="7" t="str">
        <f t="shared" ca="1" si="36"/>
        <v/>
      </c>
      <c r="N154" s="7">
        <f t="shared" ca="1" si="35"/>
        <v>0</v>
      </c>
      <c r="O154" s="9" t="str">
        <f ca="1">IF(N154&gt;-1,INDIRECT(ADDRESS(ROW(),13)),IF(N154&lt;N153,CONCATENATE("&lt;page-count count=",CHAR(34),1+LARGE(N:N,1)-LARGE(N:N,2),CHAR(34),"/&gt;"),INDIRECT(ADDRESS(ROW()-1,13))))</f>
        <v/>
      </c>
      <c r="P154" s="1">
        <f>IF(ROW()&lt;$S$4+2,IF('XML a procesar'!A153="",P153,IF(MID('XML a procesar'!A153,1,1)="&lt;",P153,P153+1)),P153)</f>
        <v>1</v>
      </c>
      <c r="Q154" s="3"/>
    </row>
    <row r="155" spans="1:17" x14ac:dyDescent="0.25">
      <c r="A155" s="1" t="str">
        <f>IF('XML a procesar'!A154&gt;0,'XML a procesar'!A154,"")</f>
        <v/>
      </c>
      <c r="B155" s="7">
        <f t="shared" si="26"/>
        <v>0</v>
      </c>
      <c r="C155" s="1">
        <f t="shared" si="29"/>
        <v>0</v>
      </c>
      <c r="D155" s="1">
        <f t="shared" si="27"/>
        <v>0</v>
      </c>
      <c r="E155" s="1">
        <f t="shared" si="30"/>
        <v>0</v>
      </c>
      <c r="F155" s="1" t="str">
        <f t="shared" ca="1" si="28"/>
        <v/>
      </c>
      <c r="G155" s="1">
        <f t="shared" ca="1" si="31"/>
        <v>0</v>
      </c>
      <c r="H155" s="1">
        <f ca="1">IF(AND(G154&gt;0,G155&gt;G154,NOT(ISERROR(MATCH(G154,D:D,0)))),H154+1,H154)</f>
        <v>0</v>
      </c>
      <c r="I155" s="1">
        <f t="shared" ca="1" si="32"/>
        <v>0</v>
      </c>
      <c r="J155" s="7" t="str">
        <f t="shared" ca="1" si="33"/>
        <v/>
      </c>
      <c r="K155" s="1" t="str">
        <f ca="1">IF(J155="Linea_para_MAIL_creada_por_LuXML",IF(ISERROR(MATCH(INDIRECT(ADDRESS(ROW()-G155,7)),D:D,0)),J155,INDIRECT(ADDRESS(MATCH(INDIRECT(ADDRESS(ROW()-G155,7)),D:D,0),1))),J155)</f>
        <v/>
      </c>
      <c r="L155" s="7">
        <f t="shared" ca="1" si="34"/>
        <v>0</v>
      </c>
      <c r="M155" s="7" t="str">
        <f t="shared" ca="1" si="36"/>
        <v/>
      </c>
      <c r="N155" s="7">
        <f t="shared" ca="1" si="35"/>
        <v>0</v>
      </c>
      <c r="O155" s="9" t="str">
        <f ca="1">IF(N155&gt;-1,INDIRECT(ADDRESS(ROW(),13)),IF(N155&lt;N154,CONCATENATE("&lt;page-count count=",CHAR(34),1+LARGE(N:N,1)-LARGE(N:N,2),CHAR(34),"/&gt;"),INDIRECT(ADDRESS(ROW()-1,13))))</f>
        <v/>
      </c>
      <c r="P155" s="1">
        <f>IF(ROW()&lt;$S$4+2,IF('XML a procesar'!A154="",P154,IF(MID('XML a procesar'!A154,1,1)="&lt;",P154,P154+1)),P154)</f>
        <v>1</v>
      </c>
      <c r="Q155" s="3"/>
    </row>
    <row r="156" spans="1:17" x14ac:dyDescent="0.25">
      <c r="A156" s="1" t="str">
        <f>IF('XML a procesar'!A155&gt;0,'XML a procesar'!A155,"")</f>
        <v/>
      </c>
      <c r="B156" s="7">
        <f t="shared" si="26"/>
        <v>0</v>
      </c>
      <c r="C156" s="1">
        <f t="shared" si="29"/>
        <v>0</v>
      </c>
      <c r="D156" s="1">
        <f t="shared" si="27"/>
        <v>0</v>
      </c>
      <c r="E156" s="1">
        <f t="shared" si="30"/>
        <v>0</v>
      </c>
      <c r="F156" s="1" t="str">
        <f t="shared" ca="1" si="28"/>
        <v/>
      </c>
      <c r="G156" s="1">
        <f t="shared" ca="1" si="31"/>
        <v>0</v>
      </c>
      <c r="H156" s="1">
        <f ca="1">IF(AND(G155&gt;0,G156&gt;G155,NOT(ISERROR(MATCH(G155,D:D,0)))),H155+1,H155)</f>
        <v>0</v>
      </c>
      <c r="I156" s="1">
        <f t="shared" ca="1" si="32"/>
        <v>0</v>
      </c>
      <c r="J156" s="7" t="str">
        <f t="shared" ca="1" si="33"/>
        <v/>
      </c>
      <c r="K156" s="1" t="str">
        <f ca="1">IF(J156="Linea_para_MAIL_creada_por_LuXML",IF(ISERROR(MATCH(INDIRECT(ADDRESS(ROW()-G156,7)),D:D,0)),J156,INDIRECT(ADDRESS(MATCH(INDIRECT(ADDRESS(ROW()-G156,7)),D:D,0),1))),J156)</f>
        <v/>
      </c>
      <c r="L156" s="7">
        <f t="shared" ca="1" si="34"/>
        <v>0</v>
      </c>
      <c r="M156" s="7" t="str">
        <f t="shared" ca="1" si="36"/>
        <v/>
      </c>
      <c r="N156" s="7">
        <f t="shared" ca="1" si="35"/>
        <v>0</v>
      </c>
      <c r="O156" s="9" t="str">
        <f ca="1">IF(N156&gt;-1,INDIRECT(ADDRESS(ROW(),13)),IF(N156&lt;N155,CONCATENATE("&lt;page-count count=",CHAR(34),1+LARGE(N:N,1)-LARGE(N:N,2),CHAR(34),"/&gt;"),INDIRECT(ADDRESS(ROW()-1,13))))</f>
        <v/>
      </c>
      <c r="P156" s="1">
        <f>IF(ROW()&lt;$S$4+2,IF('XML a procesar'!A155="",P155,IF(MID('XML a procesar'!A155,1,1)="&lt;",P155,P155+1)),P155)</f>
        <v>1</v>
      </c>
      <c r="Q156" s="3"/>
    </row>
    <row r="157" spans="1:17" x14ac:dyDescent="0.25">
      <c r="A157" s="1" t="str">
        <f>IF('XML a procesar'!A156&gt;0,'XML a procesar'!A156,"")</f>
        <v/>
      </c>
      <c r="B157" s="7">
        <f t="shared" si="26"/>
        <v>0</v>
      </c>
      <c r="C157" s="1">
        <f t="shared" si="29"/>
        <v>0</v>
      </c>
      <c r="D157" s="1">
        <f t="shared" si="27"/>
        <v>0</v>
      </c>
      <c r="E157" s="1">
        <f t="shared" si="30"/>
        <v>0</v>
      </c>
      <c r="F157" s="1" t="str">
        <f t="shared" ca="1" si="28"/>
        <v/>
      </c>
      <c r="G157" s="1">
        <f t="shared" ca="1" si="31"/>
        <v>0</v>
      </c>
      <c r="H157" s="1">
        <f ca="1">IF(AND(G156&gt;0,G157&gt;G156,NOT(ISERROR(MATCH(G156,D:D,0)))),H156+1,H156)</f>
        <v>0</v>
      </c>
      <c r="I157" s="1">
        <f t="shared" ca="1" si="32"/>
        <v>0</v>
      </c>
      <c r="J157" s="7" t="str">
        <f t="shared" ca="1" si="33"/>
        <v/>
      </c>
      <c r="K157" s="1" t="str">
        <f ca="1">IF(J157="Linea_para_MAIL_creada_por_LuXML",IF(ISERROR(MATCH(INDIRECT(ADDRESS(ROW()-G157,7)),D:D,0)),J157,INDIRECT(ADDRESS(MATCH(INDIRECT(ADDRESS(ROW()-G157,7)),D:D,0),1))),J157)</f>
        <v/>
      </c>
      <c r="L157" s="7">
        <f t="shared" ca="1" si="34"/>
        <v>0</v>
      </c>
      <c r="M157" s="7" t="str">
        <f t="shared" ca="1" si="36"/>
        <v/>
      </c>
      <c r="N157" s="7">
        <f t="shared" ca="1" si="35"/>
        <v>0</v>
      </c>
      <c r="O157" s="9" t="str">
        <f ca="1">IF(N157&gt;-1,INDIRECT(ADDRESS(ROW(),13)),IF(N157&lt;N156,CONCATENATE("&lt;page-count count=",CHAR(34),1+LARGE(N:N,1)-LARGE(N:N,2),CHAR(34),"/&gt;"),INDIRECT(ADDRESS(ROW()-1,13))))</f>
        <v/>
      </c>
      <c r="P157" s="1">
        <f>IF(ROW()&lt;$S$4+2,IF('XML a procesar'!A156="",P156,IF(MID('XML a procesar'!A156,1,1)="&lt;",P156,P156+1)),P156)</f>
        <v>1</v>
      </c>
      <c r="Q157" s="3"/>
    </row>
    <row r="158" spans="1:17" x14ac:dyDescent="0.25">
      <c r="A158" s="1" t="str">
        <f>IF('XML a procesar'!A157&gt;0,'XML a procesar'!A157,"")</f>
        <v/>
      </c>
      <c r="B158" s="7">
        <f t="shared" si="26"/>
        <v>0</v>
      </c>
      <c r="C158" s="1">
        <f t="shared" si="29"/>
        <v>0</v>
      </c>
      <c r="D158" s="1">
        <f t="shared" si="27"/>
        <v>0</v>
      </c>
      <c r="E158" s="1">
        <f t="shared" si="30"/>
        <v>0</v>
      </c>
      <c r="F158" s="1" t="str">
        <f t="shared" ca="1" si="28"/>
        <v/>
      </c>
      <c r="G158" s="1">
        <f t="shared" ca="1" si="31"/>
        <v>0</v>
      </c>
      <c r="H158" s="1">
        <f ca="1">IF(AND(G157&gt;0,G158&gt;G157,NOT(ISERROR(MATCH(G157,D:D,0)))),H157+1,H157)</f>
        <v>0</v>
      </c>
      <c r="I158" s="1">
        <f t="shared" ca="1" si="32"/>
        <v>0</v>
      </c>
      <c r="J158" s="7" t="str">
        <f t="shared" ca="1" si="33"/>
        <v/>
      </c>
      <c r="K158" s="1" t="str">
        <f ca="1">IF(J158="Linea_para_MAIL_creada_por_LuXML",IF(ISERROR(MATCH(INDIRECT(ADDRESS(ROW()-G158,7)),D:D,0)),J158,INDIRECT(ADDRESS(MATCH(INDIRECT(ADDRESS(ROW()-G158,7)),D:D,0),1))),J158)</f>
        <v/>
      </c>
      <c r="L158" s="7">
        <f t="shared" ca="1" si="34"/>
        <v>0</v>
      </c>
      <c r="M158" s="7" t="str">
        <f t="shared" ca="1" si="36"/>
        <v/>
      </c>
      <c r="N158" s="7">
        <f t="shared" ca="1" si="35"/>
        <v>0</v>
      </c>
      <c r="O158" s="9" t="str">
        <f ca="1">IF(N158&gt;-1,INDIRECT(ADDRESS(ROW(),13)),IF(N158&lt;N157,CONCATENATE("&lt;page-count count=",CHAR(34),1+LARGE(N:N,1)-LARGE(N:N,2),CHAR(34),"/&gt;"),INDIRECT(ADDRESS(ROW()-1,13))))</f>
        <v/>
      </c>
      <c r="P158" s="1">
        <f>IF(ROW()&lt;$S$4+2,IF('XML a procesar'!A157="",P157,IF(MID('XML a procesar'!A157,1,1)="&lt;",P157,P157+1)),P157)</f>
        <v>1</v>
      </c>
      <c r="Q158" s="3"/>
    </row>
    <row r="159" spans="1:17" x14ac:dyDescent="0.25">
      <c r="A159" s="1" t="str">
        <f>IF('XML a procesar'!A158&gt;0,'XML a procesar'!A158,"")</f>
        <v/>
      </c>
      <c r="B159" s="7">
        <f t="shared" si="26"/>
        <v>0</v>
      </c>
      <c r="C159" s="1">
        <f t="shared" si="29"/>
        <v>0</v>
      </c>
      <c r="D159" s="1">
        <f t="shared" si="27"/>
        <v>0</v>
      </c>
      <c r="E159" s="1">
        <f t="shared" si="30"/>
        <v>0</v>
      </c>
      <c r="F159" s="1" t="str">
        <f t="shared" ca="1" si="28"/>
        <v/>
      </c>
      <c r="G159" s="1">
        <f t="shared" ca="1" si="31"/>
        <v>0</v>
      </c>
      <c r="H159" s="1">
        <f ca="1">IF(AND(G158&gt;0,G159&gt;G158,NOT(ISERROR(MATCH(G158,D:D,0)))),H158+1,H158)</f>
        <v>0</v>
      </c>
      <c r="I159" s="1">
        <f t="shared" ca="1" si="32"/>
        <v>0</v>
      </c>
      <c r="J159" s="7" t="str">
        <f t="shared" ca="1" si="33"/>
        <v/>
      </c>
      <c r="K159" s="1" t="str">
        <f ca="1">IF(J159="Linea_para_MAIL_creada_por_LuXML",IF(ISERROR(MATCH(INDIRECT(ADDRESS(ROW()-G159,7)),D:D,0)),J159,INDIRECT(ADDRESS(MATCH(INDIRECT(ADDRESS(ROW()-G159,7)),D:D,0),1))),J159)</f>
        <v/>
      </c>
      <c r="L159" s="7">
        <f t="shared" ca="1" si="34"/>
        <v>0</v>
      </c>
      <c r="M159" s="7" t="str">
        <f t="shared" ca="1" si="36"/>
        <v/>
      </c>
      <c r="N159" s="7">
        <f t="shared" ca="1" si="35"/>
        <v>0</v>
      </c>
      <c r="O159" s="9" t="str">
        <f ca="1">IF(N159&gt;-1,INDIRECT(ADDRESS(ROW(),13)),IF(N159&lt;N158,CONCATENATE("&lt;page-count count=",CHAR(34),1+LARGE(N:N,1)-LARGE(N:N,2),CHAR(34),"/&gt;"),INDIRECT(ADDRESS(ROW()-1,13))))</f>
        <v/>
      </c>
      <c r="P159" s="1">
        <f>IF(ROW()&lt;$S$4+2,IF('XML a procesar'!A158="",P158,IF(MID('XML a procesar'!A158,1,1)="&lt;",P158,P158+1)),P158)</f>
        <v>1</v>
      </c>
      <c r="Q159" s="3"/>
    </row>
    <row r="160" spans="1:17" x14ac:dyDescent="0.25">
      <c r="A160" s="1" t="str">
        <f>IF('XML a procesar'!A159&gt;0,'XML a procesar'!A159,"")</f>
        <v/>
      </c>
      <c r="B160" s="7">
        <f t="shared" si="26"/>
        <v>0</v>
      </c>
      <c r="C160" s="1">
        <f t="shared" si="29"/>
        <v>0</v>
      </c>
      <c r="D160" s="1">
        <f t="shared" si="27"/>
        <v>0</v>
      </c>
      <c r="E160" s="1">
        <f t="shared" si="30"/>
        <v>0</v>
      </c>
      <c r="F160" s="1" t="str">
        <f t="shared" ca="1" si="28"/>
        <v/>
      </c>
      <c r="G160" s="1">
        <f t="shared" ca="1" si="31"/>
        <v>0</v>
      </c>
      <c r="H160" s="1">
        <f ca="1">IF(AND(G159&gt;0,G160&gt;G159,NOT(ISERROR(MATCH(G159,D:D,0)))),H159+1,H159)</f>
        <v>0</v>
      </c>
      <c r="I160" s="1">
        <f t="shared" ca="1" si="32"/>
        <v>0</v>
      </c>
      <c r="J160" s="7" t="str">
        <f t="shared" ca="1" si="33"/>
        <v/>
      </c>
      <c r="K160" s="1" t="str">
        <f ca="1">IF(J160="Linea_para_MAIL_creada_por_LuXML",IF(ISERROR(MATCH(INDIRECT(ADDRESS(ROW()-G160,7)),D:D,0)),J160,INDIRECT(ADDRESS(MATCH(INDIRECT(ADDRESS(ROW()-G160,7)),D:D,0),1))),J160)</f>
        <v/>
      </c>
      <c r="L160" s="7">
        <f t="shared" ca="1" si="34"/>
        <v>0</v>
      </c>
      <c r="M160" s="7" t="str">
        <f t="shared" ca="1" si="36"/>
        <v/>
      </c>
      <c r="N160" s="7">
        <f t="shared" ca="1" si="35"/>
        <v>0</v>
      </c>
      <c r="O160" s="9" t="str">
        <f ca="1">IF(N160&gt;-1,INDIRECT(ADDRESS(ROW(),13)),IF(N160&lt;N159,CONCATENATE("&lt;page-count count=",CHAR(34),1+LARGE(N:N,1)-LARGE(N:N,2),CHAR(34),"/&gt;"),INDIRECT(ADDRESS(ROW()-1,13))))</f>
        <v/>
      </c>
      <c r="P160" s="1">
        <f>IF(ROW()&lt;$S$4+2,IF('XML a procesar'!A159="",P159,IF(MID('XML a procesar'!A159,1,1)="&lt;",P159,P159+1)),P159)</f>
        <v>1</v>
      </c>
      <c r="Q160" s="3"/>
    </row>
    <row r="161" spans="1:17" x14ac:dyDescent="0.25">
      <c r="A161" s="1" t="str">
        <f>IF('XML a procesar'!A160&gt;0,'XML a procesar'!A160,"")</f>
        <v/>
      </c>
      <c r="B161" s="7">
        <f t="shared" si="26"/>
        <v>0</v>
      </c>
      <c r="C161" s="1">
        <f t="shared" si="29"/>
        <v>0</v>
      </c>
      <c r="D161" s="1">
        <f t="shared" si="27"/>
        <v>0</v>
      </c>
      <c r="E161" s="1">
        <f t="shared" si="30"/>
        <v>0</v>
      </c>
      <c r="F161" s="1" t="str">
        <f t="shared" ca="1" si="28"/>
        <v/>
      </c>
      <c r="G161" s="1">
        <f t="shared" ca="1" si="31"/>
        <v>0</v>
      </c>
      <c r="H161" s="1">
        <f ca="1">IF(AND(G160&gt;0,G161&gt;G160,NOT(ISERROR(MATCH(G160,D:D,0)))),H160+1,H160)</f>
        <v>0</v>
      </c>
      <c r="I161" s="1">
        <f t="shared" ca="1" si="32"/>
        <v>0</v>
      </c>
      <c r="J161" s="7" t="str">
        <f t="shared" ca="1" si="33"/>
        <v/>
      </c>
      <c r="K161" s="1" t="str">
        <f ca="1">IF(J161="Linea_para_MAIL_creada_por_LuXML",IF(ISERROR(MATCH(INDIRECT(ADDRESS(ROW()-G161,7)),D:D,0)),J161,INDIRECT(ADDRESS(MATCH(INDIRECT(ADDRESS(ROW()-G161,7)),D:D,0),1))),J161)</f>
        <v/>
      </c>
      <c r="L161" s="7">
        <f t="shared" ca="1" si="34"/>
        <v>0</v>
      </c>
      <c r="M161" s="7" t="str">
        <f t="shared" ca="1" si="36"/>
        <v/>
      </c>
      <c r="N161" s="7">
        <f t="shared" ca="1" si="35"/>
        <v>0</v>
      </c>
      <c r="O161" s="9" t="str">
        <f ca="1">IF(N161&gt;-1,INDIRECT(ADDRESS(ROW(),13)),IF(N161&lt;N160,CONCATENATE("&lt;page-count count=",CHAR(34),1+LARGE(N:N,1)-LARGE(N:N,2),CHAR(34),"/&gt;"),INDIRECT(ADDRESS(ROW()-1,13))))</f>
        <v/>
      </c>
      <c r="P161" s="1">
        <f>IF(ROW()&lt;$S$4+2,IF('XML a procesar'!A160="",P160,IF(MID('XML a procesar'!A160,1,1)="&lt;",P160,P160+1)),P160)</f>
        <v>1</v>
      </c>
      <c r="Q161" s="3"/>
    </row>
    <row r="162" spans="1:17" x14ac:dyDescent="0.25">
      <c r="A162" s="1" t="str">
        <f>IF('XML a procesar'!A161&gt;0,'XML a procesar'!A161,"")</f>
        <v/>
      </c>
      <c r="B162" s="7">
        <f t="shared" si="26"/>
        <v>0</v>
      </c>
      <c r="C162" s="1">
        <f t="shared" si="29"/>
        <v>0</v>
      </c>
      <c r="D162" s="1">
        <f t="shared" si="27"/>
        <v>0</v>
      </c>
      <c r="E162" s="1">
        <f t="shared" si="30"/>
        <v>0</v>
      </c>
      <c r="F162" s="1" t="str">
        <f t="shared" ca="1" si="28"/>
        <v/>
      </c>
      <c r="G162" s="1">
        <f t="shared" ca="1" si="31"/>
        <v>0</v>
      </c>
      <c r="H162" s="1">
        <f ca="1">IF(AND(G161&gt;0,G162&gt;G161,NOT(ISERROR(MATCH(G161,D:D,0)))),H161+1,H161)</f>
        <v>0</v>
      </c>
      <c r="I162" s="1">
        <f t="shared" ca="1" si="32"/>
        <v>0</v>
      </c>
      <c r="J162" s="7" t="str">
        <f t="shared" ca="1" si="33"/>
        <v/>
      </c>
      <c r="K162" s="1" t="str">
        <f ca="1">IF(J162="Linea_para_MAIL_creada_por_LuXML",IF(ISERROR(MATCH(INDIRECT(ADDRESS(ROW()-G162,7)),D:D,0)),J162,INDIRECT(ADDRESS(MATCH(INDIRECT(ADDRESS(ROW()-G162,7)),D:D,0),1))),J162)</f>
        <v/>
      </c>
      <c r="L162" s="7">
        <f t="shared" ca="1" si="34"/>
        <v>0</v>
      </c>
      <c r="M162" s="7" t="str">
        <f t="shared" ca="1" si="36"/>
        <v/>
      </c>
      <c r="N162" s="7">
        <f t="shared" ca="1" si="35"/>
        <v>0</v>
      </c>
      <c r="O162" s="9" t="str">
        <f ca="1">IF(N162&gt;-1,INDIRECT(ADDRESS(ROW(),13)),IF(N162&lt;N161,CONCATENATE("&lt;page-count count=",CHAR(34),1+LARGE(N:N,1)-LARGE(N:N,2),CHAR(34),"/&gt;"),INDIRECT(ADDRESS(ROW()-1,13))))</f>
        <v/>
      </c>
      <c r="P162" s="1">
        <f>IF(ROW()&lt;$S$4+2,IF('XML a procesar'!A161="",P161,IF(MID('XML a procesar'!A161,1,1)="&lt;",P161,P161+1)),P161)</f>
        <v>1</v>
      </c>
      <c r="Q162" s="3"/>
    </row>
    <row r="163" spans="1:17" x14ac:dyDescent="0.25">
      <c r="A163" s="1" t="str">
        <f>IF('XML a procesar'!A162&gt;0,'XML a procesar'!A162,"")</f>
        <v/>
      </c>
      <c r="B163" s="7">
        <f t="shared" si="26"/>
        <v>0</v>
      </c>
      <c r="C163" s="1">
        <f t="shared" si="29"/>
        <v>0</v>
      </c>
      <c r="D163" s="1">
        <f t="shared" si="27"/>
        <v>0</v>
      </c>
      <c r="E163" s="1">
        <f t="shared" si="30"/>
        <v>0</v>
      </c>
      <c r="F163" s="1" t="str">
        <f t="shared" ca="1" si="28"/>
        <v/>
      </c>
      <c r="G163" s="1">
        <f t="shared" ca="1" si="31"/>
        <v>0</v>
      </c>
      <c r="H163" s="1">
        <f ca="1">IF(AND(G162&gt;0,G163&gt;G162,NOT(ISERROR(MATCH(G162,D:D,0)))),H162+1,H162)</f>
        <v>0</v>
      </c>
      <c r="I163" s="1">
        <f t="shared" ca="1" si="32"/>
        <v>0</v>
      </c>
      <c r="J163" s="7" t="str">
        <f t="shared" ca="1" si="33"/>
        <v/>
      </c>
      <c r="K163" s="1" t="str">
        <f ca="1">IF(J163="Linea_para_MAIL_creada_por_LuXML",IF(ISERROR(MATCH(INDIRECT(ADDRESS(ROW()-G163,7)),D:D,0)),J163,INDIRECT(ADDRESS(MATCH(INDIRECT(ADDRESS(ROW()-G163,7)),D:D,0),1))),J163)</f>
        <v/>
      </c>
      <c r="L163" s="7">
        <f t="shared" ca="1" si="34"/>
        <v>0</v>
      </c>
      <c r="M163" s="7" t="str">
        <f t="shared" ca="1" si="36"/>
        <v/>
      </c>
      <c r="N163" s="7">
        <f t="shared" ca="1" si="35"/>
        <v>0</v>
      </c>
      <c r="O163" s="9" t="str">
        <f ca="1">IF(N163&gt;-1,INDIRECT(ADDRESS(ROW(),13)),IF(N163&lt;N162,CONCATENATE("&lt;page-count count=",CHAR(34),1+LARGE(N:N,1)-LARGE(N:N,2),CHAR(34),"/&gt;"),INDIRECT(ADDRESS(ROW()-1,13))))</f>
        <v/>
      </c>
      <c r="P163" s="1">
        <f>IF(ROW()&lt;$S$4+2,IF('XML a procesar'!A162="",P162,IF(MID('XML a procesar'!A162,1,1)="&lt;",P162,P162+1)),P162)</f>
        <v>1</v>
      </c>
      <c r="Q163" s="3"/>
    </row>
    <row r="164" spans="1:17" x14ac:dyDescent="0.25">
      <c r="A164" s="1" t="str">
        <f>IF('XML a procesar'!A163&gt;0,'XML a procesar'!A163,"")</f>
        <v/>
      </c>
      <c r="B164" s="7">
        <f t="shared" si="26"/>
        <v>0</v>
      </c>
      <c r="C164" s="1">
        <f t="shared" si="29"/>
        <v>0</v>
      </c>
      <c r="D164" s="1">
        <f t="shared" si="27"/>
        <v>0</v>
      </c>
      <c r="E164" s="1">
        <f t="shared" si="30"/>
        <v>0</v>
      </c>
      <c r="F164" s="1" t="str">
        <f t="shared" ca="1" si="28"/>
        <v/>
      </c>
      <c r="G164" s="1">
        <f t="shared" ca="1" si="31"/>
        <v>0</v>
      </c>
      <c r="H164" s="1">
        <f ca="1">IF(AND(G163&gt;0,G164&gt;G163,NOT(ISERROR(MATCH(G163,D:D,0)))),H163+1,H163)</f>
        <v>0</v>
      </c>
      <c r="I164" s="1">
        <f t="shared" ca="1" si="32"/>
        <v>0</v>
      </c>
      <c r="J164" s="7" t="str">
        <f t="shared" ca="1" si="33"/>
        <v/>
      </c>
      <c r="K164" s="1" t="str">
        <f ca="1">IF(J164="Linea_para_MAIL_creada_por_LuXML",IF(ISERROR(MATCH(INDIRECT(ADDRESS(ROW()-G164,7)),D:D,0)),J164,INDIRECT(ADDRESS(MATCH(INDIRECT(ADDRESS(ROW()-G164,7)),D:D,0),1))),J164)</f>
        <v/>
      </c>
      <c r="L164" s="7">
        <f t="shared" ca="1" si="34"/>
        <v>0</v>
      </c>
      <c r="M164" s="7" t="str">
        <f t="shared" ca="1" si="36"/>
        <v/>
      </c>
      <c r="N164" s="7">
        <f t="shared" ca="1" si="35"/>
        <v>0</v>
      </c>
      <c r="O164" s="9" t="str">
        <f ca="1">IF(N164&gt;-1,INDIRECT(ADDRESS(ROW(),13)),IF(N164&lt;N163,CONCATENATE("&lt;page-count count=",CHAR(34),1+LARGE(N:N,1)-LARGE(N:N,2),CHAR(34),"/&gt;"),INDIRECT(ADDRESS(ROW()-1,13))))</f>
        <v/>
      </c>
      <c r="P164" s="1">
        <f>IF(ROW()&lt;$S$4+2,IF('XML a procesar'!A163="",P163,IF(MID('XML a procesar'!A163,1,1)="&lt;",P163,P163+1)),P163)</f>
        <v>1</v>
      </c>
      <c r="Q164" s="3"/>
    </row>
    <row r="165" spans="1:17" x14ac:dyDescent="0.25">
      <c r="A165" s="1" t="str">
        <f>IF('XML a procesar'!A164&gt;0,'XML a procesar'!A164,"")</f>
        <v/>
      </c>
      <c r="B165" s="7">
        <f t="shared" si="26"/>
        <v>0</v>
      </c>
      <c r="C165" s="1">
        <f t="shared" si="29"/>
        <v>0</v>
      </c>
      <c r="D165" s="1">
        <f t="shared" si="27"/>
        <v>0</v>
      </c>
      <c r="E165" s="1">
        <f t="shared" si="30"/>
        <v>0</v>
      </c>
      <c r="F165" s="1" t="str">
        <f t="shared" ca="1" si="28"/>
        <v/>
      </c>
      <c r="G165" s="1">
        <f t="shared" ca="1" si="31"/>
        <v>0</v>
      </c>
      <c r="H165" s="1">
        <f ca="1">IF(AND(G164&gt;0,G165&gt;G164,NOT(ISERROR(MATCH(G164,D:D,0)))),H164+1,H164)</f>
        <v>0</v>
      </c>
      <c r="I165" s="1">
        <f t="shared" ca="1" si="32"/>
        <v>0</v>
      </c>
      <c r="J165" s="7" t="str">
        <f t="shared" ca="1" si="33"/>
        <v/>
      </c>
      <c r="K165" s="1" t="str">
        <f ca="1">IF(J165="Linea_para_MAIL_creada_por_LuXML",IF(ISERROR(MATCH(INDIRECT(ADDRESS(ROW()-G165,7)),D:D,0)),J165,INDIRECT(ADDRESS(MATCH(INDIRECT(ADDRESS(ROW()-G165,7)),D:D,0),1))),J165)</f>
        <v/>
      </c>
      <c r="L165" s="7">
        <f t="shared" ca="1" si="34"/>
        <v>0</v>
      </c>
      <c r="M165" s="7" t="str">
        <f t="shared" ca="1" si="36"/>
        <v/>
      </c>
      <c r="N165" s="7">
        <f t="shared" ca="1" si="35"/>
        <v>0</v>
      </c>
      <c r="O165" s="9" t="str">
        <f ca="1">IF(N165&gt;-1,INDIRECT(ADDRESS(ROW(),13)),IF(N165&lt;N164,CONCATENATE("&lt;page-count count=",CHAR(34),1+LARGE(N:N,1)-LARGE(N:N,2),CHAR(34),"/&gt;"),INDIRECT(ADDRESS(ROW()-1,13))))</f>
        <v/>
      </c>
      <c r="P165" s="1">
        <f>IF(ROW()&lt;$S$4+2,IF('XML a procesar'!A164="",P164,IF(MID('XML a procesar'!A164,1,1)="&lt;",P164,P164+1)),P164)</f>
        <v>1</v>
      </c>
      <c r="Q165" s="3"/>
    </row>
    <row r="166" spans="1:17" x14ac:dyDescent="0.25">
      <c r="A166" s="1" t="str">
        <f>IF('XML a procesar'!A165&gt;0,'XML a procesar'!A165,"")</f>
        <v/>
      </c>
      <c r="B166" s="7">
        <f t="shared" si="26"/>
        <v>0</v>
      </c>
      <c r="C166" s="1">
        <f t="shared" si="29"/>
        <v>0</v>
      </c>
      <c r="D166" s="1">
        <f t="shared" si="27"/>
        <v>0</v>
      </c>
      <c r="E166" s="1">
        <f t="shared" si="30"/>
        <v>0</v>
      </c>
      <c r="F166" s="1" t="str">
        <f t="shared" ca="1" si="28"/>
        <v/>
      </c>
      <c r="G166" s="1">
        <f t="shared" ca="1" si="31"/>
        <v>0</v>
      </c>
      <c r="H166" s="1">
        <f ca="1">IF(AND(G165&gt;0,G166&gt;G165,NOT(ISERROR(MATCH(G165,D:D,0)))),H165+1,H165)</f>
        <v>0</v>
      </c>
      <c r="I166" s="1">
        <f t="shared" ca="1" si="32"/>
        <v>0</v>
      </c>
      <c r="J166" s="7" t="str">
        <f t="shared" ca="1" si="33"/>
        <v/>
      </c>
      <c r="K166" s="1" t="str">
        <f ca="1">IF(J166="Linea_para_MAIL_creada_por_LuXML",IF(ISERROR(MATCH(INDIRECT(ADDRESS(ROW()-G166,7)),D:D,0)),J166,INDIRECT(ADDRESS(MATCH(INDIRECT(ADDRESS(ROW()-G166,7)),D:D,0),1))),J166)</f>
        <v/>
      </c>
      <c r="L166" s="7">
        <f t="shared" ca="1" si="34"/>
        <v>0</v>
      </c>
      <c r="M166" s="7" t="str">
        <f t="shared" ca="1" si="36"/>
        <v/>
      </c>
      <c r="N166" s="7">
        <f t="shared" ca="1" si="35"/>
        <v>0</v>
      </c>
      <c r="O166" s="9" t="str">
        <f ca="1">IF(N166&gt;-1,INDIRECT(ADDRESS(ROW(),13)),IF(N166&lt;N165,CONCATENATE("&lt;page-count count=",CHAR(34),1+LARGE(N:N,1)-LARGE(N:N,2),CHAR(34),"/&gt;"),INDIRECT(ADDRESS(ROW()-1,13))))</f>
        <v/>
      </c>
      <c r="P166" s="1">
        <f>IF(ROW()&lt;$S$4+2,IF('XML a procesar'!A165="",P165,IF(MID('XML a procesar'!A165,1,1)="&lt;",P165,P165+1)),P165)</f>
        <v>1</v>
      </c>
      <c r="Q166" s="3"/>
    </row>
    <row r="167" spans="1:17" x14ac:dyDescent="0.25">
      <c r="A167" s="1" t="str">
        <f>IF('XML a procesar'!A166&gt;0,'XML a procesar'!A166,"")</f>
        <v/>
      </c>
      <c r="B167" s="7">
        <f t="shared" si="26"/>
        <v>0</v>
      </c>
      <c r="C167" s="1">
        <f t="shared" si="29"/>
        <v>0</v>
      </c>
      <c r="D167" s="1">
        <f t="shared" si="27"/>
        <v>0</v>
      </c>
      <c r="E167" s="1">
        <f t="shared" si="30"/>
        <v>0</v>
      </c>
      <c r="F167" s="1" t="str">
        <f t="shared" ca="1" si="28"/>
        <v/>
      </c>
      <c r="G167" s="1">
        <f t="shared" ca="1" si="31"/>
        <v>0</v>
      </c>
      <c r="H167" s="1">
        <f ca="1">IF(AND(G166&gt;0,G167&gt;G166,NOT(ISERROR(MATCH(G166,D:D,0)))),H166+1,H166)</f>
        <v>0</v>
      </c>
      <c r="I167" s="1">
        <f t="shared" ca="1" si="32"/>
        <v>0</v>
      </c>
      <c r="J167" s="7" t="str">
        <f t="shared" ca="1" si="33"/>
        <v/>
      </c>
      <c r="K167" s="1" t="str">
        <f ca="1">IF(J167="Linea_para_MAIL_creada_por_LuXML",IF(ISERROR(MATCH(INDIRECT(ADDRESS(ROW()-G167,7)),D:D,0)),J167,INDIRECT(ADDRESS(MATCH(INDIRECT(ADDRESS(ROW()-G167,7)),D:D,0),1))),J167)</f>
        <v/>
      </c>
      <c r="L167" s="7">
        <f t="shared" ca="1" si="34"/>
        <v>0</v>
      </c>
      <c r="M167" s="7" t="str">
        <f t="shared" ca="1" si="36"/>
        <v/>
      </c>
      <c r="N167" s="7">
        <f t="shared" ca="1" si="35"/>
        <v>0</v>
      </c>
      <c r="O167" s="9" t="str">
        <f ca="1">IF(N167&gt;-1,INDIRECT(ADDRESS(ROW(),13)),IF(N167&lt;N166,CONCATENATE("&lt;page-count count=",CHAR(34),1+LARGE(N:N,1)-LARGE(N:N,2),CHAR(34),"/&gt;"),INDIRECT(ADDRESS(ROW()-1,13))))</f>
        <v/>
      </c>
      <c r="P167" s="1">
        <f>IF(ROW()&lt;$S$4+2,IF('XML a procesar'!A166="",P166,IF(MID('XML a procesar'!A166,1,1)="&lt;",P166,P166+1)),P166)</f>
        <v>1</v>
      </c>
      <c r="Q167" s="3"/>
    </row>
    <row r="168" spans="1:17" x14ac:dyDescent="0.25">
      <c r="A168" s="1" t="str">
        <f>IF('XML a procesar'!A167&gt;0,'XML a procesar'!A167,"")</f>
        <v/>
      </c>
      <c r="B168" s="7">
        <f t="shared" si="26"/>
        <v>0</v>
      </c>
      <c r="C168" s="1">
        <f t="shared" si="29"/>
        <v>0</v>
      </c>
      <c r="D168" s="1">
        <f t="shared" si="27"/>
        <v>0</v>
      </c>
      <c r="E168" s="1">
        <f t="shared" si="30"/>
        <v>0</v>
      </c>
      <c r="F168" s="1" t="str">
        <f t="shared" ca="1" si="28"/>
        <v/>
      </c>
      <c r="G168" s="1">
        <f t="shared" ca="1" si="31"/>
        <v>0</v>
      </c>
      <c r="H168" s="1">
        <f ca="1">IF(AND(G167&gt;0,G168&gt;G167,NOT(ISERROR(MATCH(G167,D:D,0)))),H167+1,H167)</f>
        <v>0</v>
      </c>
      <c r="I168" s="1">
        <f t="shared" ca="1" si="32"/>
        <v>0</v>
      </c>
      <c r="J168" s="7" t="str">
        <f t="shared" ca="1" si="33"/>
        <v/>
      </c>
      <c r="K168" s="1" t="str">
        <f ca="1">IF(J168="Linea_para_MAIL_creada_por_LuXML",IF(ISERROR(MATCH(INDIRECT(ADDRESS(ROW()-G168,7)),D:D,0)),J168,INDIRECT(ADDRESS(MATCH(INDIRECT(ADDRESS(ROW()-G168,7)),D:D,0),1))),J168)</f>
        <v/>
      </c>
      <c r="L168" s="7">
        <f t="shared" ca="1" si="34"/>
        <v>0</v>
      </c>
      <c r="M168" s="7" t="str">
        <f t="shared" ca="1" si="36"/>
        <v/>
      </c>
      <c r="N168" s="7">
        <f t="shared" ca="1" si="35"/>
        <v>0</v>
      </c>
      <c r="O168" s="9" t="str">
        <f ca="1">IF(N168&gt;-1,INDIRECT(ADDRESS(ROW(),13)),IF(N168&lt;N167,CONCATENATE("&lt;page-count count=",CHAR(34),1+LARGE(N:N,1)-LARGE(N:N,2),CHAR(34),"/&gt;"),INDIRECT(ADDRESS(ROW()-1,13))))</f>
        <v/>
      </c>
      <c r="P168" s="1">
        <f>IF(ROW()&lt;$S$4+2,IF('XML a procesar'!A167="",P167,IF(MID('XML a procesar'!A167,1,1)="&lt;",P167,P167+1)),P167)</f>
        <v>1</v>
      </c>
      <c r="Q168" s="3"/>
    </row>
    <row r="169" spans="1:17" x14ac:dyDescent="0.25">
      <c r="A169" s="1" t="str">
        <f>IF('XML a procesar'!A168&gt;0,'XML a procesar'!A168,"")</f>
        <v/>
      </c>
      <c r="B169" s="7">
        <f t="shared" si="26"/>
        <v>0</v>
      </c>
      <c r="C169" s="1">
        <f t="shared" si="29"/>
        <v>0</v>
      </c>
      <c r="D169" s="1">
        <f t="shared" si="27"/>
        <v>0</v>
      </c>
      <c r="E169" s="1">
        <f t="shared" si="30"/>
        <v>0</v>
      </c>
      <c r="F169" s="1" t="str">
        <f t="shared" ca="1" si="28"/>
        <v/>
      </c>
      <c r="G169" s="1">
        <f t="shared" ca="1" si="31"/>
        <v>0</v>
      </c>
      <c r="H169" s="1">
        <f ca="1">IF(AND(G168&gt;0,G169&gt;G168,NOT(ISERROR(MATCH(G168,D:D,0)))),H168+1,H168)</f>
        <v>0</v>
      </c>
      <c r="I169" s="1">
        <f t="shared" ca="1" si="32"/>
        <v>0</v>
      </c>
      <c r="J169" s="7" t="str">
        <f t="shared" ca="1" si="33"/>
        <v/>
      </c>
      <c r="K169" s="1" t="str">
        <f ca="1">IF(J169="Linea_para_MAIL_creada_por_LuXML",IF(ISERROR(MATCH(INDIRECT(ADDRESS(ROW()-G169,7)),D:D,0)),J169,INDIRECT(ADDRESS(MATCH(INDIRECT(ADDRESS(ROW()-G169,7)),D:D,0),1))),J169)</f>
        <v/>
      </c>
      <c r="L169" s="7">
        <f t="shared" ca="1" si="34"/>
        <v>0</v>
      </c>
      <c r="M169" s="7" t="str">
        <f t="shared" ca="1" si="36"/>
        <v/>
      </c>
      <c r="N169" s="7">
        <f t="shared" ca="1" si="35"/>
        <v>0</v>
      </c>
      <c r="O169" s="9" t="str">
        <f ca="1">IF(N169&gt;-1,INDIRECT(ADDRESS(ROW(),13)),IF(N169&lt;N168,CONCATENATE("&lt;page-count count=",CHAR(34),1+LARGE(N:N,1)-LARGE(N:N,2),CHAR(34),"/&gt;"),INDIRECT(ADDRESS(ROW()-1,13))))</f>
        <v/>
      </c>
      <c r="P169" s="1">
        <f>IF(ROW()&lt;$S$4+2,IF('XML a procesar'!A168="",P168,IF(MID('XML a procesar'!A168,1,1)="&lt;",P168,P168+1)),P168)</f>
        <v>1</v>
      </c>
      <c r="Q169" s="3"/>
    </row>
    <row r="170" spans="1:17" x14ac:dyDescent="0.25">
      <c r="A170" s="1" t="str">
        <f>IF('XML a procesar'!A169&gt;0,'XML a procesar'!A169,"")</f>
        <v/>
      </c>
      <c r="B170" s="7">
        <f t="shared" si="26"/>
        <v>0</v>
      </c>
      <c r="C170" s="1">
        <f t="shared" si="29"/>
        <v>0</v>
      </c>
      <c r="D170" s="1">
        <f t="shared" si="27"/>
        <v>0</v>
      </c>
      <c r="E170" s="1">
        <f t="shared" si="30"/>
        <v>0</v>
      </c>
      <c r="F170" s="1" t="str">
        <f t="shared" ca="1" si="28"/>
        <v/>
      </c>
      <c r="G170" s="1">
        <f t="shared" ca="1" si="31"/>
        <v>0</v>
      </c>
      <c r="H170" s="1">
        <f ca="1">IF(AND(G169&gt;0,G170&gt;G169,NOT(ISERROR(MATCH(G169,D:D,0)))),H169+1,H169)</f>
        <v>0</v>
      </c>
      <c r="I170" s="1">
        <f t="shared" ca="1" si="32"/>
        <v>0</v>
      </c>
      <c r="J170" s="7" t="str">
        <f t="shared" ca="1" si="33"/>
        <v/>
      </c>
      <c r="K170" s="1" t="str">
        <f ca="1">IF(J170="Linea_para_MAIL_creada_por_LuXML",IF(ISERROR(MATCH(INDIRECT(ADDRESS(ROW()-G170,7)),D:D,0)),J170,INDIRECT(ADDRESS(MATCH(INDIRECT(ADDRESS(ROW()-G170,7)),D:D,0),1))),J170)</f>
        <v/>
      </c>
      <c r="L170" s="7">
        <f t="shared" ca="1" si="34"/>
        <v>0</v>
      </c>
      <c r="M170" s="7" t="str">
        <f t="shared" ca="1" si="36"/>
        <v/>
      </c>
      <c r="N170" s="7">
        <f t="shared" ca="1" si="35"/>
        <v>0</v>
      </c>
      <c r="O170" s="9" t="str">
        <f ca="1">IF(N170&gt;-1,INDIRECT(ADDRESS(ROW(),13)),IF(N170&lt;N169,CONCATENATE("&lt;page-count count=",CHAR(34),1+LARGE(N:N,1)-LARGE(N:N,2),CHAR(34),"/&gt;"),INDIRECT(ADDRESS(ROW()-1,13))))</f>
        <v/>
      </c>
      <c r="P170" s="1">
        <f>IF(ROW()&lt;$S$4+2,IF('XML a procesar'!A169="",P169,IF(MID('XML a procesar'!A169,1,1)="&lt;",P169,P169+1)),P169)</f>
        <v>1</v>
      </c>
      <c r="Q170" s="3"/>
    </row>
    <row r="171" spans="1:17" x14ac:dyDescent="0.25">
      <c r="A171" s="1" t="str">
        <f>IF('XML a procesar'!A170&gt;0,'XML a procesar'!A170,"")</f>
        <v/>
      </c>
      <c r="B171" s="7">
        <f t="shared" si="26"/>
        <v>0</v>
      </c>
      <c r="C171" s="1">
        <f t="shared" si="29"/>
        <v>0</v>
      </c>
      <c r="D171" s="1">
        <f t="shared" si="27"/>
        <v>0</v>
      </c>
      <c r="E171" s="1">
        <f t="shared" si="30"/>
        <v>0</v>
      </c>
      <c r="F171" s="1" t="str">
        <f t="shared" ca="1" si="28"/>
        <v/>
      </c>
      <c r="G171" s="1">
        <f t="shared" ca="1" si="31"/>
        <v>0</v>
      </c>
      <c r="H171" s="1">
        <f ca="1">IF(AND(G170&gt;0,G171&gt;G170,NOT(ISERROR(MATCH(G170,D:D,0)))),H170+1,H170)</f>
        <v>0</v>
      </c>
      <c r="I171" s="1">
        <f t="shared" ca="1" si="32"/>
        <v>0</v>
      </c>
      <c r="J171" s="7" t="str">
        <f t="shared" ca="1" si="33"/>
        <v/>
      </c>
      <c r="K171" s="1" t="str">
        <f ca="1">IF(J171="Linea_para_MAIL_creada_por_LuXML",IF(ISERROR(MATCH(INDIRECT(ADDRESS(ROW()-G171,7)),D:D,0)),J171,INDIRECT(ADDRESS(MATCH(INDIRECT(ADDRESS(ROW()-G171,7)),D:D,0),1))),J171)</f>
        <v/>
      </c>
      <c r="L171" s="7">
        <f t="shared" ca="1" si="34"/>
        <v>0</v>
      </c>
      <c r="M171" s="7" t="str">
        <f t="shared" ca="1" si="36"/>
        <v/>
      </c>
      <c r="N171" s="7">
        <f t="shared" ca="1" si="35"/>
        <v>0</v>
      </c>
      <c r="O171" s="9" t="str">
        <f ca="1">IF(N171&gt;-1,INDIRECT(ADDRESS(ROW(),13)),IF(N171&lt;N170,CONCATENATE("&lt;page-count count=",CHAR(34),1+LARGE(N:N,1)-LARGE(N:N,2),CHAR(34),"/&gt;"),INDIRECT(ADDRESS(ROW()-1,13))))</f>
        <v/>
      </c>
      <c r="P171" s="1">
        <f>IF(ROW()&lt;$S$4+2,IF('XML a procesar'!A170="",P170,IF(MID('XML a procesar'!A170,1,1)="&lt;",P170,P170+1)),P170)</f>
        <v>1</v>
      </c>
      <c r="Q171" s="3"/>
    </row>
    <row r="172" spans="1:17" x14ac:dyDescent="0.25">
      <c r="A172" s="1" t="str">
        <f>IF('XML a procesar'!A171&gt;0,'XML a procesar'!A171,"")</f>
        <v/>
      </c>
      <c r="B172" s="7">
        <f t="shared" si="26"/>
        <v>0</v>
      </c>
      <c r="C172" s="1">
        <f t="shared" si="29"/>
        <v>0</v>
      </c>
      <c r="D172" s="1">
        <f t="shared" si="27"/>
        <v>0</v>
      </c>
      <c r="E172" s="1">
        <f t="shared" si="30"/>
        <v>0</v>
      </c>
      <c r="F172" s="1" t="str">
        <f t="shared" ca="1" si="28"/>
        <v/>
      </c>
      <c r="G172" s="1">
        <f t="shared" ca="1" si="31"/>
        <v>0</v>
      </c>
      <c r="H172" s="1">
        <f ca="1">IF(AND(G171&gt;0,G172&gt;G171,NOT(ISERROR(MATCH(G171,D:D,0)))),H171+1,H171)</f>
        <v>0</v>
      </c>
      <c r="I172" s="1">
        <f t="shared" ca="1" si="32"/>
        <v>0</v>
      </c>
      <c r="J172" s="7" t="str">
        <f t="shared" ca="1" si="33"/>
        <v/>
      </c>
      <c r="K172" s="1" t="str">
        <f ca="1">IF(J172="Linea_para_MAIL_creada_por_LuXML",IF(ISERROR(MATCH(INDIRECT(ADDRESS(ROW()-G172,7)),D:D,0)),J172,INDIRECT(ADDRESS(MATCH(INDIRECT(ADDRESS(ROW()-G172,7)),D:D,0),1))),J172)</f>
        <v/>
      </c>
      <c r="L172" s="7">
        <f t="shared" ca="1" si="34"/>
        <v>0</v>
      </c>
      <c r="M172" s="7" t="str">
        <f t="shared" ca="1" si="36"/>
        <v/>
      </c>
      <c r="N172" s="7">
        <f t="shared" ca="1" si="35"/>
        <v>0</v>
      </c>
      <c r="O172" s="9" t="str">
        <f ca="1">IF(N172&gt;-1,INDIRECT(ADDRESS(ROW(),13)),IF(N172&lt;N171,CONCATENATE("&lt;page-count count=",CHAR(34),1+LARGE(N:N,1)-LARGE(N:N,2),CHAR(34),"/&gt;"),INDIRECT(ADDRESS(ROW()-1,13))))</f>
        <v/>
      </c>
      <c r="P172" s="1">
        <f>IF(ROW()&lt;$S$4+2,IF('XML a procesar'!A171="",P171,IF(MID('XML a procesar'!A171,1,1)="&lt;",P171,P171+1)),P171)</f>
        <v>1</v>
      </c>
      <c r="Q172" s="3"/>
    </row>
    <row r="173" spans="1:17" x14ac:dyDescent="0.25">
      <c r="A173" s="1" t="str">
        <f>IF('XML a procesar'!A172&gt;0,'XML a procesar'!A172,"")</f>
        <v/>
      </c>
      <c r="B173" s="7">
        <f t="shared" si="26"/>
        <v>0</v>
      </c>
      <c r="C173" s="1">
        <f t="shared" si="29"/>
        <v>0</v>
      </c>
      <c r="D173" s="1">
        <f t="shared" si="27"/>
        <v>0</v>
      </c>
      <c r="E173" s="1">
        <f t="shared" si="30"/>
        <v>0</v>
      </c>
      <c r="F173" s="1" t="str">
        <f t="shared" ca="1" si="28"/>
        <v/>
      </c>
      <c r="G173" s="1">
        <f t="shared" ca="1" si="31"/>
        <v>0</v>
      </c>
      <c r="H173" s="1">
        <f ca="1">IF(AND(G172&gt;0,G173&gt;G172,NOT(ISERROR(MATCH(G172,D:D,0)))),H172+1,H172)</f>
        <v>0</v>
      </c>
      <c r="I173" s="1">
        <f t="shared" ca="1" si="32"/>
        <v>0</v>
      </c>
      <c r="J173" s="7" t="str">
        <f t="shared" ca="1" si="33"/>
        <v/>
      </c>
      <c r="K173" s="1" t="str">
        <f ca="1">IF(J173="Linea_para_MAIL_creada_por_LuXML",IF(ISERROR(MATCH(INDIRECT(ADDRESS(ROW()-G173,7)),D:D,0)),J173,INDIRECT(ADDRESS(MATCH(INDIRECT(ADDRESS(ROW()-G173,7)),D:D,0),1))),J173)</f>
        <v/>
      </c>
      <c r="L173" s="7">
        <f t="shared" ca="1" si="34"/>
        <v>0</v>
      </c>
      <c r="M173" s="7" t="str">
        <f t="shared" ca="1" si="36"/>
        <v/>
      </c>
      <c r="N173" s="7">
        <f t="shared" ca="1" si="35"/>
        <v>0</v>
      </c>
      <c r="O173" s="9" t="str">
        <f ca="1">IF(N173&gt;-1,INDIRECT(ADDRESS(ROW(),13)),IF(N173&lt;N172,CONCATENATE("&lt;page-count count=",CHAR(34),1+LARGE(N:N,1)-LARGE(N:N,2),CHAR(34),"/&gt;"),INDIRECT(ADDRESS(ROW()-1,13))))</f>
        <v/>
      </c>
      <c r="P173" s="1">
        <f>IF(ROW()&lt;$S$4+2,IF('XML a procesar'!A172="",P172,IF(MID('XML a procesar'!A172,1,1)="&lt;",P172,P172+1)),P172)</f>
        <v>1</v>
      </c>
      <c r="Q173" s="3"/>
    </row>
    <row r="174" spans="1:17" x14ac:dyDescent="0.25">
      <c r="A174" s="1" t="str">
        <f>IF('XML a procesar'!A173&gt;0,'XML a procesar'!A173,"")</f>
        <v/>
      </c>
      <c r="B174" s="7">
        <f t="shared" si="26"/>
        <v>0</v>
      </c>
      <c r="C174" s="1">
        <f t="shared" si="29"/>
        <v>0</v>
      </c>
      <c r="D174" s="1">
        <f t="shared" si="27"/>
        <v>0</v>
      </c>
      <c r="E174" s="1">
        <f t="shared" si="30"/>
        <v>0</v>
      </c>
      <c r="F174" s="1" t="str">
        <f t="shared" ca="1" si="28"/>
        <v/>
      </c>
      <c r="G174" s="1">
        <f t="shared" ca="1" si="31"/>
        <v>0</v>
      </c>
      <c r="H174" s="1">
        <f ca="1">IF(AND(G173&gt;0,G174&gt;G173,NOT(ISERROR(MATCH(G173,D:D,0)))),H173+1,H173)</f>
        <v>0</v>
      </c>
      <c r="I174" s="1">
        <f t="shared" ca="1" si="32"/>
        <v>0</v>
      </c>
      <c r="J174" s="7" t="str">
        <f t="shared" ca="1" si="33"/>
        <v/>
      </c>
      <c r="K174" s="1" t="str">
        <f ca="1">IF(J174="Linea_para_MAIL_creada_por_LuXML",IF(ISERROR(MATCH(INDIRECT(ADDRESS(ROW()-G174,7)),D:D,0)),J174,INDIRECT(ADDRESS(MATCH(INDIRECT(ADDRESS(ROW()-G174,7)),D:D,0),1))),J174)</f>
        <v/>
      </c>
      <c r="L174" s="7">
        <f t="shared" ca="1" si="34"/>
        <v>0</v>
      </c>
      <c r="M174" s="7" t="str">
        <f t="shared" ca="1" si="36"/>
        <v/>
      </c>
      <c r="N174" s="7">
        <f t="shared" ca="1" si="35"/>
        <v>0</v>
      </c>
      <c r="O174" s="9" t="str">
        <f ca="1">IF(N174&gt;-1,INDIRECT(ADDRESS(ROW(),13)),IF(N174&lt;N173,CONCATENATE("&lt;page-count count=",CHAR(34),1+LARGE(N:N,1)-LARGE(N:N,2),CHAR(34),"/&gt;"),INDIRECT(ADDRESS(ROW()-1,13))))</f>
        <v/>
      </c>
      <c r="P174" s="1">
        <f>IF(ROW()&lt;$S$4+2,IF('XML a procesar'!A173="",P173,IF(MID('XML a procesar'!A173,1,1)="&lt;",P173,P173+1)),P173)</f>
        <v>1</v>
      </c>
      <c r="Q174" s="3"/>
    </row>
    <row r="175" spans="1:17" x14ac:dyDescent="0.25">
      <c r="A175" s="1" t="str">
        <f>IF('XML a procesar'!A174&gt;0,'XML a procesar'!A174,"")</f>
        <v/>
      </c>
      <c r="B175" s="7">
        <f t="shared" si="26"/>
        <v>0</v>
      </c>
      <c r="C175" s="1">
        <f t="shared" si="29"/>
        <v>0</v>
      </c>
      <c r="D175" s="1">
        <f t="shared" si="27"/>
        <v>0</v>
      </c>
      <c r="E175" s="1">
        <f t="shared" si="30"/>
        <v>0</v>
      </c>
      <c r="F175" s="1" t="str">
        <f t="shared" ca="1" si="28"/>
        <v/>
      </c>
      <c r="G175" s="1">
        <f t="shared" ca="1" si="31"/>
        <v>0</v>
      </c>
      <c r="H175" s="1">
        <f ca="1">IF(AND(G174&gt;0,G175&gt;G174,NOT(ISERROR(MATCH(G174,D:D,0)))),H174+1,H174)</f>
        <v>0</v>
      </c>
      <c r="I175" s="1">
        <f t="shared" ca="1" si="32"/>
        <v>0</v>
      </c>
      <c r="J175" s="7" t="str">
        <f t="shared" ca="1" si="33"/>
        <v/>
      </c>
      <c r="K175" s="1" t="str">
        <f ca="1">IF(J175="Linea_para_MAIL_creada_por_LuXML",IF(ISERROR(MATCH(INDIRECT(ADDRESS(ROW()-G175,7)),D:D,0)),J175,INDIRECT(ADDRESS(MATCH(INDIRECT(ADDRESS(ROW()-G175,7)),D:D,0),1))),J175)</f>
        <v/>
      </c>
      <c r="L175" s="7">
        <f t="shared" ca="1" si="34"/>
        <v>0</v>
      </c>
      <c r="M175" s="7" t="str">
        <f t="shared" ca="1" si="36"/>
        <v/>
      </c>
      <c r="N175" s="7">
        <f t="shared" ca="1" si="35"/>
        <v>0</v>
      </c>
      <c r="O175" s="9" t="str">
        <f ca="1">IF(N175&gt;-1,INDIRECT(ADDRESS(ROW(),13)),IF(N175&lt;N174,CONCATENATE("&lt;page-count count=",CHAR(34),1+LARGE(N:N,1)-LARGE(N:N,2),CHAR(34),"/&gt;"),INDIRECT(ADDRESS(ROW()-1,13))))</f>
        <v/>
      </c>
      <c r="P175" s="1">
        <f>IF(ROW()&lt;$S$4+2,IF('XML a procesar'!A174="",P174,IF(MID('XML a procesar'!A174,1,1)="&lt;",P174,P174+1)),P174)</f>
        <v>1</v>
      </c>
      <c r="Q175" s="3"/>
    </row>
    <row r="176" spans="1:17" x14ac:dyDescent="0.25">
      <c r="A176" s="1" t="str">
        <f>IF('XML a procesar'!A175&gt;0,'XML a procesar'!A175,"")</f>
        <v/>
      </c>
      <c r="B176" s="7">
        <f t="shared" si="26"/>
        <v>0</v>
      </c>
      <c r="C176" s="1">
        <f t="shared" si="29"/>
        <v>0</v>
      </c>
      <c r="D176" s="1">
        <f t="shared" si="27"/>
        <v>0</v>
      </c>
      <c r="E176" s="1">
        <f t="shared" si="30"/>
        <v>0</v>
      </c>
      <c r="F176" s="1" t="str">
        <f t="shared" ca="1" si="28"/>
        <v/>
      </c>
      <c r="G176" s="1">
        <f t="shared" ca="1" si="31"/>
        <v>0</v>
      </c>
      <c r="H176" s="1">
        <f ca="1">IF(AND(G175&gt;0,G176&gt;G175,NOT(ISERROR(MATCH(G175,D:D,0)))),H175+1,H175)</f>
        <v>0</v>
      </c>
      <c r="I176" s="1">
        <f t="shared" ca="1" si="32"/>
        <v>0</v>
      </c>
      <c r="J176" s="7" t="str">
        <f t="shared" ca="1" si="33"/>
        <v/>
      </c>
      <c r="K176" s="1" t="str">
        <f ca="1">IF(J176="Linea_para_MAIL_creada_por_LuXML",IF(ISERROR(MATCH(INDIRECT(ADDRESS(ROW()-G176,7)),D:D,0)),J176,INDIRECT(ADDRESS(MATCH(INDIRECT(ADDRESS(ROW()-G176,7)),D:D,0),1))),J176)</f>
        <v/>
      </c>
      <c r="L176" s="7">
        <f t="shared" ca="1" si="34"/>
        <v>0</v>
      </c>
      <c r="M176" s="7" t="str">
        <f t="shared" ca="1" si="36"/>
        <v/>
      </c>
      <c r="N176" s="7">
        <f t="shared" ca="1" si="35"/>
        <v>0</v>
      </c>
      <c r="O176" s="9" t="str">
        <f ca="1">IF(N176&gt;-1,INDIRECT(ADDRESS(ROW(),13)),IF(N176&lt;N175,CONCATENATE("&lt;page-count count=",CHAR(34),1+LARGE(N:N,1)-LARGE(N:N,2),CHAR(34),"/&gt;"),INDIRECT(ADDRESS(ROW()-1,13))))</f>
        <v/>
      </c>
      <c r="P176" s="1">
        <f>IF(ROW()&lt;$S$4+2,IF('XML a procesar'!A175="",P175,IF(MID('XML a procesar'!A175,1,1)="&lt;",P175,P175+1)),P175)</f>
        <v>1</v>
      </c>
      <c r="Q176" s="3"/>
    </row>
    <row r="177" spans="1:17" x14ac:dyDescent="0.25">
      <c r="A177" s="1" t="str">
        <f>IF('XML a procesar'!A176&gt;0,'XML a procesar'!A176,"")</f>
        <v/>
      </c>
      <c r="B177" s="7">
        <f t="shared" si="26"/>
        <v>0</v>
      </c>
      <c r="C177" s="1">
        <f t="shared" si="29"/>
        <v>0</v>
      </c>
      <c r="D177" s="1">
        <f t="shared" si="27"/>
        <v>0</v>
      </c>
      <c r="E177" s="1">
        <f t="shared" si="30"/>
        <v>0</v>
      </c>
      <c r="F177" s="1" t="str">
        <f t="shared" ca="1" si="28"/>
        <v/>
      </c>
      <c r="G177" s="1">
        <f t="shared" ca="1" si="31"/>
        <v>0</v>
      </c>
      <c r="H177" s="1">
        <f ca="1">IF(AND(G176&gt;0,G177&gt;G176,NOT(ISERROR(MATCH(G176,D:D,0)))),H176+1,H176)</f>
        <v>0</v>
      </c>
      <c r="I177" s="1">
        <f t="shared" ca="1" si="32"/>
        <v>0</v>
      </c>
      <c r="J177" s="7" t="str">
        <f t="shared" ca="1" si="33"/>
        <v/>
      </c>
      <c r="K177" s="1" t="str">
        <f ca="1">IF(J177="Linea_para_MAIL_creada_por_LuXML",IF(ISERROR(MATCH(INDIRECT(ADDRESS(ROW()-G177,7)),D:D,0)),J177,INDIRECT(ADDRESS(MATCH(INDIRECT(ADDRESS(ROW()-G177,7)),D:D,0),1))),J177)</f>
        <v/>
      </c>
      <c r="L177" s="7">
        <f t="shared" ca="1" si="34"/>
        <v>0</v>
      </c>
      <c r="M177" s="7" t="str">
        <f t="shared" ca="1" si="36"/>
        <v/>
      </c>
      <c r="N177" s="7">
        <f t="shared" ca="1" si="35"/>
        <v>0</v>
      </c>
      <c r="O177" s="9" t="str">
        <f ca="1">IF(N177&gt;-1,INDIRECT(ADDRESS(ROW(),13)),IF(N177&lt;N176,CONCATENATE("&lt;page-count count=",CHAR(34),1+LARGE(N:N,1)-LARGE(N:N,2),CHAR(34),"/&gt;"),INDIRECT(ADDRESS(ROW()-1,13))))</f>
        <v/>
      </c>
      <c r="P177" s="1">
        <f>IF(ROW()&lt;$S$4+2,IF('XML a procesar'!A176="",P176,IF(MID('XML a procesar'!A176,1,1)="&lt;",P176,P176+1)),P176)</f>
        <v>1</v>
      </c>
      <c r="Q177" s="3"/>
    </row>
    <row r="178" spans="1:17" x14ac:dyDescent="0.25">
      <c r="A178" s="1" t="str">
        <f>IF('XML a procesar'!A177&gt;0,'XML a procesar'!A177,"")</f>
        <v/>
      </c>
      <c r="B178" s="7">
        <f t="shared" si="26"/>
        <v>0</v>
      </c>
      <c r="C178" s="1">
        <f t="shared" si="29"/>
        <v>0</v>
      </c>
      <c r="D178" s="1">
        <f t="shared" si="27"/>
        <v>0</v>
      </c>
      <c r="E178" s="1">
        <f t="shared" si="30"/>
        <v>0</v>
      </c>
      <c r="F178" s="1" t="str">
        <f t="shared" ca="1" si="28"/>
        <v/>
      </c>
      <c r="G178" s="1">
        <f t="shared" ca="1" si="31"/>
        <v>0</v>
      </c>
      <c r="H178" s="1">
        <f ca="1">IF(AND(G177&gt;0,G178&gt;G177,NOT(ISERROR(MATCH(G177,D:D,0)))),H177+1,H177)</f>
        <v>0</v>
      </c>
      <c r="I178" s="1">
        <f t="shared" ca="1" si="32"/>
        <v>0</v>
      </c>
      <c r="J178" s="7" t="str">
        <f t="shared" ca="1" si="33"/>
        <v/>
      </c>
      <c r="K178" s="1" t="str">
        <f ca="1">IF(J178="Linea_para_MAIL_creada_por_LuXML",IF(ISERROR(MATCH(INDIRECT(ADDRESS(ROW()-G178,7)),D:D,0)),J178,INDIRECT(ADDRESS(MATCH(INDIRECT(ADDRESS(ROW()-G178,7)),D:D,0),1))),J178)</f>
        <v/>
      </c>
      <c r="L178" s="7">
        <f t="shared" ca="1" si="34"/>
        <v>0</v>
      </c>
      <c r="M178" s="7" t="str">
        <f t="shared" ca="1" si="36"/>
        <v/>
      </c>
      <c r="N178" s="7">
        <f t="shared" ca="1" si="35"/>
        <v>0</v>
      </c>
      <c r="O178" s="9" t="str">
        <f ca="1">IF(N178&gt;-1,INDIRECT(ADDRESS(ROW(),13)),IF(N178&lt;N177,CONCATENATE("&lt;page-count count=",CHAR(34),1+LARGE(N:N,1)-LARGE(N:N,2),CHAR(34),"/&gt;"),INDIRECT(ADDRESS(ROW()-1,13))))</f>
        <v/>
      </c>
      <c r="P178" s="1">
        <f>IF(ROW()&lt;$S$4+2,IF('XML a procesar'!A177="",P177,IF(MID('XML a procesar'!A177,1,1)="&lt;",P177,P177+1)),P177)</f>
        <v>1</v>
      </c>
      <c r="Q178" s="3"/>
    </row>
    <row r="179" spans="1:17" x14ac:dyDescent="0.25">
      <c r="A179" s="1" t="str">
        <f>IF('XML a procesar'!A178&gt;0,'XML a procesar'!A178,"")</f>
        <v/>
      </c>
      <c r="B179" s="7">
        <f t="shared" si="26"/>
        <v>0</v>
      </c>
      <c r="C179" s="1">
        <f t="shared" si="29"/>
        <v>0</v>
      </c>
      <c r="D179" s="1">
        <f t="shared" si="27"/>
        <v>0</v>
      </c>
      <c r="E179" s="1">
        <f t="shared" si="30"/>
        <v>0</v>
      </c>
      <c r="F179" s="1" t="str">
        <f t="shared" ca="1" si="28"/>
        <v/>
      </c>
      <c r="G179" s="1">
        <f t="shared" ca="1" si="31"/>
        <v>0</v>
      </c>
      <c r="H179" s="1">
        <f ca="1">IF(AND(G178&gt;0,G179&gt;G178,NOT(ISERROR(MATCH(G178,D:D,0)))),H178+1,H178)</f>
        <v>0</v>
      </c>
      <c r="I179" s="1">
        <f t="shared" ca="1" si="32"/>
        <v>0</v>
      </c>
      <c r="J179" s="7" t="str">
        <f t="shared" ca="1" si="33"/>
        <v/>
      </c>
      <c r="K179" s="1" t="str">
        <f ca="1">IF(J179="Linea_para_MAIL_creada_por_LuXML",IF(ISERROR(MATCH(INDIRECT(ADDRESS(ROW()-G179,7)),D:D,0)),J179,INDIRECT(ADDRESS(MATCH(INDIRECT(ADDRESS(ROW()-G179,7)),D:D,0),1))),J179)</f>
        <v/>
      </c>
      <c r="L179" s="7">
        <f t="shared" ca="1" si="34"/>
        <v>0</v>
      </c>
      <c r="M179" s="7" t="str">
        <f t="shared" ca="1" si="36"/>
        <v/>
      </c>
      <c r="N179" s="7">
        <f t="shared" ca="1" si="35"/>
        <v>0</v>
      </c>
      <c r="O179" s="9" t="str">
        <f ca="1">IF(N179&gt;-1,INDIRECT(ADDRESS(ROW(),13)),IF(N179&lt;N178,CONCATENATE("&lt;page-count count=",CHAR(34),1+LARGE(N:N,1)-LARGE(N:N,2),CHAR(34),"/&gt;"),INDIRECT(ADDRESS(ROW()-1,13))))</f>
        <v/>
      </c>
      <c r="P179" s="1">
        <f>IF(ROW()&lt;$S$4+2,IF('XML a procesar'!A178="",P178,IF(MID('XML a procesar'!A178,1,1)="&lt;",P178,P178+1)),P178)</f>
        <v>1</v>
      </c>
      <c r="Q179" s="3"/>
    </row>
    <row r="180" spans="1:17" x14ac:dyDescent="0.25">
      <c r="A180" s="1" t="str">
        <f>IF('XML a procesar'!A179&gt;0,'XML a procesar'!A179,"")</f>
        <v/>
      </c>
      <c r="B180" s="7">
        <f t="shared" si="26"/>
        <v>0</v>
      </c>
      <c r="C180" s="1">
        <f t="shared" si="29"/>
        <v>0</v>
      </c>
      <c r="D180" s="1">
        <f t="shared" si="27"/>
        <v>0</v>
      </c>
      <c r="E180" s="1">
        <f t="shared" si="30"/>
        <v>0</v>
      </c>
      <c r="F180" s="1" t="str">
        <f t="shared" ca="1" si="28"/>
        <v/>
      </c>
      <c r="G180" s="1">
        <f t="shared" ca="1" si="31"/>
        <v>0</v>
      </c>
      <c r="H180" s="1">
        <f ca="1">IF(AND(G179&gt;0,G180&gt;G179,NOT(ISERROR(MATCH(G179,D:D,0)))),H179+1,H179)</f>
        <v>0</v>
      </c>
      <c r="I180" s="1">
        <f t="shared" ca="1" si="32"/>
        <v>0</v>
      </c>
      <c r="J180" s="7" t="str">
        <f t="shared" ca="1" si="33"/>
        <v/>
      </c>
      <c r="K180" s="1" t="str">
        <f ca="1">IF(J180="Linea_para_MAIL_creada_por_LuXML",IF(ISERROR(MATCH(INDIRECT(ADDRESS(ROW()-G180,7)),D:D,0)),J180,INDIRECT(ADDRESS(MATCH(INDIRECT(ADDRESS(ROW()-G180,7)),D:D,0),1))),J180)</f>
        <v/>
      </c>
      <c r="L180" s="7">
        <f t="shared" ca="1" si="34"/>
        <v>0</v>
      </c>
      <c r="M180" s="7" t="str">
        <f t="shared" ca="1" si="36"/>
        <v/>
      </c>
      <c r="N180" s="7">
        <f t="shared" ca="1" si="35"/>
        <v>0</v>
      </c>
      <c r="O180" s="9" t="str">
        <f ca="1">IF(N180&gt;-1,INDIRECT(ADDRESS(ROW(),13)),IF(N180&lt;N179,CONCATENATE("&lt;page-count count=",CHAR(34),1+LARGE(N:N,1)-LARGE(N:N,2),CHAR(34),"/&gt;"),INDIRECT(ADDRESS(ROW()-1,13))))</f>
        <v/>
      </c>
      <c r="P180" s="1">
        <f>IF(ROW()&lt;$S$4+2,IF('XML a procesar'!A179="",P179,IF(MID('XML a procesar'!A179,1,1)="&lt;",P179,P179+1)),P179)</f>
        <v>1</v>
      </c>
      <c r="Q180" s="3"/>
    </row>
    <row r="181" spans="1:17" x14ac:dyDescent="0.25">
      <c r="A181" s="1" t="str">
        <f>IF('XML a procesar'!A180&gt;0,'XML a procesar'!A180,"")</f>
        <v/>
      </c>
      <c r="B181" s="7">
        <f t="shared" si="26"/>
        <v>0</v>
      </c>
      <c r="C181" s="1">
        <f t="shared" si="29"/>
        <v>0</v>
      </c>
      <c r="D181" s="1">
        <f t="shared" si="27"/>
        <v>0</v>
      </c>
      <c r="E181" s="1">
        <f t="shared" si="30"/>
        <v>0</v>
      </c>
      <c r="F181" s="1" t="str">
        <f t="shared" ca="1" si="28"/>
        <v/>
      </c>
      <c r="G181" s="1">
        <f t="shared" ca="1" si="31"/>
        <v>0</v>
      </c>
      <c r="H181" s="1">
        <f ca="1">IF(AND(G180&gt;0,G181&gt;G180,NOT(ISERROR(MATCH(G180,D:D,0)))),H180+1,H180)</f>
        <v>0</v>
      </c>
      <c r="I181" s="1">
        <f t="shared" ca="1" si="32"/>
        <v>0</v>
      </c>
      <c r="J181" s="7" t="str">
        <f t="shared" ca="1" si="33"/>
        <v/>
      </c>
      <c r="K181" s="1" t="str">
        <f ca="1">IF(J181="Linea_para_MAIL_creada_por_LuXML",IF(ISERROR(MATCH(INDIRECT(ADDRESS(ROW()-G181,7)),D:D,0)),J181,INDIRECT(ADDRESS(MATCH(INDIRECT(ADDRESS(ROW()-G181,7)),D:D,0),1))),J181)</f>
        <v/>
      </c>
      <c r="L181" s="7">
        <f t="shared" ca="1" si="34"/>
        <v>0</v>
      </c>
      <c r="M181" s="7" t="str">
        <f t="shared" ca="1" si="36"/>
        <v/>
      </c>
      <c r="N181" s="7">
        <f t="shared" ca="1" si="35"/>
        <v>0</v>
      </c>
      <c r="O181" s="9" t="str">
        <f ca="1">IF(N181&gt;-1,INDIRECT(ADDRESS(ROW(),13)),IF(N181&lt;N180,CONCATENATE("&lt;page-count count=",CHAR(34),1+LARGE(N:N,1)-LARGE(N:N,2),CHAR(34),"/&gt;"),INDIRECT(ADDRESS(ROW()-1,13))))</f>
        <v/>
      </c>
      <c r="P181" s="1">
        <f>IF(ROW()&lt;$S$4+2,IF('XML a procesar'!A180="",P180,IF(MID('XML a procesar'!A180,1,1)="&lt;",P180,P180+1)),P180)</f>
        <v>1</v>
      </c>
      <c r="Q181" s="3"/>
    </row>
    <row r="182" spans="1:17" x14ac:dyDescent="0.25">
      <c r="A182" s="1" t="str">
        <f>IF('XML a procesar'!A181&gt;0,'XML a procesar'!A181,"")</f>
        <v/>
      </c>
      <c r="B182" s="7">
        <f t="shared" si="26"/>
        <v>0</v>
      </c>
      <c r="C182" s="1">
        <f t="shared" si="29"/>
        <v>0</v>
      </c>
      <c r="D182" s="1">
        <f t="shared" si="27"/>
        <v>0</v>
      </c>
      <c r="E182" s="1">
        <f t="shared" si="30"/>
        <v>0</v>
      </c>
      <c r="F182" s="1" t="str">
        <f t="shared" ca="1" si="28"/>
        <v/>
      </c>
      <c r="G182" s="1">
        <f t="shared" ca="1" si="31"/>
        <v>0</v>
      </c>
      <c r="H182" s="1">
        <f ca="1">IF(AND(G181&gt;0,G182&gt;G181,NOT(ISERROR(MATCH(G181,D:D,0)))),H181+1,H181)</f>
        <v>0</v>
      </c>
      <c r="I182" s="1">
        <f t="shared" ca="1" si="32"/>
        <v>0</v>
      </c>
      <c r="J182" s="7" t="str">
        <f t="shared" ca="1" si="33"/>
        <v/>
      </c>
      <c r="K182" s="1" t="str">
        <f ca="1">IF(J182="Linea_para_MAIL_creada_por_LuXML",IF(ISERROR(MATCH(INDIRECT(ADDRESS(ROW()-G182,7)),D:D,0)),J182,INDIRECT(ADDRESS(MATCH(INDIRECT(ADDRESS(ROW()-G182,7)),D:D,0),1))),J182)</f>
        <v/>
      </c>
      <c r="L182" s="7">
        <f t="shared" ca="1" si="34"/>
        <v>0</v>
      </c>
      <c r="M182" s="7" t="str">
        <f t="shared" ca="1" si="36"/>
        <v/>
      </c>
      <c r="N182" s="7">
        <f t="shared" ca="1" si="35"/>
        <v>0</v>
      </c>
      <c r="O182" s="9" t="str">
        <f ca="1">IF(N182&gt;-1,INDIRECT(ADDRESS(ROW(),13)),IF(N182&lt;N181,CONCATENATE("&lt;page-count count=",CHAR(34),1+LARGE(N:N,1)-LARGE(N:N,2),CHAR(34),"/&gt;"),INDIRECT(ADDRESS(ROW()-1,13))))</f>
        <v/>
      </c>
      <c r="P182" s="1">
        <f>IF(ROW()&lt;$S$4+2,IF('XML a procesar'!A181="",P181,IF(MID('XML a procesar'!A181,1,1)="&lt;",P181,P181+1)),P181)</f>
        <v>1</v>
      </c>
      <c r="Q182" s="3"/>
    </row>
    <row r="183" spans="1:17" x14ac:dyDescent="0.25">
      <c r="A183" s="1" t="str">
        <f>IF('XML a procesar'!A182&gt;0,'XML a procesar'!A182,"")</f>
        <v/>
      </c>
      <c r="B183" s="7">
        <f t="shared" si="26"/>
        <v>0</v>
      </c>
      <c r="C183" s="1">
        <f t="shared" si="29"/>
        <v>0</v>
      </c>
      <c r="D183" s="1">
        <f t="shared" si="27"/>
        <v>0</v>
      </c>
      <c r="E183" s="1">
        <f t="shared" si="30"/>
        <v>0</v>
      </c>
      <c r="F183" s="1" t="str">
        <f t="shared" ca="1" si="28"/>
        <v/>
      </c>
      <c r="G183" s="1">
        <f t="shared" ca="1" si="31"/>
        <v>0</v>
      </c>
      <c r="H183" s="1">
        <f ca="1">IF(AND(G182&gt;0,G183&gt;G182,NOT(ISERROR(MATCH(G182,D:D,0)))),H182+1,H182)</f>
        <v>0</v>
      </c>
      <c r="I183" s="1">
        <f t="shared" ca="1" si="32"/>
        <v>0</v>
      </c>
      <c r="J183" s="7" t="str">
        <f t="shared" ca="1" si="33"/>
        <v/>
      </c>
      <c r="K183" s="1" t="str">
        <f ca="1">IF(J183="Linea_para_MAIL_creada_por_LuXML",IF(ISERROR(MATCH(INDIRECT(ADDRESS(ROW()-G183,7)),D:D,0)),J183,INDIRECT(ADDRESS(MATCH(INDIRECT(ADDRESS(ROW()-G183,7)),D:D,0),1))),J183)</f>
        <v/>
      </c>
      <c r="L183" s="7">
        <f t="shared" ca="1" si="34"/>
        <v>0</v>
      </c>
      <c r="M183" s="7" t="str">
        <f t="shared" ca="1" si="36"/>
        <v/>
      </c>
      <c r="N183" s="7">
        <f t="shared" ca="1" si="35"/>
        <v>0</v>
      </c>
      <c r="O183" s="9" t="str">
        <f ca="1">IF(N183&gt;-1,INDIRECT(ADDRESS(ROW(),13)),IF(N183&lt;N182,CONCATENATE("&lt;page-count count=",CHAR(34),1+LARGE(N:N,1)-LARGE(N:N,2),CHAR(34),"/&gt;"),INDIRECT(ADDRESS(ROW()-1,13))))</f>
        <v/>
      </c>
      <c r="P183" s="1">
        <f>IF(ROW()&lt;$S$4+2,IF('XML a procesar'!A182="",P182,IF(MID('XML a procesar'!A182,1,1)="&lt;",P182,P182+1)),P182)</f>
        <v>1</v>
      </c>
      <c r="Q183" s="3"/>
    </row>
    <row r="184" spans="1:17" x14ac:dyDescent="0.25">
      <c r="A184" s="1" t="str">
        <f>IF('XML a procesar'!A183&gt;0,'XML a procesar'!A183,"")</f>
        <v/>
      </c>
      <c r="B184" s="7">
        <f t="shared" si="26"/>
        <v>0</v>
      </c>
      <c r="C184" s="1">
        <f t="shared" si="29"/>
        <v>0</v>
      </c>
      <c r="D184" s="1">
        <f t="shared" si="27"/>
        <v>0</v>
      </c>
      <c r="E184" s="1">
        <f t="shared" si="30"/>
        <v>0</v>
      </c>
      <c r="F184" s="1" t="str">
        <f t="shared" ca="1" si="28"/>
        <v/>
      </c>
      <c r="G184" s="1">
        <f t="shared" ca="1" si="31"/>
        <v>0</v>
      </c>
      <c r="H184" s="1">
        <f ca="1">IF(AND(G183&gt;0,G184&gt;G183,NOT(ISERROR(MATCH(G183,D:D,0)))),H183+1,H183)</f>
        <v>0</v>
      </c>
      <c r="I184" s="1">
        <f t="shared" ca="1" si="32"/>
        <v>0</v>
      </c>
      <c r="J184" s="7" t="str">
        <f t="shared" ca="1" si="33"/>
        <v/>
      </c>
      <c r="K184" s="1" t="str">
        <f ca="1">IF(J184="Linea_para_MAIL_creada_por_LuXML",IF(ISERROR(MATCH(INDIRECT(ADDRESS(ROW()-G184,7)),D:D,0)),J184,INDIRECT(ADDRESS(MATCH(INDIRECT(ADDRESS(ROW()-G184,7)),D:D,0),1))),J184)</f>
        <v/>
      </c>
      <c r="L184" s="7">
        <f t="shared" ca="1" si="34"/>
        <v>0</v>
      </c>
      <c r="M184" s="7" t="str">
        <f t="shared" ca="1" si="36"/>
        <v/>
      </c>
      <c r="N184" s="7">
        <f t="shared" ca="1" si="35"/>
        <v>0</v>
      </c>
      <c r="O184" s="9" t="str">
        <f ca="1">IF(N184&gt;-1,INDIRECT(ADDRESS(ROW(),13)),IF(N184&lt;N183,CONCATENATE("&lt;page-count count=",CHAR(34),1+LARGE(N:N,1)-LARGE(N:N,2),CHAR(34),"/&gt;"),INDIRECT(ADDRESS(ROW()-1,13))))</f>
        <v/>
      </c>
      <c r="P184" s="1">
        <f>IF(ROW()&lt;$S$4+2,IF('XML a procesar'!A183="",P183,IF(MID('XML a procesar'!A183,1,1)="&lt;",P183,P183+1)),P183)</f>
        <v>1</v>
      </c>
      <c r="Q184" s="3"/>
    </row>
    <row r="185" spans="1:17" x14ac:dyDescent="0.25">
      <c r="A185" s="1" t="str">
        <f>IF('XML a procesar'!A184&gt;0,'XML a procesar'!A184,"")</f>
        <v/>
      </c>
      <c r="B185" s="7">
        <f t="shared" si="26"/>
        <v>0</v>
      </c>
      <c r="C185" s="1">
        <f t="shared" si="29"/>
        <v>0</v>
      </c>
      <c r="D185" s="1">
        <f t="shared" si="27"/>
        <v>0</v>
      </c>
      <c r="E185" s="1">
        <f t="shared" si="30"/>
        <v>0</v>
      </c>
      <c r="F185" s="1" t="str">
        <f t="shared" ca="1" si="28"/>
        <v/>
      </c>
      <c r="G185" s="1">
        <f t="shared" ca="1" si="31"/>
        <v>0</v>
      </c>
      <c r="H185" s="1">
        <f ca="1">IF(AND(G184&gt;0,G185&gt;G184,NOT(ISERROR(MATCH(G184,D:D,0)))),H184+1,H184)</f>
        <v>0</v>
      </c>
      <c r="I185" s="1">
        <f t="shared" ca="1" si="32"/>
        <v>0</v>
      </c>
      <c r="J185" s="7" t="str">
        <f t="shared" ca="1" si="33"/>
        <v/>
      </c>
      <c r="K185" s="1" t="str">
        <f ca="1">IF(J185="Linea_para_MAIL_creada_por_LuXML",IF(ISERROR(MATCH(INDIRECT(ADDRESS(ROW()-G185,7)),D:D,0)),J185,INDIRECT(ADDRESS(MATCH(INDIRECT(ADDRESS(ROW()-G185,7)),D:D,0),1))),J185)</f>
        <v/>
      </c>
      <c r="L185" s="7">
        <f t="shared" ca="1" si="34"/>
        <v>0</v>
      </c>
      <c r="M185" s="7" t="str">
        <f t="shared" ca="1" si="36"/>
        <v/>
      </c>
      <c r="N185" s="7">
        <f t="shared" ca="1" si="35"/>
        <v>0</v>
      </c>
      <c r="O185" s="9" t="str">
        <f ca="1">IF(N185&gt;-1,INDIRECT(ADDRESS(ROW(),13)),IF(N185&lt;N184,CONCATENATE("&lt;page-count count=",CHAR(34),1+LARGE(N:N,1)-LARGE(N:N,2),CHAR(34),"/&gt;"),INDIRECT(ADDRESS(ROW()-1,13))))</f>
        <v/>
      </c>
      <c r="P185" s="1">
        <f>IF(ROW()&lt;$S$4+2,IF('XML a procesar'!A184="",P184,IF(MID('XML a procesar'!A184,1,1)="&lt;",P184,P184+1)),P184)</f>
        <v>1</v>
      </c>
      <c r="Q185" s="3"/>
    </row>
    <row r="186" spans="1:17" x14ac:dyDescent="0.25">
      <c r="A186" s="1" t="str">
        <f>IF('XML a procesar'!A185&gt;0,'XML a procesar'!A185,"")</f>
        <v/>
      </c>
      <c r="B186" s="7">
        <f t="shared" si="26"/>
        <v>0</v>
      </c>
      <c r="C186" s="1">
        <f t="shared" si="29"/>
        <v>0</v>
      </c>
      <c r="D186" s="1">
        <f t="shared" si="27"/>
        <v>0</v>
      </c>
      <c r="E186" s="1">
        <f t="shared" si="30"/>
        <v>0</v>
      </c>
      <c r="F186" s="1" t="str">
        <f t="shared" ca="1" si="28"/>
        <v/>
      </c>
      <c r="G186" s="1">
        <f t="shared" ca="1" si="31"/>
        <v>0</v>
      </c>
      <c r="H186" s="1">
        <f ca="1">IF(AND(G185&gt;0,G186&gt;G185,NOT(ISERROR(MATCH(G185,D:D,0)))),H185+1,H185)</f>
        <v>0</v>
      </c>
      <c r="I186" s="1">
        <f t="shared" ca="1" si="32"/>
        <v>0</v>
      </c>
      <c r="J186" s="7" t="str">
        <f t="shared" ca="1" si="33"/>
        <v/>
      </c>
      <c r="K186" s="1" t="str">
        <f ca="1">IF(J186="Linea_para_MAIL_creada_por_LuXML",IF(ISERROR(MATCH(INDIRECT(ADDRESS(ROW()-G186,7)),D:D,0)),J186,INDIRECT(ADDRESS(MATCH(INDIRECT(ADDRESS(ROW()-G186,7)),D:D,0),1))),J186)</f>
        <v/>
      </c>
      <c r="L186" s="7">
        <f t="shared" ca="1" si="34"/>
        <v>0</v>
      </c>
      <c r="M186" s="7" t="str">
        <f t="shared" ca="1" si="36"/>
        <v/>
      </c>
      <c r="N186" s="7">
        <f t="shared" ca="1" si="35"/>
        <v>0</v>
      </c>
      <c r="O186" s="9" t="str">
        <f ca="1">IF(N186&gt;-1,INDIRECT(ADDRESS(ROW(),13)),IF(N186&lt;N185,CONCATENATE("&lt;page-count count=",CHAR(34),1+LARGE(N:N,1)-LARGE(N:N,2),CHAR(34),"/&gt;"),INDIRECT(ADDRESS(ROW()-1,13))))</f>
        <v/>
      </c>
      <c r="P186" s="1">
        <f>IF(ROW()&lt;$S$4+2,IF('XML a procesar'!A185="",P185,IF(MID('XML a procesar'!A185,1,1)="&lt;",P185,P185+1)),P185)</f>
        <v>1</v>
      </c>
      <c r="Q186" s="3"/>
    </row>
    <row r="187" spans="1:17" x14ac:dyDescent="0.25">
      <c r="A187" s="1" t="str">
        <f>IF('XML a procesar'!A186&gt;0,'XML a procesar'!A186,"")</f>
        <v/>
      </c>
      <c r="B187" s="7">
        <f t="shared" si="26"/>
        <v>0</v>
      </c>
      <c r="C187" s="1">
        <f t="shared" si="29"/>
        <v>0</v>
      </c>
      <c r="D187" s="1">
        <f t="shared" si="27"/>
        <v>0</v>
      </c>
      <c r="E187" s="1">
        <f t="shared" si="30"/>
        <v>0</v>
      </c>
      <c r="F187" s="1" t="str">
        <f t="shared" ca="1" si="28"/>
        <v/>
      </c>
      <c r="G187" s="1">
        <f t="shared" ca="1" si="31"/>
        <v>0</v>
      </c>
      <c r="H187" s="1">
        <f ca="1">IF(AND(G186&gt;0,G187&gt;G186,NOT(ISERROR(MATCH(G186,D:D,0)))),H186+1,H186)</f>
        <v>0</v>
      </c>
      <c r="I187" s="1">
        <f t="shared" ca="1" si="32"/>
        <v>0</v>
      </c>
      <c r="J187" s="7" t="str">
        <f t="shared" ca="1" si="33"/>
        <v/>
      </c>
      <c r="K187" s="1" t="str">
        <f ca="1">IF(J187="Linea_para_MAIL_creada_por_LuXML",IF(ISERROR(MATCH(INDIRECT(ADDRESS(ROW()-G187,7)),D:D,0)),J187,INDIRECT(ADDRESS(MATCH(INDIRECT(ADDRESS(ROW()-G187,7)),D:D,0),1))),J187)</f>
        <v/>
      </c>
      <c r="L187" s="7">
        <f t="shared" ca="1" si="34"/>
        <v>0</v>
      </c>
      <c r="M187" s="7" t="str">
        <f t="shared" ca="1" si="36"/>
        <v/>
      </c>
      <c r="N187" s="7">
        <f t="shared" ca="1" si="35"/>
        <v>0</v>
      </c>
      <c r="O187" s="9" t="str">
        <f ca="1">IF(N187&gt;-1,INDIRECT(ADDRESS(ROW(),13)),IF(N187&lt;N186,CONCATENATE("&lt;page-count count=",CHAR(34),1+LARGE(N:N,1)-LARGE(N:N,2),CHAR(34),"/&gt;"),INDIRECT(ADDRESS(ROW()-1,13))))</f>
        <v/>
      </c>
      <c r="P187" s="1">
        <f>IF(ROW()&lt;$S$4+2,IF('XML a procesar'!A186="",P186,IF(MID('XML a procesar'!A186,1,1)="&lt;",P186,P186+1)),P186)</f>
        <v>1</v>
      </c>
      <c r="Q187" s="3"/>
    </row>
    <row r="188" spans="1:17" x14ac:dyDescent="0.25">
      <c r="A188" s="1" t="str">
        <f>IF('XML a procesar'!A187&gt;0,'XML a procesar'!A187,"")</f>
        <v/>
      </c>
      <c r="B188" s="7">
        <f t="shared" si="26"/>
        <v>0</v>
      </c>
      <c r="C188" s="1">
        <f t="shared" si="29"/>
        <v>0</v>
      </c>
      <c r="D188" s="1">
        <f t="shared" si="27"/>
        <v>0</v>
      </c>
      <c r="E188" s="1">
        <f t="shared" si="30"/>
        <v>0</v>
      </c>
      <c r="F188" s="1" t="str">
        <f t="shared" ca="1" si="28"/>
        <v/>
      </c>
      <c r="G188" s="1">
        <f t="shared" ca="1" si="31"/>
        <v>0</v>
      </c>
      <c r="H188" s="1">
        <f ca="1">IF(AND(G187&gt;0,G188&gt;G187,NOT(ISERROR(MATCH(G187,D:D,0)))),H187+1,H187)</f>
        <v>0</v>
      </c>
      <c r="I188" s="1">
        <f t="shared" ca="1" si="32"/>
        <v>0</v>
      </c>
      <c r="J188" s="7" t="str">
        <f t="shared" ca="1" si="33"/>
        <v/>
      </c>
      <c r="K188" s="1" t="str">
        <f ca="1">IF(J188="Linea_para_MAIL_creada_por_LuXML",IF(ISERROR(MATCH(INDIRECT(ADDRESS(ROW()-G188,7)),D:D,0)),J188,INDIRECT(ADDRESS(MATCH(INDIRECT(ADDRESS(ROW()-G188,7)),D:D,0),1))),J188)</f>
        <v/>
      </c>
      <c r="L188" s="7">
        <f t="shared" ca="1" si="34"/>
        <v>0</v>
      </c>
      <c r="M188" s="7" t="str">
        <f t="shared" ca="1" si="36"/>
        <v/>
      </c>
      <c r="N188" s="7">
        <f t="shared" ca="1" si="35"/>
        <v>0</v>
      </c>
      <c r="O188" s="9" t="str">
        <f ca="1">IF(N188&gt;-1,INDIRECT(ADDRESS(ROW(),13)),IF(N188&lt;N187,CONCATENATE("&lt;page-count count=",CHAR(34),1+LARGE(N:N,1)-LARGE(N:N,2),CHAR(34),"/&gt;"),INDIRECT(ADDRESS(ROW()-1,13))))</f>
        <v/>
      </c>
      <c r="P188" s="1">
        <f>IF(ROW()&lt;$S$4+2,IF('XML a procesar'!A187="",P187,IF(MID('XML a procesar'!A187,1,1)="&lt;",P187,P187+1)),P187)</f>
        <v>1</v>
      </c>
      <c r="Q188" s="3"/>
    </row>
    <row r="189" spans="1:17" x14ac:dyDescent="0.25">
      <c r="A189" s="1" t="str">
        <f>IF('XML a procesar'!A188&gt;0,'XML a procesar'!A188,"")</f>
        <v/>
      </c>
      <c r="B189" s="7">
        <f t="shared" si="26"/>
        <v>0</v>
      </c>
      <c r="C189" s="1">
        <f t="shared" si="29"/>
        <v>0</v>
      </c>
      <c r="D189" s="1">
        <f t="shared" si="27"/>
        <v>0</v>
      </c>
      <c r="E189" s="1">
        <f t="shared" si="30"/>
        <v>0</v>
      </c>
      <c r="F189" s="1" t="str">
        <f t="shared" ca="1" si="28"/>
        <v/>
      </c>
      <c r="G189" s="1">
        <f t="shared" ca="1" si="31"/>
        <v>0</v>
      </c>
      <c r="H189" s="1">
        <f ca="1">IF(AND(G188&gt;0,G189&gt;G188,NOT(ISERROR(MATCH(G188,D:D,0)))),H188+1,H188)</f>
        <v>0</v>
      </c>
      <c r="I189" s="1">
        <f t="shared" ca="1" si="32"/>
        <v>0</v>
      </c>
      <c r="J189" s="7" t="str">
        <f t="shared" ca="1" si="33"/>
        <v/>
      </c>
      <c r="K189" s="1" t="str">
        <f ca="1">IF(J189="Linea_para_MAIL_creada_por_LuXML",IF(ISERROR(MATCH(INDIRECT(ADDRESS(ROW()-G189,7)),D:D,0)),J189,INDIRECT(ADDRESS(MATCH(INDIRECT(ADDRESS(ROW()-G189,7)),D:D,0),1))),J189)</f>
        <v/>
      </c>
      <c r="L189" s="7">
        <f t="shared" ca="1" si="34"/>
        <v>0</v>
      </c>
      <c r="M189" s="7" t="str">
        <f t="shared" ca="1" si="36"/>
        <v/>
      </c>
      <c r="N189" s="7">
        <f t="shared" ca="1" si="35"/>
        <v>0</v>
      </c>
      <c r="O189" s="9" t="str">
        <f ca="1">IF(N189&gt;-1,INDIRECT(ADDRESS(ROW(),13)),IF(N189&lt;N188,CONCATENATE("&lt;page-count count=",CHAR(34),1+LARGE(N:N,1)-LARGE(N:N,2),CHAR(34),"/&gt;"),INDIRECT(ADDRESS(ROW()-1,13))))</f>
        <v/>
      </c>
      <c r="P189" s="1">
        <f>IF(ROW()&lt;$S$4+2,IF('XML a procesar'!A188="",P188,IF(MID('XML a procesar'!A188,1,1)="&lt;",P188,P188+1)),P188)</f>
        <v>1</v>
      </c>
      <c r="Q189" s="3"/>
    </row>
    <row r="190" spans="1:17" x14ac:dyDescent="0.25">
      <c r="A190" s="1" t="str">
        <f>IF('XML a procesar'!A189&gt;0,'XML a procesar'!A189,"")</f>
        <v/>
      </c>
      <c r="B190" s="7">
        <f t="shared" si="26"/>
        <v>0</v>
      </c>
      <c r="C190" s="1">
        <f t="shared" si="29"/>
        <v>0</v>
      </c>
      <c r="D190" s="1">
        <f t="shared" si="27"/>
        <v>0</v>
      </c>
      <c r="E190" s="1">
        <f t="shared" si="30"/>
        <v>0</v>
      </c>
      <c r="F190" s="1" t="str">
        <f t="shared" ca="1" si="28"/>
        <v/>
      </c>
      <c r="G190" s="1">
        <f t="shared" ca="1" si="31"/>
        <v>0</v>
      </c>
      <c r="H190" s="1">
        <f ca="1">IF(AND(G189&gt;0,G190&gt;G189,NOT(ISERROR(MATCH(G189,D:D,0)))),H189+1,H189)</f>
        <v>0</v>
      </c>
      <c r="I190" s="1">
        <f t="shared" ca="1" si="32"/>
        <v>0</v>
      </c>
      <c r="J190" s="7" t="str">
        <f t="shared" ca="1" si="33"/>
        <v/>
      </c>
      <c r="K190" s="1" t="str">
        <f ca="1">IF(J190="Linea_para_MAIL_creada_por_LuXML",IF(ISERROR(MATCH(INDIRECT(ADDRESS(ROW()-G190,7)),D:D,0)),J190,INDIRECT(ADDRESS(MATCH(INDIRECT(ADDRESS(ROW()-G190,7)),D:D,0),1))),J190)</f>
        <v/>
      </c>
      <c r="L190" s="7">
        <f t="shared" ca="1" si="34"/>
        <v>0</v>
      </c>
      <c r="M190" s="7" t="str">
        <f t="shared" ca="1" si="36"/>
        <v/>
      </c>
      <c r="N190" s="7">
        <f t="shared" ca="1" si="35"/>
        <v>0</v>
      </c>
      <c r="O190" s="9" t="str">
        <f ca="1">IF(N190&gt;-1,INDIRECT(ADDRESS(ROW(),13)),IF(N190&lt;N189,CONCATENATE("&lt;page-count count=",CHAR(34),1+LARGE(N:N,1)-LARGE(N:N,2),CHAR(34),"/&gt;"),INDIRECT(ADDRESS(ROW()-1,13))))</f>
        <v/>
      </c>
      <c r="P190" s="1">
        <f>IF(ROW()&lt;$S$4+2,IF('XML a procesar'!A189="",P189,IF(MID('XML a procesar'!A189,1,1)="&lt;",P189,P189+1)),P189)</f>
        <v>1</v>
      </c>
      <c r="Q190" s="3"/>
    </row>
    <row r="191" spans="1:17" x14ac:dyDescent="0.25">
      <c r="A191" s="1" t="str">
        <f>IF('XML a procesar'!A190&gt;0,'XML a procesar'!A190,"")</f>
        <v/>
      </c>
      <c r="B191" s="7">
        <f t="shared" si="26"/>
        <v>0</v>
      </c>
      <c r="C191" s="1">
        <f t="shared" si="29"/>
        <v>0</v>
      </c>
      <c r="D191" s="1">
        <f t="shared" si="27"/>
        <v>0</v>
      </c>
      <c r="E191" s="1">
        <f t="shared" si="30"/>
        <v>0</v>
      </c>
      <c r="F191" s="1" t="str">
        <f t="shared" ca="1" si="28"/>
        <v/>
      </c>
      <c r="G191" s="1">
        <f t="shared" ca="1" si="31"/>
        <v>0</v>
      </c>
      <c r="H191" s="1">
        <f ca="1">IF(AND(G190&gt;0,G191&gt;G190,NOT(ISERROR(MATCH(G190,D:D,0)))),H190+1,H190)</f>
        <v>0</v>
      </c>
      <c r="I191" s="1">
        <f t="shared" ca="1" si="32"/>
        <v>0</v>
      </c>
      <c r="J191" s="7" t="str">
        <f t="shared" ca="1" si="33"/>
        <v/>
      </c>
      <c r="K191" s="1" t="str">
        <f ca="1">IF(J191="Linea_para_MAIL_creada_por_LuXML",IF(ISERROR(MATCH(INDIRECT(ADDRESS(ROW()-G191,7)),D:D,0)),J191,INDIRECT(ADDRESS(MATCH(INDIRECT(ADDRESS(ROW()-G191,7)),D:D,0),1))),J191)</f>
        <v/>
      </c>
      <c r="L191" s="7">
        <f t="shared" ca="1" si="34"/>
        <v>0</v>
      </c>
      <c r="M191" s="7" t="str">
        <f t="shared" ca="1" si="36"/>
        <v/>
      </c>
      <c r="N191" s="7">
        <f t="shared" ca="1" si="35"/>
        <v>0</v>
      </c>
      <c r="O191" s="9" t="str">
        <f ca="1">IF(N191&gt;-1,INDIRECT(ADDRESS(ROW(),13)),IF(N191&lt;N190,CONCATENATE("&lt;page-count count=",CHAR(34),1+LARGE(N:N,1)-LARGE(N:N,2),CHAR(34),"/&gt;"),INDIRECT(ADDRESS(ROW()-1,13))))</f>
        <v/>
      </c>
      <c r="P191" s="1">
        <f>IF(ROW()&lt;$S$4+2,IF('XML a procesar'!A190="",P190,IF(MID('XML a procesar'!A190,1,1)="&lt;",P190,P190+1)),P190)</f>
        <v>1</v>
      </c>
      <c r="Q191" s="3"/>
    </row>
    <row r="192" spans="1:17" x14ac:dyDescent="0.25">
      <c r="A192" s="1" t="str">
        <f>IF('XML a procesar'!A191&gt;0,'XML a procesar'!A191,"")</f>
        <v/>
      </c>
      <c r="B192" s="7">
        <f t="shared" si="26"/>
        <v>0</v>
      </c>
      <c r="C192" s="1">
        <f t="shared" si="29"/>
        <v>0</v>
      </c>
      <c r="D192" s="1">
        <f t="shared" si="27"/>
        <v>0</v>
      </c>
      <c r="E192" s="1">
        <f t="shared" si="30"/>
        <v>0</v>
      </c>
      <c r="F192" s="1" t="str">
        <f t="shared" ca="1" si="28"/>
        <v/>
      </c>
      <c r="G192" s="1">
        <f t="shared" ca="1" si="31"/>
        <v>0</v>
      </c>
      <c r="H192" s="1">
        <f ca="1">IF(AND(G191&gt;0,G192&gt;G191,NOT(ISERROR(MATCH(G191,D:D,0)))),H191+1,H191)</f>
        <v>0</v>
      </c>
      <c r="I192" s="1">
        <f t="shared" ca="1" si="32"/>
        <v>0</v>
      </c>
      <c r="J192" s="7" t="str">
        <f t="shared" ca="1" si="33"/>
        <v/>
      </c>
      <c r="K192" s="1" t="str">
        <f ca="1">IF(J192="Linea_para_MAIL_creada_por_LuXML",IF(ISERROR(MATCH(INDIRECT(ADDRESS(ROW()-G192,7)),D:D,0)),J192,INDIRECT(ADDRESS(MATCH(INDIRECT(ADDRESS(ROW()-G192,7)),D:D,0),1))),J192)</f>
        <v/>
      </c>
      <c r="L192" s="7">
        <f t="shared" ca="1" si="34"/>
        <v>0</v>
      </c>
      <c r="M192" s="7" t="str">
        <f t="shared" ca="1" si="36"/>
        <v/>
      </c>
      <c r="N192" s="7">
        <f t="shared" ca="1" si="35"/>
        <v>0</v>
      </c>
      <c r="O192" s="9" t="str">
        <f ca="1">IF(N192&gt;-1,INDIRECT(ADDRESS(ROW(),13)),IF(N192&lt;N191,CONCATENATE("&lt;page-count count=",CHAR(34),1+LARGE(N:N,1)-LARGE(N:N,2),CHAR(34),"/&gt;"),INDIRECT(ADDRESS(ROW()-1,13))))</f>
        <v/>
      </c>
      <c r="P192" s="1">
        <f>IF(ROW()&lt;$S$4+2,IF('XML a procesar'!A191="",P191,IF(MID('XML a procesar'!A191,1,1)="&lt;",P191,P191+1)),P191)</f>
        <v>1</v>
      </c>
      <c r="Q192" s="3"/>
    </row>
    <row r="193" spans="1:17" x14ac:dyDescent="0.25">
      <c r="A193" s="1" t="str">
        <f>IF('XML a procesar'!A192&gt;0,'XML a procesar'!A192,"")</f>
        <v/>
      </c>
      <c r="B193" s="7">
        <f t="shared" si="26"/>
        <v>0</v>
      </c>
      <c r="C193" s="1">
        <f t="shared" si="29"/>
        <v>0</v>
      </c>
      <c r="D193" s="1">
        <f t="shared" si="27"/>
        <v>0</v>
      </c>
      <c r="E193" s="1">
        <f t="shared" si="30"/>
        <v>0</v>
      </c>
      <c r="F193" s="1" t="str">
        <f t="shared" ca="1" si="28"/>
        <v/>
      </c>
      <c r="G193" s="1">
        <f t="shared" ca="1" si="31"/>
        <v>0</v>
      </c>
      <c r="H193" s="1">
        <f ca="1">IF(AND(G192&gt;0,G193&gt;G192,NOT(ISERROR(MATCH(G192,D:D,0)))),H192+1,H192)</f>
        <v>0</v>
      </c>
      <c r="I193" s="1">
        <f t="shared" ca="1" si="32"/>
        <v>0</v>
      </c>
      <c r="J193" s="7" t="str">
        <f t="shared" ca="1" si="33"/>
        <v/>
      </c>
      <c r="K193" s="1" t="str">
        <f ca="1">IF(J193="Linea_para_MAIL_creada_por_LuXML",IF(ISERROR(MATCH(INDIRECT(ADDRESS(ROW()-G193,7)),D:D,0)),J193,INDIRECT(ADDRESS(MATCH(INDIRECT(ADDRESS(ROW()-G193,7)),D:D,0),1))),J193)</f>
        <v/>
      </c>
      <c r="L193" s="7">
        <f t="shared" ca="1" si="34"/>
        <v>0</v>
      </c>
      <c r="M193" s="7" t="str">
        <f t="shared" ca="1" si="36"/>
        <v/>
      </c>
      <c r="N193" s="7">
        <f t="shared" ca="1" si="35"/>
        <v>0</v>
      </c>
      <c r="O193" s="9" t="str">
        <f ca="1">IF(N193&gt;-1,INDIRECT(ADDRESS(ROW(),13)),IF(N193&lt;N192,CONCATENATE("&lt;page-count count=",CHAR(34),1+LARGE(N:N,1)-LARGE(N:N,2),CHAR(34),"/&gt;"),INDIRECT(ADDRESS(ROW()-1,13))))</f>
        <v/>
      </c>
      <c r="P193" s="1">
        <f>IF(ROW()&lt;$S$4+2,IF('XML a procesar'!A192="",P192,IF(MID('XML a procesar'!A192,1,1)="&lt;",P192,P192+1)),P192)</f>
        <v>1</v>
      </c>
      <c r="Q193" s="3"/>
    </row>
    <row r="194" spans="1:17" x14ac:dyDescent="0.25">
      <c r="A194" s="1" t="str">
        <f>IF('XML a procesar'!A193&gt;0,'XML a procesar'!A193,"")</f>
        <v/>
      </c>
      <c r="B194" s="7">
        <f t="shared" si="26"/>
        <v>0</v>
      </c>
      <c r="C194" s="1">
        <f t="shared" si="29"/>
        <v>0</v>
      </c>
      <c r="D194" s="1">
        <f t="shared" si="27"/>
        <v>0</v>
      </c>
      <c r="E194" s="1">
        <f t="shared" si="30"/>
        <v>0</v>
      </c>
      <c r="F194" s="1" t="str">
        <f t="shared" ca="1" si="28"/>
        <v/>
      </c>
      <c r="G194" s="1">
        <f t="shared" ca="1" si="31"/>
        <v>0</v>
      </c>
      <c r="H194" s="1">
        <f ca="1">IF(AND(G193&gt;0,G194&gt;G193,NOT(ISERROR(MATCH(G193,D:D,0)))),H193+1,H193)</f>
        <v>0</v>
      </c>
      <c r="I194" s="1">
        <f t="shared" ca="1" si="32"/>
        <v>0</v>
      </c>
      <c r="J194" s="7" t="str">
        <f t="shared" ca="1" si="33"/>
        <v/>
      </c>
      <c r="K194" s="1" t="str">
        <f ca="1">IF(J194="Linea_para_MAIL_creada_por_LuXML",IF(ISERROR(MATCH(INDIRECT(ADDRESS(ROW()-G194,7)),D:D,0)),J194,INDIRECT(ADDRESS(MATCH(INDIRECT(ADDRESS(ROW()-G194,7)),D:D,0),1))),J194)</f>
        <v/>
      </c>
      <c r="L194" s="7">
        <f t="shared" ca="1" si="34"/>
        <v>0</v>
      </c>
      <c r="M194" s="7" t="str">
        <f t="shared" ca="1" si="36"/>
        <v/>
      </c>
      <c r="N194" s="7">
        <f t="shared" ca="1" si="35"/>
        <v>0</v>
      </c>
      <c r="O194" s="9" t="str">
        <f ca="1">IF(N194&gt;-1,INDIRECT(ADDRESS(ROW(),13)),IF(N194&lt;N193,CONCATENATE("&lt;page-count count=",CHAR(34),1+LARGE(N:N,1)-LARGE(N:N,2),CHAR(34),"/&gt;"),INDIRECT(ADDRESS(ROW()-1,13))))</f>
        <v/>
      </c>
      <c r="P194" s="1">
        <f>IF(ROW()&lt;$S$4+2,IF('XML a procesar'!A193="",P193,IF(MID('XML a procesar'!A193,1,1)="&lt;",P193,P193+1)),P193)</f>
        <v>1</v>
      </c>
      <c r="Q194" s="3"/>
    </row>
    <row r="195" spans="1:17" x14ac:dyDescent="0.25">
      <c r="A195" s="1" t="str">
        <f>IF('XML a procesar'!A194&gt;0,'XML a procesar'!A194,"")</f>
        <v/>
      </c>
      <c r="B195" s="7">
        <f t="shared" ref="B195:B258" si="37">IF(ISERROR(FIND("/doi.org/",A195,1)),0,1)</f>
        <v>0</v>
      </c>
      <c r="C195" s="1">
        <f t="shared" si="29"/>
        <v>0</v>
      </c>
      <c r="D195" s="1">
        <f t="shared" ref="D195:D258" si="38">IF(AND(C195&gt;0,LEFT(A195,7)="&lt;email&gt;",ISNUMBER(SEARCH("@",A195,1))),C195,IF(LEFT(A195,10)="&lt;alt-text&gt;",-1,0))</f>
        <v>0</v>
      </c>
      <c r="E195" s="1">
        <f t="shared" si="30"/>
        <v>0</v>
      </c>
      <c r="F195" s="1" t="str">
        <f t="shared" ref="F195:F258" ca="1" si="39">INDIRECT(ADDRESS(ROW()+INDIRECT(ADDRESS(ROW()+E195,5)),1))</f>
        <v/>
      </c>
      <c r="G195" s="1">
        <f t="shared" ca="1" si="31"/>
        <v>0</v>
      </c>
      <c r="H195" s="1">
        <f ca="1">IF(AND(G194&gt;0,G195&gt;G194,NOT(ISERROR(MATCH(G194,D:D,0)))),H194+1,H194)</f>
        <v>0</v>
      </c>
      <c r="I195" s="1">
        <f t="shared" ca="1" si="32"/>
        <v>0</v>
      </c>
      <c r="J195" s="7" t="str">
        <f t="shared" ca="1" si="33"/>
        <v/>
      </c>
      <c r="K195" s="1" t="str">
        <f ca="1">IF(J195="Linea_para_MAIL_creada_por_LuXML",IF(ISERROR(MATCH(INDIRECT(ADDRESS(ROW()-G195,7)),D:D,0)),J195,INDIRECT(ADDRESS(MATCH(INDIRECT(ADDRESS(ROW()-G195,7)),D:D,0),1))),J195)</f>
        <v/>
      </c>
      <c r="L195" s="7">
        <f t="shared" ca="1" si="34"/>
        <v>0</v>
      </c>
      <c r="M195" s="7" t="str">
        <f t="shared" ca="1" si="36"/>
        <v/>
      </c>
      <c r="N195" s="7">
        <f t="shared" ca="1" si="35"/>
        <v>0</v>
      </c>
      <c r="O195" s="9" t="str">
        <f ca="1">IF(N195&gt;-1,INDIRECT(ADDRESS(ROW(),13)),IF(N195&lt;N194,CONCATENATE("&lt;page-count count=",CHAR(34),1+LARGE(N:N,1)-LARGE(N:N,2),CHAR(34),"/&gt;"),INDIRECT(ADDRESS(ROW()-1,13))))</f>
        <v/>
      </c>
      <c r="P195" s="1">
        <f>IF(ROW()&lt;$S$4+2,IF('XML a procesar'!A194="",P194,IF(MID('XML a procesar'!A194,1,1)="&lt;",P194,P194+1)),P194)</f>
        <v>1</v>
      </c>
      <c r="Q195" s="3"/>
    </row>
    <row r="196" spans="1:17" x14ac:dyDescent="0.25">
      <c r="A196" s="1" t="str">
        <f>IF('XML a procesar'!A195&gt;0,'XML a procesar'!A195,"")</f>
        <v/>
      </c>
      <c r="B196" s="7">
        <f t="shared" si="37"/>
        <v>0</v>
      </c>
      <c r="C196" s="1">
        <f t="shared" ref="C196:C259" si="40">IF(LEFT(A195,16)="&lt;contrib contrib",C195+1,IF(LEFT(A195,16)="&lt;/contrib-group&gt;",0,IF(LEFT(A195,10)="&lt;/contrib&gt;",C195,C195)))</f>
        <v>0</v>
      </c>
      <c r="D196" s="1">
        <f t="shared" si="38"/>
        <v>0</v>
      </c>
      <c r="E196" s="1">
        <f t="shared" ref="E196:E259" si="41">IF(D196=0,E195,E195+1)</f>
        <v>0</v>
      </c>
      <c r="F196" s="1" t="str">
        <f t="shared" ca="1" si="39"/>
        <v/>
      </c>
      <c r="G196" s="1">
        <f t="shared" ref="G196:G259" ca="1" si="42">IF(LEFT(F196,7)="&lt;aff id",_xlfn.NUMBERVALUE(MID(F196,13,LEN(F196)-14)),IF(F196="&lt;/aff&gt;",G195+1,G195))</f>
        <v>0</v>
      </c>
      <c r="H196" s="1">
        <f ca="1">IF(AND(G195&gt;0,G196&gt;G195,NOT(ISERROR(MATCH(G195,D:D,0)))),H195+1,H195)</f>
        <v>0</v>
      </c>
      <c r="I196" s="1">
        <f t="shared" ref="I196:I259" ca="1" si="43">INDIRECT(ADDRESS(ROW()-INDIRECT(ADDRESS(ROW()-H196,8)),8))</f>
        <v>0</v>
      </c>
      <c r="J196" s="7" t="str">
        <f t="shared" ref="J196:J259" ca="1" si="44">IF(J195="Linea_para_MAIL_creada_por_LuXML","&lt;/aff&gt;",IF(I196&gt;INDIRECT(ADDRESS(ROW()-I196-1,8)),"Linea_para_MAIL_creada_por_LuXML",INDIRECT(ADDRESS(ROW()-I196,6))))</f>
        <v/>
      </c>
      <c r="K196" s="1" t="str">
        <f ca="1">IF(J196="Linea_para_MAIL_creada_por_LuXML",IF(ISERROR(MATCH(INDIRECT(ADDRESS(ROW()-G196,7)),D:D,0)),J196,INDIRECT(ADDRESS(MATCH(INDIRECT(ADDRESS(ROW()-G196,7)),D:D,0),1))),J196)</f>
        <v/>
      </c>
      <c r="L196" s="7">
        <f t="shared" ref="L196:L259" ca="1" si="45">IF(OR(MID(K194,3,5)="page&gt;",MID(K195,3,5)="page&gt;"),L195,IF(OR(K195="&lt;history&gt;",K196="&lt;history&gt;"),L195+1,L195))</f>
        <v>0</v>
      </c>
      <c r="M196" s="7" t="str">
        <f t="shared" ca="1" si="36"/>
        <v/>
      </c>
      <c r="N196" s="7">
        <f t="shared" ref="N196:N259" ca="1" si="46">IF(N195=-1,-1,IF(M196="&lt;/counts&gt;",-1,IF(OR(LEFT(M196,7)="&lt;fpage&gt;",LEFT(M196,7)="&lt;lpage&gt;"),VALUE(MID(M196,8,LEN(M196)-15)),0)))</f>
        <v>0</v>
      </c>
      <c r="O196" s="9" t="str">
        <f ca="1">IF(N196&gt;-1,INDIRECT(ADDRESS(ROW(),13)),IF(N196&lt;N195,CONCATENATE("&lt;page-count count=",CHAR(34),1+LARGE(N:N,1)-LARGE(N:N,2),CHAR(34),"/&gt;"),INDIRECT(ADDRESS(ROW()-1,13))))</f>
        <v/>
      </c>
      <c r="P196" s="1">
        <f>IF(ROW()&lt;$S$4+2,IF('XML a procesar'!A195="",P195,IF(MID('XML a procesar'!A195,1,1)="&lt;",P195,P195+1)),P195)</f>
        <v>1</v>
      </c>
      <c r="Q196" s="3"/>
    </row>
    <row r="197" spans="1:17" x14ac:dyDescent="0.25">
      <c r="A197" s="1" t="str">
        <f>IF('XML a procesar'!A196&gt;0,'XML a procesar'!A196,"")</f>
        <v/>
      </c>
      <c r="B197" s="7">
        <f t="shared" si="37"/>
        <v>0</v>
      </c>
      <c r="C197" s="1">
        <f t="shared" si="40"/>
        <v>0</v>
      </c>
      <c r="D197" s="1">
        <f t="shared" si="38"/>
        <v>0</v>
      </c>
      <c r="E197" s="1">
        <f t="shared" si="41"/>
        <v>0</v>
      </c>
      <c r="F197" s="1" t="str">
        <f t="shared" ca="1" si="39"/>
        <v/>
      </c>
      <c r="G197" s="1">
        <f t="shared" ca="1" si="42"/>
        <v>0</v>
      </c>
      <c r="H197" s="1">
        <f ca="1">IF(AND(G196&gt;0,G197&gt;G196,NOT(ISERROR(MATCH(G196,D:D,0)))),H196+1,H196)</f>
        <v>0</v>
      </c>
      <c r="I197" s="1">
        <f t="shared" ca="1" si="43"/>
        <v>0</v>
      </c>
      <c r="J197" s="7" t="str">
        <f t="shared" ca="1" si="44"/>
        <v/>
      </c>
      <c r="K197" s="1" t="str">
        <f ca="1">IF(J197="Linea_para_MAIL_creada_por_LuXML",IF(ISERROR(MATCH(INDIRECT(ADDRESS(ROW()-G197,7)),D:D,0)),J197,INDIRECT(ADDRESS(MATCH(INDIRECT(ADDRESS(ROW()-G197,7)),D:D,0),1))),J197)</f>
        <v/>
      </c>
      <c r="L197" s="7">
        <f t="shared" ca="1" si="45"/>
        <v>0</v>
      </c>
      <c r="M197" s="7" t="str">
        <f t="shared" ca="1" si="36"/>
        <v/>
      </c>
      <c r="N197" s="7">
        <f t="shared" ca="1" si="46"/>
        <v>0</v>
      </c>
      <c r="O197" s="9" t="str">
        <f ca="1">IF(N197&gt;-1,INDIRECT(ADDRESS(ROW(),13)),IF(N197&lt;N196,CONCATENATE("&lt;page-count count=",CHAR(34),1+LARGE(N:N,1)-LARGE(N:N,2),CHAR(34),"/&gt;"),INDIRECT(ADDRESS(ROW()-1,13))))</f>
        <v/>
      </c>
      <c r="P197" s="1">
        <f>IF(ROW()&lt;$S$4+2,IF('XML a procesar'!A196="",P196,IF(MID('XML a procesar'!A196,1,1)="&lt;",P196,P196+1)),P196)</f>
        <v>1</v>
      </c>
      <c r="Q197" s="3"/>
    </row>
    <row r="198" spans="1:17" x14ac:dyDescent="0.25">
      <c r="A198" s="1" t="str">
        <f>IF('XML a procesar'!A197&gt;0,'XML a procesar'!A197,"")</f>
        <v/>
      </c>
      <c r="B198" s="7">
        <f t="shared" si="37"/>
        <v>0</v>
      </c>
      <c r="C198" s="1">
        <f t="shared" si="40"/>
        <v>0</v>
      </c>
      <c r="D198" s="1">
        <f t="shared" si="38"/>
        <v>0</v>
      </c>
      <c r="E198" s="1">
        <f t="shared" si="41"/>
        <v>0</v>
      </c>
      <c r="F198" s="1" t="str">
        <f t="shared" ca="1" si="39"/>
        <v/>
      </c>
      <c r="G198" s="1">
        <f t="shared" ca="1" si="42"/>
        <v>0</v>
      </c>
      <c r="H198" s="1">
        <f ca="1">IF(AND(G197&gt;0,G198&gt;G197,NOT(ISERROR(MATCH(G197,D:D,0)))),H197+1,H197)</f>
        <v>0</v>
      </c>
      <c r="I198" s="1">
        <f t="shared" ca="1" si="43"/>
        <v>0</v>
      </c>
      <c r="J198" s="7" t="str">
        <f t="shared" ca="1" si="44"/>
        <v/>
      </c>
      <c r="K198" s="1" t="str">
        <f ca="1">IF(J198="Linea_para_MAIL_creada_por_LuXML",IF(ISERROR(MATCH(INDIRECT(ADDRESS(ROW()-G198,7)),D:D,0)),J198,INDIRECT(ADDRESS(MATCH(INDIRECT(ADDRESS(ROW()-G198,7)),D:D,0),1))),J198)</f>
        <v/>
      </c>
      <c r="L198" s="7">
        <f t="shared" ca="1" si="45"/>
        <v>0</v>
      </c>
      <c r="M198" s="7" t="str">
        <f t="shared" ref="M198:M261" ca="1" si="47">IF(L198&gt;L197,IF(L198=1,CONCATENATE("&lt;fpage&gt;",$S$10,"&lt;/fpage&gt;"),CONCATENATE("&lt;lpage&gt;",$S$10+1,"&lt;/lpage&gt;")),IF(ISERROR(INDIRECT(ADDRESS(ROW()-L198,11),1)),"",INDIRECT(ADDRESS(ROW()-L198,11),1)))</f>
        <v/>
      </c>
      <c r="N198" s="7">
        <f t="shared" ca="1" si="46"/>
        <v>0</v>
      </c>
      <c r="O198" s="9" t="str">
        <f ca="1">IF(N198&gt;-1,INDIRECT(ADDRESS(ROW(),13)),IF(N198&lt;N197,CONCATENATE("&lt;page-count count=",CHAR(34),1+LARGE(N:N,1)-LARGE(N:N,2),CHAR(34),"/&gt;"),INDIRECT(ADDRESS(ROW()-1,13))))</f>
        <v/>
      </c>
      <c r="P198" s="1">
        <f>IF(ROW()&lt;$S$4+2,IF('XML a procesar'!A197="",P197,IF(MID('XML a procesar'!A197,1,1)="&lt;",P197,P197+1)),P197)</f>
        <v>1</v>
      </c>
      <c r="Q198" s="3"/>
    </row>
    <row r="199" spans="1:17" x14ac:dyDescent="0.25">
      <c r="A199" s="1" t="str">
        <f>IF('XML a procesar'!A198&gt;0,'XML a procesar'!A198,"")</f>
        <v/>
      </c>
      <c r="B199" s="7">
        <f t="shared" si="37"/>
        <v>0</v>
      </c>
      <c r="C199" s="1">
        <f t="shared" si="40"/>
        <v>0</v>
      </c>
      <c r="D199" s="1">
        <f t="shared" si="38"/>
        <v>0</v>
      </c>
      <c r="E199" s="1">
        <f t="shared" si="41"/>
        <v>0</v>
      </c>
      <c r="F199" s="1" t="str">
        <f t="shared" ca="1" si="39"/>
        <v/>
      </c>
      <c r="G199" s="1">
        <f t="shared" ca="1" si="42"/>
        <v>0</v>
      </c>
      <c r="H199" s="1">
        <f ca="1">IF(AND(G198&gt;0,G199&gt;G198,NOT(ISERROR(MATCH(G198,D:D,0)))),H198+1,H198)</f>
        <v>0</v>
      </c>
      <c r="I199" s="1">
        <f t="shared" ca="1" si="43"/>
        <v>0</v>
      </c>
      <c r="J199" s="7" t="str">
        <f t="shared" ca="1" si="44"/>
        <v/>
      </c>
      <c r="K199" s="1" t="str">
        <f ca="1">IF(J199="Linea_para_MAIL_creada_por_LuXML",IF(ISERROR(MATCH(INDIRECT(ADDRESS(ROW()-G199,7)),D:D,0)),J199,INDIRECT(ADDRESS(MATCH(INDIRECT(ADDRESS(ROW()-G199,7)),D:D,0),1))),J199)</f>
        <v/>
      </c>
      <c r="L199" s="7">
        <f t="shared" ca="1" si="45"/>
        <v>0</v>
      </c>
      <c r="M199" s="7" t="str">
        <f t="shared" ca="1" si="47"/>
        <v/>
      </c>
      <c r="N199" s="7">
        <f t="shared" ca="1" si="46"/>
        <v>0</v>
      </c>
      <c r="O199" s="9" t="str">
        <f ca="1">IF(N199&gt;-1,INDIRECT(ADDRESS(ROW(),13)),IF(N199&lt;N198,CONCATENATE("&lt;page-count count=",CHAR(34),1+LARGE(N:N,1)-LARGE(N:N,2),CHAR(34),"/&gt;"),INDIRECT(ADDRESS(ROW()-1,13))))</f>
        <v/>
      </c>
      <c r="P199" s="1">
        <f>IF(ROW()&lt;$S$4+2,IF('XML a procesar'!A198="",P198,IF(MID('XML a procesar'!A198,1,1)="&lt;",P198,P198+1)),P198)</f>
        <v>1</v>
      </c>
      <c r="Q199" s="3"/>
    </row>
    <row r="200" spans="1:17" x14ac:dyDescent="0.25">
      <c r="A200" s="1" t="str">
        <f>IF('XML a procesar'!A199&gt;0,'XML a procesar'!A199,"")</f>
        <v/>
      </c>
      <c r="B200" s="7">
        <f t="shared" si="37"/>
        <v>0</v>
      </c>
      <c r="C200" s="1">
        <f t="shared" si="40"/>
        <v>0</v>
      </c>
      <c r="D200" s="1">
        <f t="shared" si="38"/>
        <v>0</v>
      </c>
      <c r="E200" s="1">
        <f t="shared" si="41"/>
        <v>0</v>
      </c>
      <c r="F200" s="1" t="str">
        <f t="shared" ca="1" si="39"/>
        <v/>
      </c>
      <c r="G200" s="1">
        <f t="shared" ca="1" si="42"/>
        <v>0</v>
      </c>
      <c r="H200" s="1">
        <f ca="1">IF(AND(G199&gt;0,G200&gt;G199,NOT(ISERROR(MATCH(G199,D:D,0)))),H199+1,H199)</f>
        <v>0</v>
      </c>
      <c r="I200" s="1">
        <f t="shared" ca="1" si="43"/>
        <v>0</v>
      </c>
      <c r="J200" s="7" t="str">
        <f t="shared" ca="1" si="44"/>
        <v/>
      </c>
      <c r="K200" s="1" t="str">
        <f ca="1">IF(J200="Linea_para_MAIL_creada_por_LuXML",IF(ISERROR(MATCH(INDIRECT(ADDRESS(ROW()-G200,7)),D:D,0)),J200,INDIRECT(ADDRESS(MATCH(INDIRECT(ADDRESS(ROW()-G200,7)),D:D,0),1))),J200)</f>
        <v/>
      </c>
      <c r="L200" s="7">
        <f t="shared" ca="1" si="45"/>
        <v>0</v>
      </c>
      <c r="M200" s="7" t="str">
        <f t="shared" ca="1" si="47"/>
        <v/>
      </c>
      <c r="N200" s="7">
        <f t="shared" ca="1" si="46"/>
        <v>0</v>
      </c>
      <c r="O200" s="9" t="str">
        <f ca="1">IF(N200&gt;-1,INDIRECT(ADDRESS(ROW(),13)),IF(N200&lt;N199,CONCATENATE("&lt;page-count count=",CHAR(34),1+LARGE(N:N,1)-LARGE(N:N,2),CHAR(34),"/&gt;"),INDIRECT(ADDRESS(ROW()-1,13))))</f>
        <v/>
      </c>
      <c r="P200" s="1">
        <f>IF(ROW()&lt;$S$4+2,IF('XML a procesar'!A199="",P199,IF(MID('XML a procesar'!A199,1,1)="&lt;",P199,P199+1)),P199)</f>
        <v>1</v>
      </c>
      <c r="Q200" s="3"/>
    </row>
    <row r="201" spans="1:17" x14ac:dyDescent="0.25">
      <c r="A201" s="1" t="str">
        <f>IF('XML a procesar'!A200&gt;0,'XML a procesar'!A200,"")</f>
        <v/>
      </c>
      <c r="B201" s="7">
        <f t="shared" si="37"/>
        <v>0</v>
      </c>
      <c r="C201" s="1">
        <f t="shared" si="40"/>
        <v>0</v>
      </c>
      <c r="D201" s="1">
        <f t="shared" si="38"/>
        <v>0</v>
      </c>
      <c r="E201" s="1">
        <f t="shared" si="41"/>
        <v>0</v>
      </c>
      <c r="F201" s="1" t="str">
        <f t="shared" ca="1" si="39"/>
        <v/>
      </c>
      <c r="G201" s="1">
        <f t="shared" ca="1" si="42"/>
        <v>0</v>
      </c>
      <c r="H201" s="1">
        <f ca="1">IF(AND(G200&gt;0,G201&gt;G200,NOT(ISERROR(MATCH(G200,D:D,0)))),H200+1,H200)</f>
        <v>0</v>
      </c>
      <c r="I201" s="1">
        <f t="shared" ca="1" si="43"/>
        <v>0</v>
      </c>
      <c r="J201" s="7" t="str">
        <f t="shared" ca="1" si="44"/>
        <v/>
      </c>
      <c r="K201" s="1" t="str">
        <f ca="1">IF(J201="Linea_para_MAIL_creada_por_LuXML",IF(ISERROR(MATCH(INDIRECT(ADDRESS(ROW()-G201,7)),D:D,0)),J201,INDIRECT(ADDRESS(MATCH(INDIRECT(ADDRESS(ROW()-G201,7)),D:D,0),1))),J201)</f>
        <v/>
      </c>
      <c r="L201" s="7">
        <f t="shared" ca="1" si="45"/>
        <v>0</v>
      </c>
      <c r="M201" s="7" t="str">
        <f t="shared" ca="1" si="47"/>
        <v/>
      </c>
      <c r="N201" s="7">
        <f t="shared" ca="1" si="46"/>
        <v>0</v>
      </c>
      <c r="O201" s="9" t="str">
        <f ca="1">IF(N201&gt;-1,INDIRECT(ADDRESS(ROW(),13)),IF(N201&lt;N200,CONCATENATE("&lt;page-count count=",CHAR(34),1+LARGE(N:N,1)-LARGE(N:N,2),CHAR(34),"/&gt;"),INDIRECT(ADDRESS(ROW()-1,13))))</f>
        <v/>
      </c>
      <c r="P201" s="1">
        <f>IF(ROW()&lt;$S$4+2,IF('XML a procesar'!A200="",P200,IF(MID('XML a procesar'!A200,1,1)="&lt;",P200,P200+1)),P200)</f>
        <v>1</v>
      </c>
      <c r="Q201" s="3"/>
    </row>
    <row r="202" spans="1:17" x14ac:dyDescent="0.25">
      <c r="A202" s="1" t="str">
        <f>IF('XML a procesar'!A201&gt;0,'XML a procesar'!A201,"")</f>
        <v/>
      </c>
      <c r="B202" s="7">
        <f t="shared" si="37"/>
        <v>0</v>
      </c>
      <c r="C202" s="1">
        <f t="shared" si="40"/>
        <v>0</v>
      </c>
      <c r="D202" s="1">
        <f t="shared" si="38"/>
        <v>0</v>
      </c>
      <c r="E202" s="1">
        <f t="shared" si="41"/>
        <v>0</v>
      </c>
      <c r="F202" s="1" t="str">
        <f t="shared" ca="1" si="39"/>
        <v/>
      </c>
      <c r="G202" s="1">
        <f t="shared" ca="1" si="42"/>
        <v>0</v>
      </c>
      <c r="H202" s="1">
        <f ca="1">IF(AND(G201&gt;0,G202&gt;G201,NOT(ISERROR(MATCH(G201,D:D,0)))),H201+1,H201)</f>
        <v>0</v>
      </c>
      <c r="I202" s="1">
        <f t="shared" ca="1" si="43"/>
        <v>0</v>
      </c>
      <c r="J202" s="7" t="str">
        <f t="shared" ca="1" si="44"/>
        <v/>
      </c>
      <c r="K202" s="1" t="str">
        <f ca="1">IF(J202="Linea_para_MAIL_creada_por_LuXML",IF(ISERROR(MATCH(INDIRECT(ADDRESS(ROW()-G202,7)),D:D,0)),J202,INDIRECT(ADDRESS(MATCH(INDIRECT(ADDRESS(ROW()-G202,7)),D:D,0),1))),J202)</f>
        <v/>
      </c>
      <c r="L202" s="7">
        <f t="shared" ca="1" si="45"/>
        <v>0</v>
      </c>
      <c r="M202" s="7" t="str">
        <f t="shared" ca="1" si="47"/>
        <v/>
      </c>
      <c r="N202" s="7">
        <f t="shared" ca="1" si="46"/>
        <v>0</v>
      </c>
      <c r="O202" s="9" t="str">
        <f ca="1">IF(N202&gt;-1,INDIRECT(ADDRESS(ROW(),13)),IF(N202&lt;N201,CONCATENATE("&lt;page-count count=",CHAR(34),1+LARGE(N:N,1)-LARGE(N:N,2),CHAR(34),"/&gt;"),INDIRECT(ADDRESS(ROW()-1,13))))</f>
        <v/>
      </c>
      <c r="P202" s="1">
        <f>IF(ROW()&lt;$S$4+2,IF('XML a procesar'!A201="",P201,IF(MID('XML a procesar'!A201,1,1)="&lt;",P201,P201+1)),P201)</f>
        <v>1</v>
      </c>
      <c r="Q202" s="3"/>
    </row>
    <row r="203" spans="1:17" x14ac:dyDescent="0.25">
      <c r="A203" s="1" t="str">
        <f>IF('XML a procesar'!A202&gt;0,'XML a procesar'!A202,"")</f>
        <v/>
      </c>
      <c r="B203" s="7">
        <f t="shared" si="37"/>
        <v>0</v>
      </c>
      <c r="C203" s="1">
        <f t="shared" si="40"/>
        <v>0</v>
      </c>
      <c r="D203" s="1">
        <f t="shared" si="38"/>
        <v>0</v>
      </c>
      <c r="E203" s="1">
        <f t="shared" si="41"/>
        <v>0</v>
      </c>
      <c r="F203" s="1" t="str">
        <f t="shared" ca="1" si="39"/>
        <v/>
      </c>
      <c r="G203" s="1">
        <f t="shared" ca="1" si="42"/>
        <v>0</v>
      </c>
      <c r="H203" s="1">
        <f ca="1">IF(AND(G202&gt;0,G203&gt;G202,NOT(ISERROR(MATCH(G202,D:D,0)))),H202+1,H202)</f>
        <v>0</v>
      </c>
      <c r="I203" s="1">
        <f t="shared" ca="1" si="43"/>
        <v>0</v>
      </c>
      <c r="J203" s="7" t="str">
        <f t="shared" ca="1" si="44"/>
        <v/>
      </c>
      <c r="K203" s="1" t="str">
        <f ca="1">IF(J203="Linea_para_MAIL_creada_por_LuXML",IF(ISERROR(MATCH(INDIRECT(ADDRESS(ROW()-G203,7)),D:D,0)),J203,INDIRECT(ADDRESS(MATCH(INDIRECT(ADDRESS(ROW()-G203,7)),D:D,0),1))),J203)</f>
        <v/>
      </c>
      <c r="L203" s="7">
        <f t="shared" ca="1" si="45"/>
        <v>0</v>
      </c>
      <c r="M203" s="7" t="str">
        <f t="shared" ca="1" si="47"/>
        <v/>
      </c>
      <c r="N203" s="7">
        <f t="shared" ca="1" si="46"/>
        <v>0</v>
      </c>
      <c r="O203" s="9" t="str">
        <f ca="1">IF(N203&gt;-1,INDIRECT(ADDRESS(ROW(),13)),IF(N203&lt;N202,CONCATENATE("&lt;page-count count=",CHAR(34),1+LARGE(N:N,1)-LARGE(N:N,2),CHAR(34),"/&gt;"),INDIRECT(ADDRESS(ROW()-1,13))))</f>
        <v/>
      </c>
      <c r="P203" s="1">
        <f>IF(ROW()&lt;$S$4+2,IF('XML a procesar'!A202="",P202,IF(MID('XML a procesar'!A202,1,1)="&lt;",P202,P202+1)),P202)</f>
        <v>1</v>
      </c>
      <c r="Q203" s="3"/>
    </row>
    <row r="204" spans="1:17" x14ac:dyDescent="0.25">
      <c r="A204" s="1" t="str">
        <f>IF('XML a procesar'!A203&gt;0,'XML a procesar'!A203,"")</f>
        <v/>
      </c>
      <c r="B204" s="7">
        <f t="shared" si="37"/>
        <v>0</v>
      </c>
      <c r="C204" s="1">
        <f t="shared" si="40"/>
        <v>0</v>
      </c>
      <c r="D204" s="1">
        <f t="shared" si="38"/>
        <v>0</v>
      </c>
      <c r="E204" s="1">
        <f t="shared" si="41"/>
        <v>0</v>
      </c>
      <c r="F204" s="1" t="str">
        <f t="shared" ca="1" si="39"/>
        <v/>
      </c>
      <c r="G204" s="1">
        <f t="shared" ca="1" si="42"/>
        <v>0</v>
      </c>
      <c r="H204" s="1">
        <f ca="1">IF(AND(G203&gt;0,G204&gt;G203,NOT(ISERROR(MATCH(G203,D:D,0)))),H203+1,H203)</f>
        <v>0</v>
      </c>
      <c r="I204" s="1">
        <f t="shared" ca="1" si="43"/>
        <v>0</v>
      </c>
      <c r="J204" s="7" t="str">
        <f t="shared" ca="1" si="44"/>
        <v/>
      </c>
      <c r="K204" s="1" t="str">
        <f ca="1">IF(J204="Linea_para_MAIL_creada_por_LuXML",IF(ISERROR(MATCH(INDIRECT(ADDRESS(ROW()-G204,7)),D:D,0)),J204,INDIRECT(ADDRESS(MATCH(INDIRECT(ADDRESS(ROW()-G204,7)),D:D,0),1))),J204)</f>
        <v/>
      </c>
      <c r="L204" s="7">
        <f t="shared" ca="1" si="45"/>
        <v>0</v>
      </c>
      <c r="M204" s="7" t="str">
        <f t="shared" ca="1" si="47"/>
        <v/>
      </c>
      <c r="N204" s="7">
        <f t="shared" ca="1" si="46"/>
        <v>0</v>
      </c>
      <c r="O204" s="9" t="str">
        <f ca="1">IF(N204&gt;-1,INDIRECT(ADDRESS(ROW(),13)),IF(N204&lt;N203,CONCATENATE("&lt;page-count count=",CHAR(34),1+LARGE(N:N,1)-LARGE(N:N,2),CHAR(34),"/&gt;"),INDIRECT(ADDRESS(ROW()-1,13))))</f>
        <v/>
      </c>
      <c r="P204" s="1">
        <f>IF(ROW()&lt;$S$4+2,IF('XML a procesar'!A203="",P203,IF(MID('XML a procesar'!A203,1,1)="&lt;",P203,P203+1)),P203)</f>
        <v>1</v>
      </c>
      <c r="Q204" s="3"/>
    </row>
    <row r="205" spans="1:17" x14ac:dyDescent="0.25">
      <c r="A205" s="1" t="str">
        <f>IF('XML a procesar'!A204&gt;0,'XML a procesar'!A204,"")</f>
        <v/>
      </c>
      <c r="B205" s="7">
        <f t="shared" si="37"/>
        <v>0</v>
      </c>
      <c r="C205" s="1">
        <f t="shared" si="40"/>
        <v>0</v>
      </c>
      <c r="D205" s="1">
        <f t="shared" si="38"/>
        <v>0</v>
      </c>
      <c r="E205" s="1">
        <f t="shared" si="41"/>
        <v>0</v>
      </c>
      <c r="F205" s="1" t="str">
        <f t="shared" ca="1" si="39"/>
        <v/>
      </c>
      <c r="G205" s="1">
        <f t="shared" ca="1" si="42"/>
        <v>0</v>
      </c>
      <c r="H205" s="1">
        <f ca="1">IF(AND(G204&gt;0,G205&gt;G204,NOT(ISERROR(MATCH(G204,D:D,0)))),H204+1,H204)</f>
        <v>0</v>
      </c>
      <c r="I205" s="1">
        <f t="shared" ca="1" si="43"/>
        <v>0</v>
      </c>
      <c r="J205" s="7" t="str">
        <f t="shared" ca="1" si="44"/>
        <v/>
      </c>
      <c r="K205" s="1" t="str">
        <f ca="1">IF(J205="Linea_para_MAIL_creada_por_LuXML",IF(ISERROR(MATCH(INDIRECT(ADDRESS(ROW()-G205,7)),D:D,0)),J205,INDIRECT(ADDRESS(MATCH(INDIRECT(ADDRESS(ROW()-G205,7)),D:D,0),1))),J205)</f>
        <v/>
      </c>
      <c r="L205" s="7">
        <f t="shared" ca="1" si="45"/>
        <v>0</v>
      </c>
      <c r="M205" s="7" t="str">
        <f t="shared" ca="1" si="47"/>
        <v/>
      </c>
      <c r="N205" s="7">
        <f t="shared" ca="1" si="46"/>
        <v>0</v>
      </c>
      <c r="O205" s="9" t="str">
        <f ca="1">IF(N205&gt;-1,INDIRECT(ADDRESS(ROW(),13)),IF(N205&lt;N204,CONCATENATE("&lt;page-count count=",CHAR(34),1+LARGE(N:N,1)-LARGE(N:N,2),CHAR(34),"/&gt;"),INDIRECT(ADDRESS(ROW()-1,13))))</f>
        <v/>
      </c>
      <c r="P205" s="1">
        <f>IF(ROW()&lt;$S$4+2,IF('XML a procesar'!A204="",P204,IF(MID('XML a procesar'!A204,1,1)="&lt;",P204,P204+1)),P204)</f>
        <v>1</v>
      </c>
      <c r="Q205" s="3"/>
    </row>
    <row r="206" spans="1:17" x14ac:dyDescent="0.25">
      <c r="A206" s="1" t="str">
        <f>IF('XML a procesar'!A205&gt;0,'XML a procesar'!A205,"")</f>
        <v/>
      </c>
      <c r="B206" s="7">
        <f t="shared" si="37"/>
        <v>0</v>
      </c>
      <c r="C206" s="1">
        <f t="shared" si="40"/>
        <v>0</v>
      </c>
      <c r="D206" s="1">
        <f t="shared" si="38"/>
        <v>0</v>
      </c>
      <c r="E206" s="1">
        <f t="shared" si="41"/>
        <v>0</v>
      </c>
      <c r="F206" s="1" t="str">
        <f t="shared" ca="1" si="39"/>
        <v/>
      </c>
      <c r="G206" s="1">
        <f t="shared" ca="1" si="42"/>
        <v>0</v>
      </c>
      <c r="H206" s="1">
        <f ca="1">IF(AND(G205&gt;0,G206&gt;G205,NOT(ISERROR(MATCH(G205,D:D,0)))),H205+1,H205)</f>
        <v>0</v>
      </c>
      <c r="I206" s="1">
        <f t="shared" ca="1" si="43"/>
        <v>0</v>
      </c>
      <c r="J206" s="7" t="str">
        <f t="shared" ca="1" si="44"/>
        <v/>
      </c>
      <c r="K206" s="1" t="str">
        <f ca="1">IF(J206="Linea_para_MAIL_creada_por_LuXML",IF(ISERROR(MATCH(INDIRECT(ADDRESS(ROW()-G206,7)),D:D,0)),J206,INDIRECT(ADDRESS(MATCH(INDIRECT(ADDRESS(ROW()-G206,7)),D:D,0),1))),J206)</f>
        <v/>
      </c>
      <c r="L206" s="7">
        <f t="shared" ca="1" si="45"/>
        <v>0</v>
      </c>
      <c r="M206" s="7" t="str">
        <f t="shared" ca="1" si="47"/>
        <v/>
      </c>
      <c r="N206" s="7">
        <f t="shared" ca="1" si="46"/>
        <v>0</v>
      </c>
      <c r="O206" s="9" t="str">
        <f ca="1">IF(N206&gt;-1,INDIRECT(ADDRESS(ROW(),13)),IF(N206&lt;N205,CONCATENATE("&lt;page-count count=",CHAR(34),1+LARGE(N:N,1)-LARGE(N:N,2),CHAR(34),"/&gt;"),INDIRECT(ADDRESS(ROW()-1,13))))</f>
        <v/>
      </c>
      <c r="P206" s="1">
        <f>IF(ROW()&lt;$S$4+2,IF('XML a procesar'!A205="",P205,IF(MID('XML a procesar'!A205,1,1)="&lt;",P205,P205+1)),P205)</f>
        <v>1</v>
      </c>
      <c r="Q206" s="3"/>
    </row>
    <row r="207" spans="1:17" x14ac:dyDescent="0.25">
      <c r="A207" s="1" t="str">
        <f>IF('XML a procesar'!A206&gt;0,'XML a procesar'!A206,"")</f>
        <v/>
      </c>
      <c r="B207" s="7">
        <f t="shared" si="37"/>
        <v>0</v>
      </c>
      <c r="C207" s="1">
        <f t="shared" si="40"/>
        <v>0</v>
      </c>
      <c r="D207" s="1">
        <f t="shared" si="38"/>
        <v>0</v>
      </c>
      <c r="E207" s="1">
        <f t="shared" si="41"/>
        <v>0</v>
      </c>
      <c r="F207" s="1" t="str">
        <f t="shared" ca="1" si="39"/>
        <v/>
      </c>
      <c r="G207" s="1">
        <f t="shared" ca="1" si="42"/>
        <v>0</v>
      </c>
      <c r="H207" s="1">
        <f ca="1">IF(AND(G206&gt;0,G207&gt;G206,NOT(ISERROR(MATCH(G206,D:D,0)))),H206+1,H206)</f>
        <v>0</v>
      </c>
      <c r="I207" s="1">
        <f t="shared" ca="1" si="43"/>
        <v>0</v>
      </c>
      <c r="J207" s="7" t="str">
        <f t="shared" ca="1" si="44"/>
        <v/>
      </c>
      <c r="K207" s="1" t="str">
        <f ca="1">IF(J207="Linea_para_MAIL_creada_por_LuXML",IF(ISERROR(MATCH(INDIRECT(ADDRESS(ROW()-G207,7)),D:D,0)),J207,INDIRECT(ADDRESS(MATCH(INDIRECT(ADDRESS(ROW()-G207,7)),D:D,0),1))),J207)</f>
        <v/>
      </c>
      <c r="L207" s="7">
        <f t="shared" ca="1" si="45"/>
        <v>0</v>
      </c>
      <c r="M207" s="7" t="str">
        <f t="shared" ca="1" si="47"/>
        <v/>
      </c>
      <c r="N207" s="7">
        <f t="shared" ca="1" si="46"/>
        <v>0</v>
      </c>
      <c r="O207" s="9" t="str">
        <f ca="1">IF(N207&gt;-1,INDIRECT(ADDRESS(ROW(),13)),IF(N207&lt;N206,CONCATENATE("&lt;page-count count=",CHAR(34),1+LARGE(N:N,1)-LARGE(N:N,2),CHAR(34),"/&gt;"),INDIRECT(ADDRESS(ROW()-1,13))))</f>
        <v/>
      </c>
      <c r="P207" s="1">
        <f>IF(ROW()&lt;$S$4+2,IF('XML a procesar'!A206="",P206,IF(MID('XML a procesar'!A206,1,1)="&lt;",P206,P206+1)),P206)</f>
        <v>1</v>
      </c>
      <c r="Q207" s="3"/>
    </row>
    <row r="208" spans="1:17" x14ac:dyDescent="0.25">
      <c r="A208" s="1" t="str">
        <f>IF('XML a procesar'!A207&gt;0,'XML a procesar'!A207,"")</f>
        <v/>
      </c>
      <c r="B208" s="7">
        <f t="shared" si="37"/>
        <v>0</v>
      </c>
      <c r="C208" s="1">
        <f t="shared" si="40"/>
        <v>0</v>
      </c>
      <c r="D208" s="1">
        <f t="shared" si="38"/>
        <v>0</v>
      </c>
      <c r="E208" s="1">
        <f t="shared" si="41"/>
        <v>0</v>
      </c>
      <c r="F208" s="1" t="str">
        <f t="shared" ca="1" si="39"/>
        <v/>
      </c>
      <c r="G208" s="1">
        <f t="shared" ca="1" si="42"/>
        <v>0</v>
      </c>
      <c r="H208" s="1">
        <f ca="1">IF(AND(G207&gt;0,G208&gt;G207,NOT(ISERROR(MATCH(G207,D:D,0)))),H207+1,H207)</f>
        <v>0</v>
      </c>
      <c r="I208" s="1">
        <f t="shared" ca="1" si="43"/>
        <v>0</v>
      </c>
      <c r="J208" s="7" t="str">
        <f t="shared" ca="1" si="44"/>
        <v/>
      </c>
      <c r="K208" s="1" t="str">
        <f ca="1">IF(J208="Linea_para_MAIL_creada_por_LuXML",IF(ISERROR(MATCH(INDIRECT(ADDRESS(ROW()-G208,7)),D:D,0)),J208,INDIRECT(ADDRESS(MATCH(INDIRECT(ADDRESS(ROW()-G208,7)),D:D,0),1))),J208)</f>
        <v/>
      </c>
      <c r="L208" s="7">
        <f t="shared" ca="1" si="45"/>
        <v>0</v>
      </c>
      <c r="M208" s="7" t="str">
        <f t="shared" ca="1" si="47"/>
        <v/>
      </c>
      <c r="N208" s="7">
        <f t="shared" ca="1" si="46"/>
        <v>0</v>
      </c>
      <c r="O208" s="9" t="str">
        <f ca="1">IF(N208&gt;-1,INDIRECT(ADDRESS(ROW(),13)),IF(N208&lt;N207,CONCATENATE("&lt;page-count count=",CHAR(34),1+LARGE(N:N,1)-LARGE(N:N,2),CHAR(34),"/&gt;"),INDIRECT(ADDRESS(ROW()-1,13))))</f>
        <v/>
      </c>
      <c r="P208" s="1">
        <f>IF(ROW()&lt;$S$4+2,IF('XML a procesar'!A207="",P207,IF(MID('XML a procesar'!A207,1,1)="&lt;",P207,P207+1)),P207)</f>
        <v>1</v>
      </c>
      <c r="Q208" s="3"/>
    </row>
    <row r="209" spans="1:17" x14ac:dyDescent="0.25">
      <c r="A209" s="1" t="str">
        <f>IF('XML a procesar'!A208&gt;0,'XML a procesar'!A208,"")</f>
        <v/>
      </c>
      <c r="B209" s="7">
        <f t="shared" si="37"/>
        <v>0</v>
      </c>
      <c r="C209" s="1">
        <f t="shared" si="40"/>
        <v>0</v>
      </c>
      <c r="D209" s="1">
        <f t="shared" si="38"/>
        <v>0</v>
      </c>
      <c r="E209" s="1">
        <f t="shared" si="41"/>
        <v>0</v>
      </c>
      <c r="F209" s="1" t="str">
        <f t="shared" ca="1" si="39"/>
        <v/>
      </c>
      <c r="G209" s="1">
        <f t="shared" ca="1" si="42"/>
        <v>0</v>
      </c>
      <c r="H209" s="1">
        <f ca="1">IF(AND(G208&gt;0,G209&gt;G208,NOT(ISERROR(MATCH(G208,D:D,0)))),H208+1,H208)</f>
        <v>0</v>
      </c>
      <c r="I209" s="1">
        <f t="shared" ca="1" si="43"/>
        <v>0</v>
      </c>
      <c r="J209" s="7" t="str">
        <f t="shared" ca="1" si="44"/>
        <v/>
      </c>
      <c r="K209" s="1" t="str">
        <f ca="1">IF(J209="Linea_para_MAIL_creada_por_LuXML",IF(ISERROR(MATCH(INDIRECT(ADDRESS(ROW()-G209,7)),D:D,0)),J209,INDIRECT(ADDRESS(MATCH(INDIRECT(ADDRESS(ROW()-G209,7)),D:D,0),1))),J209)</f>
        <v/>
      </c>
      <c r="L209" s="7">
        <f t="shared" ca="1" si="45"/>
        <v>0</v>
      </c>
      <c r="M209" s="7" t="str">
        <f t="shared" ca="1" si="47"/>
        <v/>
      </c>
      <c r="N209" s="7">
        <f t="shared" ca="1" si="46"/>
        <v>0</v>
      </c>
      <c r="O209" s="9" t="str">
        <f ca="1">IF(N209&gt;-1,INDIRECT(ADDRESS(ROW(),13)),IF(N209&lt;N208,CONCATENATE("&lt;page-count count=",CHAR(34),1+LARGE(N:N,1)-LARGE(N:N,2),CHAR(34),"/&gt;"),INDIRECT(ADDRESS(ROW()-1,13))))</f>
        <v/>
      </c>
      <c r="P209" s="1">
        <f>IF(ROW()&lt;$S$4+2,IF('XML a procesar'!A208="",P208,IF(MID('XML a procesar'!A208,1,1)="&lt;",P208,P208+1)),P208)</f>
        <v>1</v>
      </c>
      <c r="Q209" s="3"/>
    </row>
    <row r="210" spans="1:17" x14ac:dyDescent="0.25">
      <c r="A210" s="1" t="str">
        <f>IF('XML a procesar'!A209&gt;0,'XML a procesar'!A209,"")</f>
        <v/>
      </c>
      <c r="B210" s="7">
        <f t="shared" si="37"/>
        <v>0</v>
      </c>
      <c r="C210" s="1">
        <f t="shared" si="40"/>
        <v>0</v>
      </c>
      <c r="D210" s="1">
        <f t="shared" si="38"/>
        <v>0</v>
      </c>
      <c r="E210" s="1">
        <f t="shared" si="41"/>
        <v>0</v>
      </c>
      <c r="F210" s="1" t="str">
        <f t="shared" ca="1" si="39"/>
        <v/>
      </c>
      <c r="G210" s="1">
        <f t="shared" ca="1" si="42"/>
        <v>0</v>
      </c>
      <c r="H210" s="1">
        <f ca="1">IF(AND(G209&gt;0,G210&gt;G209,NOT(ISERROR(MATCH(G209,D:D,0)))),H209+1,H209)</f>
        <v>0</v>
      </c>
      <c r="I210" s="1">
        <f t="shared" ca="1" si="43"/>
        <v>0</v>
      </c>
      <c r="J210" s="7" t="str">
        <f t="shared" ca="1" si="44"/>
        <v/>
      </c>
      <c r="K210" s="1" t="str">
        <f ca="1">IF(J210="Linea_para_MAIL_creada_por_LuXML",IF(ISERROR(MATCH(INDIRECT(ADDRESS(ROW()-G210,7)),D:D,0)),J210,INDIRECT(ADDRESS(MATCH(INDIRECT(ADDRESS(ROW()-G210,7)),D:D,0),1))),J210)</f>
        <v/>
      </c>
      <c r="L210" s="7">
        <f t="shared" ca="1" si="45"/>
        <v>0</v>
      </c>
      <c r="M210" s="7" t="str">
        <f t="shared" ca="1" si="47"/>
        <v/>
      </c>
      <c r="N210" s="7">
        <f t="shared" ca="1" si="46"/>
        <v>0</v>
      </c>
      <c r="O210" s="9" t="str">
        <f ca="1">IF(N210&gt;-1,INDIRECT(ADDRESS(ROW(),13)),IF(N210&lt;N209,CONCATENATE("&lt;page-count count=",CHAR(34),1+LARGE(N:N,1)-LARGE(N:N,2),CHAR(34),"/&gt;"),INDIRECT(ADDRESS(ROW()-1,13))))</f>
        <v/>
      </c>
      <c r="P210" s="1">
        <f>IF(ROW()&lt;$S$4+2,IF('XML a procesar'!A209="",P209,IF(MID('XML a procesar'!A209,1,1)="&lt;",P209,P209+1)),P209)</f>
        <v>1</v>
      </c>
      <c r="Q210" s="3"/>
    </row>
    <row r="211" spans="1:17" x14ac:dyDescent="0.25">
      <c r="A211" s="1" t="str">
        <f>IF('XML a procesar'!A210&gt;0,'XML a procesar'!A210,"")</f>
        <v/>
      </c>
      <c r="B211" s="7">
        <f t="shared" si="37"/>
        <v>0</v>
      </c>
      <c r="C211" s="1">
        <f t="shared" si="40"/>
        <v>0</v>
      </c>
      <c r="D211" s="1">
        <f t="shared" si="38"/>
        <v>0</v>
      </c>
      <c r="E211" s="1">
        <f t="shared" si="41"/>
        <v>0</v>
      </c>
      <c r="F211" s="1" t="str">
        <f t="shared" ca="1" si="39"/>
        <v/>
      </c>
      <c r="G211" s="1">
        <f t="shared" ca="1" si="42"/>
        <v>0</v>
      </c>
      <c r="H211" s="1">
        <f ca="1">IF(AND(G210&gt;0,G211&gt;G210,NOT(ISERROR(MATCH(G210,D:D,0)))),H210+1,H210)</f>
        <v>0</v>
      </c>
      <c r="I211" s="1">
        <f t="shared" ca="1" si="43"/>
        <v>0</v>
      </c>
      <c r="J211" s="7" t="str">
        <f t="shared" ca="1" si="44"/>
        <v/>
      </c>
      <c r="K211" s="1" t="str">
        <f ca="1">IF(J211="Linea_para_MAIL_creada_por_LuXML",IF(ISERROR(MATCH(INDIRECT(ADDRESS(ROW()-G211,7)),D:D,0)),J211,INDIRECT(ADDRESS(MATCH(INDIRECT(ADDRESS(ROW()-G211,7)),D:D,0),1))),J211)</f>
        <v/>
      </c>
      <c r="L211" s="7">
        <f t="shared" ca="1" si="45"/>
        <v>0</v>
      </c>
      <c r="M211" s="7" t="str">
        <f t="shared" ca="1" si="47"/>
        <v/>
      </c>
      <c r="N211" s="7">
        <f t="shared" ca="1" si="46"/>
        <v>0</v>
      </c>
      <c r="O211" s="9" t="str">
        <f ca="1">IF(N211&gt;-1,INDIRECT(ADDRESS(ROW(),13)),IF(N211&lt;N210,CONCATENATE("&lt;page-count count=",CHAR(34),1+LARGE(N:N,1)-LARGE(N:N,2),CHAR(34),"/&gt;"),INDIRECT(ADDRESS(ROW()-1,13))))</f>
        <v/>
      </c>
      <c r="P211" s="1">
        <f>IF(ROW()&lt;$S$4+2,IF('XML a procesar'!A210="",P210,IF(MID('XML a procesar'!A210,1,1)="&lt;",P210,P210+1)),P210)</f>
        <v>1</v>
      </c>
      <c r="Q211" s="3"/>
    </row>
    <row r="212" spans="1:17" x14ac:dyDescent="0.25">
      <c r="A212" s="1" t="str">
        <f>IF('XML a procesar'!A211&gt;0,'XML a procesar'!A211,"")</f>
        <v/>
      </c>
      <c r="B212" s="7">
        <f t="shared" si="37"/>
        <v>0</v>
      </c>
      <c r="C212" s="1">
        <f t="shared" si="40"/>
        <v>0</v>
      </c>
      <c r="D212" s="1">
        <f t="shared" si="38"/>
        <v>0</v>
      </c>
      <c r="E212" s="1">
        <f t="shared" si="41"/>
        <v>0</v>
      </c>
      <c r="F212" s="1" t="str">
        <f t="shared" ca="1" si="39"/>
        <v/>
      </c>
      <c r="G212" s="1">
        <f t="shared" ca="1" si="42"/>
        <v>0</v>
      </c>
      <c r="H212" s="1">
        <f ca="1">IF(AND(G211&gt;0,G212&gt;G211,NOT(ISERROR(MATCH(G211,D:D,0)))),H211+1,H211)</f>
        <v>0</v>
      </c>
      <c r="I212" s="1">
        <f t="shared" ca="1" si="43"/>
        <v>0</v>
      </c>
      <c r="J212" s="7" t="str">
        <f t="shared" ca="1" si="44"/>
        <v/>
      </c>
      <c r="K212" s="1" t="str">
        <f ca="1">IF(J212="Linea_para_MAIL_creada_por_LuXML",IF(ISERROR(MATCH(INDIRECT(ADDRESS(ROW()-G212,7)),D:D,0)),J212,INDIRECT(ADDRESS(MATCH(INDIRECT(ADDRESS(ROW()-G212,7)),D:D,0),1))),J212)</f>
        <v/>
      </c>
      <c r="L212" s="7">
        <f t="shared" ca="1" si="45"/>
        <v>0</v>
      </c>
      <c r="M212" s="7" t="str">
        <f t="shared" ca="1" si="47"/>
        <v/>
      </c>
      <c r="N212" s="7">
        <f t="shared" ca="1" si="46"/>
        <v>0</v>
      </c>
      <c r="O212" s="9" t="str">
        <f ca="1">IF(N212&gt;-1,INDIRECT(ADDRESS(ROW(),13)),IF(N212&lt;N211,CONCATENATE("&lt;page-count count=",CHAR(34),1+LARGE(N:N,1)-LARGE(N:N,2),CHAR(34),"/&gt;"),INDIRECT(ADDRESS(ROW()-1,13))))</f>
        <v/>
      </c>
      <c r="P212" s="1">
        <f>IF(ROW()&lt;$S$4+2,IF('XML a procesar'!A211="",P211,IF(MID('XML a procesar'!A211,1,1)="&lt;",P211,P211+1)),P211)</f>
        <v>1</v>
      </c>
      <c r="Q212" s="3"/>
    </row>
    <row r="213" spans="1:17" x14ac:dyDescent="0.25">
      <c r="A213" s="1" t="str">
        <f>IF('XML a procesar'!A212&gt;0,'XML a procesar'!A212,"")</f>
        <v/>
      </c>
      <c r="B213" s="7">
        <f t="shared" si="37"/>
        <v>0</v>
      </c>
      <c r="C213" s="1">
        <f t="shared" si="40"/>
        <v>0</v>
      </c>
      <c r="D213" s="1">
        <f t="shared" si="38"/>
        <v>0</v>
      </c>
      <c r="E213" s="1">
        <f t="shared" si="41"/>
        <v>0</v>
      </c>
      <c r="F213" s="1" t="str">
        <f t="shared" ca="1" si="39"/>
        <v/>
      </c>
      <c r="G213" s="1">
        <f t="shared" ca="1" si="42"/>
        <v>0</v>
      </c>
      <c r="H213" s="1">
        <f ca="1">IF(AND(G212&gt;0,G213&gt;G212,NOT(ISERROR(MATCH(G212,D:D,0)))),H212+1,H212)</f>
        <v>0</v>
      </c>
      <c r="I213" s="1">
        <f t="shared" ca="1" si="43"/>
        <v>0</v>
      </c>
      <c r="J213" s="7" t="str">
        <f t="shared" ca="1" si="44"/>
        <v/>
      </c>
      <c r="K213" s="1" t="str">
        <f ca="1">IF(J213="Linea_para_MAIL_creada_por_LuXML",IF(ISERROR(MATCH(INDIRECT(ADDRESS(ROW()-G213,7)),D:D,0)),J213,INDIRECT(ADDRESS(MATCH(INDIRECT(ADDRESS(ROW()-G213,7)),D:D,0),1))),J213)</f>
        <v/>
      </c>
      <c r="L213" s="7">
        <f t="shared" ca="1" si="45"/>
        <v>0</v>
      </c>
      <c r="M213" s="7" t="str">
        <f t="shared" ca="1" si="47"/>
        <v/>
      </c>
      <c r="N213" s="7">
        <f t="shared" ca="1" si="46"/>
        <v>0</v>
      </c>
      <c r="O213" s="9" t="str">
        <f ca="1">IF(N213&gt;-1,INDIRECT(ADDRESS(ROW(),13)),IF(N213&lt;N212,CONCATENATE("&lt;page-count count=",CHAR(34),1+LARGE(N:N,1)-LARGE(N:N,2),CHAR(34),"/&gt;"),INDIRECT(ADDRESS(ROW()-1,13))))</f>
        <v/>
      </c>
      <c r="P213" s="1">
        <f>IF(ROW()&lt;$S$4+2,IF('XML a procesar'!A212="",P212,IF(MID('XML a procesar'!A212,1,1)="&lt;",P212,P212+1)),P212)</f>
        <v>1</v>
      </c>
      <c r="Q213" s="3"/>
    </row>
    <row r="214" spans="1:17" x14ac:dyDescent="0.25">
      <c r="A214" s="1" t="str">
        <f>IF('XML a procesar'!A213&gt;0,'XML a procesar'!A213,"")</f>
        <v/>
      </c>
      <c r="B214" s="7">
        <f t="shared" si="37"/>
        <v>0</v>
      </c>
      <c r="C214" s="1">
        <f t="shared" si="40"/>
        <v>0</v>
      </c>
      <c r="D214" s="1">
        <f t="shared" si="38"/>
        <v>0</v>
      </c>
      <c r="E214" s="1">
        <f t="shared" si="41"/>
        <v>0</v>
      </c>
      <c r="F214" s="1" t="str">
        <f t="shared" ca="1" si="39"/>
        <v/>
      </c>
      <c r="G214" s="1">
        <f t="shared" ca="1" si="42"/>
        <v>0</v>
      </c>
      <c r="H214" s="1">
        <f ca="1">IF(AND(G213&gt;0,G214&gt;G213,NOT(ISERROR(MATCH(G213,D:D,0)))),H213+1,H213)</f>
        <v>0</v>
      </c>
      <c r="I214" s="1">
        <f t="shared" ca="1" si="43"/>
        <v>0</v>
      </c>
      <c r="J214" s="7" t="str">
        <f t="shared" ca="1" si="44"/>
        <v/>
      </c>
      <c r="K214" s="1" t="str">
        <f ca="1">IF(J214="Linea_para_MAIL_creada_por_LuXML",IF(ISERROR(MATCH(INDIRECT(ADDRESS(ROW()-G214,7)),D:D,0)),J214,INDIRECT(ADDRESS(MATCH(INDIRECT(ADDRESS(ROW()-G214,7)),D:D,0),1))),J214)</f>
        <v/>
      </c>
      <c r="L214" s="7">
        <f t="shared" ca="1" si="45"/>
        <v>0</v>
      </c>
      <c r="M214" s="7" t="str">
        <f t="shared" ca="1" si="47"/>
        <v/>
      </c>
      <c r="N214" s="7">
        <f t="shared" ca="1" si="46"/>
        <v>0</v>
      </c>
      <c r="O214" s="9" t="str">
        <f ca="1">IF(N214&gt;-1,INDIRECT(ADDRESS(ROW(),13)),IF(N214&lt;N213,CONCATENATE("&lt;page-count count=",CHAR(34),1+LARGE(N:N,1)-LARGE(N:N,2),CHAR(34),"/&gt;"),INDIRECT(ADDRESS(ROW()-1,13))))</f>
        <v/>
      </c>
      <c r="P214" s="1">
        <f>IF(ROW()&lt;$S$4+2,IF('XML a procesar'!A213="",P213,IF(MID('XML a procesar'!A213,1,1)="&lt;",P213,P213+1)),P213)</f>
        <v>1</v>
      </c>
      <c r="Q214" s="3"/>
    </row>
    <row r="215" spans="1:17" x14ac:dyDescent="0.25">
      <c r="A215" s="1" t="str">
        <f>IF('XML a procesar'!A214&gt;0,'XML a procesar'!A214,"")</f>
        <v/>
      </c>
      <c r="B215" s="7">
        <f t="shared" si="37"/>
        <v>0</v>
      </c>
      <c r="C215" s="1">
        <f t="shared" si="40"/>
        <v>0</v>
      </c>
      <c r="D215" s="1">
        <f t="shared" si="38"/>
        <v>0</v>
      </c>
      <c r="E215" s="1">
        <f t="shared" si="41"/>
        <v>0</v>
      </c>
      <c r="F215" s="1" t="str">
        <f t="shared" ca="1" si="39"/>
        <v/>
      </c>
      <c r="G215" s="1">
        <f t="shared" ca="1" si="42"/>
        <v>0</v>
      </c>
      <c r="H215" s="1">
        <f ca="1">IF(AND(G214&gt;0,G215&gt;G214,NOT(ISERROR(MATCH(G214,D:D,0)))),H214+1,H214)</f>
        <v>0</v>
      </c>
      <c r="I215" s="1">
        <f t="shared" ca="1" si="43"/>
        <v>0</v>
      </c>
      <c r="J215" s="7" t="str">
        <f t="shared" ca="1" si="44"/>
        <v/>
      </c>
      <c r="K215" s="1" t="str">
        <f ca="1">IF(J215="Linea_para_MAIL_creada_por_LuXML",IF(ISERROR(MATCH(INDIRECT(ADDRESS(ROW()-G215,7)),D:D,0)),J215,INDIRECT(ADDRESS(MATCH(INDIRECT(ADDRESS(ROW()-G215,7)),D:D,0),1))),J215)</f>
        <v/>
      </c>
      <c r="L215" s="7">
        <f t="shared" ca="1" si="45"/>
        <v>0</v>
      </c>
      <c r="M215" s="7" t="str">
        <f t="shared" ca="1" si="47"/>
        <v/>
      </c>
      <c r="N215" s="7">
        <f t="shared" ca="1" si="46"/>
        <v>0</v>
      </c>
      <c r="O215" s="9" t="str">
        <f ca="1">IF(N215&gt;-1,INDIRECT(ADDRESS(ROW(),13)),IF(N215&lt;N214,CONCATENATE("&lt;page-count count=",CHAR(34),1+LARGE(N:N,1)-LARGE(N:N,2),CHAR(34),"/&gt;"),INDIRECT(ADDRESS(ROW()-1,13))))</f>
        <v/>
      </c>
      <c r="P215" s="1">
        <f>IF(ROW()&lt;$S$4+2,IF('XML a procesar'!A214="",P214,IF(MID('XML a procesar'!A214,1,1)="&lt;",P214,P214+1)),P214)</f>
        <v>1</v>
      </c>
      <c r="Q215" s="3"/>
    </row>
    <row r="216" spans="1:17" x14ac:dyDescent="0.25">
      <c r="A216" s="1" t="str">
        <f>IF('XML a procesar'!A215&gt;0,'XML a procesar'!A215,"")</f>
        <v/>
      </c>
      <c r="B216" s="7">
        <f t="shared" si="37"/>
        <v>0</v>
      </c>
      <c r="C216" s="1">
        <f t="shared" si="40"/>
        <v>0</v>
      </c>
      <c r="D216" s="1">
        <f t="shared" si="38"/>
        <v>0</v>
      </c>
      <c r="E216" s="1">
        <f t="shared" si="41"/>
        <v>0</v>
      </c>
      <c r="F216" s="1" t="str">
        <f t="shared" ca="1" si="39"/>
        <v/>
      </c>
      <c r="G216" s="1">
        <f t="shared" ca="1" si="42"/>
        <v>0</v>
      </c>
      <c r="H216" s="1">
        <f ca="1">IF(AND(G215&gt;0,G216&gt;G215,NOT(ISERROR(MATCH(G215,D:D,0)))),H215+1,H215)</f>
        <v>0</v>
      </c>
      <c r="I216" s="1">
        <f t="shared" ca="1" si="43"/>
        <v>0</v>
      </c>
      <c r="J216" s="7" t="str">
        <f t="shared" ca="1" si="44"/>
        <v/>
      </c>
      <c r="K216" s="1" t="str">
        <f ca="1">IF(J216="Linea_para_MAIL_creada_por_LuXML",IF(ISERROR(MATCH(INDIRECT(ADDRESS(ROW()-G216,7)),D:D,0)),J216,INDIRECT(ADDRESS(MATCH(INDIRECT(ADDRESS(ROW()-G216,7)),D:D,0),1))),J216)</f>
        <v/>
      </c>
      <c r="L216" s="7">
        <f t="shared" ca="1" si="45"/>
        <v>0</v>
      </c>
      <c r="M216" s="7" t="str">
        <f t="shared" ca="1" si="47"/>
        <v/>
      </c>
      <c r="N216" s="7">
        <f t="shared" ca="1" si="46"/>
        <v>0</v>
      </c>
      <c r="O216" s="9" t="str">
        <f ca="1">IF(N216&gt;-1,INDIRECT(ADDRESS(ROW(),13)),IF(N216&lt;N215,CONCATENATE("&lt;page-count count=",CHAR(34),1+LARGE(N:N,1)-LARGE(N:N,2),CHAR(34),"/&gt;"),INDIRECT(ADDRESS(ROW()-1,13))))</f>
        <v/>
      </c>
      <c r="P216" s="1">
        <f>IF(ROW()&lt;$S$4+2,IF('XML a procesar'!A215="",P215,IF(MID('XML a procesar'!A215,1,1)="&lt;",P215,P215+1)),P215)</f>
        <v>1</v>
      </c>
      <c r="Q216" s="3"/>
    </row>
    <row r="217" spans="1:17" x14ac:dyDescent="0.25">
      <c r="A217" s="1" t="str">
        <f>IF('XML a procesar'!A216&gt;0,'XML a procesar'!A216,"")</f>
        <v/>
      </c>
      <c r="B217" s="7">
        <f t="shared" si="37"/>
        <v>0</v>
      </c>
      <c r="C217" s="1">
        <f t="shared" si="40"/>
        <v>0</v>
      </c>
      <c r="D217" s="1">
        <f t="shared" si="38"/>
        <v>0</v>
      </c>
      <c r="E217" s="1">
        <f t="shared" si="41"/>
        <v>0</v>
      </c>
      <c r="F217" s="1" t="str">
        <f t="shared" ca="1" si="39"/>
        <v/>
      </c>
      <c r="G217" s="1">
        <f t="shared" ca="1" si="42"/>
        <v>0</v>
      </c>
      <c r="H217" s="1">
        <f ca="1">IF(AND(G216&gt;0,G217&gt;G216,NOT(ISERROR(MATCH(G216,D:D,0)))),H216+1,H216)</f>
        <v>0</v>
      </c>
      <c r="I217" s="1">
        <f t="shared" ca="1" si="43"/>
        <v>0</v>
      </c>
      <c r="J217" s="7" t="str">
        <f t="shared" ca="1" si="44"/>
        <v/>
      </c>
      <c r="K217" s="1" t="str">
        <f ca="1">IF(J217="Linea_para_MAIL_creada_por_LuXML",IF(ISERROR(MATCH(INDIRECT(ADDRESS(ROW()-G217,7)),D:D,0)),J217,INDIRECT(ADDRESS(MATCH(INDIRECT(ADDRESS(ROW()-G217,7)),D:D,0),1))),J217)</f>
        <v/>
      </c>
      <c r="L217" s="7">
        <f t="shared" ca="1" si="45"/>
        <v>0</v>
      </c>
      <c r="M217" s="7" t="str">
        <f t="shared" ca="1" si="47"/>
        <v/>
      </c>
      <c r="N217" s="7">
        <f t="shared" ca="1" si="46"/>
        <v>0</v>
      </c>
      <c r="O217" s="9" t="str">
        <f ca="1">IF(N217&gt;-1,INDIRECT(ADDRESS(ROW(),13)),IF(N217&lt;N216,CONCATENATE("&lt;page-count count=",CHAR(34),1+LARGE(N:N,1)-LARGE(N:N,2),CHAR(34),"/&gt;"),INDIRECT(ADDRESS(ROW()-1,13))))</f>
        <v/>
      </c>
      <c r="P217" s="1">
        <f>IF(ROW()&lt;$S$4+2,IF('XML a procesar'!A216="",P216,IF(MID('XML a procesar'!A216,1,1)="&lt;",P216,P216+1)),P216)</f>
        <v>1</v>
      </c>
      <c r="Q217" s="3"/>
    </row>
    <row r="218" spans="1:17" x14ac:dyDescent="0.25">
      <c r="A218" s="1" t="str">
        <f>IF('XML a procesar'!A217&gt;0,'XML a procesar'!A217,"")</f>
        <v/>
      </c>
      <c r="B218" s="7">
        <f t="shared" si="37"/>
        <v>0</v>
      </c>
      <c r="C218" s="1">
        <f t="shared" si="40"/>
        <v>0</v>
      </c>
      <c r="D218" s="1">
        <f t="shared" si="38"/>
        <v>0</v>
      </c>
      <c r="E218" s="1">
        <f t="shared" si="41"/>
        <v>0</v>
      </c>
      <c r="F218" s="1" t="str">
        <f t="shared" ca="1" si="39"/>
        <v/>
      </c>
      <c r="G218" s="1">
        <f t="shared" ca="1" si="42"/>
        <v>0</v>
      </c>
      <c r="H218" s="1">
        <f ca="1">IF(AND(G217&gt;0,G218&gt;G217,NOT(ISERROR(MATCH(G217,D:D,0)))),H217+1,H217)</f>
        <v>0</v>
      </c>
      <c r="I218" s="1">
        <f t="shared" ca="1" si="43"/>
        <v>0</v>
      </c>
      <c r="J218" s="7" t="str">
        <f t="shared" ca="1" si="44"/>
        <v/>
      </c>
      <c r="K218" s="1" t="str">
        <f ca="1">IF(J218="Linea_para_MAIL_creada_por_LuXML",IF(ISERROR(MATCH(INDIRECT(ADDRESS(ROW()-G218,7)),D:D,0)),J218,INDIRECT(ADDRESS(MATCH(INDIRECT(ADDRESS(ROW()-G218,7)),D:D,0),1))),J218)</f>
        <v/>
      </c>
      <c r="L218" s="7">
        <f t="shared" ca="1" si="45"/>
        <v>0</v>
      </c>
      <c r="M218" s="7" t="str">
        <f t="shared" ca="1" si="47"/>
        <v/>
      </c>
      <c r="N218" s="7">
        <f t="shared" ca="1" si="46"/>
        <v>0</v>
      </c>
      <c r="O218" s="9" t="str">
        <f ca="1">IF(N218&gt;-1,INDIRECT(ADDRESS(ROW(),13)),IF(N218&lt;N217,CONCATENATE("&lt;page-count count=",CHAR(34),1+LARGE(N:N,1)-LARGE(N:N,2),CHAR(34),"/&gt;"),INDIRECT(ADDRESS(ROW()-1,13))))</f>
        <v/>
      </c>
      <c r="P218" s="1">
        <f>IF(ROW()&lt;$S$4+2,IF('XML a procesar'!A217="",P217,IF(MID('XML a procesar'!A217,1,1)="&lt;",P217,P217+1)),P217)</f>
        <v>1</v>
      </c>
      <c r="Q218" s="3"/>
    </row>
    <row r="219" spans="1:17" x14ac:dyDescent="0.25">
      <c r="A219" s="1" t="str">
        <f>IF('XML a procesar'!A218&gt;0,'XML a procesar'!A218,"")</f>
        <v/>
      </c>
      <c r="B219" s="7">
        <f t="shared" si="37"/>
        <v>0</v>
      </c>
      <c r="C219" s="1">
        <f t="shared" si="40"/>
        <v>0</v>
      </c>
      <c r="D219" s="1">
        <f t="shared" si="38"/>
        <v>0</v>
      </c>
      <c r="E219" s="1">
        <f t="shared" si="41"/>
        <v>0</v>
      </c>
      <c r="F219" s="1" t="str">
        <f t="shared" ca="1" si="39"/>
        <v/>
      </c>
      <c r="G219" s="1">
        <f t="shared" ca="1" si="42"/>
        <v>0</v>
      </c>
      <c r="H219" s="1">
        <f ca="1">IF(AND(G218&gt;0,G219&gt;G218,NOT(ISERROR(MATCH(G218,D:D,0)))),H218+1,H218)</f>
        <v>0</v>
      </c>
      <c r="I219" s="1">
        <f t="shared" ca="1" si="43"/>
        <v>0</v>
      </c>
      <c r="J219" s="7" t="str">
        <f t="shared" ca="1" si="44"/>
        <v/>
      </c>
      <c r="K219" s="1" t="str">
        <f ca="1">IF(J219="Linea_para_MAIL_creada_por_LuXML",IF(ISERROR(MATCH(INDIRECT(ADDRESS(ROW()-G219,7)),D:D,0)),J219,INDIRECT(ADDRESS(MATCH(INDIRECT(ADDRESS(ROW()-G219,7)),D:D,0),1))),J219)</f>
        <v/>
      </c>
      <c r="L219" s="7">
        <f t="shared" ca="1" si="45"/>
        <v>0</v>
      </c>
      <c r="M219" s="7" t="str">
        <f t="shared" ca="1" si="47"/>
        <v/>
      </c>
      <c r="N219" s="7">
        <f t="shared" ca="1" si="46"/>
        <v>0</v>
      </c>
      <c r="O219" s="9" t="str">
        <f ca="1">IF(N219&gt;-1,INDIRECT(ADDRESS(ROW(),13)),IF(N219&lt;N218,CONCATENATE("&lt;page-count count=",CHAR(34),1+LARGE(N:N,1)-LARGE(N:N,2),CHAR(34),"/&gt;"),INDIRECT(ADDRESS(ROW()-1,13))))</f>
        <v/>
      </c>
      <c r="P219" s="1">
        <f>IF(ROW()&lt;$S$4+2,IF('XML a procesar'!A218="",P218,IF(MID('XML a procesar'!A218,1,1)="&lt;",P218,P218+1)),P218)</f>
        <v>1</v>
      </c>
      <c r="Q219" s="3"/>
    </row>
    <row r="220" spans="1:17" x14ac:dyDescent="0.25">
      <c r="A220" s="1" t="str">
        <f>IF('XML a procesar'!A219&gt;0,'XML a procesar'!A219,"")</f>
        <v/>
      </c>
      <c r="B220" s="7">
        <f t="shared" si="37"/>
        <v>0</v>
      </c>
      <c r="C220" s="1">
        <f t="shared" si="40"/>
        <v>0</v>
      </c>
      <c r="D220" s="1">
        <f t="shared" si="38"/>
        <v>0</v>
      </c>
      <c r="E220" s="1">
        <f t="shared" si="41"/>
        <v>0</v>
      </c>
      <c r="F220" s="1" t="str">
        <f t="shared" ca="1" si="39"/>
        <v/>
      </c>
      <c r="G220" s="1">
        <f t="shared" ca="1" si="42"/>
        <v>0</v>
      </c>
      <c r="H220" s="1">
        <f ca="1">IF(AND(G219&gt;0,G220&gt;G219,NOT(ISERROR(MATCH(G219,D:D,0)))),H219+1,H219)</f>
        <v>0</v>
      </c>
      <c r="I220" s="1">
        <f t="shared" ca="1" si="43"/>
        <v>0</v>
      </c>
      <c r="J220" s="7" t="str">
        <f t="shared" ca="1" si="44"/>
        <v/>
      </c>
      <c r="K220" s="1" t="str">
        <f ca="1">IF(J220="Linea_para_MAIL_creada_por_LuXML",IF(ISERROR(MATCH(INDIRECT(ADDRESS(ROW()-G220,7)),D:D,0)),J220,INDIRECT(ADDRESS(MATCH(INDIRECT(ADDRESS(ROW()-G220,7)),D:D,0),1))),J220)</f>
        <v/>
      </c>
      <c r="L220" s="7">
        <f t="shared" ca="1" si="45"/>
        <v>0</v>
      </c>
      <c r="M220" s="7" t="str">
        <f t="shared" ca="1" si="47"/>
        <v/>
      </c>
      <c r="N220" s="7">
        <f t="shared" ca="1" si="46"/>
        <v>0</v>
      </c>
      <c r="O220" s="9" t="str">
        <f ca="1">IF(N220&gt;-1,INDIRECT(ADDRESS(ROW(),13)),IF(N220&lt;N219,CONCATENATE("&lt;page-count count=",CHAR(34),1+LARGE(N:N,1)-LARGE(N:N,2),CHAR(34),"/&gt;"),INDIRECT(ADDRESS(ROW()-1,13))))</f>
        <v/>
      </c>
      <c r="P220" s="1">
        <f>IF(ROW()&lt;$S$4+2,IF('XML a procesar'!A219="",P219,IF(MID('XML a procesar'!A219,1,1)="&lt;",P219,P219+1)),P219)</f>
        <v>1</v>
      </c>
      <c r="Q220" s="3"/>
    </row>
    <row r="221" spans="1:17" x14ac:dyDescent="0.25">
      <c r="A221" s="1" t="str">
        <f>IF('XML a procesar'!A220&gt;0,'XML a procesar'!A220,"")</f>
        <v/>
      </c>
      <c r="B221" s="7">
        <f t="shared" si="37"/>
        <v>0</v>
      </c>
      <c r="C221" s="1">
        <f t="shared" si="40"/>
        <v>0</v>
      </c>
      <c r="D221" s="1">
        <f t="shared" si="38"/>
        <v>0</v>
      </c>
      <c r="E221" s="1">
        <f t="shared" si="41"/>
        <v>0</v>
      </c>
      <c r="F221" s="1" t="str">
        <f t="shared" ca="1" si="39"/>
        <v/>
      </c>
      <c r="G221" s="1">
        <f t="shared" ca="1" si="42"/>
        <v>0</v>
      </c>
      <c r="H221" s="1">
        <f ca="1">IF(AND(G220&gt;0,G221&gt;G220,NOT(ISERROR(MATCH(G220,D:D,0)))),H220+1,H220)</f>
        <v>0</v>
      </c>
      <c r="I221" s="1">
        <f t="shared" ca="1" si="43"/>
        <v>0</v>
      </c>
      <c r="J221" s="7" t="str">
        <f t="shared" ca="1" si="44"/>
        <v/>
      </c>
      <c r="K221" s="1" t="str">
        <f ca="1">IF(J221="Linea_para_MAIL_creada_por_LuXML",IF(ISERROR(MATCH(INDIRECT(ADDRESS(ROW()-G221,7)),D:D,0)),J221,INDIRECT(ADDRESS(MATCH(INDIRECT(ADDRESS(ROW()-G221,7)),D:D,0),1))),J221)</f>
        <v/>
      </c>
      <c r="L221" s="7">
        <f t="shared" ca="1" si="45"/>
        <v>0</v>
      </c>
      <c r="M221" s="7" t="str">
        <f t="shared" ca="1" si="47"/>
        <v/>
      </c>
      <c r="N221" s="7">
        <f t="shared" ca="1" si="46"/>
        <v>0</v>
      </c>
      <c r="O221" s="9" t="str">
        <f ca="1">IF(N221&gt;-1,INDIRECT(ADDRESS(ROW(),13)),IF(N221&lt;N220,CONCATENATE("&lt;page-count count=",CHAR(34),1+LARGE(N:N,1)-LARGE(N:N,2),CHAR(34),"/&gt;"),INDIRECT(ADDRESS(ROW()-1,13))))</f>
        <v/>
      </c>
      <c r="P221" s="1">
        <f>IF(ROW()&lt;$S$4+2,IF('XML a procesar'!A220="",P220,IF(MID('XML a procesar'!A220,1,1)="&lt;",P220,P220+1)),P220)</f>
        <v>1</v>
      </c>
      <c r="Q221" s="3"/>
    </row>
    <row r="222" spans="1:17" x14ac:dyDescent="0.25">
      <c r="A222" s="1" t="str">
        <f>IF('XML a procesar'!A221&gt;0,'XML a procesar'!A221,"")</f>
        <v/>
      </c>
      <c r="B222" s="7">
        <f t="shared" si="37"/>
        <v>0</v>
      </c>
      <c r="C222" s="1">
        <f t="shared" si="40"/>
        <v>0</v>
      </c>
      <c r="D222" s="1">
        <f t="shared" si="38"/>
        <v>0</v>
      </c>
      <c r="E222" s="1">
        <f t="shared" si="41"/>
        <v>0</v>
      </c>
      <c r="F222" s="1" t="str">
        <f t="shared" ca="1" si="39"/>
        <v/>
      </c>
      <c r="G222" s="1">
        <f t="shared" ca="1" si="42"/>
        <v>0</v>
      </c>
      <c r="H222" s="1">
        <f ca="1">IF(AND(G221&gt;0,G222&gt;G221,NOT(ISERROR(MATCH(G221,D:D,0)))),H221+1,H221)</f>
        <v>0</v>
      </c>
      <c r="I222" s="1">
        <f t="shared" ca="1" si="43"/>
        <v>0</v>
      </c>
      <c r="J222" s="7" t="str">
        <f t="shared" ca="1" si="44"/>
        <v/>
      </c>
      <c r="K222" s="1" t="str">
        <f ca="1">IF(J222="Linea_para_MAIL_creada_por_LuXML",IF(ISERROR(MATCH(INDIRECT(ADDRESS(ROW()-G222,7)),D:D,0)),J222,INDIRECT(ADDRESS(MATCH(INDIRECT(ADDRESS(ROW()-G222,7)),D:D,0),1))),J222)</f>
        <v/>
      </c>
      <c r="L222" s="7">
        <f t="shared" ca="1" si="45"/>
        <v>0</v>
      </c>
      <c r="M222" s="7" t="str">
        <f t="shared" ca="1" si="47"/>
        <v/>
      </c>
      <c r="N222" s="7">
        <f t="shared" ca="1" si="46"/>
        <v>0</v>
      </c>
      <c r="O222" s="9" t="str">
        <f ca="1">IF(N222&gt;-1,INDIRECT(ADDRESS(ROW(),13)),IF(N222&lt;N221,CONCATENATE("&lt;page-count count=",CHAR(34),1+LARGE(N:N,1)-LARGE(N:N,2),CHAR(34),"/&gt;"),INDIRECT(ADDRESS(ROW()-1,13))))</f>
        <v/>
      </c>
      <c r="P222" s="1">
        <f>IF(ROW()&lt;$S$4+2,IF('XML a procesar'!A221="",P221,IF(MID('XML a procesar'!A221,1,1)="&lt;",P221,P221+1)),P221)</f>
        <v>1</v>
      </c>
      <c r="Q222" s="3"/>
    </row>
    <row r="223" spans="1:17" x14ac:dyDescent="0.25">
      <c r="A223" s="1" t="str">
        <f>IF('XML a procesar'!A222&gt;0,'XML a procesar'!A222,"")</f>
        <v/>
      </c>
      <c r="B223" s="7">
        <f t="shared" si="37"/>
        <v>0</v>
      </c>
      <c r="C223" s="1">
        <f t="shared" si="40"/>
        <v>0</v>
      </c>
      <c r="D223" s="1">
        <f t="shared" si="38"/>
        <v>0</v>
      </c>
      <c r="E223" s="1">
        <f t="shared" si="41"/>
        <v>0</v>
      </c>
      <c r="F223" s="1" t="str">
        <f t="shared" ca="1" si="39"/>
        <v/>
      </c>
      <c r="G223" s="1">
        <f t="shared" ca="1" si="42"/>
        <v>0</v>
      </c>
      <c r="H223" s="1">
        <f ca="1">IF(AND(G222&gt;0,G223&gt;G222,NOT(ISERROR(MATCH(G222,D:D,0)))),H222+1,H222)</f>
        <v>0</v>
      </c>
      <c r="I223" s="1">
        <f t="shared" ca="1" si="43"/>
        <v>0</v>
      </c>
      <c r="J223" s="7" t="str">
        <f t="shared" ca="1" si="44"/>
        <v/>
      </c>
      <c r="K223" s="1" t="str">
        <f ca="1">IF(J223="Linea_para_MAIL_creada_por_LuXML",IF(ISERROR(MATCH(INDIRECT(ADDRESS(ROW()-G223,7)),D:D,0)),J223,INDIRECT(ADDRESS(MATCH(INDIRECT(ADDRESS(ROW()-G223,7)),D:D,0),1))),J223)</f>
        <v/>
      </c>
      <c r="L223" s="7">
        <f t="shared" ca="1" si="45"/>
        <v>0</v>
      </c>
      <c r="M223" s="7" t="str">
        <f t="shared" ca="1" si="47"/>
        <v/>
      </c>
      <c r="N223" s="7">
        <f t="shared" ca="1" si="46"/>
        <v>0</v>
      </c>
      <c r="O223" s="9" t="str">
        <f ca="1">IF(N223&gt;-1,INDIRECT(ADDRESS(ROW(),13)),IF(N223&lt;N222,CONCATENATE("&lt;page-count count=",CHAR(34),1+LARGE(N:N,1)-LARGE(N:N,2),CHAR(34),"/&gt;"),INDIRECT(ADDRESS(ROW()-1,13))))</f>
        <v/>
      </c>
      <c r="P223" s="1">
        <f>IF(ROW()&lt;$S$4+2,IF('XML a procesar'!A222="",P222,IF(MID('XML a procesar'!A222,1,1)="&lt;",P222,P222+1)),P222)</f>
        <v>1</v>
      </c>
      <c r="Q223" s="3"/>
    </row>
    <row r="224" spans="1:17" x14ac:dyDescent="0.25">
      <c r="A224" s="1" t="str">
        <f>IF('XML a procesar'!A223&gt;0,'XML a procesar'!A223,"")</f>
        <v/>
      </c>
      <c r="B224" s="7">
        <f t="shared" si="37"/>
        <v>0</v>
      </c>
      <c r="C224" s="1">
        <f t="shared" si="40"/>
        <v>0</v>
      </c>
      <c r="D224" s="1">
        <f t="shared" si="38"/>
        <v>0</v>
      </c>
      <c r="E224" s="1">
        <f t="shared" si="41"/>
        <v>0</v>
      </c>
      <c r="F224" s="1" t="str">
        <f t="shared" ca="1" si="39"/>
        <v/>
      </c>
      <c r="G224" s="1">
        <f t="shared" ca="1" si="42"/>
        <v>0</v>
      </c>
      <c r="H224" s="1">
        <f ca="1">IF(AND(G223&gt;0,G224&gt;G223,NOT(ISERROR(MATCH(G223,D:D,0)))),H223+1,H223)</f>
        <v>0</v>
      </c>
      <c r="I224" s="1">
        <f t="shared" ca="1" si="43"/>
        <v>0</v>
      </c>
      <c r="J224" s="7" t="str">
        <f t="shared" ca="1" si="44"/>
        <v/>
      </c>
      <c r="K224" s="1" t="str">
        <f ca="1">IF(J224="Linea_para_MAIL_creada_por_LuXML",IF(ISERROR(MATCH(INDIRECT(ADDRESS(ROW()-G224,7)),D:D,0)),J224,INDIRECT(ADDRESS(MATCH(INDIRECT(ADDRESS(ROW()-G224,7)),D:D,0),1))),J224)</f>
        <v/>
      </c>
      <c r="L224" s="7">
        <f t="shared" ca="1" si="45"/>
        <v>0</v>
      </c>
      <c r="M224" s="7" t="str">
        <f t="shared" ca="1" si="47"/>
        <v/>
      </c>
      <c r="N224" s="7">
        <f t="shared" ca="1" si="46"/>
        <v>0</v>
      </c>
      <c r="O224" s="9" t="str">
        <f ca="1">IF(N224&gt;-1,INDIRECT(ADDRESS(ROW(),13)),IF(N224&lt;N223,CONCATENATE("&lt;page-count count=",CHAR(34),1+LARGE(N:N,1)-LARGE(N:N,2),CHAR(34),"/&gt;"),INDIRECT(ADDRESS(ROW()-1,13))))</f>
        <v/>
      </c>
      <c r="P224" s="1">
        <f>IF(ROW()&lt;$S$4+2,IF('XML a procesar'!A223="",P223,IF(MID('XML a procesar'!A223,1,1)="&lt;",P223,P223+1)),P223)</f>
        <v>1</v>
      </c>
      <c r="Q224" s="3"/>
    </row>
    <row r="225" spans="1:17" x14ac:dyDescent="0.25">
      <c r="A225" s="1" t="str">
        <f>IF('XML a procesar'!A224&gt;0,'XML a procesar'!A224,"")</f>
        <v/>
      </c>
      <c r="B225" s="7">
        <f t="shared" si="37"/>
        <v>0</v>
      </c>
      <c r="C225" s="1">
        <f t="shared" si="40"/>
        <v>0</v>
      </c>
      <c r="D225" s="1">
        <f t="shared" si="38"/>
        <v>0</v>
      </c>
      <c r="E225" s="1">
        <f t="shared" si="41"/>
        <v>0</v>
      </c>
      <c r="F225" s="1" t="str">
        <f t="shared" ca="1" si="39"/>
        <v/>
      </c>
      <c r="G225" s="1">
        <f t="shared" ca="1" si="42"/>
        <v>0</v>
      </c>
      <c r="H225" s="1">
        <f ca="1">IF(AND(G224&gt;0,G225&gt;G224,NOT(ISERROR(MATCH(G224,D:D,0)))),H224+1,H224)</f>
        <v>0</v>
      </c>
      <c r="I225" s="1">
        <f t="shared" ca="1" si="43"/>
        <v>0</v>
      </c>
      <c r="J225" s="7" t="str">
        <f t="shared" ca="1" si="44"/>
        <v/>
      </c>
      <c r="K225" s="1" t="str">
        <f ca="1">IF(J225="Linea_para_MAIL_creada_por_LuXML",IF(ISERROR(MATCH(INDIRECT(ADDRESS(ROW()-G225,7)),D:D,0)),J225,INDIRECT(ADDRESS(MATCH(INDIRECT(ADDRESS(ROW()-G225,7)),D:D,0),1))),J225)</f>
        <v/>
      </c>
      <c r="L225" s="7">
        <f t="shared" ca="1" si="45"/>
        <v>0</v>
      </c>
      <c r="M225" s="7" t="str">
        <f t="shared" ca="1" si="47"/>
        <v/>
      </c>
      <c r="N225" s="7">
        <f t="shared" ca="1" si="46"/>
        <v>0</v>
      </c>
      <c r="O225" s="9" t="str">
        <f ca="1">IF(N225&gt;-1,INDIRECT(ADDRESS(ROW(),13)),IF(N225&lt;N224,CONCATENATE("&lt;page-count count=",CHAR(34),1+LARGE(N:N,1)-LARGE(N:N,2),CHAR(34),"/&gt;"),INDIRECT(ADDRESS(ROW()-1,13))))</f>
        <v/>
      </c>
      <c r="P225" s="1">
        <f>IF(ROW()&lt;$S$4+2,IF('XML a procesar'!A224="",P224,IF(MID('XML a procesar'!A224,1,1)="&lt;",P224,P224+1)),P224)</f>
        <v>1</v>
      </c>
      <c r="Q225" s="3"/>
    </row>
    <row r="226" spans="1:17" x14ac:dyDescent="0.25">
      <c r="A226" s="1" t="str">
        <f>IF('XML a procesar'!A225&gt;0,'XML a procesar'!A225,"")</f>
        <v/>
      </c>
      <c r="B226" s="7">
        <f t="shared" si="37"/>
        <v>0</v>
      </c>
      <c r="C226" s="1">
        <f t="shared" si="40"/>
        <v>0</v>
      </c>
      <c r="D226" s="1">
        <f t="shared" si="38"/>
        <v>0</v>
      </c>
      <c r="E226" s="1">
        <f t="shared" si="41"/>
        <v>0</v>
      </c>
      <c r="F226" s="1" t="str">
        <f t="shared" ca="1" si="39"/>
        <v/>
      </c>
      <c r="G226" s="1">
        <f t="shared" ca="1" si="42"/>
        <v>0</v>
      </c>
      <c r="H226" s="1">
        <f ca="1">IF(AND(G225&gt;0,G226&gt;G225,NOT(ISERROR(MATCH(G225,D:D,0)))),H225+1,H225)</f>
        <v>0</v>
      </c>
      <c r="I226" s="1">
        <f t="shared" ca="1" si="43"/>
        <v>0</v>
      </c>
      <c r="J226" s="7" t="str">
        <f t="shared" ca="1" si="44"/>
        <v/>
      </c>
      <c r="K226" s="1" t="str">
        <f ca="1">IF(J226="Linea_para_MAIL_creada_por_LuXML",IF(ISERROR(MATCH(INDIRECT(ADDRESS(ROW()-G226,7)),D:D,0)),J226,INDIRECT(ADDRESS(MATCH(INDIRECT(ADDRESS(ROW()-G226,7)),D:D,0),1))),J226)</f>
        <v/>
      </c>
      <c r="L226" s="7">
        <f t="shared" ca="1" si="45"/>
        <v>0</v>
      </c>
      <c r="M226" s="7" t="str">
        <f t="shared" ca="1" si="47"/>
        <v/>
      </c>
      <c r="N226" s="7">
        <f t="shared" ca="1" si="46"/>
        <v>0</v>
      </c>
      <c r="O226" s="9" t="str">
        <f ca="1">IF(N226&gt;-1,INDIRECT(ADDRESS(ROW(),13)),IF(N226&lt;N225,CONCATENATE("&lt;page-count count=",CHAR(34),1+LARGE(N:N,1)-LARGE(N:N,2),CHAR(34),"/&gt;"),INDIRECT(ADDRESS(ROW()-1,13))))</f>
        <v/>
      </c>
      <c r="P226" s="1">
        <f>IF(ROW()&lt;$S$4+2,IF('XML a procesar'!A225="",P225,IF(MID('XML a procesar'!A225,1,1)="&lt;",P225,P225+1)),P225)</f>
        <v>1</v>
      </c>
      <c r="Q226" s="3"/>
    </row>
    <row r="227" spans="1:17" x14ac:dyDescent="0.25">
      <c r="A227" s="1" t="str">
        <f>IF('XML a procesar'!A226&gt;0,'XML a procesar'!A226,"")</f>
        <v/>
      </c>
      <c r="B227" s="7">
        <f t="shared" si="37"/>
        <v>0</v>
      </c>
      <c r="C227" s="1">
        <f t="shared" si="40"/>
        <v>0</v>
      </c>
      <c r="D227" s="1">
        <f t="shared" si="38"/>
        <v>0</v>
      </c>
      <c r="E227" s="1">
        <f t="shared" si="41"/>
        <v>0</v>
      </c>
      <c r="F227" s="1" t="str">
        <f t="shared" ca="1" si="39"/>
        <v/>
      </c>
      <c r="G227" s="1">
        <f t="shared" ca="1" si="42"/>
        <v>0</v>
      </c>
      <c r="H227" s="1">
        <f ca="1">IF(AND(G226&gt;0,G227&gt;G226,NOT(ISERROR(MATCH(G226,D:D,0)))),H226+1,H226)</f>
        <v>0</v>
      </c>
      <c r="I227" s="1">
        <f t="shared" ca="1" si="43"/>
        <v>0</v>
      </c>
      <c r="J227" s="7" t="str">
        <f t="shared" ca="1" si="44"/>
        <v/>
      </c>
      <c r="K227" s="1" t="str">
        <f ca="1">IF(J227="Linea_para_MAIL_creada_por_LuXML",IF(ISERROR(MATCH(INDIRECT(ADDRESS(ROW()-G227,7)),D:D,0)),J227,INDIRECT(ADDRESS(MATCH(INDIRECT(ADDRESS(ROW()-G227,7)),D:D,0),1))),J227)</f>
        <v/>
      </c>
      <c r="L227" s="7">
        <f t="shared" ca="1" si="45"/>
        <v>0</v>
      </c>
      <c r="M227" s="7" t="str">
        <f t="shared" ca="1" si="47"/>
        <v/>
      </c>
      <c r="N227" s="7">
        <f t="shared" ca="1" si="46"/>
        <v>0</v>
      </c>
      <c r="O227" s="9" t="str">
        <f ca="1">IF(N227&gt;-1,INDIRECT(ADDRESS(ROW(),13)),IF(N227&lt;N226,CONCATENATE("&lt;page-count count=",CHAR(34),1+LARGE(N:N,1)-LARGE(N:N,2),CHAR(34),"/&gt;"),INDIRECT(ADDRESS(ROW()-1,13))))</f>
        <v/>
      </c>
      <c r="P227" s="1">
        <f>IF(ROW()&lt;$S$4+2,IF('XML a procesar'!A226="",P226,IF(MID('XML a procesar'!A226,1,1)="&lt;",P226,P226+1)),P226)</f>
        <v>1</v>
      </c>
      <c r="Q227" s="3"/>
    </row>
    <row r="228" spans="1:17" x14ac:dyDescent="0.25">
      <c r="A228" s="1" t="str">
        <f>IF('XML a procesar'!A227&gt;0,'XML a procesar'!A227,"")</f>
        <v/>
      </c>
      <c r="B228" s="7">
        <f t="shared" si="37"/>
        <v>0</v>
      </c>
      <c r="C228" s="1">
        <f t="shared" si="40"/>
        <v>0</v>
      </c>
      <c r="D228" s="1">
        <f t="shared" si="38"/>
        <v>0</v>
      </c>
      <c r="E228" s="1">
        <f t="shared" si="41"/>
        <v>0</v>
      </c>
      <c r="F228" s="1" t="str">
        <f t="shared" ca="1" si="39"/>
        <v/>
      </c>
      <c r="G228" s="1">
        <f t="shared" ca="1" si="42"/>
        <v>0</v>
      </c>
      <c r="H228" s="1">
        <f ca="1">IF(AND(G227&gt;0,G228&gt;G227,NOT(ISERROR(MATCH(G227,D:D,0)))),H227+1,H227)</f>
        <v>0</v>
      </c>
      <c r="I228" s="1">
        <f t="shared" ca="1" si="43"/>
        <v>0</v>
      </c>
      <c r="J228" s="7" t="str">
        <f t="shared" ca="1" si="44"/>
        <v/>
      </c>
      <c r="K228" s="1" t="str">
        <f ca="1">IF(J228="Linea_para_MAIL_creada_por_LuXML",IF(ISERROR(MATCH(INDIRECT(ADDRESS(ROW()-G228,7)),D:D,0)),J228,INDIRECT(ADDRESS(MATCH(INDIRECT(ADDRESS(ROW()-G228,7)),D:D,0),1))),J228)</f>
        <v/>
      </c>
      <c r="L228" s="7">
        <f t="shared" ca="1" si="45"/>
        <v>0</v>
      </c>
      <c r="M228" s="7" t="str">
        <f t="shared" ca="1" si="47"/>
        <v/>
      </c>
      <c r="N228" s="7">
        <f t="shared" ca="1" si="46"/>
        <v>0</v>
      </c>
      <c r="O228" s="9" t="str">
        <f ca="1">IF(N228&gt;-1,INDIRECT(ADDRESS(ROW(),13)),IF(N228&lt;N227,CONCATENATE("&lt;page-count count=",CHAR(34),1+LARGE(N:N,1)-LARGE(N:N,2),CHAR(34),"/&gt;"),INDIRECT(ADDRESS(ROW()-1,13))))</f>
        <v/>
      </c>
      <c r="P228" s="1">
        <f>IF(ROW()&lt;$S$4+2,IF('XML a procesar'!A227="",P227,IF(MID('XML a procesar'!A227,1,1)="&lt;",P227,P227+1)),P227)</f>
        <v>1</v>
      </c>
      <c r="Q228" s="3"/>
    </row>
    <row r="229" spans="1:17" x14ac:dyDescent="0.25">
      <c r="A229" s="1" t="str">
        <f>IF('XML a procesar'!A228&gt;0,'XML a procesar'!A228,"")</f>
        <v/>
      </c>
      <c r="B229" s="7">
        <f t="shared" si="37"/>
        <v>0</v>
      </c>
      <c r="C229" s="1">
        <f t="shared" si="40"/>
        <v>0</v>
      </c>
      <c r="D229" s="1">
        <f t="shared" si="38"/>
        <v>0</v>
      </c>
      <c r="E229" s="1">
        <f t="shared" si="41"/>
        <v>0</v>
      </c>
      <c r="F229" s="1" t="str">
        <f t="shared" ca="1" si="39"/>
        <v/>
      </c>
      <c r="G229" s="1">
        <f t="shared" ca="1" si="42"/>
        <v>0</v>
      </c>
      <c r="H229" s="1">
        <f ca="1">IF(AND(G228&gt;0,G229&gt;G228,NOT(ISERROR(MATCH(G228,D:D,0)))),H228+1,H228)</f>
        <v>0</v>
      </c>
      <c r="I229" s="1">
        <f t="shared" ca="1" si="43"/>
        <v>0</v>
      </c>
      <c r="J229" s="7" t="str">
        <f t="shared" ca="1" si="44"/>
        <v/>
      </c>
      <c r="K229" s="1" t="str">
        <f ca="1">IF(J229="Linea_para_MAIL_creada_por_LuXML",IF(ISERROR(MATCH(INDIRECT(ADDRESS(ROW()-G229,7)),D:D,0)),J229,INDIRECT(ADDRESS(MATCH(INDIRECT(ADDRESS(ROW()-G229,7)),D:D,0),1))),J229)</f>
        <v/>
      </c>
      <c r="L229" s="7">
        <f t="shared" ca="1" si="45"/>
        <v>0</v>
      </c>
      <c r="M229" s="7" t="str">
        <f t="shared" ca="1" si="47"/>
        <v/>
      </c>
      <c r="N229" s="7">
        <f t="shared" ca="1" si="46"/>
        <v>0</v>
      </c>
      <c r="O229" s="9" t="str">
        <f ca="1">IF(N229&gt;-1,INDIRECT(ADDRESS(ROW(),13)),IF(N229&lt;N228,CONCATENATE("&lt;page-count count=",CHAR(34),1+LARGE(N:N,1)-LARGE(N:N,2),CHAR(34),"/&gt;"),INDIRECT(ADDRESS(ROW()-1,13))))</f>
        <v/>
      </c>
      <c r="P229" s="1">
        <f>IF(ROW()&lt;$S$4+2,IF('XML a procesar'!A228="",P228,IF(MID('XML a procesar'!A228,1,1)="&lt;",P228,P228+1)),P228)</f>
        <v>1</v>
      </c>
      <c r="Q229" s="3"/>
    </row>
    <row r="230" spans="1:17" x14ac:dyDescent="0.25">
      <c r="A230" s="1" t="str">
        <f>IF('XML a procesar'!A229&gt;0,'XML a procesar'!A229,"")</f>
        <v/>
      </c>
      <c r="B230" s="7">
        <f t="shared" si="37"/>
        <v>0</v>
      </c>
      <c r="C230" s="1">
        <f t="shared" si="40"/>
        <v>0</v>
      </c>
      <c r="D230" s="1">
        <f t="shared" si="38"/>
        <v>0</v>
      </c>
      <c r="E230" s="1">
        <f t="shared" si="41"/>
        <v>0</v>
      </c>
      <c r="F230" s="1" t="str">
        <f t="shared" ca="1" si="39"/>
        <v/>
      </c>
      <c r="G230" s="1">
        <f t="shared" ca="1" si="42"/>
        <v>0</v>
      </c>
      <c r="H230" s="1">
        <f ca="1">IF(AND(G229&gt;0,G230&gt;G229,NOT(ISERROR(MATCH(G229,D:D,0)))),H229+1,H229)</f>
        <v>0</v>
      </c>
      <c r="I230" s="1">
        <f t="shared" ca="1" si="43"/>
        <v>0</v>
      </c>
      <c r="J230" s="7" t="str">
        <f t="shared" ca="1" si="44"/>
        <v/>
      </c>
      <c r="K230" s="1" t="str">
        <f ca="1">IF(J230="Linea_para_MAIL_creada_por_LuXML",IF(ISERROR(MATCH(INDIRECT(ADDRESS(ROW()-G230,7)),D:D,0)),J230,INDIRECT(ADDRESS(MATCH(INDIRECT(ADDRESS(ROW()-G230,7)),D:D,0),1))),J230)</f>
        <v/>
      </c>
      <c r="L230" s="7">
        <f t="shared" ca="1" si="45"/>
        <v>0</v>
      </c>
      <c r="M230" s="7" t="str">
        <f t="shared" ca="1" si="47"/>
        <v/>
      </c>
      <c r="N230" s="7">
        <f t="shared" ca="1" si="46"/>
        <v>0</v>
      </c>
      <c r="O230" s="9" t="str">
        <f ca="1">IF(N230&gt;-1,INDIRECT(ADDRESS(ROW(),13)),IF(N230&lt;N229,CONCATENATE("&lt;page-count count=",CHAR(34),1+LARGE(N:N,1)-LARGE(N:N,2),CHAR(34),"/&gt;"),INDIRECT(ADDRESS(ROW()-1,13))))</f>
        <v/>
      </c>
      <c r="P230" s="1">
        <f>IF(ROW()&lt;$S$4+2,IF('XML a procesar'!A229="",P229,IF(MID('XML a procesar'!A229,1,1)="&lt;",P229,P229+1)),P229)</f>
        <v>1</v>
      </c>
      <c r="Q230" s="3"/>
    </row>
    <row r="231" spans="1:17" x14ac:dyDescent="0.25">
      <c r="A231" s="1" t="str">
        <f>IF('XML a procesar'!A230&gt;0,'XML a procesar'!A230,"")</f>
        <v/>
      </c>
      <c r="B231" s="7">
        <f t="shared" si="37"/>
        <v>0</v>
      </c>
      <c r="C231" s="1">
        <f t="shared" si="40"/>
        <v>0</v>
      </c>
      <c r="D231" s="1">
        <f t="shared" si="38"/>
        <v>0</v>
      </c>
      <c r="E231" s="1">
        <f t="shared" si="41"/>
        <v>0</v>
      </c>
      <c r="F231" s="1" t="str">
        <f t="shared" ca="1" si="39"/>
        <v/>
      </c>
      <c r="G231" s="1">
        <f t="shared" ca="1" si="42"/>
        <v>0</v>
      </c>
      <c r="H231" s="1">
        <f ca="1">IF(AND(G230&gt;0,G231&gt;G230,NOT(ISERROR(MATCH(G230,D:D,0)))),H230+1,H230)</f>
        <v>0</v>
      </c>
      <c r="I231" s="1">
        <f t="shared" ca="1" si="43"/>
        <v>0</v>
      </c>
      <c r="J231" s="7" t="str">
        <f t="shared" ca="1" si="44"/>
        <v/>
      </c>
      <c r="K231" s="1" t="str">
        <f ca="1">IF(J231="Linea_para_MAIL_creada_por_LuXML",IF(ISERROR(MATCH(INDIRECT(ADDRESS(ROW()-G231,7)),D:D,0)),J231,INDIRECT(ADDRESS(MATCH(INDIRECT(ADDRESS(ROW()-G231,7)),D:D,0),1))),J231)</f>
        <v/>
      </c>
      <c r="L231" s="7">
        <f t="shared" ca="1" si="45"/>
        <v>0</v>
      </c>
      <c r="M231" s="7" t="str">
        <f t="shared" ca="1" si="47"/>
        <v/>
      </c>
      <c r="N231" s="7">
        <f t="shared" ca="1" si="46"/>
        <v>0</v>
      </c>
      <c r="O231" s="9" t="str">
        <f ca="1">IF(N231&gt;-1,INDIRECT(ADDRESS(ROW(),13)),IF(N231&lt;N230,CONCATENATE("&lt;page-count count=",CHAR(34),1+LARGE(N:N,1)-LARGE(N:N,2),CHAR(34),"/&gt;"),INDIRECT(ADDRESS(ROW()-1,13))))</f>
        <v/>
      </c>
      <c r="P231" s="1">
        <f>IF(ROW()&lt;$S$4+2,IF('XML a procesar'!A230="",P230,IF(MID('XML a procesar'!A230,1,1)="&lt;",P230,P230+1)),P230)</f>
        <v>1</v>
      </c>
      <c r="Q231" s="3"/>
    </row>
    <row r="232" spans="1:17" x14ac:dyDescent="0.25">
      <c r="A232" s="1" t="str">
        <f>IF('XML a procesar'!A231&gt;0,'XML a procesar'!A231,"")</f>
        <v/>
      </c>
      <c r="B232" s="7">
        <f t="shared" si="37"/>
        <v>0</v>
      </c>
      <c r="C232" s="1">
        <f t="shared" si="40"/>
        <v>0</v>
      </c>
      <c r="D232" s="1">
        <f t="shared" si="38"/>
        <v>0</v>
      </c>
      <c r="E232" s="1">
        <f t="shared" si="41"/>
        <v>0</v>
      </c>
      <c r="F232" s="1" t="str">
        <f t="shared" ca="1" si="39"/>
        <v/>
      </c>
      <c r="G232" s="1">
        <f t="shared" ca="1" si="42"/>
        <v>0</v>
      </c>
      <c r="H232" s="1">
        <f ca="1">IF(AND(G231&gt;0,G232&gt;G231,NOT(ISERROR(MATCH(G231,D:D,0)))),H231+1,H231)</f>
        <v>0</v>
      </c>
      <c r="I232" s="1">
        <f t="shared" ca="1" si="43"/>
        <v>0</v>
      </c>
      <c r="J232" s="7" t="str">
        <f t="shared" ca="1" si="44"/>
        <v/>
      </c>
      <c r="K232" s="1" t="str">
        <f ca="1">IF(J232="Linea_para_MAIL_creada_por_LuXML",IF(ISERROR(MATCH(INDIRECT(ADDRESS(ROW()-G232,7)),D:D,0)),J232,INDIRECT(ADDRESS(MATCH(INDIRECT(ADDRESS(ROW()-G232,7)),D:D,0),1))),J232)</f>
        <v/>
      </c>
      <c r="L232" s="7">
        <f t="shared" ca="1" si="45"/>
        <v>0</v>
      </c>
      <c r="M232" s="7" t="str">
        <f t="shared" ca="1" si="47"/>
        <v/>
      </c>
      <c r="N232" s="7">
        <f t="shared" ca="1" si="46"/>
        <v>0</v>
      </c>
      <c r="O232" s="9" t="str">
        <f ca="1">IF(N232&gt;-1,INDIRECT(ADDRESS(ROW(),13)),IF(N232&lt;N231,CONCATENATE("&lt;page-count count=",CHAR(34),1+LARGE(N:N,1)-LARGE(N:N,2),CHAR(34),"/&gt;"),INDIRECT(ADDRESS(ROW()-1,13))))</f>
        <v/>
      </c>
      <c r="P232" s="1">
        <f>IF(ROW()&lt;$S$4+2,IF('XML a procesar'!A231="",P231,IF(MID('XML a procesar'!A231,1,1)="&lt;",P231,P231+1)),P231)</f>
        <v>1</v>
      </c>
      <c r="Q232" s="3"/>
    </row>
    <row r="233" spans="1:17" x14ac:dyDescent="0.25">
      <c r="A233" s="1" t="str">
        <f>IF('XML a procesar'!A232&gt;0,'XML a procesar'!A232,"")</f>
        <v/>
      </c>
      <c r="B233" s="7">
        <f t="shared" si="37"/>
        <v>0</v>
      </c>
      <c r="C233" s="1">
        <f t="shared" si="40"/>
        <v>0</v>
      </c>
      <c r="D233" s="1">
        <f t="shared" si="38"/>
        <v>0</v>
      </c>
      <c r="E233" s="1">
        <f t="shared" si="41"/>
        <v>0</v>
      </c>
      <c r="F233" s="1" t="str">
        <f t="shared" ca="1" si="39"/>
        <v/>
      </c>
      <c r="G233" s="1">
        <f t="shared" ca="1" si="42"/>
        <v>0</v>
      </c>
      <c r="H233" s="1">
        <f ca="1">IF(AND(G232&gt;0,G233&gt;G232,NOT(ISERROR(MATCH(G232,D:D,0)))),H232+1,H232)</f>
        <v>0</v>
      </c>
      <c r="I233" s="1">
        <f t="shared" ca="1" si="43"/>
        <v>0</v>
      </c>
      <c r="J233" s="7" t="str">
        <f t="shared" ca="1" si="44"/>
        <v/>
      </c>
      <c r="K233" s="1" t="str">
        <f ca="1">IF(J233="Linea_para_MAIL_creada_por_LuXML",IF(ISERROR(MATCH(INDIRECT(ADDRESS(ROW()-G233,7)),D:D,0)),J233,INDIRECT(ADDRESS(MATCH(INDIRECT(ADDRESS(ROW()-G233,7)),D:D,0),1))),J233)</f>
        <v/>
      </c>
      <c r="L233" s="7">
        <f t="shared" ca="1" si="45"/>
        <v>0</v>
      </c>
      <c r="M233" s="7" t="str">
        <f t="shared" ca="1" si="47"/>
        <v/>
      </c>
      <c r="N233" s="7">
        <f t="shared" ca="1" si="46"/>
        <v>0</v>
      </c>
      <c r="O233" s="9" t="str">
        <f ca="1">IF(N233&gt;-1,INDIRECT(ADDRESS(ROW(),13)),IF(N233&lt;N232,CONCATENATE("&lt;page-count count=",CHAR(34),1+LARGE(N:N,1)-LARGE(N:N,2),CHAR(34),"/&gt;"),INDIRECT(ADDRESS(ROW()-1,13))))</f>
        <v/>
      </c>
      <c r="P233" s="1">
        <f>IF(ROW()&lt;$S$4+2,IF('XML a procesar'!A232="",P232,IF(MID('XML a procesar'!A232,1,1)="&lt;",P232,P232+1)),P232)</f>
        <v>1</v>
      </c>
      <c r="Q233" s="3"/>
    </row>
    <row r="234" spans="1:17" x14ac:dyDescent="0.25">
      <c r="A234" s="1" t="str">
        <f>IF('XML a procesar'!A233&gt;0,'XML a procesar'!A233,"")</f>
        <v/>
      </c>
      <c r="B234" s="7">
        <f t="shared" si="37"/>
        <v>0</v>
      </c>
      <c r="C234" s="1">
        <f t="shared" si="40"/>
        <v>0</v>
      </c>
      <c r="D234" s="1">
        <f t="shared" si="38"/>
        <v>0</v>
      </c>
      <c r="E234" s="1">
        <f t="shared" si="41"/>
        <v>0</v>
      </c>
      <c r="F234" s="1" t="str">
        <f t="shared" ca="1" si="39"/>
        <v/>
      </c>
      <c r="G234" s="1">
        <f t="shared" ca="1" si="42"/>
        <v>0</v>
      </c>
      <c r="H234" s="1">
        <f ca="1">IF(AND(G233&gt;0,G234&gt;G233,NOT(ISERROR(MATCH(G233,D:D,0)))),H233+1,H233)</f>
        <v>0</v>
      </c>
      <c r="I234" s="1">
        <f t="shared" ca="1" si="43"/>
        <v>0</v>
      </c>
      <c r="J234" s="7" t="str">
        <f t="shared" ca="1" si="44"/>
        <v/>
      </c>
      <c r="K234" s="1" t="str">
        <f ca="1">IF(J234="Linea_para_MAIL_creada_por_LuXML",IF(ISERROR(MATCH(INDIRECT(ADDRESS(ROW()-G234,7)),D:D,0)),J234,INDIRECT(ADDRESS(MATCH(INDIRECT(ADDRESS(ROW()-G234,7)),D:D,0),1))),J234)</f>
        <v/>
      </c>
      <c r="L234" s="7">
        <f t="shared" ca="1" si="45"/>
        <v>0</v>
      </c>
      <c r="M234" s="7" t="str">
        <f t="shared" ca="1" si="47"/>
        <v/>
      </c>
      <c r="N234" s="7">
        <f t="shared" ca="1" si="46"/>
        <v>0</v>
      </c>
      <c r="O234" s="9" t="str">
        <f ca="1">IF(N234&gt;-1,INDIRECT(ADDRESS(ROW(),13)),IF(N234&lt;N233,CONCATENATE("&lt;page-count count=",CHAR(34),1+LARGE(N:N,1)-LARGE(N:N,2),CHAR(34),"/&gt;"),INDIRECT(ADDRESS(ROW()-1,13))))</f>
        <v/>
      </c>
      <c r="P234" s="1">
        <f>IF(ROW()&lt;$S$4+2,IF('XML a procesar'!A233="",P233,IF(MID('XML a procesar'!A233,1,1)="&lt;",P233,P233+1)),P233)</f>
        <v>1</v>
      </c>
      <c r="Q234" s="3"/>
    </row>
    <row r="235" spans="1:17" x14ac:dyDescent="0.25">
      <c r="A235" s="1" t="str">
        <f>IF('XML a procesar'!A234&gt;0,'XML a procesar'!A234,"")</f>
        <v/>
      </c>
      <c r="B235" s="7">
        <f t="shared" si="37"/>
        <v>0</v>
      </c>
      <c r="C235" s="1">
        <f t="shared" si="40"/>
        <v>0</v>
      </c>
      <c r="D235" s="1">
        <f t="shared" si="38"/>
        <v>0</v>
      </c>
      <c r="E235" s="1">
        <f t="shared" si="41"/>
        <v>0</v>
      </c>
      <c r="F235" s="1" t="str">
        <f t="shared" ca="1" si="39"/>
        <v/>
      </c>
      <c r="G235" s="1">
        <f t="shared" ca="1" si="42"/>
        <v>0</v>
      </c>
      <c r="H235" s="1">
        <f ca="1">IF(AND(G234&gt;0,G235&gt;G234,NOT(ISERROR(MATCH(G234,D:D,0)))),H234+1,H234)</f>
        <v>0</v>
      </c>
      <c r="I235" s="1">
        <f t="shared" ca="1" si="43"/>
        <v>0</v>
      </c>
      <c r="J235" s="7" t="str">
        <f t="shared" ca="1" si="44"/>
        <v/>
      </c>
      <c r="K235" s="1" t="str">
        <f ca="1">IF(J235="Linea_para_MAIL_creada_por_LuXML",IF(ISERROR(MATCH(INDIRECT(ADDRESS(ROW()-G235,7)),D:D,0)),J235,INDIRECT(ADDRESS(MATCH(INDIRECT(ADDRESS(ROW()-G235,7)),D:D,0),1))),J235)</f>
        <v/>
      </c>
      <c r="L235" s="7">
        <f t="shared" ca="1" si="45"/>
        <v>0</v>
      </c>
      <c r="M235" s="7" t="str">
        <f t="shared" ca="1" si="47"/>
        <v/>
      </c>
      <c r="N235" s="7">
        <f t="shared" ca="1" si="46"/>
        <v>0</v>
      </c>
      <c r="O235" s="9" t="str">
        <f ca="1">IF(N235&gt;-1,INDIRECT(ADDRESS(ROW(),13)),IF(N235&lt;N234,CONCATENATE("&lt;page-count count=",CHAR(34),1+LARGE(N:N,1)-LARGE(N:N,2),CHAR(34),"/&gt;"),INDIRECT(ADDRESS(ROW()-1,13))))</f>
        <v/>
      </c>
      <c r="P235" s="1">
        <f>IF(ROW()&lt;$S$4+2,IF('XML a procesar'!A234="",P234,IF(MID('XML a procesar'!A234,1,1)="&lt;",P234,P234+1)),P234)</f>
        <v>1</v>
      </c>
      <c r="Q235" s="3"/>
    </row>
    <row r="236" spans="1:17" x14ac:dyDescent="0.25">
      <c r="A236" s="1" t="str">
        <f>IF('XML a procesar'!A235&gt;0,'XML a procesar'!A235,"")</f>
        <v/>
      </c>
      <c r="B236" s="7">
        <f t="shared" si="37"/>
        <v>0</v>
      </c>
      <c r="C236" s="1">
        <f t="shared" si="40"/>
        <v>0</v>
      </c>
      <c r="D236" s="1">
        <f t="shared" si="38"/>
        <v>0</v>
      </c>
      <c r="E236" s="1">
        <f t="shared" si="41"/>
        <v>0</v>
      </c>
      <c r="F236" s="1" t="str">
        <f t="shared" ca="1" si="39"/>
        <v/>
      </c>
      <c r="G236" s="1">
        <f t="shared" ca="1" si="42"/>
        <v>0</v>
      </c>
      <c r="H236" s="1">
        <f ca="1">IF(AND(G235&gt;0,G236&gt;G235,NOT(ISERROR(MATCH(G235,D:D,0)))),H235+1,H235)</f>
        <v>0</v>
      </c>
      <c r="I236" s="1">
        <f t="shared" ca="1" si="43"/>
        <v>0</v>
      </c>
      <c r="J236" s="7" t="str">
        <f t="shared" ca="1" si="44"/>
        <v/>
      </c>
      <c r="K236" s="1" t="str">
        <f ca="1">IF(J236="Linea_para_MAIL_creada_por_LuXML",IF(ISERROR(MATCH(INDIRECT(ADDRESS(ROW()-G236,7)),D:D,0)),J236,INDIRECT(ADDRESS(MATCH(INDIRECT(ADDRESS(ROW()-G236,7)),D:D,0),1))),J236)</f>
        <v/>
      </c>
      <c r="L236" s="7">
        <f t="shared" ca="1" si="45"/>
        <v>0</v>
      </c>
      <c r="M236" s="7" t="str">
        <f t="shared" ca="1" si="47"/>
        <v/>
      </c>
      <c r="N236" s="7">
        <f t="shared" ca="1" si="46"/>
        <v>0</v>
      </c>
      <c r="O236" s="9" t="str">
        <f ca="1">IF(N236&gt;-1,INDIRECT(ADDRESS(ROW(),13)),IF(N236&lt;N235,CONCATENATE("&lt;page-count count=",CHAR(34),1+LARGE(N:N,1)-LARGE(N:N,2),CHAR(34),"/&gt;"),INDIRECT(ADDRESS(ROW()-1,13))))</f>
        <v/>
      </c>
      <c r="P236" s="1">
        <f>IF(ROW()&lt;$S$4+2,IF('XML a procesar'!A235="",P235,IF(MID('XML a procesar'!A235,1,1)="&lt;",P235,P235+1)),P235)</f>
        <v>1</v>
      </c>
      <c r="Q236" s="3"/>
    </row>
    <row r="237" spans="1:17" x14ac:dyDescent="0.25">
      <c r="A237" s="1" t="str">
        <f>IF('XML a procesar'!A236&gt;0,'XML a procesar'!A236,"")</f>
        <v/>
      </c>
      <c r="B237" s="7">
        <f t="shared" si="37"/>
        <v>0</v>
      </c>
      <c r="C237" s="1">
        <f t="shared" si="40"/>
        <v>0</v>
      </c>
      <c r="D237" s="1">
        <f t="shared" si="38"/>
        <v>0</v>
      </c>
      <c r="E237" s="1">
        <f t="shared" si="41"/>
        <v>0</v>
      </c>
      <c r="F237" s="1" t="str">
        <f t="shared" ca="1" si="39"/>
        <v/>
      </c>
      <c r="G237" s="1">
        <f t="shared" ca="1" si="42"/>
        <v>0</v>
      </c>
      <c r="H237" s="1">
        <f ca="1">IF(AND(G236&gt;0,G237&gt;G236,NOT(ISERROR(MATCH(G236,D:D,0)))),H236+1,H236)</f>
        <v>0</v>
      </c>
      <c r="I237" s="1">
        <f t="shared" ca="1" si="43"/>
        <v>0</v>
      </c>
      <c r="J237" s="7" t="str">
        <f t="shared" ca="1" si="44"/>
        <v/>
      </c>
      <c r="K237" s="1" t="str">
        <f ca="1">IF(J237="Linea_para_MAIL_creada_por_LuXML",IF(ISERROR(MATCH(INDIRECT(ADDRESS(ROW()-G237,7)),D:D,0)),J237,INDIRECT(ADDRESS(MATCH(INDIRECT(ADDRESS(ROW()-G237,7)),D:D,0),1))),J237)</f>
        <v/>
      </c>
      <c r="L237" s="7">
        <f t="shared" ca="1" si="45"/>
        <v>0</v>
      </c>
      <c r="M237" s="7" t="str">
        <f t="shared" ca="1" si="47"/>
        <v/>
      </c>
      <c r="N237" s="7">
        <f t="shared" ca="1" si="46"/>
        <v>0</v>
      </c>
      <c r="O237" s="9" t="str">
        <f ca="1">IF(N237&gt;-1,INDIRECT(ADDRESS(ROW(),13)),IF(N237&lt;N236,CONCATENATE("&lt;page-count count=",CHAR(34),1+LARGE(N:N,1)-LARGE(N:N,2),CHAR(34),"/&gt;"),INDIRECT(ADDRESS(ROW()-1,13))))</f>
        <v/>
      </c>
      <c r="P237" s="1">
        <f>IF(ROW()&lt;$S$4+2,IF('XML a procesar'!A236="",P236,IF(MID('XML a procesar'!A236,1,1)="&lt;",P236,P236+1)),P236)</f>
        <v>1</v>
      </c>
      <c r="Q237" s="3"/>
    </row>
    <row r="238" spans="1:17" x14ac:dyDescent="0.25">
      <c r="A238" s="1" t="str">
        <f>IF('XML a procesar'!A237&gt;0,'XML a procesar'!A237,"")</f>
        <v/>
      </c>
      <c r="B238" s="7">
        <f t="shared" si="37"/>
        <v>0</v>
      </c>
      <c r="C238" s="1">
        <f t="shared" si="40"/>
        <v>0</v>
      </c>
      <c r="D238" s="1">
        <f t="shared" si="38"/>
        <v>0</v>
      </c>
      <c r="E238" s="1">
        <f t="shared" si="41"/>
        <v>0</v>
      </c>
      <c r="F238" s="1" t="str">
        <f t="shared" ca="1" si="39"/>
        <v/>
      </c>
      <c r="G238" s="1">
        <f t="shared" ca="1" si="42"/>
        <v>0</v>
      </c>
      <c r="H238" s="1">
        <f ca="1">IF(AND(G237&gt;0,G238&gt;G237,NOT(ISERROR(MATCH(G237,D:D,0)))),H237+1,H237)</f>
        <v>0</v>
      </c>
      <c r="I238" s="1">
        <f t="shared" ca="1" si="43"/>
        <v>0</v>
      </c>
      <c r="J238" s="7" t="str">
        <f t="shared" ca="1" si="44"/>
        <v/>
      </c>
      <c r="K238" s="1" t="str">
        <f ca="1">IF(J238="Linea_para_MAIL_creada_por_LuXML",IF(ISERROR(MATCH(INDIRECT(ADDRESS(ROW()-G238,7)),D:D,0)),J238,INDIRECT(ADDRESS(MATCH(INDIRECT(ADDRESS(ROW()-G238,7)),D:D,0),1))),J238)</f>
        <v/>
      </c>
      <c r="L238" s="7">
        <f t="shared" ca="1" si="45"/>
        <v>0</v>
      </c>
      <c r="M238" s="7" t="str">
        <f t="shared" ca="1" si="47"/>
        <v/>
      </c>
      <c r="N238" s="7">
        <f t="shared" ca="1" si="46"/>
        <v>0</v>
      </c>
      <c r="O238" s="9" t="str">
        <f ca="1">IF(N238&gt;-1,INDIRECT(ADDRESS(ROW(),13)),IF(N238&lt;N237,CONCATENATE("&lt;page-count count=",CHAR(34),1+LARGE(N:N,1)-LARGE(N:N,2),CHAR(34),"/&gt;"),INDIRECT(ADDRESS(ROW()-1,13))))</f>
        <v/>
      </c>
      <c r="P238" s="1">
        <f>IF(ROW()&lt;$S$4+2,IF('XML a procesar'!A237="",P237,IF(MID('XML a procesar'!A237,1,1)="&lt;",P237,P237+1)),P237)</f>
        <v>1</v>
      </c>
      <c r="Q238" s="3"/>
    </row>
    <row r="239" spans="1:17" x14ac:dyDescent="0.25">
      <c r="A239" s="1" t="str">
        <f>IF('XML a procesar'!A238&gt;0,'XML a procesar'!A238,"")</f>
        <v/>
      </c>
      <c r="B239" s="7">
        <f t="shared" si="37"/>
        <v>0</v>
      </c>
      <c r="C239" s="1">
        <f t="shared" si="40"/>
        <v>0</v>
      </c>
      <c r="D239" s="1">
        <f t="shared" si="38"/>
        <v>0</v>
      </c>
      <c r="E239" s="1">
        <f t="shared" si="41"/>
        <v>0</v>
      </c>
      <c r="F239" s="1" t="str">
        <f t="shared" ca="1" si="39"/>
        <v/>
      </c>
      <c r="G239" s="1">
        <f t="shared" ca="1" si="42"/>
        <v>0</v>
      </c>
      <c r="H239" s="1">
        <f ca="1">IF(AND(G238&gt;0,G239&gt;G238,NOT(ISERROR(MATCH(G238,D:D,0)))),H238+1,H238)</f>
        <v>0</v>
      </c>
      <c r="I239" s="1">
        <f t="shared" ca="1" si="43"/>
        <v>0</v>
      </c>
      <c r="J239" s="7" t="str">
        <f t="shared" ca="1" si="44"/>
        <v/>
      </c>
      <c r="K239" s="1" t="str">
        <f ca="1">IF(J239="Linea_para_MAIL_creada_por_LuXML",IF(ISERROR(MATCH(INDIRECT(ADDRESS(ROW()-G239,7)),D:D,0)),J239,INDIRECT(ADDRESS(MATCH(INDIRECT(ADDRESS(ROW()-G239,7)),D:D,0),1))),J239)</f>
        <v/>
      </c>
      <c r="L239" s="7">
        <f t="shared" ca="1" si="45"/>
        <v>0</v>
      </c>
      <c r="M239" s="7" t="str">
        <f t="shared" ca="1" si="47"/>
        <v/>
      </c>
      <c r="N239" s="7">
        <f t="shared" ca="1" si="46"/>
        <v>0</v>
      </c>
      <c r="O239" s="9" t="str">
        <f ca="1">IF(N239&gt;-1,INDIRECT(ADDRESS(ROW(),13)),IF(N239&lt;N238,CONCATENATE("&lt;page-count count=",CHAR(34),1+LARGE(N:N,1)-LARGE(N:N,2),CHAR(34),"/&gt;"),INDIRECT(ADDRESS(ROW()-1,13))))</f>
        <v/>
      </c>
      <c r="P239" s="1">
        <f>IF(ROW()&lt;$S$4+2,IF('XML a procesar'!A238="",P238,IF(MID('XML a procesar'!A238,1,1)="&lt;",P238,P238+1)),P238)</f>
        <v>1</v>
      </c>
      <c r="Q239" s="3"/>
    </row>
    <row r="240" spans="1:17" x14ac:dyDescent="0.25">
      <c r="A240" s="1" t="str">
        <f>IF('XML a procesar'!A239&gt;0,'XML a procesar'!A239,"")</f>
        <v/>
      </c>
      <c r="B240" s="7">
        <f t="shared" si="37"/>
        <v>0</v>
      </c>
      <c r="C240" s="1">
        <f t="shared" si="40"/>
        <v>0</v>
      </c>
      <c r="D240" s="1">
        <f t="shared" si="38"/>
        <v>0</v>
      </c>
      <c r="E240" s="1">
        <f t="shared" si="41"/>
        <v>0</v>
      </c>
      <c r="F240" s="1" t="str">
        <f t="shared" ca="1" si="39"/>
        <v/>
      </c>
      <c r="G240" s="1">
        <f t="shared" ca="1" si="42"/>
        <v>0</v>
      </c>
      <c r="H240" s="1">
        <f ca="1">IF(AND(G239&gt;0,G240&gt;G239,NOT(ISERROR(MATCH(G239,D:D,0)))),H239+1,H239)</f>
        <v>0</v>
      </c>
      <c r="I240" s="1">
        <f t="shared" ca="1" si="43"/>
        <v>0</v>
      </c>
      <c r="J240" s="7" t="str">
        <f t="shared" ca="1" si="44"/>
        <v/>
      </c>
      <c r="K240" s="1" t="str">
        <f ca="1">IF(J240="Linea_para_MAIL_creada_por_LuXML",IF(ISERROR(MATCH(INDIRECT(ADDRESS(ROW()-G240,7)),D:D,0)),J240,INDIRECT(ADDRESS(MATCH(INDIRECT(ADDRESS(ROW()-G240,7)),D:D,0),1))),J240)</f>
        <v/>
      </c>
      <c r="L240" s="7">
        <f t="shared" ca="1" si="45"/>
        <v>0</v>
      </c>
      <c r="M240" s="7" t="str">
        <f t="shared" ca="1" si="47"/>
        <v/>
      </c>
      <c r="N240" s="7">
        <f t="shared" ca="1" si="46"/>
        <v>0</v>
      </c>
      <c r="O240" s="9" t="str">
        <f ca="1">IF(N240&gt;-1,INDIRECT(ADDRESS(ROW(),13)),IF(N240&lt;N239,CONCATENATE("&lt;page-count count=",CHAR(34),1+LARGE(N:N,1)-LARGE(N:N,2),CHAR(34),"/&gt;"),INDIRECT(ADDRESS(ROW()-1,13))))</f>
        <v/>
      </c>
      <c r="P240" s="1">
        <f>IF(ROW()&lt;$S$4+2,IF('XML a procesar'!A239="",P239,IF(MID('XML a procesar'!A239,1,1)="&lt;",P239,P239+1)),P239)</f>
        <v>1</v>
      </c>
      <c r="Q240" s="3"/>
    </row>
    <row r="241" spans="1:17" x14ac:dyDescent="0.25">
      <c r="A241" s="1" t="str">
        <f>IF('XML a procesar'!A240&gt;0,'XML a procesar'!A240,"")</f>
        <v/>
      </c>
      <c r="B241" s="7">
        <f t="shared" si="37"/>
        <v>0</v>
      </c>
      <c r="C241" s="1">
        <f t="shared" si="40"/>
        <v>0</v>
      </c>
      <c r="D241" s="1">
        <f t="shared" si="38"/>
        <v>0</v>
      </c>
      <c r="E241" s="1">
        <f t="shared" si="41"/>
        <v>0</v>
      </c>
      <c r="F241" s="1" t="str">
        <f t="shared" ca="1" si="39"/>
        <v/>
      </c>
      <c r="G241" s="1">
        <f t="shared" ca="1" si="42"/>
        <v>0</v>
      </c>
      <c r="H241" s="1">
        <f ca="1">IF(AND(G240&gt;0,G241&gt;G240,NOT(ISERROR(MATCH(G240,D:D,0)))),H240+1,H240)</f>
        <v>0</v>
      </c>
      <c r="I241" s="1">
        <f t="shared" ca="1" si="43"/>
        <v>0</v>
      </c>
      <c r="J241" s="7" t="str">
        <f t="shared" ca="1" si="44"/>
        <v/>
      </c>
      <c r="K241" s="1" t="str">
        <f ca="1">IF(J241="Linea_para_MAIL_creada_por_LuXML",IF(ISERROR(MATCH(INDIRECT(ADDRESS(ROW()-G241,7)),D:D,0)),J241,INDIRECT(ADDRESS(MATCH(INDIRECT(ADDRESS(ROW()-G241,7)),D:D,0),1))),J241)</f>
        <v/>
      </c>
      <c r="L241" s="7">
        <f t="shared" ca="1" si="45"/>
        <v>0</v>
      </c>
      <c r="M241" s="7" t="str">
        <f t="shared" ca="1" si="47"/>
        <v/>
      </c>
      <c r="N241" s="7">
        <f t="shared" ca="1" si="46"/>
        <v>0</v>
      </c>
      <c r="O241" s="9" t="str">
        <f ca="1">IF(N241&gt;-1,INDIRECT(ADDRESS(ROW(),13)),IF(N241&lt;N240,CONCATENATE("&lt;page-count count=",CHAR(34),1+LARGE(N:N,1)-LARGE(N:N,2),CHAR(34),"/&gt;"),INDIRECT(ADDRESS(ROW()-1,13))))</f>
        <v/>
      </c>
      <c r="P241" s="1">
        <f>IF(ROW()&lt;$S$4+2,IF('XML a procesar'!A240="",P240,IF(MID('XML a procesar'!A240,1,1)="&lt;",P240,P240+1)),P240)</f>
        <v>1</v>
      </c>
      <c r="Q241" s="3"/>
    </row>
    <row r="242" spans="1:17" x14ac:dyDescent="0.25">
      <c r="A242" s="1" t="str">
        <f>IF('XML a procesar'!A241&gt;0,'XML a procesar'!A241,"")</f>
        <v/>
      </c>
      <c r="B242" s="7">
        <f t="shared" si="37"/>
        <v>0</v>
      </c>
      <c r="C242" s="1">
        <f t="shared" si="40"/>
        <v>0</v>
      </c>
      <c r="D242" s="1">
        <f t="shared" si="38"/>
        <v>0</v>
      </c>
      <c r="E242" s="1">
        <f t="shared" si="41"/>
        <v>0</v>
      </c>
      <c r="F242" s="1" t="str">
        <f t="shared" ca="1" si="39"/>
        <v/>
      </c>
      <c r="G242" s="1">
        <f t="shared" ca="1" si="42"/>
        <v>0</v>
      </c>
      <c r="H242" s="1">
        <f ca="1">IF(AND(G241&gt;0,G242&gt;G241,NOT(ISERROR(MATCH(G241,D:D,0)))),H241+1,H241)</f>
        <v>0</v>
      </c>
      <c r="I242" s="1">
        <f t="shared" ca="1" si="43"/>
        <v>0</v>
      </c>
      <c r="J242" s="7" t="str">
        <f t="shared" ca="1" si="44"/>
        <v/>
      </c>
      <c r="K242" s="1" t="str">
        <f ca="1">IF(J242="Linea_para_MAIL_creada_por_LuXML",IF(ISERROR(MATCH(INDIRECT(ADDRESS(ROW()-G242,7)),D:D,0)),J242,INDIRECT(ADDRESS(MATCH(INDIRECT(ADDRESS(ROW()-G242,7)),D:D,0),1))),J242)</f>
        <v/>
      </c>
      <c r="L242" s="7">
        <f t="shared" ca="1" si="45"/>
        <v>0</v>
      </c>
      <c r="M242" s="7" t="str">
        <f t="shared" ca="1" si="47"/>
        <v/>
      </c>
      <c r="N242" s="7">
        <f t="shared" ca="1" si="46"/>
        <v>0</v>
      </c>
      <c r="O242" s="9" t="str">
        <f ca="1">IF(N242&gt;-1,INDIRECT(ADDRESS(ROW(),13)),IF(N242&lt;N241,CONCATENATE("&lt;page-count count=",CHAR(34),1+LARGE(N:N,1)-LARGE(N:N,2),CHAR(34),"/&gt;"),INDIRECT(ADDRESS(ROW()-1,13))))</f>
        <v/>
      </c>
      <c r="P242" s="1">
        <f>IF(ROW()&lt;$S$4+2,IF('XML a procesar'!A241="",P241,IF(MID('XML a procesar'!A241,1,1)="&lt;",P241,P241+1)),P241)</f>
        <v>1</v>
      </c>
      <c r="Q242" s="3"/>
    </row>
    <row r="243" spans="1:17" x14ac:dyDescent="0.25">
      <c r="A243" s="1" t="str">
        <f>IF('XML a procesar'!A242&gt;0,'XML a procesar'!A242,"")</f>
        <v/>
      </c>
      <c r="B243" s="7">
        <f t="shared" si="37"/>
        <v>0</v>
      </c>
      <c r="C243" s="1">
        <f t="shared" si="40"/>
        <v>0</v>
      </c>
      <c r="D243" s="1">
        <f t="shared" si="38"/>
        <v>0</v>
      </c>
      <c r="E243" s="1">
        <f t="shared" si="41"/>
        <v>0</v>
      </c>
      <c r="F243" s="1" t="str">
        <f t="shared" ca="1" si="39"/>
        <v/>
      </c>
      <c r="G243" s="1">
        <f t="shared" ca="1" si="42"/>
        <v>0</v>
      </c>
      <c r="H243" s="1">
        <f ca="1">IF(AND(G242&gt;0,G243&gt;G242,NOT(ISERROR(MATCH(G242,D:D,0)))),H242+1,H242)</f>
        <v>0</v>
      </c>
      <c r="I243" s="1">
        <f t="shared" ca="1" si="43"/>
        <v>0</v>
      </c>
      <c r="J243" s="7" t="str">
        <f t="shared" ca="1" si="44"/>
        <v/>
      </c>
      <c r="K243" s="1" t="str">
        <f ca="1">IF(J243="Linea_para_MAIL_creada_por_LuXML",IF(ISERROR(MATCH(INDIRECT(ADDRESS(ROW()-G243,7)),D:D,0)),J243,INDIRECT(ADDRESS(MATCH(INDIRECT(ADDRESS(ROW()-G243,7)),D:D,0),1))),J243)</f>
        <v/>
      </c>
      <c r="L243" s="7">
        <f t="shared" ca="1" si="45"/>
        <v>0</v>
      </c>
      <c r="M243" s="7" t="str">
        <f t="shared" ca="1" si="47"/>
        <v/>
      </c>
      <c r="N243" s="7">
        <f t="shared" ca="1" si="46"/>
        <v>0</v>
      </c>
      <c r="O243" s="9" t="str">
        <f ca="1">IF(N243&gt;-1,INDIRECT(ADDRESS(ROW(),13)),IF(N243&lt;N242,CONCATENATE("&lt;page-count count=",CHAR(34),1+LARGE(N:N,1)-LARGE(N:N,2),CHAR(34),"/&gt;"),INDIRECT(ADDRESS(ROW()-1,13))))</f>
        <v/>
      </c>
      <c r="P243" s="1">
        <f>IF(ROW()&lt;$S$4+2,IF('XML a procesar'!A242="",P242,IF(MID('XML a procesar'!A242,1,1)="&lt;",P242,P242+1)),P242)</f>
        <v>1</v>
      </c>
      <c r="Q243" s="3"/>
    </row>
    <row r="244" spans="1:17" x14ac:dyDescent="0.25">
      <c r="A244" s="1" t="str">
        <f>IF('XML a procesar'!A243&gt;0,'XML a procesar'!A243,"")</f>
        <v/>
      </c>
      <c r="B244" s="7">
        <f t="shared" si="37"/>
        <v>0</v>
      </c>
      <c r="C244" s="1">
        <f t="shared" si="40"/>
        <v>0</v>
      </c>
      <c r="D244" s="1">
        <f t="shared" si="38"/>
        <v>0</v>
      </c>
      <c r="E244" s="1">
        <f t="shared" si="41"/>
        <v>0</v>
      </c>
      <c r="F244" s="1" t="str">
        <f t="shared" ca="1" si="39"/>
        <v/>
      </c>
      <c r="G244" s="1">
        <f t="shared" ca="1" si="42"/>
        <v>0</v>
      </c>
      <c r="H244" s="1">
        <f ca="1">IF(AND(G243&gt;0,G244&gt;G243,NOT(ISERROR(MATCH(G243,D:D,0)))),H243+1,H243)</f>
        <v>0</v>
      </c>
      <c r="I244" s="1">
        <f t="shared" ca="1" si="43"/>
        <v>0</v>
      </c>
      <c r="J244" s="7" t="str">
        <f t="shared" ca="1" si="44"/>
        <v/>
      </c>
      <c r="K244" s="1" t="str">
        <f ca="1">IF(J244="Linea_para_MAIL_creada_por_LuXML",IF(ISERROR(MATCH(INDIRECT(ADDRESS(ROW()-G244,7)),D:D,0)),J244,INDIRECT(ADDRESS(MATCH(INDIRECT(ADDRESS(ROW()-G244,7)),D:D,0),1))),J244)</f>
        <v/>
      </c>
      <c r="L244" s="7">
        <f t="shared" ca="1" si="45"/>
        <v>0</v>
      </c>
      <c r="M244" s="7" t="str">
        <f t="shared" ca="1" si="47"/>
        <v/>
      </c>
      <c r="N244" s="7">
        <f t="shared" ca="1" si="46"/>
        <v>0</v>
      </c>
      <c r="O244" s="9" t="str">
        <f ca="1">IF(N244&gt;-1,INDIRECT(ADDRESS(ROW(),13)),IF(N244&lt;N243,CONCATENATE("&lt;page-count count=",CHAR(34),1+LARGE(N:N,1)-LARGE(N:N,2),CHAR(34),"/&gt;"),INDIRECT(ADDRESS(ROW()-1,13))))</f>
        <v/>
      </c>
      <c r="P244" s="1">
        <f>IF(ROW()&lt;$S$4+2,IF('XML a procesar'!A243="",P243,IF(MID('XML a procesar'!A243,1,1)="&lt;",P243,P243+1)),P243)</f>
        <v>1</v>
      </c>
      <c r="Q244" s="3"/>
    </row>
    <row r="245" spans="1:17" x14ac:dyDescent="0.25">
      <c r="A245" s="1" t="str">
        <f>IF('XML a procesar'!A244&gt;0,'XML a procesar'!A244,"")</f>
        <v/>
      </c>
      <c r="B245" s="7">
        <f t="shared" si="37"/>
        <v>0</v>
      </c>
      <c r="C245" s="1">
        <f t="shared" si="40"/>
        <v>0</v>
      </c>
      <c r="D245" s="1">
        <f t="shared" si="38"/>
        <v>0</v>
      </c>
      <c r="E245" s="1">
        <f t="shared" si="41"/>
        <v>0</v>
      </c>
      <c r="F245" s="1" t="str">
        <f t="shared" ca="1" si="39"/>
        <v/>
      </c>
      <c r="G245" s="1">
        <f t="shared" ca="1" si="42"/>
        <v>0</v>
      </c>
      <c r="H245" s="1">
        <f ca="1">IF(AND(G244&gt;0,G245&gt;G244,NOT(ISERROR(MATCH(G244,D:D,0)))),H244+1,H244)</f>
        <v>0</v>
      </c>
      <c r="I245" s="1">
        <f t="shared" ca="1" si="43"/>
        <v>0</v>
      </c>
      <c r="J245" s="7" t="str">
        <f t="shared" ca="1" si="44"/>
        <v/>
      </c>
      <c r="K245" s="1" t="str">
        <f ca="1">IF(J245="Linea_para_MAIL_creada_por_LuXML",IF(ISERROR(MATCH(INDIRECT(ADDRESS(ROW()-G245,7)),D:D,0)),J245,INDIRECT(ADDRESS(MATCH(INDIRECT(ADDRESS(ROW()-G245,7)),D:D,0),1))),J245)</f>
        <v/>
      </c>
      <c r="L245" s="7">
        <f t="shared" ca="1" si="45"/>
        <v>0</v>
      </c>
      <c r="M245" s="7" t="str">
        <f t="shared" ca="1" si="47"/>
        <v/>
      </c>
      <c r="N245" s="7">
        <f t="shared" ca="1" si="46"/>
        <v>0</v>
      </c>
      <c r="O245" s="9" t="str">
        <f ca="1">IF(N245&gt;-1,INDIRECT(ADDRESS(ROW(),13)),IF(N245&lt;N244,CONCATENATE("&lt;page-count count=",CHAR(34),1+LARGE(N:N,1)-LARGE(N:N,2),CHAR(34),"/&gt;"),INDIRECT(ADDRESS(ROW()-1,13))))</f>
        <v/>
      </c>
      <c r="P245" s="1">
        <f>IF(ROW()&lt;$S$4+2,IF('XML a procesar'!A244="",P244,IF(MID('XML a procesar'!A244,1,1)="&lt;",P244,P244+1)),P244)</f>
        <v>1</v>
      </c>
      <c r="Q245" s="3"/>
    </row>
    <row r="246" spans="1:17" x14ac:dyDescent="0.25">
      <c r="A246" s="1" t="str">
        <f>IF('XML a procesar'!A245&gt;0,'XML a procesar'!A245,"")</f>
        <v/>
      </c>
      <c r="B246" s="7">
        <f t="shared" si="37"/>
        <v>0</v>
      </c>
      <c r="C246" s="1">
        <f t="shared" si="40"/>
        <v>0</v>
      </c>
      <c r="D246" s="1">
        <f t="shared" si="38"/>
        <v>0</v>
      </c>
      <c r="E246" s="1">
        <f t="shared" si="41"/>
        <v>0</v>
      </c>
      <c r="F246" s="1" t="str">
        <f t="shared" ca="1" si="39"/>
        <v/>
      </c>
      <c r="G246" s="1">
        <f t="shared" ca="1" si="42"/>
        <v>0</v>
      </c>
      <c r="H246" s="1">
        <f ca="1">IF(AND(G245&gt;0,G246&gt;G245,NOT(ISERROR(MATCH(G245,D:D,0)))),H245+1,H245)</f>
        <v>0</v>
      </c>
      <c r="I246" s="1">
        <f t="shared" ca="1" si="43"/>
        <v>0</v>
      </c>
      <c r="J246" s="7" t="str">
        <f t="shared" ca="1" si="44"/>
        <v/>
      </c>
      <c r="K246" s="1" t="str">
        <f ca="1">IF(J246="Linea_para_MAIL_creada_por_LuXML",IF(ISERROR(MATCH(INDIRECT(ADDRESS(ROW()-G246,7)),D:D,0)),J246,INDIRECT(ADDRESS(MATCH(INDIRECT(ADDRESS(ROW()-G246,7)),D:D,0),1))),J246)</f>
        <v/>
      </c>
      <c r="L246" s="7">
        <f t="shared" ca="1" si="45"/>
        <v>0</v>
      </c>
      <c r="M246" s="7" t="str">
        <f t="shared" ca="1" si="47"/>
        <v/>
      </c>
      <c r="N246" s="7">
        <f t="shared" ca="1" si="46"/>
        <v>0</v>
      </c>
      <c r="O246" s="9" t="str">
        <f ca="1">IF(N246&gt;-1,INDIRECT(ADDRESS(ROW(),13)),IF(N246&lt;N245,CONCATENATE("&lt;page-count count=",CHAR(34),1+LARGE(N:N,1)-LARGE(N:N,2),CHAR(34),"/&gt;"),INDIRECT(ADDRESS(ROW()-1,13))))</f>
        <v/>
      </c>
      <c r="P246" s="1">
        <f>IF(ROW()&lt;$S$4+2,IF('XML a procesar'!A245="",P245,IF(MID('XML a procesar'!A245,1,1)="&lt;",P245,P245+1)),P245)</f>
        <v>1</v>
      </c>
      <c r="Q246" s="3"/>
    </row>
    <row r="247" spans="1:17" x14ac:dyDescent="0.25">
      <c r="A247" s="1" t="str">
        <f>IF('XML a procesar'!A246&gt;0,'XML a procesar'!A246,"")</f>
        <v/>
      </c>
      <c r="B247" s="7">
        <f t="shared" si="37"/>
        <v>0</v>
      </c>
      <c r="C247" s="1">
        <f t="shared" si="40"/>
        <v>0</v>
      </c>
      <c r="D247" s="1">
        <f t="shared" si="38"/>
        <v>0</v>
      </c>
      <c r="E247" s="1">
        <f t="shared" si="41"/>
        <v>0</v>
      </c>
      <c r="F247" s="1" t="str">
        <f t="shared" ca="1" si="39"/>
        <v/>
      </c>
      <c r="G247" s="1">
        <f t="shared" ca="1" si="42"/>
        <v>0</v>
      </c>
      <c r="H247" s="1">
        <f ca="1">IF(AND(G246&gt;0,G247&gt;G246,NOT(ISERROR(MATCH(G246,D:D,0)))),H246+1,H246)</f>
        <v>0</v>
      </c>
      <c r="I247" s="1">
        <f t="shared" ca="1" si="43"/>
        <v>0</v>
      </c>
      <c r="J247" s="7" t="str">
        <f t="shared" ca="1" si="44"/>
        <v/>
      </c>
      <c r="K247" s="1" t="str">
        <f ca="1">IF(J247="Linea_para_MAIL_creada_por_LuXML",IF(ISERROR(MATCH(INDIRECT(ADDRESS(ROW()-G247,7)),D:D,0)),J247,INDIRECT(ADDRESS(MATCH(INDIRECT(ADDRESS(ROW()-G247,7)),D:D,0),1))),J247)</f>
        <v/>
      </c>
      <c r="L247" s="7">
        <f t="shared" ca="1" si="45"/>
        <v>0</v>
      </c>
      <c r="M247" s="7" t="str">
        <f t="shared" ca="1" si="47"/>
        <v/>
      </c>
      <c r="N247" s="7">
        <f t="shared" ca="1" si="46"/>
        <v>0</v>
      </c>
      <c r="O247" s="9" t="str">
        <f ca="1">IF(N247&gt;-1,INDIRECT(ADDRESS(ROW(),13)),IF(N247&lt;N246,CONCATENATE("&lt;page-count count=",CHAR(34),1+LARGE(N:N,1)-LARGE(N:N,2),CHAR(34),"/&gt;"),INDIRECT(ADDRESS(ROW()-1,13))))</f>
        <v/>
      </c>
      <c r="P247" s="1">
        <f>IF(ROW()&lt;$S$4+2,IF('XML a procesar'!A246="",P246,IF(MID('XML a procesar'!A246,1,1)="&lt;",P246,P246+1)),P246)</f>
        <v>1</v>
      </c>
      <c r="Q247" s="3"/>
    </row>
    <row r="248" spans="1:17" x14ac:dyDescent="0.25">
      <c r="A248" s="1" t="str">
        <f>IF('XML a procesar'!A247&gt;0,'XML a procesar'!A247,"")</f>
        <v/>
      </c>
      <c r="B248" s="7">
        <f t="shared" si="37"/>
        <v>0</v>
      </c>
      <c r="C248" s="1">
        <f t="shared" si="40"/>
        <v>0</v>
      </c>
      <c r="D248" s="1">
        <f t="shared" si="38"/>
        <v>0</v>
      </c>
      <c r="E248" s="1">
        <f t="shared" si="41"/>
        <v>0</v>
      </c>
      <c r="F248" s="1" t="str">
        <f t="shared" ca="1" si="39"/>
        <v/>
      </c>
      <c r="G248" s="1">
        <f t="shared" ca="1" si="42"/>
        <v>0</v>
      </c>
      <c r="H248" s="1">
        <f ca="1">IF(AND(G247&gt;0,G248&gt;G247,NOT(ISERROR(MATCH(G247,D:D,0)))),H247+1,H247)</f>
        <v>0</v>
      </c>
      <c r="I248" s="1">
        <f t="shared" ca="1" si="43"/>
        <v>0</v>
      </c>
      <c r="J248" s="7" t="str">
        <f t="shared" ca="1" si="44"/>
        <v/>
      </c>
      <c r="K248" s="1" t="str">
        <f ca="1">IF(J248="Linea_para_MAIL_creada_por_LuXML",IF(ISERROR(MATCH(INDIRECT(ADDRESS(ROW()-G248,7)),D:D,0)),J248,INDIRECT(ADDRESS(MATCH(INDIRECT(ADDRESS(ROW()-G248,7)),D:D,0),1))),J248)</f>
        <v/>
      </c>
      <c r="L248" s="7">
        <f t="shared" ca="1" si="45"/>
        <v>0</v>
      </c>
      <c r="M248" s="7" t="str">
        <f t="shared" ca="1" si="47"/>
        <v/>
      </c>
      <c r="N248" s="7">
        <f t="shared" ca="1" si="46"/>
        <v>0</v>
      </c>
      <c r="O248" s="9" t="str">
        <f ca="1">IF(N248&gt;-1,INDIRECT(ADDRESS(ROW(),13)),IF(N248&lt;N247,CONCATENATE("&lt;page-count count=",CHAR(34),1+LARGE(N:N,1)-LARGE(N:N,2),CHAR(34),"/&gt;"),INDIRECT(ADDRESS(ROW()-1,13))))</f>
        <v/>
      </c>
      <c r="P248" s="1">
        <f>IF(ROW()&lt;$S$4+2,IF('XML a procesar'!A247="",P247,IF(MID('XML a procesar'!A247,1,1)="&lt;",P247,P247+1)),P247)</f>
        <v>1</v>
      </c>
      <c r="Q248" s="3"/>
    </row>
    <row r="249" spans="1:17" x14ac:dyDescent="0.25">
      <c r="A249" s="1" t="str">
        <f>IF('XML a procesar'!A248&gt;0,'XML a procesar'!A248,"")</f>
        <v/>
      </c>
      <c r="B249" s="7">
        <f t="shared" si="37"/>
        <v>0</v>
      </c>
      <c r="C249" s="1">
        <f t="shared" si="40"/>
        <v>0</v>
      </c>
      <c r="D249" s="1">
        <f t="shared" si="38"/>
        <v>0</v>
      </c>
      <c r="E249" s="1">
        <f t="shared" si="41"/>
        <v>0</v>
      </c>
      <c r="F249" s="1" t="str">
        <f t="shared" ca="1" si="39"/>
        <v/>
      </c>
      <c r="G249" s="1">
        <f t="shared" ca="1" si="42"/>
        <v>0</v>
      </c>
      <c r="H249" s="1">
        <f ca="1">IF(AND(G248&gt;0,G249&gt;G248,NOT(ISERROR(MATCH(G248,D:D,0)))),H248+1,H248)</f>
        <v>0</v>
      </c>
      <c r="I249" s="1">
        <f t="shared" ca="1" si="43"/>
        <v>0</v>
      </c>
      <c r="J249" s="7" t="str">
        <f t="shared" ca="1" si="44"/>
        <v/>
      </c>
      <c r="K249" s="1" t="str">
        <f ca="1">IF(J249="Linea_para_MAIL_creada_por_LuXML",IF(ISERROR(MATCH(INDIRECT(ADDRESS(ROW()-G249,7)),D:D,0)),J249,INDIRECT(ADDRESS(MATCH(INDIRECT(ADDRESS(ROW()-G249,7)),D:D,0),1))),J249)</f>
        <v/>
      </c>
      <c r="L249" s="7">
        <f t="shared" ca="1" si="45"/>
        <v>0</v>
      </c>
      <c r="M249" s="7" t="str">
        <f t="shared" ca="1" si="47"/>
        <v/>
      </c>
      <c r="N249" s="7">
        <f t="shared" ca="1" si="46"/>
        <v>0</v>
      </c>
      <c r="O249" s="9" t="str">
        <f ca="1">IF(N249&gt;-1,INDIRECT(ADDRESS(ROW(),13)),IF(N249&lt;N248,CONCATENATE("&lt;page-count count=",CHAR(34),1+LARGE(N:N,1)-LARGE(N:N,2),CHAR(34),"/&gt;"),INDIRECT(ADDRESS(ROW()-1,13))))</f>
        <v/>
      </c>
      <c r="P249" s="1">
        <f>IF(ROW()&lt;$S$4+2,IF('XML a procesar'!A248="",P248,IF(MID('XML a procesar'!A248,1,1)="&lt;",P248,P248+1)),P248)</f>
        <v>1</v>
      </c>
      <c r="Q249" s="3"/>
    </row>
    <row r="250" spans="1:17" x14ac:dyDescent="0.25">
      <c r="A250" s="1" t="str">
        <f>IF('XML a procesar'!A249&gt;0,'XML a procesar'!A249,"")</f>
        <v/>
      </c>
      <c r="B250" s="7">
        <f t="shared" si="37"/>
        <v>0</v>
      </c>
      <c r="C250" s="1">
        <f t="shared" si="40"/>
        <v>0</v>
      </c>
      <c r="D250" s="1">
        <f t="shared" si="38"/>
        <v>0</v>
      </c>
      <c r="E250" s="1">
        <f t="shared" si="41"/>
        <v>0</v>
      </c>
      <c r="F250" s="1" t="str">
        <f t="shared" ca="1" si="39"/>
        <v/>
      </c>
      <c r="G250" s="1">
        <f t="shared" ca="1" si="42"/>
        <v>0</v>
      </c>
      <c r="H250" s="1">
        <f ca="1">IF(AND(G249&gt;0,G250&gt;G249,NOT(ISERROR(MATCH(G249,D:D,0)))),H249+1,H249)</f>
        <v>0</v>
      </c>
      <c r="I250" s="1">
        <f t="shared" ca="1" si="43"/>
        <v>0</v>
      </c>
      <c r="J250" s="7" t="str">
        <f t="shared" ca="1" si="44"/>
        <v/>
      </c>
      <c r="K250" s="1" t="str">
        <f ca="1">IF(J250="Linea_para_MAIL_creada_por_LuXML",IF(ISERROR(MATCH(INDIRECT(ADDRESS(ROW()-G250,7)),D:D,0)),J250,INDIRECT(ADDRESS(MATCH(INDIRECT(ADDRESS(ROW()-G250,7)),D:D,0),1))),J250)</f>
        <v/>
      </c>
      <c r="L250" s="7">
        <f t="shared" ca="1" si="45"/>
        <v>0</v>
      </c>
      <c r="M250" s="7" t="str">
        <f t="shared" ca="1" si="47"/>
        <v/>
      </c>
      <c r="N250" s="7">
        <f t="shared" ca="1" si="46"/>
        <v>0</v>
      </c>
      <c r="O250" s="9" t="str">
        <f ca="1">IF(N250&gt;-1,INDIRECT(ADDRESS(ROW(),13)),IF(N250&lt;N249,CONCATENATE("&lt;page-count count=",CHAR(34),1+LARGE(N:N,1)-LARGE(N:N,2),CHAR(34),"/&gt;"),INDIRECT(ADDRESS(ROW()-1,13))))</f>
        <v/>
      </c>
      <c r="P250" s="1">
        <f>IF(ROW()&lt;$S$4+2,IF('XML a procesar'!A249="",P249,IF(MID('XML a procesar'!A249,1,1)="&lt;",P249,P249+1)),P249)</f>
        <v>1</v>
      </c>
      <c r="Q250" s="3"/>
    </row>
    <row r="251" spans="1:17" x14ac:dyDescent="0.25">
      <c r="A251" s="1" t="str">
        <f>IF('XML a procesar'!A250&gt;0,'XML a procesar'!A250,"")</f>
        <v/>
      </c>
      <c r="B251" s="7">
        <f t="shared" si="37"/>
        <v>0</v>
      </c>
      <c r="C251" s="1">
        <f t="shared" si="40"/>
        <v>0</v>
      </c>
      <c r="D251" s="1">
        <f t="shared" si="38"/>
        <v>0</v>
      </c>
      <c r="E251" s="1">
        <f t="shared" si="41"/>
        <v>0</v>
      </c>
      <c r="F251" s="1" t="str">
        <f t="shared" ca="1" si="39"/>
        <v/>
      </c>
      <c r="G251" s="1">
        <f t="shared" ca="1" si="42"/>
        <v>0</v>
      </c>
      <c r="H251" s="1">
        <f ca="1">IF(AND(G250&gt;0,G251&gt;G250,NOT(ISERROR(MATCH(G250,D:D,0)))),H250+1,H250)</f>
        <v>0</v>
      </c>
      <c r="I251" s="1">
        <f t="shared" ca="1" si="43"/>
        <v>0</v>
      </c>
      <c r="J251" s="7" t="str">
        <f t="shared" ca="1" si="44"/>
        <v/>
      </c>
      <c r="K251" s="1" t="str">
        <f ca="1">IF(J251="Linea_para_MAIL_creada_por_LuXML",IF(ISERROR(MATCH(INDIRECT(ADDRESS(ROW()-G251,7)),D:D,0)),J251,INDIRECT(ADDRESS(MATCH(INDIRECT(ADDRESS(ROW()-G251,7)),D:D,0),1))),J251)</f>
        <v/>
      </c>
      <c r="L251" s="7">
        <f t="shared" ca="1" si="45"/>
        <v>0</v>
      </c>
      <c r="M251" s="7" t="str">
        <f t="shared" ca="1" si="47"/>
        <v/>
      </c>
      <c r="N251" s="7">
        <f t="shared" ca="1" si="46"/>
        <v>0</v>
      </c>
      <c r="O251" s="9" t="str">
        <f ca="1">IF(N251&gt;-1,INDIRECT(ADDRESS(ROW(),13)),IF(N251&lt;N250,CONCATENATE("&lt;page-count count=",CHAR(34),1+LARGE(N:N,1)-LARGE(N:N,2),CHAR(34),"/&gt;"),INDIRECT(ADDRESS(ROW()-1,13))))</f>
        <v/>
      </c>
      <c r="P251" s="1">
        <f>IF(ROW()&lt;$S$4+2,IF('XML a procesar'!A250="",P250,IF(MID('XML a procesar'!A250,1,1)="&lt;",P250,P250+1)),P250)</f>
        <v>1</v>
      </c>
      <c r="Q251" s="3"/>
    </row>
    <row r="252" spans="1:17" x14ac:dyDescent="0.25">
      <c r="A252" s="1" t="str">
        <f>IF('XML a procesar'!A251&gt;0,'XML a procesar'!A251,"")</f>
        <v/>
      </c>
      <c r="B252" s="7">
        <f t="shared" si="37"/>
        <v>0</v>
      </c>
      <c r="C252" s="1">
        <f t="shared" si="40"/>
        <v>0</v>
      </c>
      <c r="D252" s="1">
        <f t="shared" si="38"/>
        <v>0</v>
      </c>
      <c r="E252" s="1">
        <f t="shared" si="41"/>
        <v>0</v>
      </c>
      <c r="F252" s="1" t="str">
        <f t="shared" ca="1" si="39"/>
        <v/>
      </c>
      <c r="G252" s="1">
        <f t="shared" ca="1" si="42"/>
        <v>0</v>
      </c>
      <c r="H252" s="1">
        <f ca="1">IF(AND(G251&gt;0,G252&gt;G251,NOT(ISERROR(MATCH(G251,D:D,0)))),H251+1,H251)</f>
        <v>0</v>
      </c>
      <c r="I252" s="1">
        <f t="shared" ca="1" si="43"/>
        <v>0</v>
      </c>
      <c r="J252" s="7" t="str">
        <f t="shared" ca="1" si="44"/>
        <v/>
      </c>
      <c r="K252" s="1" t="str">
        <f ca="1">IF(J252="Linea_para_MAIL_creada_por_LuXML",IF(ISERROR(MATCH(INDIRECT(ADDRESS(ROW()-G252,7)),D:D,0)),J252,INDIRECT(ADDRESS(MATCH(INDIRECT(ADDRESS(ROW()-G252,7)),D:D,0),1))),J252)</f>
        <v/>
      </c>
      <c r="L252" s="7">
        <f t="shared" ca="1" si="45"/>
        <v>0</v>
      </c>
      <c r="M252" s="7" t="str">
        <f t="shared" ca="1" si="47"/>
        <v/>
      </c>
      <c r="N252" s="7">
        <f t="shared" ca="1" si="46"/>
        <v>0</v>
      </c>
      <c r="O252" s="9" t="str">
        <f ca="1">IF(N252&gt;-1,INDIRECT(ADDRESS(ROW(),13)),IF(N252&lt;N251,CONCATENATE("&lt;page-count count=",CHAR(34),1+LARGE(N:N,1)-LARGE(N:N,2),CHAR(34),"/&gt;"),INDIRECT(ADDRESS(ROW()-1,13))))</f>
        <v/>
      </c>
      <c r="P252" s="1">
        <f>IF(ROW()&lt;$S$4+2,IF('XML a procesar'!A251="",P251,IF(MID('XML a procesar'!A251,1,1)="&lt;",P251,P251+1)),P251)</f>
        <v>1</v>
      </c>
      <c r="Q252" s="3"/>
    </row>
    <row r="253" spans="1:17" x14ac:dyDescent="0.25">
      <c r="A253" s="1" t="str">
        <f>IF('XML a procesar'!A252&gt;0,'XML a procesar'!A252,"")</f>
        <v/>
      </c>
      <c r="B253" s="7">
        <f t="shared" si="37"/>
        <v>0</v>
      </c>
      <c r="C253" s="1">
        <f t="shared" si="40"/>
        <v>0</v>
      </c>
      <c r="D253" s="1">
        <f t="shared" si="38"/>
        <v>0</v>
      </c>
      <c r="E253" s="1">
        <f t="shared" si="41"/>
        <v>0</v>
      </c>
      <c r="F253" s="1" t="str">
        <f t="shared" ca="1" si="39"/>
        <v/>
      </c>
      <c r="G253" s="1">
        <f t="shared" ca="1" si="42"/>
        <v>0</v>
      </c>
      <c r="H253" s="1">
        <f ca="1">IF(AND(G252&gt;0,G253&gt;G252,NOT(ISERROR(MATCH(G252,D:D,0)))),H252+1,H252)</f>
        <v>0</v>
      </c>
      <c r="I253" s="1">
        <f t="shared" ca="1" si="43"/>
        <v>0</v>
      </c>
      <c r="J253" s="7" t="str">
        <f t="shared" ca="1" si="44"/>
        <v/>
      </c>
      <c r="K253" s="1" t="str">
        <f ca="1">IF(J253="Linea_para_MAIL_creada_por_LuXML",IF(ISERROR(MATCH(INDIRECT(ADDRESS(ROW()-G253,7)),D:D,0)),J253,INDIRECT(ADDRESS(MATCH(INDIRECT(ADDRESS(ROW()-G253,7)),D:D,0),1))),J253)</f>
        <v/>
      </c>
      <c r="L253" s="7">
        <f t="shared" ca="1" si="45"/>
        <v>0</v>
      </c>
      <c r="M253" s="7" t="str">
        <f t="shared" ca="1" si="47"/>
        <v/>
      </c>
      <c r="N253" s="7">
        <f t="shared" ca="1" si="46"/>
        <v>0</v>
      </c>
      <c r="O253" s="9" t="str">
        <f ca="1">IF(N253&gt;-1,INDIRECT(ADDRESS(ROW(),13)),IF(N253&lt;N252,CONCATENATE("&lt;page-count count=",CHAR(34),1+LARGE(N:N,1)-LARGE(N:N,2),CHAR(34),"/&gt;"),INDIRECT(ADDRESS(ROW()-1,13))))</f>
        <v/>
      </c>
      <c r="P253" s="1">
        <f>IF(ROW()&lt;$S$4+2,IF('XML a procesar'!A252="",P252,IF(MID('XML a procesar'!A252,1,1)="&lt;",P252,P252+1)),P252)</f>
        <v>1</v>
      </c>
      <c r="Q253" s="3"/>
    </row>
    <row r="254" spans="1:17" x14ac:dyDescent="0.25">
      <c r="A254" s="1" t="str">
        <f>IF('XML a procesar'!A253&gt;0,'XML a procesar'!A253,"")</f>
        <v/>
      </c>
      <c r="B254" s="7">
        <f t="shared" si="37"/>
        <v>0</v>
      </c>
      <c r="C254" s="1">
        <f t="shared" si="40"/>
        <v>0</v>
      </c>
      <c r="D254" s="1">
        <f t="shared" si="38"/>
        <v>0</v>
      </c>
      <c r="E254" s="1">
        <f t="shared" si="41"/>
        <v>0</v>
      </c>
      <c r="F254" s="1" t="str">
        <f t="shared" ca="1" si="39"/>
        <v/>
      </c>
      <c r="G254" s="1">
        <f t="shared" ca="1" si="42"/>
        <v>0</v>
      </c>
      <c r="H254" s="1">
        <f ca="1">IF(AND(G253&gt;0,G254&gt;G253,NOT(ISERROR(MATCH(G253,D:D,0)))),H253+1,H253)</f>
        <v>0</v>
      </c>
      <c r="I254" s="1">
        <f t="shared" ca="1" si="43"/>
        <v>0</v>
      </c>
      <c r="J254" s="7" t="str">
        <f t="shared" ca="1" si="44"/>
        <v/>
      </c>
      <c r="K254" s="1" t="str">
        <f ca="1">IF(J254="Linea_para_MAIL_creada_por_LuXML",IF(ISERROR(MATCH(INDIRECT(ADDRESS(ROW()-G254,7)),D:D,0)),J254,INDIRECT(ADDRESS(MATCH(INDIRECT(ADDRESS(ROW()-G254,7)),D:D,0),1))),J254)</f>
        <v/>
      </c>
      <c r="L254" s="7">
        <f t="shared" ca="1" si="45"/>
        <v>0</v>
      </c>
      <c r="M254" s="7" t="str">
        <f t="shared" ca="1" si="47"/>
        <v/>
      </c>
      <c r="N254" s="7">
        <f t="shared" ca="1" si="46"/>
        <v>0</v>
      </c>
      <c r="O254" s="9" t="str">
        <f ca="1">IF(N254&gt;-1,INDIRECT(ADDRESS(ROW(),13)),IF(N254&lt;N253,CONCATENATE("&lt;page-count count=",CHAR(34),1+LARGE(N:N,1)-LARGE(N:N,2),CHAR(34),"/&gt;"),INDIRECT(ADDRESS(ROW()-1,13))))</f>
        <v/>
      </c>
      <c r="P254" s="1">
        <f>IF(ROW()&lt;$S$4+2,IF('XML a procesar'!A253="",P253,IF(MID('XML a procesar'!A253,1,1)="&lt;",P253,P253+1)),P253)</f>
        <v>1</v>
      </c>
      <c r="Q254" s="3"/>
    </row>
    <row r="255" spans="1:17" x14ac:dyDescent="0.25">
      <c r="A255" s="1" t="str">
        <f>IF('XML a procesar'!A254&gt;0,'XML a procesar'!A254,"")</f>
        <v/>
      </c>
      <c r="B255" s="7">
        <f t="shared" si="37"/>
        <v>0</v>
      </c>
      <c r="C255" s="1">
        <f t="shared" si="40"/>
        <v>0</v>
      </c>
      <c r="D255" s="1">
        <f t="shared" si="38"/>
        <v>0</v>
      </c>
      <c r="E255" s="1">
        <f t="shared" si="41"/>
        <v>0</v>
      </c>
      <c r="F255" s="1" t="str">
        <f t="shared" ca="1" si="39"/>
        <v/>
      </c>
      <c r="G255" s="1">
        <f t="shared" ca="1" si="42"/>
        <v>0</v>
      </c>
      <c r="H255" s="1">
        <f ca="1">IF(AND(G254&gt;0,G255&gt;G254,NOT(ISERROR(MATCH(G254,D:D,0)))),H254+1,H254)</f>
        <v>0</v>
      </c>
      <c r="I255" s="1">
        <f t="shared" ca="1" si="43"/>
        <v>0</v>
      </c>
      <c r="J255" s="7" t="str">
        <f t="shared" ca="1" si="44"/>
        <v/>
      </c>
      <c r="K255" s="1" t="str">
        <f ca="1">IF(J255="Linea_para_MAIL_creada_por_LuXML",IF(ISERROR(MATCH(INDIRECT(ADDRESS(ROW()-G255,7)),D:D,0)),J255,INDIRECT(ADDRESS(MATCH(INDIRECT(ADDRESS(ROW()-G255,7)),D:D,0),1))),J255)</f>
        <v/>
      </c>
      <c r="L255" s="7">
        <f t="shared" ca="1" si="45"/>
        <v>0</v>
      </c>
      <c r="M255" s="7" t="str">
        <f t="shared" ca="1" si="47"/>
        <v/>
      </c>
      <c r="N255" s="7">
        <f t="shared" ca="1" si="46"/>
        <v>0</v>
      </c>
      <c r="O255" s="9" t="str">
        <f ca="1">IF(N255&gt;-1,INDIRECT(ADDRESS(ROW(),13)),IF(N255&lt;N254,CONCATENATE("&lt;page-count count=",CHAR(34),1+LARGE(N:N,1)-LARGE(N:N,2),CHAR(34),"/&gt;"),INDIRECT(ADDRESS(ROW()-1,13))))</f>
        <v/>
      </c>
      <c r="P255" s="1">
        <f>IF(ROW()&lt;$S$4+2,IF('XML a procesar'!A254="",P254,IF(MID('XML a procesar'!A254,1,1)="&lt;",P254,P254+1)),P254)</f>
        <v>1</v>
      </c>
      <c r="Q255" s="3"/>
    </row>
    <row r="256" spans="1:17" x14ac:dyDescent="0.25">
      <c r="A256" s="1" t="str">
        <f>IF('XML a procesar'!A255&gt;0,'XML a procesar'!A255,"")</f>
        <v/>
      </c>
      <c r="B256" s="7">
        <f t="shared" si="37"/>
        <v>0</v>
      </c>
      <c r="C256" s="1">
        <f t="shared" si="40"/>
        <v>0</v>
      </c>
      <c r="D256" s="1">
        <f t="shared" si="38"/>
        <v>0</v>
      </c>
      <c r="E256" s="1">
        <f t="shared" si="41"/>
        <v>0</v>
      </c>
      <c r="F256" s="1" t="str">
        <f t="shared" ca="1" si="39"/>
        <v/>
      </c>
      <c r="G256" s="1">
        <f t="shared" ca="1" si="42"/>
        <v>0</v>
      </c>
      <c r="H256" s="1">
        <f ca="1">IF(AND(G255&gt;0,G256&gt;G255,NOT(ISERROR(MATCH(G255,D:D,0)))),H255+1,H255)</f>
        <v>0</v>
      </c>
      <c r="I256" s="1">
        <f t="shared" ca="1" si="43"/>
        <v>0</v>
      </c>
      <c r="J256" s="7" t="str">
        <f t="shared" ca="1" si="44"/>
        <v/>
      </c>
      <c r="K256" s="1" t="str">
        <f ca="1">IF(J256="Linea_para_MAIL_creada_por_LuXML",IF(ISERROR(MATCH(INDIRECT(ADDRESS(ROW()-G256,7)),D:D,0)),J256,INDIRECT(ADDRESS(MATCH(INDIRECT(ADDRESS(ROW()-G256,7)),D:D,0),1))),J256)</f>
        <v/>
      </c>
      <c r="L256" s="7">
        <f t="shared" ca="1" si="45"/>
        <v>0</v>
      </c>
      <c r="M256" s="7" t="str">
        <f t="shared" ca="1" si="47"/>
        <v/>
      </c>
      <c r="N256" s="7">
        <f t="shared" ca="1" si="46"/>
        <v>0</v>
      </c>
      <c r="O256" s="9" t="str">
        <f ca="1">IF(N256&gt;-1,INDIRECT(ADDRESS(ROW(),13)),IF(N256&lt;N255,CONCATENATE("&lt;page-count count=",CHAR(34),1+LARGE(N:N,1)-LARGE(N:N,2),CHAR(34),"/&gt;"),INDIRECT(ADDRESS(ROW()-1,13))))</f>
        <v/>
      </c>
      <c r="P256" s="1">
        <f>IF(ROW()&lt;$S$4+2,IF('XML a procesar'!A255="",P255,IF(MID('XML a procesar'!A255,1,1)="&lt;",P255,P255+1)),P255)</f>
        <v>1</v>
      </c>
      <c r="Q256" s="3"/>
    </row>
    <row r="257" spans="1:17" x14ac:dyDescent="0.25">
      <c r="A257" s="1" t="str">
        <f>IF('XML a procesar'!A256&gt;0,'XML a procesar'!A256,"")</f>
        <v/>
      </c>
      <c r="B257" s="7">
        <f t="shared" si="37"/>
        <v>0</v>
      </c>
      <c r="C257" s="1">
        <f t="shared" si="40"/>
        <v>0</v>
      </c>
      <c r="D257" s="1">
        <f t="shared" si="38"/>
        <v>0</v>
      </c>
      <c r="E257" s="1">
        <f t="shared" si="41"/>
        <v>0</v>
      </c>
      <c r="F257" s="1" t="str">
        <f t="shared" ca="1" si="39"/>
        <v/>
      </c>
      <c r="G257" s="1">
        <f t="shared" ca="1" si="42"/>
        <v>0</v>
      </c>
      <c r="H257" s="1">
        <f ca="1">IF(AND(G256&gt;0,G257&gt;G256,NOT(ISERROR(MATCH(G256,D:D,0)))),H256+1,H256)</f>
        <v>0</v>
      </c>
      <c r="I257" s="1">
        <f t="shared" ca="1" si="43"/>
        <v>0</v>
      </c>
      <c r="J257" s="7" t="str">
        <f t="shared" ca="1" si="44"/>
        <v/>
      </c>
      <c r="K257" s="1" t="str">
        <f ca="1">IF(J257="Linea_para_MAIL_creada_por_LuXML",IF(ISERROR(MATCH(INDIRECT(ADDRESS(ROW()-G257,7)),D:D,0)),J257,INDIRECT(ADDRESS(MATCH(INDIRECT(ADDRESS(ROW()-G257,7)),D:D,0),1))),J257)</f>
        <v/>
      </c>
      <c r="L257" s="7">
        <f t="shared" ca="1" si="45"/>
        <v>0</v>
      </c>
      <c r="M257" s="7" t="str">
        <f t="shared" ca="1" si="47"/>
        <v/>
      </c>
      <c r="N257" s="7">
        <f t="shared" ca="1" si="46"/>
        <v>0</v>
      </c>
      <c r="O257" s="9" t="str">
        <f ca="1">IF(N257&gt;-1,INDIRECT(ADDRESS(ROW(),13)),IF(N257&lt;N256,CONCATENATE("&lt;page-count count=",CHAR(34),1+LARGE(N:N,1)-LARGE(N:N,2),CHAR(34),"/&gt;"),INDIRECT(ADDRESS(ROW()-1,13))))</f>
        <v/>
      </c>
      <c r="P257" s="1">
        <f>IF(ROW()&lt;$S$4+2,IF('XML a procesar'!A256="",P256,IF(MID('XML a procesar'!A256,1,1)="&lt;",P256,P256+1)),P256)</f>
        <v>1</v>
      </c>
      <c r="Q257" s="3"/>
    </row>
    <row r="258" spans="1:17" x14ac:dyDescent="0.25">
      <c r="A258" s="1" t="str">
        <f>IF('XML a procesar'!A257&gt;0,'XML a procesar'!A257,"")</f>
        <v/>
      </c>
      <c r="B258" s="7">
        <f t="shared" si="37"/>
        <v>0</v>
      </c>
      <c r="C258" s="1">
        <f t="shared" si="40"/>
        <v>0</v>
      </c>
      <c r="D258" s="1">
        <f t="shared" si="38"/>
        <v>0</v>
      </c>
      <c r="E258" s="1">
        <f t="shared" si="41"/>
        <v>0</v>
      </c>
      <c r="F258" s="1" t="str">
        <f t="shared" ca="1" si="39"/>
        <v/>
      </c>
      <c r="G258" s="1">
        <f t="shared" ca="1" si="42"/>
        <v>0</v>
      </c>
      <c r="H258" s="1">
        <f ca="1">IF(AND(G257&gt;0,G258&gt;G257,NOT(ISERROR(MATCH(G257,D:D,0)))),H257+1,H257)</f>
        <v>0</v>
      </c>
      <c r="I258" s="1">
        <f t="shared" ca="1" si="43"/>
        <v>0</v>
      </c>
      <c r="J258" s="7" t="str">
        <f t="shared" ca="1" si="44"/>
        <v/>
      </c>
      <c r="K258" s="1" t="str">
        <f ca="1">IF(J258="Linea_para_MAIL_creada_por_LuXML",IF(ISERROR(MATCH(INDIRECT(ADDRESS(ROW()-G258,7)),D:D,0)),J258,INDIRECT(ADDRESS(MATCH(INDIRECT(ADDRESS(ROW()-G258,7)),D:D,0),1))),J258)</f>
        <v/>
      </c>
      <c r="L258" s="7">
        <f t="shared" ca="1" si="45"/>
        <v>0</v>
      </c>
      <c r="M258" s="7" t="str">
        <f t="shared" ca="1" si="47"/>
        <v/>
      </c>
      <c r="N258" s="7">
        <f t="shared" ca="1" si="46"/>
        <v>0</v>
      </c>
      <c r="O258" s="9" t="str">
        <f ca="1">IF(N258&gt;-1,INDIRECT(ADDRESS(ROW(),13)),IF(N258&lt;N257,CONCATENATE("&lt;page-count count=",CHAR(34),1+LARGE(N:N,1)-LARGE(N:N,2),CHAR(34),"/&gt;"),INDIRECT(ADDRESS(ROW()-1,13))))</f>
        <v/>
      </c>
      <c r="P258" s="1">
        <f>IF(ROW()&lt;$S$4+2,IF('XML a procesar'!A257="",P257,IF(MID('XML a procesar'!A257,1,1)="&lt;",P257,P257+1)),P257)</f>
        <v>1</v>
      </c>
      <c r="Q258" s="3"/>
    </row>
    <row r="259" spans="1:17" x14ac:dyDescent="0.25">
      <c r="A259" s="1" t="str">
        <f>IF('XML a procesar'!A258&gt;0,'XML a procesar'!A258,"")</f>
        <v/>
      </c>
      <c r="B259" s="7">
        <f t="shared" ref="B259:B322" si="48">IF(ISERROR(FIND("/doi.org/",A259,1)),0,1)</f>
        <v>0</v>
      </c>
      <c r="C259" s="1">
        <f t="shared" si="40"/>
        <v>0</v>
      </c>
      <c r="D259" s="1">
        <f t="shared" ref="D259:D322" si="49">IF(AND(C259&gt;0,LEFT(A259,7)="&lt;email&gt;",ISNUMBER(SEARCH("@",A259,1))),C259,IF(LEFT(A259,10)="&lt;alt-text&gt;",-1,0))</f>
        <v>0</v>
      </c>
      <c r="E259" s="1">
        <f t="shared" si="41"/>
        <v>0</v>
      </c>
      <c r="F259" s="1" t="str">
        <f t="shared" ref="F259:F322" ca="1" si="50">INDIRECT(ADDRESS(ROW()+INDIRECT(ADDRESS(ROW()+E259,5)),1))</f>
        <v/>
      </c>
      <c r="G259" s="1">
        <f t="shared" ca="1" si="42"/>
        <v>0</v>
      </c>
      <c r="H259" s="1">
        <f ca="1">IF(AND(G258&gt;0,G259&gt;G258,NOT(ISERROR(MATCH(G258,D:D,0)))),H258+1,H258)</f>
        <v>0</v>
      </c>
      <c r="I259" s="1">
        <f t="shared" ca="1" si="43"/>
        <v>0</v>
      </c>
      <c r="J259" s="7" t="str">
        <f t="shared" ca="1" si="44"/>
        <v/>
      </c>
      <c r="K259" s="1" t="str">
        <f ca="1">IF(J259="Linea_para_MAIL_creada_por_LuXML",IF(ISERROR(MATCH(INDIRECT(ADDRESS(ROW()-G259,7)),D:D,0)),J259,INDIRECT(ADDRESS(MATCH(INDIRECT(ADDRESS(ROW()-G259,7)),D:D,0),1))),J259)</f>
        <v/>
      </c>
      <c r="L259" s="7">
        <f t="shared" ca="1" si="45"/>
        <v>0</v>
      </c>
      <c r="M259" s="7" t="str">
        <f t="shared" ca="1" si="47"/>
        <v/>
      </c>
      <c r="N259" s="7">
        <f t="shared" ca="1" si="46"/>
        <v>0</v>
      </c>
      <c r="O259" s="9" t="str">
        <f ca="1">IF(N259&gt;-1,INDIRECT(ADDRESS(ROW(),13)),IF(N259&lt;N258,CONCATENATE("&lt;page-count count=",CHAR(34),1+LARGE(N:N,1)-LARGE(N:N,2),CHAR(34),"/&gt;"),INDIRECT(ADDRESS(ROW()-1,13))))</f>
        <v/>
      </c>
      <c r="P259" s="1">
        <f>IF(ROW()&lt;$S$4+2,IF('XML a procesar'!A258="",P258,IF(MID('XML a procesar'!A258,1,1)="&lt;",P258,P258+1)),P258)</f>
        <v>1</v>
      </c>
      <c r="Q259" s="3"/>
    </row>
    <row r="260" spans="1:17" x14ac:dyDescent="0.25">
      <c r="A260" s="1" t="str">
        <f>IF('XML a procesar'!A259&gt;0,'XML a procesar'!A259,"")</f>
        <v/>
      </c>
      <c r="B260" s="7">
        <f t="shared" si="48"/>
        <v>0</v>
      </c>
      <c r="C260" s="1">
        <f t="shared" ref="C260:C323" si="51">IF(LEFT(A259,16)="&lt;contrib contrib",C259+1,IF(LEFT(A259,16)="&lt;/contrib-group&gt;",0,IF(LEFT(A259,10)="&lt;/contrib&gt;",C259,C259)))</f>
        <v>0</v>
      </c>
      <c r="D260" s="1">
        <f t="shared" si="49"/>
        <v>0</v>
      </c>
      <c r="E260" s="1">
        <f t="shared" ref="E260:E323" si="52">IF(D260=0,E259,E259+1)</f>
        <v>0</v>
      </c>
      <c r="F260" s="1" t="str">
        <f t="shared" ca="1" si="50"/>
        <v/>
      </c>
      <c r="G260" s="1">
        <f t="shared" ref="G260:G323" ca="1" si="53">IF(LEFT(F260,7)="&lt;aff id",_xlfn.NUMBERVALUE(MID(F260,13,LEN(F260)-14)),IF(F260="&lt;/aff&gt;",G259+1,G259))</f>
        <v>0</v>
      </c>
      <c r="H260" s="1">
        <f ca="1">IF(AND(G259&gt;0,G260&gt;G259,NOT(ISERROR(MATCH(G259,D:D,0)))),H259+1,H259)</f>
        <v>0</v>
      </c>
      <c r="I260" s="1">
        <f t="shared" ref="I260:I323" ca="1" si="54">INDIRECT(ADDRESS(ROW()-INDIRECT(ADDRESS(ROW()-H260,8)),8))</f>
        <v>0</v>
      </c>
      <c r="J260" s="7" t="str">
        <f t="shared" ref="J260:J323" ca="1" si="55">IF(J259="Linea_para_MAIL_creada_por_LuXML","&lt;/aff&gt;",IF(I260&gt;INDIRECT(ADDRESS(ROW()-I260-1,8)),"Linea_para_MAIL_creada_por_LuXML",INDIRECT(ADDRESS(ROW()-I260,6))))</f>
        <v/>
      </c>
      <c r="K260" s="1" t="str">
        <f ca="1">IF(J260="Linea_para_MAIL_creada_por_LuXML",IF(ISERROR(MATCH(INDIRECT(ADDRESS(ROW()-G260,7)),D:D,0)),J260,INDIRECT(ADDRESS(MATCH(INDIRECT(ADDRESS(ROW()-G260,7)),D:D,0),1))),J260)</f>
        <v/>
      </c>
      <c r="L260" s="7">
        <f t="shared" ref="L260:L323" ca="1" si="56">IF(OR(MID(K258,3,5)="page&gt;",MID(K259,3,5)="page&gt;"),L259,IF(OR(K259="&lt;history&gt;",K260="&lt;history&gt;"),L259+1,L259))</f>
        <v>0</v>
      </c>
      <c r="M260" s="7" t="str">
        <f t="shared" ca="1" si="47"/>
        <v/>
      </c>
      <c r="N260" s="7">
        <f t="shared" ref="N260:N323" ca="1" si="57">IF(N259=-1,-1,IF(M260="&lt;/counts&gt;",-1,IF(OR(LEFT(M260,7)="&lt;fpage&gt;",LEFT(M260,7)="&lt;lpage&gt;"),VALUE(MID(M260,8,LEN(M260)-15)),0)))</f>
        <v>0</v>
      </c>
      <c r="O260" s="9" t="str">
        <f ca="1">IF(N260&gt;-1,INDIRECT(ADDRESS(ROW(),13)),IF(N260&lt;N259,CONCATENATE("&lt;page-count count=",CHAR(34),1+LARGE(N:N,1)-LARGE(N:N,2),CHAR(34),"/&gt;"),INDIRECT(ADDRESS(ROW()-1,13))))</f>
        <v/>
      </c>
      <c r="P260" s="1">
        <f>IF(ROW()&lt;$S$4+2,IF('XML a procesar'!A259="",P259,IF(MID('XML a procesar'!A259,1,1)="&lt;",P259,P259+1)),P259)</f>
        <v>1</v>
      </c>
      <c r="Q260" s="3"/>
    </row>
    <row r="261" spans="1:17" x14ac:dyDescent="0.25">
      <c r="A261" s="1" t="str">
        <f>IF('XML a procesar'!A260&gt;0,'XML a procesar'!A260,"")</f>
        <v/>
      </c>
      <c r="B261" s="7">
        <f t="shared" si="48"/>
        <v>0</v>
      </c>
      <c r="C261" s="1">
        <f t="shared" si="51"/>
        <v>0</v>
      </c>
      <c r="D261" s="1">
        <f t="shared" si="49"/>
        <v>0</v>
      </c>
      <c r="E261" s="1">
        <f t="shared" si="52"/>
        <v>0</v>
      </c>
      <c r="F261" s="1" t="str">
        <f t="shared" ca="1" si="50"/>
        <v/>
      </c>
      <c r="G261" s="1">
        <f t="shared" ca="1" si="53"/>
        <v>0</v>
      </c>
      <c r="H261" s="1">
        <f ca="1">IF(AND(G260&gt;0,G261&gt;G260,NOT(ISERROR(MATCH(G260,D:D,0)))),H260+1,H260)</f>
        <v>0</v>
      </c>
      <c r="I261" s="1">
        <f t="shared" ca="1" si="54"/>
        <v>0</v>
      </c>
      <c r="J261" s="7" t="str">
        <f t="shared" ca="1" si="55"/>
        <v/>
      </c>
      <c r="K261" s="1" t="str">
        <f ca="1">IF(J261="Linea_para_MAIL_creada_por_LuXML",IF(ISERROR(MATCH(INDIRECT(ADDRESS(ROW()-G261,7)),D:D,0)),J261,INDIRECT(ADDRESS(MATCH(INDIRECT(ADDRESS(ROW()-G261,7)),D:D,0),1))),J261)</f>
        <v/>
      </c>
      <c r="L261" s="7">
        <f t="shared" ca="1" si="56"/>
        <v>0</v>
      </c>
      <c r="M261" s="7" t="str">
        <f t="shared" ca="1" si="47"/>
        <v/>
      </c>
      <c r="N261" s="7">
        <f t="shared" ca="1" si="57"/>
        <v>0</v>
      </c>
      <c r="O261" s="9" t="str">
        <f ca="1">IF(N261&gt;-1,INDIRECT(ADDRESS(ROW(),13)),IF(N261&lt;N260,CONCATENATE("&lt;page-count count=",CHAR(34),1+LARGE(N:N,1)-LARGE(N:N,2),CHAR(34),"/&gt;"),INDIRECT(ADDRESS(ROW()-1,13))))</f>
        <v/>
      </c>
      <c r="P261" s="1">
        <f>IF(ROW()&lt;$S$4+2,IF('XML a procesar'!A260="",P260,IF(MID('XML a procesar'!A260,1,1)="&lt;",P260,P260+1)),P260)</f>
        <v>1</v>
      </c>
      <c r="Q261" s="3"/>
    </row>
    <row r="262" spans="1:17" x14ac:dyDescent="0.25">
      <c r="A262" s="1" t="str">
        <f>IF('XML a procesar'!A261&gt;0,'XML a procesar'!A261,"")</f>
        <v/>
      </c>
      <c r="B262" s="7">
        <f t="shared" si="48"/>
        <v>0</v>
      </c>
      <c r="C262" s="1">
        <f t="shared" si="51"/>
        <v>0</v>
      </c>
      <c r="D262" s="1">
        <f t="shared" si="49"/>
        <v>0</v>
      </c>
      <c r="E262" s="1">
        <f t="shared" si="52"/>
        <v>0</v>
      </c>
      <c r="F262" s="1" t="str">
        <f t="shared" ca="1" si="50"/>
        <v/>
      </c>
      <c r="G262" s="1">
        <f t="shared" ca="1" si="53"/>
        <v>0</v>
      </c>
      <c r="H262" s="1">
        <f ca="1">IF(AND(G261&gt;0,G262&gt;G261,NOT(ISERROR(MATCH(G261,D:D,0)))),H261+1,H261)</f>
        <v>0</v>
      </c>
      <c r="I262" s="1">
        <f t="shared" ca="1" si="54"/>
        <v>0</v>
      </c>
      <c r="J262" s="7" t="str">
        <f t="shared" ca="1" si="55"/>
        <v/>
      </c>
      <c r="K262" s="1" t="str">
        <f ca="1">IF(J262="Linea_para_MAIL_creada_por_LuXML",IF(ISERROR(MATCH(INDIRECT(ADDRESS(ROW()-G262,7)),D:D,0)),J262,INDIRECT(ADDRESS(MATCH(INDIRECT(ADDRESS(ROW()-G262,7)),D:D,0),1))),J262)</f>
        <v/>
      </c>
      <c r="L262" s="7">
        <f t="shared" ca="1" si="56"/>
        <v>0</v>
      </c>
      <c r="M262" s="7" t="str">
        <f t="shared" ref="M262:M325" ca="1" si="58">IF(L262&gt;L261,IF(L262=1,CONCATENATE("&lt;fpage&gt;",$S$10,"&lt;/fpage&gt;"),CONCATENATE("&lt;lpage&gt;",$S$10+1,"&lt;/lpage&gt;")),IF(ISERROR(INDIRECT(ADDRESS(ROW()-L262,11),1)),"",INDIRECT(ADDRESS(ROW()-L262,11),1)))</f>
        <v/>
      </c>
      <c r="N262" s="7">
        <f t="shared" ca="1" si="57"/>
        <v>0</v>
      </c>
      <c r="O262" s="9" t="str">
        <f ca="1">IF(N262&gt;-1,INDIRECT(ADDRESS(ROW(),13)),IF(N262&lt;N261,CONCATENATE("&lt;page-count count=",CHAR(34),1+LARGE(N:N,1)-LARGE(N:N,2),CHAR(34),"/&gt;"),INDIRECT(ADDRESS(ROW()-1,13))))</f>
        <v/>
      </c>
      <c r="P262" s="1">
        <f>IF(ROW()&lt;$S$4+2,IF('XML a procesar'!A261="",P261,IF(MID('XML a procesar'!A261,1,1)="&lt;",P261,P261+1)),P261)</f>
        <v>1</v>
      </c>
      <c r="Q262" s="3"/>
    </row>
    <row r="263" spans="1:17" x14ac:dyDescent="0.25">
      <c r="A263" s="1" t="str">
        <f>IF('XML a procesar'!A262&gt;0,'XML a procesar'!A262,"")</f>
        <v/>
      </c>
      <c r="B263" s="7">
        <f t="shared" si="48"/>
        <v>0</v>
      </c>
      <c r="C263" s="1">
        <f t="shared" si="51"/>
        <v>0</v>
      </c>
      <c r="D263" s="1">
        <f t="shared" si="49"/>
        <v>0</v>
      </c>
      <c r="E263" s="1">
        <f t="shared" si="52"/>
        <v>0</v>
      </c>
      <c r="F263" s="1" t="str">
        <f t="shared" ca="1" si="50"/>
        <v/>
      </c>
      <c r="G263" s="1">
        <f t="shared" ca="1" si="53"/>
        <v>0</v>
      </c>
      <c r="H263" s="1">
        <f ca="1">IF(AND(G262&gt;0,G263&gt;G262,NOT(ISERROR(MATCH(G262,D:D,0)))),H262+1,H262)</f>
        <v>0</v>
      </c>
      <c r="I263" s="1">
        <f t="shared" ca="1" si="54"/>
        <v>0</v>
      </c>
      <c r="J263" s="7" t="str">
        <f t="shared" ca="1" si="55"/>
        <v/>
      </c>
      <c r="K263" s="1" t="str">
        <f ca="1">IF(J263="Linea_para_MAIL_creada_por_LuXML",IF(ISERROR(MATCH(INDIRECT(ADDRESS(ROW()-G263,7)),D:D,0)),J263,INDIRECT(ADDRESS(MATCH(INDIRECT(ADDRESS(ROW()-G263,7)),D:D,0),1))),J263)</f>
        <v/>
      </c>
      <c r="L263" s="7">
        <f t="shared" ca="1" si="56"/>
        <v>0</v>
      </c>
      <c r="M263" s="7" t="str">
        <f t="shared" ca="1" si="58"/>
        <v/>
      </c>
      <c r="N263" s="7">
        <f t="shared" ca="1" si="57"/>
        <v>0</v>
      </c>
      <c r="O263" s="9" t="str">
        <f ca="1">IF(N263&gt;-1,INDIRECT(ADDRESS(ROW(),13)),IF(N263&lt;N262,CONCATENATE("&lt;page-count count=",CHAR(34),1+LARGE(N:N,1)-LARGE(N:N,2),CHAR(34),"/&gt;"),INDIRECT(ADDRESS(ROW()-1,13))))</f>
        <v/>
      </c>
      <c r="P263" s="1">
        <f>IF(ROW()&lt;$S$4+2,IF('XML a procesar'!A262="",P262,IF(MID('XML a procesar'!A262,1,1)="&lt;",P262,P262+1)),P262)</f>
        <v>1</v>
      </c>
      <c r="Q263" s="3"/>
    </row>
    <row r="264" spans="1:17" x14ac:dyDescent="0.25">
      <c r="A264" s="1" t="str">
        <f>IF('XML a procesar'!A263&gt;0,'XML a procesar'!A263,"")</f>
        <v/>
      </c>
      <c r="B264" s="7">
        <f t="shared" si="48"/>
        <v>0</v>
      </c>
      <c r="C264" s="1">
        <f t="shared" si="51"/>
        <v>0</v>
      </c>
      <c r="D264" s="1">
        <f t="shared" si="49"/>
        <v>0</v>
      </c>
      <c r="E264" s="1">
        <f t="shared" si="52"/>
        <v>0</v>
      </c>
      <c r="F264" s="1" t="str">
        <f t="shared" ca="1" si="50"/>
        <v/>
      </c>
      <c r="G264" s="1">
        <f t="shared" ca="1" si="53"/>
        <v>0</v>
      </c>
      <c r="H264" s="1">
        <f ca="1">IF(AND(G263&gt;0,G264&gt;G263,NOT(ISERROR(MATCH(G263,D:D,0)))),H263+1,H263)</f>
        <v>0</v>
      </c>
      <c r="I264" s="1">
        <f t="shared" ca="1" si="54"/>
        <v>0</v>
      </c>
      <c r="J264" s="7" t="str">
        <f t="shared" ca="1" si="55"/>
        <v/>
      </c>
      <c r="K264" s="1" t="str">
        <f ca="1">IF(J264="Linea_para_MAIL_creada_por_LuXML",IF(ISERROR(MATCH(INDIRECT(ADDRESS(ROW()-G264,7)),D:D,0)),J264,INDIRECT(ADDRESS(MATCH(INDIRECT(ADDRESS(ROW()-G264,7)),D:D,0),1))),J264)</f>
        <v/>
      </c>
      <c r="L264" s="7">
        <f t="shared" ca="1" si="56"/>
        <v>0</v>
      </c>
      <c r="M264" s="7" t="str">
        <f t="shared" ca="1" si="58"/>
        <v/>
      </c>
      <c r="N264" s="7">
        <f t="shared" ca="1" si="57"/>
        <v>0</v>
      </c>
      <c r="O264" s="9" t="str">
        <f ca="1">IF(N264&gt;-1,INDIRECT(ADDRESS(ROW(),13)),IF(N264&lt;N263,CONCATENATE("&lt;page-count count=",CHAR(34),1+LARGE(N:N,1)-LARGE(N:N,2),CHAR(34),"/&gt;"),INDIRECT(ADDRESS(ROW()-1,13))))</f>
        <v/>
      </c>
      <c r="P264" s="1">
        <f>IF(ROW()&lt;$S$4+2,IF('XML a procesar'!A263="",P263,IF(MID('XML a procesar'!A263,1,1)="&lt;",P263,P263+1)),P263)</f>
        <v>1</v>
      </c>
      <c r="Q264" s="3"/>
    </row>
    <row r="265" spans="1:17" x14ac:dyDescent="0.25">
      <c r="A265" s="1" t="str">
        <f>IF('XML a procesar'!A264&gt;0,'XML a procesar'!A264,"")</f>
        <v/>
      </c>
      <c r="B265" s="7">
        <f t="shared" si="48"/>
        <v>0</v>
      </c>
      <c r="C265" s="1">
        <f t="shared" si="51"/>
        <v>0</v>
      </c>
      <c r="D265" s="1">
        <f t="shared" si="49"/>
        <v>0</v>
      </c>
      <c r="E265" s="1">
        <f t="shared" si="52"/>
        <v>0</v>
      </c>
      <c r="F265" s="1" t="str">
        <f t="shared" ca="1" si="50"/>
        <v/>
      </c>
      <c r="G265" s="1">
        <f t="shared" ca="1" si="53"/>
        <v>0</v>
      </c>
      <c r="H265" s="1">
        <f ca="1">IF(AND(G264&gt;0,G265&gt;G264,NOT(ISERROR(MATCH(G264,D:D,0)))),H264+1,H264)</f>
        <v>0</v>
      </c>
      <c r="I265" s="1">
        <f t="shared" ca="1" si="54"/>
        <v>0</v>
      </c>
      <c r="J265" s="7" t="str">
        <f t="shared" ca="1" si="55"/>
        <v/>
      </c>
      <c r="K265" s="1" t="str">
        <f ca="1">IF(J265="Linea_para_MAIL_creada_por_LuXML",IF(ISERROR(MATCH(INDIRECT(ADDRESS(ROW()-G265,7)),D:D,0)),J265,INDIRECT(ADDRESS(MATCH(INDIRECT(ADDRESS(ROW()-G265,7)),D:D,0),1))),J265)</f>
        <v/>
      </c>
      <c r="L265" s="7">
        <f t="shared" ca="1" si="56"/>
        <v>0</v>
      </c>
      <c r="M265" s="7" t="str">
        <f t="shared" ca="1" si="58"/>
        <v/>
      </c>
      <c r="N265" s="7">
        <f t="shared" ca="1" si="57"/>
        <v>0</v>
      </c>
      <c r="O265" s="9" t="str">
        <f ca="1">IF(N265&gt;-1,INDIRECT(ADDRESS(ROW(),13)),IF(N265&lt;N264,CONCATENATE("&lt;page-count count=",CHAR(34),1+LARGE(N:N,1)-LARGE(N:N,2),CHAR(34),"/&gt;"),INDIRECT(ADDRESS(ROW()-1,13))))</f>
        <v/>
      </c>
      <c r="P265" s="1">
        <f>IF(ROW()&lt;$S$4+2,IF('XML a procesar'!A264="",P264,IF(MID('XML a procesar'!A264,1,1)="&lt;",P264,P264+1)),P264)</f>
        <v>1</v>
      </c>
      <c r="Q265" s="3"/>
    </row>
    <row r="266" spans="1:17" x14ac:dyDescent="0.25">
      <c r="A266" s="1" t="str">
        <f>IF('XML a procesar'!A265&gt;0,'XML a procesar'!A265,"")</f>
        <v/>
      </c>
      <c r="B266" s="7">
        <f t="shared" si="48"/>
        <v>0</v>
      </c>
      <c r="C266" s="1">
        <f t="shared" si="51"/>
        <v>0</v>
      </c>
      <c r="D266" s="1">
        <f t="shared" si="49"/>
        <v>0</v>
      </c>
      <c r="E266" s="1">
        <f t="shared" si="52"/>
        <v>0</v>
      </c>
      <c r="F266" s="1" t="str">
        <f t="shared" ca="1" si="50"/>
        <v/>
      </c>
      <c r="G266" s="1">
        <f t="shared" ca="1" si="53"/>
        <v>0</v>
      </c>
      <c r="H266" s="1">
        <f ca="1">IF(AND(G265&gt;0,G266&gt;G265,NOT(ISERROR(MATCH(G265,D:D,0)))),H265+1,H265)</f>
        <v>0</v>
      </c>
      <c r="I266" s="1">
        <f t="shared" ca="1" si="54"/>
        <v>0</v>
      </c>
      <c r="J266" s="7" t="str">
        <f t="shared" ca="1" si="55"/>
        <v/>
      </c>
      <c r="K266" s="1" t="str">
        <f ca="1">IF(J266="Linea_para_MAIL_creada_por_LuXML",IF(ISERROR(MATCH(INDIRECT(ADDRESS(ROW()-G266,7)),D:D,0)),J266,INDIRECT(ADDRESS(MATCH(INDIRECT(ADDRESS(ROW()-G266,7)),D:D,0),1))),J266)</f>
        <v/>
      </c>
      <c r="L266" s="7">
        <f t="shared" ca="1" si="56"/>
        <v>0</v>
      </c>
      <c r="M266" s="7" t="str">
        <f t="shared" ca="1" si="58"/>
        <v/>
      </c>
      <c r="N266" s="7">
        <f t="shared" ca="1" si="57"/>
        <v>0</v>
      </c>
      <c r="O266" s="9" t="str">
        <f ca="1">IF(N266&gt;-1,INDIRECT(ADDRESS(ROW(),13)),IF(N266&lt;N265,CONCATENATE("&lt;page-count count=",CHAR(34),1+LARGE(N:N,1)-LARGE(N:N,2),CHAR(34),"/&gt;"),INDIRECT(ADDRESS(ROW()-1,13))))</f>
        <v/>
      </c>
      <c r="P266" s="1">
        <f>IF(ROW()&lt;$S$4+2,IF('XML a procesar'!A265="",P265,IF(MID('XML a procesar'!A265,1,1)="&lt;",P265,P265+1)),P265)</f>
        <v>1</v>
      </c>
      <c r="Q266" s="3"/>
    </row>
    <row r="267" spans="1:17" x14ac:dyDescent="0.25">
      <c r="A267" s="1" t="str">
        <f>IF('XML a procesar'!A266&gt;0,'XML a procesar'!A266,"")</f>
        <v/>
      </c>
      <c r="B267" s="7">
        <f t="shared" si="48"/>
        <v>0</v>
      </c>
      <c r="C267" s="1">
        <f t="shared" si="51"/>
        <v>0</v>
      </c>
      <c r="D267" s="1">
        <f t="shared" si="49"/>
        <v>0</v>
      </c>
      <c r="E267" s="1">
        <f t="shared" si="52"/>
        <v>0</v>
      </c>
      <c r="F267" s="1" t="str">
        <f t="shared" ca="1" si="50"/>
        <v/>
      </c>
      <c r="G267" s="1">
        <f t="shared" ca="1" si="53"/>
        <v>0</v>
      </c>
      <c r="H267" s="1">
        <f ca="1">IF(AND(G266&gt;0,G267&gt;G266,NOT(ISERROR(MATCH(G266,D:D,0)))),H266+1,H266)</f>
        <v>0</v>
      </c>
      <c r="I267" s="1">
        <f t="shared" ca="1" si="54"/>
        <v>0</v>
      </c>
      <c r="J267" s="7" t="str">
        <f t="shared" ca="1" si="55"/>
        <v/>
      </c>
      <c r="K267" s="1" t="str">
        <f ca="1">IF(J267="Linea_para_MAIL_creada_por_LuXML",IF(ISERROR(MATCH(INDIRECT(ADDRESS(ROW()-G267,7)),D:D,0)),J267,INDIRECT(ADDRESS(MATCH(INDIRECT(ADDRESS(ROW()-G267,7)),D:D,0),1))),J267)</f>
        <v/>
      </c>
      <c r="L267" s="7">
        <f t="shared" ca="1" si="56"/>
        <v>0</v>
      </c>
      <c r="M267" s="7" t="str">
        <f t="shared" ca="1" si="58"/>
        <v/>
      </c>
      <c r="N267" s="7">
        <f t="shared" ca="1" si="57"/>
        <v>0</v>
      </c>
      <c r="O267" s="9" t="str">
        <f ca="1">IF(N267&gt;-1,INDIRECT(ADDRESS(ROW(),13)),IF(N267&lt;N266,CONCATENATE("&lt;page-count count=",CHAR(34),1+LARGE(N:N,1)-LARGE(N:N,2),CHAR(34),"/&gt;"),INDIRECT(ADDRESS(ROW()-1,13))))</f>
        <v/>
      </c>
      <c r="P267" s="1">
        <f>IF(ROW()&lt;$S$4+2,IF('XML a procesar'!A266="",P266,IF(MID('XML a procesar'!A266,1,1)="&lt;",P266,P266+1)),P266)</f>
        <v>1</v>
      </c>
      <c r="Q267" s="3"/>
    </row>
    <row r="268" spans="1:17" x14ac:dyDescent="0.25">
      <c r="A268" s="1" t="str">
        <f>IF('XML a procesar'!A267&gt;0,'XML a procesar'!A267,"")</f>
        <v/>
      </c>
      <c r="B268" s="7">
        <f t="shared" si="48"/>
        <v>0</v>
      </c>
      <c r="C268" s="1">
        <f t="shared" si="51"/>
        <v>0</v>
      </c>
      <c r="D268" s="1">
        <f t="shared" si="49"/>
        <v>0</v>
      </c>
      <c r="E268" s="1">
        <f t="shared" si="52"/>
        <v>0</v>
      </c>
      <c r="F268" s="1" t="str">
        <f t="shared" ca="1" si="50"/>
        <v/>
      </c>
      <c r="G268" s="1">
        <f t="shared" ca="1" si="53"/>
        <v>0</v>
      </c>
      <c r="H268" s="1">
        <f ca="1">IF(AND(G267&gt;0,G268&gt;G267,NOT(ISERROR(MATCH(G267,D:D,0)))),H267+1,H267)</f>
        <v>0</v>
      </c>
      <c r="I268" s="1">
        <f t="shared" ca="1" si="54"/>
        <v>0</v>
      </c>
      <c r="J268" s="7" t="str">
        <f t="shared" ca="1" si="55"/>
        <v/>
      </c>
      <c r="K268" s="1" t="str">
        <f ca="1">IF(J268="Linea_para_MAIL_creada_por_LuXML",IF(ISERROR(MATCH(INDIRECT(ADDRESS(ROW()-G268,7)),D:D,0)),J268,INDIRECT(ADDRESS(MATCH(INDIRECT(ADDRESS(ROW()-G268,7)),D:D,0),1))),J268)</f>
        <v/>
      </c>
      <c r="L268" s="7">
        <f t="shared" ca="1" si="56"/>
        <v>0</v>
      </c>
      <c r="M268" s="7" t="str">
        <f t="shared" ca="1" si="58"/>
        <v/>
      </c>
      <c r="N268" s="7">
        <f t="shared" ca="1" si="57"/>
        <v>0</v>
      </c>
      <c r="O268" s="9" t="str">
        <f ca="1">IF(N268&gt;-1,INDIRECT(ADDRESS(ROW(),13)),IF(N268&lt;N267,CONCATENATE("&lt;page-count count=",CHAR(34),1+LARGE(N:N,1)-LARGE(N:N,2),CHAR(34),"/&gt;"),INDIRECT(ADDRESS(ROW()-1,13))))</f>
        <v/>
      </c>
      <c r="P268" s="1">
        <f>IF(ROW()&lt;$S$4+2,IF('XML a procesar'!A267="",P267,IF(MID('XML a procesar'!A267,1,1)="&lt;",P267,P267+1)),P267)</f>
        <v>1</v>
      </c>
      <c r="Q268" s="3"/>
    </row>
    <row r="269" spans="1:17" x14ac:dyDescent="0.25">
      <c r="A269" s="1" t="str">
        <f>IF('XML a procesar'!A268&gt;0,'XML a procesar'!A268,"")</f>
        <v/>
      </c>
      <c r="B269" s="7">
        <f t="shared" si="48"/>
        <v>0</v>
      </c>
      <c r="C269" s="1">
        <f t="shared" si="51"/>
        <v>0</v>
      </c>
      <c r="D269" s="1">
        <f t="shared" si="49"/>
        <v>0</v>
      </c>
      <c r="E269" s="1">
        <f t="shared" si="52"/>
        <v>0</v>
      </c>
      <c r="F269" s="1" t="str">
        <f t="shared" ca="1" si="50"/>
        <v/>
      </c>
      <c r="G269" s="1">
        <f t="shared" ca="1" si="53"/>
        <v>0</v>
      </c>
      <c r="H269" s="1">
        <f ca="1">IF(AND(G268&gt;0,G269&gt;G268,NOT(ISERROR(MATCH(G268,D:D,0)))),H268+1,H268)</f>
        <v>0</v>
      </c>
      <c r="I269" s="1">
        <f t="shared" ca="1" si="54"/>
        <v>0</v>
      </c>
      <c r="J269" s="7" t="str">
        <f t="shared" ca="1" si="55"/>
        <v/>
      </c>
      <c r="K269" s="1" t="str">
        <f ca="1">IF(J269="Linea_para_MAIL_creada_por_LuXML",IF(ISERROR(MATCH(INDIRECT(ADDRESS(ROW()-G269,7)),D:D,0)),J269,INDIRECT(ADDRESS(MATCH(INDIRECT(ADDRESS(ROW()-G269,7)),D:D,0),1))),J269)</f>
        <v/>
      </c>
      <c r="L269" s="7">
        <f t="shared" ca="1" si="56"/>
        <v>0</v>
      </c>
      <c r="M269" s="7" t="str">
        <f t="shared" ca="1" si="58"/>
        <v/>
      </c>
      <c r="N269" s="7">
        <f t="shared" ca="1" si="57"/>
        <v>0</v>
      </c>
      <c r="O269" s="9" t="str">
        <f ca="1">IF(N269&gt;-1,INDIRECT(ADDRESS(ROW(),13)),IF(N269&lt;N268,CONCATENATE("&lt;page-count count=",CHAR(34),1+LARGE(N:N,1)-LARGE(N:N,2),CHAR(34),"/&gt;"),INDIRECT(ADDRESS(ROW()-1,13))))</f>
        <v/>
      </c>
      <c r="P269" s="1">
        <f>IF(ROW()&lt;$S$4+2,IF('XML a procesar'!A268="",P268,IF(MID('XML a procesar'!A268,1,1)="&lt;",P268,P268+1)),P268)</f>
        <v>1</v>
      </c>
      <c r="Q269" s="3"/>
    </row>
    <row r="270" spans="1:17" x14ac:dyDescent="0.25">
      <c r="A270" s="1" t="str">
        <f>IF('XML a procesar'!A269&gt;0,'XML a procesar'!A269,"")</f>
        <v/>
      </c>
      <c r="B270" s="7">
        <f t="shared" si="48"/>
        <v>0</v>
      </c>
      <c r="C270" s="1">
        <f t="shared" si="51"/>
        <v>0</v>
      </c>
      <c r="D270" s="1">
        <f t="shared" si="49"/>
        <v>0</v>
      </c>
      <c r="E270" s="1">
        <f t="shared" si="52"/>
        <v>0</v>
      </c>
      <c r="F270" s="1" t="str">
        <f t="shared" ca="1" si="50"/>
        <v/>
      </c>
      <c r="G270" s="1">
        <f t="shared" ca="1" si="53"/>
        <v>0</v>
      </c>
      <c r="H270" s="1">
        <f ca="1">IF(AND(G269&gt;0,G270&gt;G269,NOT(ISERROR(MATCH(G269,D:D,0)))),H269+1,H269)</f>
        <v>0</v>
      </c>
      <c r="I270" s="1">
        <f t="shared" ca="1" si="54"/>
        <v>0</v>
      </c>
      <c r="J270" s="7" t="str">
        <f t="shared" ca="1" si="55"/>
        <v/>
      </c>
      <c r="K270" s="1" t="str">
        <f ca="1">IF(J270="Linea_para_MAIL_creada_por_LuXML",IF(ISERROR(MATCH(INDIRECT(ADDRESS(ROW()-G270,7)),D:D,0)),J270,INDIRECT(ADDRESS(MATCH(INDIRECT(ADDRESS(ROW()-G270,7)),D:D,0),1))),J270)</f>
        <v/>
      </c>
      <c r="L270" s="7">
        <f t="shared" ca="1" si="56"/>
        <v>0</v>
      </c>
      <c r="M270" s="7" t="str">
        <f t="shared" ca="1" si="58"/>
        <v/>
      </c>
      <c r="N270" s="7">
        <f t="shared" ca="1" si="57"/>
        <v>0</v>
      </c>
      <c r="O270" s="9" t="str">
        <f ca="1">IF(N270&gt;-1,INDIRECT(ADDRESS(ROW(),13)),IF(N270&lt;N269,CONCATENATE("&lt;page-count count=",CHAR(34),1+LARGE(N:N,1)-LARGE(N:N,2),CHAR(34),"/&gt;"),INDIRECT(ADDRESS(ROW()-1,13))))</f>
        <v/>
      </c>
      <c r="P270" s="1">
        <f>IF(ROW()&lt;$S$4+2,IF('XML a procesar'!A269="",P269,IF(MID('XML a procesar'!A269,1,1)="&lt;",P269,P269+1)),P269)</f>
        <v>1</v>
      </c>
      <c r="Q270" s="3"/>
    </row>
    <row r="271" spans="1:17" x14ac:dyDescent="0.25">
      <c r="A271" s="1" t="str">
        <f>IF('XML a procesar'!A270&gt;0,'XML a procesar'!A270,"")</f>
        <v/>
      </c>
      <c r="B271" s="7">
        <f t="shared" si="48"/>
        <v>0</v>
      </c>
      <c r="C271" s="1">
        <f t="shared" si="51"/>
        <v>0</v>
      </c>
      <c r="D271" s="1">
        <f t="shared" si="49"/>
        <v>0</v>
      </c>
      <c r="E271" s="1">
        <f t="shared" si="52"/>
        <v>0</v>
      </c>
      <c r="F271" s="1" t="str">
        <f t="shared" ca="1" si="50"/>
        <v/>
      </c>
      <c r="G271" s="1">
        <f t="shared" ca="1" si="53"/>
        <v>0</v>
      </c>
      <c r="H271" s="1">
        <f ca="1">IF(AND(G270&gt;0,G271&gt;G270,NOT(ISERROR(MATCH(G270,D:D,0)))),H270+1,H270)</f>
        <v>0</v>
      </c>
      <c r="I271" s="1">
        <f t="shared" ca="1" si="54"/>
        <v>0</v>
      </c>
      <c r="J271" s="7" t="str">
        <f t="shared" ca="1" si="55"/>
        <v/>
      </c>
      <c r="K271" s="1" t="str">
        <f ca="1">IF(J271="Linea_para_MAIL_creada_por_LuXML",IF(ISERROR(MATCH(INDIRECT(ADDRESS(ROW()-G271,7)),D:D,0)),J271,INDIRECT(ADDRESS(MATCH(INDIRECT(ADDRESS(ROW()-G271,7)),D:D,0),1))),J271)</f>
        <v/>
      </c>
      <c r="L271" s="7">
        <f t="shared" ca="1" si="56"/>
        <v>0</v>
      </c>
      <c r="M271" s="7" t="str">
        <f t="shared" ca="1" si="58"/>
        <v/>
      </c>
      <c r="N271" s="7">
        <f t="shared" ca="1" si="57"/>
        <v>0</v>
      </c>
      <c r="O271" s="9" t="str">
        <f ca="1">IF(N271&gt;-1,INDIRECT(ADDRESS(ROW(),13)),IF(N271&lt;N270,CONCATENATE("&lt;page-count count=",CHAR(34),1+LARGE(N:N,1)-LARGE(N:N,2),CHAR(34),"/&gt;"),INDIRECT(ADDRESS(ROW()-1,13))))</f>
        <v/>
      </c>
      <c r="P271" s="1">
        <f>IF(ROW()&lt;$S$4+2,IF('XML a procesar'!A270="",P270,IF(MID('XML a procesar'!A270,1,1)="&lt;",P270,P270+1)),P270)</f>
        <v>1</v>
      </c>
      <c r="Q271" s="3"/>
    </row>
    <row r="272" spans="1:17" x14ac:dyDescent="0.25">
      <c r="A272" s="1" t="str">
        <f>IF('XML a procesar'!A271&gt;0,'XML a procesar'!A271,"")</f>
        <v/>
      </c>
      <c r="B272" s="7">
        <f t="shared" si="48"/>
        <v>0</v>
      </c>
      <c r="C272" s="1">
        <f t="shared" si="51"/>
        <v>0</v>
      </c>
      <c r="D272" s="1">
        <f t="shared" si="49"/>
        <v>0</v>
      </c>
      <c r="E272" s="1">
        <f t="shared" si="52"/>
        <v>0</v>
      </c>
      <c r="F272" s="1" t="str">
        <f t="shared" ca="1" si="50"/>
        <v/>
      </c>
      <c r="G272" s="1">
        <f t="shared" ca="1" si="53"/>
        <v>0</v>
      </c>
      <c r="H272" s="1">
        <f ca="1">IF(AND(G271&gt;0,G272&gt;G271,NOT(ISERROR(MATCH(G271,D:D,0)))),H271+1,H271)</f>
        <v>0</v>
      </c>
      <c r="I272" s="1">
        <f t="shared" ca="1" si="54"/>
        <v>0</v>
      </c>
      <c r="J272" s="7" t="str">
        <f t="shared" ca="1" si="55"/>
        <v/>
      </c>
      <c r="K272" s="1" t="str">
        <f ca="1">IF(J272="Linea_para_MAIL_creada_por_LuXML",IF(ISERROR(MATCH(INDIRECT(ADDRESS(ROW()-G272,7)),D:D,0)),J272,INDIRECT(ADDRESS(MATCH(INDIRECT(ADDRESS(ROW()-G272,7)),D:D,0),1))),J272)</f>
        <v/>
      </c>
      <c r="L272" s="7">
        <f t="shared" ca="1" si="56"/>
        <v>0</v>
      </c>
      <c r="M272" s="7" t="str">
        <f t="shared" ca="1" si="58"/>
        <v/>
      </c>
      <c r="N272" s="7">
        <f t="shared" ca="1" si="57"/>
        <v>0</v>
      </c>
      <c r="O272" s="9" t="str">
        <f ca="1">IF(N272&gt;-1,INDIRECT(ADDRESS(ROW(),13)),IF(N272&lt;N271,CONCATENATE("&lt;page-count count=",CHAR(34),1+LARGE(N:N,1)-LARGE(N:N,2),CHAR(34),"/&gt;"),INDIRECT(ADDRESS(ROW()-1,13))))</f>
        <v/>
      </c>
      <c r="P272" s="1">
        <f>IF(ROW()&lt;$S$4+2,IF('XML a procesar'!A271="",P271,IF(MID('XML a procesar'!A271,1,1)="&lt;",P271,P271+1)),P271)</f>
        <v>1</v>
      </c>
      <c r="Q272" s="3"/>
    </row>
    <row r="273" spans="1:17" x14ac:dyDescent="0.25">
      <c r="A273" s="1" t="str">
        <f>IF('XML a procesar'!A272&gt;0,'XML a procesar'!A272,"")</f>
        <v/>
      </c>
      <c r="B273" s="7">
        <f t="shared" si="48"/>
        <v>0</v>
      </c>
      <c r="C273" s="1">
        <f t="shared" si="51"/>
        <v>0</v>
      </c>
      <c r="D273" s="1">
        <f t="shared" si="49"/>
        <v>0</v>
      </c>
      <c r="E273" s="1">
        <f t="shared" si="52"/>
        <v>0</v>
      </c>
      <c r="F273" s="1" t="str">
        <f t="shared" ca="1" si="50"/>
        <v/>
      </c>
      <c r="G273" s="1">
        <f t="shared" ca="1" si="53"/>
        <v>0</v>
      </c>
      <c r="H273" s="1">
        <f ca="1">IF(AND(G272&gt;0,G273&gt;G272,NOT(ISERROR(MATCH(G272,D:D,0)))),H272+1,H272)</f>
        <v>0</v>
      </c>
      <c r="I273" s="1">
        <f t="shared" ca="1" si="54"/>
        <v>0</v>
      </c>
      <c r="J273" s="7" t="str">
        <f t="shared" ca="1" si="55"/>
        <v/>
      </c>
      <c r="K273" s="1" t="str">
        <f ca="1">IF(J273="Linea_para_MAIL_creada_por_LuXML",IF(ISERROR(MATCH(INDIRECT(ADDRESS(ROW()-G273,7)),D:D,0)),J273,INDIRECT(ADDRESS(MATCH(INDIRECT(ADDRESS(ROW()-G273,7)),D:D,0),1))),J273)</f>
        <v/>
      </c>
      <c r="L273" s="7">
        <f t="shared" ca="1" si="56"/>
        <v>0</v>
      </c>
      <c r="M273" s="7" t="str">
        <f t="shared" ca="1" si="58"/>
        <v/>
      </c>
      <c r="N273" s="7">
        <f t="shared" ca="1" si="57"/>
        <v>0</v>
      </c>
      <c r="O273" s="9" t="str">
        <f ca="1">IF(N273&gt;-1,INDIRECT(ADDRESS(ROW(),13)),IF(N273&lt;N272,CONCATENATE("&lt;page-count count=",CHAR(34),1+LARGE(N:N,1)-LARGE(N:N,2),CHAR(34),"/&gt;"),INDIRECT(ADDRESS(ROW()-1,13))))</f>
        <v/>
      </c>
      <c r="P273" s="1">
        <f>IF(ROW()&lt;$S$4+2,IF('XML a procesar'!A272="",P272,IF(MID('XML a procesar'!A272,1,1)="&lt;",P272,P272+1)),P272)</f>
        <v>1</v>
      </c>
      <c r="Q273" s="3"/>
    </row>
    <row r="274" spans="1:17" x14ac:dyDescent="0.25">
      <c r="A274" s="1" t="str">
        <f>IF('XML a procesar'!A273&gt;0,'XML a procesar'!A273,"")</f>
        <v/>
      </c>
      <c r="B274" s="7">
        <f t="shared" si="48"/>
        <v>0</v>
      </c>
      <c r="C274" s="1">
        <f t="shared" si="51"/>
        <v>0</v>
      </c>
      <c r="D274" s="1">
        <f t="shared" si="49"/>
        <v>0</v>
      </c>
      <c r="E274" s="1">
        <f t="shared" si="52"/>
        <v>0</v>
      </c>
      <c r="F274" s="1" t="str">
        <f t="shared" ca="1" si="50"/>
        <v/>
      </c>
      <c r="G274" s="1">
        <f t="shared" ca="1" si="53"/>
        <v>0</v>
      </c>
      <c r="H274" s="1">
        <f ca="1">IF(AND(G273&gt;0,G274&gt;G273,NOT(ISERROR(MATCH(G273,D:D,0)))),H273+1,H273)</f>
        <v>0</v>
      </c>
      <c r="I274" s="1">
        <f t="shared" ca="1" si="54"/>
        <v>0</v>
      </c>
      <c r="J274" s="7" t="str">
        <f t="shared" ca="1" si="55"/>
        <v/>
      </c>
      <c r="K274" s="1" t="str">
        <f ca="1">IF(J274="Linea_para_MAIL_creada_por_LuXML",IF(ISERROR(MATCH(INDIRECT(ADDRESS(ROW()-G274,7)),D:D,0)),J274,INDIRECT(ADDRESS(MATCH(INDIRECT(ADDRESS(ROW()-G274,7)),D:D,0),1))),J274)</f>
        <v/>
      </c>
      <c r="L274" s="7">
        <f t="shared" ca="1" si="56"/>
        <v>0</v>
      </c>
      <c r="M274" s="7" t="str">
        <f t="shared" ca="1" si="58"/>
        <v/>
      </c>
      <c r="N274" s="7">
        <f t="shared" ca="1" si="57"/>
        <v>0</v>
      </c>
      <c r="O274" s="9" t="str">
        <f ca="1">IF(N274&gt;-1,INDIRECT(ADDRESS(ROW(),13)),IF(N274&lt;N273,CONCATENATE("&lt;page-count count=",CHAR(34),1+LARGE(N:N,1)-LARGE(N:N,2),CHAR(34),"/&gt;"),INDIRECT(ADDRESS(ROW()-1,13))))</f>
        <v/>
      </c>
      <c r="P274" s="1">
        <f>IF(ROW()&lt;$S$4+2,IF('XML a procesar'!A273="",P273,IF(MID('XML a procesar'!A273,1,1)="&lt;",P273,P273+1)),P273)</f>
        <v>1</v>
      </c>
      <c r="Q274" s="3"/>
    </row>
    <row r="275" spans="1:17" x14ac:dyDescent="0.25">
      <c r="A275" s="1" t="str">
        <f>IF('XML a procesar'!A274&gt;0,'XML a procesar'!A274,"")</f>
        <v/>
      </c>
      <c r="B275" s="7">
        <f t="shared" si="48"/>
        <v>0</v>
      </c>
      <c r="C275" s="1">
        <f t="shared" si="51"/>
        <v>0</v>
      </c>
      <c r="D275" s="1">
        <f t="shared" si="49"/>
        <v>0</v>
      </c>
      <c r="E275" s="1">
        <f t="shared" si="52"/>
        <v>0</v>
      </c>
      <c r="F275" s="1" t="str">
        <f t="shared" ca="1" si="50"/>
        <v/>
      </c>
      <c r="G275" s="1">
        <f t="shared" ca="1" si="53"/>
        <v>0</v>
      </c>
      <c r="H275" s="1">
        <f ca="1">IF(AND(G274&gt;0,G275&gt;G274,NOT(ISERROR(MATCH(G274,D:D,0)))),H274+1,H274)</f>
        <v>0</v>
      </c>
      <c r="I275" s="1">
        <f t="shared" ca="1" si="54"/>
        <v>0</v>
      </c>
      <c r="J275" s="7" t="str">
        <f t="shared" ca="1" si="55"/>
        <v/>
      </c>
      <c r="K275" s="1" t="str">
        <f ca="1">IF(J275="Linea_para_MAIL_creada_por_LuXML",IF(ISERROR(MATCH(INDIRECT(ADDRESS(ROW()-G275,7)),D:D,0)),J275,INDIRECT(ADDRESS(MATCH(INDIRECT(ADDRESS(ROW()-G275,7)),D:D,0),1))),J275)</f>
        <v/>
      </c>
      <c r="L275" s="7">
        <f t="shared" ca="1" si="56"/>
        <v>0</v>
      </c>
      <c r="M275" s="7" t="str">
        <f t="shared" ca="1" si="58"/>
        <v/>
      </c>
      <c r="N275" s="7">
        <f t="shared" ca="1" si="57"/>
        <v>0</v>
      </c>
      <c r="O275" s="9" t="str">
        <f ca="1">IF(N275&gt;-1,INDIRECT(ADDRESS(ROW(),13)),IF(N275&lt;N274,CONCATENATE("&lt;page-count count=",CHAR(34),1+LARGE(N:N,1)-LARGE(N:N,2),CHAR(34),"/&gt;"),INDIRECT(ADDRESS(ROW()-1,13))))</f>
        <v/>
      </c>
      <c r="P275" s="1">
        <f>IF(ROW()&lt;$S$4+2,IF('XML a procesar'!A274="",P274,IF(MID('XML a procesar'!A274,1,1)="&lt;",P274,P274+1)),P274)</f>
        <v>1</v>
      </c>
      <c r="Q275" s="3"/>
    </row>
    <row r="276" spans="1:17" x14ac:dyDescent="0.25">
      <c r="A276" s="1" t="str">
        <f>IF('XML a procesar'!A275&gt;0,'XML a procesar'!A275,"")</f>
        <v/>
      </c>
      <c r="B276" s="7">
        <f t="shared" si="48"/>
        <v>0</v>
      </c>
      <c r="C276" s="1">
        <f t="shared" si="51"/>
        <v>0</v>
      </c>
      <c r="D276" s="1">
        <f t="shared" si="49"/>
        <v>0</v>
      </c>
      <c r="E276" s="1">
        <f t="shared" si="52"/>
        <v>0</v>
      </c>
      <c r="F276" s="1" t="str">
        <f t="shared" ca="1" si="50"/>
        <v/>
      </c>
      <c r="G276" s="1">
        <f t="shared" ca="1" si="53"/>
        <v>0</v>
      </c>
      <c r="H276" s="1">
        <f ca="1">IF(AND(G275&gt;0,G276&gt;G275,NOT(ISERROR(MATCH(G275,D:D,0)))),H275+1,H275)</f>
        <v>0</v>
      </c>
      <c r="I276" s="1">
        <f t="shared" ca="1" si="54"/>
        <v>0</v>
      </c>
      <c r="J276" s="7" t="str">
        <f t="shared" ca="1" si="55"/>
        <v/>
      </c>
      <c r="K276" s="1" t="str">
        <f ca="1">IF(J276="Linea_para_MAIL_creada_por_LuXML",IF(ISERROR(MATCH(INDIRECT(ADDRESS(ROW()-G276,7)),D:D,0)),J276,INDIRECT(ADDRESS(MATCH(INDIRECT(ADDRESS(ROW()-G276,7)),D:D,0),1))),J276)</f>
        <v/>
      </c>
      <c r="L276" s="7">
        <f t="shared" ca="1" si="56"/>
        <v>0</v>
      </c>
      <c r="M276" s="7" t="str">
        <f t="shared" ca="1" si="58"/>
        <v/>
      </c>
      <c r="N276" s="7">
        <f t="shared" ca="1" si="57"/>
        <v>0</v>
      </c>
      <c r="O276" s="9" t="str">
        <f ca="1">IF(N276&gt;-1,INDIRECT(ADDRESS(ROW(),13)),IF(N276&lt;N275,CONCATENATE("&lt;page-count count=",CHAR(34),1+LARGE(N:N,1)-LARGE(N:N,2),CHAR(34),"/&gt;"),INDIRECT(ADDRESS(ROW()-1,13))))</f>
        <v/>
      </c>
      <c r="P276" s="1">
        <f>IF(ROW()&lt;$S$4+2,IF('XML a procesar'!A275="",P275,IF(MID('XML a procesar'!A275,1,1)="&lt;",P275,P275+1)),P275)</f>
        <v>1</v>
      </c>
      <c r="Q276" s="3"/>
    </row>
    <row r="277" spans="1:17" x14ac:dyDescent="0.25">
      <c r="A277" s="1" t="str">
        <f>IF('XML a procesar'!A276&gt;0,'XML a procesar'!A276,"")</f>
        <v/>
      </c>
      <c r="B277" s="7">
        <f t="shared" si="48"/>
        <v>0</v>
      </c>
      <c r="C277" s="1">
        <f t="shared" si="51"/>
        <v>0</v>
      </c>
      <c r="D277" s="1">
        <f t="shared" si="49"/>
        <v>0</v>
      </c>
      <c r="E277" s="1">
        <f t="shared" si="52"/>
        <v>0</v>
      </c>
      <c r="F277" s="1" t="str">
        <f t="shared" ca="1" si="50"/>
        <v/>
      </c>
      <c r="G277" s="1">
        <f t="shared" ca="1" si="53"/>
        <v>0</v>
      </c>
      <c r="H277" s="1">
        <f ca="1">IF(AND(G276&gt;0,G277&gt;G276,NOT(ISERROR(MATCH(G276,D:D,0)))),H276+1,H276)</f>
        <v>0</v>
      </c>
      <c r="I277" s="1">
        <f t="shared" ca="1" si="54"/>
        <v>0</v>
      </c>
      <c r="J277" s="7" t="str">
        <f t="shared" ca="1" si="55"/>
        <v/>
      </c>
      <c r="K277" s="1" t="str">
        <f ca="1">IF(J277="Linea_para_MAIL_creada_por_LuXML",IF(ISERROR(MATCH(INDIRECT(ADDRESS(ROW()-G277,7)),D:D,0)),J277,INDIRECT(ADDRESS(MATCH(INDIRECT(ADDRESS(ROW()-G277,7)),D:D,0),1))),J277)</f>
        <v/>
      </c>
      <c r="L277" s="7">
        <f t="shared" ca="1" si="56"/>
        <v>0</v>
      </c>
      <c r="M277" s="7" t="str">
        <f t="shared" ca="1" si="58"/>
        <v/>
      </c>
      <c r="N277" s="7">
        <f t="shared" ca="1" si="57"/>
        <v>0</v>
      </c>
      <c r="O277" s="9" t="str">
        <f ca="1">IF(N277&gt;-1,INDIRECT(ADDRESS(ROW(),13)),IF(N277&lt;N276,CONCATENATE("&lt;page-count count=",CHAR(34),1+LARGE(N:N,1)-LARGE(N:N,2),CHAR(34),"/&gt;"),INDIRECT(ADDRESS(ROW()-1,13))))</f>
        <v/>
      </c>
      <c r="P277" s="1">
        <f>IF(ROW()&lt;$S$4+2,IF('XML a procesar'!A276="",P276,IF(MID('XML a procesar'!A276,1,1)="&lt;",P276,P276+1)),P276)</f>
        <v>1</v>
      </c>
      <c r="Q277" s="3"/>
    </row>
    <row r="278" spans="1:17" x14ac:dyDescent="0.25">
      <c r="A278" s="1" t="str">
        <f>IF('XML a procesar'!A277&gt;0,'XML a procesar'!A277,"")</f>
        <v/>
      </c>
      <c r="B278" s="7">
        <f t="shared" si="48"/>
        <v>0</v>
      </c>
      <c r="C278" s="1">
        <f t="shared" si="51"/>
        <v>0</v>
      </c>
      <c r="D278" s="1">
        <f t="shared" si="49"/>
        <v>0</v>
      </c>
      <c r="E278" s="1">
        <f t="shared" si="52"/>
        <v>0</v>
      </c>
      <c r="F278" s="1" t="str">
        <f t="shared" ca="1" si="50"/>
        <v/>
      </c>
      <c r="G278" s="1">
        <f t="shared" ca="1" si="53"/>
        <v>0</v>
      </c>
      <c r="H278" s="1">
        <f ca="1">IF(AND(G277&gt;0,G278&gt;G277,NOT(ISERROR(MATCH(G277,D:D,0)))),H277+1,H277)</f>
        <v>0</v>
      </c>
      <c r="I278" s="1">
        <f t="shared" ca="1" si="54"/>
        <v>0</v>
      </c>
      <c r="J278" s="7" t="str">
        <f t="shared" ca="1" si="55"/>
        <v/>
      </c>
      <c r="K278" s="1" t="str">
        <f ca="1">IF(J278="Linea_para_MAIL_creada_por_LuXML",IF(ISERROR(MATCH(INDIRECT(ADDRESS(ROW()-G278,7)),D:D,0)),J278,INDIRECT(ADDRESS(MATCH(INDIRECT(ADDRESS(ROW()-G278,7)),D:D,0),1))),J278)</f>
        <v/>
      </c>
      <c r="L278" s="7">
        <f t="shared" ca="1" si="56"/>
        <v>0</v>
      </c>
      <c r="M278" s="7" t="str">
        <f t="shared" ca="1" si="58"/>
        <v/>
      </c>
      <c r="N278" s="7">
        <f t="shared" ca="1" si="57"/>
        <v>0</v>
      </c>
      <c r="O278" s="9" t="str">
        <f ca="1">IF(N278&gt;-1,INDIRECT(ADDRESS(ROW(),13)),IF(N278&lt;N277,CONCATENATE("&lt;page-count count=",CHAR(34),1+LARGE(N:N,1)-LARGE(N:N,2),CHAR(34),"/&gt;"),INDIRECT(ADDRESS(ROW()-1,13))))</f>
        <v/>
      </c>
      <c r="P278" s="1">
        <f>IF(ROW()&lt;$S$4+2,IF('XML a procesar'!A277="",P277,IF(MID('XML a procesar'!A277,1,1)="&lt;",P277,P277+1)),P277)</f>
        <v>1</v>
      </c>
      <c r="Q278" s="3"/>
    </row>
    <row r="279" spans="1:17" x14ac:dyDescent="0.25">
      <c r="A279" s="1" t="str">
        <f>IF('XML a procesar'!A278&gt;0,'XML a procesar'!A278,"")</f>
        <v/>
      </c>
      <c r="B279" s="7">
        <f t="shared" si="48"/>
        <v>0</v>
      </c>
      <c r="C279" s="1">
        <f t="shared" si="51"/>
        <v>0</v>
      </c>
      <c r="D279" s="1">
        <f t="shared" si="49"/>
        <v>0</v>
      </c>
      <c r="E279" s="1">
        <f t="shared" si="52"/>
        <v>0</v>
      </c>
      <c r="F279" s="1" t="str">
        <f t="shared" ca="1" si="50"/>
        <v/>
      </c>
      <c r="G279" s="1">
        <f t="shared" ca="1" si="53"/>
        <v>0</v>
      </c>
      <c r="H279" s="1">
        <f ca="1">IF(AND(G278&gt;0,G279&gt;G278,NOT(ISERROR(MATCH(G278,D:D,0)))),H278+1,H278)</f>
        <v>0</v>
      </c>
      <c r="I279" s="1">
        <f t="shared" ca="1" si="54"/>
        <v>0</v>
      </c>
      <c r="J279" s="7" t="str">
        <f t="shared" ca="1" si="55"/>
        <v/>
      </c>
      <c r="K279" s="1" t="str">
        <f ca="1">IF(J279="Linea_para_MAIL_creada_por_LuXML",IF(ISERROR(MATCH(INDIRECT(ADDRESS(ROW()-G279,7)),D:D,0)),J279,INDIRECT(ADDRESS(MATCH(INDIRECT(ADDRESS(ROW()-G279,7)),D:D,0),1))),J279)</f>
        <v/>
      </c>
      <c r="L279" s="7">
        <f t="shared" ca="1" si="56"/>
        <v>0</v>
      </c>
      <c r="M279" s="7" t="str">
        <f t="shared" ca="1" si="58"/>
        <v/>
      </c>
      <c r="N279" s="7">
        <f t="shared" ca="1" si="57"/>
        <v>0</v>
      </c>
      <c r="O279" s="9" t="str">
        <f ca="1">IF(N279&gt;-1,INDIRECT(ADDRESS(ROW(),13)),IF(N279&lt;N278,CONCATENATE("&lt;page-count count=",CHAR(34),1+LARGE(N:N,1)-LARGE(N:N,2),CHAR(34),"/&gt;"),INDIRECT(ADDRESS(ROW()-1,13))))</f>
        <v/>
      </c>
      <c r="P279" s="1">
        <f>IF(ROW()&lt;$S$4+2,IF('XML a procesar'!A278="",P278,IF(MID('XML a procesar'!A278,1,1)="&lt;",P278,P278+1)),P278)</f>
        <v>1</v>
      </c>
      <c r="Q279" s="3"/>
    </row>
    <row r="280" spans="1:17" x14ac:dyDescent="0.25">
      <c r="A280" s="1" t="str">
        <f>IF('XML a procesar'!A279&gt;0,'XML a procesar'!A279,"")</f>
        <v/>
      </c>
      <c r="B280" s="7">
        <f t="shared" si="48"/>
        <v>0</v>
      </c>
      <c r="C280" s="1">
        <f t="shared" si="51"/>
        <v>0</v>
      </c>
      <c r="D280" s="1">
        <f t="shared" si="49"/>
        <v>0</v>
      </c>
      <c r="E280" s="1">
        <f t="shared" si="52"/>
        <v>0</v>
      </c>
      <c r="F280" s="1" t="str">
        <f t="shared" ca="1" si="50"/>
        <v/>
      </c>
      <c r="G280" s="1">
        <f t="shared" ca="1" si="53"/>
        <v>0</v>
      </c>
      <c r="H280" s="1">
        <f ca="1">IF(AND(G279&gt;0,G280&gt;G279,NOT(ISERROR(MATCH(G279,D:D,0)))),H279+1,H279)</f>
        <v>0</v>
      </c>
      <c r="I280" s="1">
        <f t="shared" ca="1" si="54"/>
        <v>0</v>
      </c>
      <c r="J280" s="7" t="str">
        <f t="shared" ca="1" si="55"/>
        <v/>
      </c>
      <c r="K280" s="1" t="str">
        <f ca="1">IF(J280="Linea_para_MAIL_creada_por_LuXML",IF(ISERROR(MATCH(INDIRECT(ADDRESS(ROW()-G280,7)),D:D,0)),J280,INDIRECT(ADDRESS(MATCH(INDIRECT(ADDRESS(ROW()-G280,7)),D:D,0),1))),J280)</f>
        <v/>
      </c>
      <c r="L280" s="7">
        <f t="shared" ca="1" si="56"/>
        <v>0</v>
      </c>
      <c r="M280" s="7" t="str">
        <f t="shared" ca="1" si="58"/>
        <v/>
      </c>
      <c r="N280" s="7">
        <f t="shared" ca="1" si="57"/>
        <v>0</v>
      </c>
      <c r="O280" s="9" t="str">
        <f ca="1">IF(N280&gt;-1,INDIRECT(ADDRESS(ROW(),13)),IF(N280&lt;N279,CONCATENATE("&lt;page-count count=",CHAR(34),1+LARGE(N:N,1)-LARGE(N:N,2),CHAR(34),"/&gt;"),INDIRECT(ADDRESS(ROW()-1,13))))</f>
        <v/>
      </c>
      <c r="P280" s="1">
        <f>IF(ROW()&lt;$S$4+2,IF('XML a procesar'!A279="",P279,IF(MID('XML a procesar'!A279,1,1)="&lt;",P279,P279+1)),P279)</f>
        <v>1</v>
      </c>
      <c r="Q280" s="3"/>
    </row>
    <row r="281" spans="1:17" x14ac:dyDescent="0.25">
      <c r="A281" s="1" t="str">
        <f>IF('XML a procesar'!A280&gt;0,'XML a procesar'!A280,"")</f>
        <v/>
      </c>
      <c r="B281" s="7">
        <f t="shared" si="48"/>
        <v>0</v>
      </c>
      <c r="C281" s="1">
        <f t="shared" si="51"/>
        <v>0</v>
      </c>
      <c r="D281" s="1">
        <f t="shared" si="49"/>
        <v>0</v>
      </c>
      <c r="E281" s="1">
        <f t="shared" si="52"/>
        <v>0</v>
      </c>
      <c r="F281" s="1" t="str">
        <f t="shared" ca="1" si="50"/>
        <v/>
      </c>
      <c r="G281" s="1">
        <f t="shared" ca="1" si="53"/>
        <v>0</v>
      </c>
      <c r="H281" s="1">
        <f ca="1">IF(AND(G280&gt;0,G281&gt;G280,NOT(ISERROR(MATCH(G280,D:D,0)))),H280+1,H280)</f>
        <v>0</v>
      </c>
      <c r="I281" s="1">
        <f t="shared" ca="1" si="54"/>
        <v>0</v>
      </c>
      <c r="J281" s="7" t="str">
        <f t="shared" ca="1" si="55"/>
        <v/>
      </c>
      <c r="K281" s="1" t="str">
        <f ca="1">IF(J281="Linea_para_MAIL_creada_por_LuXML",IF(ISERROR(MATCH(INDIRECT(ADDRESS(ROW()-G281,7)),D:D,0)),J281,INDIRECT(ADDRESS(MATCH(INDIRECT(ADDRESS(ROW()-G281,7)),D:D,0),1))),J281)</f>
        <v/>
      </c>
      <c r="L281" s="7">
        <f t="shared" ca="1" si="56"/>
        <v>0</v>
      </c>
      <c r="M281" s="7" t="str">
        <f t="shared" ca="1" si="58"/>
        <v/>
      </c>
      <c r="N281" s="7">
        <f t="shared" ca="1" si="57"/>
        <v>0</v>
      </c>
      <c r="O281" s="9" t="str">
        <f ca="1">IF(N281&gt;-1,INDIRECT(ADDRESS(ROW(),13)),IF(N281&lt;N280,CONCATENATE("&lt;page-count count=",CHAR(34),1+LARGE(N:N,1)-LARGE(N:N,2),CHAR(34),"/&gt;"),INDIRECT(ADDRESS(ROW()-1,13))))</f>
        <v/>
      </c>
      <c r="P281" s="1">
        <f>IF(ROW()&lt;$S$4+2,IF('XML a procesar'!A280="",P280,IF(MID('XML a procesar'!A280,1,1)="&lt;",P280,P280+1)),P280)</f>
        <v>1</v>
      </c>
      <c r="Q281" s="3"/>
    </row>
    <row r="282" spans="1:17" x14ac:dyDescent="0.25">
      <c r="A282" s="1" t="str">
        <f>IF('XML a procesar'!A281&gt;0,'XML a procesar'!A281,"")</f>
        <v/>
      </c>
      <c r="B282" s="7">
        <f t="shared" si="48"/>
        <v>0</v>
      </c>
      <c r="C282" s="1">
        <f t="shared" si="51"/>
        <v>0</v>
      </c>
      <c r="D282" s="1">
        <f t="shared" si="49"/>
        <v>0</v>
      </c>
      <c r="E282" s="1">
        <f t="shared" si="52"/>
        <v>0</v>
      </c>
      <c r="F282" s="1" t="str">
        <f t="shared" ca="1" si="50"/>
        <v/>
      </c>
      <c r="G282" s="1">
        <f t="shared" ca="1" si="53"/>
        <v>0</v>
      </c>
      <c r="H282" s="1">
        <f ca="1">IF(AND(G281&gt;0,G282&gt;G281,NOT(ISERROR(MATCH(G281,D:D,0)))),H281+1,H281)</f>
        <v>0</v>
      </c>
      <c r="I282" s="1">
        <f t="shared" ca="1" si="54"/>
        <v>0</v>
      </c>
      <c r="J282" s="7" t="str">
        <f t="shared" ca="1" si="55"/>
        <v/>
      </c>
      <c r="K282" s="1" t="str">
        <f ca="1">IF(J282="Linea_para_MAIL_creada_por_LuXML",IF(ISERROR(MATCH(INDIRECT(ADDRESS(ROW()-G282,7)),D:D,0)),J282,INDIRECT(ADDRESS(MATCH(INDIRECT(ADDRESS(ROW()-G282,7)),D:D,0),1))),J282)</f>
        <v/>
      </c>
      <c r="L282" s="7">
        <f t="shared" ca="1" si="56"/>
        <v>0</v>
      </c>
      <c r="M282" s="7" t="str">
        <f t="shared" ca="1" si="58"/>
        <v/>
      </c>
      <c r="N282" s="7">
        <f t="shared" ca="1" si="57"/>
        <v>0</v>
      </c>
      <c r="O282" s="9" t="str">
        <f ca="1">IF(N282&gt;-1,INDIRECT(ADDRESS(ROW(),13)),IF(N282&lt;N281,CONCATENATE("&lt;page-count count=",CHAR(34),1+LARGE(N:N,1)-LARGE(N:N,2),CHAR(34),"/&gt;"),INDIRECT(ADDRESS(ROW()-1,13))))</f>
        <v/>
      </c>
      <c r="P282" s="1">
        <f>IF(ROW()&lt;$S$4+2,IF('XML a procesar'!A281="",P281,IF(MID('XML a procesar'!A281,1,1)="&lt;",P281,P281+1)),P281)</f>
        <v>1</v>
      </c>
      <c r="Q282" s="3"/>
    </row>
    <row r="283" spans="1:17" x14ac:dyDescent="0.25">
      <c r="A283" s="1" t="str">
        <f>IF('XML a procesar'!A282&gt;0,'XML a procesar'!A282,"")</f>
        <v/>
      </c>
      <c r="B283" s="7">
        <f t="shared" si="48"/>
        <v>0</v>
      </c>
      <c r="C283" s="1">
        <f t="shared" si="51"/>
        <v>0</v>
      </c>
      <c r="D283" s="1">
        <f t="shared" si="49"/>
        <v>0</v>
      </c>
      <c r="E283" s="1">
        <f t="shared" si="52"/>
        <v>0</v>
      </c>
      <c r="F283" s="1" t="str">
        <f t="shared" ca="1" si="50"/>
        <v/>
      </c>
      <c r="G283" s="1">
        <f t="shared" ca="1" si="53"/>
        <v>0</v>
      </c>
      <c r="H283" s="1">
        <f ca="1">IF(AND(G282&gt;0,G283&gt;G282,NOT(ISERROR(MATCH(G282,D:D,0)))),H282+1,H282)</f>
        <v>0</v>
      </c>
      <c r="I283" s="1">
        <f t="shared" ca="1" si="54"/>
        <v>0</v>
      </c>
      <c r="J283" s="7" t="str">
        <f t="shared" ca="1" si="55"/>
        <v/>
      </c>
      <c r="K283" s="1" t="str">
        <f ca="1">IF(J283="Linea_para_MAIL_creada_por_LuXML",IF(ISERROR(MATCH(INDIRECT(ADDRESS(ROW()-G283,7)),D:D,0)),J283,INDIRECT(ADDRESS(MATCH(INDIRECT(ADDRESS(ROW()-G283,7)),D:D,0),1))),J283)</f>
        <v/>
      </c>
      <c r="L283" s="7">
        <f t="shared" ca="1" si="56"/>
        <v>0</v>
      </c>
      <c r="M283" s="7" t="str">
        <f t="shared" ca="1" si="58"/>
        <v/>
      </c>
      <c r="N283" s="7">
        <f t="shared" ca="1" si="57"/>
        <v>0</v>
      </c>
      <c r="O283" s="9" t="str">
        <f ca="1">IF(N283&gt;-1,INDIRECT(ADDRESS(ROW(),13)),IF(N283&lt;N282,CONCATENATE("&lt;page-count count=",CHAR(34),1+LARGE(N:N,1)-LARGE(N:N,2),CHAR(34),"/&gt;"),INDIRECT(ADDRESS(ROW()-1,13))))</f>
        <v/>
      </c>
      <c r="P283" s="1">
        <f>IF(ROW()&lt;$S$4+2,IF('XML a procesar'!A282="",P282,IF(MID('XML a procesar'!A282,1,1)="&lt;",P282,P282+1)),P282)</f>
        <v>1</v>
      </c>
      <c r="Q283" s="3"/>
    </row>
    <row r="284" spans="1:17" x14ac:dyDescent="0.25">
      <c r="A284" s="1" t="str">
        <f>IF('XML a procesar'!A283&gt;0,'XML a procesar'!A283,"")</f>
        <v/>
      </c>
      <c r="B284" s="7">
        <f t="shared" si="48"/>
        <v>0</v>
      </c>
      <c r="C284" s="1">
        <f t="shared" si="51"/>
        <v>0</v>
      </c>
      <c r="D284" s="1">
        <f t="shared" si="49"/>
        <v>0</v>
      </c>
      <c r="E284" s="1">
        <f t="shared" si="52"/>
        <v>0</v>
      </c>
      <c r="F284" s="1" t="str">
        <f t="shared" ca="1" si="50"/>
        <v/>
      </c>
      <c r="G284" s="1">
        <f t="shared" ca="1" si="53"/>
        <v>0</v>
      </c>
      <c r="H284" s="1">
        <f ca="1">IF(AND(G283&gt;0,G284&gt;G283,NOT(ISERROR(MATCH(G283,D:D,0)))),H283+1,H283)</f>
        <v>0</v>
      </c>
      <c r="I284" s="1">
        <f t="shared" ca="1" si="54"/>
        <v>0</v>
      </c>
      <c r="J284" s="7" t="str">
        <f t="shared" ca="1" si="55"/>
        <v/>
      </c>
      <c r="K284" s="1" t="str">
        <f ca="1">IF(J284="Linea_para_MAIL_creada_por_LuXML",IF(ISERROR(MATCH(INDIRECT(ADDRESS(ROW()-G284,7)),D:D,0)),J284,INDIRECT(ADDRESS(MATCH(INDIRECT(ADDRESS(ROW()-G284,7)),D:D,0),1))),J284)</f>
        <v/>
      </c>
      <c r="L284" s="7">
        <f t="shared" ca="1" si="56"/>
        <v>0</v>
      </c>
      <c r="M284" s="7" t="str">
        <f t="shared" ca="1" si="58"/>
        <v/>
      </c>
      <c r="N284" s="7">
        <f t="shared" ca="1" si="57"/>
        <v>0</v>
      </c>
      <c r="O284" s="9" t="str">
        <f ca="1">IF(N284&gt;-1,INDIRECT(ADDRESS(ROW(),13)),IF(N284&lt;N283,CONCATENATE("&lt;page-count count=",CHAR(34),1+LARGE(N:N,1)-LARGE(N:N,2),CHAR(34),"/&gt;"),INDIRECT(ADDRESS(ROW()-1,13))))</f>
        <v/>
      </c>
      <c r="P284" s="1">
        <f>IF(ROW()&lt;$S$4+2,IF('XML a procesar'!A283="",P283,IF(MID('XML a procesar'!A283,1,1)="&lt;",P283,P283+1)),P283)</f>
        <v>1</v>
      </c>
      <c r="Q284" s="3"/>
    </row>
    <row r="285" spans="1:17" x14ac:dyDescent="0.25">
      <c r="A285" s="1" t="str">
        <f>IF('XML a procesar'!A284&gt;0,'XML a procesar'!A284,"")</f>
        <v/>
      </c>
      <c r="B285" s="7">
        <f t="shared" si="48"/>
        <v>0</v>
      </c>
      <c r="C285" s="1">
        <f t="shared" si="51"/>
        <v>0</v>
      </c>
      <c r="D285" s="1">
        <f t="shared" si="49"/>
        <v>0</v>
      </c>
      <c r="E285" s="1">
        <f t="shared" si="52"/>
        <v>0</v>
      </c>
      <c r="F285" s="1" t="str">
        <f t="shared" ca="1" si="50"/>
        <v/>
      </c>
      <c r="G285" s="1">
        <f t="shared" ca="1" si="53"/>
        <v>0</v>
      </c>
      <c r="H285" s="1">
        <f ca="1">IF(AND(G284&gt;0,G285&gt;G284,NOT(ISERROR(MATCH(G284,D:D,0)))),H284+1,H284)</f>
        <v>0</v>
      </c>
      <c r="I285" s="1">
        <f t="shared" ca="1" si="54"/>
        <v>0</v>
      </c>
      <c r="J285" s="7" t="str">
        <f t="shared" ca="1" si="55"/>
        <v/>
      </c>
      <c r="K285" s="1" t="str">
        <f ca="1">IF(J285="Linea_para_MAIL_creada_por_LuXML",IF(ISERROR(MATCH(INDIRECT(ADDRESS(ROW()-G285,7)),D:D,0)),J285,INDIRECT(ADDRESS(MATCH(INDIRECT(ADDRESS(ROW()-G285,7)),D:D,0),1))),J285)</f>
        <v/>
      </c>
      <c r="L285" s="7">
        <f t="shared" ca="1" si="56"/>
        <v>0</v>
      </c>
      <c r="M285" s="7" t="str">
        <f t="shared" ca="1" si="58"/>
        <v/>
      </c>
      <c r="N285" s="7">
        <f t="shared" ca="1" si="57"/>
        <v>0</v>
      </c>
      <c r="O285" s="9" t="str">
        <f ca="1">IF(N285&gt;-1,INDIRECT(ADDRESS(ROW(),13)),IF(N285&lt;N284,CONCATENATE("&lt;page-count count=",CHAR(34),1+LARGE(N:N,1)-LARGE(N:N,2),CHAR(34),"/&gt;"),INDIRECT(ADDRESS(ROW()-1,13))))</f>
        <v/>
      </c>
      <c r="P285" s="1">
        <f>IF(ROW()&lt;$S$4+2,IF('XML a procesar'!A284="",P284,IF(MID('XML a procesar'!A284,1,1)="&lt;",P284,P284+1)),P284)</f>
        <v>1</v>
      </c>
      <c r="Q285" s="3"/>
    </row>
    <row r="286" spans="1:17" x14ac:dyDescent="0.25">
      <c r="A286" s="1" t="str">
        <f>IF('XML a procesar'!A285&gt;0,'XML a procesar'!A285,"")</f>
        <v/>
      </c>
      <c r="B286" s="7">
        <f t="shared" si="48"/>
        <v>0</v>
      </c>
      <c r="C286" s="1">
        <f t="shared" si="51"/>
        <v>0</v>
      </c>
      <c r="D286" s="1">
        <f t="shared" si="49"/>
        <v>0</v>
      </c>
      <c r="E286" s="1">
        <f t="shared" si="52"/>
        <v>0</v>
      </c>
      <c r="F286" s="1" t="str">
        <f t="shared" ca="1" si="50"/>
        <v/>
      </c>
      <c r="G286" s="1">
        <f t="shared" ca="1" si="53"/>
        <v>0</v>
      </c>
      <c r="H286" s="1">
        <f ca="1">IF(AND(G285&gt;0,G286&gt;G285,NOT(ISERROR(MATCH(G285,D:D,0)))),H285+1,H285)</f>
        <v>0</v>
      </c>
      <c r="I286" s="1">
        <f t="shared" ca="1" si="54"/>
        <v>0</v>
      </c>
      <c r="J286" s="7" t="str">
        <f t="shared" ca="1" si="55"/>
        <v/>
      </c>
      <c r="K286" s="1" t="str">
        <f ca="1">IF(J286="Linea_para_MAIL_creada_por_LuXML",IF(ISERROR(MATCH(INDIRECT(ADDRESS(ROW()-G286,7)),D:D,0)),J286,INDIRECT(ADDRESS(MATCH(INDIRECT(ADDRESS(ROW()-G286,7)),D:D,0),1))),J286)</f>
        <v/>
      </c>
      <c r="L286" s="7">
        <f t="shared" ca="1" si="56"/>
        <v>0</v>
      </c>
      <c r="M286" s="7" t="str">
        <f t="shared" ca="1" si="58"/>
        <v/>
      </c>
      <c r="N286" s="7">
        <f t="shared" ca="1" si="57"/>
        <v>0</v>
      </c>
      <c r="O286" s="9" t="str">
        <f ca="1">IF(N286&gt;-1,INDIRECT(ADDRESS(ROW(),13)),IF(N286&lt;N285,CONCATENATE("&lt;page-count count=",CHAR(34),1+LARGE(N:N,1)-LARGE(N:N,2),CHAR(34),"/&gt;"),INDIRECT(ADDRESS(ROW()-1,13))))</f>
        <v/>
      </c>
      <c r="P286" s="1">
        <f>IF(ROW()&lt;$S$4+2,IF('XML a procesar'!A285="",P285,IF(MID('XML a procesar'!A285,1,1)="&lt;",P285,P285+1)),P285)</f>
        <v>1</v>
      </c>
      <c r="Q286" s="3"/>
    </row>
    <row r="287" spans="1:17" x14ac:dyDescent="0.25">
      <c r="A287" s="1" t="str">
        <f>IF('XML a procesar'!A286&gt;0,'XML a procesar'!A286,"")</f>
        <v/>
      </c>
      <c r="B287" s="7">
        <f t="shared" si="48"/>
        <v>0</v>
      </c>
      <c r="C287" s="1">
        <f t="shared" si="51"/>
        <v>0</v>
      </c>
      <c r="D287" s="1">
        <f t="shared" si="49"/>
        <v>0</v>
      </c>
      <c r="E287" s="1">
        <f t="shared" si="52"/>
        <v>0</v>
      </c>
      <c r="F287" s="1" t="str">
        <f t="shared" ca="1" si="50"/>
        <v/>
      </c>
      <c r="G287" s="1">
        <f t="shared" ca="1" si="53"/>
        <v>0</v>
      </c>
      <c r="H287" s="1">
        <f ca="1">IF(AND(G286&gt;0,G287&gt;G286,NOT(ISERROR(MATCH(G286,D:D,0)))),H286+1,H286)</f>
        <v>0</v>
      </c>
      <c r="I287" s="1">
        <f t="shared" ca="1" si="54"/>
        <v>0</v>
      </c>
      <c r="J287" s="7" t="str">
        <f t="shared" ca="1" si="55"/>
        <v/>
      </c>
      <c r="K287" s="1" t="str">
        <f ca="1">IF(J287="Linea_para_MAIL_creada_por_LuXML",IF(ISERROR(MATCH(INDIRECT(ADDRESS(ROW()-G287,7)),D:D,0)),J287,INDIRECT(ADDRESS(MATCH(INDIRECT(ADDRESS(ROW()-G287,7)),D:D,0),1))),J287)</f>
        <v/>
      </c>
      <c r="L287" s="7">
        <f t="shared" ca="1" si="56"/>
        <v>0</v>
      </c>
      <c r="M287" s="7" t="str">
        <f t="shared" ca="1" si="58"/>
        <v/>
      </c>
      <c r="N287" s="7">
        <f t="shared" ca="1" si="57"/>
        <v>0</v>
      </c>
      <c r="O287" s="9" t="str">
        <f ca="1">IF(N287&gt;-1,INDIRECT(ADDRESS(ROW(),13)),IF(N287&lt;N286,CONCATENATE("&lt;page-count count=",CHAR(34),1+LARGE(N:N,1)-LARGE(N:N,2),CHAR(34),"/&gt;"),INDIRECT(ADDRESS(ROW()-1,13))))</f>
        <v/>
      </c>
      <c r="P287" s="1">
        <f>IF(ROW()&lt;$S$4+2,IF('XML a procesar'!A286="",P286,IF(MID('XML a procesar'!A286,1,1)="&lt;",P286,P286+1)),P286)</f>
        <v>1</v>
      </c>
      <c r="Q287" s="3"/>
    </row>
    <row r="288" spans="1:17" x14ac:dyDescent="0.25">
      <c r="A288" s="1" t="str">
        <f>IF('XML a procesar'!A287&gt;0,'XML a procesar'!A287,"")</f>
        <v/>
      </c>
      <c r="B288" s="7">
        <f t="shared" si="48"/>
        <v>0</v>
      </c>
      <c r="C288" s="1">
        <f t="shared" si="51"/>
        <v>0</v>
      </c>
      <c r="D288" s="1">
        <f t="shared" si="49"/>
        <v>0</v>
      </c>
      <c r="E288" s="1">
        <f t="shared" si="52"/>
        <v>0</v>
      </c>
      <c r="F288" s="1" t="str">
        <f t="shared" ca="1" si="50"/>
        <v/>
      </c>
      <c r="G288" s="1">
        <f t="shared" ca="1" si="53"/>
        <v>0</v>
      </c>
      <c r="H288" s="1">
        <f ca="1">IF(AND(G287&gt;0,G288&gt;G287,NOT(ISERROR(MATCH(G287,D:D,0)))),H287+1,H287)</f>
        <v>0</v>
      </c>
      <c r="I288" s="1">
        <f t="shared" ca="1" si="54"/>
        <v>0</v>
      </c>
      <c r="J288" s="7" t="str">
        <f t="shared" ca="1" si="55"/>
        <v/>
      </c>
      <c r="K288" s="1" t="str">
        <f ca="1">IF(J288="Linea_para_MAIL_creada_por_LuXML",IF(ISERROR(MATCH(INDIRECT(ADDRESS(ROW()-G288,7)),D:D,0)),J288,INDIRECT(ADDRESS(MATCH(INDIRECT(ADDRESS(ROW()-G288,7)),D:D,0),1))),J288)</f>
        <v/>
      </c>
      <c r="L288" s="7">
        <f t="shared" ca="1" si="56"/>
        <v>0</v>
      </c>
      <c r="M288" s="7" t="str">
        <f t="shared" ca="1" si="58"/>
        <v/>
      </c>
      <c r="N288" s="7">
        <f t="shared" ca="1" si="57"/>
        <v>0</v>
      </c>
      <c r="O288" s="9" t="str">
        <f ca="1">IF(N288&gt;-1,INDIRECT(ADDRESS(ROW(),13)),IF(N288&lt;N287,CONCATENATE("&lt;page-count count=",CHAR(34),1+LARGE(N:N,1)-LARGE(N:N,2),CHAR(34),"/&gt;"),INDIRECT(ADDRESS(ROW()-1,13))))</f>
        <v/>
      </c>
      <c r="P288" s="1">
        <f>IF(ROW()&lt;$S$4+2,IF('XML a procesar'!A287="",P287,IF(MID('XML a procesar'!A287,1,1)="&lt;",P287,P287+1)),P287)</f>
        <v>1</v>
      </c>
      <c r="Q288" s="3"/>
    </row>
    <row r="289" spans="1:17" x14ac:dyDescent="0.25">
      <c r="A289" s="1" t="str">
        <f>IF('XML a procesar'!A288&gt;0,'XML a procesar'!A288,"")</f>
        <v/>
      </c>
      <c r="B289" s="7">
        <f t="shared" si="48"/>
        <v>0</v>
      </c>
      <c r="C289" s="1">
        <f t="shared" si="51"/>
        <v>0</v>
      </c>
      <c r="D289" s="1">
        <f t="shared" si="49"/>
        <v>0</v>
      </c>
      <c r="E289" s="1">
        <f t="shared" si="52"/>
        <v>0</v>
      </c>
      <c r="F289" s="1" t="str">
        <f t="shared" ca="1" si="50"/>
        <v/>
      </c>
      <c r="G289" s="1">
        <f t="shared" ca="1" si="53"/>
        <v>0</v>
      </c>
      <c r="H289" s="1">
        <f ca="1">IF(AND(G288&gt;0,G289&gt;G288,NOT(ISERROR(MATCH(G288,D:D,0)))),H288+1,H288)</f>
        <v>0</v>
      </c>
      <c r="I289" s="1">
        <f t="shared" ca="1" si="54"/>
        <v>0</v>
      </c>
      <c r="J289" s="7" t="str">
        <f t="shared" ca="1" si="55"/>
        <v/>
      </c>
      <c r="K289" s="1" t="str">
        <f ca="1">IF(J289="Linea_para_MAIL_creada_por_LuXML",IF(ISERROR(MATCH(INDIRECT(ADDRESS(ROW()-G289,7)),D:D,0)),J289,INDIRECT(ADDRESS(MATCH(INDIRECT(ADDRESS(ROW()-G289,7)),D:D,0),1))),J289)</f>
        <v/>
      </c>
      <c r="L289" s="7">
        <f t="shared" ca="1" si="56"/>
        <v>0</v>
      </c>
      <c r="M289" s="7" t="str">
        <f t="shared" ca="1" si="58"/>
        <v/>
      </c>
      <c r="N289" s="7">
        <f t="shared" ca="1" si="57"/>
        <v>0</v>
      </c>
      <c r="O289" s="9" t="str">
        <f ca="1">IF(N289&gt;-1,INDIRECT(ADDRESS(ROW(),13)),IF(N289&lt;N288,CONCATENATE("&lt;page-count count=",CHAR(34),1+LARGE(N:N,1)-LARGE(N:N,2),CHAR(34),"/&gt;"),INDIRECT(ADDRESS(ROW()-1,13))))</f>
        <v/>
      </c>
      <c r="P289" s="1">
        <f>IF(ROW()&lt;$S$4+2,IF('XML a procesar'!A288="",P288,IF(MID('XML a procesar'!A288,1,1)="&lt;",P288,P288+1)),P288)</f>
        <v>1</v>
      </c>
      <c r="Q289" s="3"/>
    </row>
    <row r="290" spans="1:17" x14ac:dyDescent="0.25">
      <c r="A290" s="1" t="str">
        <f>IF('XML a procesar'!A289&gt;0,'XML a procesar'!A289,"")</f>
        <v/>
      </c>
      <c r="B290" s="7">
        <f t="shared" si="48"/>
        <v>0</v>
      </c>
      <c r="C290" s="1">
        <f t="shared" si="51"/>
        <v>0</v>
      </c>
      <c r="D290" s="1">
        <f t="shared" si="49"/>
        <v>0</v>
      </c>
      <c r="E290" s="1">
        <f t="shared" si="52"/>
        <v>0</v>
      </c>
      <c r="F290" s="1" t="str">
        <f t="shared" ca="1" si="50"/>
        <v/>
      </c>
      <c r="G290" s="1">
        <f t="shared" ca="1" si="53"/>
        <v>0</v>
      </c>
      <c r="H290" s="1">
        <f ca="1">IF(AND(G289&gt;0,G290&gt;G289,NOT(ISERROR(MATCH(G289,D:D,0)))),H289+1,H289)</f>
        <v>0</v>
      </c>
      <c r="I290" s="1">
        <f t="shared" ca="1" si="54"/>
        <v>0</v>
      </c>
      <c r="J290" s="7" t="str">
        <f t="shared" ca="1" si="55"/>
        <v/>
      </c>
      <c r="K290" s="1" t="str">
        <f ca="1">IF(J290="Linea_para_MAIL_creada_por_LuXML",IF(ISERROR(MATCH(INDIRECT(ADDRESS(ROW()-G290,7)),D:D,0)),J290,INDIRECT(ADDRESS(MATCH(INDIRECT(ADDRESS(ROW()-G290,7)),D:D,0),1))),J290)</f>
        <v/>
      </c>
      <c r="L290" s="7">
        <f t="shared" ca="1" si="56"/>
        <v>0</v>
      </c>
      <c r="M290" s="7" t="str">
        <f t="shared" ca="1" si="58"/>
        <v/>
      </c>
      <c r="N290" s="7">
        <f t="shared" ca="1" si="57"/>
        <v>0</v>
      </c>
      <c r="O290" s="9" t="str">
        <f ca="1">IF(N290&gt;-1,INDIRECT(ADDRESS(ROW(),13)),IF(N290&lt;N289,CONCATENATE("&lt;page-count count=",CHAR(34),1+LARGE(N:N,1)-LARGE(N:N,2),CHAR(34),"/&gt;"),INDIRECT(ADDRESS(ROW()-1,13))))</f>
        <v/>
      </c>
      <c r="P290" s="1">
        <f>IF(ROW()&lt;$S$4+2,IF('XML a procesar'!A289="",P289,IF(MID('XML a procesar'!A289,1,1)="&lt;",P289,P289+1)),P289)</f>
        <v>1</v>
      </c>
      <c r="Q290" s="3"/>
    </row>
    <row r="291" spans="1:17" x14ac:dyDescent="0.25">
      <c r="A291" s="1" t="str">
        <f>IF('XML a procesar'!A290&gt;0,'XML a procesar'!A290,"")</f>
        <v/>
      </c>
      <c r="B291" s="7">
        <f t="shared" si="48"/>
        <v>0</v>
      </c>
      <c r="C291" s="1">
        <f t="shared" si="51"/>
        <v>0</v>
      </c>
      <c r="D291" s="1">
        <f t="shared" si="49"/>
        <v>0</v>
      </c>
      <c r="E291" s="1">
        <f t="shared" si="52"/>
        <v>0</v>
      </c>
      <c r="F291" s="1" t="str">
        <f t="shared" ca="1" si="50"/>
        <v/>
      </c>
      <c r="G291" s="1">
        <f t="shared" ca="1" si="53"/>
        <v>0</v>
      </c>
      <c r="H291" s="1">
        <f ca="1">IF(AND(G290&gt;0,G291&gt;G290,NOT(ISERROR(MATCH(G290,D:D,0)))),H290+1,H290)</f>
        <v>0</v>
      </c>
      <c r="I291" s="1">
        <f t="shared" ca="1" si="54"/>
        <v>0</v>
      </c>
      <c r="J291" s="7" t="str">
        <f t="shared" ca="1" si="55"/>
        <v/>
      </c>
      <c r="K291" s="1" t="str">
        <f ca="1">IF(J291="Linea_para_MAIL_creada_por_LuXML",IF(ISERROR(MATCH(INDIRECT(ADDRESS(ROW()-G291,7)),D:D,0)),J291,INDIRECT(ADDRESS(MATCH(INDIRECT(ADDRESS(ROW()-G291,7)),D:D,0),1))),J291)</f>
        <v/>
      </c>
      <c r="L291" s="7">
        <f t="shared" ca="1" si="56"/>
        <v>0</v>
      </c>
      <c r="M291" s="7" t="str">
        <f t="shared" ca="1" si="58"/>
        <v/>
      </c>
      <c r="N291" s="7">
        <f t="shared" ca="1" si="57"/>
        <v>0</v>
      </c>
      <c r="O291" s="9" t="str">
        <f ca="1">IF(N291&gt;-1,INDIRECT(ADDRESS(ROW(),13)),IF(N291&lt;N290,CONCATENATE("&lt;page-count count=",CHAR(34),1+LARGE(N:N,1)-LARGE(N:N,2),CHAR(34),"/&gt;"),INDIRECT(ADDRESS(ROW()-1,13))))</f>
        <v/>
      </c>
      <c r="P291" s="1">
        <f>IF(ROW()&lt;$S$4+2,IF('XML a procesar'!A290="",P290,IF(MID('XML a procesar'!A290,1,1)="&lt;",P290,P290+1)),P290)</f>
        <v>1</v>
      </c>
      <c r="Q291" s="3"/>
    </row>
    <row r="292" spans="1:17" x14ac:dyDescent="0.25">
      <c r="A292" s="1" t="str">
        <f>IF('XML a procesar'!A291&gt;0,'XML a procesar'!A291,"")</f>
        <v/>
      </c>
      <c r="B292" s="7">
        <f t="shared" si="48"/>
        <v>0</v>
      </c>
      <c r="C292" s="1">
        <f t="shared" si="51"/>
        <v>0</v>
      </c>
      <c r="D292" s="1">
        <f t="shared" si="49"/>
        <v>0</v>
      </c>
      <c r="E292" s="1">
        <f t="shared" si="52"/>
        <v>0</v>
      </c>
      <c r="F292" s="1" t="str">
        <f t="shared" ca="1" si="50"/>
        <v/>
      </c>
      <c r="G292" s="1">
        <f t="shared" ca="1" si="53"/>
        <v>0</v>
      </c>
      <c r="H292" s="1">
        <f ca="1">IF(AND(G291&gt;0,G292&gt;G291,NOT(ISERROR(MATCH(G291,D:D,0)))),H291+1,H291)</f>
        <v>0</v>
      </c>
      <c r="I292" s="1">
        <f t="shared" ca="1" si="54"/>
        <v>0</v>
      </c>
      <c r="J292" s="7" t="str">
        <f t="shared" ca="1" si="55"/>
        <v/>
      </c>
      <c r="K292" s="1" t="str">
        <f ca="1">IF(J292="Linea_para_MAIL_creada_por_LuXML",IF(ISERROR(MATCH(INDIRECT(ADDRESS(ROW()-G292,7)),D:D,0)),J292,INDIRECT(ADDRESS(MATCH(INDIRECT(ADDRESS(ROW()-G292,7)),D:D,0),1))),J292)</f>
        <v/>
      </c>
      <c r="L292" s="7">
        <f t="shared" ca="1" si="56"/>
        <v>0</v>
      </c>
      <c r="M292" s="7" t="str">
        <f t="shared" ca="1" si="58"/>
        <v/>
      </c>
      <c r="N292" s="7">
        <f t="shared" ca="1" si="57"/>
        <v>0</v>
      </c>
      <c r="O292" s="9" t="str">
        <f ca="1">IF(N292&gt;-1,INDIRECT(ADDRESS(ROW(),13)),IF(N292&lt;N291,CONCATENATE("&lt;page-count count=",CHAR(34),1+LARGE(N:N,1)-LARGE(N:N,2),CHAR(34),"/&gt;"),INDIRECT(ADDRESS(ROW()-1,13))))</f>
        <v/>
      </c>
      <c r="P292" s="1">
        <f>IF(ROW()&lt;$S$4+2,IF('XML a procesar'!A291="",P291,IF(MID('XML a procesar'!A291,1,1)="&lt;",P291,P291+1)),P291)</f>
        <v>1</v>
      </c>
      <c r="Q292" s="3"/>
    </row>
    <row r="293" spans="1:17" x14ac:dyDescent="0.25">
      <c r="A293" s="1" t="str">
        <f>IF('XML a procesar'!A292&gt;0,'XML a procesar'!A292,"")</f>
        <v/>
      </c>
      <c r="B293" s="7">
        <f t="shared" si="48"/>
        <v>0</v>
      </c>
      <c r="C293" s="1">
        <f t="shared" si="51"/>
        <v>0</v>
      </c>
      <c r="D293" s="1">
        <f t="shared" si="49"/>
        <v>0</v>
      </c>
      <c r="E293" s="1">
        <f t="shared" si="52"/>
        <v>0</v>
      </c>
      <c r="F293" s="1" t="str">
        <f t="shared" ca="1" si="50"/>
        <v/>
      </c>
      <c r="G293" s="1">
        <f t="shared" ca="1" si="53"/>
        <v>0</v>
      </c>
      <c r="H293" s="1">
        <f ca="1">IF(AND(G292&gt;0,G293&gt;G292,NOT(ISERROR(MATCH(G292,D:D,0)))),H292+1,H292)</f>
        <v>0</v>
      </c>
      <c r="I293" s="1">
        <f t="shared" ca="1" si="54"/>
        <v>0</v>
      </c>
      <c r="J293" s="7" t="str">
        <f t="shared" ca="1" si="55"/>
        <v/>
      </c>
      <c r="K293" s="1" t="str">
        <f ca="1">IF(J293="Linea_para_MAIL_creada_por_LuXML",IF(ISERROR(MATCH(INDIRECT(ADDRESS(ROW()-G293,7)),D:D,0)),J293,INDIRECT(ADDRESS(MATCH(INDIRECT(ADDRESS(ROW()-G293,7)),D:D,0),1))),J293)</f>
        <v/>
      </c>
      <c r="L293" s="7">
        <f t="shared" ca="1" si="56"/>
        <v>0</v>
      </c>
      <c r="M293" s="7" t="str">
        <f t="shared" ca="1" si="58"/>
        <v/>
      </c>
      <c r="N293" s="7">
        <f t="shared" ca="1" si="57"/>
        <v>0</v>
      </c>
      <c r="O293" s="9" t="str">
        <f ca="1">IF(N293&gt;-1,INDIRECT(ADDRESS(ROW(),13)),IF(N293&lt;N292,CONCATENATE("&lt;page-count count=",CHAR(34),1+LARGE(N:N,1)-LARGE(N:N,2),CHAR(34),"/&gt;"),INDIRECT(ADDRESS(ROW()-1,13))))</f>
        <v/>
      </c>
      <c r="P293" s="1">
        <f>IF(ROW()&lt;$S$4+2,IF('XML a procesar'!A292="",P292,IF(MID('XML a procesar'!A292,1,1)="&lt;",P292,P292+1)),P292)</f>
        <v>1</v>
      </c>
      <c r="Q293" s="3"/>
    </row>
    <row r="294" spans="1:17" x14ac:dyDescent="0.25">
      <c r="A294" s="1" t="str">
        <f>IF('XML a procesar'!A293&gt;0,'XML a procesar'!A293,"")</f>
        <v/>
      </c>
      <c r="B294" s="7">
        <f t="shared" si="48"/>
        <v>0</v>
      </c>
      <c r="C294" s="1">
        <f t="shared" si="51"/>
        <v>0</v>
      </c>
      <c r="D294" s="1">
        <f t="shared" si="49"/>
        <v>0</v>
      </c>
      <c r="E294" s="1">
        <f t="shared" si="52"/>
        <v>0</v>
      </c>
      <c r="F294" s="1" t="str">
        <f t="shared" ca="1" si="50"/>
        <v/>
      </c>
      <c r="G294" s="1">
        <f t="shared" ca="1" si="53"/>
        <v>0</v>
      </c>
      <c r="H294" s="1">
        <f ca="1">IF(AND(G293&gt;0,G294&gt;G293,NOT(ISERROR(MATCH(G293,D:D,0)))),H293+1,H293)</f>
        <v>0</v>
      </c>
      <c r="I294" s="1">
        <f t="shared" ca="1" si="54"/>
        <v>0</v>
      </c>
      <c r="J294" s="7" t="str">
        <f t="shared" ca="1" si="55"/>
        <v/>
      </c>
      <c r="K294" s="1" t="str">
        <f ca="1">IF(J294="Linea_para_MAIL_creada_por_LuXML",IF(ISERROR(MATCH(INDIRECT(ADDRESS(ROW()-G294,7)),D:D,0)),J294,INDIRECT(ADDRESS(MATCH(INDIRECT(ADDRESS(ROW()-G294,7)),D:D,0),1))),J294)</f>
        <v/>
      </c>
      <c r="L294" s="7">
        <f t="shared" ca="1" si="56"/>
        <v>0</v>
      </c>
      <c r="M294" s="7" t="str">
        <f t="shared" ca="1" si="58"/>
        <v/>
      </c>
      <c r="N294" s="7">
        <f t="shared" ca="1" si="57"/>
        <v>0</v>
      </c>
      <c r="O294" s="9" t="str">
        <f ca="1">IF(N294&gt;-1,INDIRECT(ADDRESS(ROW(),13)),IF(N294&lt;N293,CONCATENATE("&lt;page-count count=",CHAR(34),1+LARGE(N:N,1)-LARGE(N:N,2),CHAR(34),"/&gt;"),INDIRECT(ADDRESS(ROW()-1,13))))</f>
        <v/>
      </c>
      <c r="P294" s="1">
        <f>IF(ROW()&lt;$S$4+2,IF('XML a procesar'!A293="",P293,IF(MID('XML a procesar'!A293,1,1)="&lt;",P293,P293+1)),P293)</f>
        <v>1</v>
      </c>
      <c r="Q294" s="3"/>
    </row>
    <row r="295" spans="1:17" x14ac:dyDescent="0.25">
      <c r="A295" s="1" t="str">
        <f>IF('XML a procesar'!A294&gt;0,'XML a procesar'!A294,"")</f>
        <v/>
      </c>
      <c r="B295" s="7">
        <f t="shared" si="48"/>
        <v>0</v>
      </c>
      <c r="C295" s="1">
        <f t="shared" si="51"/>
        <v>0</v>
      </c>
      <c r="D295" s="1">
        <f t="shared" si="49"/>
        <v>0</v>
      </c>
      <c r="E295" s="1">
        <f t="shared" si="52"/>
        <v>0</v>
      </c>
      <c r="F295" s="1" t="str">
        <f t="shared" ca="1" si="50"/>
        <v/>
      </c>
      <c r="G295" s="1">
        <f t="shared" ca="1" si="53"/>
        <v>0</v>
      </c>
      <c r="H295" s="1">
        <f ca="1">IF(AND(G294&gt;0,G295&gt;G294,NOT(ISERROR(MATCH(G294,D:D,0)))),H294+1,H294)</f>
        <v>0</v>
      </c>
      <c r="I295" s="1">
        <f t="shared" ca="1" si="54"/>
        <v>0</v>
      </c>
      <c r="J295" s="7" t="str">
        <f t="shared" ca="1" si="55"/>
        <v/>
      </c>
      <c r="K295" s="1" t="str">
        <f ca="1">IF(J295="Linea_para_MAIL_creada_por_LuXML",IF(ISERROR(MATCH(INDIRECT(ADDRESS(ROW()-G295,7)),D:D,0)),J295,INDIRECT(ADDRESS(MATCH(INDIRECT(ADDRESS(ROW()-G295,7)),D:D,0),1))),J295)</f>
        <v/>
      </c>
      <c r="L295" s="7">
        <f t="shared" ca="1" si="56"/>
        <v>0</v>
      </c>
      <c r="M295" s="7" t="str">
        <f t="shared" ca="1" si="58"/>
        <v/>
      </c>
      <c r="N295" s="7">
        <f t="shared" ca="1" si="57"/>
        <v>0</v>
      </c>
      <c r="O295" s="9" t="str">
        <f ca="1">IF(N295&gt;-1,INDIRECT(ADDRESS(ROW(),13)),IF(N295&lt;N294,CONCATENATE("&lt;page-count count=",CHAR(34),1+LARGE(N:N,1)-LARGE(N:N,2),CHAR(34),"/&gt;"),INDIRECT(ADDRESS(ROW()-1,13))))</f>
        <v/>
      </c>
      <c r="P295" s="1">
        <f>IF(ROW()&lt;$S$4+2,IF('XML a procesar'!A294="",P294,IF(MID('XML a procesar'!A294,1,1)="&lt;",P294,P294+1)),P294)</f>
        <v>1</v>
      </c>
      <c r="Q295" s="3"/>
    </row>
    <row r="296" spans="1:17" x14ac:dyDescent="0.25">
      <c r="A296" s="1" t="str">
        <f>IF('XML a procesar'!A295&gt;0,'XML a procesar'!A295,"")</f>
        <v/>
      </c>
      <c r="B296" s="7">
        <f t="shared" si="48"/>
        <v>0</v>
      </c>
      <c r="C296" s="1">
        <f t="shared" si="51"/>
        <v>0</v>
      </c>
      <c r="D296" s="1">
        <f t="shared" si="49"/>
        <v>0</v>
      </c>
      <c r="E296" s="1">
        <f t="shared" si="52"/>
        <v>0</v>
      </c>
      <c r="F296" s="1" t="str">
        <f t="shared" ca="1" si="50"/>
        <v/>
      </c>
      <c r="G296" s="1">
        <f t="shared" ca="1" si="53"/>
        <v>0</v>
      </c>
      <c r="H296" s="1">
        <f ca="1">IF(AND(G295&gt;0,G296&gt;G295,NOT(ISERROR(MATCH(G295,D:D,0)))),H295+1,H295)</f>
        <v>0</v>
      </c>
      <c r="I296" s="1">
        <f t="shared" ca="1" si="54"/>
        <v>0</v>
      </c>
      <c r="J296" s="7" t="str">
        <f t="shared" ca="1" si="55"/>
        <v/>
      </c>
      <c r="K296" s="1" t="str">
        <f ca="1">IF(J296="Linea_para_MAIL_creada_por_LuXML",IF(ISERROR(MATCH(INDIRECT(ADDRESS(ROW()-G296,7)),D:D,0)),J296,INDIRECT(ADDRESS(MATCH(INDIRECT(ADDRESS(ROW()-G296,7)),D:D,0),1))),J296)</f>
        <v/>
      </c>
      <c r="L296" s="7">
        <f t="shared" ca="1" si="56"/>
        <v>0</v>
      </c>
      <c r="M296" s="7" t="str">
        <f t="shared" ca="1" si="58"/>
        <v/>
      </c>
      <c r="N296" s="7">
        <f t="shared" ca="1" si="57"/>
        <v>0</v>
      </c>
      <c r="O296" s="9" t="str">
        <f ca="1">IF(N296&gt;-1,INDIRECT(ADDRESS(ROW(),13)),IF(N296&lt;N295,CONCATENATE("&lt;page-count count=",CHAR(34),1+LARGE(N:N,1)-LARGE(N:N,2),CHAR(34),"/&gt;"),INDIRECT(ADDRESS(ROW()-1,13))))</f>
        <v/>
      </c>
      <c r="P296" s="1">
        <f>IF(ROW()&lt;$S$4+2,IF('XML a procesar'!A295="",P295,IF(MID('XML a procesar'!A295,1,1)="&lt;",P295,P295+1)),P295)</f>
        <v>1</v>
      </c>
      <c r="Q296" s="3"/>
    </row>
    <row r="297" spans="1:17" x14ac:dyDescent="0.25">
      <c r="A297" s="1" t="str">
        <f>IF('XML a procesar'!A296&gt;0,'XML a procesar'!A296,"")</f>
        <v/>
      </c>
      <c r="B297" s="7">
        <f t="shared" si="48"/>
        <v>0</v>
      </c>
      <c r="C297" s="1">
        <f t="shared" si="51"/>
        <v>0</v>
      </c>
      <c r="D297" s="1">
        <f t="shared" si="49"/>
        <v>0</v>
      </c>
      <c r="E297" s="1">
        <f t="shared" si="52"/>
        <v>0</v>
      </c>
      <c r="F297" s="1" t="str">
        <f t="shared" ca="1" si="50"/>
        <v/>
      </c>
      <c r="G297" s="1">
        <f t="shared" ca="1" si="53"/>
        <v>0</v>
      </c>
      <c r="H297" s="1">
        <f ca="1">IF(AND(G296&gt;0,G297&gt;G296,NOT(ISERROR(MATCH(G296,D:D,0)))),H296+1,H296)</f>
        <v>0</v>
      </c>
      <c r="I297" s="1">
        <f t="shared" ca="1" si="54"/>
        <v>0</v>
      </c>
      <c r="J297" s="7" t="str">
        <f t="shared" ca="1" si="55"/>
        <v/>
      </c>
      <c r="K297" s="1" t="str">
        <f ca="1">IF(J297="Linea_para_MAIL_creada_por_LuXML",IF(ISERROR(MATCH(INDIRECT(ADDRESS(ROW()-G297,7)),D:D,0)),J297,INDIRECT(ADDRESS(MATCH(INDIRECT(ADDRESS(ROW()-G297,7)),D:D,0),1))),J297)</f>
        <v/>
      </c>
      <c r="L297" s="7">
        <f t="shared" ca="1" si="56"/>
        <v>0</v>
      </c>
      <c r="M297" s="7" t="str">
        <f t="shared" ca="1" si="58"/>
        <v/>
      </c>
      <c r="N297" s="7">
        <f t="shared" ca="1" si="57"/>
        <v>0</v>
      </c>
      <c r="O297" s="9" t="str">
        <f ca="1">IF(N297&gt;-1,INDIRECT(ADDRESS(ROW(),13)),IF(N297&lt;N296,CONCATENATE("&lt;page-count count=",CHAR(34),1+LARGE(N:N,1)-LARGE(N:N,2),CHAR(34),"/&gt;"),INDIRECT(ADDRESS(ROW()-1,13))))</f>
        <v/>
      </c>
      <c r="P297" s="1">
        <f>IF(ROW()&lt;$S$4+2,IF('XML a procesar'!A296="",P296,IF(MID('XML a procesar'!A296,1,1)="&lt;",P296,P296+1)),P296)</f>
        <v>1</v>
      </c>
      <c r="Q297" s="3"/>
    </row>
    <row r="298" spans="1:17" x14ac:dyDescent="0.25">
      <c r="A298" s="1" t="str">
        <f>IF('XML a procesar'!A297&gt;0,'XML a procesar'!A297,"")</f>
        <v/>
      </c>
      <c r="B298" s="7">
        <f t="shared" si="48"/>
        <v>0</v>
      </c>
      <c r="C298" s="1">
        <f t="shared" si="51"/>
        <v>0</v>
      </c>
      <c r="D298" s="1">
        <f t="shared" si="49"/>
        <v>0</v>
      </c>
      <c r="E298" s="1">
        <f t="shared" si="52"/>
        <v>0</v>
      </c>
      <c r="F298" s="1" t="str">
        <f t="shared" ca="1" si="50"/>
        <v/>
      </c>
      <c r="G298" s="1">
        <f t="shared" ca="1" si="53"/>
        <v>0</v>
      </c>
      <c r="H298" s="1">
        <f ca="1">IF(AND(G297&gt;0,G298&gt;G297,NOT(ISERROR(MATCH(G297,D:D,0)))),H297+1,H297)</f>
        <v>0</v>
      </c>
      <c r="I298" s="1">
        <f t="shared" ca="1" si="54"/>
        <v>0</v>
      </c>
      <c r="J298" s="7" t="str">
        <f t="shared" ca="1" si="55"/>
        <v/>
      </c>
      <c r="K298" s="1" t="str">
        <f ca="1">IF(J298="Linea_para_MAIL_creada_por_LuXML",IF(ISERROR(MATCH(INDIRECT(ADDRESS(ROW()-G298,7)),D:D,0)),J298,INDIRECT(ADDRESS(MATCH(INDIRECT(ADDRESS(ROW()-G298,7)),D:D,0),1))),J298)</f>
        <v/>
      </c>
      <c r="L298" s="7">
        <f t="shared" ca="1" si="56"/>
        <v>0</v>
      </c>
      <c r="M298" s="7" t="str">
        <f t="shared" ca="1" si="58"/>
        <v/>
      </c>
      <c r="N298" s="7">
        <f t="shared" ca="1" si="57"/>
        <v>0</v>
      </c>
      <c r="O298" s="9" t="str">
        <f ca="1">IF(N298&gt;-1,INDIRECT(ADDRESS(ROW(),13)),IF(N298&lt;N297,CONCATENATE("&lt;page-count count=",CHAR(34),1+LARGE(N:N,1)-LARGE(N:N,2),CHAR(34),"/&gt;"),INDIRECT(ADDRESS(ROW()-1,13))))</f>
        <v/>
      </c>
      <c r="P298" s="1">
        <f>IF(ROW()&lt;$S$4+2,IF('XML a procesar'!A297="",P297,IF(MID('XML a procesar'!A297,1,1)="&lt;",P297,P297+1)),P297)</f>
        <v>1</v>
      </c>
      <c r="Q298" s="3"/>
    </row>
    <row r="299" spans="1:17" x14ac:dyDescent="0.25">
      <c r="A299" s="1" t="str">
        <f>IF('XML a procesar'!A298&gt;0,'XML a procesar'!A298,"")</f>
        <v/>
      </c>
      <c r="B299" s="7">
        <f t="shared" si="48"/>
        <v>0</v>
      </c>
      <c r="C299" s="1">
        <f t="shared" si="51"/>
        <v>0</v>
      </c>
      <c r="D299" s="1">
        <f t="shared" si="49"/>
        <v>0</v>
      </c>
      <c r="E299" s="1">
        <f t="shared" si="52"/>
        <v>0</v>
      </c>
      <c r="F299" s="1" t="str">
        <f t="shared" ca="1" si="50"/>
        <v/>
      </c>
      <c r="G299" s="1">
        <f t="shared" ca="1" si="53"/>
        <v>0</v>
      </c>
      <c r="H299" s="1">
        <f ca="1">IF(AND(G298&gt;0,G299&gt;G298,NOT(ISERROR(MATCH(G298,D:D,0)))),H298+1,H298)</f>
        <v>0</v>
      </c>
      <c r="I299" s="1">
        <f t="shared" ca="1" si="54"/>
        <v>0</v>
      </c>
      <c r="J299" s="7" t="str">
        <f t="shared" ca="1" si="55"/>
        <v/>
      </c>
      <c r="K299" s="1" t="str">
        <f ca="1">IF(J299="Linea_para_MAIL_creada_por_LuXML",IF(ISERROR(MATCH(INDIRECT(ADDRESS(ROW()-G299,7)),D:D,0)),J299,INDIRECT(ADDRESS(MATCH(INDIRECT(ADDRESS(ROW()-G299,7)),D:D,0),1))),J299)</f>
        <v/>
      </c>
      <c r="L299" s="7">
        <f t="shared" ca="1" si="56"/>
        <v>0</v>
      </c>
      <c r="M299" s="7" t="str">
        <f t="shared" ca="1" si="58"/>
        <v/>
      </c>
      <c r="N299" s="7">
        <f t="shared" ca="1" si="57"/>
        <v>0</v>
      </c>
      <c r="O299" s="9" t="str">
        <f ca="1">IF(N299&gt;-1,INDIRECT(ADDRESS(ROW(),13)),IF(N299&lt;N298,CONCATENATE("&lt;page-count count=",CHAR(34),1+LARGE(N:N,1)-LARGE(N:N,2),CHAR(34),"/&gt;"),INDIRECT(ADDRESS(ROW()-1,13))))</f>
        <v/>
      </c>
      <c r="P299" s="1">
        <f>IF(ROW()&lt;$S$4+2,IF('XML a procesar'!A298="",P298,IF(MID('XML a procesar'!A298,1,1)="&lt;",P298,P298+1)),P298)</f>
        <v>1</v>
      </c>
      <c r="Q299" s="3"/>
    </row>
    <row r="300" spans="1:17" x14ac:dyDescent="0.25">
      <c r="A300" s="1" t="str">
        <f>IF('XML a procesar'!A299&gt;0,'XML a procesar'!A299,"")</f>
        <v/>
      </c>
      <c r="B300" s="7">
        <f t="shared" si="48"/>
        <v>0</v>
      </c>
      <c r="C300" s="1">
        <f t="shared" si="51"/>
        <v>0</v>
      </c>
      <c r="D300" s="1">
        <f t="shared" si="49"/>
        <v>0</v>
      </c>
      <c r="E300" s="1">
        <f t="shared" si="52"/>
        <v>0</v>
      </c>
      <c r="F300" s="1" t="str">
        <f t="shared" ca="1" si="50"/>
        <v/>
      </c>
      <c r="G300" s="1">
        <f t="shared" ca="1" si="53"/>
        <v>0</v>
      </c>
      <c r="H300" s="1">
        <f ca="1">IF(AND(G299&gt;0,G300&gt;G299,NOT(ISERROR(MATCH(G299,D:D,0)))),H299+1,H299)</f>
        <v>0</v>
      </c>
      <c r="I300" s="1">
        <f t="shared" ca="1" si="54"/>
        <v>0</v>
      </c>
      <c r="J300" s="7" t="str">
        <f t="shared" ca="1" si="55"/>
        <v/>
      </c>
      <c r="K300" s="1" t="str">
        <f ca="1">IF(J300="Linea_para_MAIL_creada_por_LuXML",IF(ISERROR(MATCH(INDIRECT(ADDRESS(ROW()-G300,7)),D:D,0)),J300,INDIRECT(ADDRESS(MATCH(INDIRECT(ADDRESS(ROW()-G300,7)),D:D,0),1))),J300)</f>
        <v/>
      </c>
      <c r="L300" s="7">
        <f t="shared" ca="1" si="56"/>
        <v>0</v>
      </c>
      <c r="M300" s="7" t="str">
        <f t="shared" ca="1" si="58"/>
        <v/>
      </c>
      <c r="N300" s="7">
        <f t="shared" ca="1" si="57"/>
        <v>0</v>
      </c>
      <c r="O300" s="9" t="str">
        <f ca="1">IF(N300&gt;-1,INDIRECT(ADDRESS(ROW(),13)),IF(N300&lt;N299,CONCATENATE("&lt;page-count count=",CHAR(34),1+LARGE(N:N,1)-LARGE(N:N,2),CHAR(34),"/&gt;"),INDIRECT(ADDRESS(ROW()-1,13))))</f>
        <v/>
      </c>
      <c r="P300" s="1">
        <f>IF(ROW()&lt;$S$4+2,IF('XML a procesar'!A299="",P299,IF(MID('XML a procesar'!A299,1,1)="&lt;",P299,P299+1)),P299)</f>
        <v>1</v>
      </c>
      <c r="Q300" s="3"/>
    </row>
    <row r="301" spans="1:17" x14ac:dyDescent="0.25">
      <c r="A301" s="1" t="str">
        <f>IF('XML a procesar'!A300&gt;0,'XML a procesar'!A300,"")</f>
        <v/>
      </c>
      <c r="B301" s="7">
        <f t="shared" si="48"/>
        <v>0</v>
      </c>
      <c r="C301" s="1">
        <f t="shared" si="51"/>
        <v>0</v>
      </c>
      <c r="D301" s="1">
        <f t="shared" si="49"/>
        <v>0</v>
      </c>
      <c r="E301" s="1">
        <f t="shared" si="52"/>
        <v>0</v>
      </c>
      <c r="F301" s="1" t="str">
        <f t="shared" ca="1" si="50"/>
        <v/>
      </c>
      <c r="G301" s="1">
        <f t="shared" ca="1" si="53"/>
        <v>0</v>
      </c>
      <c r="H301" s="1">
        <f ca="1">IF(AND(G300&gt;0,G301&gt;G300,NOT(ISERROR(MATCH(G300,D:D,0)))),H300+1,H300)</f>
        <v>0</v>
      </c>
      <c r="I301" s="1">
        <f t="shared" ca="1" si="54"/>
        <v>0</v>
      </c>
      <c r="J301" s="7" t="str">
        <f t="shared" ca="1" si="55"/>
        <v/>
      </c>
      <c r="K301" s="1" t="str">
        <f ca="1">IF(J301="Linea_para_MAIL_creada_por_LuXML",IF(ISERROR(MATCH(INDIRECT(ADDRESS(ROW()-G301,7)),D:D,0)),J301,INDIRECT(ADDRESS(MATCH(INDIRECT(ADDRESS(ROW()-G301,7)),D:D,0),1))),J301)</f>
        <v/>
      </c>
      <c r="L301" s="7">
        <f t="shared" ca="1" si="56"/>
        <v>0</v>
      </c>
      <c r="M301" s="7" t="str">
        <f t="shared" ca="1" si="58"/>
        <v/>
      </c>
      <c r="N301" s="7">
        <f t="shared" ca="1" si="57"/>
        <v>0</v>
      </c>
      <c r="O301" s="9" t="str">
        <f ca="1">IF(N301&gt;-1,INDIRECT(ADDRESS(ROW(),13)),IF(N301&lt;N300,CONCATENATE("&lt;page-count count=",CHAR(34),1+LARGE(N:N,1)-LARGE(N:N,2),CHAR(34),"/&gt;"),INDIRECT(ADDRESS(ROW()-1,13))))</f>
        <v/>
      </c>
      <c r="P301" s="1">
        <f>IF(ROW()&lt;$S$4+2,IF('XML a procesar'!A300="",P300,IF(MID('XML a procesar'!A300,1,1)="&lt;",P300,P300+1)),P300)</f>
        <v>1</v>
      </c>
      <c r="Q301" s="3"/>
    </row>
    <row r="302" spans="1:17" x14ac:dyDescent="0.25">
      <c r="A302" s="1" t="str">
        <f>IF('XML a procesar'!A301&gt;0,'XML a procesar'!A301,"")</f>
        <v/>
      </c>
      <c r="B302" s="7">
        <f t="shared" si="48"/>
        <v>0</v>
      </c>
      <c r="C302" s="1">
        <f t="shared" si="51"/>
        <v>0</v>
      </c>
      <c r="D302" s="1">
        <f t="shared" si="49"/>
        <v>0</v>
      </c>
      <c r="E302" s="1">
        <f t="shared" si="52"/>
        <v>0</v>
      </c>
      <c r="F302" s="1" t="str">
        <f t="shared" ca="1" si="50"/>
        <v/>
      </c>
      <c r="G302" s="1">
        <f t="shared" ca="1" si="53"/>
        <v>0</v>
      </c>
      <c r="H302" s="1">
        <f ca="1">IF(AND(G301&gt;0,G302&gt;G301,NOT(ISERROR(MATCH(G301,D:D,0)))),H301+1,H301)</f>
        <v>0</v>
      </c>
      <c r="I302" s="1">
        <f t="shared" ca="1" si="54"/>
        <v>0</v>
      </c>
      <c r="J302" s="7" t="str">
        <f t="shared" ca="1" si="55"/>
        <v/>
      </c>
      <c r="K302" s="1" t="str">
        <f ca="1">IF(J302="Linea_para_MAIL_creada_por_LuXML",IF(ISERROR(MATCH(INDIRECT(ADDRESS(ROW()-G302,7)),D:D,0)),J302,INDIRECT(ADDRESS(MATCH(INDIRECT(ADDRESS(ROW()-G302,7)),D:D,0),1))),J302)</f>
        <v/>
      </c>
      <c r="L302" s="7">
        <f t="shared" ca="1" si="56"/>
        <v>0</v>
      </c>
      <c r="M302" s="7" t="str">
        <f t="shared" ca="1" si="58"/>
        <v/>
      </c>
      <c r="N302" s="7">
        <f t="shared" ca="1" si="57"/>
        <v>0</v>
      </c>
      <c r="O302" s="9" t="str">
        <f ca="1">IF(N302&gt;-1,INDIRECT(ADDRESS(ROW(),13)),IF(N302&lt;N301,CONCATENATE("&lt;page-count count=",CHAR(34),1+LARGE(N:N,1)-LARGE(N:N,2),CHAR(34),"/&gt;"),INDIRECT(ADDRESS(ROW()-1,13))))</f>
        <v/>
      </c>
      <c r="P302" s="1">
        <f>IF(ROW()&lt;$S$4+2,IF('XML a procesar'!A301="",P301,IF(MID('XML a procesar'!A301,1,1)="&lt;",P301,P301+1)),P301)</f>
        <v>1</v>
      </c>
      <c r="Q302" s="3"/>
    </row>
    <row r="303" spans="1:17" x14ac:dyDescent="0.25">
      <c r="A303" s="1" t="str">
        <f>IF('XML a procesar'!A302&gt;0,'XML a procesar'!A302,"")</f>
        <v/>
      </c>
      <c r="B303" s="7">
        <f t="shared" si="48"/>
        <v>0</v>
      </c>
      <c r="C303" s="1">
        <f t="shared" si="51"/>
        <v>0</v>
      </c>
      <c r="D303" s="1">
        <f t="shared" si="49"/>
        <v>0</v>
      </c>
      <c r="E303" s="1">
        <f t="shared" si="52"/>
        <v>0</v>
      </c>
      <c r="F303" s="1" t="str">
        <f t="shared" ca="1" si="50"/>
        <v/>
      </c>
      <c r="G303" s="1">
        <f t="shared" ca="1" si="53"/>
        <v>0</v>
      </c>
      <c r="H303" s="1">
        <f ca="1">IF(AND(G302&gt;0,G303&gt;G302,NOT(ISERROR(MATCH(G302,D:D,0)))),H302+1,H302)</f>
        <v>0</v>
      </c>
      <c r="I303" s="1">
        <f t="shared" ca="1" si="54"/>
        <v>0</v>
      </c>
      <c r="J303" s="7" t="str">
        <f t="shared" ca="1" si="55"/>
        <v/>
      </c>
      <c r="K303" s="1" t="str">
        <f ca="1">IF(J303="Linea_para_MAIL_creada_por_LuXML",IF(ISERROR(MATCH(INDIRECT(ADDRESS(ROW()-G303,7)),D:D,0)),J303,INDIRECT(ADDRESS(MATCH(INDIRECT(ADDRESS(ROW()-G303,7)),D:D,0),1))),J303)</f>
        <v/>
      </c>
      <c r="L303" s="7">
        <f t="shared" ca="1" si="56"/>
        <v>0</v>
      </c>
      <c r="M303" s="7" t="str">
        <f t="shared" ca="1" si="58"/>
        <v/>
      </c>
      <c r="N303" s="7">
        <f t="shared" ca="1" si="57"/>
        <v>0</v>
      </c>
      <c r="O303" s="9" t="str">
        <f ca="1">IF(N303&gt;-1,INDIRECT(ADDRESS(ROW(),13)),IF(N303&lt;N302,CONCATENATE("&lt;page-count count=",CHAR(34),1+LARGE(N:N,1)-LARGE(N:N,2),CHAR(34),"/&gt;"),INDIRECT(ADDRESS(ROW()-1,13))))</f>
        <v/>
      </c>
      <c r="P303" s="1">
        <f>IF(ROW()&lt;$S$4+2,IF('XML a procesar'!A302="",P302,IF(MID('XML a procesar'!A302,1,1)="&lt;",P302,P302+1)),P302)</f>
        <v>1</v>
      </c>
      <c r="Q303" s="3"/>
    </row>
    <row r="304" spans="1:17" x14ac:dyDescent="0.25">
      <c r="A304" s="1" t="str">
        <f>IF('XML a procesar'!A303&gt;0,'XML a procesar'!A303,"")</f>
        <v/>
      </c>
      <c r="B304" s="7">
        <f t="shared" si="48"/>
        <v>0</v>
      </c>
      <c r="C304" s="1">
        <f t="shared" si="51"/>
        <v>0</v>
      </c>
      <c r="D304" s="1">
        <f t="shared" si="49"/>
        <v>0</v>
      </c>
      <c r="E304" s="1">
        <f t="shared" si="52"/>
        <v>0</v>
      </c>
      <c r="F304" s="1" t="str">
        <f t="shared" ca="1" si="50"/>
        <v/>
      </c>
      <c r="G304" s="1">
        <f t="shared" ca="1" si="53"/>
        <v>0</v>
      </c>
      <c r="H304" s="1">
        <f ca="1">IF(AND(G303&gt;0,G304&gt;G303,NOT(ISERROR(MATCH(G303,D:D,0)))),H303+1,H303)</f>
        <v>0</v>
      </c>
      <c r="I304" s="1">
        <f t="shared" ca="1" si="54"/>
        <v>0</v>
      </c>
      <c r="J304" s="7" t="str">
        <f t="shared" ca="1" si="55"/>
        <v/>
      </c>
      <c r="K304" s="1" t="str">
        <f ca="1">IF(J304="Linea_para_MAIL_creada_por_LuXML",IF(ISERROR(MATCH(INDIRECT(ADDRESS(ROW()-G304,7)),D:D,0)),J304,INDIRECT(ADDRESS(MATCH(INDIRECT(ADDRESS(ROW()-G304,7)),D:D,0),1))),J304)</f>
        <v/>
      </c>
      <c r="L304" s="7">
        <f t="shared" ca="1" si="56"/>
        <v>0</v>
      </c>
      <c r="M304" s="7" t="str">
        <f t="shared" ca="1" si="58"/>
        <v/>
      </c>
      <c r="N304" s="7">
        <f t="shared" ca="1" si="57"/>
        <v>0</v>
      </c>
      <c r="O304" s="9" t="str">
        <f ca="1">IF(N304&gt;-1,INDIRECT(ADDRESS(ROW(),13)),IF(N304&lt;N303,CONCATENATE("&lt;page-count count=",CHAR(34),1+LARGE(N:N,1)-LARGE(N:N,2),CHAR(34),"/&gt;"),INDIRECT(ADDRESS(ROW()-1,13))))</f>
        <v/>
      </c>
      <c r="P304" s="1">
        <f>IF(ROW()&lt;$S$4+2,IF('XML a procesar'!A303="",P303,IF(MID('XML a procesar'!A303,1,1)="&lt;",P303,P303+1)),P303)</f>
        <v>1</v>
      </c>
      <c r="Q304" s="3"/>
    </row>
    <row r="305" spans="1:17" x14ac:dyDescent="0.25">
      <c r="A305" s="1" t="str">
        <f>IF('XML a procesar'!A304&gt;0,'XML a procesar'!A304,"")</f>
        <v/>
      </c>
      <c r="B305" s="7">
        <f t="shared" si="48"/>
        <v>0</v>
      </c>
      <c r="C305" s="1">
        <f t="shared" si="51"/>
        <v>0</v>
      </c>
      <c r="D305" s="1">
        <f t="shared" si="49"/>
        <v>0</v>
      </c>
      <c r="E305" s="1">
        <f t="shared" si="52"/>
        <v>0</v>
      </c>
      <c r="F305" s="1" t="str">
        <f t="shared" ca="1" si="50"/>
        <v/>
      </c>
      <c r="G305" s="1">
        <f t="shared" ca="1" si="53"/>
        <v>0</v>
      </c>
      <c r="H305" s="1">
        <f ca="1">IF(AND(G304&gt;0,G305&gt;G304,NOT(ISERROR(MATCH(G304,D:D,0)))),H304+1,H304)</f>
        <v>0</v>
      </c>
      <c r="I305" s="1">
        <f t="shared" ca="1" si="54"/>
        <v>0</v>
      </c>
      <c r="J305" s="7" t="str">
        <f t="shared" ca="1" si="55"/>
        <v/>
      </c>
      <c r="K305" s="1" t="str">
        <f ca="1">IF(J305="Linea_para_MAIL_creada_por_LuXML",IF(ISERROR(MATCH(INDIRECT(ADDRESS(ROW()-G305,7)),D:D,0)),J305,INDIRECT(ADDRESS(MATCH(INDIRECT(ADDRESS(ROW()-G305,7)),D:D,0),1))),J305)</f>
        <v/>
      </c>
      <c r="L305" s="7">
        <f t="shared" ca="1" si="56"/>
        <v>0</v>
      </c>
      <c r="M305" s="7" t="str">
        <f t="shared" ca="1" si="58"/>
        <v/>
      </c>
      <c r="N305" s="7">
        <f t="shared" ca="1" si="57"/>
        <v>0</v>
      </c>
      <c r="O305" s="9" t="str">
        <f ca="1">IF(N305&gt;-1,INDIRECT(ADDRESS(ROW(),13)),IF(N305&lt;N304,CONCATENATE("&lt;page-count count=",CHAR(34),1+LARGE(N:N,1)-LARGE(N:N,2),CHAR(34),"/&gt;"),INDIRECT(ADDRESS(ROW()-1,13))))</f>
        <v/>
      </c>
      <c r="P305" s="1">
        <f>IF(ROW()&lt;$S$4+2,IF('XML a procesar'!A304="",P304,IF(MID('XML a procesar'!A304,1,1)="&lt;",P304,P304+1)),P304)</f>
        <v>1</v>
      </c>
      <c r="Q305" s="3"/>
    </row>
    <row r="306" spans="1:17" x14ac:dyDescent="0.25">
      <c r="A306" s="1" t="str">
        <f>IF('XML a procesar'!A305&gt;0,'XML a procesar'!A305,"")</f>
        <v/>
      </c>
      <c r="B306" s="7">
        <f t="shared" si="48"/>
        <v>0</v>
      </c>
      <c r="C306" s="1">
        <f t="shared" si="51"/>
        <v>0</v>
      </c>
      <c r="D306" s="1">
        <f t="shared" si="49"/>
        <v>0</v>
      </c>
      <c r="E306" s="1">
        <f t="shared" si="52"/>
        <v>0</v>
      </c>
      <c r="F306" s="1" t="str">
        <f t="shared" ca="1" si="50"/>
        <v/>
      </c>
      <c r="G306" s="1">
        <f t="shared" ca="1" si="53"/>
        <v>0</v>
      </c>
      <c r="H306" s="1">
        <f ca="1">IF(AND(G305&gt;0,G306&gt;G305,NOT(ISERROR(MATCH(G305,D:D,0)))),H305+1,H305)</f>
        <v>0</v>
      </c>
      <c r="I306" s="1">
        <f t="shared" ca="1" si="54"/>
        <v>0</v>
      </c>
      <c r="J306" s="7" t="str">
        <f t="shared" ca="1" si="55"/>
        <v/>
      </c>
      <c r="K306" s="1" t="str">
        <f ca="1">IF(J306="Linea_para_MAIL_creada_por_LuXML",IF(ISERROR(MATCH(INDIRECT(ADDRESS(ROW()-G306,7)),D:D,0)),J306,INDIRECT(ADDRESS(MATCH(INDIRECT(ADDRESS(ROW()-G306,7)),D:D,0),1))),J306)</f>
        <v/>
      </c>
      <c r="L306" s="7">
        <f t="shared" ca="1" si="56"/>
        <v>0</v>
      </c>
      <c r="M306" s="7" t="str">
        <f t="shared" ca="1" si="58"/>
        <v/>
      </c>
      <c r="N306" s="7">
        <f t="shared" ca="1" si="57"/>
        <v>0</v>
      </c>
      <c r="O306" s="9" t="str">
        <f ca="1">IF(N306&gt;-1,INDIRECT(ADDRESS(ROW(),13)),IF(N306&lt;N305,CONCATENATE("&lt;page-count count=",CHAR(34),1+LARGE(N:N,1)-LARGE(N:N,2),CHAR(34),"/&gt;"),INDIRECT(ADDRESS(ROW()-1,13))))</f>
        <v/>
      </c>
      <c r="P306" s="1">
        <f>IF(ROW()&lt;$S$4+2,IF('XML a procesar'!A305="",P305,IF(MID('XML a procesar'!A305,1,1)="&lt;",P305,P305+1)),P305)</f>
        <v>1</v>
      </c>
      <c r="Q306" s="3"/>
    </row>
    <row r="307" spans="1:17" x14ac:dyDescent="0.25">
      <c r="A307" s="1" t="str">
        <f>IF('XML a procesar'!A306&gt;0,'XML a procesar'!A306,"")</f>
        <v/>
      </c>
      <c r="B307" s="7">
        <f t="shared" si="48"/>
        <v>0</v>
      </c>
      <c r="C307" s="1">
        <f t="shared" si="51"/>
        <v>0</v>
      </c>
      <c r="D307" s="1">
        <f t="shared" si="49"/>
        <v>0</v>
      </c>
      <c r="E307" s="1">
        <f t="shared" si="52"/>
        <v>0</v>
      </c>
      <c r="F307" s="1" t="str">
        <f t="shared" ca="1" si="50"/>
        <v/>
      </c>
      <c r="G307" s="1">
        <f t="shared" ca="1" si="53"/>
        <v>0</v>
      </c>
      <c r="H307" s="1">
        <f ca="1">IF(AND(G306&gt;0,G307&gt;G306,NOT(ISERROR(MATCH(G306,D:D,0)))),H306+1,H306)</f>
        <v>0</v>
      </c>
      <c r="I307" s="1">
        <f t="shared" ca="1" si="54"/>
        <v>0</v>
      </c>
      <c r="J307" s="7" t="str">
        <f t="shared" ca="1" si="55"/>
        <v/>
      </c>
      <c r="K307" s="1" t="str">
        <f ca="1">IF(J307="Linea_para_MAIL_creada_por_LuXML",IF(ISERROR(MATCH(INDIRECT(ADDRESS(ROW()-G307,7)),D:D,0)),J307,INDIRECT(ADDRESS(MATCH(INDIRECT(ADDRESS(ROW()-G307,7)),D:D,0),1))),J307)</f>
        <v/>
      </c>
      <c r="L307" s="7">
        <f t="shared" ca="1" si="56"/>
        <v>0</v>
      </c>
      <c r="M307" s="7" t="str">
        <f t="shared" ca="1" si="58"/>
        <v/>
      </c>
      <c r="N307" s="7">
        <f t="shared" ca="1" si="57"/>
        <v>0</v>
      </c>
      <c r="O307" s="9" t="str">
        <f ca="1">IF(N307&gt;-1,INDIRECT(ADDRESS(ROW(),13)),IF(N307&lt;N306,CONCATENATE("&lt;page-count count=",CHAR(34),1+LARGE(N:N,1)-LARGE(N:N,2),CHAR(34),"/&gt;"),INDIRECT(ADDRESS(ROW()-1,13))))</f>
        <v/>
      </c>
      <c r="P307" s="1">
        <f>IF(ROW()&lt;$S$4+2,IF('XML a procesar'!A306="",P306,IF(MID('XML a procesar'!A306,1,1)="&lt;",P306,P306+1)),P306)</f>
        <v>1</v>
      </c>
      <c r="Q307" s="3"/>
    </row>
    <row r="308" spans="1:17" x14ac:dyDescent="0.25">
      <c r="A308" s="1" t="str">
        <f>IF('XML a procesar'!A307&gt;0,'XML a procesar'!A307,"")</f>
        <v/>
      </c>
      <c r="B308" s="7">
        <f t="shared" si="48"/>
        <v>0</v>
      </c>
      <c r="C308" s="1">
        <f t="shared" si="51"/>
        <v>0</v>
      </c>
      <c r="D308" s="1">
        <f t="shared" si="49"/>
        <v>0</v>
      </c>
      <c r="E308" s="1">
        <f t="shared" si="52"/>
        <v>0</v>
      </c>
      <c r="F308" s="1" t="str">
        <f t="shared" ca="1" si="50"/>
        <v/>
      </c>
      <c r="G308" s="1">
        <f t="shared" ca="1" si="53"/>
        <v>0</v>
      </c>
      <c r="H308" s="1">
        <f ca="1">IF(AND(G307&gt;0,G308&gt;G307,NOT(ISERROR(MATCH(G307,D:D,0)))),H307+1,H307)</f>
        <v>0</v>
      </c>
      <c r="I308" s="1">
        <f t="shared" ca="1" si="54"/>
        <v>0</v>
      </c>
      <c r="J308" s="7" t="str">
        <f t="shared" ca="1" si="55"/>
        <v/>
      </c>
      <c r="K308" s="1" t="str">
        <f ca="1">IF(J308="Linea_para_MAIL_creada_por_LuXML",IF(ISERROR(MATCH(INDIRECT(ADDRESS(ROW()-G308,7)),D:D,0)),J308,INDIRECT(ADDRESS(MATCH(INDIRECT(ADDRESS(ROW()-G308,7)),D:D,0),1))),J308)</f>
        <v/>
      </c>
      <c r="L308" s="7">
        <f t="shared" ca="1" si="56"/>
        <v>0</v>
      </c>
      <c r="M308" s="7" t="str">
        <f t="shared" ca="1" si="58"/>
        <v/>
      </c>
      <c r="N308" s="7">
        <f t="shared" ca="1" si="57"/>
        <v>0</v>
      </c>
      <c r="O308" s="9" t="str">
        <f ca="1">IF(N308&gt;-1,INDIRECT(ADDRESS(ROW(),13)),IF(N308&lt;N307,CONCATENATE("&lt;page-count count=",CHAR(34),1+LARGE(N:N,1)-LARGE(N:N,2),CHAR(34),"/&gt;"),INDIRECT(ADDRESS(ROW()-1,13))))</f>
        <v/>
      </c>
      <c r="P308" s="1">
        <f>IF(ROW()&lt;$S$4+2,IF('XML a procesar'!A307="",P307,IF(MID('XML a procesar'!A307,1,1)="&lt;",P307,P307+1)),P307)</f>
        <v>1</v>
      </c>
      <c r="Q308" s="3"/>
    </row>
    <row r="309" spans="1:17" x14ac:dyDescent="0.25">
      <c r="A309" s="1" t="str">
        <f>IF('XML a procesar'!A308&gt;0,'XML a procesar'!A308,"")</f>
        <v/>
      </c>
      <c r="B309" s="7">
        <f t="shared" si="48"/>
        <v>0</v>
      </c>
      <c r="C309" s="1">
        <f t="shared" si="51"/>
        <v>0</v>
      </c>
      <c r="D309" s="1">
        <f t="shared" si="49"/>
        <v>0</v>
      </c>
      <c r="E309" s="1">
        <f t="shared" si="52"/>
        <v>0</v>
      </c>
      <c r="F309" s="1" t="str">
        <f t="shared" ca="1" si="50"/>
        <v/>
      </c>
      <c r="G309" s="1">
        <f t="shared" ca="1" si="53"/>
        <v>0</v>
      </c>
      <c r="H309" s="1">
        <f ca="1">IF(AND(G308&gt;0,G309&gt;G308,NOT(ISERROR(MATCH(G308,D:D,0)))),H308+1,H308)</f>
        <v>0</v>
      </c>
      <c r="I309" s="1">
        <f t="shared" ca="1" si="54"/>
        <v>0</v>
      </c>
      <c r="J309" s="7" t="str">
        <f t="shared" ca="1" si="55"/>
        <v/>
      </c>
      <c r="K309" s="1" t="str">
        <f ca="1">IF(J309="Linea_para_MAIL_creada_por_LuXML",IF(ISERROR(MATCH(INDIRECT(ADDRESS(ROW()-G309,7)),D:D,0)),J309,INDIRECT(ADDRESS(MATCH(INDIRECT(ADDRESS(ROW()-G309,7)),D:D,0),1))),J309)</f>
        <v/>
      </c>
      <c r="L309" s="7">
        <f t="shared" ca="1" si="56"/>
        <v>0</v>
      </c>
      <c r="M309" s="7" t="str">
        <f t="shared" ca="1" si="58"/>
        <v/>
      </c>
      <c r="N309" s="7">
        <f t="shared" ca="1" si="57"/>
        <v>0</v>
      </c>
      <c r="O309" s="9" t="str">
        <f ca="1">IF(N309&gt;-1,INDIRECT(ADDRESS(ROW(),13)),IF(N309&lt;N308,CONCATENATE("&lt;page-count count=",CHAR(34),1+LARGE(N:N,1)-LARGE(N:N,2),CHAR(34),"/&gt;"),INDIRECT(ADDRESS(ROW()-1,13))))</f>
        <v/>
      </c>
      <c r="P309" s="1">
        <f>IF(ROW()&lt;$S$4+2,IF('XML a procesar'!A308="",P308,IF(MID('XML a procesar'!A308,1,1)="&lt;",P308,P308+1)),P308)</f>
        <v>1</v>
      </c>
      <c r="Q309" s="3"/>
    </row>
    <row r="310" spans="1:17" x14ac:dyDescent="0.25">
      <c r="A310" s="1" t="str">
        <f>IF('XML a procesar'!A309&gt;0,'XML a procesar'!A309,"")</f>
        <v/>
      </c>
      <c r="B310" s="7">
        <f t="shared" si="48"/>
        <v>0</v>
      </c>
      <c r="C310" s="1">
        <f t="shared" si="51"/>
        <v>0</v>
      </c>
      <c r="D310" s="1">
        <f t="shared" si="49"/>
        <v>0</v>
      </c>
      <c r="E310" s="1">
        <f t="shared" si="52"/>
        <v>0</v>
      </c>
      <c r="F310" s="1" t="str">
        <f t="shared" ca="1" si="50"/>
        <v/>
      </c>
      <c r="G310" s="1">
        <f t="shared" ca="1" si="53"/>
        <v>0</v>
      </c>
      <c r="H310" s="1">
        <f ca="1">IF(AND(G309&gt;0,G310&gt;G309,NOT(ISERROR(MATCH(G309,D:D,0)))),H309+1,H309)</f>
        <v>0</v>
      </c>
      <c r="I310" s="1">
        <f t="shared" ca="1" si="54"/>
        <v>0</v>
      </c>
      <c r="J310" s="7" t="str">
        <f t="shared" ca="1" si="55"/>
        <v/>
      </c>
      <c r="K310" s="1" t="str">
        <f ca="1">IF(J310="Linea_para_MAIL_creada_por_LuXML",IF(ISERROR(MATCH(INDIRECT(ADDRESS(ROW()-G310,7)),D:D,0)),J310,INDIRECT(ADDRESS(MATCH(INDIRECT(ADDRESS(ROW()-G310,7)),D:D,0),1))),J310)</f>
        <v/>
      </c>
      <c r="L310" s="7">
        <f t="shared" ca="1" si="56"/>
        <v>0</v>
      </c>
      <c r="M310" s="7" t="str">
        <f t="shared" ca="1" si="58"/>
        <v/>
      </c>
      <c r="N310" s="7">
        <f t="shared" ca="1" si="57"/>
        <v>0</v>
      </c>
      <c r="O310" s="9" t="str">
        <f ca="1">IF(N310&gt;-1,INDIRECT(ADDRESS(ROW(),13)),IF(N310&lt;N309,CONCATENATE("&lt;page-count count=",CHAR(34),1+LARGE(N:N,1)-LARGE(N:N,2),CHAR(34),"/&gt;"),INDIRECT(ADDRESS(ROW()-1,13))))</f>
        <v/>
      </c>
      <c r="P310" s="1">
        <f>IF(ROW()&lt;$S$4+2,IF('XML a procesar'!A309="",P309,IF(MID('XML a procesar'!A309,1,1)="&lt;",P309,P309+1)),P309)</f>
        <v>1</v>
      </c>
      <c r="Q310" s="3"/>
    </row>
    <row r="311" spans="1:17" x14ac:dyDescent="0.25">
      <c r="A311" s="1" t="str">
        <f>IF('XML a procesar'!A310&gt;0,'XML a procesar'!A310,"")</f>
        <v/>
      </c>
      <c r="B311" s="7">
        <f t="shared" si="48"/>
        <v>0</v>
      </c>
      <c r="C311" s="1">
        <f t="shared" si="51"/>
        <v>0</v>
      </c>
      <c r="D311" s="1">
        <f t="shared" si="49"/>
        <v>0</v>
      </c>
      <c r="E311" s="1">
        <f t="shared" si="52"/>
        <v>0</v>
      </c>
      <c r="F311" s="1" t="str">
        <f t="shared" ca="1" si="50"/>
        <v/>
      </c>
      <c r="G311" s="1">
        <f t="shared" ca="1" si="53"/>
        <v>0</v>
      </c>
      <c r="H311" s="1">
        <f ca="1">IF(AND(G310&gt;0,G311&gt;G310,NOT(ISERROR(MATCH(G310,D:D,0)))),H310+1,H310)</f>
        <v>0</v>
      </c>
      <c r="I311" s="1">
        <f t="shared" ca="1" si="54"/>
        <v>0</v>
      </c>
      <c r="J311" s="7" t="str">
        <f t="shared" ca="1" si="55"/>
        <v/>
      </c>
      <c r="K311" s="1" t="str">
        <f ca="1">IF(J311="Linea_para_MAIL_creada_por_LuXML",IF(ISERROR(MATCH(INDIRECT(ADDRESS(ROW()-G311,7)),D:D,0)),J311,INDIRECT(ADDRESS(MATCH(INDIRECT(ADDRESS(ROW()-G311,7)),D:D,0),1))),J311)</f>
        <v/>
      </c>
      <c r="L311" s="7">
        <f t="shared" ca="1" si="56"/>
        <v>0</v>
      </c>
      <c r="M311" s="7" t="str">
        <f t="shared" ca="1" si="58"/>
        <v/>
      </c>
      <c r="N311" s="7">
        <f t="shared" ca="1" si="57"/>
        <v>0</v>
      </c>
      <c r="O311" s="9" t="str">
        <f ca="1">IF(N311&gt;-1,INDIRECT(ADDRESS(ROW(),13)),IF(N311&lt;N310,CONCATENATE("&lt;page-count count=",CHAR(34),1+LARGE(N:N,1)-LARGE(N:N,2),CHAR(34),"/&gt;"),INDIRECT(ADDRESS(ROW()-1,13))))</f>
        <v/>
      </c>
      <c r="P311" s="1">
        <f>IF(ROW()&lt;$S$4+2,IF('XML a procesar'!A310="",P310,IF(MID('XML a procesar'!A310,1,1)="&lt;",P310,P310+1)),P310)</f>
        <v>1</v>
      </c>
      <c r="Q311" s="3"/>
    </row>
    <row r="312" spans="1:17" x14ac:dyDescent="0.25">
      <c r="A312" s="1" t="str">
        <f>IF('XML a procesar'!A311&gt;0,'XML a procesar'!A311,"")</f>
        <v/>
      </c>
      <c r="B312" s="7">
        <f t="shared" si="48"/>
        <v>0</v>
      </c>
      <c r="C312" s="1">
        <f t="shared" si="51"/>
        <v>0</v>
      </c>
      <c r="D312" s="1">
        <f t="shared" si="49"/>
        <v>0</v>
      </c>
      <c r="E312" s="1">
        <f t="shared" si="52"/>
        <v>0</v>
      </c>
      <c r="F312" s="1" t="str">
        <f t="shared" ca="1" si="50"/>
        <v/>
      </c>
      <c r="G312" s="1">
        <f t="shared" ca="1" si="53"/>
        <v>0</v>
      </c>
      <c r="H312" s="1">
        <f ca="1">IF(AND(G311&gt;0,G312&gt;G311,NOT(ISERROR(MATCH(G311,D:D,0)))),H311+1,H311)</f>
        <v>0</v>
      </c>
      <c r="I312" s="1">
        <f t="shared" ca="1" si="54"/>
        <v>0</v>
      </c>
      <c r="J312" s="7" t="str">
        <f t="shared" ca="1" si="55"/>
        <v/>
      </c>
      <c r="K312" s="1" t="str">
        <f ca="1">IF(J312="Linea_para_MAIL_creada_por_LuXML",IF(ISERROR(MATCH(INDIRECT(ADDRESS(ROW()-G312,7)),D:D,0)),J312,INDIRECT(ADDRESS(MATCH(INDIRECT(ADDRESS(ROW()-G312,7)),D:D,0),1))),J312)</f>
        <v/>
      </c>
      <c r="L312" s="7">
        <f t="shared" ca="1" si="56"/>
        <v>0</v>
      </c>
      <c r="M312" s="7" t="str">
        <f t="shared" ca="1" si="58"/>
        <v/>
      </c>
      <c r="N312" s="7">
        <f t="shared" ca="1" si="57"/>
        <v>0</v>
      </c>
      <c r="O312" s="9" t="str">
        <f ca="1">IF(N312&gt;-1,INDIRECT(ADDRESS(ROW(),13)),IF(N312&lt;N311,CONCATENATE("&lt;page-count count=",CHAR(34),1+LARGE(N:N,1)-LARGE(N:N,2),CHAR(34),"/&gt;"),INDIRECT(ADDRESS(ROW()-1,13))))</f>
        <v/>
      </c>
      <c r="P312" s="1">
        <f>IF(ROW()&lt;$S$4+2,IF('XML a procesar'!A311="",P311,IF(MID('XML a procesar'!A311,1,1)="&lt;",P311,P311+1)),P311)</f>
        <v>1</v>
      </c>
      <c r="Q312" s="3"/>
    </row>
    <row r="313" spans="1:17" x14ac:dyDescent="0.25">
      <c r="A313" s="1" t="str">
        <f>IF('XML a procesar'!A312&gt;0,'XML a procesar'!A312,"")</f>
        <v/>
      </c>
      <c r="B313" s="7">
        <f t="shared" si="48"/>
        <v>0</v>
      </c>
      <c r="C313" s="1">
        <f t="shared" si="51"/>
        <v>0</v>
      </c>
      <c r="D313" s="1">
        <f t="shared" si="49"/>
        <v>0</v>
      </c>
      <c r="E313" s="1">
        <f t="shared" si="52"/>
        <v>0</v>
      </c>
      <c r="F313" s="1" t="str">
        <f t="shared" ca="1" si="50"/>
        <v/>
      </c>
      <c r="G313" s="1">
        <f t="shared" ca="1" si="53"/>
        <v>0</v>
      </c>
      <c r="H313" s="1">
        <f ca="1">IF(AND(G312&gt;0,G313&gt;G312,NOT(ISERROR(MATCH(G312,D:D,0)))),H312+1,H312)</f>
        <v>0</v>
      </c>
      <c r="I313" s="1">
        <f t="shared" ca="1" si="54"/>
        <v>0</v>
      </c>
      <c r="J313" s="7" t="str">
        <f t="shared" ca="1" si="55"/>
        <v/>
      </c>
      <c r="K313" s="1" t="str">
        <f ca="1">IF(J313="Linea_para_MAIL_creada_por_LuXML",IF(ISERROR(MATCH(INDIRECT(ADDRESS(ROW()-G313,7)),D:D,0)),J313,INDIRECT(ADDRESS(MATCH(INDIRECT(ADDRESS(ROW()-G313,7)),D:D,0),1))),J313)</f>
        <v/>
      </c>
      <c r="L313" s="7">
        <f t="shared" ca="1" si="56"/>
        <v>0</v>
      </c>
      <c r="M313" s="7" t="str">
        <f t="shared" ca="1" si="58"/>
        <v/>
      </c>
      <c r="N313" s="7">
        <f t="shared" ca="1" si="57"/>
        <v>0</v>
      </c>
      <c r="O313" s="9" t="str">
        <f ca="1">IF(N313&gt;-1,INDIRECT(ADDRESS(ROW(),13)),IF(N313&lt;N312,CONCATENATE("&lt;page-count count=",CHAR(34),1+LARGE(N:N,1)-LARGE(N:N,2),CHAR(34),"/&gt;"),INDIRECT(ADDRESS(ROW()-1,13))))</f>
        <v/>
      </c>
      <c r="P313" s="1">
        <f>IF(ROW()&lt;$S$4+2,IF('XML a procesar'!A312="",P312,IF(MID('XML a procesar'!A312,1,1)="&lt;",P312,P312+1)),P312)</f>
        <v>1</v>
      </c>
      <c r="Q313" s="3"/>
    </row>
    <row r="314" spans="1:17" x14ac:dyDescent="0.25">
      <c r="A314" s="1" t="str">
        <f>IF('XML a procesar'!A313&gt;0,'XML a procesar'!A313,"")</f>
        <v/>
      </c>
      <c r="B314" s="7">
        <f t="shared" si="48"/>
        <v>0</v>
      </c>
      <c r="C314" s="1">
        <f t="shared" si="51"/>
        <v>0</v>
      </c>
      <c r="D314" s="1">
        <f t="shared" si="49"/>
        <v>0</v>
      </c>
      <c r="E314" s="1">
        <f t="shared" si="52"/>
        <v>0</v>
      </c>
      <c r="F314" s="1" t="str">
        <f t="shared" ca="1" si="50"/>
        <v/>
      </c>
      <c r="G314" s="1">
        <f t="shared" ca="1" si="53"/>
        <v>0</v>
      </c>
      <c r="H314" s="1">
        <f ca="1">IF(AND(G313&gt;0,G314&gt;G313,NOT(ISERROR(MATCH(G313,D:D,0)))),H313+1,H313)</f>
        <v>0</v>
      </c>
      <c r="I314" s="1">
        <f t="shared" ca="1" si="54"/>
        <v>0</v>
      </c>
      <c r="J314" s="7" t="str">
        <f t="shared" ca="1" si="55"/>
        <v/>
      </c>
      <c r="K314" s="1" t="str">
        <f ca="1">IF(J314="Linea_para_MAIL_creada_por_LuXML",IF(ISERROR(MATCH(INDIRECT(ADDRESS(ROW()-G314,7)),D:D,0)),J314,INDIRECT(ADDRESS(MATCH(INDIRECT(ADDRESS(ROW()-G314,7)),D:D,0),1))),J314)</f>
        <v/>
      </c>
      <c r="L314" s="7">
        <f t="shared" ca="1" si="56"/>
        <v>0</v>
      </c>
      <c r="M314" s="7" t="str">
        <f t="shared" ca="1" si="58"/>
        <v/>
      </c>
      <c r="N314" s="7">
        <f t="shared" ca="1" si="57"/>
        <v>0</v>
      </c>
      <c r="O314" s="9" t="str">
        <f ca="1">IF(N314&gt;-1,INDIRECT(ADDRESS(ROW(),13)),IF(N314&lt;N313,CONCATENATE("&lt;page-count count=",CHAR(34),1+LARGE(N:N,1)-LARGE(N:N,2),CHAR(34),"/&gt;"),INDIRECT(ADDRESS(ROW()-1,13))))</f>
        <v/>
      </c>
      <c r="P314" s="1">
        <f>IF(ROW()&lt;$S$4+2,IF('XML a procesar'!A313="",P313,IF(MID('XML a procesar'!A313,1,1)="&lt;",P313,P313+1)),P313)</f>
        <v>1</v>
      </c>
      <c r="Q314" s="3"/>
    </row>
    <row r="315" spans="1:17" x14ac:dyDescent="0.25">
      <c r="A315" s="1" t="str">
        <f>IF('XML a procesar'!A314&gt;0,'XML a procesar'!A314,"")</f>
        <v/>
      </c>
      <c r="B315" s="7">
        <f t="shared" si="48"/>
        <v>0</v>
      </c>
      <c r="C315" s="1">
        <f t="shared" si="51"/>
        <v>0</v>
      </c>
      <c r="D315" s="1">
        <f t="shared" si="49"/>
        <v>0</v>
      </c>
      <c r="E315" s="1">
        <f t="shared" si="52"/>
        <v>0</v>
      </c>
      <c r="F315" s="1" t="str">
        <f t="shared" ca="1" si="50"/>
        <v/>
      </c>
      <c r="G315" s="1">
        <f t="shared" ca="1" si="53"/>
        <v>0</v>
      </c>
      <c r="H315" s="1">
        <f ca="1">IF(AND(G314&gt;0,G315&gt;G314,NOT(ISERROR(MATCH(G314,D:D,0)))),H314+1,H314)</f>
        <v>0</v>
      </c>
      <c r="I315" s="1">
        <f t="shared" ca="1" si="54"/>
        <v>0</v>
      </c>
      <c r="J315" s="7" t="str">
        <f t="shared" ca="1" si="55"/>
        <v/>
      </c>
      <c r="K315" s="1" t="str">
        <f ca="1">IF(J315="Linea_para_MAIL_creada_por_LuXML",IF(ISERROR(MATCH(INDIRECT(ADDRESS(ROW()-G315,7)),D:D,0)),J315,INDIRECT(ADDRESS(MATCH(INDIRECT(ADDRESS(ROW()-G315,7)),D:D,0),1))),J315)</f>
        <v/>
      </c>
      <c r="L315" s="7">
        <f t="shared" ca="1" si="56"/>
        <v>0</v>
      </c>
      <c r="M315" s="7" t="str">
        <f t="shared" ca="1" si="58"/>
        <v/>
      </c>
      <c r="N315" s="7">
        <f t="shared" ca="1" si="57"/>
        <v>0</v>
      </c>
      <c r="O315" s="9" t="str">
        <f ca="1">IF(N315&gt;-1,INDIRECT(ADDRESS(ROW(),13)),IF(N315&lt;N314,CONCATENATE("&lt;page-count count=",CHAR(34),1+LARGE(N:N,1)-LARGE(N:N,2),CHAR(34),"/&gt;"),INDIRECT(ADDRESS(ROW()-1,13))))</f>
        <v/>
      </c>
      <c r="P315" s="1">
        <f>IF(ROW()&lt;$S$4+2,IF('XML a procesar'!A314="",P314,IF(MID('XML a procesar'!A314,1,1)="&lt;",P314,P314+1)),P314)</f>
        <v>1</v>
      </c>
      <c r="Q315" s="3"/>
    </row>
    <row r="316" spans="1:17" x14ac:dyDescent="0.25">
      <c r="A316" s="1" t="str">
        <f>IF('XML a procesar'!A315&gt;0,'XML a procesar'!A315,"")</f>
        <v/>
      </c>
      <c r="B316" s="7">
        <f t="shared" si="48"/>
        <v>0</v>
      </c>
      <c r="C316" s="1">
        <f t="shared" si="51"/>
        <v>0</v>
      </c>
      <c r="D316" s="1">
        <f t="shared" si="49"/>
        <v>0</v>
      </c>
      <c r="E316" s="1">
        <f t="shared" si="52"/>
        <v>0</v>
      </c>
      <c r="F316" s="1" t="str">
        <f t="shared" ca="1" si="50"/>
        <v/>
      </c>
      <c r="G316" s="1">
        <f t="shared" ca="1" si="53"/>
        <v>0</v>
      </c>
      <c r="H316" s="1">
        <f ca="1">IF(AND(G315&gt;0,G316&gt;G315,NOT(ISERROR(MATCH(G315,D:D,0)))),H315+1,H315)</f>
        <v>0</v>
      </c>
      <c r="I316" s="1">
        <f t="shared" ca="1" si="54"/>
        <v>0</v>
      </c>
      <c r="J316" s="7" t="str">
        <f t="shared" ca="1" si="55"/>
        <v/>
      </c>
      <c r="K316" s="1" t="str">
        <f ca="1">IF(J316="Linea_para_MAIL_creada_por_LuXML",IF(ISERROR(MATCH(INDIRECT(ADDRESS(ROW()-G316,7)),D:D,0)),J316,INDIRECT(ADDRESS(MATCH(INDIRECT(ADDRESS(ROW()-G316,7)),D:D,0),1))),J316)</f>
        <v/>
      </c>
      <c r="L316" s="7">
        <f t="shared" ca="1" si="56"/>
        <v>0</v>
      </c>
      <c r="M316" s="7" t="str">
        <f t="shared" ca="1" si="58"/>
        <v/>
      </c>
      <c r="N316" s="7">
        <f t="shared" ca="1" si="57"/>
        <v>0</v>
      </c>
      <c r="O316" s="9" t="str">
        <f ca="1">IF(N316&gt;-1,INDIRECT(ADDRESS(ROW(),13)),IF(N316&lt;N315,CONCATENATE("&lt;page-count count=",CHAR(34),1+LARGE(N:N,1)-LARGE(N:N,2),CHAR(34),"/&gt;"),INDIRECT(ADDRESS(ROW()-1,13))))</f>
        <v/>
      </c>
      <c r="P316" s="1">
        <f>IF(ROW()&lt;$S$4+2,IF('XML a procesar'!A315="",P315,IF(MID('XML a procesar'!A315,1,1)="&lt;",P315,P315+1)),P315)</f>
        <v>1</v>
      </c>
      <c r="Q316" s="3"/>
    </row>
    <row r="317" spans="1:17" x14ac:dyDescent="0.25">
      <c r="A317" s="1" t="str">
        <f>IF('XML a procesar'!A316&gt;0,'XML a procesar'!A316,"")</f>
        <v/>
      </c>
      <c r="B317" s="7">
        <f t="shared" si="48"/>
        <v>0</v>
      </c>
      <c r="C317" s="1">
        <f t="shared" si="51"/>
        <v>0</v>
      </c>
      <c r="D317" s="1">
        <f t="shared" si="49"/>
        <v>0</v>
      </c>
      <c r="E317" s="1">
        <f t="shared" si="52"/>
        <v>0</v>
      </c>
      <c r="F317" s="1" t="str">
        <f t="shared" ca="1" si="50"/>
        <v/>
      </c>
      <c r="G317" s="1">
        <f t="shared" ca="1" si="53"/>
        <v>0</v>
      </c>
      <c r="H317" s="1">
        <f ca="1">IF(AND(G316&gt;0,G317&gt;G316,NOT(ISERROR(MATCH(G316,D:D,0)))),H316+1,H316)</f>
        <v>0</v>
      </c>
      <c r="I317" s="1">
        <f t="shared" ca="1" si="54"/>
        <v>0</v>
      </c>
      <c r="J317" s="7" t="str">
        <f t="shared" ca="1" si="55"/>
        <v/>
      </c>
      <c r="K317" s="1" t="str">
        <f ca="1">IF(J317="Linea_para_MAIL_creada_por_LuXML",IF(ISERROR(MATCH(INDIRECT(ADDRESS(ROW()-G317,7)),D:D,0)),J317,INDIRECT(ADDRESS(MATCH(INDIRECT(ADDRESS(ROW()-G317,7)),D:D,0),1))),J317)</f>
        <v/>
      </c>
      <c r="L317" s="7">
        <f t="shared" ca="1" si="56"/>
        <v>0</v>
      </c>
      <c r="M317" s="7" t="str">
        <f t="shared" ca="1" si="58"/>
        <v/>
      </c>
      <c r="N317" s="7">
        <f t="shared" ca="1" si="57"/>
        <v>0</v>
      </c>
      <c r="O317" s="9" t="str">
        <f ca="1">IF(N317&gt;-1,INDIRECT(ADDRESS(ROW(),13)),IF(N317&lt;N316,CONCATENATE("&lt;page-count count=",CHAR(34),1+LARGE(N:N,1)-LARGE(N:N,2),CHAR(34),"/&gt;"),INDIRECT(ADDRESS(ROW()-1,13))))</f>
        <v/>
      </c>
      <c r="P317" s="1">
        <f>IF(ROW()&lt;$S$4+2,IF('XML a procesar'!A316="",P316,IF(MID('XML a procesar'!A316,1,1)="&lt;",P316,P316+1)),P316)</f>
        <v>1</v>
      </c>
      <c r="Q317" s="3"/>
    </row>
    <row r="318" spans="1:17" x14ac:dyDescent="0.25">
      <c r="A318" s="1" t="str">
        <f>IF('XML a procesar'!A317&gt;0,'XML a procesar'!A317,"")</f>
        <v/>
      </c>
      <c r="B318" s="7">
        <f t="shared" si="48"/>
        <v>0</v>
      </c>
      <c r="C318" s="1">
        <f t="shared" si="51"/>
        <v>0</v>
      </c>
      <c r="D318" s="1">
        <f t="shared" si="49"/>
        <v>0</v>
      </c>
      <c r="E318" s="1">
        <f t="shared" si="52"/>
        <v>0</v>
      </c>
      <c r="F318" s="1" t="str">
        <f t="shared" ca="1" si="50"/>
        <v/>
      </c>
      <c r="G318" s="1">
        <f t="shared" ca="1" si="53"/>
        <v>0</v>
      </c>
      <c r="H318" s="1">
        <f ca="1">IF(AND(G317&gt;0,G318&gt;G317,NOT(ISERROR(MATCH(G317,D:D,0)))),H317+1,H317)</f>
        <v>0</v>
      </c>
      <c r="I318" s="1">
        <f t="shared" ca="1" si="54"/>
        <v>0</v>
      </c>
      <c r="J318" s="7" t="str">
        <f t="shared" ca="1" si="55"/>
        <v/>
      </c>
      <c r="K318" s="1" t="str">
        <f ca="1">IF(J318="Linea_para_MAIL_creada_por_LuXML",IF(ISERROR(MATCH(INDIRECT(ADDRESS(ROW()-G318,7)),D:D,0)),J318,INDIRECT(ADDRESS(MATCH(INDIRECT(ADDRESS(ROW()-G318,7)),D:D,0),1))),J318)</f>
        <v/>
      </c>
      <c r="L318" s="7">
        <f t="shared" ca="1" si="56"/>
        <v>0</v>
      </c>
      <c r="M318" s="7" t="str">
        <f t="shared" ca="1" si="58"/>
        <v/>
      </c>
      <c r="N318" s="7">
        <f t="shared" ca="1" si="57"/>
        <v>0</v>
      </c>
      <c r="O318" s="9" t="str">
        <f ca="1">IF(N318&gt;-1,INDIRECT(ADDRESS(ROW(),13)),IF(N318&lt;N317,CONCATENATE("&lt;page-count count=",CHAR(34),1+LARGE(N:N,1)-LARGE(N:N,2),CHAR(34),"/&gt;"),INDIRECT(ADDRESS(ROW()-1,13))))</f>
        <v/>
      </c>
      <c r="P318" s="1">
        <f>IF(ROW()&lt;$S$4+2,IF('XML a procesar'!A317="",P317,IF(MID('XML a procesar'!A317,1,1)="&lt;",P317,P317+1)),P317)</f>
        <v>1</v>
      </c>
      <c r="Q318" s="3"/>
    </row>
    <row r="319" spans="1:17" x14ac:dyDescent="0.25">
      <c r="A319" s="1" t="str">
        <f>IF('XML a procesar'!A318&gt;0,'XML a procesar'!A318,"")</f>
        <v/>
      </c>
      <c r="B319" s="7">
        <f t="shared" si="48"/>
        <v>0</v>
      </c>
      <c r="C319" s="1">
        <f t="shared" si="51"/>
        <v>0</v>
      </c>
      <c r="D319" s="1">
        <f t="shared" si="49"/>
        <v>0</v>
      </c>
      <c r="E319" s="1">
        <f t="shared" si="52"/>
        <v>0</v>
      </c>
      <c r="F319" s="1" t="str">
        <f t="shared" ca="1" si="50"/>
        <v/>
      </c>
      <c r="G319" s="1">
        <f t="shared" ca="1" si="53"/>
        <v>0</v>
      </c>
      <c r="H319" s="1">
        <f ca="1">IF(AND(G318&gt;0,G319&gt;G318,NOT(ISERROR(MATCH(G318,D:D,0)))),H318+1,H318)</f>
        <v>0</v>
      </c>
      <c r="I319" s="1">
        <f t="shared" ca="1" si="54"/>
        <v>0</v>
      </c>
      <c r="J319" s="7" t="str">
        <f t="shared" ca="1" si="55"/>
        <v/>
      </c>
      <c r="K319" s="1" t="str">
        <f ca="1">IF(J319="Linea_para_MAIL_creada_por_LuXML",IF(ISERROR(MATCH(INDIRECT(ADDRESS(ROW()-G319,7)),D:D,0)),J319,INDIRECT(ADDRESS(MATCH(INDIRECT(ADDRESS(ROW()-G319,7)),D:D,0),1))),J319)</f>
        <v/>
      </c>
      <c r="L319" s="7">
        <f t="shared" ca="1" si="56"/>
        <v>0</v>
      </c>
      <c r="M319" s="7" t="str">
        <f t="shared" ca="1" si="58"/>
        <v/>
      </c>
      <c r="N319" s="7">
        <f t="shared" ca="1" si="57"/>
        <v>0</v>
      </c>
      <c r="O319" s="9" t="str">
        <f ca="1">IF(N319&gt;-1,INDIRECT(ADDRESS(ROW(),13)),IF(N319&lt;N318,CONCATENATE("&lt;page-count count=",CHAR(34),1+LARGE(N:N,1)-LARGE(N:N,2),CHAR(34),"/&gt;"),INDIRECT(ADDRESS(ROW()-1,13))))</f>
        <v/>
      </c>
      <c r="P319" s="1">
        <f>IF(ROW()&lt;$S$4+2,IF('XML a procesar'!A318="",P318,IF(MID('XML a procesar'!A318,1,1)="&lt;",P318,P318+1)),P318)</f>
        <v>1</v>
      </c>
      <c r="Q319" s="3"/>
    </row>
    <row r="320" spans="1:17" x14ac:dyDescent="0.25">
      <c r="A320" s="1" t="str">
        <f>IF('XML a procesar'!A319&gt;0,'XML a procesar'!A319,"")</f>
        <v/>
      </c>
      <c r="B320" s="7">
        <f t="shared" si="48"/>
        <v>0</v>
      </c>
      <c r="C320" s="1">
        <f t="shared" si="51"/>
        <v>0</v>
      </c>
      <c r="D320" s="1">
        <f t="shared" si="49"/>
        <v>0</v>
      </c>
      <c r="E320" s="1">
        <f t="shared" si="52"/>
        <v>0</v>
      </c>
      <c r="F320" s="1" t="str">
        <f t="shared" ca="1" si="50"/>
        <v/>
      </c>
      <c r="G320" s="1">
        <f t="shared" ca="1" si="53"/>
        <v>0</v>
      </c>
      <c r="H320" s="1">
        <f ca="1">IF(AND(G319&gt;0,G320&gt;G319,NOT(ISERROR(MATCH(G319,D:D,0)))),H319+1,H319)</f>
        <v>0</v>
      </c>
      <c r="I320" s="1">
        <f t="shared" ca="1" si="54"/>
        <v>0</v>
      </c>
      <c r="J320" s="7" t="str">
        <f t="shared" ca="1" si="55"/>
        <v/>
      </c>
      <c r="K320" s="1" t="str">
        <f ca="1">IF(J320="Linea_para_MAIL_creada_por_LuXML",IF(ISERROR(MATCH(INDIRECT(ADDRESS(ROW()-G320,7)),D:D,0)),J320,INDIRECT(ADDRESS(MATCH(INDIRECT(ADDRESS(ROW()-G320,7)),D:D,0),1))),J320)</f>
        <v/>
      </c>
      <c r="L320" s="7">
        <f t="shared" ca="1" si="56"/>
        <v>0</v>
      </c>
      <c r="M320" s="7" t="str">
        <f t="shared" ca="1" si="58"/>
        <v/>
      </c>
      <c r="N320" s="7">
        <f t="shared" ca="1" si="57"/>
        <v>0</v>
      </c>
      <c r="O320" s="9" t="str">
        <f ca="1">IF(N320&gt;-1,INDIRECT(ADDRESS(ROW(),13)),IF(N320&lt;N319,CONCATENATE("&lt;page-count count=",CHAR(34),1+LARGE(N:N,1)-LARGE(N:N,2),CHAR(34),"/&gt;"),INDIRECT(ADDRESS(ROW()-1,13))))</f>
        <v/>
      </c>
      <c r="P320" s="1">
        <f>IF(ROW()&lt;$S$4+2,IF('XML a procesar'!A319="",P319,IF(MID('XML a procesar'!A319,1,1)="&lt;",P319,P319+1)),P319)</f>
        <v>1</v>
      </c>
      <c r="Q320" s="3"/>
    </row>
    <row r="321" spans="1:17" x14ac:dyDescent="0.25">
      <c r="A321" s="1" t="str">
        <f>IF('XML a procesar'!A320&gt;0,'XML a procesar'!A320,"")</f>
        <v/>
      </c>
      <c r="B321" s="7">
        <f t="shared" si="48"/>
        <v>0</v>
      </c>
      <c r="C321" s="1">
        <f t="shared" si="51"/>
        <v>0</v>
      </c>
      <c r="D321" s="1">
        <f t="shared" si="49"/>
        <v>0</v>
      </c>
      <c r="E321" s="1">
        <f t="shared" si="52"/>
        <v>0</v>
      </c>
      <c r="F321" s="1" t="str">
        <f t="shared" ca="1" si="50"/>
        <v/>
      </c>
      <c r="G321" s="1">
        <f t="shared" ca="1" si="53"/>
        <v>0</v>
      </c>
      <c r="H321" s="1">
        <f ca="1">IF(AND(G320&gt;0,G321&gt;G320,NOT(ISERROR(MATCH(G320,D:D,0)))),H320+1,H320)</f>
        <v>0</v>
      </c>
      <c r="I321" s="1">
        <f t="shared" ca="1" si="54"/>
        <v>0</v>
      </c>
      <c r="J321" s="7" t="str">
        <f t="shared" ca="1" si="55"/>
        <v/>
      </c>
      <c r="K321" s="1" t="str">
        <f ca="1">IF(J321="Linea_para_MAIL_creada_por_LuXML",IF(ISERROR(MATCH(INDIRECT(ADDRESS(ROW()-G321,7)),D:D,0)),J321,INDIRECT(ADDRESS(MATCH(INDIRECT(ADDRESS(ROW()-G321,7)),D:D,0),1))),J321)</f>
        <v/>
      </c>
      <c r="L321" s="7">
        <f t="shared" ca="1" si="56"/>
        <v>0</v>
      </c>
      <c r="M321" s="7" t="str">
        <f t="shared" ca="1" si="58"/>
        <v/>
      </c>
      <c r="N321" s="7">
        <f t="shared" ca="1" si="57"/>
        <v>0</v>
      </c>
      <c r="O321" s="9" t="str">
        <f ca="1">IF(N321&gt;-1,INDIRECT(ADDRESS(ROW(),13)),IF(N321&lt;N320,CONCATENATE("&lt;page-count count=",CHAR(34),1+LARGE(N:N,1)-LARGE(N:N,2),CHAR(34),"/&gt;"),INDIRECT(ADDRESS(ROW()-1,13))))</f>
        <v/>
      </c>
      <c r="P321" s="1">
        <f>IF(ROW()&lt;$S$4+2,IF('XML a procesar'!A320="",P320,IF(MID('XML a procesar'!A320,1,1)="&lt;",P320,P320+1)),P320)</f>
        <v>1</v>
      </c>
      <c r="Q321" s="3"/>
    </row>
    <row r="322" spans="1:17" x14ac:dyDescent="0.25">
      <c r="A322" s="1" t="str">
        <f>IF('XML a procesar'!A321&gt;0,'XML a procesar'!A321,"")</f>
        <v/>
      </c>
      <c r="B322" s="7">
        <f t="shared" si="48"/>
        <v>0</v>
      </c>
      <c r="C322" s="1">
        <f t="shared" si="51"/>
        <v>0</v>
      </c>
      <c r="D322" s="1">
        <f t="shared" si="49"/>
        <v>0</v>
      </c>
      <c r="E322" s="1">
        <f t="shared" si="52"/>
        <v>0</v>
      </c>
      <c r="F322" s="1" t="str">
        <f t="shared" ca="1" si="50"/>
        <v/>
      </c>
      <c r="G322" s="1">
        <f t="shared" ca="1" si="53"/>
        <v>0</v>
      </c>
      <c r="H322" s="1">
        <f ca="1">IF(AND(G321&gt;0,G322&gt;G321,NOT(ISERROR(MATCH(G321,D:D,0)))),H321+1,H321)</f>
        <v>0</v>
      </c>
      <c r="I322" s="1">
        <f t="shared" ca="1" si="54"/>
        <v>0</v>
      </c>
      <c r="J322" s="7" t="str">
        <f t="shared" ca="1" si="55"/>
        <v/>
      </c>
      <c r="K322" s="1" t="str">
        <f ca="1">IF(J322="Linea_para_MAIL_creada_por_LuXML",IF(ISERROR(MATCH(INDIRECT(ADDRESS(ROW()-G322,7)),D:D,0)),J322,INDIRECT(ADDRESS(MATCH(INDIRECT(ADDRESS(ROW()-G322,7)),D:D,0),1))),J322)</f>
        <v/>
      </c>
      <c r="L322" s="7">
        <f t="shared" ca="1" si="56"/>
        <v>0</v>
      </c>
      <c r="M322" s="7" t="str">
        <f t="shared" ca="1" si="58"/>
        <v/>
      </c>
      <c r="N322" s="7">
        <f t="shared" ca="1" si="57"/>
        <v>0</v>
      </c>
      <c r="O322" s="9" t="str">
        <f ca="1">IF(N322&gt;-1,INDIRECT(ADDRESS(ROW(),13)),IF(N322&lt;N321,CONCATENATE("&lt;page-count count=",CHAR(34),1+LARGE(N:N,1)-LARGE(N:N,2),CHAR(34),"/&gt;"),INDIRECT(ADDRESS(ROW()-1,13))))</f>
        <v/>
      </c>
      <c r="P322" s="1">
        <f>IF(ROW()&lt;$S$4+2,IF('XML a procesar'!A321="",P321,IF(MID('XML a procesar'!A321,1,1)="&lt;",P321,P321+1)),P321)</f>
        <v>1</v>
      </c>
      <c r="Q322" s="3"/>
    </row>
    <row r="323" spans="1:17" x14ac:dyDescent="0.25">
      <c r="A323" s="1" t="str">
        <f>IF('XML a procesar'!A322&gt;0,'XML a procesar'!A322,"")</f>
        <v/>
      </c>
      <c r="B323" s="7">
        <f t="shared" ref="B323:B386" si="59">IF(ISERROR(FIND("/doi.org/",A323,1)),0,1)</f>
        <v>0</v>
      </c>
      <c r="C323" s="1">
        <f t="shared" si="51"/>
        <v>0</v>
      </c>
      <c r="D323" s="1">
        <f t="shared" ref="D323:D386" si="60">IF(AND(C323&gt;0,LEFT(A323,7)="&lt;email&gt;",ISNUMBER(SEARCH("@",A323,1))),C323,IF(LEFT(A323,10)="&lt;alt-text&gt;",-1,0))</f>
        <v>0</v>
      </c>
      <c r="E323" s="1">
        <f t="shared" si="52"/>
        <v>0</v>
      </c>
      <c r="F323" s="1" t="str">
        <f t="shared" ref="F323:F386" ca="1" si="61">INDIRECT(ADDRESS(ROW()+INDIRECT(ADDRESS(ROW()+E323,5)),1))</f>
        <v/>
      </c>
      <c r="G323" s="1">
        <f t="shared" ca="1" si="53"/>
        <v>0</v>
      </c>
      <c r="H323" s="1">
        <f ca="1">IF(AND(G322&gt;0,G323&gt;G322,NOT(ISERROR(MATCH(G322,D:D,0)))),H322+1,H322)</f>
        <v>0</v>
      </c>
      <c r="I323" s="1">
        <f t="shared" ca="1" si="54"/>
        <v>0</v>
      </c>
      <c r="J323" s="7" t="str">
        <f t="shared" ca="1" si="55"/>
        <v/>
      </c>
      <c r="K323" s="1" t="str">
        <f ca="1">IF(J323="Linea_para_MAIL_creada_por_LuXML",IF(ISERROR(MATCH(INDIRECT(ADDRESS(ROW()-G323,7)),D:D,0)),J323,INDIRECT(ADDRESS(MATCH(INDIRECT(ADDRESS(ROW()-G323,7)),D:D,0),1))),J323)</f>
        <v/>
      </c>
      <c r="L323" s="7">
        <f t="shared" ca="1" si="56"/>
        <v>0</v>
      </c>
      <c r="M323" s="7" t="str">
        <f t="shared" ca="1" si="58"/>
        <v/>
      </c>
      <c r="N323" s="7">
        <f t="shared" ca="1" si="57"/>
        <v>0</v>
      </c>
      <c r="O323" s="9" t="str">
        <f ca="1">IF(N323&gt;-1,INDIRECT(ADDRESS(ROW(),13)),IF(N323&lt;N322,CONCATENATE("&lt;page-count count=",CHAR(34),1+LARGE(N:N,1)-LARGE(N:N,2),CHAR(34),"/&gt;"),INDIRECT(ADDRESS(ROW()-1,13))))</f>
        <v/>
      </c>
      <c r="P323" s="1">
        <f>IF(ROW()&lt;$S$4+2,IF('XML a procesar'!A322="",P322,IF(MID('XML a procesar'!A322,1,1)="&lt;",P322,P322+1)),P322)</f>
        <v>1</v>
      </c>
      <c r="Q323" s="3"/>
    </row>
    <row r="324" spans="1:17" x14ac:dyDescent="0.25">
      <c r="A324" s="1" t="str">
        <f>IF('XML a procesar'!A323&gt;0,'XML a procesar'!A323,"")</f>
        <v/>
      </c>
      <c r="B324" s="7">
        <f t="shared" si="59"/>
        <v>0</v>
      </c>
      <c r="C324" s="1">
        <f t="shared" ref="C324:C387" si="62">IF(LEFT(A323,16)="&lt;contrib contrib",C323+1,IF(LEFT(A323,16)="&lt;/contrib-group&gt;",0,IF(LEFT(A323,10)="&lt;/contrib&gt;",C323,C323)))</f>
        <v>0</v>
      </c>
      <c r="D324" s="1">
        <f t="shared" si="60"/>
        <v>0</v>
      </c>
      <c r="E324" s="1">
        <f t="shared" ref="E324:E387" si="63">IF(D324=0,E323,E323+1)</f>
        <v>0</v>
      </c>
      <c r="F324" s="1" t="str">
        <f t="shared" ca="1" si="61"/>
        <v/>
      </c>
      <c r="G324" s="1">
        <f t="shared" ref="G324:G387" ca="1" si="64">IF(LEFT(F324,7)="&lt;aff id",_xlfn.NUMBERVALUE(MID(F324,13,LEN(F324)-14)),IF(F324="&lt;/aff&gt;",G323+1,G323))</f>
        <v>0</v>
      </c>
      <c r="H324" s="1">
        <f ca="1">IF(AND(G323&gt;0,G324&gt;G323,NOT(ISERROR(MATCH(G323,D:D,0)))),H323+1,H323)</f>
        <v>0</v>
      </c>
      <c r="I324" s="1">
        <f t="shared" ref="I324:I387" ca="1" si="65">INDIRECT(ADDRESS(ROW()-INDIRECT(ADDRESS(ROW()-H324,8)),8))</f>
        <v>0</v>
      </c>
      <c r="J324" s="7" t="str">
        <f t="shared" ref="J324:J387" ca="1" si="66">IF(J323="Linea_para_MAIL_creada_por_LuXML","&lt;/aff&gt;",IF(I324&gt;INDIRECT(ADDRESS(ROW()-I324-1,8)),"Linea_para_MAIL_creada_por_LuXML",INDIRECT(ADDRESS(ROW()-I324,6))))</f>
        <v/>
      </c>
      <c r="K324" s="1" t="str">
        <f ca="1">IF(J324="Linea_para_MAIL_creada_por_LuXML",IF(ISERROR(MATCH(INDIRECT(ADDRESS(ROW()-G324,7)),D:D,0)),J324,INDIRECT(ADDRESS(MATCH(INDIRECT(ADDRESS(ROW()-G324,7)),D:D,0),1))),J324)</f>
        <v/>
      </c>
      <c r="L324" s="7">
        <f t="shared" ref="L324:L387" ca="1" si="67">IF(OR(MID(K322,3,5)="page&gt;",MID(K323,3,5)="page&gt;"),L323,IF(OR(K323="&lt;history&gt;",K324="&lt;history&gt;"),L323+1,L323))</f>
        <v>0</v>
      </c>
      <c r="M324" s="7" t="str">
        <f t="shared" ca="1" si="58"/>
        <v/>
      </c>
      <c r="N324" s="7">
        <f t="shared" ref="N324:N387" ca="1" si="68">IF(N323=-1,-1,IF(M324="&lt;/counts&gt;",-1,IF(OR(LEFT(M324,7)="&lt;fpage&gt;",LEFT(M324,7)="&lt;lpage&gt;"),VALUE(MID(M324,8,LEN(M324)-15)),0)))</f>
        <v>0</v>
      </c>
      <c r="O324" s="9" t="str">
        <f ca="1">IF(N324&gt;-1,INDIRECT(ADDRESS(ROW(),13)),IF(N324&lt;N323,CONCATENATE("&lt;page-count count=",CHAR(34),1+LARGE(N:N,1)-LARGE(N:N,2),CHAR(34),"/&gt;"),INDIRECT(ADDRESS(ROW()-1,13))))</f>
        <v/>
      </c>
      <c r="P324" s="1">
        <f>IF(ROW()&lt;$S$4+2,IF('XML a procesar'!A323="",P323,IF(MID('XML a procesar'!A323,1,1)="&lt;",P323,P323+1)),P323)</f>
        <v>1</v>
      </c>
      <c r="Q324" s="3"/>
    </row>
    <row r="325" spans="1:17" x14ac:dyDescent="0.25">
      <c r="A325" s="1" t="str">
        <f>IF('XML a procesar'!A324&gt;0,'XML a procesar'!A324,"")</f>
        <v/>
      </c>
      <c r="B325" s="7">
        <f t="shared" si="59"/>
        <v>0</v>
      </c>
      <c r="C325" s="1">
        <f t="shared" si="62"/>
        <v>0</v>
      </c>
      <c r="D325" s="1">
        <f t="shared" si="60"/>
        <v>0</v>
      </c>
      <c r="E325" s="1">
        <f t="shared" si="63"/>
        <v>0</v>
      </c>
      <c r="F325" s="1" t="str">
        <f t="shared" ca="1" si="61"/>
        <v/>
      </c>
      <c r="G325" s="1">
        <f t="shared" ca="1" si="64"/>
        <v>0</v>
      </c>
      <c r="H325" s="1">
        <f ca="1">IF(AND(G324&gt;0,G325&gt;G324,NOT(ISERROR(MATCH(G324,D:D,0)))),H324+1,H324)</f>
        <v>0</v>
      </c>
      <c r="I325" s="1">
        <f t="shared" ca="1" si="65"/>
        <v>0</v>
      </c>
      <c r="J325" s="7" t="str">
        <f t="shared" ca="1" si="66"/>
        <v/>
      </c>
      <c r="K325" s="1" t="str">
        <f ca="1">IF(J325="Linea_para_MAIL_creada_por_LuXML",IF(ISERROR(MATCH(INDIRECT(ADDRESS(ROW()-G325,7)),D:D,0)),J325,INDIRECT(ADDRESS(MATCH(INDIRECT(ADDRESS(ROW()-G325,7)),D:D,0),1))),J325)</f>
        <v/>
      </c>
      <c r="L325" s="7">
        <f t="shared" ca="1" si="67"/>
        <v>0</v>
      </c>
      <c r="M325" s="7" t="str">
        <f t="shared" ca="1" si="58"/>
        <v/>
      </c>
      <c r="N325" s="7">
        <f t="shared" ca="1" si="68"/>
        <v>0</v>
      </c>
      <c r="O325" s="9" t="str">
        <f ca="1">IF(N325&gt;-1,INDIRECT(ADDRESS(ROW(),13)),IF(N325&lt;N324,CONCATENATE("&lt;page-count count=",CHAR(34),1+LARGE(N:N,1)-LARGE(N:N,2),CHAR(34),"/&gt;"),INDIRECT(ADDRESS(ROW()-1,13))))</f>
        <v/>
      </c>
      <c r="P325" s="1">
        <f>IF(ROW()&lt;$S$4+2,IF('XML a procesar'!A324="",P324,IF(MID('XML a procesar'!A324,1,1)="&lt;",P324,P324+1)),P324)</f>
        <v>1</v>
      </c>
      <c r="Q325" s="3"/>
    </row>
    <row r="326" spans="1:17" x14ac:dyDescent="0.25">
      <c r="A326" s="1" t="str">
        <f>IF('XML a procesar'!A325&gt;0,'XML a procesar'!A325,"")</f>
        <v/>
      </c>
      <c r="B326" s="7">
        <f t="shared" si="59"/>
        <v>0</v>
      </c>
      <c r="C326" s="1">
        <f t="shared" si="62"/>
        <v>0</v>
      </c>
      <c r="D326" s="1">
        <f t="shared" si="60"/>
        <v>0</v>
      </c>
      <c r="E326" s="1">
        <f t="shared" si="63"/>
        <v>0</v>
      </c>
      <c r="F326" s="1" t="str">
        <f t="shared" ca="1" si="61"/>
        <v/>
      </c>
      <c r="G326" s="1">
        <f t="shared" ca="1" si="64"/>
        <v>0</v>
      </c>
      <c r="H326" s="1">
        <f ca="1">IF(AND(G325&gt;0,G326&gt;G325,NOT(ISERROR(MATCH(G325,D:D,0)))),H325+1,H325)</f>
        <v>0</v>
      </c>
      <c r="I326" s="1">
        <f t="shared" ca="1" si="65"/>
        <v>0</v>
      </c>
      <c r="J326" s="7" t="str">
        <f t="shared" ca="1" si="66"/>
        <v/>
      </c>
      <c r="K326" s="1" t="str">
        <f ca="1">IF(J326="Linea_para_MAIL_creada_por_LuXML",IF(ISERROR(MATCH(INDIRECT(ADDRESS(ROW()-G326,7)),D:D,0)),J326,INDIRECT(ADDRESS(MATCH(INDIRECT(ADDRESS(ROW()-G326,7)),D:D,0),1))),J326)</f>
        <v/>
      </c>
      <c r="L326" s="7">
        <f t="shared" ca="1" si="67"/>
        <v>0</v>
      </c>
      <c r="M326" s="7" t="str">
        <f t="shared" ref="M326:M389" ca="1" si="69">IF(L326&gt;L325,IF(L326=1,CONCATENATE("&lt;fpage&gt;",$S$10,"&lt;/fpage&gt;"),CONCATENATE("&lt;lpage&gt;",$S$10+1,"&lt;/lpage&gt;")),IF(ISERROR(INDIRECT(ADDRESS(ROW()-L326,11),1)),"",INDIRECT(ADDRESS(ROW()-L326,11),1)))</f>
        <v/>
      </c>
      <c r="N326" s="7">
        <f t="shared" ca="1" si="68"/>
        <v>0</v>
      </c>
      <c r="O326" s="9" t="str">
        <f ca="1">IF(N326&gt;-1,INDIRECT(ADDRESS(ROW(),13)),IF(N326&lt;N325,CONCATENATE("&lt;page-count count=",CHAR(34),1+LARGE(N:N,1)-LARGE(N:N,2),CHAR(34),"/&gt;"),INDIRECT(ADDRESS(ROW()-1,13))))</f>
        <v/>
      </c>
      <c r="P326" s="1">
        <f>IF(ROW()&lt;$S$4+2,IF('XML a procesar'!A325="",P325,IF(MID('XML a procesar'!A325,1,1)="&lt;",P325,P325+1)),P325)</f>
        <v>1</v>
      </c>
      <c r="Q326" s="3"/>
    </row>
    <row r="327" spans="1:17" x14ac:dyDescent="0.25">
      <c r="A327" s="1" t="str">
        <f>IF('XML a procesar'!A326&gt;0,'XML a procesar'!A326,"")</f>
        <v/>
      </c>
      <c r="B327" s="7">
        <f t="shared" si="59"/>
        <v>0</v>
      </c>
      <c r="C327" s="1">
        <f t="shared" si="62"/>
        <v>0</v>
      </c>
      <c r="D327" s="1">
        <f t="shared" si="60"/>
        <v>0</v>
      </c>
      <c r="E327" s="1">
        <f t="shared" si="63"/>
        <v>0</v>
      </c>
      <c r="F327" s="1" t="str">
        <f t="shared" ca="1" si="61"/>
        <v/>
      </c>
      <c r="G327" s="1">
        <f t="shared" ca="1" si="64"/>
        <v>0</v>
      </c>
      <c r="H327" s="1">
        <f ca="1">IF(AND(G326&gt;0,G327&gt;G326,NOT(ISERROR(MATCH(G326,D:D,0)))),H326+1,H326)</f>
        <v>0</v>
      </c>
      <c r="I327" s="1">
        <f t="shared" ca="1" si="65"/>
        <v>0</v>
      </c>
      <c r="J327" s="7" t="str">
        <f t="shared" ca="1" si="66"/>
        <v/>
      </c>
      <c r="K327" s="1" t="str">
        <f ca="1">IF(J327="Linea_para_MAIL_creada_por_LuXML",IF(ISERROR(MATCH(INDIRECT(ADDRESS(ROW()-G327,7)),D:D,0)),J327,INDIRECT(ADDRESS(MATCH(INDIRECT(ADDRESS(ROW()-G327,7)),D:D,0),1))),J327)</f>
        <v/>
      </c>
      <c r="L327" s="7">
        <f t="shared" ca="1" si="67"/>
        <v>0</v>
      </c>
      <c r="M327" s="7" t="str">
        <f t="shared" ca="1" si="69"/>
        <v/>
      </c>
      <c r="N327" s="7">
        <f t="shared" ca="1" si="68"/>
        <v>0</v>
      </c>
      <c r="O327" s="9" t="str">
        <f ca="1">IF(N327&gt;-1,INDIRECT(ADDRESS(ROW(),13)),IF(N327&lt;N326,CONCATENATE("&lt;page-count count=",CHAR(34),1+LARGE(N:N,1)-LARGE(N:N,2),CHAR(34),"/&gt;"),INDIRECT(ADDRESS(ROW()-1,13))))</f>
        <v/>
      </c>
      <c r="P327" s="1">
        <f>IF(ROW()&lt;$S$4+2,IF('XML a procesar'!A326="",P326,IF(MID('XML a procesar'!A326,1,1)="&lt;",P326,P326+1)),P326)</f>
        <v>1</v>
      </c>
      <c r="Q327" s="3"/>
    </row>
    <row r="328" spans="1:17" x14ac:dyDescent="0.25">
      <c r="A328" s="1" t="str">
        <f>IF('XML a procesar'!A327&gt;0,'XML a procesar'!A327,"")</f>
        <v/>
      </c>
      <c r="B328" s="7">
        <f t="shared" si="59"/>
        <v>0</v>
      </c>
      <c r="C328" s="1">
        <f t="shared" si="62"/>
        <v>0</v>
      </c>
      <c r="D328" s="1">
        <f t="shared" si="60"/>
        <v>0</v>
      </c>
      <c r="E328" s="1">
        <f t="shared" si="63"/>
        <v>0</v>
      </c>
      <c r="F328" s="1" t="str">
        <f t="shared" ca="1" si="61"/>
        <v/>
      </c>
      <c r="G328" s="1">
        <f t="shared" ca="1" si="64"/>
        <v>0</v>
      </c>
      <c r="H328" s="1">
        <f ca="1">IF(AND(G327&gt;0,G328&gt;G327,NOT(ISERROR(MATCH(G327,D:D,0)))),H327+1,H327)</f>
        <v>0</v>
      </c>
      <c r="I328" s="1">
        <f t="shared" ca="1" si="65"/>
        <v>0</v>
      </c>
      <c r="J328" s="7" t="str">
        <f t="shared" ca="1" si="66"/>
        <v/>
      </c>
      <c r="K328" s="1" t="str">
        <f ca="1">IF(J328="Linea_para_MAIL_creada_por_LuXML",IF(ISERROR(MATCH(INDIRECT(ADDRESS(ROW()-G328,7)),D:D,0)),J328,INDIRECT(ADDRESS(MATCH(INDIRECT(ADDRESS(ROW()-G328,7)),D:D,0),1))),J328)</f>
        <v/>
      </c>
      <c r="L328" s="7">
        <f t="shared" ca="1" si="67"/>
        <v>0</v>
      </c>
      <c r="M328" s="7" t="str">
        <f t="shared" ca="1" si="69"/>
        <v/>
      </c>
      <c r="N328" s="7">
        <f t="shared" ca="1" si="68"/>
        <v>0</v>
      </c>
      <c r="O328" s="9" t="str">
        <f ca="1">IF(N328&gt;-1,INDIRECT(ADDRESS(ROW(),13)),IF(N328&lt;N327,CONCATENATE("&lt;page-count count=",CHAR(34),1+LARGE(N:N,1)-LARGE(N:N,2),CHAR(34),"/&gt;"),INDIRECT(ADDRESS(ROW()-1,13))))</f>
        <v/>
      </c>
      <c r="P328" s="1">
        <f>IF(ROW()&lt;$S$4+2,IF('XML a procesar'!A327="",P327,IF(MID('XML a procesar'!A327,1,1)="&lt;",P327,P327+1)),P327)</f>
        <v>1</v>
      </c>
      <c r="Q328" s="3"/>
    </row>
    <row r="329" spans="1:17" x14ac:dyDescent="0.25">
      <c r="A329" s="1" t="str">
        <f>IF('XML a procesar'!A328&gt;0,'XML a procesar'!A328,"")</f>
        <v/>
      </c>
      <c r="B329" s="7">
        <f t="shared" si="59"/>
        <v>0</v>
      </c>
      <c r="C329" s="1">
        <f t="shared" si="62"/>
        <v>0</v>
      </c>
      <c r="D329" s="1">
        <f t="shared" si="60"/>
        <v>0</v>
      </c>
      <c r="E329" s="1">
        <f t="shared" si="63"/>
        <v>0</v>
      </c>
      <c r="F329" s="1" t="str">
        <f t="shared" ca="1" si="61"/>
        <v/>
      </c>
      <c r="G329" s="1">
        <f t="shared" ca="1" si="64"/>
        <v>0</v>
      </c>
      <c r="H329" s="1">
        <f ca="1">IF(AND(G328&gt;0,G329&gt;G328,NOT(ISERROR(MATCH(G328,D:D,0)))),H328+1,H328)</f>
        <v>0</v>
      </c>
      <c r="I329" s="1">
        <f t="shared" ca="1" si="65"/>
        <v>0</v>
      </c>
      <c r="J329" s="7" t="str">
        <f t="shared" ca="1" si="66"/>
        <v/>
      </c>
      <c r="K329" s="1" t="str">
        <f ca="1">IF(J329="Linea_para_MAIL_creada_por_LuXML",IF(ISERROR(MATCH(INDIRECT(ADDRESS(ROW()-G329,7)),D:D,0)),J329,INDIRECT(ADDRESS(MATCH(INDIRECT(ADDRESS(ROW()-G329,7)),D:D,0),1))),J329)</f>
        <v/>
      </c>
      <c r="L329" s="7">
        <f t="shared" ca="1" si="67"/>
        <v>0</v>
      </c>
      <c r="M329" s="7" t="str">
        <f t="shared" ca="1" si="69"/>
        <v/>
      </c>
      <c r="N329" s="7">
        <f t="shared" ca="1" si="68"/>
        <v>0</v>
      </c>
      <c r="O329" s="9" t="str">
        <f ca="1">IF(N329&gt;-1,INDIRECT(ADDRESS(ROW(),13)),IF(N329&lt;N328,CONCATENATE("&lt;page-count count=",CHAR(34),1+LARGE(N:N,1)-LARGE(N:N,2),CHAR(34),"/&gt;"),INDIRECT(ADDRESS(ROW()-1,13))))</f>
        <v/>
      </c>
      <c r="P329" s="1">
        <f>IF(ROW()&lt;$S$4+2,IF('XML a procesar'!A328="",P328,IF(MID('XML a procesar'!A328,1,1)="&lt;",P328,P328+1)),P328)</f>
        <v>1</v>
      </c>
      <c r="Q329" s="3"/>
    </row>
    <row r="330" spans="1:17" x14ac:dyDescent="0.25">
      <c r="A330" s="1" t="str">
        <f>IF('XML a procesar'!A329&gt;0,'XML a procesar'!A329,"")</f>
        <v/>
      </c>
      <c r="B330" s="7">
        <f t="shared" si="59"/>
        <v>0</v>
      </c>
      <c r="C330" s="1">
        <f t="shared" si="62"/>
        <v>0</v>
      </c>
      <c r="D330" s="1">
        <f t="shared" si="60"/>
        <v>0</v>
      </c>
      <c r="E330" s="1">
        <f t="shared" si="63"/>
        <v>0</v>
      </c>
      <c r="F330" s="1" t="str">
        <f t="shared" ca="1" si="61"/>
        <v/>
      </c>
      <c r="G330" s="1">
        <f t="shared" ca="1" si="64"/>
        <v>0</v>
      </c>
      <c r="H330" s="1">
        <f ca="1">IF(AND(G329&gt;0,G330&gt;G329,NOT(ISERROR(MATCH(G329,D:D,0)))),H329+1,H329)</f>
        <v>0</v>
      </c>
      <c r="I330" s="1">
        <f t="shared" ca="1" si="65"/>
        <v>0</v>
      </c>
      <c r="J330" s="7" t="str">
        <f t="shared" ca="1" si="66"/>
        <v/>
      </c>
      <c r="K330" s="1" t="str">
        <f ca="1">IF(J330="Linea_para_MAIL_creada_por_LuXML",IF(ISERROR(MATCH(INDIRECT(ADDRESS(ROW()-G330,7)),D:D,0)),J330,INDIRECT(ADDRESS(MATCH(INDIRECT(ADDRESS(ROW()-G330,7)),D:D,0),1))),J330)</f>
        <v/>
      </c>
      <c r="L330" s="7">
        <f t="shared" ca="1" si="67"/>
        <v>0</v>
      </c>
      <c r="M330" s="7" t="str">
        <f t="shared" ca="1" si="69"/>
        <v/>
      </c>
      <c r="N330" s="7">
        <f t="shared" ca="1" si="68"/>
        <v>0</v>
      </c>
      <c r="O330" s="9" t="str">
        <f ca="1">IF(N330&gt;-1,INDIRECT(ADDRESS(ROW(),13)),IF(N330&lt;N329,CONCATENATE("&lt;page-count count=",CHAR(34),1+LARGE(N:N,1)-LARGE(N:N,2),CHAR(34),"/&gt;"),INDIRECT(ADDRESS(ROW()-1,13))))</f>
        <v/>
      </c>
      <c r="P330" s="1">
        <f>IF(ROW()&lt;$S$4+2,IF('XML a procesar'!A329="",P329,IF(MID('XML a procesar'!A329,1,1)="&lt;",P329,P329+1)),P329)</f>
        <v>1</v>
      </c>
      <c r="Q330" s="3"/>
    </row>
    <row r="331" spans="1:17" x14ac:dyDescent="0.25">
      <c r="A331" s="1" t="str">
        <f>IF('XML a procesar'!A330&gt;0,'XML a procesar'!A330,"")</f>
        <v/>
      </c>
      <c r="B331" s="7">
        <f t="shared" si="59"/>
        <v>0</v>
      </c>
      <c r="C331" s="1">
        <f t="shared" si="62"/>
        <v>0</v>
      </c>
      <c r="D331" s="1">
        <f t="shared" si="60"/>
        <v>0</v>
      </c>
      <c r="E331" s="1">
        <f t="shared" si="63"/>
        <v>0</v>
      </c>
      <c r="F331" s="1" t="str">
        <f t="shared" ca="1" si="61"/>
        <v/>
      </c>
      <c r="G331" s="1">
        <f t="shared" ca="1" si="64"/>
        <v>0</v>
      </c>
      <c r="H331" s="1">
        <f ca="1">IF(AND(G330&gt;0,G331&gt;G330,NOT(ISERROR(MATCH(G330,D:D,0)))),H330+1,H330)</f>
        <v>0</v>
      </c>
      <c r="I331" s="1">
        <f t="shared" ca="1" si="65"/>
        <v>0</v>
      </c>
      <c r="J331" s="7" t="str">
        <f t="shared" ca="1" si="66"/>
        <v/>
      </c>
      <c r="K331" s="1" t="str">
        <f ca="1">IF(J331="Linea_para_MAIL_creada_por_LuXML",IF(ISERROR(MATCH(INDIRECT(ADDRESS(ROW()-G331,7)),D:D,0)),J331,INDIRECT(ADDRESS(MATCH(INDIRECT(ADDRESS(ROW()-G331,7)),D:D,0),1))),J331)</f>
        <v/>
      </c>
      <c r="L331" s="7">
        <f t="shared" ca="1" si="67"/>
        <v>0</v>
      </c>
      <c r="M331" s="7" t="str">
        <f t="shared" ca="1" si="69"/>
        <v/>
      </c>
      <c r="N331" s="7">
        <f t="shared" ca="1" si="68"/>
        <v>0</v>
      </c>
      <c r="O331" s="9" t="str">
        <f ca="1">IF(N331&gt;-1,INDIRECT(ADDRESS(ROW(),13)),IF(N331&lt;N330,CONCATENATE("&lt;page-count count=",CHAR(34),1+LARGE(N:N,1)-LARGE(N:N,2),CHAR(34),"/&gt;"),INDIRECT(ADDRESS(ROW()-1,13))))</f>
        <v/>
      </c>
      <c r="P331" s="1">
        <f>IF(ROW()&lt;$S$4+2,IF('XML a procesar'!A330="",P330,IF(MID('XML a procesar'!A330,1,1)="&lt;",P330,P330+1)),P330)</f>
        <v>1</v>
      </c>
      <c r="Q331" s="3"/>
    </row>
    <row r="332" spans="1:17" x14ac:dyDescent="0.25">
      <c r="A332" s="1" t="str">
        <f>IF('XML a procesar'!A331&gt;0,'XML a procesar'!A331,"")</f>
        <v/>
      </c>
      <c r="B332" s="7">
        <f t="shared" si="59"/>
        <v>0</v>
      </c>
      <c r="C332" s="1">
        <f t="shared" si="62"/>
        <v>0</v>
      </c>
      <c r="D332" s="1">
        <f t="shared" si="60"/>
        <v>0</v>
      </c>
      <c r="E332" s="1">
        <f t="shared" si="63"/>
        <v>0</v>
      </c>
      <c r="F332" s="1" t="str">
        <f t="shared" ca="1" si="61"/>
        <v/>
      </c>
      <c r="G332" s="1">
        <f t="shared" ca="1" si="64"/>
        <v>0</v>
      </c>
      <c r="H332" s="1">
        <f ca="1">IF(AND(G331&gt;0,G332&gt;G331,NOT(ISERROR(MATCH(G331,D:D,0)))),H331+1,H331)</f>
        <v>0</v>
      </c>
      <c r="I332" s="1">
        <f t="shared" ca="1" si="65"/>
        <v>0</v>
      </c>
      <c r="J332" s="7" t="str">
        <f t="shared" ca="1" si="66"/>
        <v/>
      </c>
      <c r="K332" s="1" t="str">
        <f ca="1">IF(J332="Linea_para_MAIL_creada_por_LuXML",IF(ISERROR(MATCH(INDIRECT(ADDRESS(ROW()-G332,7)),D:D,0)),J332,INDIRECT(ADDRESS(MATCH(INDIRECT(ADDRESS(ROW()-G332,7)),D:D,0),1))),J332)</f>
        <v/>
      </c>
      <c r="L332" s="7">
        <f t="shared" ca="1" si="67"/>
        <v>0</v>
      </c>
      <c r="M332" s="7" t="str">
        <f t="shared" ca="1" si="69"/>
        <v/>
      </c>
      <c r="N332" s="7">
        <f t="shared" ca="1" si="68"/>
        <v>0</v>
      </c>
      <c r="O332" s="9" t="str">
        <f ca="1">IF(N332&gt;-1,INDIRECT(ADDRESS(ROW(),13)),IF(N332&lt;N331,CONCATENATE("&lt;page-count count=",CHAR(34),1+LARGE(N:N,1)-LARGE(N:N,2),CHAR(34),"/&gt;"),INDIRECT(ADDRESS(ROW()-1,13))))</f>
        <v/>
      </c>
      <c r="P332" s="1">
        <f>IF(ROW()&lt;$S$4+2,IF('XML a procesar'!A331="",P331,IF(MID('XML a procesar'!A331,1,1)="&lt;",P331,P331+1)),P331)</f>
        <v>1</v>
      </c>
      <c r="Q332" s="3"/>
    </row>
    <row r="333" spans="1:17" x14ac:dyDescent="0.25">
      <c r="A333" s="1" t="str">
        <f>IF('XML a procesar'!A332&gt;0,'XML a procesar'!A332,"")</f>
        <v/>
      </c>
      <c r="B333" s="7">
        <f t="shared" si="59"/>
        <v>0</v>
      </c>
      <c r="C333" s="1">
        <f t="shared" si="62"/>
        <v>0</v>
      </c>
      <c r="D333" s="1">
        <f t="shared" si="60"/>
        <v>0</v>
      </c>
      <c r="E333" s="1">
        <f t="shared" si="63"/>
        <v>0</v>
      </c>
      <c r="F333" s="1" t="str">
        <f t="shared" ca="1" si="61"/>
        <v/>
      </c>
      <c r="G333" s="1">
        <f t="shared" ca="1" si="64"/>
        <v>0</v>
      </c>
      <c r="H333" s="1">
        <f ca="1">IF(AND(G332&gt;0,G333&gt;G332,NOT(ISERROR(MATCH(G332,D:D,0)))),H332+1,H332)</f>
        <v>0</v>
      </c>
      <c r="I333" s="1">
        <f t="shared" ca="1" si="65"/>
        <v>0</v>
      </c>
      <c r="J333" s="7" t="str">
        <f t="shared" ca="1" si="66"/>
        <v/>
      </c>
      <c r="K333" s="1" t="str">
        <f ca="1">IF(J333="Linea_para_MAIL_creada_por_LuXML",IF(ISERROR(MATCH(INDIRECT(ADDRESS(ROW()-G333,7)),D:D,0)),J333,INDIRECT(ADDRESS(MATCH(INDIRECT(ADDRESS(ROW()-G333,7)),D:D,0),1))),J333)</f>
        <v/>
      </c>
      <c r="L333" s="7">
        <f t="shared" ca="1" si="67"/>
        <v>0</v>
      </c>
      <c r="M333" s="7" t="str">
        <f t="shared" ca="1" si="69"/>
        <v/>
      </c>
      <c r="N333" s="7">
        <f t="shared" ca="1" si="68"/>
        <v>0</v>
      </c>
      <c r="O333" s="9" t="str">
        <f ca="1">IF(N333&gt;-1,INDIRECT(ADDRESS(ROW(),13)),IF(N333&lt;N332,CONCATENATE("&lt;page-count count=",CHAR(34),1+LARGE(N:N,1)-LARGE(N:N,2),CHAR(34),"/&gt;"),INDIRECT(ADDRESS(ROW()-1,13))))</f>
        <v/>
      </c>
      <c r="P333" s="1">
        <f>IF(ROW()&lt;$S$4+2,IF('XML a procesar'!A332="",P332,IF(MID('XML a procesar'!A332,1,1)="&lt;",P332,P332+1)),P332)</f>
        <v>1</v>
      </c>
      <c r="Q333" s="3"/>
    </row>
    <row r="334" spans="1:17" x14ac:dyDescent="0.25">
      <c r="A334" s="1" t="str">
        <f>IF('XML a procesar'!A333&gt;0,'XML a procesar'!A333,"")</f>
        <v/>
      </c>
      <c r="B334" s="7">
        <f t="shared" si="59"/>
        <v>0</v>
      </c>
      <c r="C334" s="1">
        <f t="shared" si="62"/>
        <v>0</v>
      </c>
      <c r="D334" s="1">
        <f t="shared" si="60"/>
        <v>0</v>
      </c>
      <c r="E334" s="1">
        <f t="shared" si="63"/>
        <v>0</v>
      </c>
      <c r="F334" s="1" t="str">
        <f t="shared" ca="1" si="61"/>
        <v/>
      </c>
      <c r="G334" s="1">
        <f t="shared" ca="1" si="64"/>
        <v>0</v>
      </c>
      <c r="H334" s="1">
        <f ca="1">IF(AND(G333&gt;0,G334&gt;G333,NOT(ISERROR(MATCH(G333,D:D,0)))),H333+1,H333)</f>
        <v>0</v>
      </c>
      <c r="I334" s="1">
        <f t="shared" ca="1" si="65"/>
        <v>0</v>
      </c>
      <c r="J334" s="7" t="str">
        <f t="shared" ca="1" si="66"/>
        <v/>
      </c>
      <c r="K334" s="1" t="str">
        <f ca="1">IF(J334="Linea_para_MAIL_creada_por_LuXML",IF(ISERROR(MATCH(INDIRECT(ADDRESS(ROW()-G334,7)),D:D,0)),J334,INDIRECT(ADDRESS(MATCH(INDIRECT(ADDRESS(ROW()-G334,7)),D:D,0),1))),J334)</f>
        <v/>
      </c>
      <c r="L334" s="7">
        <f t="shared" ca="1" si="67"/>
        <v>0</v>
      </c>
      <c r="M334" s="7" t="str">
        <f t="shared" ca="1" si="69"/>
        <v/>
      </c>
      <c r="N334" s="7">
        <f t="shared" ca="1" si="68"/>
        <v>0</v>
      </c>
      <c r="O334" s="9" t="str">
        <f ca="1">IF(N334&gt;-1,INDIRECT(ADDRESS(ROW(),13)),IF(N334&lt;N333,CONCATENATE("&lt;page-count count=",CHAR(34),1+LARGE(N:N,1)-LARGE(N:N,2),CHAR(34),"/&gt;"),INDIRECT(ADDRESS(ROW()-1,13))))</f>
        <v/>
      </c>
      <c r="P334" s="1">
        <f>IF(ROW()&lt;$S$4+2,IF('XML a procesar'!A333="",P333,IF(MID('XML a procesar'!A333,1,1)="&lt;",P333,P333+1)),P333)</f>
        <v>1</v>
      </c>
      <c r="Q334" s="3"/>
    </row>
    <row r="335" spans="1:17" x14ac:dyDescent="0.25">
      <c r="A335" s="1" t="str">
        <f>IF('XML a procesar'!A334&gt;0,'XML a procesar'!A334,"")</f>
        <v/>
      </c>
      <c r="B335" s="7">
        <f t="shared" si="59"/>
        <v>0</v>
      </c>
      <c r="C335" s="1">
        <f t="shared" si="62"/>
        <v>0</v>
      </c>
      <c r="D335" s="1">
        <f t="shared" si="60"/>
        <v>0</v>
      </c>
      <c r="E335" s="1">
        <f t="shared" si="63"/>
        <v>0</v>
      </c>
      <c r="F335" s="1" t="str">
        <f t="shared" ca="1" si="61"/>
        <v/>
      </c>
      <c r="G335" s="1">
        <f t="shared" ca="1" si="64"/>
        <v>0</v>
      </c>
      <c r="H335" s="1">
        <f ca="1">IF(AND(G334&gt;0,G335&gt;G334,NOT(ISERROR(MATCH(G334,D:D,0)))),H334+1,H334)</f>
        <v>0</v>
      </c>
      <c r="I335" s="1">
        <f t="shared" ca="1" si="65"/>
        <v>0</v>
      </c>
      <c r="J335" s="7" t="str">
        <f t="shared" ca="1" si="66"/>
        <v/>
      </c>
      <c r="K335" s="1" t="str">
        <f ca="1">IF(J335="Linea_para_MAIL_creada_por_LuXML",IF(ISERROR(MATCH(INDIRECT(ADDRESS(ROW()-G335,7)),D:D,0)),J335,INDIRECT(ADDRESS(MATCH(INDIRECT(ADDRESS(ROW()-G335,7)),D:D,0),1))),J335)</f>
        <v/>
      </c>
      <c r="L335" s="7">
        <f t="shared" ca="1" si="67"/>
        <v>0</v>
      </c>
      <c r="M335" s="7" t="str">
        <f t="shared" ca="1" si="69"/>
        <v/>
      </c>
      <c r="N335" s="7">
        <f t="shared" ca="1" si="68"/>
        <v>0</v>
      </c>
      <c r="O335" s="9" t="str">
        <f ca="1">IF(N335&gt;-1,INDIRECT(ADDRESS(ROW(),13)),IF(N335&lt;N334,CONCATENATE("&lt;page-count count=",CHAR(34),1+LARGE(N:N,1)-LARGE(N:N,2),CHAR(34),"/&gt;"),INDIRECT(ADDRESS(ROW()-1,13))))</f>
        <v/>
      </c>
      <c r="P335" s="1">
        <f>IF(ROW()&lt;$S$4+2,IF('XML a procesar'!A334="",P334,IF(MID('XML a procesar'!A334,1,1)="&lt;",P334,P334+1)),P334)</f>
        <v>1</v>
      </c>
      <c r="Q335" s="3"/>
    </row>
    <row r="336" spans="1:17" x14ac:dyDescent="0.25">
      <c r="A336" s="1" t="str">
        <f>IF('XML a procesar'!A335&gt;0,'XML a procesar'!A335,"")</f>
        <v/>
      </c>
      <c r="B336" s="7">
        <f t="shared" si="59"/>
        <v>0</v>
      </c>
      <c r="C336" s="1">
        <f t="shared" si="62"/>
        <v>0</v>
      </c>
      <c r="D336" s="1">
        <f t="shared" si="60"/>
        <v>0</v>
      </c>
      <c r="E336" s="1">
        <f t="shared" si="63"/>
        <v>0</v>
      </c>
      <c r="F336" s="1" t="str">
        <f t="shared" ca="1" si="61"/>
        <v/>
      </c>
      <c r="G336" s="1">
        <f t="shared" ca="1" si="64"/>
        <v>0</v>
      </c>
      <c r="H336" s="1">
        <f ca="1">IF(AND(G335&gt;0,G336&gt;G335,NOT(ISERROR(MATCH(G335,D:D,0)))),H335+1,H335)</f>
        <v>0</v>
      </c>
      <c r="I336" s="1">
        <f t="shared" ca="1" si="65"/>
        <v>0</v>
      </c>
      <c r="J336" s="7" t="str">
        <f t="shared" ca="1" si="66"/>
        <v/>
      </c>
      <c r="K336" s="1" t="str">
        <f ca="1">IF(J336="Linea_para_MAIL_creada_por_LuXML",IF(ISERROR(MATCH(INDIRECT(ADDRESS(ROW()-G336,7)),D:D,0)),J336,INDIRECT(ADDRESS(MATCH(INDIRECT(ADDRESS(ROW()-G336,7)),D:D,0),1))),J336)</f>
        <v/>
      </c>
      <c r="L336" s="7">
        <f t="shared" ca="1" si="67"/>
        <v>0</v>
      </c>
      <c r="M336" s="7" t="str">
        <f t="shared" ca="1" si="69"/>
        <v/>
      </c>
      <c r="N336" s="7">
        <f t="shared" ca="1" si="68"/>
        <v>0</v>
      </c>
      <c r="O336" s="9" t="str">
        <f ca="1">IF(N336&gt;-1,INDIRECT(ADDRESS(ROW(),13)),IF(N336&lt;N335,CONCATENATE("&lt;page-count count=",CHAR(34),1+LARGE(N:N,1)-LARGE(N:N,2),CHAR(34),"/&gt;"),INDIRECT(ADDRESS(ROW()-1,13))))</f>
        <v/>
      </c>
      <c r="P336" s="1">
        <f>IF(ROW()&lt;$S$4+2,IF('XML a procesar'!A335="",P335,IF(MID('XML a procesar'!A335,1,1)="&lt;",P335,P335+1)),P335)</f>
        <v>1</v>
      </c>
      <c r="Q336" s="3"/>
    </row>
    <row r="337" spans="1:17" x14ac:dyDescent="0.25">
      <c r="A337" s="1" t="str">
        <f>IF('XML a procesar'!A336&gt;0,'XML a procesar'!A336,"")</f>
        <v/>
      </c>
      <c r="B337" s="7">
        <f t="shared" si="59"/>
        <v>0</v>
      </c>
      <c r="C337" s="1">
        <f t="shared" si="62"/>
        <v>0</v>
      </c>
      <c r="D337" s="1">
        <f t="shared" si="60"/>
        <v>0</v>
      </c>
      <c r="E337" s="1">
        <f t="shared" si="63"/>
        <v>0</v>
      </c>
      <c r="F337" s="1" t="str">
        <f t="shared" ca="1" si="61"/>
        <v/>
      </c>
      <c r="G337" s="1">
        <f t="shared" ca="1" si="64"/>
        <v>0</v>
      </c>
      <c r="H337" s="1">
        <f ca="1">IF(AND(G336&gt;0,G337&gt;G336,NOT(ISERROR(MATCH(G336,D:D,0)))),H336+1,H336)</f>
        <v>0</v>
      </c>
      <c r="I337" s="1">
        <f t="shared" ca="1" si="65"/>
        <v>0</v>
      </c>
      <c r="J337" s="7" t="str">
        <f t="shared" ca="1" si="66"/>
        <v/>
      </c>
      <c r="K337" s="1" t="str">
        <f ca="1">IF(J337="Linea_para_MAIL_creada_por_LuXML",IF(ISERROR(MATCH(INDIRECT(ADDRESS(ROW()-G337,7)),D:D,0)),J337,INDIRECT(ADDRESS(MATCH(INDIRECT(ADDRESS(ROW()-G337,7)),D:D,0),1))),J337)</f>
        <v/>
      </c>
      <c r="L337" s="7">
        <f t="shared" ca="1" si="67"/>
        <v>0</v>
      </c>
      <c r="M337" s="7" t="str">
        <f t="shared" ca="1" si="69"/>
        <v/>
      </c>
      <c r="N337" s="7">
        <f t="shared" ca="1" si="68"/>
        <v>0</v>
      </c>
      <c r="O337" s="9" t="str">
        <f ca="1">IF(N337&gt;-1,INDIRECT(ADDRESS(ROW(),13)),IF(N337&lt;N336,CONCATENATE("&lt;page-count count=",CHAR(34),1+LARGE(N:N,1)-LARGE(N:N,2),CHAR(34),"/&gt;"),INDIRECT(ADDRESS(ROW()-1,13))))</f>
        <v/>
      </c>
      <c r="P337" s="1">
        <f>IF(ROW()&lt;$S$4+2,IF('XML a procesar'!A336="",P336,IF(MID('XML a procesar'!A336,1,1)="&lt;",P336,P336+1)),P336)</f>
        <v>1</v>
      </c>
      <c r="Q337" s="3"/>
    </row>
    <row r="338" spans="1:17" x14ac:dyDescent="0.25">
      <c r="A338" s="1" t="str">
        <f>IF('XML a procesar'!A337&gt;0,'XML a procesar'!A337,"")</f>
        <v/>
      </c>
      <c r="B338" s="7">
        <f t="shared" si="59"/>
        <v>0</v>
      </c>
      <c r="C338" s="1">
        <f t="shared" si="62"/>
        <v>0</v>
      </c>
      <c r="D338" s="1">
        <f t="shared" si="60"/>
        <v>0</v>
      </c>
      <c r="E338" s="1">
        <f t="shared" si="63"/>
        <v>0</v>
      </c>
      <c r="F338" s="1" t="str">
        <f t="shared" ca="1" si="61"/>
        <v/>
      </c>
      <c r="G338" s="1">
        <f t="shared" ca="1" si="64"/>
        <v>0</v>
      </c>
      <c r="H338" s="1">
        <f ca="1">IF(AND(G337&gt;0,G338&gt;G337,NOT(ISERROR(MATCH(G337,D:D,0)))),H337+1,H337)</f>
        <v>0</v>
      </c>
      <c r="I338" s="1">
        <f t="shared" ca="1" si="65"/>
        <v>0</v>
      </c>
      <c r="J338" s="7" t="str">
        <f t="shared" ca="1" si="66"/>
        <v/>
      </c>
      <c r="K338" s="1" t="str">
        <f ca="1">IF(J338="Linea_para_MAIL_creada_por_LuXML",IF(ISERROR(MATCH(INDIRECT(ADDRESS(ROW()-G338,7)),D:D,0)),J338,INDIRECT(ADDRESS(MATCH(INDIRECT(ADDRESS(ROW()-G338,7)),D:D,0),1))),J338)</f>
        <v/>
      </c>
      <c r="L338" s="7">
        <f t="shared" ca="1" si="67"/>
        <v>0</v>
      </c>
      <c r="M338" s="7" t="str">
        <f t="shared" ca="1" si="69"/>
        <v/>
      </c>
      <c r="N338" s="7">
        <f t="shared" ca="1" si="68"/>
        <v>0</v>
      </c>
      <c r="O338" s="9" t="str">
        <f ca="1">IF(N338&gt;-1,INDIRECT(ADDRESS(ROW(),13)),IF(N338&lt;N337,CONCATENATE("&lt;page-count count=",CHAR(34),1+LARGE(N:N,1)-LARGE(N:N,2),CHAR(34),"/&gt;"),INDIRECT(ADDRESS(ROW()-1,13))))</f>
        <v/>
      </c>
      <c r="P338" s="1">
        <f>IF(ROW()&lt;$S$4+2,IF('XML a procesar'!A337="",P337,IF(MID('XML a procesar'!A337,1,1)="&lt;",P337,P337+1)),P337)</f>
        <v>1</v>
      </c>
      <c r="Q338" s="3"/>
    </row>
    <row r="339" spans="1:17" x14ac:dyDescent="0.25">
      <c r="A339" s="1" t="str">
        <f>IF('XML a procesar'!A338&gt;0,'XML a procesar'!A338,"")</f>
        <v/>
      </c>
      <c r="B339" s="7">
        <f t="shared" si="59"/>
        <v>0</v>
      </c>
      <c r="C339" s="1">
        <f t="shared" si="62"/>
        <v>0</v>
      </c>
      <c r="D339" s="1">
        <f t="shared" si="60"/>
        <v>0</v>
      </c>
      <c r="E339" s="1">
        <f t="shared" si="63"/>
        <v>0</v>
      </c>
      <c r="F339" s="1" t="str">
        <f t="shared" ca="1" si="61"/>
        <v/>
      </c>
      <c r="G339" s="1">
        <f t="shared" ca="1" si="64"/>
        <v>0</v>
      </c>
      <c r="H339" s="1">
        <f ca="1">IF(AND(G338&gt;0,G339&gt;G338,NOT(ISERROR(MATCH(G338,D:D,0)))),H338+1,H338)</f>
        <v>0</v>
      </c>
      <c r="I339" s="1">
        <f t="shared" ca="1" si="65"/>
        <v>0</v>
      </c>
      <c r="J339" s="7" t="str">
        <f t="shared" ca="1" si="66"/>
        <v/>
      </c>
      <c r="K339" s="1" t="str">
        <f ca="1">IF(J339="Linea_para_MAIL_creada_por_LuXML",IF(ISERROR(MATCH(INDIRECT(ADDRESS(ROW()-G339,7)),D:D,0)),J339,INDIRECT(ADDRESS(MATCH(INDIRECT(ADDRESS(ROW()-G339,7)),D:D,0),1))),J339)</f>
        <v/>
      </c>
      <c r="L339" s="7">
        <f t="shared" ca="1" si="67"/>
        <v>0</v>
      </c>
      <c r="M339" s="7" t="str">
        <f t="shared" ca="1" si="69"/>
        <v/>
      </c>
      <c r="N339" s="7">
        <f t="shared" ca="1" si="68"/>
        <v>0</v>
      </c>
      <c r="O339" s="9" t="str">
        <f ca="1">IF(N339&gt;-1,INDIRECT(ADDRESS(ROW(),13)),IF(N339&lt;N338,CONCATENATE("&lt;page-count count=",CHAR(34),1+LARGE(N:N,1)-LARGE(N:N,2),CHAR(34),"/&gt;"),INDIRECT(ADDRESS(ROW()-1,13))))</f>
        <v/>
      </c>
      <c r="P339" s="1">
        <f>IF(ROW()&lt;$S$4+2,IF('XML a procesar'!A338="",P338,IF(MID('XML a procesar'!A338,1,1)="&lt;",P338,P338+1)),P338)</f>
        <v>1</v>
      </c>
      <c r="Q339" s="3"/>
    </row>
    <row r="340" spans="1:17" x14ac:dyDescent="0.25">
      <c r="A340" s="1" t="str">
        <f>IF('XML a procesar'!A339&gt;0,'XML a procesar'!A339,"")</f>
        <v/>
      </c>
      <c r="B340" s="7">
        <f t="shared" si="59"/>
        <v>0</v>
      </c>
      <c r="C340" s="1">
        <f t="shared" si="62"/>
        <v>0</v>
      </c>
      <c r="D340" s="1">
        <f t="shared" si="60"/>
        <v>0</v>
      </c>
      <c r="E340" s="1">
        <f t="shared" si="63"/>
        <v>0</v>
      </c>
      <c r="F340" s="1" t="str">
        <f t="shared" ca="1" si="61"/>
        <v/>
      </c>
      <c r="G340" s="1">
        <f t="shared" ca="1" si="64"/>
        <v>0</v>
      </c>
      <c r="H340" s="1">
        <f ca="1">IF(AND(G339&gt;0,G340&gt;G339,NOT(ISERROR(MATCH(G339,D:D,0)))),H339+1,H339)</f>
        <v>0</v>
      </c>
      <c r="I340" s="1">
        <f t="shared" ca="1" si="65"/>
        <v>0</v>
      </c>
      <c r="J340" s="7" t="str">
        <f t="shared" ca="1" si="66"/>
        <v/>
      </c>
      <c r="K340" s="1" t="str">
        <f ca="1">IF(J340="Linea_para_MAIL_creada_por_LuXML",IF(ISERROR(MATCH(INDIRECT(ADDRESS(ROW()-G340,7)),D:D,0)),J340,INDIRECT(ADDRESS(MATCH(INDIRECT(ADDRESS(ROW()-G340,7)),D:D,0),1))),J340)</f>
        <v/>
      </c>
      <c r="L340" s="7">
        <f t="shared" ca="1" si="67"/>
        <v>0</v>
      </c>
      <c r="M340" s="7" t="str">
        <f t="shared" ca="1" si="69"/>
        <v/>
      </c>
      <c r="N340" s="7">
        <f t="shared" ca="1" si="68"/>
        <v>0</v>
      </c>
      <c r="O340" s="9" t="str">
        <f ca="1">IF(N340&gt;-1,INDIRECT(ADDRESS(ROW(),13)),IF(N340&lt;N339,CONCATENATE("&lt;page-count count=",CHAR(34),1+LARGE(N:N,1)-LARGE(N:N,2),CHAR(34),"/&gt;"),INDIRECT(ADDRESS(ROW()-1,13))))</f>
        <v/>
      </c>
      <c r="P340" s="1">
        <f>IF(ROW()&lt;$S$4+2,IF('XML a procesar'!A339="",P339,IF(MID('XML a procesar'!A339,1,1)="&lt;",P339,P339+1)),P339)</f>
        <v>1</v>
      </c>
      <c r="Q340" s="3"/>
    </row>
    <row r="341" spans="1:17" x14ac:dyDescent="0.25">
      <c r="A341" s="1" t="str">
        <f>IF('XML a procesar'!A340&gt;0,'XML a procesar'!A340,"")</f>
        <v/>
      </c>
      <c r="B341" s="7">
        <f t="shared" si="59"/>
        <v>0</v>
      </c>
      <c r="C341" s="1">
        <f t="shared" si="62"/>
        <v>0</v>
      </c>
      <c r="D341" s="1">
        <f t="shared" si="60"/>
        <v>0</v>
      </c>
      <c r="E341" s="1">
        <f t="shared" si="63"/>
        <v>0</v>
      </c>
      <c r="F341" s="1" t="str">
        <f t="shared" ca="1" si="61"/>
        <v/>
      </c>
      <c r="G341" s="1">
        <f t="shared" ca="1" si="64"/>
        <v>0</v>
      </c>
      <c r="H341" s="1">
        <f ca="1">IF(AND(G340&gt;0,G341&gt;G340,NOT(ISERROR(MATCH(G340,D:D,0)))),H340+1,H340)</f>
        <v>0</v>
      </c>
      <c r="I341" s="1">
        <f t="shared" ca="1" si="65"/>
        <v>0</v>
      </c>
      <c r="J341" s="7" t="str">
        <f t="shared" ca="1" si="66"/>
        <v/>
      </c>
      <c r="K341" s="1" t="str">
        <f ca="1">IF(J341="Linea_para_MAIL_creada_por_LuXML",IF(ISERROR(MATCH(INDIRECT(ADDRESS(ROW()-G341,7)),D:D,0)),J341,INDIRECT(ADDRESS(MATCH(INDIRECT(ADDRESS(ROW()-G341,7)),D:D,0),1))),J341)</f>
        <v/>
      </c>
      <c r="L341" s="7">
        <f t="shared" ca="1" si="67"/>
        <v>0</v>
      </c>
      <c r="M341" s="7" t="str">
        <f t="shared" ca="1" si="69"/>
        <v/>
      </c>
      <c r="N341" s="7">
        <f t="shared" ca="1" si="68"/>
        <v>0</v>
      </c>
      <c r="O341" s="9" t="str">
        <f ca="1">IF(N341&gt;-1,INDIRECT(ADDRESS(ROW(),13)),IF(N341&lt;N340,CONCATENATE("&lt;page-count count=",CHAR(34),1+LARGE(N:N,1)-LARGE(N:N,2),CHAR(34),"/&gt;"),INDIRECT(ADDRESS(ROW()-1,13))))</f>
        <v/>
      </c>
      <c r="P341" s="1">
        <f>IF(ROW()&lt;$S$4+2,IF('XML a procesar'!A340="",P340,IF(MID('XML a procesar'!A340,1,1)="&lt;",P340,P340+1)),P340)</f>
        <v>1</v>
      </c>
      <c r="Q341" s="3"/>
    </row>
    <row r="342" spans="1:17" x14ac:dyDescent="0.25">
      <c r="A342" s="1" t="str">
        <f>IF('XML a procesar'!A341&gt;0,'XML a procesar'!A341,"")</f>
        <v/>
      </c>
      <c r="B342" s="7">
        <f t="shared" si="59"/>
        <v>0</v>
      </c>
      <c r="C342" s="1">
        <f t="shared" si="62"/>
        <v>0</v>
      </c>
      <c r="D342" s="1">
        <f t="shared" si="60"/>
        <v>0</v>
      </c>
      <c r="E342" s="1">
        <f t="shared" si="63"/>
        <v>0</v>
      </c>
      <c r="F342" s="1" t="str">
        <f t="shared" ca="1" si="61"/>
        <v/>
      </c>
      <c r="G342" s="1">
        <f t="shared" ca="1" si="64"/>
        <v>0</v>
      </c>
      <c r="H342" s="1">
        <f ca="1">IF(AND(G341&gt;0,G342&gt;G341,NOT(ISERROR(MATCH(G341,D:D,0)))),H341+1,H341)</f>
        <v>0</v>
      </c>
      <c r="I342" s="1">
        <f t="shared" ca="1" si="65"/>
        <v>0</v>
      </c>
      <c r="J342" s="7" t="str">
        <f t="shared" ca="1" si="66"/>
        <v/>
      </c>
      <c r="K342" s="1" t="str">
        <f ca="1">IF(J342="Linea_para_MAIL_creada_por_LuXML",IF(ISERROR(MATCH(INDIRECT(ADDRESS(ROW()-G342,7)),D:D,0)),J342,INDIRECT(ADDRESS(MATCH(INDIRECT(ADDRESS(ROW()-G342,7)),D:D,0),1))),J342)</f>
        <v/>
      </c>
      <c r="L342" s="7">
        <f t="shared" ca="1" si="67"/>
        <v>0</v>
      </c>
      <c r="M342" s="7" t="str">
        <f t="shared" ca="1" si="69"/>
        <v/>
      </c>
      <c r="N342" s="7">
        <f t="shared" ca="1" si="68"/>
        <v>0</v>
      </c>
      <c r="O342" s="9" t="str">
        <f ca="1">IF(N342&gt;-1,INDIRECT(ADDRESS(ROW(),13)),IF(N342&lt;N341,CONCATENATE("&lt;page-count count=",CHAR(34),1+LARGE(N:N,1)-LARGE(N:N,2),CHAR(34),"/&gt;"),INDIRECT(ADDRESS(ROW()-1,13))))</f>
        <v/>
      </c>
      <c r="P342" s="1">
        <f>IF(ROW()&lt;$S$4+2,IF('XML a procesar'!A341="",P341,IF(MID('XML a procesar'!A341,1,1)="&lt;",P341,P341+1)),P341)</f>
        <v>1</v>
      </c>
      <c r="Q342" s="3"/>
    </row>
    <row r="343" spans="1:17" x14ac:dyDescent="0.25">
      <c r="A343" s="1" t="str">
        <f>IF('XML a procesar'!A342&gt;0,'XML a procesar'!A342,"")</f>
        <v/>
      </c>
      <c r="B343" s="7">
        <f t="shared" si="59"/>
        <v>0</v>
      </c>
      <c r="C343" s="1">
        <f t="shared" si="62"/>
        <v>0</v>
      </c>
      <c r="D343" s="1">
        <f t="shared" si="60"/>
        <v>0</v>
      </c>
      <c r="E343" s="1">
        <f t="shared" si="63"/>
        <v>0</v>
      </c>
      <c r="F343" s="1" t="str">
        <f t="shared" ca="1" si="61"/>
        <v/>
      </c>
      <c r="G343" s="1">
        <f t="shared" ca="1" si="64"/>
        <v>0</v>
      </c>
      <c r="H343" s="1">
        <f ca="1">IF(AND(G342&gt;0,G343&gt;G342,NOT(ISERROR(MATCH(G342,D:D,0)))),H342+1,H342)</f>
        <v>0</v>
      </c>
      <c r="I343" s="1">
        <f t="shared" ca="1" si="65"/>
        <v>0</v>
      </c>
      <c r="J343" s="7" t="str">
        <f t="shared" ca="1" si="66"/>
        <v/>
      </c>
      <c r="K343" s="1" t="str">
        <f ca="1">IF(J343="Linea_para_MAIL_creada_por_LuXML",IF(ISERROR(MATCH(INDIRECT(ADDRESS(ROW()-G343,7)),D:D,0)),J343,INDIRECT(ADDRESS(MATCH(INDIRECT(ADDRESS(ROW()-G343,7)),D:D,0),1))),J343)</f>
        <v/>
      </c>
      <c r="L343" s="7">
        <f t="shared" ca="1" si="67"/>
        <v>0</v>
      </c>
      <c r="M343" s="7" t="str">
        <f t="shared" ca="1" si="69"/>
        <v/>
      </c>
      <c r="N343" s="7">
        <f t="shared" ca="1" si="68"/>
        <v>0</v>
      </c>
      <c r="O343" s="9" t="str">
        <f ca="1">IF(N343&gt;-1,INDIRECT(ADDRESS(ROW(),13)),IF(N343&lt;N342,CONCATENATE("&lt;page-count count=",CHAR(34),1+LARGE(N:N,1)-LARGE(N:N,2),CHAR(34),"/&gt;"),INDIRECT(ADDRESS(ROW()-1,13))))</f>
        <v/>
      </c>
      <c r="P343" s="1">
        <f>IF(ROW()&lt;$S$4+2,IF('XML a procesar'!A342="",P342,IF(MID('XML a procesar'!A342,1,1)="&lt;",P342,P342+1)),P342)</f>
        <v>1</v>
      </c>
      <c r="Q343" s="3"/>
    </row>
    <row r="344" spans="1:17" x14ac:dyDescent="0.25">
      <c r="A344" s="1" t="str">
        <f>IF('XML a procesar'!A343&gt;0,'XML a procesar'!A343,"")</f>
        <v/>
      </c>
      <c r="B344" s="7">
        <f t="shared" si="59"/>
        <v>0</v>
      </c>
      <c r="C344" s="1">
        <f t="shared" si="62"/>
        <v>0</v>
      </c>
      <c r="D344" s="1">
        <f t="shared" si="60"/>
        <v>0</v>
      </c>
      <c r="E344" s="1">
        <f t="shared" si="63"/>
        <v>0</v>
      </c>
      <c r="F344" s="1" t="str">
        <f t="shared" ca="1" si="61"/>
        <v/>
      </c>
      <c r="G344" s="1">
        <f t="shared" ca="1" si="64"/>
        <v>0</v>
      </c>
      <c r="H344" s="1">
        <f ca="1">IF(AND(G343&gt;0,G344&gt;G343,NOT(ISERROR(MATCH(G343,D:D,0)))),H343+1,H343)</f>
        <v>0</v>
      </c>
      <c r="I344" s="1">
        <f t="shared" ca="1" si="65"/>
        <v>0</v>
      </c>
      <c r="J344" s="7" t="str">
        <f t="shared" ca="1" si="66"/>
        <v/>
      </c>
      <c r="K344" s="1" t="str">
        <f ca="1">IF(J344="Linea_para_MAIL_creada_por_LuXML",IF(ISERROR(MATCH(INDIRECT(ADDRESS(ROW()-G344,7)),D:D,0)),J344,INDIRECT(ADDRESS(MATCH(INDIRECT(ADDRESS(ROW()-G344,7)),D:D,0),1))),J344)</f>
        <v/>
      </c>
      <c r="L344" s="7">
        <f t="shared" ca="1" si="67"/>
        <v>0</v>
      </c>
      <c r="M344" s="7" t="str">
        <f t="shared" ca="1" si="69"/>
        <v/>
      </c>
      <c r="N344" s="7">
        <f t="shared" ca="1" si="68"/>
        <v>0</v>
      </c>
      <c r="O344" s="9" t="str">
        <f ca="1">IF(N344&gt;-1,INDIRECT(ADDRESS(ROW(),13)),IF(N344&lt;N343,CONCATENATE("&lt;page-count count=",CHAR(34),1+LARGE(N:N,1)-LARGE(N:N,2),CHAR(34),"/&gt;"),INDIRECT(ADDRESS(ROW()-1,13))))</f>
        <v/>
      </c>
      <c r="P344" s="1">
        <f>IF(ROW()&lt;$S$4+2,IF('XML a procesar'!A343="",P343,IF(MID('XML a procesar'!A343,1,1)="&lt;",P343,P343+1)),P343)</f>
        <v>1</v>
      </c>
      <c r="Q344" s="3"/>
    </row>
    <row r="345" spans="1:17" x14ac:dyDescent="0.25">
      <c r="A345" s="1" t="str">
        <f>IF('XML a procesar'!A344&gt;0,'XML a procesar'!A344,"")</f>
        <v/>
      </c>
      <c r="B345" s="7">
        <f t="shared" si="59"/>
        <v>0</v>
      </c>
      <c r="C345" s="1">
        <f t="shared" si="62"/>
        <v>0</v>
      </c>
      <c r="D345" s="1">
        <f t="shared" si="60"/>
        <v>0</v>
      </c>
      <c r="E345" s="1">
        <f t="shared" si="63"/>
        <v>0</v>
      </c>
      <c r="F345" s="1" t="str">
        <f t="shared" ca="1" si="61"/>
        <v/>
      </c>
      <c r="G345" s="1">
        <f t="shared" ca="1" si="64"/>
        <v>0</v>
      </c>
      <c r="H345" s="1">
        <f ca="1">IF(AND(G344&gt;0,G345&gt;G344,NOT(ISERROR(MATCH(G344,D:D,0)))),H344+1,H344)</f>
        <v>0</v>
      </c>
      <c r="I345" s="1">
        <f t="shared" ca="1" si="65"/>
        <v>0</v>
      </c>
      <c r="J345" s="7" t="str">
        <f t="shared" ca="1" si="66"/>
        <v/>
      </c>
      <c r="K345" s="1" t="str">
        <f ca="1">IF(J345="Linea_para_MAIL_creada_por_LuXML",IF(ISERROR(MATCH(INDIRECT(ADDRESS(ROW()-G345,7)),D:D,0)),J345,INDIRECT(ADDRESS(MATCH(INDIRECT(ADDRESS(ROW()-G345,7)),D:D,0),1))),J345)</f>
        <v/>
      </c>
      <c r="L345" s="7">
        <f t="shared" ca="1" si="67"/>
        <v>0</v>
      </c>
      <c r="M345" s="7" t="str">
        <f t="shared" ca="1" si="69"/>
        <v/>
      </c>
      <c r="N345" s="7">
        <f t="shared" ca="1" si="68"/>
        <v>0</v>
      </c>
      <c r="O345" s="9" t="str">
        <f ca="1">IF(N345&gt;-1,INDIRECT(ADDRESS(ROW(),13)),IF(N345&lt;N344,CONCATENATE("&lt;page-count count=",CHAR(34),1+LARGE(N:N,1)-LARGE(N:N,2),CHAR(34),"/&gt;"),INDIRECT(ADDRESS(ROW()-1,13))))</f>
        <v/>
      </c>
      <c r="P345" s="1">
        <f>IF(ROW()&lt;$S$4+2,IF('XML a procesar'!A344="",P344,IF(MID('XML a procesar'!A344,1,1)="&lt;",P344,P344+1)),P344)</f>
        <v>1</v>
      </c>
      <c r="Q345" s="3"/>
    </row>
    <row r="346" spans="1:17" x14ac:dyDescent="0.25">
      <c r="A346" s="1" t="str">
        <f>IF('XML a procesar'!A345&gt;0,'XML a procesar'!A345,"")</f>
        <v/>
      </c>
      <c r="B346" s="7">
        <f t="shared" si="59"/>
        <v>0</v>
      </c>
      <c r="C346" s="1">
        <f t="shared" si="62"/>
        <v>0</v>
      </c>
      <c r="D346" s="1">
        <f t="shared" si="60"/>
        <v>0</v>
      </c>
      <c r="E346" s="1">
        <f t="shared" si="63"/>
        <v>0</v>
      </c>
      <c r="F346" s="1" t="str">
        <f t="shared" ca="1" si="61"/>
        <v/>
      </c>
      <c r="G346" s="1">
        <f t="shared" ca="1" si="64"/>
        <v>0</v>
      </c>
      <c r="H346" s="1">
        <f ca="1">IF(AND(G345&gt;0,G346&gt;G345,NOT(ISERROR(MATCH(G345,D:D,0)))),H345+1,H345)</f>
        <v>0</v>
      </c>
      <c r="I346" s="1">
        <f t="shared" ca="1" si="65"/>
        <v>0</v>
      </c>
      <c r="J346" s="7" t="str">
        <f t="shared" ca="1" si="66"/>
        <v/>
      </c>
      <c r="K346" s="1" t="str">
        <f ca="1">IF(J346="Linea_para_MAIL_creada_por_LuXML",IF(ISERROR(MATCH(INDIRECT(ADDRESS(ROW()-G346,7)),D:D,0)),J346,INDIRECT(ADDRESS(MATCH(INDIRECT(ADDRESS(ROW()-G346,7)),D:D,0),1))),J346)</f>
        <v/>
      </c>
      <c r="L346" s="7">
        <f t="shared" ca="1" si="67"/>
        <v>0</v>
      </c>
      <c r="M346" s="7" t="str">
        <f t="shared" ca="1" si="69"/>
        <v/>
      </c>
      <c r="N346" s="7">
        <f t="shared" ca="1" si="68"/>
        <v>0</v>
      </c>
      <c r="O346" s="9" t="str">
        <f ca="1">IF(N346&gt;-1,INDIRECT(ADDRESS(ROW(),13)),IF(N346&lt;N345,CONCATENATE("&lt;page-count count=",CHAR(34),1+LARGE(N:N,1)-LARGE(N:N,2),CHAR(34),"/&gt;"),INDIRECT(ADDRESS(ROW()-1,13))))</f>
        <v/>
      </c>
      <c r="P346" s="1">
        <f>IF(ROW()&lt;$S$4+2,IF('XML a procesar'!A345="",P345,IF(MID('XML a procesar'!A345,1,1)="&lt;",P345,P345+1)),P345)</f>
        <v>1</v>
      </c>
      <c r="Q346" s="3"/>
    </row>
    <row r="347" spans="1:17" x14ac:dyDescent="0.25">
      <c r="A347" s="1" t="str">
        <f>IF('XML a procesar'!A346&gt;0,'XML a procesar'!A346,"")</f>
        <v/>
      </c>
      <c r="B347" s="7">
        <f t="shared" si="59"/>
        <v>0</v>
      </c>
      <c r="C347" s="1">
        <f t="shared" si="62"/>
        <v>0</v>
      </c>
      <c r="D347" s="1">
        <f t="shared" si="60"/>
        <v>0</v>
      </c>
      <c r="E347" s="1">
        <f t="shared" si="63"/>
        <v>0</v>
      </c>
      <c r="F347" s="1" t="str">
        <f t="shared" ca="1" si="61"/>
        <v/>
      </c>
      <c r="G347" s="1">
        <f t="shared" ca="1" si="64"/>
        <v>0</v>
      </c>
      <c r="H347" s="1">
        <f ca="1">IF(AND(G346&gt;0,G347&gt;G346,NOT(ISERROR(MATCH(G346,D:D,0)))),H346+1,H346)</f>
        <v>0</v>
      </c>
      <c r="I347" s="1">
        <f t="shared" ca="1" si="65"/>
        <v>0</v>
      </c>
      <c r="J347" s="7" t="str">
        <f t="shared" ca="1" si="66"/>
        <v/>
      </c>
      <c r="K347" s="1" t="str">
        <f ca="1">IF(J347="Linea_para_MAIL_creada_por_LuXML",IF(ISERROR(MATCH(INDIRECT(ADDRESS(ROW()-G347,7)),D:D,0)),J347,INDIRECT(ADDRESS(MATCH(INDIRECT(ADDRESS(ROW()-G347,7)),D:D,0),1))),J347)</f>
        <v/>
      </c>
      <c r="L347" s="7">
        <f t="shared" ca="1" si="67"/>
        <v>0</v>
      </c>
      <c r="M347" s="7" t="str">
        <f t="shared" ca="1" si="69"/>
        <v/>
      </c>
      <c r="N347" s="7">
        <f t="shared" ca="1" si="68"/>
        <v>0</v>
      </c>
      <c r="O347" s="9" t="str">
        <f ca="1">IF(N347&gt;-1,INDIRECT(ADDRESS(ROW(),13)),IF(N347&lt;N346,CONCATENATE("&lt;page-count count=",CHAR(34),1+LARGE(N:N,1)-LARGE(N:N,2),CHAR(34),"/&gt;"),INDIRECT(ADDRESS(ROW()-1,13))))</f>
        <v/>
      </c>
      <c r="P347" s="1">
        <f>IF(ROW()&lt;$S$4+2,IF('XML a procesar'!A346="",P346,IF(MID('XML a procesar'!A346,1,1)="&lt;",P346,P346+1)),P346)</f>
        <v>1</v>
      </c>
      <c r="Q347" s="3"/>
    </row>
    <row r="348" spans="1:17" x14ac:dyDescent="0.25">
      <c r="A348" s="1" t="str">
        <f>IF('XML a procesar'!A347&gt;0,'XML a procesar'!A347,"")</f>
        <v/>
      </c>
      <c r="B348" s="7">
        <f t="shared" si="59"/>
        <v>0</v>
      </c>
      <c r="C348" s="1">
        <f t="shared" si="62"/>
        <v>0</v>
      </c>
      <c r="D348" s="1">
        <f t="shared" si="60"/>
        <v>0</v>
      </c>
      <c r="E348" s="1">
        <f t="shared" si="63"/>
        <v>0</v>
      </c>
      <c r="F348" s="1" t="str">
        <f t="shared" ca="1" si="61"/>
        <v/>
      </c>
      <c r="G348" s="1">
        <f t="shared" ca="1" si="64"/>
        <v>0</v>
      </c>
      <c r="H348" s="1">
        <f ca="1">IF(AND(G347&gt;0,G348&gt;G347,NOT(ISERROR(MATCH(G347,D:D,0)))),H347+1,H347)</f>
        <v>0</v>
      </c>
      <c r="I348" s="1">
        <f t="shared" ca="1" si="65"/>
        <v>0</v>
      </c>
      <c r="J348" s="7" t="str">
        <f t="shared" ca="1" si="66"/>
        <v/>
      </c>
      <c r="K348" s="1" t="str">
        <f ca="1">IF(J348="Linea_para_MAIL_creada_por_LuXML",IF(ISERROR(MATCH(INDIRECT(ADDRESS(ROW()-G348,7)),D:D,0)),J348,INDIRECT(ADDRESS(MATCH(INDIRECT(ADDRESS(ROW()-G348,7)),D:D,0),1))),J348)</f>
        <v/>
      </c>
      <c r="L348" s="7">
        <f t="shared" ca="1" si="67"/>
        <v>0</v>
      </c>
      <c r="M348" s="7" t="str">
        <f t="shared" ca="1" si="69"/>
        <v/>
      </c>
      <c r="N348" s="7">
        <f t="shared" ca="1" si="68"/>
        <v>0</v>
      </c>
      <c r="O348" s="9" t="str">
        <f ca="1">IF(N348&gt;-1,INDIRECT(ADDRESS(ROW(),13)),IF(N348&lt;N347,CONCATENATE("&lt;page-count count=",CHAR(34),1+LARGE(N:N,1)-LARGE(N:N,2),CHAR(34),"/&gt;"),INDIRECT(ADDRESS(ROW()-1,13))))</f>
        <v/>
      </c>
      <c r="P348" s="1">
        <f>IF(ROW()&lt;$S$4+2,IF('XML a procesar'!A347="",P347,IF(MID('XML a procesar'!A347,1,1)="&lt;",P347,P347+1)),P347)</f>
        <v>1</v>
      </c>
      <c r="Q348" s="3"/>
    </row>
    <row r="349" spans="1:17" x14ac:dyDescent="0.25">
      <c r="A349" s="1" t="str">
        <f>IF('XML a procesar'!A348&gt;0,'XML a procesar'!A348,"")</f>
        <v/>
      </c>
      <c r="B349" s="7">
        <f t="shared" si="59"/>
        <v>0</v>
      </c>
      <c r="C349" s="1">
        <f t="shared" si="62"/>
        <v>0</v>
      </c>
      <c r="D349" s="1">
        <f t="shared" si="60"/>
        <v>0</v>
      </c>
      <c r="E349" s="1">
        <f t="shared" si="63"/>
        <v>0</v>
      </c>
      <c r="F349" s="1" t="str">
        <f t="shared" ca="1" si="61"/>
        <v/>
      </c>
      <c r="G349" s="1">
        <f t="shared" ca="1" si="64"/>
        <v>0</v>
      </c>
      <c r="H349" s="1">
        <f ca="1">IF(AND(G348&gt;0,G349&gt;G348,NOT(ISERROR(MATCH(G348,D:D,0)))),H348+1,H348)</f>
        <v>0</v>
      </c>
      <c r="I349" s="1">
        <f t="shared" ca="1" si="65"/>
        <v>0</v>
      </c>
      <c r="J349" s="7" t="str">
        <f t="shared" ca="1" si="66"/>
        <v/>
      </c>
      <c r="K349" s="1" t="str">
        <f ca="1">IF(J349="Linea_para_MAIL_creada_por_LuXML",IF(ISERROR(MATCH(INDIRECT(ADDRESS(ROW()-G349,7)),D:D,0)),J349,INDIRECT(ADDRESS(MATCH(INDIRECT(ADDRESS(ROW()-G349,7)),D:D,0),1))),J349)</f>
        <v/>
      </c>
      <c r="L349" s="7">
        <f t="shared" ca="1" si="67"/>
        <v>0</v>
      </c>
      <c r="M349" s="7" t="str">
        <f t="shared" ca="1" si="69"/>
        <v/>
      </c>
      <c r="N349" s="7">
        <f t="shared" ca="1" si="68"/>
        <v>0</v>
      </c>
      <c r="O349" s="9" t="str">
        <f ca="1">IF(N349&gt;-1,INDIRECT(ADDRESS(ROW(),13)),IF(N349&lt;N348,CONCATENATE("&lt;page-count count=",CHAR(34),1+LARGE(N:N,1)-LARGE(N:N,2),CHAR(34),"/&gt;"),INDIRECT(ADDRESS(ROW()-1,13))))</f>
        <v/>
      </c>
      <c r="P349" s="1">
        <f>IF(ROW()&lt;$S$4+2,IF('XML a procesar'!A348="",P348,IF(MID('XML a procesar'!A348,1,1)="&lt;",P348,P348+1)),P348)</f>
        <v>1</v>
      </c>
      <c r="Q349" s="3"/>
    </row>
    <row r="350" spans="1:17" x14ac:dyDescent="0.25">
      <c r="A350" s="1" t="str">
        <f>IF('XML a procesar'!A349&gt;0,'XML a procesar'!A349,"")</f>
        <v/>
      </c>
      <c r="B350" s="7">
        <f t="shared" si="59"/>
        <v>0</v>
      </c>
      <c r="C350" s="1">
        <f t="shared" si="62"/>
        <v>0</v>
      </c>
      <c r="D350" s="1">
        <f t="shared" si="60"/>
        <v>0</v>
      </c>
      <c r="E350" s="1">
        <f t="shared" si="63"/>
        <v>0</v>
      </c>
      <c r="F350" s="1" t="str">
        <f t="shared" ca="1" si="61"/>
        <v/>
      </c>
      <c r="G350" s="1">
        <f t="shared" ca="1" si="64"/>
        <v>0</v>
      </c>
      <c r="H350" s="1">
        <f ca="1">IF(AND(G349&gt;0,G350&gt;G349,NOT(ISERROR(MATCH(G349,D:D,0)))),H349+1,H349)</f>
        <v>0</v>
      </c>
      <c r="I350" s="1">
        <f t="shared" ca="1" si="65"/>
        <v>0</v>
      </c>
      <c r="J350" s="7" t="str">
        <f t="shared" ca="1" si="66"/>
        <v/>
      </c>
      <c r="K350" s="1" t="str">
        <f ca="1">IF(J350="Linea_para_MAIL_creada_por_LuXML",IF(ISERROR(MATCH(INDIRECT(ADDRESS(ROW()-G350,7)),D:D,0)),J350,INDIRECT(ADDRESS(MATCH(INDIRECT(ADDRESS(ROW()-G350,7)),D:D,0),1))),J350)</f>
        <v/>
      </c>
      <c r="L350" s="7">
        <f t="shared" ca="1" si="67"/>
        <v>0</v>
      </c>
      <c r="M350" s="7" t="str">
        <f t="shared" ca="1" si="69"/>
        <v/>
      </c>
      <c r="N350" s="7">
        <f t="shared" ca="1" si="68"/>
        <v>0</v>
      </c>
      <c r="O350" s="9" t="str">
        <f ca="1">IF(N350&gt;-1,INDIRECT(ADDRESS(ROW(),13)),IF(N350&lt;N349,CONCATENATE("&lt;page-count count=",CHAR(34),1+LARGE(N:N,1)-LARGE(N:N,2),CHAR(34),"/&gt;"),INDIRECT(ADDRESS(ROW()-1,13))))</f>
        <v/>
      </c>
      <c r="P350" s="1">
        <f>IF(ROW()&lt;$S$4+2,IF('XML a procesar'!A349="",P349,IF(MID('XML a procesar'!A349,1,1)="&lt;",P349,P349+1)),P349)</f>
        <v>1</v>
      </c>
      <c r="Q350" s="3"/>
    </row>
    <row r="351" spans="1:17" x14ac:dyDescent="0.25">
      <c r="A351" s="1" t="str">
        <f>IF('XML a procesar'!A350&gt;0,'XML a procesar'!A350,"")</f>
        <v/>
      </c>
      <c r="B351" s="7">
        <f t="shared" si="59"/>
        <v>0</v>
      </c>
      <c r="C351" s="1">
        <f t="shared" si="62"/>
        <v>0</v>
      </c>
      <c r="D351" s="1">
        <f t="shared" si="60"/>
        <v>0</v>
      </c>
      <c r="E351" s="1">
        <f t="shared" si="63"/>
        <v>0</v>
      </c>
      <c r="F351" s="1" t="str">
        <f t="shared" ca="1" si="61"/>
        <v/>
      </c>
      <c r="G351" s="1">
        <f t="shared" ca="1" si="64"/>
        <v>0</v>
      </c>
      <c r="H351" s="1">
        <f ca="1">IF(AND(G350&gt;0,G351&gt;G350,NOT(ISERROR(MATCH(G350,D:D,0)))),H350+1,H350)</f>
        <v>0</v>
      </c>
      <c r="I351" s="1">
        <f t="shared" ca="1" si="65"/>
        <v>0</v>
      </c>
      <c r="J351" s="7" t="str">
        <f t="shared" ca="1" si="66"/>
        <v/>
      </c>
      <c r="K351" s="1" t="str">
        <f ca="1">IF(J351="Linea_para_MAIL_creada_por_LuXML",IF(ISERROR(MATCH(INDIRECT(ADDRESS(ROW()-G351,7)),D:D,0)),J351,INDIRECT(ADDRESS(MATCH(INDIRECT(ADDRESS(ROW()-G351,7)),D:D,0),1))),J351)</f>
        <v/>
      </c>
      <c r="L351" s="7">
        <f t="shared" ca="1" si="67"/>
        <v>0</v>
      </c>
      <c r="M351" s="7" t="str">
        <f t="shared" ca="1" si="69"/>
        <v/>
      </c>
      <c r="N351" s="7">
        <f t="shared" ca="1" si="68"/>
        <v>0</v>
      </c>
      <c r="O351" s="9" t="str">
        <f ca="1">IF(N351&gt;-1,INDIRECT(ADDRESS(ROW(),13)),IF(N351&lt;N350,CONCATENATE("&lt;page-count count=",CHAR(34),1+LARGE(N:N,1)-LARGE(N:N,2),CHAR(34),"/&gt;"),INDIRECT(ADDRESS(ROW()-1,13))))</f>
        <v/>
      </c>
      <c r="P351" s="1">
        <f>IF(ROW()&lt;$S$4+2,IF('XML a procesar'!A350="",P350,IF(MID('XML a procesar'!A350,1,1)="&lt;",P350,P350+1)),P350)</f>
        <v>1</v>
      </c>
      <c r="Q351" s="3"/>
    </row>
    <row r="352" spans="1:17" x14ac:dyDescent="0.25">
      <c r="A352" s="1" t="str">
        <f>IF('XML a procesar'!A351&gt;0,'XML a procesar'!A351,"")</f>
        <v/>
      </c>
      <c r="B352" s="7">
        <f t="shared" si="59"/>
        <v>0</v>
      </c>
      <c r="C352" s="1">
        <f t="shared" si="62"/>
        <v>0</v>
      </c>
      <c r="D352" s="1">
        <f t="shared" si="60"/>
        <v>0</v>
      </c>
      <c r="E352" s="1">
        <f t="shared" si="63"/>
        <v>0</v>
      </c>
      <c r="F352" s="1" t="str">
        <f t="shared" ca="1" si="61"/>
        <v/>
      </c>
      <c r="G352" s="1">
        <f t="shared" ca="1" si="64"/>
        <v>0</v>
      </c>
      <c r="H352" s="1">
        <f ca="1">IF(AND(G351&gt;0,G352&gt;G351,NOT(ISERROR(MATCH(G351,D:D,0)))),H351+1,H351)</f>
        <v>0</v>
      </c>
      <c r="I352" s="1">
        <f t="shared" ca="1" si="65"/>
        <v>0</v>
      </c>
      <c r="J352" s="7" t="str">
        <f t="shared" ca="1" si="66"/>
        <v/>
      </c>
      <c r="K352" s="1" t="str">
        <f ca="1">IF(J352="Linea_para_MAIL_creada_por_LuXML",IF(ISERROR(MATCH(INDIRECT(ADDRESS(ROW()-G352,7)),D:D,0)),J352,INDIRECT(ADDRESS(MATCH(INDIRECT(ADDRESS(ROW()-G352,7)),D:D,0),1))),J352)</f>
        <v/>
      </c>
      <c r="L352" s="7">
        <f t="shared" ca="1" si="67"/>
        <v>0</v>
      </c>
      <c r="M352" s="7" t="str">
        <f t="shared" ca="1" si="69"/>
        <v/>
      </c>
      <c r="N352" s="7">
        <f t="shared" ca="1" si="68"/>
        <v>0</v>
      </c>
      <c r="O352" s="9" t="str">
        <f ca="1">IF(N352&gt;-1,INDIRECT(ADDRESS(ROW(),13)),IF(N352&lt;N351,CONCATENATE("&lt;page-count count=",CHAR(34),1+LARGE(N:N,1)-LARGE(N:N,2),CHAR(34),"/&gt;"),INDIRECT(ADDRESS(ROW()-1,13))))</f>
        <v/>
      </c>
      <c r="P352" s="1">
        <f>IF(ROW()&lt;$S$4+2,IF('XML a procesar'!A351="",P351,IF(MID('XML a procesar'!A351,1,1)="&lt;",P351,P351+1)),P351)</f>
        <v>1</v>
      </c>
      <c r="Q352" s="3"/>
    </row>
    <row r="353" spans="1:17" x14ac:dyDescent="0.25">
      <c r="A353" s="1" t="str">
        <f>IF('XML a procesar'!A352&gt;0,'XML a procesar'!A352,"")</f>
        <v/>
      </c>
      <c r="B353" s="7">
        <f t="shared" si="59"/>
        <v>0</v>
      </c>
      <c r="C353" s="1">
        <f t="shared" si="62"/>
        <v>0</v>
      </c>
      <c r="D353" s="1">
        <f t="shared" si="60"/>
        <v>0</v>
      </c>
      <c r="E353" s="1">
        <f t="shared" si="63"/>
        <v>0</v>
      </c>
      <c r="F353" s="1" t="str">
        <f t="shared" ca="1" si="61"/>
        <v/>
      </c>
      <c r="G353" s="1">
        <f t="shared" ca="1" si="64"/>
        <v>0</v>
      </c>
      <c r="H353" s="1">
        <f ca="1">IF(AND(G352&gt;0,G353&gt;G352,NOT(ISERROR(MATCH(G352,D:D,0)))),H352+1,H352)</f>
        <v>0</v>
      </c>
      <c r="I353" s="1">
        <f t="shared" ca="1" si="65"/>
        <v>0</v>
      </c>
      <c r="J353" s="7" t="str">
        <f t="shared" ca="1" si="66"/>
        <v/>
      </c>
      <c r="K353" s="1" t="str">
        <f ca="1">IF(J353="Linea_para_MAIL_creada_por_LuXML",IF(ISERROR(MATCH(INDIRECT(ADDRESS(ROW()-G353,7)),D:D,0)),J353,INDIRECT(ADDRESS(MATCH(INDIRECT(ADDRESS(ROW()-G353,7)),D:D,0),1))),J353)</f>
        <v/>
      </c>
      <c r="L353" s="7">
        <f t="shared" ca="1" si="67"/>
        <v>0</v>
      </c>
      <c r="M353" s="7" t="str">
        <f t="shared" ca="1" si="69"/>
        <v/>
      </c>
      <c r="N353" s="7">
        <f t="shared" ca="1" si="68"/>
        <v>0</v>
      </c>
      <c r="O353" s="9" t="str">
        <f ca="1">IF(N353&gt;-1,INDIRECT(ADDRESS(ROW(),13)),IF(N353&lt;N352,CONCATENATE("&lt;page-count count=",CHAR(34),1+LARGE(N:N,1)-LARGE(N:N,2),CHAR(34),"/&gt;"),INDIRECT(ADDRESS(ROW()-1,13))))</f>
        <v/>
      </c>
      <c r="P353" s="1">
        <f>IF(ROW()&lt;$S$4+2,IF('XML a procesar'!A352="",P352,IF(MID('XML a procesar'!A352,1,1)="&lt;",P352,P352+1)),P352)</f>
        <v>1</v>
      </c>
      <c r="Q353" s="3"/>
    </row>
    <row r="354" spans="1:17" x14ac:dyDescent="0.25">
      <c r="A354" s="1" t="str">
        <f>IF('XML a procesar'!A353&gt;0,'XML a procesar'!A353,"")</f>
        <v/>
      </c>
      <c r="B354" s="7">
        <f t="shared" si="59"/>
        <v>0</v>
      </c>
      <c r="C354" s="1">
        <f t="shared" si="62"/>
        <v>0</v>
      </c>
      <c r="D354" s="1">
        <f t="shared" si="60"/>
        <v>0</v>
      </c>
      <c r="E354" s="1">
        <f t="shared" si="63"/>
        <v>0</v>
      </c>
      <c r="F354" s="1" t="str">
        <f t="shared" ca="1" si="61"/>
        <v/>
      </c>
      <c r="G354" s="1">
        <f t="shared" ca="1" si="64"/>
        <v>0</v>
      </c>
      <c r="H354" s="1">
        <f ca="1">IF(AND(G353&gt;0,G354&gt;G353,NOT(ISERROR(MATCH(G353,D:D,0)))),H353+1,H353)</f>
        <v>0</v>
      </c>
      <c r="I354" s="1">
        <f t="shared" ca="1" si="65"/>
        <v>0</v>
      </c>
      <c r="J354" s="7" t="str">
        <f t="shared" ca="1" si="66"/>
        <v/>
      </c>
      <c r="K354" s="1" t="str">
        <f ca="1">IF(J354="Linea_para_MAIL_creada_por_LuXML",IF(ISERROR(MATCH(INDIRECT(ADDRESS(ROW()-G354,7)),D:D,0)),J354,INDIRECT(ADDRESS(MATCH(INDIRECT(ADDRESS(ROW()-G354,7)),D:D,0),1))),J354)</f>
        <v/>
      </c>
      <c r="L354" s="7">
        <f t="shared" ca="1" si="67"/>
        <v>0</v>
      </c>
      <c r="M354" s="7" t="str">
        <f t="shared" ca="1" si="69"/>
        <v/>
      </c>
      <c r="N354" s="7">
        <f t="shared" ca="1" si="68"/>
        <v>0</v>
      </c>
      <c r="O354" s="9" t="str">
        <f ca="1">IF(N354&gt;-1,INDIRECT(ADDRESS(ROW(),13)),IF(N354&lt;N353,CONCATENATE("&lt;page-count count=",CHAR(34),1+LARGE(N:N,1)-LARGE(N:N,2),CHAR(34),"/&gt;"),INDIRECT(ADDRESS(ROW()-1,13))))</f>
        <v/>
      </c>
      <c r="P354" s="1">
        <f>IF(ROW()&lt;$S$4+2,IF('XML a procesar'!A353="",P353,IF(MID('XML a procesar'!A353,1,1)="&lt;",P353,P353+1)),P353)</f>
        <v>1</v>
      </c>
      <c r="Q354" s="3"/>
    </row>
    <row r="355" spans="1:17" x14ac:dyDescent="0.25">
      <c r="A355" s="1" t="str">
        <f>IF('XML a procesar'!A354&gt;0,'XML a procesar'!A354,"")</f>
        <v/>
      </c>
      <c r="B355" s="7">
        <f t="shared" si="59"/>
        <v>0</v>
      </c>
      <c r="C355" s="1">
        <f t="shared" si="62"/>
        <v>0</v>
      </c>
      <c r="D355" s="1">
        <f t="shared" si="60"/>
        <v>0</v>
      </c>
      <c r="E355" s="1">
        <f t="shared" si="63"/>
        <v>0</v>
      </c>
      <c r="F355" s="1" t="str">
        <f t="shared" ca="1" si="61"/>
        <v/>
      </c>
      <c r="G355" s="1">
        <f t="shared" ca="1" si="64"/>
        <v>0</v>
      </c>
      <c r="H355" s="1">
        <f ca="1">IF(AND(G354&gt;0,G355&gt;G354,NOT(ISERROR(MATCH(G354,D:D,0)))),H354+1,H354)</f>
        <v>0</v>
      </c>
      <c r="I355" s="1">
        <f t="shared" ca="1" si="65"/>
        <v>0</v>
      </c>
      <c r="J355" s="7" t="str">
        <f t="shared" ca="1" si="66"/>
        <v/>
      </c>
      <c r="K355" s="1" t="str">
        <f ca="1">IF(J355="Linea_para_MAIL_creada_por_LuXML",IF(ISERROR(MATCH(INDIRECT(ADDRESS(ROW()-G355,7)),D:D,0)),J355,INDIRECT(ADDRESS(MATCH(INDIRECT(ADDRESS(ROW()-G355,7)),D:D,0),1))),J355)</f>
        <v/>
      </c>
      <c r="L355" s="7">
        <f t="shared" ca="1" si="67"/>
        <v>0</v>
      </c>
      <c r="M355" s="7" t="str">
        <f t="shared" ca="1" si="69"/>
        <v/>
      </c>
      <c r="N355" s="7">
        <f t="shared" ca="1" si="68"/>
        <v>0</v>
      </c>
      <c r="O355" s="9" t="str">
        <f ca="1">IF(N355&gt;-1,INDIRECT(ADDRESS(ROW(),13)),IF(N355&lt;N354,CONCATENATE("&lt;page-count count=",CHAR(34),1+LARGE(N:N,1)-LARGE(N:N,2),CHAR(34),"/&gt;"),INDIRECT(ADDRESS(ROW()-1,13))))</f>
        <v/>
      </c>
      <c r="P355" s="1">
        <f>IF(ROW()&lt;$S$4+2,IF('XML a procesar'!A354="",P354,IF(MID('XML a procesar'!A354,1,1)="&lt;",P354,P354+1)),P354)</f>
        <v>1</v>
      </c>
      <c r="Q355" s="3"/>
    </row>
    <row r="356" spans="1:17" x14ac:dyDescent="0.25">
      <c r="A356" s="1" t="str">
        <f>IF('XML a procesar'!A355&gt;0,'XML a procesar'!A355,"")</f>
        <v/>
      </c>
      <c r="B356" s="7">
        <f t="shared" si="59"/>
        <v>0</v>
      </c>
      <c r="C356" s="1">
        <f t="shared" si="62"/>
        <v>0</v>
      </c>
      <c r="D356" s="1">
        <f t="shared" si="60"/>
        <v>0</v>
      </c>
      <c r="E356" s="1">
        <f t="shared" si="63"/>
        <v>0</v>
      </c>
      <c r="F356" s="1" t="str">
        <f t="shared" ca="1" si="61"/>
        <v/>
      </c>
      <c r="G356" s="1">
        <f t="shared" ca="1" si="64"/>
        <v>0</v>
      </c>
      <c r="H356" s="1">
        <f ca="1">IF(AND(G355&gt;0,G356&gt;G355,NOT(ISERROR(MATCH(G355,D:D,0)))),H355+1,H355)</f>
        <v>0</v>
      </c>
      <c r="I356" s="1">
        <f t="shared" ca="1" si="65"/>
        <v>0</v>
      </c>
      <c r="J356" s="7" t="str">
        <f t="shared" ca="1" si="66"/>
        <v/>
      </c>
      <c r="K356" s="1" t="str">
        <f ca="1">IF(J356="Linea_para_MAIL_creada_por_LuXML",IF(ISERROR(MATCH(INDIRECT(ADDRESS(ROW()-G356,7)),D:D,0)),J356,INDIRECT(ADDRESS(MATCH(INDIRECT(ADDRESS(ROW()-G356,7)),D:D,0),1))),J356)</f>
        <v/>
      </c>
      <c r="L356" s="7">
        <f t="shared" ca="1" si="67"/>
        <v>0</v>
      </c>
      <c r="M356" s="7" t="str">
        <f t="shared" ca="1" si="69"/>
        <v/>
      </c>
      <c r="N356" s="7">
        <f t="shared" ca="1" si="68"/>
        <v>0</v>
      </c>
      <c r="O356" s="9" t="str">
        <f ca="1">IF(N356&gt;-1,INDIRECT(ADDRESS(ROW(),13)),IF(N356&lt;N355,CONCATENATE("&lt;page-count count=",CHAR(34),1+LARGE(N:N,1)-LARGE(N:N,2),CHAR(34),"/&gt;"),INDIRECT(ADDRESS(ROW()-1,13))))</f>
        <v/>
      </c>
      <c r="P356" s="1">
        <f>IF(ROW()&lt;$S$4+2,IF('XML a procesar'!A355="",P355,IF(MID('XML a procesar'!A355,1,1)="&lt;",P355,P355+1)),P355)</f>
        <v>1</v>
      </c>
      <c r="Q356" s="3"/>
    </row>
    <row r="357" spans="1:17" x14ac:dyDescent="0.25">
      <c r="A357" s="1" t="str">
        <f>IF('XML a procesar'!A356&gt;0,'XML a procesar'!A356,"")</f>
        <v/>
      </c>
      <c r="B357" s="7">
        <f t="shared" si="59"/>
        <v>0</v>
      </c>
      <c r="C357" s="1">
        <f t="shared" si="62"/>
        <v>0</v>
      </c>
      <c r="D357" s="1">
        <f t="shared" si="60"/>
        <v>0</v>
      </c>
      <c r="E357" s="1">
        <f t="shared" si="63"/>
        <v>0</v>
      </c>
      <c r="F357" s="1" t="str">
        <f t="shared" ca="1" si="61"/>
        <v/>
      </c>
      <c r="G357" s="1">
        <f t="shared" ca="1" si="64"/>
        <v>0</v>
      </c>
      <c r="H357" s="1">
        <f ca="1">IF(AND(G356&gt;0,G357&gt;G356,NOT(ISERROR(MATCH(G356,D:D,0)))),H356+1,H356)</f>
        <v>0</v>
      </c>
      <c r="I357" s="1">
        <f t="shared" ca="1" si="65"/>
        <v>0</v>
      </c>
      <c r="J357" s="7" t="str">
        <f t="shared" ca="1" si="66"/>
        <v/>
      </c>
      <c r="K357" s="1" t="str">
        <f ca="1">IF(J357="Linea_para_MAIL_creada_por_LuXML",IF(ISERROR(MATCH(INDIRECT(ADDRESS(ROW()-G357,7)),D:D,0)),J357,INDIRECT(ADDRESS(MATCH(INDIRECT(ADDRESS(ROW()-G357,7)),D:D,0),1))),J357)</f>
        <v/>
      </c>
      <c r="L357" s="7">
        <f t="shared" ca="1" si="67"/>
        <v>0</v>
      </c>
      <c r="M357" s="7" t="str">
        <f t="shared" ca="1" si="69"/>
        <v/>
      </c>
      <c r="N357" s="7">
        <f t="shared" ca="1" si="68"/>
        <v>0</v>
      </c>
      <c r="O357" s="9" t="str">
        <f ca="1">IF(N357&gt;-1,INDIRECT(ADDRESS(ROW(),13)),IF(N357&lt;N356,CONCATENATE("&lt;page-count count=",CHAR(34),1+LARGE(N:N,1)-LARGE(N:N,2),CHAR(34),"/&gt;"),INDIRECT(ADDRESS(ROW()-1,13))))</f>
        <v/>
      </c>
      <c r="P357" s="1">
        <f>IF(ROW()&lt;$S$4+2,IF('XML a procesar'!A356="",P356,IF(MID('XML a procesar'!A356,1,1)="&lt;",P356,P356+1)),P356)</f>
        <v>1</v>
      </c>
      <c r="Q357" s="3"/>
    </row>
    <row r="358" spans="1:17" x14ac:dyDescent="0.25">
      <c r="A358" s="1" t="str">
        <f>IF('XML a procesar'!A357&gt;0,'XML a procesar'!A357,"")</f>
        <v/>
      </c>
      <c r="B358" s="7">
        <f t="shared" si="59"/>
        <v>0</v>
      </c>
      <c r="C358" s="1">
        <f t="shared" si="62"/>
        <v>0</v>
      </c>
      <c r="D358" s="1">
        <f t="shared" si="60"/>
        <v>0</v>
      </c>
      <c r="E358" s="1">
        <f t="shared" si="63"/>
        <v>0</v>
      </c>
      <c r="F358" s="1" t="str">
        <f t="shared" ca="1" si="61"/>
        <v/>
      </c>
      <c r="G358" s="1">
        <f t="shared" ca="1" si="64"/>
        <v>0</v>
      </c>
      <c r="H358" s="1">
        <f ca="1">IF(AND(G357&gt;0,G358&gt;G357,NOT(ISERROR(MATCH(G357,D:D,0)))),H357+1,H357)</f>
        <v>0</v>
      </c>
      <c r="I358" s="1">
        <f t="shared" ca="1" si="65"/>
        <v>0</v>
      </c>
      <c r="J358" s="7" t="str">
        <f t="shared" ca="1" si="66"/>
        <v/>
      </c>
      <c r="K358" s="1" t="str">
        <f ca="1">IF(J358="Linea_para_MAIL_creada_por_LuXML",IF(ISERROR(MATCH(INDIRECT(ADDRESS(ROW()-G358,7)),D:D,0)),J358,INDIRECT(ADDRESS(MATCH(INDIRECT(ADDRESS(ROW()-G358,7)),D:D,0),1))),J358)</f>
        <v/>
      </c>
      <c r="L358" s="7">
        <f t="shared" ca="1" si="67"/>
        <v>0</v>
      </c>
      <c r="M358" s="7" t="str">
        <f t="shared" ca="1" si="69"/>
        <v/>
      </c>
      <c r="N358" s="7">
        <f t="shared" ca="1" si="68"/>
        <v>0</v>
      </c>
      <c r="O358" s="9" t="str">
        <f ca="1">IF(N358&gt;-1,INDIRECT(ADDRESS(ROW(),13)),IF(N358&lt;N357,CONCATENATE("&lt;page-count count=",CHAR(34),1+LARGE(N:N,1)-LARGE(N:N,2),CHAR(34),"/&gt;"),INDIRECT(ADDRESS(ROW()-1,13))))</f>
        <v/>
      </c>
      <c r="P358" s="1">
        <f>IF(ROW()&lt;$S$4+2,IF('XML a procesar'!A357="",P357,IF(MID('XML a procesar'!A357,1,1)="&lt;",P357,P357+1)),P357)</f>
        <v>1</v>
      </c>
      <c r="Q358" s="3"/>
    </row>
    <row r="359" spans="1:17" x14ac:dyDescent="0.25">
      <c r="A359" s="1" t="str">
        <f>IF('XML a procesar'!A358&gt;0,'XML a procesar'!A358,"")</f>
        <v/>
      </c>
      <c r="B359" s="7">
        <f t="shared" si="59"/>
        <v>0</v>
      </c>
      <c r="C359" s="1">
        <f t="shared" si="62"/>
        <v>0</v>
      </c>
      <c r="D359" s="1">
        <f t="shared" si="60"/>
        <v>0</v>
      </c>
      <c r="E359" s="1">
        <f t="shared" si="63"/>
        <v>0</v>
      </c>
      <c r="F359" s="1" t="str">
        <f t="shared" ca="1" si="61"/>
        <v/>
      </c>
      <c r="G359" s="1">
        <f t="shared" ca="1" si="64"/>
        <v>0</v>
      </c>
      <c r="H359" s="1">
        <f ca="1">IF(AND(G358&gt;0,G359&gt;G358,NOT(ISERROR(MATCH(G358,D:D,0)))),H358+1,H358)</f>
        <v>0</v>
      </c>
      <c r="I359" s="1">
        <f t="shared" ca="1" si="65"/>
        <v>0</v>
      </c>
      <c r="J359" s="7" t="str">
        <f t="shared" ca="1" si="66"/>
        <v/>
      </c>
      <c r="K359" s="1" t="str">
        <f ca="1">IF(J359="Linea_para_MAIL_creada_por_LuXML",IF(ISERROR(MATCH(INDIRECT(ADDRESS(ROW()-G359,7)),D:D,0)),J359,INDIRECT(ADDRESS(MATCH(INDIRECT(ADDRESS(ROW()-G359,7)),D:D,0),1))),J359)</f>
        <v/>
      </c>
      <c r="L359" s="7">
        <f t="shared" ca="1" si="67"/>
        <v>0</v>
      </c>
      <c r="M359" s="7" t="str">
        <f t="shared" ca="1" si="69"/>
        <v/>
      </c>
      <c r="N359" s="7">
        <f t="shared" ca="1" si="68"/>
        <v>0</v>
      </c>
      <c r="O359" s="9" t="str">
        <f ca="1">IF(N359&gt;-1,INDIRECT(ADDRESS(ROW(),13)),IF(N359&lt;N358,CONCATENATE("&lt;page-count count=",CHAR(34),1+LARGE(N:N,1)-LARGE(N:N,2),CHAR(34),"/&gt;"),INDIRECT(ADDRESS(ROW()-1,13))))</f>
        <v/>
      </c>
      <c r="P359" s="1">
        <f>IF(ROW()&lt;$S$4+2,IF('XML a procesar'!A358="",P358,IF(MID('XML a procesar'!A358,1,1)="&lt;",P358,P358+1)),P358)</f>
        <v>1</v>
      </c>
      <c r="Q359" s="3"/>
    </row>
    <row r="360" spans="1:17" x14ac:dyDescent="0.25">
      <c r="A360" s="1" t="str">
        <f>IF('XML a procesar'!A359&gt;0,'XML a procesar'!A359,"")</f>
        <v/>
      </c>
      <c r="B360" s="7">
        <f t="shared" si="59"/>
        <v>0</v>
      </c>
      <c r="C360" s="1">
        <f t="shared" si="62"/>
        <v>0</v>
      </c>
      <c r="D360" s="1">
        <f t="shared" si="60"/>
        <v>0</v>
      </c>
      <c r="E360" s="1">
        <f t="shared" si="63"/>
        <v>0</v>
      </c>
      <c r="F360" s="1" t="str">
        <f t="shared" ca="1" si="61"/>
        <v/>
      </c>
      <c r="G360" s="1">
        <f t="shared" ca="1" si="64"/>
        <v>0</v>
      </c>
      <c r="H360" s="1">
        <f ca="1">IF(AND(G359&gt;0,G360&gt;G359,NOT(ISERROR(MATCH(G359,D:D,0)))),H359+1,H359)</f>
        <v>0</v>
      </c>
      <c r="I360" s="1">
        <f t="shared" ca="1" si="65"/>
        <v>0</v>
      </c>
      <c r="J360" s="7" t="str">
        <f t="shared" ca="1" si="66"/>
        <v/>
      </c>
      <c r="K360" s="1" t="str">
        <f ca="1">IF(J360="Linea_para_MAIL_creada_por_LuXML",IF(ISERROR(MATCH(INDIRECT(ADDRESS(ROW()-G360,7)),D:D,0)),J360,INDIRECT(ADDRESS(MATCH(INDIRECT(ADDRESS(ROW()-G360,7)),D:D,0),1))),J360)</f>
        <v/>
      </c>
      <c r="L360" s="7">
        <f t="shared" ca="1" si="67"/>
        <v>0</v>
      </c>
      <c r="M360" s="7" t="str">
        <f t="shared" ca="1" si="69"/>
        <v/>
      </c>
      <c r="N360" s="7">
        <f t="shared" ca="1" si="68"/>
        <v>0</v>
      </c>
      <c r="O360" s="9" t="str">
        <f ca="1">IF(N360&gt;-1,INDIRECT(ADDRESS(ROW(),13)),IF(N360&lt;N359,CONCATENATE("&lt;page-count count=",CHAR(34),1+LARGE(N:N,1)-LARGE(N:N,2),CHAR(34),"/&gt;"),INDIRECT(ADDRESS(ROW()-1,13))))</f>
        <v/>
      </c>
      <c r="P360" s="1">
        <f>IF(ROW()&lt;$S$4+2,IF('XML a procesar'!A359="",P359,IF(MID('XML a procesar'!A359,1,1)="&lt;",P359,P359+1)),P359)</f>
        <v>1</v>
      </c>
      <c r="Q360" s="3"/>
    </row>
    <row r="361" spans="1:17" x14ac:dyDescent="0.25">
      <c r="A361" s="1" t="str">
        <f>IF('XML a procesar'!A360&gt;0,'XML a procesar'!A360,"")</f>
        <v/>
      </c>
      <c r="B361" s="7">
        <f t="shared" si="59"/>
        <v>0</v>
      </c>
      <c r="C361" s="1">
        <f t="shared" si="62"/>
        <v>0</v>
      </c>
      <c r="D361" s="1">
        <f t="shared" si="60"/>
        <v>0</v>
      </c>
      <c r="E361" s="1">
        <f t="shared" si="63"/>
        <v>0</v>
      </c>
      <c r="F361" s="1" t="str">
        <f t="shared" ca="1" si="61"/>
        <v/>
      </c>
      <c r="G361" s="1">
        <f t="shared" ca="1" si="64"/>
        <v>0</v>
      </c>
      <c r="H361" s="1">
        <f ca="1">IF(AND(G360&gt;0,G361&gt;G360,NOT(ISERROR(MATCH(G360,D:D,0)))),H360+1,H360)</f>
        <v>0</v>
      </c>
      <c r="I361" s="1">
        <f t="shared" ca="1" si="65"/>
        <v>0</v>
      </c>
      <c r="J361" s="7" t="str">
        <f t="shared" ca="1" si="66"/>
        <v/>
      </c>
      <c r="K361" s="1" t="str">
        <f ca="1">IF(J361="Linea_para_MAIL_creada_por_LuXML",IF(ISERROR(MATCH(INDIRECT(ADDRESS(ROW()-G361,7)),D:D,0)),J361,INDIRECT(ADDRESS(MATCH(INDIRECT(ADDRESS(ROW()-G361,7)),D:D,0),1))),J361)</f>
        <v/>
      </c>
      <c r="L361" s="7">
        <f t="shared" ca="1" si="67"/>
        <v>0</v>
      </c>
      <c r="M361" s="7" t="str">
        <f t="shared" ca="1" si="69"/>
        <v/>
      </c>
      <c r="N361" s="7">
        <f t="shared" ca="1" si="68"/>
        <v>0</v>
      </c>
      <c r="O361" s="9" t="str">
        <f ca="1">IF(N361&gt;-1,INDIRECT(ADDRESS(ROW(),13)),IF(N361&lt;N360,CONCATENATE("&lt;page-count count=",CHAR(34),1+LARGE(N:N,1)-LARGE(N:N,2),CHAR(34),"/&gt;"),INDIRECT(ADDRESS(ROW()-1,13))))</f>
        <v/>
      </c>
      <c r="P361" s="1">
        <f>IF(ROW()&lt;$S$4+2,IF('XML a procesar'!A360="",P360,IF(MID('XML a procesar'!A360,1,1)="&lt;",P360,P360+1)),P360)</f>
        <v>1</v>
      </c>
      <c r="Q361" s="3"/>
    </row>
    <row r="362" spans="1:17" x14ac:dyDescent="0.25">
      <c r="A362" s="1" t="str">
        <f>IF('XML a procesar'!A361&gt;0,'XML a procesar'!A361,"")</f>
        <v/>
      </c>
      <c r="B362" s="7">
        <f t="shared" si="59"/>
        <v>0</v>
      </c>
      <c r="C362" s="1">
        <f t="shared" si="62"/>
        <v>0</v>
      </c>
      <c r="D362" s="1">
        <f t="shared" si="60"/>
        <v>0</v>
      </c>
      <c r="E362" s="1">
        <f t="shared" si="63"/>
        <v>0</v>
      </c>
      <c r="F362" s="1" t="str">
        <f t="shared" ca="1" si="61"/>
        <v/>
      </c>
      <c r="G362" s="1">
        <f t="shared" ca="1" si="64"/>
        <v>0</v>
      </c>
      <c r="H362" s="1">
        <f ca="1">IF(AND(G361&gt;0,G362&gt;G361,NOT(ISERROR(MATCH(G361,D:D,0)))),H361+1,H361)</f>
        <v>0</v>
      </c>
      <c r="I362" s="1">
        <f t="shared" ca="1" si="65"/>
        <v>0</v>
      </c>
      <c r="J362" s="7" t="str">
        <f t="shared" ca="1" si="66"/>
        <v/>
      </c>
      <c r="K362" s="1" t="str">
        <f ca="1">IF(J362="Linea_para_MAIL_creada_por_LuXML",IF(ISERROR(MATCH(INDIRECT(ADDRESS(ROW()-G362,7)),D:D,0)),J362,INDIRECT(ADDRESS(MATCH(INDIRECT(ADDRESS(ROW()-G362,7)),D:D,0),1))),J362)</f>
        <v/>
      </c>
      <c r="L362" s="7">
        <f t="shared" ca="1" si="67"/>
        <v>0</v>
      </c>
      <c r="M362" s="7" t="str">
        <f t="shared" ca="1" si="69"/>
        <v/>
      </c>
      <c r="N362" s="7">
        <f t="shared" ca="1" si="68"/>
        <v>0</v>
      </c>
      <c r="O362" s="9" t="str">
        <f ca="1">IF(N362&gt;-1,INDIRECT(ADDRESS(ROW(),13)),IF(N362&lt;N361,CONCATENATE("&lt;page-count count=",CHAR(34),1+LARGE(N:N,1)-LARGE(N:N,2),CHAR(34),"/&gt;"),INDIRECT(ADDRESS(ROW()-1,13))))</f>
        <v/>
      </c>
      <c r="P362" s="1">
        <f>IF(ROW()&lt;$S$4+2,IF('XML a procesar'!A361="",P361,IF(MID('XML a procesar'!A361,1,1)="&lt;",P361,P361+1)),P361)</f>
        <v>1</v>
      </c>
      <c r="Q362" s="3"/>
    </row>
    <row r="363" spans="1:17" x14ac:dyDescent="0.25">
      <c r="A363" s="1" t="str">
        <f>IF('XML a procesar'!A362&gt;0,'XML a procesar'!A362,"")</f>
        <v/>
      </c>
      <c r="B363" s="7">
        <f t="shared" si="59"/>
        <v>0</v>
      </c>
      <c r="C363" s="1">
        <f t="shared" si="62"/>
        <v>0</v>
      </c>
      <c r="D363" s="1">
        <f t="shared" si="60"/>
        <v>0</v>
      </c>
      <c r="E363" s="1">
        <f t="shared" si="63"/>
        <v>0</v>
      </c>
      <c r="F363" s="1" t="str">
        <f t="shared" ca="1" si="61"/>
        <v/>
      </c>
      <c r="G363" s="1">
        <f t="shared" ca="1" si="64"/>
        <v>0</v>
      </c>
      <c r="H363" s="1">
        <f ca="1">IF(AND(G362&gt;0,G363&gt;G362,NOT(ISERROR(MATCH(G362,D:D,0)))),H362+1,H362)</f>
        <v>0</v>
      </c>
      <c r="I363" s="1">
        <f t="shared" ca="1" si="65"/>
        <v>0</v>
      </c>
      <c r="J363" s="7" t="str">
        <f t="shared" ca="1" si="66"/>
        <v/>
      </c>
      <c r="K363" s="1" t="str">
        <f ca="1">IF(J363="Linea_para_MAIL_creada_por_LuXML",IF(ISERROR(MATCH(INDIRECT(ADDRESS(ROW()-G363,7)),D:D,0)),J363,INDIRECT(ADDRESS(MATCH(INDIRECT(ADDRESS(ROW()-G363,7)),D:D,0),1))),J363)</f>
        <v/>
      </c>
      <c r="L363" s="7">
        <f t="shared" ca="1" si="67"/>
        <v>0</v>
      </c>
      <c r="M363" s="7" t="str">
        <f t="shared" ca="1" si="69"/>
        <v/>
      </c>
      <c r="N363" s="7">
        <f t="shared" ca="1" si="68"/>
        <v>0</v>
      </c>
      <c r="O363" s="9" t="str">
        <f ca="1">IF(N363&gt;-1,INDIRECT(ADDRESS(ROW(),13)),IF(N363&lt;N362,CONCATENATE("&lt;page-count count=",CHAR(34),1+LARGE(N:N,1)-LARGE(N:N,2),CHAR(34),"/&gt;"),INDIRECT(ADDRESS(ROW()-1,13))))</f>
        <v/>
      </c>
      <c r="P363" s="1">
        <f>IF(ROW()&lt;$S$4+2,IF('XML a procesar'!A362="",P362,IF(MID('XML a procesar'!A362,1,1)="&lt;",P362,P362+1)),P362)</f>
        <v>1</v>
      </c>
      <c r="Q363" s="3"/>
    </row>
    <row r="364" spans="1:17" x14ac:dyDescent="0.25">
      <c r="A364" s="1" t="str">
        <f>IF('XML a procesar'!A363&gt;0,'XML a procesar'!A363,"")</f>
        <v/>
      </c>
      <c r="B364" s="7">
        <f t="shared" si="59"/>
        <v>0</v>
      </c>
      <c r="C364" s="1">
        <f t="shared" si="62"/>
        <v>0</v>
      </c>
      <c r="D364" s="1">
        <f t="shared" si="60"/>
        <v>0</v>
      </c>
      <c r="E364" s="1">
        <f t="shared" si="63"/>
        <v>0</v>
      </c>
      <c r="F364" s="1" t="str">
        <f t="shared" ca="1" si="61"/>
        <v/>
      </c>
      <c r="G364" s="1">
        <f t="shared" ca="1" si="64"/>
        <v>0</v>
      </c>
      <c r="H364" s="1">
        <f ca="1">IF(AND(G363&gt;0,G364&gt;G363,NOT(ISERROR(MATCH(G363,D:D,0)))),H363+1,H363)</f>
        <v>0</v>
      </c>
      <c r="I364" s="1">
        <f t="shared" ca="1" si="65"/>
        <v>0</v>
      </c>
      <c r="J364" s="7" t="str">
        <f t="shared" ca="1" si="66"/>
        <v/>
      </c>
      <c r="K364" s="1" t="str">
        <f ca="1">IF(J364="Linea_para_MAIL_creada_por_LuXML",IF(ISERROR(MATCH(INDIRECT(ADDRESS(ROW()-G364,7)),D:D,0)),J364,INDIRECT(ADDRESS(MATCH(INDIRECT(ADDRESS(ROW()-G364,7)),D:D,0),1))),J364)</f>
        <v/>
      </c>
      <c r="L364" s="7">
        <f t="shared" ca="1" si="67"/>
        <v>0</v>
      </c>
      <c r="M364" s="7" t="str">
        <f t="shared" ca="1" si="69"/>
        <v/>
      </c>
      <c r="N364" s="7">
        <f t="shared" ca="1" si="68"/>
        <v>0</v>
      </c>
      <c r="O364" s="9" t="str">
        <f ca="1">IF(N364&gt;-1,INDIRECT(ADDRESS(ROW(),13)),IF(N364&lt;N363,CONCATENATE("&lt;page-count count=",CHAR(34),1+LARGE(N:N,1)-LARGE(N:N,2),CHAR(34),"/&gt;"),INDIRECT(ADDRESS(ROW()-1,13))))</f>
        <v/>
      </c>
      <c r="P364" s="1">
        <f>IF(ROW()&lt;$S$4+2,IF('XML a procesar'!A363="",P363,IF(MID('XML a procesar'!A363,1,1)="&lt;",P363,P363+1)),P363)</f>
        <v>1</v>
      </c>
      <c r="Q364" s="3"/>
    </row>
    <row r="365" spans="1:17" x14ac:dyDescent="0.25">
      <c r="A365" s="1" t="str">
        <f>IF('XML a procesar'!A364&gt;0,'XML a procesar'!A364,"")</f>
        <v/>
      </c>
      <c r="B365" s="7">
        <f t="shared" si="59"/>
        <v>0</v>
      </c>
      <c r="C365" s="1">
        <f t="shared" si="62"/>
        <v>0</v>
      </c>
      <c r="D365" s="1">
        <f t="shared" si="60"/>
        <v>0</v>
      </c>
      <c r="E365" s="1">
        <f t="shared" si="63"/>
        <v>0</v>
      </c>
      <c r="F365" s="1" t="str">
        <f t="shared" ca="1" si="61"/>
        <v/>
      </c>
      <c r="G365" s="1">
        <f t="shared" ca="1" si="64"/>
        <v>0</v>
      </c>
      <c r="H365" s="1">
        <f ca="1">IF(AND(G364&gt;0,G365&gt;G364,NOT(ISERROR(MATCH(G364,D:D,0)))),H364+1,H364)</f>
        <v>0</v>
      </c>
      <c r="I365" s="1">
        <f t="shared" ca="1" si="65"/>
        <v>0</v>
      </c>
      <c r="J365" s="7" t="str">
        <f t="shared" ca="1" si="66"/>
        <v/>
      </c>
      <c r="K365" s="1" t="str">
        <f ca="1">IF(J365="Linea_para_MAIL_creada_por_LuXML",IF(ISERROR(MATCH(INDIRECT(ADDRESS(ROW()-G365,7)),D:D,0)),J365,INDIRECT(ADDRESS(MATCH(INDIRECT(ADDRESS(ROW()-G365,7)),D:D,0),1))),J365)</f>
        <v/>
      </c>
      <c r="L365" s="7">
        <f t="shared" ca="1" si="67"/>
        <v>0</v>
      </c>
      <c r="M365" s="7" t="str">
        <f t="shared" ca="1" si="69"/>
        <v/>
      </c>
      <c r="N365" s="7">
        <f t="shared" ca="1" si="68"/>
        <v>0</v>
      </c>
      <c r="O365" s="9" t="str">
        <f ca="1">IF(N365&gt;-1,INDIRECT(ADDRESS(ROW(),13)),IF(N365&lt;N364,CONCATENATE("&lt;page-count count=",CHAR(34),1+LARGE(N:N,1)-LARGE(N:N,2),CHAR(34),"/&gt;"),INDIRECT(ADDRESS(ROW()-1,13))))</f>
        <v/>
      </c>
      <c r="P365" s="1">
        <f>IF(ROW()&lt;$S$4+2,IF('XML a procesar'!A364="",P364,IF(MID('XML a procesar'!A364,1,1)="&lt;",P364,P364+1)),P364)</f>
        <v>1</v>
      </c>
      <c r="Q365" s="3"/>
    </row>
    <row r="366" spans="1:17" x14ac:dyDescent="0.25">
      <c r="A366" s="1" t="str">
        <f>IF('XML a procesar'!A365&gt;0,'XML a procesar'!A365,"")</f>
        <v/>
      </c>
      <c r="B366" s="7">
        <f t="shared" si="59"/>
        <v>0</v>
      </c>
      <c r="C366" s="1">
        <f t="shared" si="62"/>
        <v>0</v>
      </c>
      <c r="D366" s="1">
        <f t="shared" si="60"/>
        <v>0</v>
      </c>
      <c r="E366" s="1">
        <f t="shared" si="63"/>
        <v>0</v>
      </c>
      <c r="F366" s="1" t="str">
        <f t="shared" ca="1" si="61"/>
        <v/>
      </c>
      <c r="G366" s="1">
        <f t="shared" ca="1" si="64"/>
        <v>0</v>
      </c>
      <c r="H366" s="1">
        <f ca="1">IF(AND(G365&gt;0,G366&gt;G365,NOT(ISERROR(MATCH(G365,D:D,0)))),H365+1,H365)</f>
        <v>0</v>
      </c>
      <c r="I366" s="1">
        <f t="shared" ca="1" si="65"/>
        <v>0</v>
      </c>
      <c r="J366" s="7" t="str">
        <f t="shared" ca="1" si="66"/>
        <v/>
      </c>
      <c r="K366" s="1" t="str">
        <f ca="1">IF(J366="Linea_para_MAIL_creada_por_LuXML",IF(ISERROR(MATCH(INDIRECT(ADDRESS(ROW()-G366,7)),D:D,0)),J366,INDIRECT(ADDRESS(MATCH(INDIRECT(ADDRESS(ROW()-G366,7)),D:D,0),1))),J366)</f>
        <v/>
      </c>
      <c r="L366" s="7">
        <f t="shared" ca="1" si="67"/>
        <v>0</v>
      </c>
      <c r="M366" s="7" t="str">
        <f t="shared" ca="1" si="69"/>
        <v/>
      </c>
      <c r="N366" s="7">
        <f t="shared" ca="1" si="68"/>
        <v>0</v>
      </c>
      <c r="O366" s="9" t="str">
        <f ca="1">IF(N366&gt;-1,INDIRECT(ADDRESS(ROW(),13)),IF(N366&lt;N365,CONCATENATE("&lt;page-count count=",CHAR(34),1+LARGE(N:N,1)-LARGE(N:N,2),CHAR(34),"/&gt;"),INDIRECT(ADDRESS(ROW()-1,13))))</f>
        <v/>
      </c>
      <c r="P366" s="1">
        <f>IF(ROW()&lt;$S$4+2,IF('XML a procesar'!A365="",P365,IF(MID('XML a procesar'!A365,1,1)="&lt;",P365,P365+1)),P365)</f>
        <v>1</v>
      </c>
      <c r="Q366" s="3"/>
    </row>
    <row r="367" spans="1:17" x14ac:dyDescent="0.25">
      <c r="A367" s="1" t="str">
        <f>IF('XML a procesar'!A366&gt;0,'XML a procesar'!A366,"")</f>
        <v/>
      </c>
      <c r="B367" s="7">
        <f t="shared" si="59"/>
        <v>0</v>
      </c>
      <c r="C367" s="1">
        <f t="shared" si="62"/>
        <v>0</v>
      </c>
      <c r="D367" s="1">
        <f t="shared" si="60"/>
        <v>0</v>
      </c>
      <c r="E367" s="1">
        <f t="shared" si="63"/>
        <v>0</v>
      </c>
      <c r="F367" s="1" t="str">
        <f t="shared" ca="1" si="61"/>
        <v/>
      </c>
      <c r="G367" s="1">
        <f t="shared" ca="1" si="64"/>
        <v>0</v>
      </c>
      <c r="H367" s="1">
        <f ca="1">IF(AND(G366&gt;0,G367&gt;G366,NOT(ISERROR(MATCH(G366,D:D,0)))),H366+1,H366)</f>
        <v>0</v>
      </c>
      <c r="I367" s="1">
        <f t="shared" ca="1" si="65"/>
        <v>0</v>
      </c>
      <c r="J367" s="7" t="str">
        <f t="shared" ca="1" si="66"/>
        <v/>
      </c>
      <c r="K367" s="1" t="str">
        <f ca="1">IF(J367="Linea_para_MAIL_creada_por_LuXML",IF(ISERROR(MATCH(INDIRECT(ADDRESS(ROW()-G367,7)),D:D,0)),J367,INDIRECT(ADDRESS(MATCH(INDIRECT(ADDRESS(ROW()-G367,7)),D:D,0),1))),J367)</f>
        <v/>
      </c>
      <c r="L367" s="7">
        <f t="shared" ca="1" si="67"/>
        <v>0</v>
      </c>
      <c r="M367" s="7" t="str">
        <f t="shared" ca="1" si="69"/>
        <v/>
      </c>
      <c r="N367" s="7">
        <f t="shared" ca="1" si="68"/>
        <v>0</v>
      </c>
      <c r="O367" s="9" t="str">
        <f ca="1">IF(N367&gt;-1,INDIRECT(ADDRESS(ROW(),13)),IF(N367&lt;N366,CONCATENATE("&lt;page-count count=",CHAR(34),1+LARGE(N:N,1)-LARGE(N:N,2),CHAR(34),"/&gt;"),INDIRECT(ADDRESS(ROW()-1,13))))</f>
        <v/>
      </c>
      <c r="P367" s="1">
        <f>IF(ROW()&lt;$S$4+2,IF('XML a procesar'!A366="",P366,IF(MID('XML a procesar'!A366,1,1)="&lt;",P366,P366+1)),P366)</f>
        <v>1</v>
      </c>
      <c r="Q367" s="3"/>
    </row>
    <row r="368" spans="1:17" x14ac:dyDescent="0.25">
      <c r="A368" s="1" t="str">
        <f>IF('XML a procesar'!A367&gt;0,'XML a procesar'!A367,"")</f>
        <v/>
      </c>
      <c r="B368" s="7">
        <f t="shared" si="59"/>
        <v>0</v>
      </c>
      <c r="C368" s="1">
        <f t="shared" si="62"/>
        <v>0</v>
      </c>
      <c r="D368" s="1">
        <f t="shared" si="60"/>
        <v>0</v>
      </c>
      <c r="E368" s="1">
        <f t="shared" si="63"/>
        <v>0</v>
      </c>
      <c r="F368" s="1" t="str">
        <f t="shared" ca="1" si="61"/>
        <v/>
      </c>
      <c r="G368" s="1">
        <f t="shared" ca="1" si="64"/>
        <v>0</v>
      </c>
      <c r="H368" s="1">
        <f ca="1">IF(AND(G367&gt;0,G368&gt;G367,NOT(ISERROR(MATCH(G367,D:D,0)))),H367+1,H367)</f>
        <v>0</v>
      </c>
      <c r="I368" s="1">
        <f t="shared" ca="1" si="65"/>
        <v>0</v>
      </c>
      <c r="J368" s="7" t="str">
        <f t="shared" ca="1" si="66"/>
        <v/>
      </c>
      <c r="K368" s="1" t="str">
        <f ca="1">IF(J368="Linea_para_MAIL_creada_por_LuXML",IF(ISERROR(MATCH(INDIRECT(ADDRESS(ROW()-G368,7)),D:D,0)),J368,INDIRECT(ADDRESS(MATCH(INDIRECT(ADDRESS(ROW()-G368,7)),D:D,0),1))),J368)</f>
        <v/>
      </c>
      <c r="L368" s="7">
        <f t="shared" ca="1" si="67"/>
        <v>0</v>
      </c>
      <c r="M368" s="7" t="str">
        <f t="shared" ca="1" si="69"/>
        <v/>
      </c>
      <c r="N368" s="7">
        <f t="shared" ca="1" si="68"/>
        <v>0</v>
      </c>
      <c r="O368" s="9" t="str">
        <f ca="1">IF(N368&gt;-1,INDIRECT(ADDRESS(ROW(),13)),IF(N368&lt;N367,CONCATENATE("&lt;page-count count=",CHAR(34),1+LARGE(N:N,1)-LARGE(N:N,2),CHAR(34),"/&gt;"),INDIRECT(ADDRESS(ROW()-1,13))))</f>
        <v/>
      </c>
      <c r="P368" s="1">
        <f>IF(ROW()&lt;$S$4+2,IF('XML a procesar'!A367="",P367,IF(MID('XML a procesar'!A367,1,1)="&lt;",P367,P367+1)),P367)</f>
        <v>1</v>
      </c>
      <c r="Q368" s="3"/>
    </row>
    <row r="369" spans="1:17" x14ac:dyDescent="0.25">
      <c r="A369" s="1" t="str">
        <f>IF('XML a procesar'!A368&gt;0,'XML a procesar'!A368,"")</f>
        <v/>
      </c>
      <c r="B369" s="7">
        <f t="shared" si="59"/>
        <v>0</v>
      </c>
      <c r="C369" s="1">
        <f t="shared" si="62"/>
        <v>0</v>
      </c>
      <c r="D369" s="1">
        <f t="shared" si="60"/>
        <v>0</v>
      </c>
      <c r="E369" s="1">
        <f t="shared" si="63"/>
        <v>0</v>
      </c>
      <c r="F369" s="1" t="str">
        <f t="shared" ca="1" si="61"/>
        <v/>
      </c>
      <c r="G369" s="1">
        <f t="shared" ca="1" si="64"/>
        <v>0</v>
      </c>
      <c r="H369" s="1">
        <f ca="1">IF(AND(G368&gt;0,G369&gt;G368,NOT(ISERROR(MATCH(G368,D:D,0)))),H368+1,H368)</f>
        <v>0</v>
      </c>
      <c r="I369" s="1">
        <f t="shared" ca="1" si="65"/>
        <v>0</v>
      </c>
      <c r="J369" s="7" t="str">
        <f t="shared" ca="1" si="66"/>
        <v/>
      </c>
      <c r="K369" s="1" t="str">
        <f ca="1">IF(J369="Linea_para_MAIL_creada_por_LuXML",IF(ISERROR(MATCH(INDIRECT(ADDRESS(ROW()-G369,7)),D:D,0)),J369,INDIRECT(ADDRESS(MATCH(INDIRECT(ADDRESS(ROW()-G369,7)),D:D,0),1))),J369)</f>
        <v/>
      </c>
      <c r="L369" s="7">
        <f t="shared" ca="1" si="67"/>
        <v>0</v>
      </c>
      <c r="M369" s="7" t="str">
        <f t="shared" ca="1" si="69"/>
        <v/>
      </c>
      <c r="N369" s="7">
        <f t="shared" ca="1" si="68"/>
        <v>0</v>
      </c>
      <c r="O369" s="9" t="str">
        <f ca="1">IF(N369&gt;-1,INDIRECT(ADDRESS(ROW(),13)),IF(N369&lt;N368,CONCATENATE("&lt;page-count count=",CHAR(34),1+LARGE(N:N,1)-LARGE(N:N,2),CHAR(34),"/&gt;"),INDIRECT(ADDRESS(ROW()-1,13))))</f>
        <v/>
      </c>
      <c r="P369" s="1">
        <f>IF(ROW()&lt;$S$4+2,IF('XML a procesar'!A368="",P368,IF(MID('XML a procesar'!A368,1,1)="&lt;",P368,P368+1)),P368)</f>
        <v>1</v>
      </c>
      <c r="Q369" s="3"/>
    </row>
    <row r="370" spans="1:17" x14ac:dyDescent="0.25">
      <c r="A370" s="1" t="str">
        <f>IF('XML a procesar'!A369&gt;0,'XML a procesar'!A369,"")</f>
        <v/>
      </c>
      <c r="B370" s="7">
        <f t="shared" si="59"/>
        <v>0</v>
      </c>
      <c r="C370" s="1">
        <f t="shared" si="62"/>
        <v>0</v>
      </c>
      <c r="D370" s="1">
        <f t="shared" si="60"/>
        <v>0</v>
      </c>
      <c r="E370" s="1">
        <f t="shared" si="63"/>
        <v>0</v>
      </c>
      <c r="F370" s="1" t="str">
        <f t="shared" ca="1" si="61"/>
        <v/>
      </c>
      <c r="G370" s="1">
        <f t="shared" ca="1" si="64"/>
        <v>0</v>
      </c>
      <c r="H370" s="1">
        <f ca="1">IF(AND(G369&gt;0,G370&gt;G369,NOT(ISERROR(MATCH(G369,D:D,0)))),H369+1,H369)</f>
        <v>0</v>
      </c>
      <c r="I370" s="1">
        <f t="shared" ca="1" si="65"/>
        <v>0</v>
      </c>
      <c r="J370" s="7" t="str">
        <f t="shared" ca="1" si="66"/>
        <v/>
      </c>
      <c r="K370" s="1" t="str">
        <f ca="1">IF(J370="Linea_para_MAIL_creada_por_LuXML",IF(ISERROR(MATCH(INDIRECT(ADDRESS(ROW()-G370,7)),D:D,0)),J370,INDIRECT(ADDRESS(MATCH(INDIRECT(ADDRESS(ROW()-G370,7)),D:D,0),1))),J370)</f>
        <v/>
      </c>
      <c r="L370" s="7">
        <f t="shared" ca="1" si="67"/>
        <v>0</v>
      </c>
      <c r="M370" s="7" t="str">
        <f t="shared" ca="1" si="69"/>
        <v/>
      </c>
      <c r="N370" s="7">
        <f t="shared" ca="1" si="68"/>
        <v>0</v>
      </c>
      <c r="O370" s="9" t="str">
        <f ca="1">IF(N370&gt;-1,INDIRECT(ADDRESS(ROW(),13)),IF(N370&lt;N369,CONCATENATE("&lt;page-count count=",CHAR(34),1+LARGE(N:N,1)-LARGE(N:N,2),CHAR(34),"/&gt;"),INDIRECT(ADDRESS(ROW()-1,13))))</f>
        <v/>
      </c>
      <c r="P370" s="1">
        <f>IF(ROW()&lt;$S$4+2,IF('XML a procesar'!A369="",P369,IF(MID('XML a procesar'!A369,1,1)="&lt;",P369,P369+1)),P369)</f>
        <v>1</v>
      </c>
      <c r="Q370" s="3"/>
    </row>
    <row r="371" spans="1:17" x14ac:dyDescent="0.25">
      <c r="A371" s="1" t="str">
        <f>IF('XML a procesar'!A370&gt;0,'XML a procesar'!A370,"")</f>
        <v/>
      </c>
      <c r="B371" s="7">
        <f t="shared" si="59"/>
        <v>0</v>
      </c>
      <c r="C371" s="1">
        <f t="shared" si="62"/>
        <v>0</v>
      </c>
      <c r="D371" s="1">
        <f t="shared" si="60"/>
        <v>0</v>
      </c>
      <c r="E371" s="1">
        <f t="shared" si="63"/>
        <v>0</v>
      </c>
      <c r="F371" s="1" t="str">
        <f t="shared" ca="1" si="61"/>
        <v/>
      </c>
      <c r="G371" s="1">
        <f t="shared" ca="1" si="64"/>
        <v>0</v>
      </c>
      <c r="H371" s="1">
        <f ca="1">IF(AND(G370&gt;0,G371&gt;G370,NOT(ISERROR(MATCH(G370,D:D,0)))),H370+1,H370)</f>
        <v>0</v>
      </c>
      <c r="I371" s="1">
        <f t="shared" ca="1" si="65"/>
        <v>0</v>
      </c>
      <c r="J371" s="7" t="str">
        <f t="shared" ca="1" si="66"/>
        <v/>
      </c>
      <c r="K371" s="1" t="str">
        <f ca="1">IF(J371="Linea_para_MAIL_creada_por_LuXML",IF(ISERROR(MATCH(INDIRECT(ADDRESS(ROW()-G371,7)),D:D,0)),J371,INDIRECT(ADDRESS(MATCH(INDIRECT(ADDRESS(ROW()-G371,7)),D:D,0),1))),J371)</f>
        <v/>
      </c>
      <c r="L371" s="7">
        <f t="shared" ca="1" si="67"/>
        <v>0</v>
      </c>
      <c r="M371" s="7" t="str">
        <f t="shared" ca="1" si="69"/>
        <v/>
      </c>
      <c r="N371" s="7">
        <f t="shared" ca="1" si="68"/>
        <v>0</v>
      </c>
      <c r="O371" s="9" t="str">
        <f ca="1">IF(N371&gt;-1,INDIRECT(ADDRESS(ROW(),13)),IF(N371&lt;N370,CONCATENATE("&lt;page-count count=",CHAR(34),1+LARGE(N:N,1)-LARGE(N:N,2),CHAR(34),"/&gt;"),INDIRECT(ADDRESS(ROW()-1,13))))</f>
        <v/>
      </c>
      <c r="P371" s="1">
        <f>IF(ROW()&lt;$S$4+2,IF('XML a procesar'!A370="",P370,IF(MID('XML a procesar'!A370,1,1)="&lt;",P370,P370+1)),P370)</f>
        <v>1</v>
      </c>
      <c r="Q371" s="3"/>
    </row>
    <row r="372" spans="1:17" x14ac:dyDescent="0.25">
      <c r="A372" s="1" t="str">
        <f>IF('XML a procesar'!A371&gt;0,'XML a procesar'!A371,"")</f>
        <v/>
      </c>
      <c r="B372" s="7">
        <f t="shared" si="59"/>
        <v>0</v>
      </c>
      <c r="C372" s="1">
        <f t="shared" si="62"/>
        <v>0</v>
      </c>
      <c r="D372" s="1">
        <f t="shared" si="60"/>
        <v>0</v>
      </c>
      <c r="E372" s="1">
        <f t="shared" si="63"/>
        <v>0</v>
      </c>
      <c r="F372" s="1" t="str">
        <f t="shared" ca="1" si="61"/>
        <v/>
      </c>
      <c r="G372" s="1">
        <f t="shared" ca="1" si="64"/>
        <v>0</v>
      </c>
      <c r="H372" s="1">
        <f ca="1">IF(AND(G371&gt;0,G372&gt;G371,NOT(ISERROR(MATCH(G371,D:D,0)))),H371+1,H371)</f>
        <v>0</v>
      </c>
      <c r="I372" s="1">
        <f t="shared" ca="1" si="65"/>
        <v>0</v>
      </c>
      <c r="J372" s="7" t="str">
        <f t="shared" ca="1" si="66"/>
        <v/>
      </c>
      <c r="K372" s="1" t="str">
        <f ca="1">IF(J372="Linea_para_MAIL_creada_por_LuXML",IF(ISERROR(MATCH(INDIRECT(ADDRESS(ROW()-G372,7)),D:D,0)),J372,INDIRECT(ADDRESS(MATCH(INDIRECT(ADDRESS(ROW()-G372,7)),D:D,0),1))),J372)</f>
        <v/>
      </c>
      <c r="L372" s="7">
        <f t="shared" ca="1" si="67"/>
        <v>0</v>
      </c>
      <c r="M372" s="7" t="str">
        <f t="shared" ca="1" si="69"/>
        <v/>
      </c>
      <c r="N372" s="7">
        <f t="shared" ca="1" si="68"/>
        <v>0</v>
      </c>
      <c r="O372" s="9" t="str">
        <f ca="1">IF(N372&gt;-1,INDIRECT(ADDRESS(ROW(),13)),IF(N372&lt;N371,CONCATENATE("&lt;page-count count=",CHAR(34),1+LARGE(N:N,1)-LARGE(N:N,2),CHAR(34),"/&gt;"),INDIRECT(ADDRESS(ROW()-1,13))))</f>
        <v/>
      </c>
      <c r="P372" s="1">
        <f>IF(ROW()&lt;$S$4+2,IF('XML a procesar'!A371="",P371,IF(MID('XML a procesar'!A371,1,1)="&lt;",P371,P371+1)),P371)</f>
        <v>1</v>
      </c>
      <c r="Q372" s="3"/>
    </row>
    <row r="373" spans="1:17" x14ac:dyDescent="0.25">
      <c r="A373" s="1" t="str">
        <f>IF('XML a procesar'!A372&gt;0,'XML a procesar'!A372,"")</f>
        <v/>
      </c>
      <c r="B373" s="7">
        <f t="shared" si="59"/>
        <v>0</v>
      </c>
      <c r="C373" s="1">
        <f t="shared" si="62"/>
        <v>0</v>
      </c>
      <c r="D373" s="1">
        <f t="shared" si="60"/>
        <v>0</v>
      </c>
      <c r="E373" s="1">
        <f t="shared" si="63"/>
        <v>0</v>
      </c>
      <c r="F373" s="1" t="str">
        <f t="shared" ca="1" si="61"/>
        <v/>
      </c>
      <c r="G373" s="1">
        <f t="shared" ca="1" si="64"/>
        <v>0</v>
      </c>
      <c r="H373" s="1">
        <f ca="1">IF(AND(G372&gt;0,G373&gt;G372,NOT(ISERROR(MATCH(G372,D:D,0)))),H372+1,H372)</f>
        <v>0</v>
      </c>
      <c r="I373" s="1">
        <f t="shared" ca="1" si="65"/>
        <v>0</v>
      </c>
      <c r="J373" s="7" t="str">
        <f t="shared" ca="1" si="66"/>
        <v/>
      </c>
      <c r="K373" s="1" t="str">
        <f ca="1">IF(J373="Linea_para_MAIL_creada_por_LuXML",IF(ISERROR(MATCH(INDIRECT(ADDRESS(ROW()-G373,7)),D:D,0)),J373,INDIRECT(ADDRESS(MATCH(INDIRECT(ADDRESS(ROW()-G373,7)),D:D,0),1))),J373)</f>
        <v/>
      </c>
      <c r="L373" s="7">
        <f t="shared" ca="1" si="67"/>
        <v>0</v>
      </c>
      <c r="M373" s="7" t="str">
        <f t="shared" ca="1" si="69"/>
        <v/>
      </c>
      <c r="N373" s="7">
        <f t="shared" ca="1" si="68"/>
        <v>0</v>
      </c>
      <c r="O373" s="9" t="str">
        <f ca="1">IF(N373&gt;-1,INDIRECT(ADDRESS(ROW(),13)),IF(N373&lt;N372,CONCATENATE("&lt;page-count count=",CHAR(34),1+LARGE(N:N,1)-LARGE(N:N,2),CHAR(34),"/&gt;"),INDIRECT(ADDRESS(ROW()-1,13))))</f>
        <v/>
      </c>
      <c r="P373" s="1">
        <f>IF(ROW()&lt;$S$4+2,IF('XML a procesar'!A372="",P372,IF(MID('XML a procesar'!A372,1,1)="&lt;",P372,P372+1)),P372)</f>
        <v>1</v>
      </c>
      <c r="Q373" s="3"/>
    </row>
    <row r="374" spans="1:17" x14ac:dyDescent="0.25">
      <c r="A374" s="1" t="str">
        <f>IF('XML a procesar'!A373&gt;0,'XML a procesar'!A373,"")</f>
        <v/>
      </c>
      <c r="B374" s="7">
        <f t="shared" si="59"/>
        <v>0</v>
      </c>
      <c r="C374" s="1">
        <f t="shared" si="62"/>
        <v>0</v>
      </c>
      <c r="D374" s="1">
        <f t="shared" si="60"/>
        <v>0</v>
      </c>
      <c r="E374" s="1">
        <f t="shared" si="63"/>
        <v>0</v>
      </c>
      <c r="F374" s="1" t="str">
        <f t="shared" ca="1" si="61"/>
        <v/>
      </c>
      <c r="G374" s="1">
        <f t="shared" ca="1" si="64"/>
        <v>0</v>
      </c>
      <c r="H374" s="1">
        <f ca="1">IF(AND(G373&gt;0,G374&gt;G373,NOT(ISERROR(MATCH(G373,D:D,0)))),H373+1,H373)</f>
        <v>0</v>
      </c>
      <c r="I374" s="1">
        <f t="shared" ca="1" si="65"/>
        <v>0</v>
      </c>
      <c r="J374" s="7" t="str">
        <f t="shared" ca="1" si="66"/>
        <v/>
      </c>
      <c r="K374" s="1" t="str">
        <f ca="1">IF(J374="Linea_para_MAIL_creada_por_LuXML",IF(ISERROR(MATCH(INDIRECT(ADDRESS(ROW()-G374,7)),D:D,0)),J374,INDIRECT(ADDRESS(MATCH(INDIRECT(ADDRESS(ROW()-G374,7)),D:D,0),1))),J374)</f>
        <v/>
      </c>
      <c r="L374" s="7">
        <f t="shared" ca="1" si="67"/>
        <v>0</v>
      </c>
      <c r="M374" s="7" t="str">
        <f t="shared" ca="1" si="69"/>
        <v/>
      </c>
      <c r="N374" s="7">
        <f t="shared" ca="1" si="68"/>
        <v>0</v>
      </c>
      <c r="O374" s="9" t="str">
        <f ca="1">IF(N374&gt;-1,INDIRECT(ADDRESS(ROW(),13)),IF(N374&lt;N373,CONCATENATE("&lt;page-count count=",CHAR(34),1+LARGE(N:N,1)-LARGE(N:N,2),CHAR(34),"/&gt;"),INDIRECT(ADDRESS(ROW()-1,13))))</f>
        <v/>
      </c>
      <c r="P374" s="1">
        <f>IF(ROW()&lt;$S$4+2,IF('XML a procesar'!A373="",P373,IF(MID('XML a procesar'!A373,1,1)="&lt;",P373,P373+1)),P373)</f>
        <v>1</v>
      </c>
      <c r="Q374" s="3"/>
    </row>
    <row r="375" spans="1:17" x14ac:dyDescent="0.25">
      <c r="A375" s="1" t="str">
        <f>IF('XML a procesar'!A374&gt;0,'XML a procesar'!A374,"")</f>
        <v/>
      </c>
      <c r="B375" s="7">
        <f t="shared" si="59"/>
        <v>0</v>
      </c>
      <c r="C375" s="1">
        <f t="shared" si="62"/>
        <v>0</v>
      </c>
      <c r="D375" s="1">
        <f t="shared" si="60"/>
        <v>0</v>
      </c>
      <c r="E375" s="1">
        <f t="shared" si="63"/>
        <v>0</v>
      </c>
      <c r="F375" s="1" t="str">
        <f t="shared" ca="1" si="61"/>
        <v/>
      </c>
      <c r="G375" s="1">
        <f t="shared" ca="1" si="64"/>
        <v>0</v>
      </c>
      <c r="H375" s="1">
        <f ca="1">IF(AND(G374&gt;0,G375&gt;G374,NOT(ISERROR(MATCH(G374,D:D,0)))),H374+1,H374)</f>
        <v>0</v>
      </c>
      <c r="I375" s="1">
        <f t="shared" ca="1" si="65"/>
        <v>0</v>
      </c>
      <c r="J375" s="7" t="str">
        <f t="shared" ca="1" si="66"/>
        <v/>
      </c>
      <c r="K375" s="1" t="str">
        <f ca="1">IF(J375="Linea_para_MAIL_creada_por_LuXML",IF(ISERROR(MATCH(INDIRECT(ADDRESS(ROW()-G375,7)),D:D,0)),J375,INDIRECT(ADDRESS(MATCH(INDIRECT(ADDRESS(ROW()-G375,7)),D:D,0),1))),J375)</f>
        <v/>
      </c>
      <c r="L375" s="7">
        <f t="shared" ca="1" si="67"/>
        <v>0</v>
      </c>
      <c r="M375" s="7" t="str">
        <f t="shared" ca="1" si="69"/>
        <v/>
      </c>
      <c r="N375" s="7">
        <f t="shared" ca="1" si="68"/>
        <v>0</v>
      </c>
      <c r="O375" s="9" t="str">
        <f ca="1">IF(N375&gt;-1,INDIRECT(ADDRESS(ROW(),13)),IF(N375&lt;N374,CONCATENATE("&lt;page-count count=",CHAR(34),1+LARGE(N:N,1)-LARGE(N:N,2),CHAR(34),"/&gt;"),INDIRECT(ADDRESS(ROW()-1,13))))</f>
        <v/>
      </c>
      <c r="P375" s="1">
        <f>IF(ROW()&lt;$S$4+2,IF('XML a procesar'!A374="",P374,IF(MID('XML a procesar'!A374,1,1)="&lt;",P374,P374+1)),P374)</f>
        <v>1</v>
      </c>
      <c r="Q375" s="3"/>
    </row>
    <row r="376" spans="1:17" x14ac:dyDescent="0.25">
      <c r="A376" s="1" t="str">
        <f>IF('XML a procesar'!A375&gt;0,'XML a procesar'!A375,"")</f>
        <v/>
      </c>
      <c r="B376" s="7">
        <f t="shared" si="59"/>
        <v>0</v>
      </c>
      <c r="C376" s="1">
        <f t="shared" si="62"/>
        <v>0</v>
      </c>
      <c r="D376" s="1">
        <f t="shared" si="60"/>
        <v>0</v>
      </c>
      <c r="E376" s="1">
        <f t="shared" si="63"/>
        <v>0</v>
      </c>
      <c r="F376" s="1" t="str">
        <f t="shared" ca="1" si="61"/>
        <v/>
      </c>
      <c r="G376" s="1">
        <f t="shared" ca="1" si="64"/>
        <v>0</v>
      </c>
      <c r="H376" s="1">
        <f ca="1">IF(AND(G375&gt;0,G376&gt;G375,NOT(ISERROR(MATCH(G375,D:D,0)))),H375+1,H375)</f>
        <v>0</v>
      </c>
      <c r="I376" s="1">
        <f t="shared" ca="1" si="65"/>
        <v>0</v>
      </c>
      <c r="J376" s="7" t="str">
        <f t="shared" ca="1" si="66"/>
        <v/>
      </c>
      <c r="K376" s="1" t="str">
        <f ca="1">IF(J376="Linea_para_MAIL_creada_por_LuXML",IF(ISERROR(MATCH(INDIRECT(ADDRESS(ROW()-G376,7)),D:D,0)),J376,INDIRECT(ADDRESS(MATCH(INDIRECT(ADDRESS(ROW()-G376,7)),D:D,0),1))),J376)</f>
        <v/>
      </c>
      <c r="L376" s="7">
        <f t="shared" ca="1" si="67"/>
        <v>0</v>
      </c>
      <c r="M376" s="7" t="str">
        <f t="shared" ca="1" si="69"/>
        <v/>
      </c>
      <c r="N376" s="7">
        <f t="shared" ca="1" si="68"/>
        <v>0</v>
      </c>
      <c r="O376" s="9" t="str">
        <f ca="1">IF(N376&gt;-1,INDIRECT(ADDRESS(ROW(),13)),IF(N376&lt;N375,CONCATENATE("&lt;page-count count=",CHAR(34),1+LARGE(N:N,1)-LARGE(N:N,2),CHAR(34),"/&gt;"),INDIRECT(ADDRESS(ROW()-1,13))))</f>
        <v/>
      </c>
      <c r="P376" s="1">
        <f>IF(ROW()&lt;$S$4+2,IF('XML a procesar'!A375="",P375,IF(MID('XML a procesar'!A375,1,1)="&lt;",P375,P375+1)),P375)</f>
        <v>1</v>
      </c>
      <c r="Q376" s="3"/>
    </row>
    <row r="377" spans="1:17" x14ac:dyDescent="0.25">
      <c r="A377" s="1" t="str">
        <f>IF('XML a procesar'!A376&gt;0,'XML a procesar'!A376,"")</f>
        <v/>
      </c>
      <c r="B377" s="7">
        <f t="shared" si="59"/>
        <v>0</v>
      </c>
      <c r="C377" s="1">
        <f t="shared" si="62"/>
        <v>0</v>
      </c>
      <c r="D377" s="1">
        <f t="shared" si="60"/>
        <v>0</v>
      </c>
      <c r="E377" s="1">
        <f t="shared" si="63"/>
        <v>0</v>
      </c>
      <c r="F377" s="1" t="str">
        <f t="shared" ca="1" si="61"/>
        <v/>
      </c>
      <c r="G377" s="1">
        <f t="shared" ca="1" si="64"/>
        <v>0</v>
      </c>
      <c r="H377" s="1">
        <f ca="1">IF(AND(G376&gt;0,G377&gt;G376,NOT(ISERROR(MATCH(G376,D:D,0)))),H376+1,H376)</f>
        <v>0</v>
      </c>
      <c r="I377" s="1">
        <f t="shared" ca="1" si="65"/>
        <v>0</v>
      </c>
      <c r="J377" s="7" t="str">
        <f t="shared" ca="1" si="66"/>
        <v/>
      </c>
      <c r="K377" s="1" t="str">
        <f ca="1">IF(J377="Linea_para_MAIL_creada_por_LuXML",IF(ISERROR(MATCH(INDIRECT(ADDRESS(ROW()-G377,7)),D:D,0)),J377,INDIRECT(ADDRESS(MATCH(INDIRECT(ADDRESS(ROW()-G377,7)),D:D,0),1))),J377)</f>
        <v/>
      </c>
      <c r="L377" s="7">
        <f t="shared" ca="1" si="67"/>
        <v>0</v>
      </c>
      <c r="M377" s="7" t="str">
        <f t="shared" ca="1" si="69"/>
        <v/>
      </c>
      <c r="N377" s="7">
        <f t="shared" ca="1" si="68"/>
        <v>0</v>
      </c>
      <c r="O377" s="9" t="str">
        <f ca="1">IF(N377&gt;-1,INDIRECT(ADDRESS(ROW(),13)),IF(N377&lt;N376,CONCATENATE("&lt;page-count count=",CHAR(34),1+LARGE(N:N,1)-LARGE(N:N,2),CHAR(34),"/&gt;"),INDIRECT(ADDRESS(ROW()-1,13))))</f>
        <v/>
      </c>
      <c r="P377" s="1">
        <f>IF(ROW()&lt;$S$4+2,IF('XML a procesar'!A376="",P376,IF(MID('XML a procesar'!A376,1,1)="&lt;",P376,P376+1)),P376)</f>
        <v>1</v>
      </c>
      <c r="Q377" s="3"/>
    </row>
    <row r="378" spans="1:17" x14ac:dyDescent="0.25">
      <c r="A378" s="1" t="str">
        <f>IF('XML a procesar'!A377&gt;0,'XML a procesar'!A377,"")</f>
        <v/>
      </c>
      <c r="B378" s="7">
        <f t="shared" si="59"/>
        <v>0</v>
      </c>
      <c r="C378" s="1">
        <f t="shared" si="62"/>
        <v>0</v>
      </c>
      <c r="D378" s="1">
        <f t="shared" si="60"/>
        <v>0</v>
      </c>
      <c r="E378" s="1">
        <f t="shared" si="63"/>
        <v>0</v>
      </c>
      <c r="F378" s="1" t="str">
        <f t="shared" ca="1" si="61"/>
        <v/>
      </c>
      <c r="G378" s="1">
        <f t="shared" ca="1" si="64"/>
        <v>0</v>
      </c>
      <c r="H378" s="1">
        <f ca="1">IF(AND(G377&gt;0,G378&gt;G377,NOT(ISERROR(MATCH(G377,D:D,0)))),H377+1,H377)</f>
        <v>0</v>
      </c>
      <c r="I378" s="1">
        <f t="shared" ca="1" si="65"/>
        <v>0</v>
      </c>
      <c r="J378" s="7" t="str">
        <f t="shared" ca="1" si="66"/>
        <v/>
      </c>
      <c r="K378" s="1" t="str">
        <f ca="1">IF(J378="Linea_para_MAIL_creada_por_LuXML",IF(ISERROR(MATCH(INDIRECT(ADDRESS(ROW()-G378,7)),D:D,0)),J378,INDIRECT(ADDRESS(MATCH(INDIRECT(ADDRESS(ROW()-G378,7)),D:D,0),1))),J378)</f>
        <v/>
      </c>
      <c r="L378" s="7">
        <f t="shared" ca="1" si="67"/>
        <v>0</v>
      </c>
      <c r="M378" s="7" t="str">
        <f t="shared" ca="1" si="69"/>
        <v/>
      </c>
      <c r="N378" s="7">
        <f t="shared" ca="1" si="68"/>
        <v>0</v>
      </c>
      <c r="O378" s="9" t="str">
        <f ca="1">IF(N378&gt;-1,INDIRECT(ADDRESS(ROW(),13)),IF(N378&lt;N377,CONCATENATE("&lt;page-count count=",CHAR(34),1+LARGE(N:N,1)-LARGE(N:N,2),CHAR(34),"/&gt;"),INDIRECT(ADDRESS(ROW()-1,13))))</f>
        <v/>
      </c>
      <c r="P378" s="1">
        <f>IF(ROW()&lt;$S$4+2,IF('XML a procesar'!A377="",P377,IF(MID('XML a procesar'!A377,1,1)="&lt;",P377,P377+1)),P377)</f>
        <v>1</v>
      </c>
      <c r="Q378" s="3"/>
    </row>
    <row r="379" spans="1:17" x14ac:dyDescent="0.25">
      <c r="A379" s="1" t="str">
        <f>IF('XML a procesar'!A378&gt;0,'XML a procesar'!A378,"")</f>
        <v/>
      </c>
      <c r="B379" s="7">
        <f t="shared" si="59"/>
        <v>0</v>
      </c>
      <c r="C379" s="1">
        <f t="shared" si="62"/>
        <v>0</v>
      </c>
      <c r="D379" s="1">
        <f t="shared" si="60"/>
        <v>0</v>
      </c>
      <c r="E379" s="1">
        <f t="shared" si="63"/>
        <v>0</v>
      </c>
      <c r="F379" s="1" t="str">
        <f t="shared" ca="1" si="61"/>
        <v/>
      </c>
      <c r="G379" s="1">
        <f t="shared" ca="1" si="64"/>
        <v>0</v>
      </c>
      <c r="H379" s="1">
        <f ca="1">IF(AND(G378&gt;0,G379&gt;G378,NOT(ISERROR(MATCH(G378,D:D,0)))),H378+1,H378)</f>
        <v>0</v>
      </c>
      <c r="I379" s="1">
        <f t="shared" ca="1" si="65"/>
        <v>0</v>
      </c>
      <c r="J379" s="7" t="str">
        <f t="shared" ca="1" si="66"/>
        <v/>
      </c>
      <c r="K379" s="1" t="str">
        <f ca="1">IF(J379="Linea_para_MAIL_creada_por_LuXML",IF(ISERROR(MATCH(INDIRECT(ADDRESS(ROW()-G379,7)),D:D,0)),J379,INDIRECT(ADDRESS(MATCH(INDIRECT(ADDRESS(ROW()-G379,7)),D:D,0),1))),J379)</f>
        <v/>
      </c>
      <c r="L379" s="7">
        <f t="shared" ca="1" si="67"/>
        <v>0</v>
      </c>
      <c r="M379" s="7" t="str">
        <f t="shared" ca="1" si="69"/>
        <v/>
      </c>
      <c r="N379" s="7">
        <f t="shared" ca="1" si="68"/>
        <v>0</v>
      </c>
      <c r="O379" s="9" t="str">
        <f ca="1">IF(N379&gt;-1,INDIRECT(ADDRESS(ROW(),13)),IF(N379&lt;N378,CONCATENATE("&lt;page-count count=",CHAR(34),1+LARGE(N:N,1)-LARGE(N:N,2),CHAR(34),"/&gt;"),INDIRECT(ADDRESS(ROW()-1,13))))</f>
        <v/>
      </c>
      <c r="P379" s="1">
        <f>IF(ROW()&lt;$S$4+2,IF('XML a procesar'!A378="",P378,IF(MID('XML a procesar'!A378,1,1)="&lt;",P378,P378+1)),P378)</f>
        <v>1</v>
      </c>
      <c r="Q379" s="3"/>
    </row>
    <row r="380" spans="1:17" x14ac:dyDescent="0.25">
      <c r="A380" s="1" t="str">
        <f>IF('XML a procesar'!A379&gt;0,'XML a procesar'!A379,"")</f>
        <v/>
      </c>
      <c r="B380" s="7">
        <f t="shared" si="59"/>
        <v>0</v>
      </c>
      <c r="C380" s="1">
        <f t="shared" si="62"/>
        <v>0</v>
      </c>
      <c r="D380" s="1">
        <f t="shared" si="60"/>
        <v>0</v>
      </c>
      <c r="E380" s="1">
        <f t="shared" si="63"/>
        <v>0</v>
      </c>
      <c r="F380" s="1" t="str">
        <f t="shared" ca="1" si="61"/>
        <v/>
      </c>
      <c r="G380" s="1">
        <f t="shared" ca="1" si="64"/>
        <v>0</v>
      </c>
      <c r="H380" s="1">
        <f ca="1">IF(AND(G379&gt;0,G380&gt;G379,NOT(ISERROR(MATCH(G379,D:D,0)))),H379+1,H379)</f>
        <v>0</v>
      </c>
      <c r="I380" s="1">
        <f t="shared" ca="1" si="65"/>
        <v>0</v>
      </c>
      <c r="J380" s="7" t="str">
        <f t="shared" ca="1" si="66"/>
        <v/>
      </c>
      <c r="K380" s="1" t="str">
        <f ca="1">IF(J380="Linea_para_MAIL_creada_por_LuXML",IF(ISERROR(MATCH(INDIRECT(ADDRESS(ROW()-G380,7)),D:D,0)),J380,INDIRECT(ADDRESS(MATCH(INDIRECT(ADDRESS(ROW()-G380,7)),D:D,0),1))),J380)</f>
        <v/>
      </c>
      <c r="L380" s="7">
        <f t="shared" ca="1" si="67"/>
        <v>0</v>
      </c>
      <c r="M380" s="7" t="str">
        <f t="shared" ca="1" si="69"/>
        <v/>
      </c>
      <c r="N380" s="7">
        <f t="shared" ca="1" si="68"/>
        <v>0</v>
      </c>
      <c r="O380" s="9" t="str">
        <f ca="1">IF(N380&gt;-1,INDIRECT(ADDRESS(ROW(),13)),IF(N380&lt;N379,CONCATENATE("&lt;page-count count=",CHAR(34),1+LARGE(N:N,1)-LARGE(N:N,2),CHAR(34),"/&gt;"),INDIRECT(ADDRESS(ROW()-1,13))))</f>
        <v/>
      </c>
      <c r="P380" s="1">
        <f>IF(ROW()&lt;$S$4+2,IF('XML a procesar'!A379="",P379,IF(MID('XML a procesar'!A379,1,1)="&lt;",P379,P379+1)),P379)</f>
        <v>1</v>
      </c>
      <c r="Q380" s="3"/>
    </row>
    <row r="381" spans="1:17" x14ac:dyDescent="0.25">
      <c r="A381" s="1" t="str">
        <f>IF('XML a procesar'!A380&gt;0,'XML a procesar'!A380,"")</f>
        <v/>
      </c>
      <c r="B381" s="7">
        <f t="shared" si="59"/>
        <v>0</v>
      </c>
      <c r="C381" s="1">
        <f t="shared" si="62"/>
        <v>0</v>
      </c>
      <c r="D381" s="1">
        <f t="shared" si="60"/>
        <v>0</v>
      </c>
      <c r="E381" s="1">
        <f t="shared" si="63"/>
        <v>0</v>
      </c>
      <c r="F381" s="1" t="str">
        <f t="shared" ca="1" si="61"/>
        <v/>
      </c>
      <c r="G381" s="1">
        <f t="shared" ca="1" si="64"/>
        <v>0</v>
      </c>
      <c r="H381" s="1">
        <f ca="1">IF(AND(G380&gt;0,G381&gt;G380,NOT(ISERROR(MATCH(G380,D:D,0)))),H380+1,H380)</f>
        <v>0</v>
      </c>
      <c r="I381" s="1">
        <f t="shared" ca="1" si="65"/>
        <v>0</v>
      </c>
      <c r="J381" s="7" t="str">
        <f t="shared" ca="1" si="66"/>
        <v/>
      </c>
      <c r="K381" s="1" t="str">
        <f ca="1">IF(J381="Linea_para_MAIL_creada_por_LuXML",IF(ISERROR(MATCH(INDIRECT(ADDRESS(ROW()-G381,7)),D:D,0)),J381,INDIRECT(ADDRESS(MATCH(INDIRECT(ADDRESS(ROW()-G381,7)),D:D,0),1))),J381)</f>
        <v/>
      </c>
      <c r="L381" s="7">
        <f t="shared" ca="1" si="67"/>
        <v>0</v>
      </c>
      <c r="M381" s="7" t="str">
        <f t="shared" ca="1" si="69"/>
        <v/>
      </c>
      <c r="N381" s="7">
        <f t="shared" ca="1" si="68"/>
        <v>0</v>
      </c>
      <c r="O381" s="9" t="str">
        <f ca="1">IF(N381&gt;-1,INDIRECT(ADDRESS(ROW(),13)),IF(N381&lt;N380,CONCATENATE("&lt;page-count count=",CHAR(34),1+LARGE(N:N,1)-LARGE(N:N,2),CHAR(34),"/&gt;"),INDIRECT(ADDRESS(ROW()-1,13))))</f>
        <v/>
      </c>
      <c r="P381" s="1">
        <f>IF(ROW()&lt;$S$4+2,IF('XML a procesar'!A380="",P380,IF(MID('XML a procesar'!A380,1,1)="&lt;",P380,P380+1)),P380)</f>
        <v>1</v>
      </c>
      <c r="Q381" s="3"/>
    </row>
    <row r="382" spans="1:17" x14ac:dyDescent="0.25">
      <c r="A382" s="1" t="str">
        <f>IF('XML a procesar'!A381&gt;0,'XML a procesar'!A381,"")</f>
        <v/>
      </c>
      <c r="B382" s="7">
        <f t="shared" si="59"/>
        <v>0</v>
      </c>
      <c r="C382" s="1">
        <f t="shared" si="62"/>
        <v>0</v>
      </c>
      <c r="D382" s="1">
        <f t="shared" si="60"/>
        <v>0</v>
      </c>
      <c r="E382" s="1">
        <f t="shared" si="63"/>
        <v>0</v>
      </c>
      <c r="F382" s="1" t="str">
        <f t="shared" ca="1" si="61"/>
        <v/>
      </c>
      <c r="G382" s="1">
        <f t="shared" ca="1" si="64"/>
        <v>0</v>
      </c>
      <c r="H382" s="1">
        <f ca="1">IF(AND(G381&gt;0,G382&gt;G381,NOT(ISERROR(MATCH(G381,D:D,0)))),H381+1,H381)</f>
        <v>0</v>
      </c>
      <c r="I382" s="1">
        <f t="shared" ca="1" si="65"/>
        <v>0</v>
      </c>
      <c r="J382" s="7" t="str">
        <f t="shared" ca="1" si="66"/>
        <v/>
      </c>
      <c r="K382" s="1" t="str">
        <f ca="1">IF(J382="Linea_para_MAIL_creada_por_LuXML",IF(ISERROR(MATCH(INDIRECT(ADDRESS(ROW()-G382,7)),D:D,0)),J382,INDIRECT(ADDRESS(MATCH(INDIRECT(ADDRESS(ROW()-G382,7)),D:D,0),1))),J382)</f>
        <v/>
      </c>
      <c r="L382" s="7">
        <f t="shared" ca="1" si="67"/>
        <v>0</v>
      </c>
      <c r="M382" s="7" t="str">
        <f t="shared" ca="1" si="69"/>
        <v/>
      </c>
      <c r="N382" s="7">
        <f t="shared" ca="1" si="68"/>
        <v>0</v>
      </c>
      <c r="O382" s="9" t="str">
        <f ca="1">IF(N382&gt;-1,INDIRECT(ADDRESS(ROW(),13)),IF(N382&lt;N381,CONCATENATE("&lt;page-count count=",CHAR(34),1+LARGE(N:N,1)-LARGE(N:N,2),CHAR(34),"/&gt;"),INDIRECT(ADDRESS(ROW()-1,13))))</f>
        <v/>
      </c>
      <c r="P382" s="1">
        <f>IF(ROW()&lt;$S$4+2,IF('XML a procesar'!A381="",P381,IF(MID('XML a procesar'!A381,1,1)="&lt;",P381,P381+1)),P381)</f>
        <v>1</v>
      </c>
      <c r="Q382" s="3"/>
    </row>
    <row r="383" spans="1:17" x14ac:dyDescent="0.25">
      <c r="A383" s="1" t="str">
        <f>IF('XML a procesar'!A382&gt;0,'XML a procesar'!A382,"")</f>
        <v/>
      </c>
      <c r="B383" s="7">
        <f t="shared" si="59"/>
        <v>0</v>
      </c>
      <c r="C383" s="1">
        <f t="shared" si="62"/>
        <v>0</v>
      </c>
      <c r="D383" s="1">
        <f t="shared" si="60"/>
        <v>0</v>
      </c>
      <c r="E383" s="1">
        <f t="shared" si="63"/>
        <v>0</v>
      </c>
      <c r="F383" s="1" t="str">
        <f t="shared" ca="1" si="61"/>
        <v/>
      </c>
      <c r="G383" s="1">
        <f t="shared" ca="1" si="64"/>
        <v>0</v>
      </c>
      <c r="H383" s="1">
        <f ca="1">IF(AND(G382&gt;0,G383&gt;G382,NOT(ISERROR(MATCH(G382,D:D,0)))),H382+1,H382)</f>
        <v>0</v>
      </c>
      <c r="I383" s="1">
        <f t="shared" ca="1" si="65"/>
        <v>0</v>
      </c>
      <c r="J383" s="7" t="str">
        <f t="shared" ca="1" si="66"/>
        <v/>
      </c>
      <c r="K383" s="1" t="str">
        <f ca="1">IF(J383="Linea_para_MAIL_creada_por_LuXML",IF(ISERROR(MATCH(INDIRECT(ADDRESS(ROW()-G383,7)),D:D,0)),J383,INDIRECT(ADDRESS(MATCH(INDIRECT(ADDRESS(ROW()-G383,7)),D:D,0),1))),J383)</f>
        <v/>
      </c>
      <c r="L383" s="7">
        <f t="shared" ca="1" si="67"/>
        <v>0</v>
      </c>
      <c r="M383" s="7" t="str">
        <f t="shared" ca="1" si="69"/>
        <v/>
      </c>
      <c r="N383" s="7">
        <f t="shared" ca="1" si="68"/>
        <v>0</v>
      </c>
      <c r="O383" s="9" t="str">
        <f ca="1">IF(N383&gt;-1,INDIRECT(ADDRESS(ROW(),13)),IF(N383&lt;N382,CONCATENATE("&lt;page-count count=",CHAR(34),1+LARGE(N:N,1)-LARGE(N:N,2),CHAR(34),"/&gt;"),INDIRECT(ADDRESS(ROW()-1,13))))</f>
        <v/>
      </c>
      <c r="P383" s="1">
        <f>IF(ROW()&lt;$S$4+2,IF('XML a procesar'!A382="",P382,IF(MID('XML a procesar'!A382,1,1)="&lt;",P382,P382+1)),P382)</f>
        <v>1</v>
      </c>
      <c r="Q383" s="3"/>
    </row>
    <row r="384" spans="1:17" x14ac:dyDescent="0.25">
      <c r="A384" s="1" t="str">
        <f>IF('XML a procesar'!A383&gt;0,'XML a procesar'!A383,"")</f>
        <v/>
      </c>
      <c r="B384" s="7">
        <f t="shared" si="59"/>
        <v>0</v>
      </c>
      <c r="C384" s="1">
        <f t="shared" si="62"/>
        <v>0</v>
      </c>
      <c r="D384" s="1">
        <f t="shared" si="60"/>
        <v>0</v>
      </c>
      <c r="E384" s="1">
        <f t="shared" si="63"/>
        <v>0</v>
      </c>
      <c r="F384" s="1" t="str">
        <f t="shared" ca="1" si="61"/>
        <v/>
      </c>
      <c r="G384" s="1">
        <f t="shared" ca="1" si="64"/>
        <v>0</v>
      </c>
      <c r="H384" s="1">
        <f ca="1">IF(AND(G383&gt;0,G384&gt;G383,NOT(ISERROR(MATCH(G383,D:D,0)))),H383+1,H383)</f>
        <v>0</v>
      </c>
      <c r="I384" s="1">
        <f t="shared" ca="1" si="65"/>
        <v>0</v>
      </c>
      <c r="J384" s="7" t="str">
        <f t="shared" ca="1" si="66"/>
        <v/>
      </c>
      <c r="K384" s="1" t="str">
        <f ca="1">IF(J384="Linea_para_MAIL_creada_por_LuXML",IF(ISERROR(MATCH(INDIRECT(ADDRESS(ROW()-G384,7)),D:D,0)),J384,INDIRECT(ADDRESS(MATCH(INDIRECT(ADDRESS(ROW()-G384,7)),D:D,0),1))),J384)</f>
        <v/>
      </c>
      <c r="L384" s="7">
        <f t="shared" ca="1" si="67"/>
        <v>0</v>
      </c>
      <c r="M384" s="7" t="str">
        <f t="shared" ca="1" si="69"/>
        <v/>
      </c>
      <c r="N384" s="7">
        <f t="shared" ca="1" si="68"/>
        <v>0</v>
      </c>
      <c r="O384" s="9" t="str">
        <f ca="1">IF(N384&gt;-1,INDIRECT(ADDRESS(ROW(),13)),IF(N384&lt;N383,CONCATENATE("&lt;page-count count=",CHAR(34),1+LARGE(N:N,1)-LARGE(N:N,2),CHAR(34),"/&gt;"),INDIRECT(ADDRESS(ROW()-1,13))))</f>
        <v/>
      </c>
      <c r="P384" s="1">
        <f>IF(ROW()&lt;$S$4+2,IF('XML a procesar'!A383="",P383,IF(MID('XML a procesar'!A383,1,1)="&lt;",P383,P383+1)),P383)</f>
        <v>1</v>
      </c>
      <c r="Q384" s="3"/>
    </row>
    <row r="385" spans="1:17" x14ac:dyDescent="0.25">
      <c r="A385" s="1" t="str">
        <f>IF('XML a procesar'!A384&gt;0,'XML a procesar'!A384,"")</f>
        <v/>
      </c>
      <c r="B385" s="7">
        <f t="shared" si="59"/>
        <v>0</v>
      </c>
      <c r="C385" s="1">
        <f t="shared" si="62"/>
        <v>0</v>
      </c>
      <c r="D385" s="1">
        <f t="shared" si="60"/>
        <v>0</v>
      </c>
      <c r="E385" s="1">
        <f t="shared" si="63"/>
        <v>0</v>
      </c>
      <c r="F385" s="1" t="str">
        <f t="shared" ca="1" si="61"/>
        <v/>
      </c>
      <c r="G385" s="1">
        <f t="shared" ca="1" si="64"/>
        <v>0</v>
      </c>
      <c r="H385" s="1">
        <f ca="1">IF(AND(G384&gt;0,G385&gt;G384,NOT(ISERROR(MATCH(G384,D:D,0)))),H384+1,H384)</f>
        <v>0</v>
      </c>
      <c r="I385" s="1">
        <f t="shared" ca="1" si="65"/>
        <v>0</v>
      </c>
      <c r="J385" s="7" t="str">
        <f t="shared" ca="1" si="66"/>
        <v/>
      </c>
      <c r="K385" s="1" t="str">
        <f ca="1">IF(J385="Linea_para_MAIL_creada_por_LuXML",IF(ISERROR(MATCH(INDIRECT(ADDRESS(ROW()-G385,7)),D:D,0)),J385,INDIRECT(ADDRESS(MATCH(INDIRECT(ADDRESS(ROW()-G385,7)),D:D,0),1))),J385)</f>
        <v/>
      </c>
      <c r="L385" s="7">
        <f t="shared" ca="1" si="67"/>
        <v>0</v>
      </c>
      <c r="M385" s="7" t="str">
        <f t="shared" ca="1" si="69"/>
        <v/>
      </c>
      <c r="N385" s="7">
        <f t="shared" ca="1" si="68"/>
        <v>0</v>
      </c>
      <c r="O385" s="9" t="str">
        <f ca="1">IF(N385&gt;-1,INDIRECT(ADDRESS(ROW(),13)),IF(N385&lt;N384,CONCATENATE("&lt;page-count count=",CHAR(34),1+LARGE(N:N,1)-LARGE(N:N,2),CHAR(34),"/&gt;"),INDIRECT(ADDRESS(ROW()-1,13))))</f>
        <v/>
      </c>
      <c r="P385" s="1">
        <f>IF(ROW()&lt;$S$4+2,IF('XML a procesar'!A384="",P384,IF(MID('XML a procesar'!A384,1,1)="&lt;",P384,P384+1)),P384)</f>
        <v>1</v>
      </c>
      <c r="Q385" s="3"/>
    </row>
    <row r="386" spans="1:17" x14ac:dyDescent="0.25">
      <c r="A386" s="1" t="str">
        <f>IF('XML a procesar'!A385&gt;0,'XML a procesar'!A385,"")</f>
        <v/>
      </c>
      <c r="B386" s="7">
        <f t="shared" si="59"/>
        <v>0</v>
      </c>
      <c r="C386" s="1">
        <f t="shared" si="62"/>
        <v>0</v>
      </c>
      <c r="D386" s="1">
        <f t="shared" si="60"/>
        <v>0</v>
      </c>
      <c r="E386" s="1">
        <f t="shared" si="63"/>
        <v>0</v>
      </c>
      <c r="F386" s="1" t="str">
        <f t="shared" ca="1" si="61"/>
        <v/>
      </c>
      <c r="G386" s="1">
        <f t="shared" ca="1" si="64"/>
        <v>0</v>
      </c>
      <c r="H386" s="1">
        <f ca="1">IF(AND(G385&gt;0,G386&gt;G385,NOT(ISERROR(MATCH(G385,D:D,0)))),H385+1,H385)</f>
        <v>0</v>
      </c>
      <c r="I386" s="1">
        <f t="shared" ca="1" si="65"/>
        <v>0</v>
      </c>
      <c r="J386" s="7" t="str">
        <f t="shared" ca="1" si="66"/>
        <v/>
      </c>
      <c r="K386" s="1" t="str">
        <f ca="1">IF(J386="Linea_para_MAIL_creada_por_LuXML",IF(ISERROR(MATCH(INDIRECT(ADDRESS(ROW()-G386,7)),D:D,0)),J386,INDIRECT(ADDRESS(MATCH(INDIRECT(ADDRESS(ROW()-G386,7)),D:D,0),1))),J386)</f>
        <v/>
      </c>
      <c r="L386" s="7">
        <f t="shared" ca="1" si="67"/>
        <v>0</v>
      </c>
      <c r="M386" s="7" t="str">
        <f t="shared" ca="1" si="69"/>
        <v/>
      </c>
      <c r="N386" s="7">
        <f t="shared" ca="1" si="68"/>
        <v>0</v>
      </c>
      <c r="O386" s="9" t="str">
        <f ca="1">IF(N386&gt;-1,INDIRECT(ADDRESS(ROW(),13)),IF(N386&lt;N385,CONCATENATE("&lt;page-count count=",CHAR(34),1+LARGE(N:N,1)-LARGE(N:N,2),CHAR(34),"/&gt;"),INDIRECT(ADDRESS(ROW()-1,13))))</f>
        <v/>
      </c>
      <c r="P386" s="1">
        <f>IF(ROW()&lt;$S$4+2,IF('XML a procesar'!A385="",P385,IF(MID('XML a procesar'!A385,1,1)="&lt;",P385,P385+1)),P385)</f>
        <v>1</v>
      </c>
      <c r="Q386" s="3"/>
    </row>
    <row r="387" spans="1:17" x14ac:dyDescent="0.25">
      <c r="A387" s="1" t="str">
        <f>IF('XML a procesar'!A386&gt;0,'XML a procesar'!A386,"")</f>
        <v/>
      </c>
      <c r="B387" s="7">
        <f t="shared" ref="B387:B450" si="70">IF(ISERROR(FIND("/doi.org/",A387,1)),0,1)</f>
        <v>0</v>
      </c>
      <c r="C387" s="1">
        <f t="shared" si="62"/>
        <v>0</v>
      </c>
      <c r="D387" s="1">
        <f t="shared" ref="D387:D450" si="71">IF(AND(C387&gt;0,LEFT(A387,7)="&lt;email&gt;",ISNUMBER(SEARCH("@",A387,1))),C387,IF(LEFT(A387,10)="&lt;alt-text&gt;",-1,0))</f>
        <v>0</v>
      </c>
      <c r="E387" s="1">
        <f t="shared" si="63"/>
        <v>0</v>
      </c>
      <c r="F387" s="1" t="str">
        <f t="shared" ref="F387:F450" ca="1" si="72">INDIRECT(ADDRESS(ROW()+INDIRECT(ADDRESS(ROW()+E387,5)),1))</f>
        <v/>
      </c>
      <c r="G387" s="1">
        <f t="shared" ca="1" si="64"/>
        <v>0</v>
      </c>
      <c r="H387" s="1">
        <f ca="1">IF(AND(G386&gt;0,G387&gt;G386,NOT(ISERROR(MATCH(G386,D:D,0)))),H386+1,H386)</f>
        <v>0</v>
      </c>
      <c r="I387" s="1">
        <f t="shared" ca="1" si="65"/>
        <v>0</v>
      </c>
      <c r="J387" s="7" t="str">
        <f t="shared" ca="1" si="66"/>
        <v/>
      </c>
      <c r="K387" s="1" t="str">
        <f ca="1">IF(J387="Linea_para_MAIL_creada_por_LuXML",IF(ISERROR(MATCH(INDIRECT(ADDRESS(ROW()-G387,7)),D:D,0)),J387,INDIRECT(ADDRESS(MATCH(INDIRECT(ADDRESS(ROW()-G387,7)),D:D,0),1))),J387)</f>
        <v/>
      </c>
      <c r="L387" s="7">
        <f t="shared" ca="1" si="67"/>
        <v>0</v>
      </c>
      <c r="M387" s="7" t="str">
        <f t="shared" ca="1" si="69"/>
        <v/>
      </c>
      <c r="N387" s="7">
        <f t="shared" ca="1" si="68"/>
        <v>0</v>
      </c>
      <c r="O387" s="9" t="str">
        <f ca="1">IF(N387&gt;-1,INDIRECT(ADDRESS(ROW(),13)),IF(N387&lt;N386,CONCATENATE("&lt;page-count count=",CHAR(34),1+LARGE(N:N,1)-LARGE(N:N,2),CHAR(34),"/&gt;"),INDIRECT(ADDRESS(ROW()-1,13))))</f>
        <v/>
      </c>
      <c r="P387" s="1">
        <f>IF(ROW()&lt;$S$4+2,IF('XML a procesar'!A386="",P386,IF(MID('XML a procesar'!A386,1,1)="&lt;",P386,P386+1)),P386)</f>
        <v>1</v>
      </c>
      <c r="Q387" s="3"/>
    </row>
    <row r="388" spans="1:17" x14ac:dyDescent="0.25">
      <c r="A388" s="1" t="str">
        <f>IF('XML a procesar'!A387&gt;0,'XML a procesar'!A387,"")</f>
        <v/>
      </c>
      <c r="B388" s="7">
        <f t="shared" si="70"/>
        <v>0</v>
      </c>
      <c r="C388" s="1">
        <f t="shared" ref="C388:C451" si="73">IF(LEFT(A387,16)="&lt;contrib contrib",C387+1,IF(LEFT(A387,16)="&lt;/contrib-group&gt;",0,IF(LEFT(A387,10)="&lt;/contrib&gt;",C387,C387)))</f>
        <v>0</v>
      </c>
      <c r="D388" s="1">
        <f t="shared" si="71"/>
        <v>0</v>
      </c>
      <c r="E388" s="1">
        <f t="shared" ref="E388:E451" si="74">IF(D388=0,E387,E387+1)</f>
        <v>0</v>
      </c>
      <c r="F388" s="1" t="str">
        <f t="shared" ca="1" si="72"/>
        <v/>
      </c>
      <c r="G388" s="1">
        <f t="shared" ref="G388:G451" ca="1" si="75">IF(LEFT(F388,7)="&lt;aff id",_xlfn.NUMBERVALUE(MID(F388,13,LEN(F388)-14)),IF(F388="&lt;/aff&gt;",G387+1,G387))</f>
        <v>0</v>
      </c>
      <c r="H388" s="1">
        <f ca="1">IF(AND(G387&gt;0,G388&gt;G387,NOT(ISERROR(MATCH(G387,D:D,0)))),H387+1,H387)</f>
        <v>0</v>
      </c>
      <c r="I388" s="1">
        <f t="shared" ref="I388:I451" ca="1" si="76">INDIRECT(ADDRESS(ROW()-INDIRECT(ADDRESS(ROW()-H388,8)),8))</f>
        <v>0</v>
      </c>
      <c r="J388" s="7" t="str">
        <f t="shared" ref="J388:J451" ca="1" si="77">IF(J387="Linea_para_MAIL_creada_por_LuXML","&lt;/aff&gt;",IF(I388&gt;INDIRECT(ADDRESS(ROW()-I388-1,8)),"Linea_para_MAIL_creada_por_LuXML",INDIRECT(ADDRESS(ROW()-I388,6))))</f>
        <v/>
      </c>
      <c r="K388" s="1" t="str">
        <f ca="1">IF(J388="Linea_para_MAIL_creada_por_LuXML",IF(ISERROR(MATCH(INDIRECT(ADDRESS(ROW()-G388,7)),D:D,0)),J388,INDIRECT(ADDRESS(MATCH(INDIRECT(ADDRESS(ROW()-G388,7)),D:D,0),1))),J388)</f>
        <v/>
      </c>
      <c r="L388" s="7">
        <f t="shared" ref="L388:L451" ca="1" si="78">IF(OR(MID(K386,3,5)="page&gt;",MID(K387,3,5)="page&gt;"),L387,IF(OR(K387="&lt;history&gt;",K388="&lt;history&gt;"),L387+1,L387))</f>
        <v>0</v>
      </c>
      <c r="M388" s="7" t="str">
        <f t="shared" ca="1" si="69"/>
        <v/>
      </c>
      <c r="N388" s="7">
        <f t="shared" ref="N388:N451" ca="1" si="79">IF(N387=-1,-1,IF(M388="&lt;/counts&gt;",-1,IF(OR(LEFT(M388,7)="&lt;fpage&gt;",LEFT(M388,7)="&lt;lpage&gt;"),VALUE(MID(M388,8,LEN(M388)-15)),0)))</f>
        <v>0</v>
      </c>
      <c r="O388" s="9" t="str">
        <f ca="1">IF(N388&gt;-1,INDIRECT(ADDRESS(ROW(),13)),IF(N388&lt;N387,CONCATENATE("&lt;page-count count=",CHAR(34),1+LARGE(N:N,1)-LARGE(N:N,2),CHAR(34),"/&gt;"),INDIRECT(ADDRESS(ROW()-1,13))))</f>
        <v/>
      </c>
      <c r="P388" s="1">
        <f>IF(ROW()&lt;$S$4+2,IF('XML a procesar'!A387="",P387,IF(MID('XML a procesar'!A387,1,1)="&lt;",P387,P387+1)),P387)</f>
        <v>1</v>
      </c>
      <c r="Q388" s="3"/>
    </row>
    <row r="389" spans="1:17" x14ac:dyDescent="0.25">
      <c r="A389" s="1" t="str">
        <f>IF('XML a procesar'!A388&gt;0,'XML a procesar'!A388,"")</f>
        <v/>
      </c>
      <c r="B389" s="7">
        <f t="shared" si="70"/>
        <v>0</v>
      </c>
      <c r="C389" s="1">
        <f t="shared" si="73"/>
        <v>0</v>
      </c>
      <c r="D389" s="1">
        <f t="shared" si="71"/>
        <v>0</v>
      </c>
      <c r="E389" s="1">
        <f t="shared" si="74"/>
        <v>0</v>
      </c>
      <c r="F389" s="1" t="str">
        <f t="shared" ca="1" si="72"/>
        <v/>
      </c>
      <c r="G389" s="1">
        <f t="shared" ca="1" si="75"/>
        <v>0</v>
      </c>
      <c r="H389" s="1">
        <f ca="1">IF(AND(G388&gt;0,G389&gt;G388,NOT(ISERROR(MATCH(G388,D:D,0)))),H388+1,H388)</f>
        <v>0</v>
      </c>
      <c r="I389" s="1">
        <f t="shared" ca="1" si="76"/>
        <v>0</v>
      </c>
      <c r="J389" s="7" t="str">
        <f t="shared" ca="1" si="77"/>
        <v/>
      </c>
      <c r="K389" s="1" t="str">
        <f ca="1">IF(J389="Linea_para_MAIL_creada_por_LuXML",IF(ISERROR(MATCH(INDIRECT(ADDRESS(ROW()-G389,7)),D:D,0)),J389,INDIRECT(ADDRESS(MATCH(INDIRECT(ADDRESS(ROW()-G389,7)),D:D,0),1))),J389)</f>
        <v/>
      </c>
      <c r="L389" s="7">
        <f t="shared" ca="1" si="78"/>
        <v>0</v>
      </c>
      <c r="M389" s="7" t="str">
        <f t="shared" ca="1" si="69"/>
        <v/>
      </c>
      <c r="N389" s="7">
        <f t="shared" ca="1" si="79"/>
        <v>0</v>
      </c>
      <c r="O389" s="9" t="str">
        <f ca="1">IF(N389&gt;-1,INDIRECT(ADDRESS(ROW(),13)),IF(N389&lt;N388,CONCATENATE("&lt;page-count count=",CHAR(34),1+LARGE(N:N,1)-LARGE(N:N,2),CHAR(34),"/&gt;"),INDIRECT(ADDRESS(ROW()-1,13))))</f>
        <v/>
      </c>
      <c r="P389" s="1">
        <f>IF(ROW()&lt;$S$4+2,IF('XML a procesar'!A388="",P388,IF(MID('XML a procesar'!A388,1,1)="&lt;",P388,P388+1)),P388)</f>
        <v>1</v>
      </c>
      <c r="Q389" s="3"/>
    </row>
    <row r="390" spans="1:17" x14ac:dyDescent="0.25">
      <c r="A390" s="1" t="str">
        <f>IF('XML a procesar'!A389&gt;0,'XML a procesar'!A389,"")</f>
        <v/>
      </c>
      <c r="B390" s="7">
        <f t="shared" si="70"/>
        <v>0</v>
      </c>
      <c r="C390" s="1">
        <f t="shared" si="73"/>
        <v>0</v>
      </c>
      <c r="D390" s="1">
        <f t="shared" si="71"/>
        <v>0</v>
      </c>
      <c r="E390" s="1">
        <f t="shared" si="74"/>
        <v>0</v>
      </c>
      <c r="F390" s="1" t="str">
        <f t="shared" ca="1" si="72"/>
        <v/>
      </c>
      <c r="G390" s="1">
        <f t="shared" ca="1" si="75"/>
        <v>0</v>
      </c>
      <c r="H390" s="1">
        <f ca="1">IF(AND(G389&gt;0,G390&gt;G389,NOT(ISERROR(MATCH(G389,D:D,0)))),H389+1,H389)</f>
        <v>0</v>
      </c>
      <c r="I390" s="1">
        <f t="shared" ca="1" si="76"/>
        <v>0</v>
      </c>
      <c r="J390" s="7" t="str">
        <f t="shared" ca="1" si="77"/>
        <v/>
      </c>
      <c r="K390" s="1" t="str">
        <f ca="1">IF(J390="Linea_para_MAIL_creada_por_LuXML",IF(ISERROR(MATCH(INDIRECT(ADDRESS(ROW()-G390,7)),D:D,0)),J390,INDIRECT(ADDRESS(MATCH(INDIRECT(ADDRESS(ROW()-G390,7)),D:D,0),1))),J390)</f>
        <v/>
      </c>
      <c r="L390" s="7">
        <f t="shared" ca="1" si="78"/>
        <v>0</v>
      </c>
      <c r="M390" s="7" t="str">
        <f t="shared" ref="M390:M453" ca="1" si="80">IF(L390&gt;L389,IF(L390=1,CONCATENATE("&lt;fpage&gt;",$S$10,"&lt;/fpage&gt;"),CONCATENATE("&lt;lpage&gt;",$S$10+1,"&lt;/lpage&gt;")),IF(ISERROR(INDIRECT(ADDRESS(ROW()-L390,11),1)),"",INDIRECT(ADDRESS(ROW()-L390,11),1)))</f>
        <v/>
      </c>
      <c r="N390" s="7">
        <f t="shared" ca="1" si="79"/>
        <v>0</v>
      </c>
      <c r="O390" s="9" t="str">
        <f ca="1">IF(N390&gt;-1,INDIRECT(ADDRESS(ROW(),13)),IF(N390&lt;N389,CONCATENATE("&lt;page-count count=",CHAR(34),1+LARGE(N:N,1)-LARGE(N:N,2),CHAR(34),"/&gt;"),INDIRECT(ADDRESS(ROW()-1,13))))</f>
        <v/>
      </c>
      <c r="P390" s="1">
        <f>IF(ROW()&lt;$S$4+2,IF('XML a procesar'!A389="",P389,IF(MID('XML a procesar'!A389,1,1)="&lt;",P389,P389+1)),P389)</f>
        <v>1</v>
      </c>
      <c r="Q390" s="3"/>
    </row>
    <row r="391" spans="1:17" x14ac:dyDescent="0.25">
      <c r="A391" s="1" t="str">
        <f>IF('XML a procesar'!A390&gt;0,'XML a procesar'!A390,"")</f>
        <v/>
      </c>
      <c r="B391" s="7">
        <f t="shared" si="70"/>
        <v>0</v>
      </c>
      <c r="C391" s="1">
        <f t="shared" si="73"/>
        <v>0</v>
      </c>
      <c r="D391" s="1">
        <f t="shared" si="71"/>
        <v>0</v>
      </c>
      <c r="E391" s="1">
        <f t="shared" si="74"/>
        <v>0</v>
      </c>
      <c r="F391" s="1" t="str">
        <f t="shared" ca="1" si="72"/>
        <v/>
      </c>
      <c r="G391" s="1">
        <f t="shared" ca="1" si="75"/>
        <v>0</v>
      </c>
      <c r="H391" s="1">
        <f ca="1">IF(AND(G390&gt;0,G391&gt;G390,NOT(ISERROR(MATCH(G390,D:D,0)))),H390+1,H390)</f>
        <v>0</v>
      </c>
      <c r="I391" s="1">
        <f t="shared" ca="1" si="76"/>
        <v>0</v>
      </c>
      <c r="J391" s="7" t="str">
        <f t="shared" ca="1" si="77"/>
        <v/>
      </c>
      <c r="K391" s="1" t="str">
        <f ca="1">IF(J391="Linea_para_MAIL_creada_por_LuXML",IF(ISERROR(MATCH(INDIRECT(ADDRESS(ROW()-G391,7)),D:D,0)),J391,INDIRECT(ADDRESS(MATCH(INDIRECT(ADDRESS(ROW()-G391,7)),D:D,0),1))),J391)</f>
        <v/>
      </c>
      <c r="L391" s="7">
        <f t="shared" ca="1" si="78"/>
        <v>0</v>
      </c>
      <c r="M391" s="7" t="str">
        <f t="shared" ca="1" si="80"/>
        <v/>
      </c>
      <c r="N391" s="7">
        <f t="shared" ca="1" si="79"/>
        <v>0</v>
      </c>
      <c r="O391" s="9" t="str">
        <f ca="1">IF(N391&gt;-1,INDIRECT(ADDRESS(ROW(),13)),IF(N391&lt;N390,CONCATENATE("&lt;page-count count=",CHAR(34),1+LARGE(N:N,1)-LARGE(N:N,2),CHAR(34),"/&gt;"),INDIRECT(ADDRESS(ROW()-1,13))))</f>
        <v/>
      </c>
      <c r="P391" s="1">
        <f>IF(ROW()&lt;$S$4+2,IF('XML a procesar'!A390="",P390,IF(MID('XML a procesar'!A390,1,1)="&lt;",P390,P390+1)),P390)</f>
        <v>1</v>
      </c>
      <c r="Q391" s="3"/>
    </row>
    <row r="392" spans="1:17" x14ac:dyDescent="0.25">
      <c r="A392" s="1" t="str">
        <f>IF('XML a procesar'!A391&gt;0,'XML a procesar'!A391,"")</f>
        <v/>
      </c>
      <c r="B392" s="7">
        <f t="shared" si="70"/>
        <v>0</v>
      </c>
      <c r="C392" s="1">
        <f t="shared" si="73"/>
        <v>0</v>
      </c>
      <c r="D392" s="1">
        <f t="shared" si="71"/>
        <v>0</v>
      </c>
      <c r="E392" s="1">
        <f t="shared" si="74"/>
        <v>0</v>
      </c>
      <c r="F392" s="1" t="str">
        <f t="shared" ca="1" si="72"/>
        <v/>
      </c>
      <c r="G392" s="1">
        <f t="shared" ca="1" si="75"/>
        <v>0</v>
      </c>
      <c r="H392" s="1">
        <f ca="1">IF(AND(G391&gt;0,G392&gt;G391,NOT(ISERROR(MATCH(G391,D:D,0)))),H391+1,H391)</f>
        <v>0</v>
      </c>
      <c r="I392" s="1">
        <f t="shared" ca="1" si="76"/>
        <v>0</v>
      </c>
      <c r="J392" s="7" t="str">
        <f t="shared" ca="1" si="77"/>
        <v/>
      </c>
      <c r="K392" s="1" t="str">
        <f ca="1">IF(J392="Linea_para_MAIL_creada_por_LuXML",IF(ISERROR(MATCH(INDIRECT(ADDRESS(ROW()-G392,7)),D:D,0)),J392,INDIRECT(ADDRESS(MATCH(INDIRECT(ADDRESS(ROW()-G392,7)),D:D,0),1))),J392)</f>
        <v/>
      </c>
      <c r="L392" s="7">
        <f t="shared" ca="1" si="78"/>
        <v>0</v>
      </c>
      <c r="M392" s="7" t="str">
        <f t="shared" ca="1" si="80"/>
        <v/>
      </c>
      <c r="N392" s="7">
        <f t="shared" ca="1" si="79"/>
        <v>0</v>
      </c>
      <c r="O392" s="9" t="str">
        <f ca="1">IF(N392&gt;-1,INDIRECT(ADDRESS(ROW(),13)),IF(N392&lt;N391,CONCATENATE("&lt;page-count count=",CHAR(34),1+LARGE(N:N,1)-LARGE(N:N,2),CHAR(34),"/&gt;"),INDIRECT(ADDRESS(ROW()-1,13))))</f>
        <v/>
      </c>
      <c r="P392" s="1">
        <f>IF(ROW()&lt;$S$4+2,IF('XML a procesar'!A391="",P391,IF(MID('XML a procesar'!A391,1,1)="&lt;",P391,P391+1)),P391)</f>
        <v>1</v>
      </c>
      <c r="Q392" s="3"/>
    </row>
    <row r="393" spans="1:17" x14ac:dyDescent="0.25">
      <c r="A393" s="1" t="str">
        <f>IF('XML a procesar'!A392&gt;0,'XML a procesar'!A392,"")</f>
        <v/>
      </c>
      <c r="B393" s="7">
        <f t="shared" si="70"/>
        <v>0</v>
      </c>
      <c r="C393" s="1">
        <f t="shared" si="73"/>
        <v>0</v>
      </c>
      <c r="D393" s="1">
        <f t="shared" si="71"/>
        <v>0</v>
      </c>
      <c r="E393" s="1">
        <f t="shared" si="74"/>
        <v>0</v>
      </c>
      <c r="F393" s="1" t="str">
        <f t="shared" ca="1" si="72"/>
        <v/>
      </c>
      <c r="G393" s="1">
        <f t="shared" ca="1" si="75"/>
        <v>0</v>
      </c>
      <c r="H393" s="1">
        <f ca="1">IF(AND(G392&gt;0,G393&gt;G392,NOT(ISERROR(MATCH(G392,D:D,0)))),H392+1,H392)</f>
        <v>0</v>
      </c>
      <c r="I393" s="1">
        <f t="shared" ca="1" si="76"/>
        <v>0</v>
      </c>
      <c r="J393" s="7" t="str">
        <f t="shared" ca="1" si="77"/>
        <v/>
      </c>
      <c r="K393" s="1" t="str">
        <f ca="1">IF(J393="Linea_para_MAIL_creada_por_LuXML",IF(ISERROR(MATCH(INDIRECT(ADDRESS(ROW()-G393,7)),D:D,0)),J393,INDIRECT(ADDRESS(MATCH(INDIRECT(ADDRESS(ROW()-G393,7)),D:D,0),1))),J393)</f>
        <v/>
      </c>
      <c r="L393" s="7">
        <f t="shared" ca="1" si="78"/>
        <v>0</v>
      </c>
      <c r="M393" s="7" t="str">
        <f t="shared" ca="1" si="80"/>
        <v/>
      </c>
      <c r="N393" s="7">
        <f t="shared" ca="1" si="79"/>
        <v>0</v>
      </c>
      <c r="O393" s="9" t="str">
        <f ca="1">IF(N393&gt;-1,INDIRECT(ADDRESS(ROW(),13)),IF(N393&lt;N392,CONCATENATE("&lt;page-count count=",CHAR(34),1+LARGE(N:N,1)-LARGE(N:N,2),CHAR(34),"/&gt;"),INDIRECT(ADDRESS(ROW()-1,13))))</f>
        <v/>
      </c>
      <c r="P393" s="1">
        <f>IF(ROW()&lt;$S$4+2,IF('XML a procesar'!A392="",P392,IF(MID('XML a procesar'!A392,1,1)="&lt;",P392,P392+1)),P392)</f>
        <v>1</v>
      </c>
      <c r="Q393" s="3"/>
    </row>
    <row r="394" spans="1:17" x14ac:dyDescent="0.25">
      <c r="A394" s="1" t="str">
        <f>IF('XML a procesar'!A393&gt;0,'XML a procesar'!A393,"")</f>
        <v/>
      </c>
      <c r="B394" s="7">
        <f t="shared" si="70"/>
        <v>0</v>
      </c>
      <c r="C394" s="1">
        <f t="shared" si="73"/>
        <v>0</v>
      </c>
      <c r="D394" s="1">
        <f t="shared" si="71"/>
        <v>0</v>
      </c>
      <c r="E394" s="1">
        <f t="shared" si="74"/>
        <v>0</v>
      </c>
      <c r="F394" s="1" t="str">
        <f t="shared" ca="1" si="72"/>
        <v/>
      </c>
      <c r="G394" s="1">
        <f t="shared" ca="1" si="75"/>
        <v>0</v>
      </c>
      <c r="H394" s="1">
        <f ca="1">IF(AND(G393&gt;0,G394&gt;G393,NOT(ISERROR(MATCH(G393,D:D,0)))),H393+1,H393)</f>
        <v>0</v>
      </c>
      <c r="I394" s="1">
        <f t="shared" ca="1" si="76"/>
        <v>0</v>
      </c>
      <c r="J394" s="7" t="str">
        <f t="shared" ca="1" si="77"/>
        <v/>
      </c>
      <c r="K394" s="1" t="str">
        <f ca="1">IF(J394="Linea_para_MAIL_creada_por_LuXML",IF(ISERROR(MATCH(INDIRECT(ADDRESS(ROW()-G394,7)),D:D,0)),J394,INDIRECT(ADDRESS(MATCH(INDIRECT(ADDRESS(ROW()-G394,7)),D:D,0),1))),J394)</f>
        <v/>
      </c>
      <c r="L394" s="7">
        <f t="shared" ca="1" si="78"/>
        <v>0</v>
      </c>
      <c r="M394" s="7" t="str">
        <f t="shared" ca="1" si="80"/>
        <v/>
      </c>
      <c r="N394" s="7">
        <f t="shared" ca="1" si="79"/>
        <v>0</v>
      </c>
      <c r="O394" s="9" t="str">
        <f ca="1">IF(N394&gt;-1,INDIRECT(ADDRESS(ROW(),13)),IF(N394&lt;N393,CONCATENATE("&lt;page-count count=",CHAR(34),1+LARGE(N:N,1)-LARGE(N:N,2),CHAR(34),"/&gt;"),INDIRECT(ADDRESS(ROW()-1,13))))</f>
        <v/>
      </c>
      <c r="P394" s="1">
        <f>IF(ROW()&lt;$S$4+2,IF('XML a procesar'!A393="",P393,IF(MID('XML a procesar'!A393,1,1)="&lt;",P393,P393+1)),P393)</f>
        <v>1</v>
      </c>
      <c r="Q394" s="3"/>
    </row>
    <row r="395" spans="1:17" x14ac:dyDescent="0.25">
      <c r="A395" s="1" t="str">
        <f>IF('XML a procesar'!A394&gt;0,'XML a procesar'!A394,"")</f>
        <v/>
      </c>
      <c r="B395" s="7">
        <f t="shared" si="70"/>
        <v>0</v>
      </c>
      <c r="C395" s="1">
        <f t="shared" si="73"/>
        <v>0</v>
      </c>
      <c r="D395" s="1">
        <f t="shared" si="71"/>
        <v>0</v>
      </c>
      <c r="E395" s="1">
        <f t="shared" si="74"/>
        <v>0</v>
      </c>
      <c r="F395" s="1" t="str">
        <f t="shared" ca="1" si="72"/>
        <v/>
      </c>
      <c r="G395" s="1">
        <f t="shared" ca="1" si="75"/>
        <v>0</v>
      </c>
      <c r="H395" s="1">
        <f ca="1">IF(AND(G394&gt;0,G395&gt;G394,NOT(ISERROR(MATCH(G394,D:D,0)))),H394+1,H394)</f>
        <v>0</v>
      </c>
      <c r="I395" s="1">
        <f t="shared" ca="1" si="76"/>
        <v>0</v>
      </c>
      <c r="J395" s="7" t="str">
        <f t="shared" ca="1" si="77"/>
        <v/>
      </c>
      <c r="K395" s="1" t="str">
        <f ca="1">IF(J395="Linea_para_MAIL_creada_por_LuXML",IF(ISERROR(MATCH(INDIRECT(ADDRESS(ROW()-G395,7)),D:D,0)),J395,INDIRECT(ADDRESS(MATCH(INDIRECT(ADDRESS(ROW()-G395,7)),D:D,0),1))),J395)</f>
        <v/>
      </c>
      <c r="L395" s="7">
        <f t="shared" ca="1" si="78"/>
        <v>0</v>
      </c>
      <c r="M395" s="7" t="str">
        <f t="shared" ca="1" si="80"/>
        <v/>
      </c>
      <c r="N395" s="7">
        <f t="shared" ca="1" si="79"/>
        <v>0</v>
      </c>
      <c r="O395" s="9" t="str">
        <f ca="1">IF(N395&gt;-1,INDIRECT(ADDRESS(ROW(),13)),IF(N395&lt;N394,CONCATENATE("&lt;page-count count=",CHAR(34),1+LARGE(N:N,1)-LARGE(N:N,2),CHAR(34),"/&gt;"),INDIRECT(ADDRESS(ROW()-1,13))))</f>
        <v/>
      </c>
      <c r="P395" s="1">
        <f>IF(ROW()&lt;$S$4+2,IF('XML a procesar'!A394="",P394,IF(MID('XML a procesar'!A394,1,1)="&lt;",P394,P394+1)),P394)</f>
        <v>1</v>
      </c>
      <c r="Q395" s="3"/>
    </row>
    <row r="396" spans="1:17" x14ac:dyDescent="0.25">
      <c r="A396" s="1" t="str">
        <f>IF('XML a procesar'!A395&gt;0,'XML a procesar'!A395,"")</f>
        <v/>
      </c>
      <c r="B396" s="7">
        <f t="shared" si="70"/>
        <v>0</v>
      </c>
      <c r="C396" s="1">
        <f t="shared" si="73"/>
        <v>0</v>
      </c>
      <c r="D396" s="1">
        <f t="shared" si="71"/>
        <v>0</v>
      </c>
      <c r="E396" s="1">
        <f t="shared" si="74"/>
        <v>0</v>
      </c>
      <c r="F396" s="1" t="str">
        <f t="shared" ca="1" si="72"/>
        <v/>
      </c>
      <c r="G396" s="1">
        <f t="shared" ca="1" si="75"/>
        <v>0</v>
      </c>
      <c r="H396" s="1">
        <f ca="1">IF(AND(G395&gt;0,G396&gt;G395,NOT(ISERROR(MATCH(G395,D:D,0)))),H395+1,H395)</f>
        <v>0</v>
      </c>
      <c r="I396" s="1">
        <f t="shared" ca="1" si="76"/>
        <v>0</v>
      </c>
      <c r="J396" s="7" t="str">
        <f t="shared" ca="1" si="77"/>
        <v/>
      </c>
      <c r="K396" s="1" t="str">
        <f ca="1">IF(J396="Linea_para_MAIL_creada_por_LuXML",IF(ISERROR(MATCH(INDIRECT(ADDRESS(ROW()-G396,7)),D:D,0)),J396,INDIRECT(ADDRESS(MATCH(INDIRECT(ADDRESS(ROW()-G396,7)),D:D,0),1))),J396)</f>
        <v/>
      </c>
      <c r="L396" s="7">
        <f t="shared" ca="1" si="78"/>
        <v>0</v>
      </c>
      <c r="M396" s="7" t="str">
        <f t="shared" ca="1" si="80"/>
        <v/>
      </c>
      <c r="N396" s="7">
        <f t="shared" ca="1" si="79"/>
        <v>0</v>
      </c>
      <c r="O396" s="9" t="str">
        <f ca="1">IF(N396&gt;-1,INDIRECT(ADDRESS(ROW(),13)),IF(N396&lt;N395,CONCATENATE("&lt;page-count count=",CHAR(34),1+LARGE(N:N,1)-LARGE(N:N,2),CHAR(34),"/&gt;"),INDIRECT(ADDRESS(ROW()-1,13))))</f>
        <v/>
      </c>
      <c r="P396" s="1">
        <f>IF(ROW()&lt;$S$4+2,IF('XML a procesar'!A395="",P395,IF(MID('XML a procesar'!A395,1,1)="&lt;",P395,P395+1)),P395)</f>
        <v>1</v>
      </c>
      <c r="Q396" s="3"/>
    </row>
    <row r="397" spans="1:17" x14ac:dyDescent="0.25">
      <c r="A397" s="1" t="str">
        <f>IF('XML a procesar'!A396&gt;0,'XML a procesar'!A396,"")</f>
        <v/>
      </c>
      <c r="B397" s="7">
        <f t="shared" si="70"/>
        <v>0</v>
      </c>
      <c r="C397" s="1">
        <f t="shared" si="73"/>
        <v>0</v>
      </c>
      <c r="D397" s="1">
        <f t="shared" si="71"/>
        <v>0</v>
      </c>
      <c r="E397" s="1">
        <f t="shared" si="74"/>
        <v>0</v>
      </c>
      <c r="F397" s="1" t="str">
        <f t="shared" ca="1" si="72"/>
        <v/>
      </c>
      <c r="G397" s="1">
        <f t="shared" ca="1" si="75"/>
        <v>0</v>
      </c>
      <c r="H397" s="1">
        <f ca="1">IF(AND(G396&gt;0,G397&gt;G396,NOT(ISERROR(MATCH(G396,D:D,0)))),H396+1,H396)</f>
        <v>0</v>
      </c>
      <c r="I397" s="1">
        <f t="shared" ca="1" si="76"/>
        <v>0</v>
      </c>
      <c r="J397" s="7" t="str">
        <f t="shared" ca="1" si="77"/>
        <v/>
      </c>
      <c r="K397" s="1" t="str">
        <f ca="1">IF(J397="Linea_para_MAIL_creada_por_LuXML",IF(ISERROR(MATCH(INDIRECT(ADDRESS(ROW()-G397,7)),D:D,0)),J397,INDIRECT(ADDRESS(MATCH(INDIRECT(ADDRESS(ROW()-G397,7)),D:D,0),1))),J397)</f>
        <v/>
      </c>
      <c r="L397" s="7">
        <f t="shared" ca="1" si="78"/>
        <v>0</v>
      </c>
      <c r="M397" s="7" t="str">
        <f t="shared" ca="1" si="80"/>
        <v/>
      </c>
      <c r="N397" s="7">
        <f t="shared" ca="1" si="79"/>
        <v>0</v>
      </c>
      <c r="O397" s="9" t="str">
        <f ca="1">IF(N397&gt;-1,INDIRECT(ADDRESS(ROW(),13)),IF(N397&lt;N396,CONCATENATE("&lt;page-count count=",CHAR(34),1+LARGE(N:N,1)-LARGE(N:N,2),CHAR(34),"/&gt;"),INDIRECT(ADDRESS(ROW()-1,13))))</f>
        <v/>
      </c>
      <c r="P397" s="1">
        <f>IF(ROW()&lt;$S$4+2,IF('XML a procesar'!A396="",P396,IF(MID('XML a procesar'!A396,1,1)="&lt;",P396,P396+1)),P396)</f>
        <v>1</v>
      </c>
      <c r="Q397" s="3"/>
    </row>
    <row r="398" spans="1:17" x14ac:dyDescent="0.25">
      <c r="A398" s="1" t="str">
        <f>IF('XML a procesar'!A397&gt;0,'XML a procesar'!A397,"")</f>
        <v/>
      </c>
      <c r="B398" s="7">
        <f t="shared" si="70"/>
        <v>0</v>
      </c>
      <c r="C398" s="1">
        <f t="shared" si="73"/>
        <v>0</v>
      </c>
      <c r="D398" s="1">
        <f t="shared" si="71"/>
        <v>0</v>
      </c>
      <c r="E398" s="1">
        <f t="shared" si="74"/>
        <v>0</v>
      </c>
      <c r="F398" s="1" t="str">
        <f t="shared" ca="1" si="72"/>
        <v/>
      </c>
      <c r="G398" s="1">
        <f t="shared" ca="1" si="75"/>
        <v>0</v>
      </c>
      <c r="H398" s="1">
        <f ca="1">IF(AND(G397&gt;0,G398&gt;G397,NOT(ISERROR(MATCH(G397,D:D,0)))),H397+1,H397)</f>
        <v>0</v>
      </c>
      <c r="I398" s="1">
        <f t="shared" ca="1" si="76"/>
        <v>0</v>
      </c>
      <c r="J398" s="7" t="str">
        <f t="shared" ca="1" si="77"/>
        <v/>
      </c>
      <c r="K398" s="1" t="str">
        <f ca="1">IF(J398="Linea_para_MAIL_creada_por_LuXML",IF(ISERROR(MATCH(INDIRECT(ADDRESS(ROW()-G398,7)),D:D,0)),J398,INDIRECT(ADDRESS(MATCH(INDIRECT(ADDRESS(ROW()-G398,7)),D:D,0),1))),J398)</f>
        <v/>
      </c>
      <c r="L398" s="7">
        <f t="shared" ca="1" si="78"/>
        <v>0</v>
      </c>
      <c r="M398" s="7" t="str">
        <f t="shared" ca="1" si="80"/>
        <v/>
      </c>
      <c r="N398" s="7">
        <f t="shared" ca="1" si="79"/>
        <v>0</v>
      </c>
      <c r="O398" s="9" t="str">
        <f ca="1">IF(N398&gt;-1,INDIRECT(ADDRESS(ROW(),13)),IF(N398&lt;N397,CONCATENATE("&lt;page-count count=",CHAR(34),1+LARGE(N:N,1)-LARGE(N:N,2),CHAR(34),"/&gt;"),INDIRECT(ADDRESS(ROW()-1,13))))</f>
        <v/>
      </c>
      <c r="P398" s="1">
        <f>IF(ROW()&lt;$S$4+2,IF('XML a procesar'!A397="",P397,IF(MID('XML a procesar'!A397,1,1)="&lt;",P397,P397+1)),P397)</f>
        <v>1</v>
      </c>
      <c r="Q398" s="3"/>
    </row>
    <row r="399" spans="1:17" x14ac:dyDescent="0.25">
      <c r="A399" s="1" t="str">
        <f>IF('XML a procesar'!A398&gt;0,'XML a procesar'!A398,"")</f>
        <v/>
      </c>
      <c r="B399" s="7">
        <f t="shared" si="70"/>
        <v>0</v>
      </c>
      <c r="C399" s="1">
        <f t="shared" si="73"/>
        <v>0</v>
      </c>
      <c r="D399" s="1">
        <f t="shared" si="71"/>
        <v>0</v>
      </c>
      <c r="E399" s="1">
        <f t="shared" si="74"/>
        <v>0</v>
      </c>
      <c r="F399" s="1" t="str">
        <f t="shared" ca="1" si="72"/>
        <v/>
      </c>
      <c r="G399" s="1">
        <f t="shared" ca="1" si="75"/>
        <v>0</v>
      </c>
      <c r="H399" s="1">
        <f ca="1">IF(AND(G398&gt;0,G399&gt;G398,NOT(ISERROR(MATCH(G398,D:D,0)))),H398+1,H398)</f>
        <v>0</v>
      </c>
      <c r="I399" s="1">
        <f t="shared" ca="1" si="76"/>
        <v>0</v>
      </c>
      <c r="J399" s="7" t="str">
        <f t="shared" ca="1" si="77"/>
        <v/>
      </c>
      <c r="K399" s="1" t="str">
        <f ca="1">IF(J399="Linea_para_MAIL_creada_por_LuXML",IF(ISERROR(MATCH(INDIRECT(ADDRESS(ROW()-G399,7)),D:D,0)),J399,INDIRECT(ADDRESS(MATCH(INDIRECT(ADDRESS(ROW()-G399,7)),D:D,0),1))),J399)</f>
        <v/>
      </c>
      <c r="L399" s="7">
        <f t="shared" ca="1" si="78"/>
        <v>0</v>
      </c>
      <c r="M399" s="7" t="str">
        <f t="shared" ca="1" si="80"/>
        <v/>
      </c>
      <c r="N399" s="7">
        <f t="shared" ca="1" si="79"/>
        <v>0</v>
      </c>
      <c r="O399" s="9" t="str">
        <f ca="1">IF(N399&gt;-1,INDIRECT(ADDRESS(ROW(),13)),IF(N399&lt;N398,CONCATENATE("&lt;page-count count=",CHAR(34),1+LARGE(N:N,1)-LARGE(N:N,2),CHAR(34),"/&gt;"),INDIRECT(ADDRESS(ROW()-1,13))))</f>
        <v/>
      </c>
      <c r="P399" s="1">
        <f>IF(ROW()&lt;$S$4+2,IF('XML a procesar'!A398="",P398,IF(MID('XML a procesar'!A398,1,1)="&lt;",P398,P398+1)),P398)</f>
        <v>1</v>
      </c>
      <c r="Q399" s="3"/>
    </row>
    <row r="400" spans="1:17" x14ac:dyDescent="0.25">
      <c r="A400" s="1" t="str">
        <f>IF('XML a procesar'!A399&gt;0,'XML a procesar'!A399,"")</f>
        <v/>
      </c>
      <c r="B400" s="7">
        <f t="shared" si="70"/>
        <v>0</v>
      </c>
      <c r="C400" s="1">
        <f t="shared" si="73"/>
        <v>0</v>
      </c>
      <c r="D400" s="1">
        <f t="shared" si="71"/>
        <v>0</v>
      </c>
      <c r="E400" s="1">
        <f t="shared" si="74"/>
        <v>0</v>
      </c>
      <c r="F400" s="1" t="str">
        <f t="shared" ca="1" si="72"/>
        <v/>
      </c>
      <c r="G400" s="1">
        <f t="shared" ca="1" si="75"/>
        <v>0</v>
      </c>
      <c r="H400" s="1">
        <f ca="1">IF(AND(G399&gt;0,G400&gt;G399,NOT(ISERROR(MATCH(G399,D:D,0)))),H399+1,H399)</f>
        <v>0</v>
      </c>
      <c r="I400" s="1">
        <f t="shared" ca="1" si="76"/>
        <v>0</v>
      </c>
      <c r="J400" s="7" t="str">
        <f t="shared" ca="1" si="77"/>
        <v/>
      </c>
      <c r="K400" s="1" t="str">
        <f ca="1">IF(J400="Linea_para_MAIL_creada_por_LuXML",IF(ISERROR(MATCH(INDIRECT(ADDRESS(ROW()-G400,7)),D:D,0)),J400,INDIRECT(ADDRESS(MATCH(INDIRECT(ADDRESS(ROW()-G400,7)),D:D,0),1))),J400)</f>
        <v/>
      </c>
      <c r="L400" s="7">
        <f t="shared" ca="1" si="78"/>
        <v>0</v>
      </c>
      <c r="M400" s="7" t="str">
        <f t="shared" ca="1" si="80"/>
        <v/>
      </c>
      <c r="N400" s="7">
        <f t="shared" ca="1" si="79"/>
        <v>0</v>
      </c>
      <c r="O400" s="9" t="str">
        <f ca="1">IF(N400&gt;-1,INDIRECT(ADDRESS(ROW(),13)),IF(N400&lt;N399,CONCATENATE("&lt;page-count count=",CHAR(34),1+LARGE(N:N,1)-LARGE(N:N,2),CHAR(34),"/&gt;"),INDIRECT(ADDRESS(ROW()-1,13))))</f>
        <v/>
      </c>
      <c r="P400" s="1">
        <f>IF(ROW()&lt;$S$4+2,IF('XML a procesar'!A399="",P399,IF(MID('XML a procesar'!A399,1,1)="&lt;",P399,P399+1)),P399)</f>
        <v>1</v>
      </c>
      <c r="Q400" s="3"/>
    </row>
    <row r="401" spans="1:17" x14ac:dyDescent="0.25">
      <c r="A401" s="1" t="str">
        <f>IF('XML a procesar'!A400&gt;0,'XML a procesar'!A400,"")</f>
        <v/>
      </c>
      <c r="B401" s="7">
        <f t="shared" si="70"/>
        <v>0</v>
      </c>
      <c r="C401" s="1">
        <f t="shared" si="73"/>
        <v>0</v>
      </c>
      <c r="D401" s="1">
        <f t="shared" si="71"/>
        <v>0</v>
      </c>
      <c r="E401" s="1">
        <f t="shared" si="74"/>
        <v>0</v>
      </c>
      <c r="F401" s="1" t="str">
        <f t="shared" ca="1" si="72"/>
        <v/>
      </c>
      <c r="G401" s="1">
        <f t="shared" ca="1" si="75"/>
        <v>0</v>
      </c>
      <c r="H401" s="1">
        <f ca="1">IF(AND(G400&gt;0,G401&gt;G400,NOT(ISERROR(MATCH(G400,D:D,0)))),H400+1,H400)</f>
        <v>0</v>
      </c>
      <c r="I401" s="1">
        <f t="shared" ca="1" si="76"/>
        <v>0</v>
      </c>
      <c r="J401" s="7" t="str">
        <f t="shared" ca="1" si="77"/>
        <v/>
      </c>
      <c r="K401" s="1" t="str">
        <f ca="1">IF(J401="Linea_para_MAIL_creada_por_LuXML",IF(ISERROR(MATCH(INDIRECT(ADDRESS(ROW()-G401,7)),D:D,0)),J401,INDIRECT(ADDRESS(MATCH(INDIRECT(ADDRESS(ROW()-G401,7)),D:D,0),1))),J401)</f>
        <v/>
      </c>
      <c r="L401" s="7">
        <f t="shared" ca="1" si="78"/>
        <v>0</v>
      </c>
      <c r="M401" s="7" t="str">
        <f t="shared" ca="1" si="80"/>
        <v/>
      </c>
      <c r="N401" s="7">
        <f t="shared" ca="1" si="79"/>
        <v>0</v>
      </c>
      <c r="O401" s="9" t="str">
        <f ca="1">IF(N401&gt;-1,INDIRECT(ADDRESS(ROW(),13)),IF(N401&lt;N400,CONCATENATE("&lt;page-count count=",CHAR(34),1+LARGE(N:N,1)-LARGE(N:N,2),CHAR(34),"/&gt;"),INDIRECT(ADDRESS(ROW()-1,13))))</f>
        <v/>
      </c>
      <c r="P401" s="1">
        <f>IF(ROW()&lt;$S$4+2,IF('XML a procesar'!A400="",P400,IF(MID('XML a procesar'!A400,1,1)="&lt;",P400,P400+1)),P400)</f>
        <v>1</v>
      </c>
      <c r="Q401" s="3"/>
    </row>
    <row r="402" spans="1:17" x14ac:dyDescent="0.25">
      <c r="A402" s="1" t="str">
        <f>IF('XML a procesar'!A401&gt;0,'XML a procesar'!A401,"")</f>
        <v/>
      </c>
      <c r="B402" s="7">
        <f t="shared" si="70"/>
        <v>0</v>
      </c>
      <c r="C402" s="1">
        <f t="shared" si="73"/>
        <v>0</v>
      </c>
      <c r="D402" s="1">
        <f t="shared" si="71"/>
        <v>0</v>
      </c>
      <c r="E402" s="1">
        <f t="shared" si="74"/>
        <v>0</v>
      </c>
      <c r="F402" s="1" t="str">
        <f t="shared" ca="1" si="72"/>
        <v/>
      </c>
      <c r="G402" s="1">
        <f t="shared" ca="1" si="75"/>
        <v>0</v>
      </c>
      <c r="H402" s="1">
        <f ca="1">IF(AND(G401&gt;0,G402&gt;G401,NOT(ISERROR(MATCH(G401,D:D,0)))),H401+1,H401)</f>
        <v>0</v>
      </c>
      <c r="I402" s="1">
        <f t="shared" ca="1" si="76"/>
        <v>0</v>
      </c>
      <c r="J402" s="7" t="str">
        <f t="shared" ca="1" si="77"/>
        <v/>
      </c>
      <c r="K402" s="1" t="str">
        <f ca="1">IF(J402="Linea_para_MAIL_creada_por_LuXML",IF(ISERROR(MATCH(INDIRECT(ADDRESS(ROW()-G402,7)),D:D,0)),J402,INDIRECT(ADDRESS(MATCH(INDIRECT(ADDRESS(ROW()-G402,7)),D:D,0),1))),J402)</f>
        <v/>
      </c>
      <c r="L402" s="7">
        <f t="shared" ca="1" si="78"/>
        <v>0</v>
      </c>
      <c r="M402" s="7" t="str">
        <f t="shared" ca="1" si="80"/>
        <v/>
      </c>
      <c r="N402" s="7">
        <f t="shared" ca="1" si="79"/>
        <v>0</v>
      </c>
      <c r="O402" s="9" t="str">
        <f ca="1">IF(N402&gt;-1,INDIRECT(ADDRESS(ROW(),13)),IF(N402&lt;N401,CONCATENATE("&lt;page-count count=",CHAR(34),1+LARGE(N:N,1)-LARGE(N:N,2),CHAR(34),"/&gt;"),INDIRECT(ADDRESS(ROW()-1,13))))</f>
        <v/>
      </c>
      <c r="P402" s="1">
        <f>IF(ROW()&lt;$S$4+2,IF('XML a procesar'!A401="",P401,IF(MID('XML a procesar'!A401,1,1)="&lt;",P401,P401+1)),P401)</f>
        <v>1</v>
      </c>
      <c r="Q402" s="3"/>
    </row>
    <row r="403" spans="1:17" x14ac:dyDescent="0.25">
      <c r="A403" s="1" t="str">
        <f>IF('XML a procesar'!A402&gt;0,'XML a procesar'!A402,"")</f>
        <v/>
      </c>
      <c r="B403" s="7">
        <f t="shared" si="70"/>
        <v>0</v>
      </c>
      <c r="C403" s="1">
        <f t="shared" si="73"/>
        <v>0</v>
      </c>
      <c r="D403" s="1">
        <f t="shared" si="71"/>
        <v>0</v>
      </c>
      <c r="E403" s="1">
        <f t="shared" si="74"/>
        <v>0</v>
      </c>
      <c r="F403" s="1" t="str">
        <f t="shared" ca="1" si="72"/>
        <v/>
      </c>
      <c r="G403" s="1">
        <f t="shared" ca="1" si="75"/>
        <v>0</v>
      </c>
      <c r="H403" s="1">
        <f ca="1">IF(AND(G402&gt;0,G403&gt;G402,NOT(ISERROR(MATCH(G402,D:D,0)))),H402+1,H402)</f>
        <v>0</v>
      </c>
      <c r="I403" s="1">
        <f t="shared" ca="1" si="76"/>
        <v>0</v>
      </c>
      <c r="J403" s="7" t="str">
        <f t="shared" ca="1" si="77"/>
        <v/>
      </c>
      <c r="K403" s="1" t="str">
        <f ca="1">IF(J403="Linea_para_MAIL_creada_por_LuXML",IF(ISERROR(MATCH(INDIRECT(ADDRESS(ROW()-G403,7)),D:D,0)),J403,INDIRECT(ADDRESS(MATCH(INDIRECT(ADDRESS(ROW()-G403,7)),D:D,0),1))),J403)</f>
        <v/>
      </c>
      <c r="L403" s="7">
        <f t="shared" ca="1" si="78"/>
        <v>0</v>
      </c>
      <c r="M403" s="7" t="str">
        <f t="shared" ca="1" si="80"/>
        <v/>
      </c>
      <c r="N403" s="7">
        <f t="shared" ca="1" si="79"/>
        <v>0</v>
      </c>
      <c r="O403" s="9" t="str">
        <f ca="1">IF(N403&gt;-1,INDIRECT(ADDRESS(ROW(),13)),IF(N403&lt;N402,CONCATENATE("&lt;page-count count=",CHAR(34),1+LARGE(N:N,1)-LARGE(N:N,2),CHAR(34),"/&gt;"),INDIRECT(ADDRESS(ROW()-1,13))))</f>
        <v/>
      </c>
      <c r="P403" s="1">
        <f>IF(ROW()&lt;$S$4+2,IF('XML a procesar'!A402="",P402,IF(MID('XML a procesar'!A402,1,1)="&lt;",P402,P402+1)),P402)</f>
        <v>1</v>
      </c>
      <c r="Q403" s="3"/>
    </row>
    <row r="404" spans="1:17" x14ac:dyDescent="0.25">
      <c r="A404" s="1" t="str">
        <f>IF('XML a procesar'!A403&gt;0,'XML a procesar'!A403,"")</f>
        <v/>
      </c>
      <c r="B404" s="7">
        <f t="shared" si="70"/>
        <v>0</v>
      </c>
      <c r="C404" s="1">
        <f t="shared" si="73"/>
        <v>0</v>
      </c>
      <c r="D404" s="1">
        <f t="shared" si="71"/>
        <v>0</v>
      </c>
      <c r="E404" s="1">
        <f t="shared" si="74"/>
        <v>0</v>
      </c>
      <c r="F404" s="1" t="str">
        <f t="shared" ca="1" si="72"/>
        <v/>
      </c>
      <c r="G404" s="1">
        <f t="shared" ca="1" si="75"/>
        <v>0</v>
      </c>
      <c r="H404" s="1">
        <f ca="1">IF(AND(G403&gt;0,G404&gt;G403,NOT(ISERROR(MATCH(G403,D:D,0)))),H403+1,H403)</f>
        <v>0</v>
      </c>
      <c r="I404" s="1">
        <f t="shared" ca="1" si="76"/>
        <v>0</v>
      </c>
      <c r="J404" s="7" t="str">
        <f t="shared" ca="1" si="77"/>
        <v/>
      </c>
      <c r="K404" s="1" t="str">
        <f ca="1">IF(J404="Linea_para_MAIL_creada_por_LuXML",IF(ISERROR(MATCH(INDIRECT(ADDRESS(ROW()-G404,7)),D:D,0)),J404,INDIRECT(ADDRESS(MATCH(INDIRECT(ADDRESS(ROW()-G404,7)),D:D,0),1))),J404)</f>
        <v/>
      </c>
      <c r="L404" s="7">
        <f t="shared" ca="1" si="78"/>
        <v>0</v>
      </c>
      <c r="M404" s="7" t="str">
        <f t="shared" ca="1" si="80"/>
        <v/>
      </c>
      <c r="N404" s="7">
        <f t="shared" ca="1" si="79"/>
        <v>0</v>
      </c>
      <c r="O404" s="9" t="str">
        <f ca="1">IF(N404&gt;-1,INDIRECT(ADDRESS(ROW(),13)),IF(N404&lt;N403,CONCATENATE("&lt;page-count count=",CHAR(34),1+LARGE(N:N,1)-LARGE(N:N,2),CHAR(34),"/&gt;"),INDIRECT(ADDRESS(ROW()-1,13))))</f>
        <v/>
      </c>
      <c r="P404" s="1">
        <f>IF(ROW()&lt;$S$4+2,IF('XML a procesar'!A403="",P403,IF(MID('XML a procesar'!A403,1,1)="&lt;",P403,P403+1)),P403)</f>
        <v>1</v>
      </c>
      <c r="Q404" s="3"/>
    </row>
    <row r="405" spans="1:17" x14ac:dyDescent="0.25">
      <c r="A405" s="1" t="str">
        <f>IF('XML a procesar'!A404&gt;0,'XML a procesar'!A404,"")</f>
        <v/>
      </c>
      <c r="B405" s="7">
        <f t="shared" si="70"/>
        <v>0</v>
      </c>
      <c r="C405" s="1">
        <f t="shared" si="73"/>
        <v>0</v>
      </c>
      <c r="D405" s="1">
        <f t="shared" si="71"/>
        <v>0</v>
      </c>
      <c r="E405" s="1">
        <f t="shared" si="74"/>
        <v>0</v>
      </c>
      <c r="F405" s="1" t="str">
        <f t="shared" ca="1" si="72"/>
        <v/>
      </c>
      <c r="G405" s="1">
        <f t="shared" ca="1" si="75"/>
        <v>0</v>
      </c>
      <c r="H405" s="1">
        <f ca="1">IF(AND(G404&gt;0,G405&gt;G404,NOT(ISERROR(MATCH(G404,D:D,0)))),H404+1,H404)</f>
        <v>0</v>
      </c>
      <c r="I405" s="1">
        <f t="shared" ca="1" si="76"/>
        <v>0</v>
      </c>
      <c r="J405" s="7" t="str">
        <f t="shared" ca="1" si="77"/>
        <v/>
      </c>
      <c r="K405" s="1" t="str">
        <f ca="1">IF(J405="Linea_para_MAIL_creada_por_LuXML",IF(ISERROR(MATCH(INDIRECT(ADDRESS(ROW()-G405,7)),D:D,0)),J405,INDIRECT(ADDRESS(MATCH(INDIRECT(ADDRESS(ROW()-G405,7)),D:D,0),1))),J405)</f>
        <v/>
      </c>
      <c r="L405" s="7">
        <f t="shared" ca="1" si="78"/>
        <v>0</v>
      </c>
      <c r="M405" s="7" t="str">
        <f t="shared" ca="1" si="80"/>
        <v/>
      </c>
      <c r="N405" s="7">
        <f t="shared" ca="1" si="79"/>
        <v>0</v>
      </c>
      <c r="O405" s="9" t="str">
        <f ca="1">IF(N405&gt;-1,INDIRECT(ADDRESS(ROW(),13)),IF(N405&lt;N404,CONCATENATE("&lt;page-count count=",CHAR(34),1+LARGE(N:N,1)-LARGE(N:N,2),CHAR(34),"/&gt;"),INDIRECT(ADDRESS(ROW()-1,13))))</f>
        <v/>
      </c>
      <c r="P405" s="1">
        <f>IF(ROW()&lt;$S$4+2,IF('XML a procesar'!A404="",P404,IF(MID('XML a procesar'!A404,1,1)="&lt;",P404,P404+1)),P404)</f>
        <v>1</v>
      </c>
      <c r="Q405" s="3"/>
    </row>
    <row r="406" spans="1:17" x14ac:dyDescent="0.25">
      <c r="A406" s="1" t="str">
        <f>IF('XML a procesar'!A405&gt;0,'XML a procesar'!A405,"")</f>
        <v/>
      </c>
      <c r="B406" s="7">
        <f t="shared" si="70"/>
        <v>0</v>
      </c>
      <c r="C406" s="1">
        <f t="shared" si="73"/>
        <v>0</v>
      </c>
      <c r="D406" s="1">
        <f t="shared" si="71"/>
        <v>0</v>
      </c>
      <c r="E406" s="1">
        <f t="shared" si="74"/>
        <v>0</v>
      </c>
      <c r="F406" s="1" t="str">
        <f t="shared" ca="1" si="72"/>
        <v/>
      </c>
      <c r="G406" s="1">
        <f t="shared" ca="1" si="75"/>
        <v>0</v>
      </c>
      <c r="H406" s="1">
        <f ca="1">IF(AND(G405&gt;0,G406&gt;G405,NOT(ISERROR(MATCH(G405,D:D,0)))),H405+1,H405)</f>
        <v>0</v>
      </c>
      <c r="I406" s="1">
        <f t="shared" ca="1" si="76"/>
        <v>0</v>
      </c>
      <c r="J406" s="7" t="str">
        <f t="shared" ca="1" si="77"/>
        <v/>
      </c>
      <c r="K406" s="1" t="str">
        <f ca="1">IF(J406="Linea_para_MAIL_creada_por_LuXML",IF(ISERROR(MATCH(INDIRECT(ADDRESS(ROW()-G406,7)),D:D,0)),J406,INDIRECT(ADDRESS(MATCH(INDIRECT(ADDRESS(ROW()-G406,7)),D:D,0),1))),J406)</f>
        <v/>
      </c>
      <c r="L406" s="7">
        <f t="shared" ca="1" si="78"/>
        <v>0</v>
      </c>
      <c r="M406" s="7" t="str">
        <f t="shared" ca="1" si="80"/>
        <v/>
      </c>
      <c r="N406" s="7">
        <f t="shared" ca="1" si="79"/>
        <v>0</v>
      </c>
      <c r="O406" s="9" t="str">
        <f ca="1">IF(N406&gt;-1,INDIRECT(ADDRESS(ROW(),13)),IF(N406&lt;N405,CONCATENATE("&lt;page-count count=",CHAR(34),1+LARGE(N:N,1)-LARGE(N:N,2),CHAR(34),"/&gt;"),INDIRECT(ADDRESS(ROW()-1,13))))</f>
        <v/>
      </c>
      <c r="P406" s="1">
        <f>IF(ROW()&lt;$S$4+2,IF('XML a procesar'!A405="",P405,IF(MID('XML a procesar'!A405,1,1)="&lt;",P405,P405+1)),P405)</f>
        <v>1</v>
      </c>
      <c r="Q406" s="3"/>
    </row>
    <row r="407" spans="1:17" x14ac:dyDescent="0.25">
      <c r="A407" s="1" t="str">
        <f>IF('XML a procesar'!A406&gt;0,'XML a procesar'!A406,"")</f>
        <v/>
      </c>
      <c r="B407" s="7">
        <f t="shared" si="70"/>
        <v>0</v>
      </c>
      <c r="C407" s="1">
        <f t="shared" si="73"/>
        <v>0</v>
      </c>
      <c r="D407" s="1">
        <f t="shared" si="71"/>
        <v>0</v>
      </c>
      <c r="E407" s="1">
        <f t="shared" si="74"/>
        <v>0</v>
      </c>
      <c r="F407" s="1" t="str">
        <f t="shared" ca="1" si="72"/>
        <v/>
      </c>
      <c r="G407" s="1">
        <f t="shared" ca="1" si="75"/>
        <v>0</v>
      </c>
      <c r="H407" s="1">
        <f ca="1">IF(AND(G406&gt;0,G407&gt;G406,NOT(ISERROR(MATCH(G406,D:D,0)))),H406+1,H406)</f>
        <v>0</v>
      </c>
      <c r="I407" s="1">
        <f t="shared" ca="1" si="76"/>
        <v>0</v>
      </c>
      <c r="J407" s="7" t="str">
        <f t="shared" ca="1" si="77"/>
        <v/>
      </c>
      <c r="K407" s="1" t="str">
        <f ca="1">IF(J407="Linea_para_MAIL_creada_por_LuXML",IF(ISERROR(MATCH(INDIRECT(ADDRESS(ROW()-G407,7)),D:D,0)),J407,INDIRECT(ADDRESS(MATCH(INDIRECT(ADDRESS(ROW()-G407,7)),D:D,0),1))),J407)</f>
        <v/>
      </c>
      <c r="L407" s="7">
        <f t="shared" ca="1" si="78"/>
        <v>0</v>
      </c>
      <c r="M407" s="7" t="str">
        <f t="shared" ca="1" si="80"/>
        <v/>
      </c>
      <c r="N407" s="7">
        <f t="shared" ca="1" si="79"/>
        <v>0</v>
      </c>
      <c r="O407" s="9" t="str">
        <f ca="1">IF(N407&gt;-1,INDIRECT(ADDRESS(ROW(),13)),IF(N407&lt;N406,CONCATENATE("&lt;page-count count=",CHAR(34),1+LARGE(N:N,1)-LARGE(N:N,2),CHAR(34),"/&gt;"),INDIRECT(ADDRESS(ROW()-1,13))))</f>
        <v/>
      </c>
      <c r="P407" s="1">
        <f>IF(ROW()&lt;$S$4+2,IF('XML a procesar'!A406="",P406,IF(MID('XML a procesar'!A406,1,1)="&lt;",P406,P406+1)),P406)</f>
        <v>1</v>
      </c>
      <c r="Q407" s="3"/>
    </row>
    <row r="408" spans="1:17" x14ac:dyDescent="0.25">
      <c r="A408" s="1" t="str">
        <f>IF('XML a procesar'!A407&gt;0,'XML a procesar'!A407,"")</f>
        <v/>
      </c>
      <c r="B408" s="7">
        <f t="shared" si="70"/>
        <v>0</v>
      </c>
      <c r="C408" s="1">
        <f t="shared" si="73"/>
        <v>0</v>
      </c>
      <c r="D408" s="1">
        <f t="shared" si="71"/>
        <v>0</v>
      </c>
      <c r="E408" s="1">
        <f t="shared" si="74"/>
        <v>0</v>
      </c>
      <c r="F408" s="1" t="str">
        <f t="shared" ca="1" si="72"/>
        <v/>
      </c>
      <c r="G408" s="1">
        <f t="shared" ca="1" si="75"/>
        <v>0</v>
      </c>
      <c r="H408" s="1">
        <f ca="1">IF(AND(G407&gt;0,G408&gt;G407,NOT(ISERROR(MATCH(G407,D:D,0)))),H407+1,H407)</f>
        <v>0</v>
      </c>
      <c r="I408" s="1">
        <f t="shared" ca="1" si="76"/>
        <v>0</v>
      </c>
      <c r="J408" s="7" t="str">
        <f t="shared" ca="1" si="77"/>
        <v/>
      </c>
      <c r="K408" s="1" t="str">
        <f ca="1">IF(J408="Linea_para_MAIL_creada_por_LuXML",IF(ISERROR(MATCH(INDIRECT(ADDRESS(ROW()-G408,7)),D:D,0)),J408,INDIRECT(ADDRESS(MATCH(INDIRECT(ADDRESS(ROW()-G408,7)),D:D,0),1))),J408)</f>
        <v/>
      </c>
      <c r="L408" s="7">
        <f t="shared" ca="1" si="78"/>
        <v>0</v>
      </c>
      <c r="M408" s="7" t="str">
        <f t="shared" ca="1" si="80"/>
        <v/>
      </c>
      <c r="N408" s="7">
        <f t="shared" ca="1" si="79"/>
        <v>0</v>
      </c>
      <c r="O408" s="9" t="str">
        <f ca="1">IF(N408&gt;-1,INDIRECT(ADDRESS(ROW(),13)),IF(N408&lt;N407,CONCATENATE("&lt;page-count count=",CHAR(34),1+LARGE(N:N,1)-LARGE(N:N,2),CHAR(34),"/&gt;"),INDIRECT(ADDRESS(ROW()-1,13))))</f>
        <v/>
      </c>
      <c r="P408" s="1">
        <f>IF(ROW()&lt;$S$4+2,IF('XML a procesar'!A407="",P407,IF(MID('XML a procesar'!A407,1,1)="&lt;",P407,P407+1)),P407)</f>
        <v>1</v>
      </c>
      <c r="Q408" s="3"/>
    </row>
    <row r="409" spans="1:17" x14ac:dyDescent="0.25">
      <c r="A409" s="1" t="str">
        <f>IF('XML a procesar'!A408&gt;0,'XML a procesar'!A408,"")</f>
        <v/>
      </c>
      <c r="B409" s="7">
        <f t="shared" si="70"/>
        <v>0</v>
      </c>
      <c r="C409" s="1">
        <f t="shared" si="73"/>
        <v>0</v>
      </c>
      <c r="D409" s="1">
        <f t="shared" si="71"/>
        <v>0</v>
      </c>
      <c r="E409" s="1">
        <f t="shared" si="74"/>
        <v>0</v>
      </c>
      <c r="F409" s="1" t="str">
        <f t="shared" ca="1" si="72"/>
        <v/>
      </c>
      <c r="G409" s="1">
        <f t="shared" ca="1" si="75"/>
        <v>0</v>
      </c>
      <c r="H409" s="1">
        <f ca="1">IF(AND(G408&gt;0,G409&gt;G408,NOT(ISERROR(MATCH(G408,D:D,0)))),H408+1,H408)</f>
        <v>0</v>
      </c>
      <c r="I409" s="1">
        <f t="shared" ca="1" si="76"/>
        <v>0</v>
      </c>
      <c r="J409" s="7" t="str">
        <f t="shared" ca="1" si="77"/>
        <v/>
      </c>
      <c r="K409" s="1" t="str">
        <f ca="1">IF(J409="Linea_para_MAIL_creada_por_LuXML",IF(ISERROR(MATCH(INDIRECT(ADDRESS(ROW()-G409,7)),D:D,0)),J409,INDIRECT(ADDRESS(MATCH(INDIRECT(ADDRESS(ROW()-G409,7)),D:D,0),1))),J409)</f>
        <v/>
      </c>
      <c r="L409" s="7">
        <f t="shared" ca="1" si="78"/>
        <v>0</v>
      </c>
      <c r="M409" s="7" t="str">
        <f t="shared" ca="1" si="80"/>
        <v/>
      </c>
      <c r="N409" s="7">
        <f t="shared" ca="1" si="79"/>
        <v>0</v>
      </c>
      <c r="O409" s="9" t="str">
        <f ca="1">IF(N409&gt;-1,INDIRECT(ADDRESS(ROW(),13)),IF(N409&lt;N408,CONCATENATE("&lt;page-count count=",CHAR(34),1+LARGE(N:N,1)-LARGE(N:N,2),CHAR(34),"/&gt;"),INDIRECT(ADDRESS(ROW()-1,13))))</f>
        <v/>
      </c>
      <c r="P409" s="1">
        <f>IF(ROW()&lt;$S$4+2,IF('XML a procesar'!A408="",P408,IF(MID('XML a procesar'!A408,1,1)="&lt;",P408,P408+1)),P408)</f>
        <v>1</v>
      </c>
      <c r="Q409" s="3"/>
    </row>
    <row r="410" spans="1:17" x14ac:dyDescent="0.25">
      <c r="A410" s="1" t="str">
        <f>IF('XML a procesar'!A409&gt;0,'XML a procesar'!A409,"")</f>
        <v/>
      </c>
      <c r="B410" s="7">
        <f t="shared" si="70"/>
        <v>0</v>
      </c>
      <c r="C410" s="1">
        <f t="shared" si="73"/>
        <v>0</v>
      </c>
      <c r="D410" s="1">
        <f t="shared" si="71"/>
        <v>0</v>
      </c>
      <c r="E410" s="1">
        <f t="shared" si="74"/>
        <v>0</v>
      </c>
      <c r="F410" s="1" t="str">
        <f t="shared" ca="1" si="72"/>
        <v/>
      </c>
      <c r="G410" s="1">
        <f t="shared" ca="1" si="75"/>
        <v>0</v>
      </c>
      <c r="H410" s="1">
        <f ca="1">IF(AND(G409&gt;0,G410&gt;G409,NOT(ISERROR(MATCH(G409,D:D,0)))),H409+1,H409)</f>
        <v>0</v>
      </c>
      <c r="I410" s="1">
        <f t="shared" ca="1" si="76"/>
        <v>0</v>
      </c>
      <c r="J410" s="7" t="str">
        <f t="shared" ca="1" si="77"/>
        <v/>
      </c>
      <c r="K410" s="1" t="str">
        <f ca="1">IF(J410="Linea_para_MAIL_creada_por_LuXML",IF(ISERROR(MATCH(INDIRECT(ADDRESS(ROW()-G410,7)),D:D,0)),J410,INDIRECT(ADDRESS(MATCH(INDIRECT(ADDRESS(ROW()-G410,7)),D:D,0),1))),J410)</f>
        <v/>
      </c>
      <c r="L410" s="7">
        <f t="shared" ca="1" si="78"/>
        <v>0</v>
      </c>
      <c r="M410" s="7" t="str">
        <f t="shared" ca="1" si="80"/>
        <v/>
      </c>
      <c r="N410" s="7">
        <f t="shared" ca="1" si="79"/>
        <v>0</v>
      </c>
      <c r="O410" s="9" t="str">
        <f ca="1">IF(N410&gt;-1,INDIRECT(ADDRESS(ROW(),13)),IF(N410&lt;N409,CONCATENATE("&lt;page-count count=",CHAR(34),1+LARGE(N:N,1)-LARGE(N:N,2),CHAR(34),"/&gt;"),INDIRECT(ADDRESS(ROW()-1,13))))</f>
        <v/>
      </c>
      <c r="P410" s="1">
        <f>IF(ROW()&lt;$S$4+2,IF('XML a procesar'!A409="",P409,IF(MID('XML a procesar'!A409,1,1)="&lt;",P409,P409+1)),P409)</f>
        <v>1</v>
      </c>
      <c r="Q410" s="3"/>
    </row>
    <row r="411" spans="1:17" x14ac:dyDescent="0.25">
      <c r="A411" s="1" t="str">
        <f>IF('XML a procesar'!A410&gt;0,'XML a procesar'!A410,"")</f>
        <v/>
      </c>
      <c r="B411" s="7">
        <f t="shared" si="70"/>
        <v>0</v>
      </c>
      <c r="C411" s="1">
        <f t="shared" si="73"/>
        <v>0</v>
      </c>
      <c r="D411" s="1">
        <f t="shared" si="71"/>
        <v>0</v>
      </c>
      <c r="E411" s="1">
        <f t="shared" si="74"/>
        <v>0</v>
      </c>
      <c r="F411" s="1" t="str">
        <f t="shared" ca="1" si="72"/>
        <v/>
      </c>
      <c r="G411" s="1">
        <f t="shared" ca="1" si="75"/>
        <v>0</v>
      </c>
      <c r="H411" s="1">
        <f ca="1">IF(AND(G410&gt;0,G411&gt;G410,NOT(ISERROR(MATCH(G410,D:D,0)))),H410+1,H410)</f>
        <v>0</v>
      </c>
      <c r="I411" s="1">
        <f t="shared" ca="1" si="76"/>
        <v>0</v>
      </c>
      <c r="J411" s="7" t="str">
        <f t="shared" ca="1" si="77"/>
        <v/>
      </c>
      <c r="K411" s="1" t="str">
        <f ca="1">IF(J411="Linea_para_MAIL_creada_por_LuXML",IF(ISERROR(MATCH(INDIRECT(ADDRESS(ROW()-G411,7)),D:D,0)),J411,INDIRECT(ADDRESS(MATCH(INDIRECT(ADDRESS(ROW()-G411,7)),D:D,0),1))),J411)</f>
        <v/>
      </c>
      <c r="L411" s="7">
        <f t="shared" ca="1" si="78"/>
        <v>0</v>
      </c>
      <c r="M411" s="7" t="str">
        <f t="shared" ca="1" si="80"/>
        <v/>
      </c>
      <c r="N411" s="7">
        <f t="shared" ca="1" si="79"/>
        <v>0</v>
      </c>
      <c r="O411" s="9" t="str">
        <f ca="1">IF(N411&gt;-1,INDIRECT(ADDRESS(ROW(),13)),IF(N411&lt;N410,CONCATENATE("&lt;page-count count=",CHAR(34),1+LARGE(N:N,1)-LARGE(N:N,2),CHAR(34),"/&gt;"),INDIRECT(ADDRESS(ROW()-1,13))))</f>
        <v/>
      </c>
      <c r="P411" s="1">
        <f>IF(ROW()&lt;$S$4+2,IF('XML a procesar'!A410="",P410,IF(MID('XML a procesar'!A410,1,1)="&lt;",P410,P410+1)),P410)</f>
        <v>1</v>
      </c>
      <c r="Q411" s="3"/>
    </row>
    <row r="412" spans="1:17" x14ac:dyDescent="0.25">
      <c r="A412" s="1" t="str">
        <f>IF('XML a procesar'!A411&gt;0,'XML a procesar'!A411,"")</f>
        <v/>
      </c>
      <c r="B412" s="7">
        <f t="shared" si="70"/>
        <v>0</v>
      </c>
      <c r="C412" s="1">
        <f t="shared" si="73"/>
        <v>0</v>
      </c>
      <c r="D412" s="1">
        <f t="shared" si="71"/>
        <v>0</v>
      </c>
      <c r="E412" s="1">
        <f t="shared" si="74"/>
        <v>0</v>
      </c>
      <c r="F412" s="1" t="str">
        <f t="shared" ca="1" si="72"/>
        <v/>
      </c>
      <c r="G412" s="1">
        <f t="shared" ca="1" si="75"/>
        <v>0</v>
      </c>
      <c r="H412" s="1">
        <f ca="1">IF(AND(G411&gt;0,G412&gt;G411,NOT(ISERROR(MATCH(G411,D:D,0)))),H411+1,H411)</f>
        <v>0</v>
      </c>
      <c r="I412" s="1">
        <f t="shared" ca="1" si="76"/>
        <v>0</v>
      </c>
      <c r="J412" s="7" t="str">
        <f t="shared" ca="1" si="77"/>
        <v/>
      </c>
      <c r="K412" s="1" t="str">
        <f ca="1">IF(J412="Linea_para_MAIL_creada_por_LuXML",IF(ISERROR(MATCH(INDIRECT(ADDRESS(ROW()-G412,7)),D:D,0)),J412,INDIRECT(ADDRESS(MATCH(INDIRECT(ADDRESS(ROW()-G412,7)),D:D,0),1))),J412)</f>
        <v/>
      </c>
      <c r="L412" s="7">
        <f t="shared" ca="1" si="78"/>
        <v>0</v>
      </c>
      <c r="M412" s="7" t="str">
        <f t="shared" ca="1" si="80"/>
        <v/>
      </c>
      <c r="N412" s="7">
        <f t="shared" ca="1" si="79"/>
        <v>0</v>
      </c>
      <c r="O412" s="9" t="str">
        <f ca="1">IF(N412&gt;-1,INDIRECT(ADDRESS(ROW(),13)),IF(N412&lt;N411,CONCATENATE("&lt;page-count count=",CHAR(34),1+LARGE(N:N,1)-LARGE(N:N,2),CHAR(34),"/&gt;"),INDIRECT(ADDRESS(ROW()-1,13))))</f>
        <v/>
      </c>
      <c r="P412" s="1">
        <f>IF(ROW()&lt;$S$4+2,IF('XML a procesar'!A411="",P411,IF(MID('XML a procesar'!A411,1,1)="&lt;",P411,P411+1)),P411)</f>
        <v>1</v>
      </c>
      <c r="Q412" s="3"/>
    </row>
    <row r="413" spans="1:17" x14ac:dyDescent="0.25">
      <c r="A413" s="1" t="str">
        <f>IF('XML a procesar'!A412&gt;0,'XML a procesar'!A412,"")</f>
        <v/>
      </c>
      <c r="B413" s="7">
        <f t="shared" si="70"/>
        <v>0</v>
      </c>
      <c r="C413" s="1">
        <f t="shared" si="73"/>
        <v>0</v>
      </c>
      <c r="D413" s="1">
        <f t="shared" si="71"/>
        <v>0</v>
      </c>
      <c r="E413" s="1">
        <f t="shared" si="74"/>
        <v>0</v>
      </c>
      <c r="F413" s="1" t="str">
        <f t="shared" ca="1" si="72"/>
        <v/>
      </c>
      <c r="G413" s="1">
        <f t="shared" ca="1" si="75"/>
        <v>0</v>
      </c>
      <c r="H413" s="1">
        <f ca="1">IF(AND(G412&gt;0,G413&gt;G412,NOT(ISERROR(MATCH(G412,D:D,0)))),H412+1,H412)</f>
        <v>0</v>
      </c>
      <c r="I413" s="1">
        <f t="shared" ca="1" si="76"/>
        <v>0</v>
      </c>
      <c r="J413" s="7" t="str">
        <f t="shared" ca="1" si="77"/>
        <v/>
      </c>
      <c r="K413" s="1" t="str">
        <f ca="1">IF(J413="Linea_para_MAIL_creada_por_LuXML",IF(ISERROR(MATCH(INDIRECT(ADDRESS(ROW()-G413,7)),D:D,0)),J413,INDIRECT(ADDRESS(MATCH(INDIRECT(ADDRESS(ROW()-G413,7)),D:D,0),1))),J413)</f>
        <v/>
      </c>
      <c r="L413" s="7">
        <f t="shared" ca="1" si="78"/>
        <v>0</v>
      </c>
      <c r="M413" s="7" t="str">
        <f t="shared" ca="1" si="80"/>
        <v/>
      </c>
      <c r="N413" s="7">
        <f t="shared" ca="1" si="79"/>
        <v>0</v>
      </c>
      <c r="O413" s="9" t="str">
        <f ca="1">IF(N413&gt;-1,INDIRECT(ADDRESS(ROW(),13)),IF(N413&lt;N412,CONCATENATE("&lt;page-count count=",CHAR(34),1+LARGE(N:N,1)-LARGE(N:N,2),CHAR(34),"/&gt;"),INDIRECT(ADDRESS(ROW()-1,13))))</f>
        <v/>
      </c>
      <c r="P413" s="1">
        <f>IF(ROW()&lt;$S$4+2,IF('XML a procesar'!A412="",P412,IF(MID('XML a procesar'!A412,1,1)="&lt;",P412,P412+1)),P412)</f>
        <v>1</v>
      </c>
      <c r="Q413" s="3"/>
    </row>
    <row r="414" spans="1:17" x14ac:dyDescent="0.25">
      <c r="A414" s="1" t="str">
        <f>IF('XML a procesar'!A413&gt;0,'XML a procesar'!A413,"")</f>
        <v/>
      </c>
      <c r="B414" s="7">
        <f t="shared" si="70"/>
        <v>0</v>
      </c>
      <c r="C414" s="1">
        <f t="shared" si="73"/>
        <v>0</v>
      </c>
      <c r="D414" s="1">
        <f t="shared" si="71"/>
        <v>0</v>
      </c>
      <c r="E414" s="1">
        <f t="shared" si="74"/>
        <v>0</v>
      </c>
      <c r="F414" s="1" t="str">
        <f t="shared" ca="1" si="72"/>
        <v/>
      </c>
      <c r="G414" s="1">
        <f t="shared" ca="1" si="75"/>
        <v>0</v>
      </c>
      <c r="H414" s="1">
        <f ca="1">IF(AND(G413&gt;0,G414&gt;G413,NOT(ISERROR(MATCH(G413,D:D,0)))),H413+1,H413)</f>
        <v>0</v>
      </c>
      <c r="I414" s="1">
        <f t="shared" ca="1" si="76"/>
        <v>0</v>
      </c>
      <c r="J414" s="7" t="str">
        <f t="shared" ca="1" si="77"/>
        <v/>
      </c>
      <c r="K414" s="1" t="str">
        <f ca="1">IF(J414="Linea_para_MAIL_creada_por_LuXML",IF(ISERROR(MATCH(INDIRECT(ADDRESS(ROW()-G414,7)),D:D,0)),J414,INDIRECT(ADDRESS(MATCH(INDIRECT(ADDRESS(ROW()-G414,7)),D:D,0),1))),J414)</f>
        <v/>
      </c>
      <c r="L414" s="7">
        <f t="shared" ca="1" si="78"/>
        <v>0</v>
      </c>
      <c r="M414" s="7" t="str">
        <f t="shared" ca="1" si="80"/>
        <v/>
      </c>
      <c r="N414" s="7">
        <f t="shared" ca="1" si="79"/>
        <v>0</v>
      </c>
      <c r="O414" s="9" t="str">
        <f ca="1">IF(N414&gt;-1,INDIRECT(ADDRESS(ROW(),13)),IF(N414&lt;N413,CONCATENATE("&lt;page-count count=",CHAR(34),1+LARGE(N:N,1)-LARGE(N:N,2),CHAR(34),"/&gt;"),INDIRECT(ADDRESS(ROW()-1,13))))</f>
        <v/>
      </c>
      <c r="P414" s="1">
        <f>IF(ROW()&lt;$S$4+2,IF('XML a procesar'!A413="",P413,IF(MID('XML a procesar'!A413,1,1)="&lt;",P413,P413+1)),P413)</f>
        <v>1</v>
      </c>
      <c r="Q414" s="3"/>
    </row>
    <row r="415" spans="1:17" x14ac:dyDescent="0.25">
      <c r="A415" s="1" t="str">
        <f>IF('XML a procesar'!A414&gt;0,'XML a procesar'!A414,"")</f>
        <v/>
      </c>
      <c r="B415" s="7">
        <f t="shared" si="70"/>
        <v>0</v>
      </c>
      <c r="C415" s="1">
        <f t="shared" si="73"/>
        <v>0</v>
      </c>
      <c r="D415" s="1">
        <f t="shared" si="71"/>
        <v>0</v>
      </c>
      <c r="E415" s="1">
        <f t="shared" si="74"/>
        <v>0</v>
      </c>
      <c r="F415" s="1" t="str">
        <f t="shared" ca="1" si="72"/>
        <v/>
      </c>
      <c r="G415" s="1">
        <f t="shared" ca="1" si="75"/>
        <v>0</v>
      </c>
      <c r="H415" s="1">
        <f ca="1">IF(AND(G414&gt;0,G415&gt;G414,NOT(ISERROR(MATCH(G414,D:D,0)))),H414+1,H414)</f>
        <v>0</v>
      </c>
      <c r="I415" s="1">
        <f t="shared" ca="1" si="76"/>
        <v>0</v>
      </c>
      <c r="J415" s="7" t="str">
        <f t="shared" ca="1" si="77"/>
        <v/>
      </c>
      <c r="K415" s="1" t="str">
        <f ca="1">IF(J415="Linea_para_MAIL_creada_por_LuXML",IF(ISERROR(MATCH(INDIRECT(ADDRESS(ROW()-G415,7)),D:D,0)),J415,INDIRECT(ADDRESS(MATCH(INDIRECT(ADDRESS(ROW()-G415,7)),D:D,0),1))),J415)</f>
        <v/>
      </c>
      <c r="L415" s="7">
        <f t="shared" ca="1" si="78"/>
        <v>0</v>
      </c>
      <c r="M415" s="7" t="str">
        <f t="shared" ca="1" si="80"/>
        <v/>
      </c>
      <c r="N415" s="7">
        <f t="shared" ca="1" si="79"/>
        <v>0</v>
      </c>
      <c r="O415" s="9" t="str">
        <f ca="1">IF(N415&gt;-1,INDIRECT(ADDRESS(ROW(),13)),IF(N415&lt;N414,CONCATENATE("&lt;page-count count=",CHAR(34),1+LARGE(N:N,1)-LARGE(N:N,2),CHAR(34),"/&gt;"),INDIRECT(ADDRESS(ROW()-1,13))))</f>
        <v/>
      </c>
      <c r="P415" s="1">
        <f>IF(ROW()&lt;$S$4+2,IF('XML a procesar'!A414="",P414,IF(MID('XML a procesar'!A414,1,1)="&lt;",P414,P414+1)),P414)</f>
        <v>1</v>
      </c>
      <c r="Q415" s="3"/>
    </row>
    <row r="416" spans="1:17" x14ac:dyDescent="0.25">
      <c r="A416" s="1" t="str">
        <f>IF('XML a procesar'!A415&gt;0,'XML a procesar'!A415,"")</f>
        <v/>
      </c>
      <c r="B416" s="7">
        <f t="shared" si="70"/>
        <v>0</v>
      </c>
      <c r="C416" s="1">
        <f t="shared" si="73"/>
        <v>0</v>
      </c>
      <c r="D416" s="1">
        <f t="shared" si="71"/>
        <v>0</v>
      </c>
      <c r="E416" s="1">
        <f t="shared" si="74"/>
        <v>0</v>
      </c>
      <c r="F416" s="1" t="str">
        <f t="shared" ca="1" si="72"/>
        <v/>
      </c>
      <c r="G416" s="1">
        <f t="shared" ca="1" si="75"/>
        <v>0</v>
      </c>
      <c r="H416" s="1">
        <f ca="1">IF(AND(G415&gt;0,G416&gt;G415,NOT(ISERROR(MATCH(G415,D:D,0)))),H415+1,H415)</f>
        <v>0</v>
      </c>
      <c r="I416" s="1">
        <f t="shared" ca="1" si="76"/>
        <v>0</v>
      </c>
      <c r="J416" s="7" t="str">
        <f t="shared" ca="1" si="77"/>
        <v/>
      </c>
      <c r="K416" s="1" t="str">
        <f ca="1">IF(J416="Linea_para_MAIL_creada_por_LuXML",IF(ISERROR(MATCH(INDIRECT(ADDRESS(ROW()-G416,7)),D:D,0)),J416,INDIRECT(ADDRESS(MATCH(INDIRECT(ADDRESS(ROW()-G416,7)),D:D,0),1))),J416)</f>
        <v/>
      </c>
      <c r="L416" s="7">
        <f t="shared" ca="1" si="78"/>
        <v>0</v>
      </c>
      <c r="M416" s="7" t="str">
        <f t="shared" ca="1" si="80"/>
        <v/>
      </c>
      <c r="N416" s="7">
        <f t="shared" ca="1" si="79"/>
        <v>0</v>
      </c>
      <c r="O416" s="9" t="str">
        <f ca="1">IF(N416&gt;-1,INDIRECT(ADDRESS(ROW(),13)),IF(N416&lt;N415,CONCATENATE("&lt;page-count count=",CHAR(34),1+LARGE(N:N,1)-LARGE(N:N,2),CHAR(34),"/&gt;"),INDIRECT(ADDRESS(ROW()-1,13))))</f>
        <v/>
      </c>
      <c r="P416" s="1">
        <f>IF(ROW()&lt;$S$4+2,IF('XML a procesar'!A415="",P415,IF(MID('XML a procesar'!A415,1,1)="&lt;",P415,P415+1)),P415)</f>
        <v>1</v>
      </c>
      <c r="Q416" s="3"/>
    </row>
    <row r="417" spans="1:17" x14ac:dyDescent="0.25">
      <c r="A417" s="1" t="str">
        <f>IF('XML a procesar'!A416&gt;0,'XML a procesar'!A416,"")</f>
        <v/>
      </c>
      <c r="B417" s="7">
        <f t="shared" si="70"/>
        <v>0</v>
      </c>
      <c r="C417" s="1">
        <f t="shared" si="73"/>
        <v>0</v>
      </c>
      <c r="D417" s="1">
        <f t="shared" si="71"/>
        <v>0</v>
      </c>
      <c r="E417" s="1">
        <f t="shared" si="74"/>
        <v>0</v>
      </c>
      <c r="F417" s="1" t="str">
        <f t="shared" ca="1" si="72"/>
        <v/>
      </c>
      <c r="G417" s="1">
        <f t="shared" ca="1" si="75"/>
        <v>0</v>
      </c>
      <c r="H417" s="1">
        <f ca="1">IF(AND(G416&gt;0,G417&gt;G416,NOT(ISERROR(MATCH(G416,D:D,0)))),H416+1,H416)</f>
        <v>0</v>
      </c>
      <c r="I417" s="1">
        <f t="shared" ca="1" si="76"/>
        <v>0</v>
      </c>
      <c r="J417" s="7" t="str">
        <f t="shared" ca="1" si="77"/>
        <v/>
      </c>
      <c r="K417" s="1" t="str">
        <f ca="1">IF(J417="Linea_para_MAIL_creada_por_LuXML",IF(ISERROR(MATCH(INDIRECT(ADDRESS(ROW()-G417,7)),D:D,0)),J417,INDIRECT(ADDRESS(MATCH(INDIRECT(ADDRESS(ROW()-G417,7)),D:D,0),1))),J417)</f>
        <v/>
      </c>
      <c r="L417" s="7">
        <f t="shared" ca="1" si="78"/>
        <v>0</v>
      </c>
      <c r="M417" s="7" t="str">
        <f t="shared" ca="1" si="80"/>
        <v/>
      </c>
      <c r="N417" s="7">
        <f t="shared" ca="1" si="79"/>
        <v>0</v>
      </c>
      <c r="O417" s="9" t="str">
        <f ca="1">IF(N417&gt;-1,INDIRECT(ADDRESS(ROW(),13)),IF(N417&lt;N416,CONCATENATE("&lt;page-count count=",CHAR(34),1+LARGE(N:N,1)-LARGE(N:N,2),CHAR(34),"/&gt;"),INDIRECT(ADDRESS(ROW()-1,13))))</f>
        <v/>
      </c>
      <c r="P417" s="1">
        <f>IF(ROW()&lt;$S$4+2,IF('XML a procesar'!A416="",P416,IF(MID('XML a procesar'!A416,1,1)="&lt;",P416,P416+1)),P416)</f>
        <v>1</v>
      </c>
      <c r="Q417" s="3"/>
    </row>
    <row r="418" spans="1:17" x14ac:dyDescent="0.25">
      <c r="A418" s="1" t="str">
        <f>IF('XML a procesar'!A417&gt;0,'XML a procesar'!A417,"")</f>
        <v/>
      </c>
      <c r="B418" s="7">
        <f t="shared" si="70"/>
        <v>0</v>
      </c>
      <c r="C418" s="1">
        <f t="shared" si="73"/>
        <v>0</v>
      </c>
      <c r="D418" s="1">
        <f t="shared" si="71"/>
        <v>0</v>
      </c>
      <c r="E418" s="1">
        <f t="shared" si="74"/>
        <v>0</v>
      </c>
      <c r="F418" s="1" t="str">
        <f t="shared" ca="1" si="72"/>
        <v/>
      </c>
      <c r="G418" s="1">
        <f t="shared" ca="1" si="75"/>
        <v>0</v>
      </c>
      <c r="H418" s="1">
        <f ca="1">IF(AND(G417&gt;0,G418&gt;G417,NOT(ISERROR(MATCH(G417,D:D,0)))),H417+1,H417)</f>
        <v>0</v>
      </c>
      <c r="I418" s="1">
        <f t="shared" ca="1" si="76"/>
        <v>0</v>
      </c>
      <c r="J418" s="7" t="str">
        <f t="shared" ca="1" si="77"/>
        <v/>
      </c>
      <c r="K418" s="1" t="str">
        <f ca="1">IF(J418="Linea_para_MAIL_creada_por_LuXML",IF(ISERROR(MATCH(INDIRECT(ADDRESS(ROW()-G418,7)),D:D,0)),J418,INDIRECT(ADDRESS(MATCH(INDIRECT(ADDRESS(ROW()-G418,7)),D:D,0),1))),J418)</f>
        <v/>
      </c>
      <c r="L418" s="7">
        <f t="shared" ca="1" si="78"/>
        <v>0</v>
      </c>
      <c r="M418" s="7" t="str">
        <f t="shared" ca="1" si="80"/>
        <v/>
      </c>
      <c r="N418" s="7">
        <f t="shared" ca="1" si="79"/>
        <v>0</v>
      </c>
      <c r="O418" s="9" t="str">
        <f ca="1">IF(N418&gt;-1,INDIRECT(ADDRESS(ROW(),13)),IF(N418&lt;N417,CONCATENATE("&lt;page-count count=",CHAR(34),1+LARGE(N:N,1)-LARGE(N:N,2),CHAR(34),"/&gt;"),INDIRECT(ADDRESS(ROW()-1,13))))</f>
        <v/>
      </c>
      <c r="P418" s="1">
        <f>IF(ROW()&lt;$S$4+2,IF('XML a procesar'!A417="",P417,IF(MID('XML a procesar'!A417,1,1)="&lt;",P417,P417+1)),P417)</f>
        <v>1</v>
      </c>
      <c r="Q418" s="3"/>
    </row>
    <row r="419" spans="1:17" x14ac:dyDescent="0.25">
      <c r="A419" s="1" t="str">
        <f>IF('XML a procesar'!A418&gt;0,'XML a procesar'!A418,"")</f>
        <v/>
      </c>
      <c r="B419" s="7">
        <f t="shared" si="70"/>
        <v>0</v>
      </c>
      <c r="C419" s="1">
        <f t="shared" si="73"/>
        <v>0</v>
      </c>
      <c r="D419" s="1">
        <f t="shared" si="71"/>
        <v>0</v>
      </c>
      <c r="E419" s="1">
        <f t="shared" si="74"/>
        <v>0</v>
      </c>
      <c r="F419" s="1" t="str">
        <f t="shared" ca="1" si="72"/>
        <v/>
      </c>
      <c r="G419" s="1">
        <f t="shared" ca="1" si="75"/>
        <v>0</v>
      </c>
      <c r="H419" s="1">
        <f ca="1">IF(AND(G418&gt;0,G419&gt;G418,NOT(ISERROR(MATCH(G418,D:D,0)))),H418+1,H418)</f>
        <v>0</v>
      </c>
      <c r="I419" s="1">
        <f t="shared" ca="1" si="76"/>
        <v>0</v>
      </c>
      <c r="J419" s="7" t="str">
        <f t="shared" ca="1" si="77"/>
        <v/>
      </c>
      <c r="K419" s="1" t="str">
        <f ca="1">IF(J419="Linea_para_MAIL_creada_por_LuXML",IF(ISERROR(MATCH(INDIRECT(ADDRESS(ROW()-G419,7)),D:D,0)),J419,INDIRECT(ADDRESS(MATCH(INDIRECT(ADDRESS(ROW()-G419,7)),D:D,0),1))),J419)</f>
        <v/>
      </c>
      <c r="L419" s="7">
        <f t="shared" ca="1" si="78"/>
        <v>0</v>
      </c>
      <c r="M419" s="7" t="str">
        <f t="shared" ca="1" si="80"/>
        <v/>
      </c>
      <c r="N419" s="7">
        <f t="shared" ca="1" si="79"/>
        <v>0</v>
      </c>
      <c r="O419" s="9" t="str">
        <f ca="1">IF(N419&gt;-1,INDIRECT(ADDRESS(ROW(),13)),IF(N419&lt;N418,CONCATENATE("&lt;page-count count=",CHAR(34),1+LARGE(N:N,1)-LARGE(N:N,2),CHAR(34),"/&gt;"),INDIRECT(ADDRESS(ROW()-1,13))))</f>
        <v/>
      </c>
      <c r="P419" s="1">
        <f>IF(ROW()&lt;$S$4+2,IF('XML a procesar'!A418="",P418,IF(MID('XML a procesar'!A418,1,1)="&lt;",P418,P418+1)),P418)</f>
        <v>1</v>
      </c>
      <c r="Q419" s="3"/>
    </row>
    <row r="420" spans="1:17" x14ac:dyDescent="0.25">
      <c r="A420" s="1" t="str">
        <f>IF('XML a procesar'!A419&gt;0,'XML a procesar'!A419,"")</f>
        <v/>
      </c>
      <c r="B420" s="7">
        <f t="shared" si="70"/>
        <v>0</v>
      </c>
      <c r="C420" s="1">
        <f t="shared" si="73"/>
        <v>0</v>
      </c>
      <c r="D420" s="1">
        <f t="shared" si="71"/>
        <v>0</v>
      </c>
      <c r="E420" s="1">
        <f t="shared" si="74"/>
        <v>0</v>
      </c>
      <c r="F420" s="1" t="str">
        <f t="shared" ca="1" si="72"/>
        <v/>
      </c>
      <c r="G420" s="1">
        <f t="shared" ca="1" si="75"/>
        <v>0</v>
      </c>
      <c r="H420" s="1">
        <f ca="1">IF(AND(G419&gt;0,G420&gt;G419,NOT(ISERROR(MATCH(G419,D:D,0)))),H419+1,H419)</f>
        <v>0</v>
      </c>
      <c r="I420" s="1">
        <f t="shared" ca="1" si="76"/>
        <v>0</v>
      </c>
      <c r="J420" s="7" t="str">
        <f t="shared" ca="1" si="77"/>
        <v/>
      </c>
      <c r="K420" s="1" t="str">
        <f ca="1">IF(J420="Linea_para_MAIL_creada_por_LuXML",IF(ISERROR(MATCH(INDIRECT(ADDRESS(ROW()-G420,7)),D:D,0)),J420,INDIRECT(ADDRESS(MATCH(INDIRECT(ADDRESS(ROW()-G420,7)),D:D,0),1))),J420)</f>
        <v/>
      </c>
      <c r="L420" s="7">
        <f t="shared" ca="1" si="78"/>
        <v>0</v>
      </c>
      <c r="M420" s="7" t="str">
        <f t="shared" ca="1" si="80"/>
        <v/>
      </c>
      <c r="N420" s="7">
        <f t="shared" ca="1" si="79"/>
        <v>0</v>
      </c>
      <c r="O420" s="9" t="str">
        <f ca="1">IF(N420&gt;-1,INDIRECT(ADDRESS(ROW(),13)),IF(N420&lt;N419,CONCATENATE("&lt;page-count count=",CHAR(34),1+LARGE(N:N,1)-LARGE(N:N,2),CHAR(34),"/&gt;"),INDIRECT(ADDRESS(ROW()-1,13))))</f>
        <v/>
      </c>
      <c r="P420" s="1">
        <f>IF(ROW()&lt;$S$4+2,IF('XML a procesar'!A419="",P419,IF(MID('XML a procesar'!A419,1,1)="&lt;",P419,P419+1)),P419)</f>
        <v>1</v>
      </c>
      <c r="Q420" s="3"/>
    </row>
    <row r="421" spans="1:17" x14ac:dyDescent="0.25">
      <c r="A421" s="1" t="str">
        <f>IF('XML a procesar'!A420&gt;0,'XML a procesar'!A420,"")</f>
        <v/>
      </c>
      <c r="B421" s="7">
        <f t="shared" si="70"/>
        <v>0</v>
      </c>
      <c r="C421" s="1">
        <f t="shared" si="73"/>
        <v>0</v>
      </c>
      <c r="D421" s="1">
        <f t="shared" si="71"/>
        <v>0</v>
      </c>
      <c r="E421" s="1">
        <f t="shared" si="74"/>
        <v>0</v>
      </c>
      <c r="F421" s="1" t="str">
        <f t="shared" ca="1" si="72"/>
        <v/>
      </c>
      <c r="G421" s="1">
        <f t="shared" ca="1" si="75"/>
        <v>0</v>
      </c>
      <c r="H421" s="1">
        <f ca="1">IF(AND(G420&gt;0,G421&gt;G420,NOT(ISERROR(MATCH(G420,D:D,0)))),H420+1,H420)</f>
        <v>0</v>
      </c>
      <c r="I421" s="1">
        <f t="shared" ca="1" si="76"/>
        <v>0</v>
      </c>
      <c r="J421" s="7" t="str">
        <f t="shared" ca="1" si="77"/>
        <v/>
      </c>
      <c r="K421" s="1" t="str">
        <f ca="1">IF(J421="Linea_para_MAIL_creada_por_LuXML",IF(ISERROR(MATCH(INDIRECT(ADDRESS(ROW()-G421,7)),D:D,0)),J421,INDIRECT(ADDRESS(MATCH(INDIRECT(ADDRESS(ROW()-G421,7)),D:D,0),1))),J421)</f>
        <v/>
      </c>
      <c r="L421" s="7">
        <f t="shared" ca="1" si="78"/>
        <v>0</v>
      </c>
      <c r="M421" s="7" t="str">
        <f t="shared" ca="1" si="80"/>
        <v/>
      </c>
      <c r="N421" s="7">
        <f t="shared" ca="1" si="79"/>
        <v>0</v>
      </c>
      <c r="O421" s="9" t="str">
        <f ca="1">IF(N421&gt;-1,INDIRECT(ADDRESS(ROW(),13)),IF(N421&lt;N420,CONCATENATE("&lt;page-count count=",CHAR(34),1+LARGE(N:N,1)-LARGE(N:N,2),CHAR(34),"/&gt;"),INDIRECT(ADDRESS(ROW()-1,13))))</f>
        <v/>
      </c>
      <c r="P421" s="1">
        <f>IF(ROW()&lt;$S$4+2,IF('XML a procesar'!A420="",P420,IF(MID('XML a procesar'!A420,1,1)="&lt;",P420,P420+1)),P420)</f>
        <v>1</v>
      </c>
      <c r="Q421" s="3"/>
    </row>
    <row r="422" spans="1:17" x14ac:dyDescent="0.25">
      <c r="A422" s="1" t="str">
        <f>IF('XML a procesar'!A421&gt;0,'XML a procesar'!A421,"")</f>
        <v/>
      </c>
      <c r="B422" s="7">
        <f t="shared" si="70"/>
        <v>0</v>
      </c>
      <c r="C422" s="1">
        <f t="shared" si="73"/>
        <v>0</v>
      </c>
      <c r="D422" s="1">
        <f t="shared" si="71"/>
        <v>0</v>
      </c>
      <c r="E422" s="1">
        <f t="shared" si="74"/>
        <v>0</v>
      </c>
      <c r="F422" s="1" t="str">
        <f t="shared" ca="1" si="72"/>
        <v/>
      </c>
      <c r="G422" s="1">
        <f t="shared" ca="1" si="75"/>
        <v>0</v>
      </c>
      <c r="H422" s="1">
        <f ca="1">IF(AND(G421&gt;0,G422&gt;G421,NOT(ISERROR(MATCH(G421,D:D,0)))),H421+1,H421)</f>
        <v>0</v>
      </c>
      <c r="I422" s="1">
        <f t="shared" ca="1" si="76"/>
        <v>0</v>
      </c>
      <c r="J422" s="7" t="str">
        <f t="shared" ca="1" si="77"/>
        <v/>
      </c>
      <c r="K422" s="1" t="str">
        <f ca="1">IF(J422="Linea_para_MAIL_creada_por_LuXML",IF(ISERROR(MATCH(INDIRECT(ADDRESS(ROW()-G422,7)),D:D,0)),J422,INDIRECT(ADDRESS(MATCH(INDIRECT(ADDRESS(ROW()-G422,7)),D:D,0),1))),J422)</f>
        <v/>
      </c>
      <c r="L422" s="7">
        <f t="shared" ca="1" si="78"/>
        <v>0</v>
      </c>
      <c r="M422" s="7" t="str">
        <f t="shared" ca="1" si="80"/>
        <v/>
      </c>
      <c r="N422" s="7">
        <f t="shared" ca="1" si="79"/>
        <v>0</v>
      </c>
      <c r="O422" s="9" t="str">
        <f ca="1">IF(N422&gt;-1,INDIRECT(ADDRESS(ROW(),13)),IF(N422&lt;N421,CONCATENATE("&lt;page-count count=",CHAR(34),1+LARGE(N:N,1)-LARGE(N:N,2),CHAR(34),"/&gt;"),INDIRECT(ADDRESS(ROW()-1,13))))</f>
        <v/>
      </c>
      <c r="P422" s="1">
        <f>IF(ROW()&lt;$S$4+2,IF('XML a procesar'!A421="",P421,IF(MID('XML a procesar'!A421,1,1)="&lt;",P421,P421+1)),P421)</f>
        <v>1</v>
      </c>
      <c r="Q422" s="3"/>
    </row>
    <row r="423" spans="1:17" x14ac:dyDescent="0.25">
      <c r="A423" s="1" t="str">
        <f>IF('XML a procesar'!A422&gt;0,'XML a procesar'!A422,"")</f>
        <v/>
      </c>
      <c r="B423" s="7">
        <f t="shared" si="70"/>
        <v>0</v>
      </c>
      <c r="C423" s="1">
        <f t="shared" si="73"/>
        <v>0</v>
      </c>
      <c r="D423" s="1">
        <f t="shared" si="71"/>
        <v>0</v>
      </c>
      <c r="E423" s="1">
        <f t="shared" si="74"/>
        <v>0</v>
      </c>
      <c r="F423" s="1" t="str">
        <f t="shared" ca="1" si="72"/>
        <v/>
      </c>
      <c r="G423" s="1">
        <f t="shared" ca="1" si="75"/>
        <v>0</v>
      </c>
      <c r="H423" s="1">
        <f ca="1">IF(AND(G422&gt;0,G423&gt;G422,NOT(ISERROR(MATCH(G422,D:D,0)))),H422+1,H422)</f>
        <v>0</v>
      </c>
      <c r="I423" s="1">
        <f t="shared" ca="1" si="76"/>
        <v>0</v>
      </c>
      <c r="J423" s="7" t="str">
        <f t="shared" ca="1" si="77"/>
        <v/>
      </c>
      <c r="K423" s="1" t="str">
        <f ca="1">IF(J423="Linea_para_MAIL_creada_por_LuXML",IF(ISERROR(MATCH(INDIRECT(ADDRESS(ROW()-G423,7)),D:D,0)),J423,INDIRECT(ADDRESS(MATCH(INDIRECT(ADDRESS(ROW()-G423,7)),D:D,0),1))),J423)</f>
        <v/>
      </c>
      <c r="L423" s="7">
        <f t="shared" ca="1" si="78"/>
        <v>0</v>
      </c>
      <c r="M423" s="7" t="str">
        <f t="shared" ca="1" si="80"/>
        <v/>
      </c>
      <c r="N423" s="7">
        <f t="shared" ca="1" si="79"/>
        <v>0</v>
      </c>
      <c r="O423" s="9" t="str">
        <f ca="1">IF(N423&gt;-1,INDIRECT(ADDRESS(ROW(),13)),IF(N423&lt;N422,CONCATENATE("&lt;page-count count=",CHAR(34),1+LARGE(N:N,1)-LARGE(N:N,2),CHAR(34),"/&gt;"),INDIRECT(ADDRESS(ROW()-1,13))))</f>
        <v/>
      </c>
      <c r="P423" s="1">
        <f>IF(ROW()&lt;$S$4+2,IF('XML a procesar'!A422="",P422,IF(MID('XML a procesar'!A422,1,1)="&lt;",P422,P422+1)),P422)</f>
        <v>1</v>
      </c>
      <c r="Q423" s="3"/>
    </row>
    <row r="424" spans="1:17" x14ac:dyDescent="0.25">
      <c r="A424" s="1" t="str">
        <f>IF('XML a procesar'!A423&gt;0,'XML a procesar'!A423,"")</f>
        <v/>
      </c>
      <c r="B424" s="7">
        <f t="shared" si="70"/>
        <v>0</v>
      </c>
      <c r="C424" s="1">
        <f t="shared" si="73"/>
        <v>0</v>
      </c>
      <c r="D424" s="1">
        <f t="shared" si="71"/>
        <v>0</v>
      </c>
      <c r="E424" s="1">
        <f t="shared" si="74"/>
        <v>0</v>
      </c>
      <c r="F424" s="1" t="str">
        <f t="shared" ca="1" si="72"/>
        <v/>
      </c>
      <c r="G424" s="1">
        <f t="shared" ca="1" si="75"/>
        <v>0</v>
      </c>
      <c r="H424" s="1">
        <f ca="1">IF(AND(G423&gt;0,G424&gt;G423,NOT(ISERROR(MATCH(G423,D:D,0)))),H423+1,H423)</f>
        <v>0</v>
      </c>
      <c r="I424" s="1">
        <f t="shared" ca="1" si="76"/>
        <v>0</v>
      </c>
      <c r="J424" s="7" t="str">
        <f t="shared" ca="1" si="77"/>
        <v/>
      </c>
      <c r="K424" s="1" t="str">
        <f ca="1">IF(J424="Linea_para_MAIL_creada_por_LuXML",IF(ISERROR(MATCH(INDIRECT(ADDRESS(ROW()-G424,7)),D:D,0)),J424,INDIRECT(ADDRESS(MATCH(INDIRECT(ADDRESS(ROW()-G424,7)),D:D,0),1))),J424)</f>
        <v/>
      </c>
      <c r="L424" s="7">
        <f t="shared" ca="1" si="78"/>
        <v>0</v>
      </c>
      <c r="M424" s="7" t="str">
        <f t="shared" ca="1" si="80"/>
        <v/>
      </c>
      <c r="N424" s="7">
        <f t="shared" ca="1" si="79"/>
        <v>0</v>
      </c>
      <c r="O424" s="9" t="str">
        <f ca="1">IF(N424&gt;-1,INDIRECT(ADDRESS(ROW(),13)),IF(N424&lt;N423,CONCATENATE("&lt;page-count count=",CHAR(34),1+LARGE(N:N,1)-LARGE(N:N,2),CHAR(34),"/&gt;"),INDIRECT(ADDRESS(ROW()-1,13))))</f>
        <v/>
      </c>
      <c r="P424" s="1">
        <f>IF(ROW()&lt;$S$4+2,IF('XML a procesar'!A423="",P423,IF(MID('XML a procesar'!A423,1,1)="&lt;",P423,P423+1)),P423)</f>
        <v>1</v>
      </c>
      <c r="Q424" s="3"/>
    </row>
    <row r="425" spans="1:17" x14ac:dyDescent="0.25">
      <c r="A425" s="1" t="str">
        <f>IF('XML a procesar'!A424&gt;0,'XML a procesar'!A424,"")</f>
        <v/>
      </c>
      <c r="B425" s="7">
        <f t="shared" si="70"/>
        <v>0</v>
      </c>
      <c r="C425" s="1">
        <f t="shared" si="73"/>
        <v>0</v>
      </c>
      <c r="D425" s="1">
        <f t="shared" si="71"/>
        <v>0</v>
      </c>
      <c r="E425" s="1">
        <f t="shared" si="74"/>
        <v>0</v>
      </c>
      <c r="F425" s="1" t="str">
        <f t="shared" ca="1" si="72"/>
        <v/>
      </c>
      <c r="G425" s="1">
        <f t="shared" ca="1" si="75"/>
        <v>0</v>
      </c>
      <c r="H425" s="1">
        <f ca="1">IF(AND(G424&gt;0,G425&gt;G424,NOT(ISERROR(MATCH(G424,D:D,0)))),H424+1,H424)</f>
        <v>0</v>
      </c>
      <c r="I425" s="1">
        <f t="shared" ca="1" si="76"/>
        <v>0</v>
      </c>
      <c r="J425" s="7" t="str">
        <f t="shared" ca="1" si="77"/>
        <v/>
      </c>
      <c r="K425" s="1" t="str">
        <f ca="1">IF(J425="Linea_para_MAIL_creada_por_LuXML",IF(ISERROR(MATCH(INDIRECT(ADDRESS(ROW()-G425,7)),D:D,0)),J425,INDIRECT(ADDRESS(MATCH(INDIRECT(ADDRESS(ROW()-G425,7)),D:D,0),1))),J425)</f>
        <v/>
      </c>
      <c r="L425" s="7">
        <f t="shared" ca="1" si="78"/>
        <v>0</v>
      </c>
      <c r="M425" s="7" t="str">
        <f t="shared" ca="1" si="80"/>
        <v/>
      </c>
      <c r="N425" s="7">
        <f t="shared" ca="1" si="79"/>
        <v>0</v>
      </c>
      <c r="O425" s="9" t="str">
        <f ca="1">IF(N425&gt;-1,INDIRECT(ADDRESS(ROW(),13)),IF(N425&lt;N424,CONCATENATE("&lt;page-count count=",CHAR(34),1+LARGE(N:N,1)-LARGE(N:N,2),CHAR(34),"/&gt;"),INDIRECT(ADDRESS(ROW()-1,13))))</f>
        <v/>
      </c>
      <c r="P425" s="1">
        <f>IF(ROW()&lt;$S$4+2,IF('XML a procesar'!A424="",P424,IF(MID('XML a procesar'!A424,1,1)="&lt;",P424,P424+1)),P424)</f>
        <v>1</v>
      </c>
      <c r="Q425" s="3"/>
    </row>
    <row r="426" spans="1:17" x14ac:dyDescent="0.25">
      <c r="A426" s="1" t="str">
        <f>IF('XML a procesar'!A425&gt;0,'XML a procesar'!A425,"")</f>
        <v/>
      </c>
      <c r="B426" s="7">
        <f t="shared" si="70"/>
        <v>0</v>
      </c>
      <c r="C426" s="1">
        <f t="shared" si="73"/>
        <v>0</v>
      </c>
      <c r="D426" s="1">
        <f t="shared" si="71"/>
        <v>0</v>
      </c>
      <c r="E426" s="1">
        <f t="shared" si="74"/>
        <v>0</v>
      </c>
      <c r="F426" s="1" t="str">
        <f t="shared" ca="1" si="72"/>
        <v/>
      </c>
      <c r="G426" s="1">
        <f t="shared" ca="1" si="75"/>
        <v>0</v>
      </c>
      <c r="H426" s="1">
        <f ca="1">IF(AND(G425&gt;0,G426&gt;G425,NOT(ISERROR(MATCH(G425,D:D,0)))),H425+1,H425)</f>
        <v>0</v>
      </c>
      <c r="I426" s="1">
        <f t="shared" ca="1" si="76"/>
        <v>0</v>
      </c>
      <c r="J426" s="7" t="str">
        <f t="shared" ca="1" si="77"/>
        <v/>
      </c>
      <c r="K426" s="1" t="str">
        <f ca="1">IF(J426="Linea_para_MAIL_creada_por_LuXML",IF(ISERROR(MATCH(INDIRECT(ADDRESS(ROW()-G426,7)),D:D,0)),J426,INDIRECT(ADDRESS(MATCH(INDIRECT(ADDRESS(ROW()-G426,7)),D:D,0),1))),J426)</f>
        <v/>
      </c>
      <c r="L426" s="7">
        <f t="shared" ca="1" si="78"/>
        <v>0</v>
      </c>
      <c r="M426" s="7" t="str">
        <f t="shared" ca="1" si="80"/>
        <v/>
      </c>
      <c r="N426" s="7">
        <f t="shared" ca="1" si="79"/>
        <v>0</v>
      </c>
      <c r="O426" s="9" t="str">
        <f ca="1">IF(N426&gt;-1,INDIRECT(ADDRESS(ROW(),13)),IF(N426&lt;N425,CONCATENATE("&lt;page-count count=",CHAR(34),1+LARGE(N:N,1)-LARGE(N:N,2),CHAR(34),"/&gt;"),INDIRECT(ADDRESS(ROW()-1,13))))</f>
        <v/>
      </c>
      <c r="P426" s="1">
        <f>IF(ROW()&lt;$S$4+2,IF('XML a procesar'!A425="",P425,IF(MID('XML a procesar'!A425,1,1)="&lt;",P425,P425+1)),P425)</f>
        <v>1</v>
      </c>
      <c r="Q426" s="3"/>
    </row>
    <row r="427" spans="1:17" x14ac:dyDescent="0.25">
      <c r="A427" s="1" t="str">
        <f>IF('XML a procesar'!A426&gt;0,'XML a procesar'!A426,"")</f>
        <v/>
      </c>
      <c r="B427" s="7">
        <f t="shared" si="70"/>
        <v>0</v>
      </c>
      <c r="C427" s="1">
        <f t="shared" si="73"/>
        <v>0</v>
      </c>
      <c r="D427" s="1">
        <f t="shared" si="71"/>
        <v>0</v>
      </c>
      <c r="E427" s="1">
        <f t="shared" si="74"/>
        <v>0</v>
      </c>
      <c r="F427" s="1" t="str">
        <f t="shared" ca="1" si="72"/>
        <v/>
      </c>
      <c r="G427" s="1">
        <f t="shared" ca="1" si="75"/>
        <v>0</v>
      </c>
      <c r="H427" s="1">
        <f ca="1">IF(AND(G426&gt;0,G427&gt;G426,NOT(ISERROR(MATCH(G426,D:D,0)))),H426+1,H426)</f>
        <v>0</v>
      </c>
      <c r="I427" s="1">
        <f t="shared" ca="1" si="76"/>
        <v>0</v>
      </c>
      <c r="J427" s="7" t="str">
        <f t="shared" ca="1" si="77"/>
        <v/>
      </c>
      <c r="K427" s="1" t="str">
        <f ca="1">IF(J427="Linea_para_MAIL_creada_por_LuXML",IF(ISERROR(MATCH(INDIRECT(ADDRESS(ROW()-G427,7)),D:D,0)),J427,INDIRECT(ADDRESS(MATCH(INDIRECT(ADDRESS(ROW()-G427,7)),D:D,0),1))),J427)</f>
        <v/>
      </c>
      <c r="L427" s="7">
        <f t="shared" ca="1" si="78"/>
        <v>0</v>
      </c>
      <c r="M427" s="7" t="str">
        <f t="shared" ca="1" si="80"/>
        <v/>
      </c>
      <c r="N427" s="7">
        <f t="shared" ca="1" si="79"/>
        <v>0</v>
      </c>
      <c r="O427" s="9" t="str">
        <f ca="1">IF(N427&gt;-1,INDIRECT(ADDRESS(ROW(),13)),IF(N427&lt;N426,CONCATENATE("&lt;page-count count=",CHAR(34),1+LARGE(N:N,1)-LARGE(N:N,2),CHAR(34),"/&gt;"),INDIRECT(ADDRESS(ROW()-1,13))))</f>
        <v/>
      </c>
      <c r="P427" s="1">
        <f>IF(ROW()&lt;$S$4+2,IF('XML a procesar'!A426="",P426,IF(MID('XML a procesar'!A426,1,1)="&lt;",P426,P426+1)),P426)</f>
        <v>1</v>
      </c>
      <c r="Q427" s="3"/>
    </row>
    <row r="428" spans="1:17" x14ac:dyDescent="0.25">
      <c r="A428" s="1" t="str">
        <f>IF('XML a procesar'!A427&gt;0,'XML a procesar'!A427,"")</f>
        <v/>
      </c>
      <c r="B428" s="7">
        <f t="shared" si="70"/>
        <v>0</v>
      </c>
      <c r="C428" s="1">
        <f t="shared" si="73"/>
        <v>0</v>
      </c>
      <c r="D428" s="1">
        <f t="shared" si="71"/>
        <v>0</v>
      </c>
      <c r="E428" s="1">
        <f t="shared" si="74"/>
        <v>0</v>
      </c>
      <c r="F428" s="1" t="str">
        <f t="shared" ca="1" si="72"/>
        <v/>
      </c>
      <c r="G428" s="1">
        <f t="shared" ca="1" si="75"/>
        <v>0</v>
      </c>
      <c r="H428" s="1">
        <f ca="1">IF(AND(G427&gt;0,G428&gt;G427,NOT(ISERROR(MATCH(G427,D:D,0)))),H427+1,H427)</f>
        <v>0</v>
      </c>
      <c r="I428" s="1">
        <f t="shared" ca="1" si="76"/>
        <v>0</v>
      </c>
      <c r="J428" s="7" t="str">
        <f t="shared" ca="1" si="77"/>
        <v/>
      </c>
      <c r="K428" s="1" t="str">
        <f ca="1">IF(J428="Linea_para_MAIL_creada_por_LuXML",IF(ISERROR(MATCH(INDIRECT(ADDRESS(ROW()-G428,7)),D:D,0)),J428,INDIRECT(ADDRESS(MATCH(INDIRECT(ADDRESS(ROW()-G428,7)),D:D,0),1))),J428)</f>
        <v/>
      </c>
      <c r="L428" s="7">
        <f t="shared" ca="1" si="78"/>
        <v>0</v>
      </c>
      <c r="M428" s="7" t="str">
        <f t="shared" ca="1" si="80"/>
        <v/>
      </c>
      <c r="N428" s="7">
        <f t="shared" ca="1" si="79"/>
        <v>0</v>
      </c>
      <c r="O428" s="9" t="str">
        <f ca="1">IF(N428&gt;-1,INDIRECT(ADDRESS(ROW(),13)),IF(N428&lt;N427,CONCATENATE("&lt;page-count count=",CHAR(34),1+LARGE(N:N,1)-LARGE(N:N,2),CHAR(34),"/&gt;"),INDIRECT(ADDRESS(ROW()-1,13))))</f>
        <v/>
      </c>
      <c r="P428" s="1">
        <f>IF(ROW()&lt;$S$4+2,IF('XML a procesar'!A427="",P427,IF(MID('XML a procesar'!A427,1,1)="&lt;",P427,P427+1)),P427)</f>
        <v>1</v>
      </c>
      <c r="Q428" s="3"/>
    </row>
    <row r="429" spans="1:17" x14ac:dyDescent="0.25">
      <c r="A429" s="1" t="str">
        <f>IF('XML a procesar'!A428&gt;0,'XML a procesar'!A428,"")</f>
        <v/>
      </c>
      <c r="B429" s="7">
        <f t="shared" si="70"/>
        <v>0</v>
      </c>
      <c r="C429" s="1">
        <f t="shared" si="73"/>
        <v>0</v>
      </c>
      <c r="D429" s="1">
        <f t="shared" si="71"/>
        <v>0</v>
      </c>
      <c r="E429" s="1">
        <f t="shared" si="74"/>
        <v>0</v>
      </c>
      <c r="F429" s="1" t="str">
        <f t="shared" ca="1" si="72"/>
        <v/>
      </c>
      <c r="G429" s="1">
        <f t="shared" ca="1" si="75"/>
        <v>0</v>
      </c>
      <c r="H429" s="1">
        <f ca="1">IF(AND(G428&gt;0,G429&gt;G428,NOT(ISERROR(MATCH(G428,D:D,0)))),H428+1,H428)</f>
        <v>0</v>
      </c>
      <c r="I429" s="1">
        <f t="shared" ca="1" si="76"/>
        <v>0</v>
      </c>
      <c r="J429" s="7" t="str">
        <f t="shared" ca="1" si="77"/>
        <v/>
      </c>
      <c r="K429" s="1" t="str">
        <f ca="1">IF(J429="Linea_para_MAIL_creada_por_LuXML",IF(ISERROR(MATCH(INDIRECT(ADDRESS(ROW()-G429,7)),D:D,0)),J429,INDIRECT(ADDRESS(MATCH(INDIRECT(ADDRESS(ROW()-G429,7)),D:D,0),1))),J429)</f>
        <v/>
      </c>
      <c r="L429" s="7">
        <f t="shared" ca="1" si="78"/>
        <v>0</v>
      </c>
      <c r="M429" s="7" t="str">
        <f t="shared" ca="1" si="80"/>
        <v/>
      </c>
      <c r="N429" s="7">
        <f t="shared" ca="1" si="79"/>
        <v>0</v>
      </c>
      <c r="O429" s="9" t="str">
        <f ca="1">IF(N429&gt;-1,INDIRECT(ADDRESS(ROW(),13)),IF(N429&lt;N428,CONCATENATE("&lt;page-count count=",CHAR(34),1+LARGE(N:N,1)-LARGE(N:N,2),CHAR(34),"/&gt;"),INDIRECT(ADDRESS(ROW()-1,13))))</f>
        <v/>
      </c>
      <c r="P429" s="1">
        <f>IF(ROW()&lt;$S$4+2,IF('XML a procesar'!A428="",P428,IF(MID('XML a procesar'!A428,1,1)="&lt;",P428,P428+1)),P428)</f>
        <v>1</v>
      </c>
      <c r="Q429" s="3"/>
    </row>
    <row r="430" spans="1:17" x14ac:dyDescent="0.25">
      <c r="A430" s="1" t="str">
        <f>IF('XML a procesar'!A429&gt;0,'XML a procesar'!A429,"")</f>
        <v/>
      </c>
      <c r="B430" s="7">
        <f t="shared" si="70"/>
        <v>0</v>
      </c>
      <c r="C430" s="1">
        <f t="shared" si="73"/>
        <v>0</v>
      </c>
      <c r="D430" s="1">
        <f t="shared" si="71"/>
        <v>0</v>
      </c>
      <c r="E430" s="1">
        <f t="shared" si="74"/>
        <v>0</v>
      </c>
      <c r="F430" s="1" t="str">
        <f t="shared" ca="1" si="72"/>
        <v/>
      </c>
      <c r="G430" s="1">
        <f t="shared" ca="1" si="75"/>
        <v>0</v>
      </c>
      <c r="H430" s="1">
        <f ca="1">IF(AND(G429&gt;0,G430&gt;G429,NOT(ISERROR(MATCH(G429,D:D,0)))),H429+1,H429)</f>
        <v>0</v>
      </c>
      <c r="I430" s="1">
        <f t="shared" ca="1" si="76"/>
        <v>0</v>
      </c>
      <c r="J430" s="7" t="str">
        <f t="shared" ca="1" si="77"/>
        <v/>
      </c>
      <c r="K430" s="1" t="str">
        <f ca="1">IF(J430="Linea_para_MAIL_creada_por_LuXML",IF(ISERROR(MATCH(INDIRECT(ADDRESS(ROW()-G430,7)),D:D,0)),J430,INDIRECT(ADDRESS(MATCH(INDIRECT(ADDRESS(ROW()-G430,7)),D:D,0),1))),J430)</f>
        <v/>
      </c>
      <c r="L430" s="7">
        <f t="shared" ca="1" si="78"/>
        <v>0</v>
      </c>
      <c r="M430" s="7" t="str">
        <f t="shared" ca="1" si="80"/>
        <v/>
      </c>
      <c r="N430" s="7">
        <f t="shared" ca="1" si="79"/>
        <v>0</v>
      </c>
      <c r="O430" s="9" t="str">
        <f ca="1">IF(N430&gt;-1,INDIRECT(ADDRESS(ROW(),13)),IF(N430&lt;N429,CONCATENATE("&lt;page-count count=",CHAR(34),1+LARGE(N:N,1)-LARGE(N:N,2),CHAR(34),"/&gt;"),INDIRECT(ADDRESS(ROW()-1,13))))</f>
        <v/>
      </c>
      <c r="P430" s="1">
        <f>IF(ROW()&lt;$S$4+2,IF('XML a procesar'!A429="",P429,IF(MID('XML a procesar'!A429,1,1)="&lt;",P429,P429+1)),P429)</f>
        <v>1</v>
      </c>
      <c r="Q430" s="3"/>
    </row>
    <row r="431" spans="1:17" x14ac:dyDescent="0.25">
      <c r="A431" s="1" t="str">
        <f>IF('XML a procesar'!A430&gt;0,'XML a procesar'!A430,"")</f>
        <v/>
      </c>
      <c r="B431" s="7">
        <f t="shared" si="70"/>
        <v>0</v>
      </c>
      <c r="C431" s="1">
        <f t="shared" si="73"/>
        <v>0</v>
      </c>
      <c r="D431" s="1">
        <f t="shared" si="71"/>
        <v>0</v>
      </c>
      <c r="E431" s="1">
        <f t="shared" si="74"/>
        <v>0</v>
      </c>
      <c r="F431" s="1" t="str">
        <f t="shared" ca="1" si="72"/>
        <v/>
      </c>
      <c r="G431" s="1">
        <f t="shared" ca="1" si="75"/>
        <v>0</v>
      </c>
      <c r="H431" s="1">
        <f ca="1">IF(AND(G430&gt;0,G431&gt;G430,NOT(ISERROR(MATCH(G430,D:D,0)))),H430+1,H430)</f>
        <v>0</v>
      </c>
      <c r="I431" s="1">
        <f t="shared" ca="1" si="76"/>
        <v>0</v>
      </c>
      <c r="J431" s="7" t="str">
        <f t="shared" ca="1" si="77"/>
        <v/>
      </c>
      <c r="K431" s="1" t="str">
        <f ca="1">IF(J431="Linea_para_MAIL_creada_por_LuXML",IF(ISERROR(MATCH(INDIRECT(ADDRESS(ROW()-G431,7)),D:D,0)),J431,INDIRECT(ADDRESS(MATCH(INDIRECT(ADDRESS(ROW()-G431,7)),D:D,0),1))),J431)</f>
        <v/>
      </c>
      <c r="L431" s="7">
        <f t="shared" ca="1" si="78"/>
        <v>0</v>
      </c>
      <c r="M431" s="7" t="str">
        <f t="shared" ca="1" si="80"/>
        <v/>
      </c>
      <c r="N431" s="7">
        <f t="shared" ca="1" si="79"/>
        <v>0</v>
      </c>
      <c r="O431" s="9" t="str">
        <f ca="1">IF(N431&gt;-1,INDIRECT(ADDRESS(ROW(),13)),IF(N431&lt;N430,CONCATENATE("&lt;page-count count=",CHAR(34),1+LARGE(N:N,1)-LARGE(N:N,2),CHAR(34),"/&gt;"),INDIRECT(ADDRESS(ROW()-1,13))))</f>
        <v/>
      </c>
      <c r="P431" s="1">
        <f>IF(ROW()&lt;$S$4+2,IF('XML a procesar'!A430="",P430,IF(MID('XML a procesar'!A430,1,1)="&lt;",P430,P430+1)),P430)</f>
        <v>1</v>
      </c>
      <c r="Q431" s="3"/>
    </row>
    <row r="432" spans="1:17" x14ac:dyDescent="0.25">
      <c r="A432" s="1" t="str">
        <f>IF('XML a procesar'!A431&gt;0,'XML a procesar'!A431,"")</f>
        <v/>
      </c>
      <c r="B432" s="7">
        <f t="shared" si="70"/>
        <v>0</v>
      </c>
      <c r="C432" s="1">
        <f t="shared" si="73"/>
        <v>0</v>
      </c>
      <c r="D432" s="1">
        <f t="shared" si="71"/>
        <v>0</v>
      </c>
      <c r="E432" s="1">
        <f t="shared" si="74"/>
        <v>0</v>
      </c>
      <c r="F432" s="1" t="str">
        <f t="shared" ca="1" si="72"/>
        <v/>
      </c>
      <c r="G432" s="1">
        <f t="shared" ca="1" si="75"/>
        <v>0</v>
      </c>
      <c r="H432" s="1">
        <f ca="1">IF(AND(G431&gt;0,G432&gt;G431,NOT(ISERROR(MATCH(G431,D:D,0)))),H431+1,H431)</f>
        <v>0</v>
      </c>
      <c r="I432" s="1">
        <f t="shared" ca="1" si="76"/>
        <v>0</v>
      </c>
      <c r="J432" s="7" t="str">
        <f t="shared" ca="1" si="77"/>
        <v/>
      </c>
      <c r="K432" s="1" t="str">
        <f ca="1">IF(J432="Linea_para_MAIL_creada_por_LuXML",IF(ISERROR(MATCH(INDIRECT(ADDRESS(ROW()-G432,7)),D:D,0)),J432,INDIRECT(ADDRESS(MATCH(INDIRECT(ADDRESS(ROW()-G432,7)),D:D,0),1))),J432)</f>
        <v/>
      </c>
      <c r="L432" s="7">
        <f t="shared" ca="1" si="78"/>
        <v>0</v>
      </c>
      <c r="M432" s="7" t="str">
        <f t="shared" ca="1" si="80"/>
        <v/>
      </c>
      <c r="N432" s="7">
        <f t="shared" ca="1" si="79"/>
        <v>0</v>
      </c>
      <c r="O432" s="9" t="str">
        <f ca="1">IF(N432&gt;-1,INDIRECT(ADDRESS(ROW(),13)),IF(N432&lt;N431,CONCATENATE("&lt;page-count count=",CHAR(34),1+LARGE(N:N,1)-LARGE(N:N,2),CHAR(34),"/&gt;"),INDIRECT(ADDRESS(ROW()-1,13))))</f>
        <v/>
      </c>
      <c r="P432" s="1">
        <f>IF(ROW()&lt;$S$4+2,IF('XML a procesar'!A431="",P431,IF(MID('XML a procesar'!A431,1,1)="&lt;",P431,P431+1)),P431)</f>
        <v>1</v>
      </c>
      <c r="Q432" s="3"/>
    </row>
    <row r="433" spans="1:17" x14ac:dyDescent="0.25">
      <c r="A433" s="1" t="str">
        <f>IF('XML a procesar'!A432&gt;0,'XML a procesar'!A432,"")</f>
        <v/>
      </c>
      <c r="B433" s="7">
        <f t="shared" si="70"/>
        <v>0</v>
      </c>
      <c r="C433" s="1">
        <f t="shared" si="73"/>
        <v>0</v>
      </c>
      <c r="D433" s="1">
        <f t="shared" si="71"/>
        <v>0</v>
      </c>
      <c r="E433" s="1">
        <f t="shared" si="74"/>
        <v>0</v>
      </c>
      <c r="F433" s="1" t="str">
        <f t="shared" ca="1" si="72"/>
        <v/>
      </c>
      <c r="G433" s="1">
        <f t="shared" ca="1" si="75"/>
        <v>0</v>
      </c>
      <c r="H433" s="1">
        <f ca="1">IF(AND(G432&gt;0,G433&gt;G432,NOT(ISERROR(MATCH(G432,D:D,0)))),H432+1,H432)</f>
        <v>0</v>
      </c>
      <c r="I433" s="1">
        <f t="shared" ca="1" si="76"/>
        <v>0</v>
      </c>
      <c r="J433" s="7" t="str">
        <f t="shared" ca="1" si="77"/>
        <v/>
      </c>
      <c r="K433" s="1" t="str">
        <f ca="1">IF(J433="Linea_para_MAIL_creada_por_LuXML",IF(ISERROR(MATCH(INDIRECT(ADDRESS(ROW()-G433,7)),D:D,0)),J433,INDIRECT(ADDRESS(MATCH(INDIRECT(ADDRESS(ROW()-G433,7)),D:D,0),1))),J433)</f>
        <v/>
      </c>
      <c r="L433" s="7">
        <f t="shared" ca="1" si="78"/>
        <v>0</v>
      </c>
      <c r="M433" s="7" t="str">
        <f t="shared" ca="1" si="80"/>
        <v/>
      </c>
      <c r="N433" s="7">
        <f t="shared" ca="1" si="79"/>
        <v>0</v>
      </c>
      <c r="O433" s="9" t="str">
        <f ca="1">IF(N433&gt;-1,INDIRECT(ADDRESS(ROW(),13)),IF(N433&lt;N432,CONCATENATE("&lt;page-count count=",CHAR(34),1+LARGE(N:N,1)-LARGE(N:N,2),CHAR(34),"/&gt;"),INDIRECT(ADDRESS(ROW()-1,13))))</f>
        <v/>
      </c>
      <c r="P433" s="1">
        <f>IF(ROW()&lt;$S$4+2,IF('XML a procesar'!A432="",P432,IF(MID('XML a procesar'!A432,1,1)="&lt;",P432,P432+1)),P432)</f>
        <v>1</v>
      </c>
      <c r="Q433" s="3"/>
    </row>
    <row r="434" spans="1:17" x14ac:dyDescent="0.25">
      <c r="A434" s="1" t="str">
        <f>IF('XML a procesar'!A433&gt;0,'XML a procesar'!A433,"")</f>
        <v/>
      </c>
      <c r="B434" s="7">
        <f t="shared" si="70"/>
        <v>0</v>
      </c>
      <c r="C434" s="1">
        <f t="shared" si="73"/>
        <v>0</v>
      </c>
      <c r="D434" s="1">
        <f t="shared" si="71"/>
        <v>0</v>
      </c>
      <c r="E434" s="1">
        <f t="shared" si="74"/>
        <v>0</v>
      </c>
      <c r="F434" s="1" t="str">
        <f t="shared" ca="1" si="72"/>
        <v/>
      </c>
      <c r="G434" s="1">
        <f t="shared" ca="1" si="75"/>
        <v>0</v>
      </c>
      <c r="H434" s="1">
        <f ca="1">IF(AND(G433&gt;0,G434&gt;G433,NOT(ISERROR(MATCH(G433,D:D,0)))),H433+1,H433)</f>
        <v>0</v>
      </c>
      <c r="I434" s="1">
        <f t="shared" ca="1" si="76"/>
        <v>0</v>
      </c>
      <c r="J434" s="7" t="str">
        <f t="shared" ca="1" si="77"/>
        <v/>
      </c>
      <c r="K434" s="1" t="str">
        <f ca="1">IF(J434="Linea_para_MAIL_creada_por_LuXML",IF(ISERROR(MATCH(INDIRECT(ADDRESS(ROW()-G434,7)),D:D,0)),J434,INDIRECT(ADDRESS(MATCH(INDIRECT(ADDRESS(ROW()-G434,7)),D:D,0),1))),J434)</f>
        <v/>
      </c>
      <c r="L434" s="7">
        <f t="shared" ca="1" si="78"/>
        <v>0</v>
      </c>
      <c r="M434" s="7" t="str">
        <f t="shared" ca="1" si="80"/>
        <v/>
      </c>
      <c r="N434" s="7">
        <f t="shared" ca="1" si="79"/>
        <v>0</v>
      </c>
      <c r="O434" s="9" t="str">
        <f ca="1">IF(N434&gt;-1,INDIRECT(ADDRESS(ROW(),13)),IF(N434&lt;N433,CONCATENATE("&lt;page-count count=",CHAR(34),1+LARGE(N:N,1)-LARGE(N:N,2),CHAR(34),"/&gt;"),INDIRECT(ADDRESS(ROW()-1,13))))</f>
        <v/>
      </c>
      <c r="P434" s="1">
        <f>IF(ROW()&lt;$S$4+2,IF('XML a procesar'!A433="",P433,IF(MID('XML a procesar'!A433,1,1)="&lt;",P433,P433+1)),P433)</f>
        <v>1</v>
      </c>
      <c r="Q434" s="3"/>
    </row>
    <row r="435" spans="1:17" x14ac:dyDescent="0.25">
      <c r="A435" s="1" t="str">
        <f>IF('XML a procesar'!A434&gt;0,'XML a procesar'!A434,"")</f>
        <v/>
      </c>
      <c r="B435" s="7">
        <f t="shared" si="70"/>
        <v>0</v>
      </c>
      <c r="C435" s="1">
        <f t="shared" si="73"/>
        <v>0</v>
      </c>
      <c r="D435" s="1">
        <f t="shared" si="71"/>
        <v>0</v>
      </c>
      <c r="E435" s="1">
        <f t="shared" si="74"/>
        <v>0</v>
      </c>
      <c r="F435" s="1" t="str">
        <f t="shared" ca="1" si="72"/>
        <v/>
      </c>
      <c r="G435" s="1">
        <f t="shared" ca="1" si="75"/>
        <v>0</v>
      </c>
      <c r="H435" s="1">
        <f ca="1">IF(AND(G434&gt;0,G435&gt;G434,NOT(ISERROR(MATCH(G434,D:D,0)))),H434+1,H434)</f>
        <v>0</v>
      </c>
      <c r="I435" s="1">
        <f t="shared" ca="1" si="76"/>
        <v>0</v>
      </c>
      <c r="J435" s="7" t="str">
        <f t="shared" ca="1" si="77"/>
        <v/>
      </c>
      <c r="K435" s="1" t="str">
        <f ca="1">IF(J435="Linea_para_MAIL_creada_por_LuXML",IF(ISERROR(MATCH(INDIRECT(ADDRESS(ROW()-G435,7)),D:D,0)),J435,INDIRECT(ADDRESS(MATCH(INDIRECT(ADDRESS(ROW()-G435,7)),D:D,0),1))),J435)</f>
        <v/>
      </c>
      <c r="L435" s="7">
        <f t="shared" ca="1" si="78"/>
        <v>0</v>
      </c>
      <c r="M435" s="7" t="str">
        <f t="shared" ca="1" si="80"/>
        <v/>
      </c>
      <c r="N435" s="7">
        <f t="shared" ca="1" si="79"/>
        <v>0</v>
      </c>
      <c r="O435" s="9" t="str">
        <f ca="1">IF(N435&gt;-1,INDIRECT(ADDRESS(ROW(),13)),IF(N435&lt;N434,CONCATENATE("&lt;page-count count=",CHAR(34),1+LARGE(N:N,1)-LARGE(N:N,2),CHAR(34),"/&gt;"),INDIRECT(ADDRESS(ROW()-1,13))))</f>
        <v/>
      </c>
      <c r="P435" s="1">
        <f>IF(ROW()&lt;$S$4+2,IF('XML a procesar'!A434="",P434,IF(MID('XML a procesar'!A434,1,1)="&lt;",P434,P434+1)),P434)</f>
        <v>1</v>
      </c>
      <c r="Q435" s="3"/>
    </row>
    <row r="436" spans="1:17" x14ac:dyDescent="0.25">
      <c r="A436" s="1" t="str">
        <f>IF('XML a procesar'!A435&gt;0,'XML a procesar'!A435,"")</f>
        <v/>
      </c>
      <c r="B436" s="7">
        <f t="shared" si="70"/>
        <v>0</v>
      </c>
      <c r="C436" s="1">
        <f t="shared" si="73"/>
        <v>0</v>
      </c>
      <c r="D436" s="1">
        <f t="shared" si="71"/>
        <v>0</v>
      </c>
      <c r="E436" s="1">
        <f t="shared" si="74"/>
        <v>0</v>
      </c>
      <c r="F436" s="1" t="str">
        <f t="shared" ca="1" si="72"/>
        <v/>
      </c>
      <c r="G436" s="1">
        <f t="shared" ca="1" si="75"/>
        <v>0</v>
      </c>
      <c r="H436" s="1">
        <f ca="1">IF(AND(G435&gt;0,G436&gt;G435,NOT(ISERROR(MATCH(G435,D:D,0)))),H435+1,H435)</f>
        <v>0</v>
      </c>
      <c r="I436" s="1">
        <f t="shared" ca="1" si="76"/>
        <v>0</v>
      </c>
      <c r="J436" s="7" t="str">
        <f t="shared" ca="1" si="77"/>
        <v/>
      </c>
      <c r="K436" s="1" t="str">
        <f ca="1">IF(J436="Linea_para_MAIL_creada_por_LuXML",IF(ISERROR(MATCH(INDIRECT(ADDRESS(ROW()-G436,7)),D:D,0)),J436,INDIRECT(ADDRESS(MATCH(INDIRECT(ADDRESS(ROW()-G436,7)),D:D,0),1))),J436)</f>
        <v/>
      </c>
      <c r="L436" s="7">
        <f t="shared" ca="1" si="78"/>
        <v>0</v>
      </c>
      <c r="M436" s="7" t="str">
        <f t="shared" ca="1" si="80"/>
        <v/>
      </c>
      <c r="N436" s="7">
        <f t="shared" ca="1" si="79"/>
        <v>0</v>
      </c>
      <c r="O436" s="9" t="str">
        <f ca="1">IF(N436&gt;-1,INDIRECT(ADDRESS(ROW(),13)),IF(N436&lt;N435,CONCATENATE("&lt;page-count count=",CHAR(34),1+LARGE(N:N,1)-LARGE(N:N,2),CHAR(34),"/&gt;"),INDIRECT(ADDRESS(ROW()-1,13))))</f>
        <v/>
      </c>
      <c r="P436" s="1">
        <f>IF(ROW()&lt;$S$4+2,IF('XML a procesar'!A435="",P435,IF(MID('XML a procesar'!A435,1,1)="&lt;",P435,P435+1)),P435)</f>
        <v>1</v>
      </c>
      <c r="Q436" s="3"/>
    </row>
    <row r="437" spans="1:17" x14ac:dyDescent="0.25">
      <c r="A437" s="1" t="str">
        <f>IF('XML a procesar'!A436&gt;0,'XML a procesar'!A436,"")</f>
        <v/>
      </c>
      <c r="B437" s="7">
        <f t="shared" si="70"/>
        <v>0</v>
      </c>
      <c r="C437" s="1">
        <f t="shared" si="73"/>
        <v>0</v>
      </c>
      <c r="D437" s="1">
        <f t="shared" si="71"/>
        <v>0</v>
      </c>
      <c r="E437" s="1">
        <f t="shared" si="74"/>
        <v>0</v>
      </c>
      <c r="F437" s="1" t="str">
        <f t="shared" ca="1" si="72"/>
        <v/>
      </c>
      <c r="G437" s="1">
        <f t="shared" ca="1" si="75"/>
        <v>0</v>
      </c>
      <c r="H437" s="1">
        <f ca="1">IF(AND(G436&gt;0,G437&gt;G436,NOT(ISERROR(MATCH(G436,D:D,0)))),H436+1,H436)</f>
        <v>0</v>
      </c>
      <c r="I437" s="1">
        <f t="shared" ca="1" si="76"/>
        <v>0</v>
      </c>
      <c r="J437" s="7" t="str">
        <f t="shared" ca="1" si="77"/>
        <v/>
      </c>
      <c r="K437" s="1" t="str">
        <f ca="1">IF(J437="Linea_para_MAIL_creada_por_LuXML",IF(ISERROR(MATCH(INDIRECT(ADDRESS(ROW()-G437,7)),D:D,0)),J437,INDIRECT(ADDRESS(MATCH(INDIRECT(ADDRESS(ROW()-G437,7)),D:D,0),1))),J437)</f>
        <v/>
      </c>
      <c r="L437" s="7">
        <f t="shared" ca="1" si="78"/>
        <v>0</v>
      </c>
      <c r="M437" s="7" t="str">
        <f t="shared" ca="1" si="80"/>
        <v/>
      </c>
      <c r="N437" s="7">
        <f t="shared" ca="1" si="79"/>
        <v>0</v>
      </c>
      <c r="O437" s="9" t="str">
        <f ca="1">IF(N437&gt;-1,INDIRECT(ADDRESS(ROW(),13)),IF(N437&lt;N436,CONCATENATE("&lt;page-count count=",CHAR(34),1+LARGE(N:N,1)-LARGE(N:N,2),CHAR(34),"/&gt;"),INDIRECT(ADDRESS(ROW()-1,13))))</f>
        <v/>
      </c>
      <c r="P437" s="1">
        <f>IF(ROW()&lt;$S$4+2,IF('XML a procesar'!A436="",P436,IF(MID('XML a procesar'!A436,1,1)="&lt;",P436,P436+1)),P436)</f>
        <v>1</v>
      </c>
      <c r="Q437" s="3"/>
    </row>
    <row r="438" spans="1:17" x14ac:dyDescent="0.25">
      <c r="A438" s="1" t="str">
        <f>IF('XML a procesar'!A437&gt;0,'XML a procesar'!A437,"")</f>
        <v/>
      </c>
      <c r="B438" s="7">
        <f t="shared" si="70"/>
        <v>0</v>
      </c>
      <c r="C438" s="1">
        <f t="shared" si="73"/>
        <v>0</v>
      </c>
      <c r="D438" s="1">
        <f t="shared" si="71"/>
        <v>0</v>
      </c>
      <c r="E438" s="1">
        <f t="shared" si="74"/>
        <v>0</v>
      </c>
      <c r="F438" s="1" t="str">
        <f t="shared" ca="1" si="72"/>
        <v/>
      </c>
      <c r="G438" s="1">
        <f t="shared" ca="1" si="75"/>
        <v>0</v>
      </c>
      <c r="H438" s="1">
        <f ca="1">IF(AND(G437&gt;0,G438&gt;G437,NOT(ISERROR(MATCH(G437,D:D,0)))),H437+1,H437)</f>
        <v>0</v>
      </c>
      <c r="I438" s="1">
        <f t="shared" ca="1" si="76"/>
        <v>0</v>
      </c>
      <c r="J438" s="7" t="str">
        <f t="shared" ca="1" si="77"/>
        <v/>
      </c>
      <c r="K438" s="1" t="str">
        <f ca="1">IF(J438="Linea_para_MAIL_creada_por_LuXML",IF(ISERROR(MATCH(INDIRECT(ADDRESS(ROW()-G438,7)),D:D,0)),J438,INDIRECT(ADDRESS(MATCH(INDIRECT(ADDRESS(ROW()-G438,7)),D:D,0),1))),J438)</f>
        <v/>
      </c>
      <c r="L438" s="7">
        <f t="shared" ca="1" si="78"/>
        <v>0</v>
      </c>
      <c r="M438" s="7" t="str">
        <f t="shared" ca="1" si="80"/>
        <v/>
      </c>
      <c r="N438" s="7">
        <f t="shared" ca="1" si="79"/>
        <v>0</v>
      </c>
      <c r="O438" s="9" t="str">
        <f ca="1">IF(N438&gt;-1,INDIRECT(ADDRESS(ROW(),13)),IF(N438&lt;N437,CONCATENATE("&lt;page-count count=",CHAR(34),1+LARGE(N:N,1)-LARGE(N:N,2),CHAR(34),"/&gt;"),INDIRECT(ADDRESS(ROW()-1,13))))</f>
        <v/>
      </c>
      <c r="P438" s="1">
        <f>IF(ROW()&lt;$S$4+2,IF('XML a procesar'!A437="",P437,IF(MID('XML a procesar'!A437,1,1)="&lt;",P437,P437+1)),P437)</f>
        <v>1</v>
      </c>
      <c r="Q438" s="3"/>
    </row>
    <row r="439" spans="1:17" x14ac:dyDescent="0.25">
      <c r="A439" s="1" t="str">
        <f>IF('XML a procesar'!A438&gt;0,'XML a procesar'!A438,"")</f>
        <v/>
      </c>
      <c r="B439" s="7">
        <f t="shared" si="70"/>
        <v>0</v>
      </c>
      <c r="C439" s="1">
        <f t="shared" si="73"/>
        <v>0</v>
      </c>
      <c r="D439" s="1">
        <f t="shared" si="71"/>
        <v>0</v>
      </c>
      <c r="E439" s="1">
        <f t="shared" si="74"/>
        <v>0</v>
      </c>
      <c r="F439" s="1" t="str">
        <f t="shared" ca="1" si="72"/>
        <v/>
      </c>
      <c r="G439" s="1">
        <f t="shared" ca="1" si="75"/>
        <v>0</v>
      </c>
      <c r="H439" s="1">
        <f ca="1">IF(AND(G438&gt;0,G439&gt;G438,NOT(ISERROR(MATCH(G438,D:D,0)))),H438+1,H438)</f>
        <v>0</v>
      </c>
      <c r="I439" s="1">
        <f t="shared" ca="1" si="76"/>
        <v>0</v>
      </c>
      <c r="J439" s="7" t="str">
        <f t="shared" ca="1" si="77"/>
        <v/>
      </c>
      <c r="K439" s="1" t="str">
        <f ca="1">IF(J439="Linea_para_MAIL_creada_por_LuXML",IF(ISERROR(MATCH(INDIRECT(ADDRESS(ROW()-G439,7)),D:D,0)),J439,INDIRECT(ADDRESS(MATCH(INDIRECT(ADDRESS(ROW()-G439,7)),D:D,0),1))),J439)</f>
        <v/>
      </c>
      <c r="L439" s="7">
        <f t="shared" ca="1" si="78"/>
        <v>0</v>
      </c>
      <c r="M439" s="7" t="str">
        <f t="shared" ca="1" si="80"/>
        <v/>
      </c>
      <c r="N439" s="7">
        <f t="shared" ca="1" si="79"/>
        <v>0</v>
      </c>
      <c r="O439" s="9" t="str">
        <f ca="1">IF(N439&gt;-1,INDIRECT(ADDRESS(ROW(),13)),IF(N439&lt;N438,CONCATENATE("&lt;page-count count=",CHAR(34),1+LARGE(N:N,1)-LARGE(N:N,2),CHAR(34),"/&gt;"),INDIRECT(ADDRESS(ROW()-1,13))))</f>
        <v/>
      </c>
      <c r="P439" s="1">
        <f>IF(ROW()&lt;$S$4+2,IF('XML a procesar'!A438="",P438,IF(MID('XML a procesar'!A438,1,1)="&lt;",P438,P438+1)),P438)</f>
        <v>1</v>
      </c>
      <c r="Q439" s="3"/>
    </row>
    <row r="440" spans="1:17" x14ac:dyDescent="0.25">
      <c r="A440" s="1" t="str">
        <f>IF('XML a procesar'!A439&gt;0,'XML a procesar'!A439,"")</f>
        <v/>
      </c>
      <c r="B440" s="7">
        <f t="shared" si="70"/>
        <v>0</v>
      </c>
      <c r="C440" s="1">
        <f t="shared" si="73"/>
        <v>0</v>
      </c>
      <c r="D440" s="1">
        <f t="shared" si="71"/>
        <v>0</v>
      </c>
      <c r="E440" s="1">
        <f t="shared" si="74"/>
        <v>0</v>
      </c>
      <c r="F440" s="1" t="str">
        <f t="shared" ca="1" si="72"/>
        <v/>
      </c>
      <c r="G440" s="1">
        <f t="shared" ca="1" si="75"/>
        <v>0</v>
      </c>
      <c r="H440" s="1">
        <f ca="1">IF(AND(G439&gt;0,G440&gt;G439,NOT(ISERROR(MATCH(G439,D:D,0)))),H439+1,H439)</f>
        <v>0</v>
      </c>
      <c r="I440" s="1">
        <f t="shared" ca="1" si="76"/>
        <v>0</v>
      </c>
      <c r="J440" s="7" t="str">
        <f t="shared" ca="1" si="77"/>
        <v/>
      </c>
      <c r="K440" s="1" t="str">
        <f ca="1">IF(J440="Linea_para_MAIL_creada_por_LuXML",IF(ISERROR(MATCH(INDIRECT(ADDRESS(ROW()-G440,7)),D:D,0)),J440,INDIRECT(ADDRESS(MATCH(INDIRECT(ADDRESS(ROW()-G440,7)),D:D,0),1))),J440)</f>
        <v/>
      </c>
      <c r="L440" s="7">
        <f t="shared" ca="1" si="78"/>
        <v>0</v>
      </c>
      <c r="M440" s="7" t="str">
        <f t="shared" ca="1" si="80"/>
        <v/>
      </c>
      <c r="N440" s="7">
        <f t="shared" ca="1" si="79"/>
        <v>0</v>
      </c>
      <c r="O440" s="9" t="str">
        <f ca="1">IF(N440&gt;-1,INDIRECT(ADDRESS(ROW(),13)),IF(N440&lt;N439,CONCATENATE("&lt;page-count count=",CHAR(34),1+LARGE(N:N,1)-LARGE(N:N,2),CHAR(34),"/&gt;"),INDIRECT(ADDRESS(ROW()-1,13))))</f>
        <v/>
      </c>
      <c r="P440" s="1">
        <f>IF(ROW()&lt;$S$4+2,IF('XML a procesar'!A439="",P439,IF(MID('XML a procesar'!A439,1,1)="&lt;",P439,P439+1)),P439)</f>
        <v>1</v>
      </c>
      <c r="Q440" s="3"/>
    </row>
    <row r="441" spans="1:17" x14ac:dyDescent="0.25">
      <c r="A441" s="1" t="str">
        <f>IF('XML a procesar'!A440&gt;0,'XML a procesar'!A440,"")</f>
        <v/>
      </c>
      <c r="B441" s="7">
        <f t="shared" si="70"/>
        <v>0</v>
      </c>
      <c r="C441" s="1">
        <f t="shared" si="73"/>
        <v>0</v>
      </c>
      <c r="D441" s="1">
        <f t="shared" si="71"/>
        <v>0</v>
      </c>
      <c r="E441" s="1">
        <f t="shared" si="74"/>
        <v>0</v>
      </c>
      <c r="F441" s="1" t="str">
        <f t="shared" ca="1" si="72"/>
        <v/>
      </c>
      <c r="G441" s="1">
        <f t="shared" ca="1" si="75"/>
        <v>0</v>
      </c>
      <c r="H441" s="1">
        <f ca="1">IF(AND(G440&gt;0,G441&gt;G440,NOT(ISERROR(MATCH(G440,D:D,0)))),H440+1,H440)</f>
        <v>0</v>
      </c>
      <c r="I441" s="1">
        <f t="shared" ca="1" si="76"/>
        <v>0</v>
      </c>
      <c r="J441" s="7" t="str">
        <f t="shared" ca="1" si="77"/>
        <v/>
      </c>
      <c r="K441" s="1" t="str">
        <f ca="1">IF(J441="Linea_para_MAIL_creada_por_LuXML",IF(ISERROR(MATCH(INDIRECT(ADDRESS(ROW()-G441,7)),D:D,0)),J441,INDIRECT(ADDRESS(MATCH(INDIRECT(ADDRESS(ROW()-G441,7)),D:D,0),1))),J441)</f>
        <v/>
      </c>
      <c r="L441" s="7">
        <f t="shared" ca="1" si="78"/>
        <v>0</v>
      </c>
      <c r="M441" s="7" t="str">
        <f t="shared" ca="1" si="80"/>
        <v/>
      </c>
      <c r="N441" s="7">
        <f t="shared" ca="1" si="79"/>
        <v>0</v>
      </c>
      <c r="O441" s="9" t="str">
        <f ca="1">IF(N441&gt;-1,INDIRECT(ADDRESS(ROW(),13)),IF(N441&lt;N440,CONCATENATE("&lt;page-count count=",CHAR(34),1+LARGE(N:N,1)-LARGE(N:N,2),CHAR(34),"/&gt;"),INDIRECT(ADDRESS(ROW()-1,13))))</f>
        <v/>
      </c>
      <c r="P441" s="1">
        <f>IF(ROW()&lt;$S$4+2,IF('XML a procesar'!A440="",P440,IF(MID('XML a procesar'!A440,1,1)="&lt;",P440,P440+1)),P440)</f>
        <v>1</v>
      </c>
      <c r="Q441" s="3"/>
    </row>
    <row r="442" spans="1:17" x14ac:dyDescent="0.25">
      <c r="A442" s="1" t="str">
        <f>IF('XML a procesar'!A441&gt;0,'XML a procesar'!A441,"")</f>
        <v/>
      </c>
      <c r="B442" s="7">
        <f t="shared" si="70"/>
        <v>0</v>
      </c>
      <c r="C442" s="1">
        <f t="shared" si="73"/>
        <v>0</v>
      </c>
      <c r="D442" s="1">
        <f t="shared" si="71"/>
        <v>0</v>
      </c>
      <c r="E442" s="1">
        <f t="shared" si="74"/>
        <v>0</v>
      </c>
      <c r="F442" s="1" t="str">
        <f t="shared" ca="1" si="72"/>
        <v/>
      </c>
      <c r="G442" s="1">
        <f t="shared" ca="1" si="75"/>
        <v>0</v>
      </c>
      <c r="H442" s="1">
        <f ca="1">IF(AND(G441&gt;0,G442&gt;G441,NOT(ISERROR(MATCH(G441,D:D,0)))),H441+1,H441)</f>
        <v>0</v>
      </c>
      <c r="I442" s="1">
        <f t="shared" ca="1" si="76"/>
        <v>0</v>
      </c>
      <c r="J442" s="7" t="str">
        <f t="shared" ca="1" si="77"/>
        <v/>
      </c>
      <c r="K442" s="1" t="str">
        <f ca="1">IF(J442="Linea_para_MAIL_creada_por_LuXML",IF(ISERROR(MATCH(INDIRECT(ADDRESS(ROW()-G442,7)),D:D,0)),J442,INDIRECT(ADDRESS(MATCH(INDIRECT(ADDRESS(ROW()-G442,7)),D:D,0),1))),J442)</f>
        <v/>
      </c>
      <c r="L442" s="7">
        <f t="shared" ca="1" si="78"/>
        <v>0</v>
      </c>
      <c r="M442" s="7" t="str">
        <f t="shared" ca="1" si="80"/>
        <v/>
      </c>
      <c r="N442" s="7">
        <f t="shared" ca="1" si="79"/>
        <v>0</v>
      </c>
      <c r="O442" s="9" t="str">
        <f ca="1">IF(N442&gt;-1,INDIRECT(ADDRESS(ROW(),13)),IF(N442&lt;N441,CONCATENATE("&lt;page-count count=",CHAR(34),1+LARGE(N:N,1)-LARGE(N:N,2),CHAR(34),"/&gt;"),INDIRECT(ADDRESS(ROW()-1,13))))</f>
        <v/>
      </c>
      <c r="P442" s="1">
        <f>IF(ROW()&lt;$S$4+2,IF('XML a procesar'!A441="",P441,IF(MID('XML a procesar'!A441,1,1)="&lt;",P441,P441+1)),P441)</f>
        <v>1</v>
      </c>
      <c r="Q442" s="3"/>
    </row>
    <row r="443" spans="1:17" x14ac:dyDescent="0.25">
      <c r="A443" s="1" t="str">
        <f>IF('XML a procesar'!A442&gt;0,'XML a procesar'!A442,"")</f>
        <v/>
      </c>
      <c r="B443" s="7">
        <f t="shared" si="70"/>
        <v>0</v>
      </c>
      <c r="C443" s="1">
        <f t="shared" si="73"/>
        <v>0</v>
      </c>
      <c r="D443" s="1">
        <f t="shared" si="71"/>
        <v>0</v>
      </c>
      <c r="E443" s="1">
        <f t="shared" si="74"/>
        <v>0</v>
      </c>
      <c r="F443" s="1" t="str">
        <f t="shared" ca="1" si="72"/>
        <v/>
      </c>
      <c r="G443" s="1">
        <f t="shared" ca="1" si="75"/>
        <v>0</v>
      </c>
      <c r="H443" s="1">
        <f ca="1">IF(AND(G442&gt;0,G443&gt;G442,NOT(ISERROR(MATCH(G442,D:D,0)))),H442+1,H442)</f>
        <v>0</v>
      </c>
      <c r="I443" s="1">
        <f t="shared" ca="1" si="76"/>
        <v>0</v>
      </c>
      <c r="J443" s="7" t="str">
        <f t="shared" ca="1" si="77"/>
        <v/>
      </c>
      <c r="K443" s="1" t="str">
        <f ca="1">IF(J443="Linea_para_MAIL_creada_por_LuXML",IF(ISERROR(MATCH(INDIRECT(ADDRESS(ROW()-G443,7)),D:D,0)),J443,INDIRECT(ADDRESS(MATCH(INDIRECT(ADDRESS(ROW()-G443,7)),D:D,0),1))),J443)</f>
        <v/>
      </c>
      <c r="L443" s="7">
        <f t="shared" ca="1" si="78"/>
        <v>0</v>
      </c>
      <c r="M443" s="7" t="str">
        <f t="shared" ca="1" si="80"/>
        <v/>
      </c>
      <c r="N443" s="7">
        <f t="shared" ca="1" si="79"/>
        <v>0</v>
      </c>
      <c r="O443" s="9" t="str">
        <f ca="1">IF(N443&gt;-1,INDIRECT(ADDRESS(ROW(),13)),IF(N443&lt;N442,CONCATENATE("&lt;page-count count=",CHAR(34),1+LARGE(N:N,1)-LARGE(N:N,2),CHAR(34),"/&gt;"),INDIRECT(ADDRESS(ROW()-1,13))))</f>
        <v/>
      </c>
      <c r="P443" s="1">
        <f>IF(ROW()&lt;$S$4+2,IF('XML a procesar'!A442="",P442,IF(MID('XML a procesar'!A442,1,1)="&lt;",P442,P442+1)),P442)</f>
        <v>1</v>
      </c>
      <c r="Q443" s="3"/>
    </row>
    <row r="444" spans="1:17" x14ac:dyDescent="0.25">
      <c r="A444" s="1" t="str">
        <f>IF('XML a procesar'!A443&gt;0,'XML a procesar'!A443,"")</f>
        <v/>
      </c>
      <c r="B444" s="7">
        <f t="shared" si="70"/>
        <v>0</v>
      </c>
      <c r="C444" s="1">
        <f t="shared" si="73"/>
        <v>0</v>
      </c>
      <c r="D444" s="1">
        <f t="shared" si="71"/>
        <v>0</v>
      </c>
      <c r="E444" s="1">
        <f t="shared" si="74"/>
        <v>0</v>
      </c>
      <c r="F444" s="1" t="str">
        <f t="shared" ca="1" si="72"/>
        <v/>
      </c>
      <c r="G444" s="1">
        <f t="shared" ca="1" si="75"/>
        <v>0</v>
      </c>
      <c r="H444" s="1">
        <f ca="1">IF(AND(G443&gt;0,G444&gt;G443,NOT(ISERROR(MATCH(G443,D:D,0)))),H443+1,H443)</f>
        <v>0</v>
      </c>
      <c r="I444" s="1">
        <f t="shared" ca="1" si="76"/>
        <v>0</v>
      </c>
      <c r="J444" s="7" t="str">
        <f t="shared" ca="1" si="77"/>
        <v/>
      </c>
      <c r="K444" s="1" t="str">
        <f ca="1">IF(J444="Linea_para_MAIL_creada_por_LuXML",IF(ISERROR(MATCH(INDIRECT(ADDRESS(ROW()-G444,7)),D:D,0)),J444,INDIRECT(ADDRESS(MATCH(INDIRECT(ADDRESS(ROW()-G444,7)),D:D,0),1))),J444)</f>
        <v/>
      </c>
      <c r="L444" s="7">
        <f t="shared" ca="1" si="78"/>
        <v>0</v>
      </c>
      <c r="M444" s="7" t="str">
        <f t="shared" ca="1" si="80"/>
        <v/>
      </c>
      <c r="N444" s="7">
        <f t="shared" ca="1" si="79"/>
        <v>0</v>
      </c>
      <c r="O444" s="9" t="str">
        <f ca="1">IF(N444&gt;-1,INDIRECT(ADDRESS(ROW(),13)),IF(N444&lt;N443,CONCATENATE("&lt;page-count count=",CHAR(34),1+LARGE(N:N,1)-LARGE(N:N,2),CHAR(34),"/&gt;"),INDIRECT(ADDRESS(ROW()-1,13))))</f>
        <v/>
      </c>
      <c r="P444" s="1">
        <f>IF(ROW()&lt;$S$4+2,IF('XML a procesar'!A443="",P443,IF(MID('XML a procesar'!A443,1,1)="&lt;",P443,P443+1)),P443)</f>
        <v>1</v>
      </c>
      <c r="Q444" s="3"/>
    </row>
    <row r="445" spans="1:17" x14ac:dyDescent="0.25">
      <c r="A445" s="1" t="str">
        <f>IF('XML a procesar'!A444&gt;0,'XML a procesar'!A444,"")</f>
        <v/>
      </c>
      <c r="B445" s="7">
        <f t="shared" si="70"/>
        <v>0</v>
      </c>
      <c r="C445" s="1">
        <f t="shared" si="73"/>
        <v>0</v>
      </c>
      <c r="D445" s="1">
        <f t="shared" si="71"/>
        <v>0</v>
      </c>
      <c r="E445" s="1">
        <f t="shared" si="74"/>
        <v>0</v>
      </c>
      <c r="F445" s="1" t="str">
        <f t="shared" ca="1" si="72"/>
        <v/>
      </c>
      <c r="G445" s="1">
        <f t="shared" ca="1" si="75"/>
        <v>0</v>
      </c>
      <c r="H445" s="1">
        <f ca="1">IF(AND(G444&gt;0,G445&gt;G444,NOT(ISERROR(MATCH(G444,D:D,0)))),H444+1,H444)</f>
        <v>0</v>
      </c>
      <c r="I445" s="1">
        <f t="shared" ca="1" si="76"/>
        <v>0</v>
      </c>
      <c r="J445" s="7" t="str">
        <f t="shared" ca="1" si="77"/>
        <v/>
      </c>
      <c r="K445" s="1" t="str">
        <f ca="1">IF(J445="Linea_para_MAIL_creada_por_LuXML",IF(ISERROR(MATCH(INDIRECT(ADDRESS(ROW()-G445,7)),D:D,0)),J445,INDIRECT(ADDRESS(MATCH(INDIRECT(ADDRESS(ROW()-G445,7)),D:D,0),1))),J445)</f>
        <v/>
      </c>
      <c r="L445" s="7">
        <f t="shared" ca="1" si="78"/>
        <v>0</v>
      </c>
      <c r="M445" s="7" t="str">
        <f t="shared" ca="1" si="80"/>
        <v/>
      </c>
      <c r="N445" s="7">
        <f t="shared" ca="1" si="79"/>
        <v>0</v>
      </c>
      <c r="O445" s="9" t="str">
        <f ca="1">IF(N445&gt;-1,INDIRECT(ADDRESS(ROW(),13)),IF(N445&lt;N444,CONCATENATE("&lt;page-count count=",CHAR(34),1+LARGE(N:N,1)-LARGE(N:N,2),CHAR(34),"/&gt;"),INDIRECT(ADDRESS(ROW()-1,13))))</f>
        <v/>
      </c>
      <c r="P445" s="1">
        <f>IF(ROW()&lt;$S$4+2,IF('XML a procesar'!A444="",P444,IF(MID('XML a procesar'!A444,1,1)="&lt;",P444,P444+1)),P444)</f>
        <v>1</v>
      </c>
      <c r="Q445" s="3"/>
    </row>
    <row r="446" spans="1:17" x14ac:dyDescent="0.25">
      <c r="A446" s="1" t="str">
        <f>IF('XML a procesar'!A445&gt;0,'XML a procesar'!A445,"")</f>
        <v/>
      </c>
      <c r="B446" s="7">
        <f t="shared" si="70"/>
        <v>0</v>
      </c>
      <c r="C446" s="1">
        <f t="shared" si="73"/>
        <v>0</v>
      </c>
      <c r="D446" s="1">
        <f t="shared" si="71"/>
        <v>0</v>
      </c>
      <c r="E446" s="1">
        <f t="shared" si="74"/>
        <v>0</v>
      </c>
      <c r="F446" s="1" t="str">
        <f t="shared" ca="1" si="72"/>
        <v/>
      </c>
      <c r="G446" s="1">
        <f t="shared" ca="1" si="75"/>
        <v>0</v>
      </c>
      <c r="H446" s="1">
        <f ca="1">IF(AND(G445&gt;0,G446&gt;G445,NOT(ISERROR(MATCH(G445,D:D,0)))),H445+1,H445)</f>
        <v>0</v>
      </c>
      <c r="I446" s="1">
        <f t="shared" ca="1" si="76"/>
        <v>0</v>
      </c>
      <c r="J446" s="7" t="str">
        <f t="shared" ca="1" si="77"/>
        <v/>
      </c>
      <c r="K446" s="1" t="str">
        <f ca="1">IF(J446="Linea_para_MAIL_creada_por_LuXML",IF(ISERROR(MATCH(INDIRECT(ADDRESS(ROW()-G446,7)),D:D,0)),J446,INDIRECT(ADDRESS(MATCH(INDIRECT(ADDRESS(ROW()-G446,7)),D:D,0),1))),J446)</f>
        <v/>
      </c>
      <c r="L446" s="7">
        <f t="shared" ca="1" si="78"/>
        <v>0</v>
      </c>
      <c r="M446" s="7" t="str">
        <f t="shared" ca="1" si="80"/>
        <v/>
      </c>
      <c r="N446" s="7">
        <f t="shared" ca="1" si="79"/>
        <v>0</v>
      </c>
      <c r="O446" s="9" t="str">
        <f ca="1">IF(N446&gt;-1,INDIRECT(ADDRESS(ROW(),13)),IF(N446&lt;N445,CONCATENATE("&lt;page-count count=",CHAR(34),1+LARGE(N:N,1)-LARGE(N:N,2),CHAR(34),"/&gt;"),INDIRECT(ADDRESS(ROW()-1,13))))</f>
        <v/>
      </c>
      <c r="P446" s="1">
        <f>IF(ROW()&lt;$S$4+2,IF('XML a procesar'!A445="",P445,IF(MID('XML a procesar'!A445,1,1)="&lt;",P445,P445+1)),P445)</f>
        <v>1</v>
      </c>
      <c r="Q446" s="3"/>
    </row>
    <row r="447" spans="1:17" x14ac:dyDescent="0.25">
      <c r="A447" s="1" t="str">
        <f>IF('XML a procesar'!A446&gt;0,'XML a procesar'!A446,"")</f>
        <v/>
      </c>
      <c r="B447" s="7">
        <f t="shared" si="70"/>
        <v>0</v>
      </c>
      <c r="C447" s="1">
        <f t="shared" si="73"/>
        <v>0</v>
      </c>
      <c r="D447" s="1">
        <f t="shared" si="71"/>
        <v>0</v>
      </c>
      <c r="E447" s="1">
        <f t="shared" si="74"/>
        <v>0</v>
      </c>
      <c r="F447" s="1" t="str">
        <f t="shared" ca="1" si="72"/>
        <v/>
      </c>
      <c r="G447" s="1">
        <f t="shared" ca="1" si="75"/>
        <v>0</v>
      </c>
      <c r="H447" s="1">
        <f ca="1">IF(AND(G446&gt;0,G447&gt;G446,NOT(ISERROR(MATCH(G446,D:D,0)))),H446+1,H446)</f>
        <v>0</v>
      </c>
      <c r="I447" s="1">
        <f t="shared" ca="1" si="76"/>
        <v>0</v>
      </c>
      <c r="J447" s="7" t="str">
        <f t="shared" ca="1" si="77"/>
        <v/>
      </c>
      <c r="K447" s="1" t="str">
        <f ca="1">IF(J447="Linea_para_MAIL_creada_por_LuXML",IF(ISERROR(MATCH(INDIRECT(ADDRESS(ROW()-G447,7)),D:D,0)),J447,INDIRECT(ADDRESS(MATCH(INDIRECT(ADDRESS(ROW()-G447,7)),D:D,0),1))),J447)</f>
        <v/>
      </c>
      <c r="L447" s="7">
        <f t="shared" ca="1" si="78"/>
        <v>0</v>
      </c>
      <c r="M447" s="7" t="str">
        <f t="shared" ca="1" si="80"/>
        <v/>
      </c>
      <c r="N447" s="7">
        <f t="shared" ca="1" si="79"/>
        <v>0</v>
      </c>
      <c r="O447" s="9" t="str">
        <f ca="1">IF(N447&gt;-1,INDIRECT(ADDRESS(ROW(),13)),IF(N447&lt;N446,CONCATENATE("&lt;page-count count=",CHAR(34),1+LARGE(N:N,1)-LARGE(N:N,2),CHAR(34),"/&gt;"),INDIRECT(ADDRESS(ROW()-1,13))))</f>
        <v/>
      </c>
      <c r="P447" s="1">
        <f>IF(ROW()&lt;$S$4+2,IF('XML a procesar'!A446="",P446,IF(MID('XML a procesar'!A446,1,1)="&lt;",P446,P446+1)),P446)</f>
        <v>1</v>
      </c>
      <c r="Q447" s="3"/>
    </row>
    <row r="448" spans="1:17" x14ac:dyDescent="0.25">
      <c r="A448" s="1" t="str">
        <f>IF('XML a procesar'!A447&gt;0,'XML a procesar'!A447,"")</f>
        <v/>
      </c>
      <c r="B448" s="7">
        <f t="shared" si="70"/>
        <v>0</v>
      </c>
      <c r="C448" s="1">
        <f t="shared" si="73"/>
        <v>0</v>
      </c>
      <c r="D448" s="1">
        <f t="shared" si="71"/>
        <v>0</v>
      </c>
      <c r="E448" s="1">
        <f t="shared" si="74"/>
        <v>0</v>
      </c>
      <c r="F448" s="1" t="str">
        <f t="shared" ca="1" si="72"/>
        <v/>
      </c>
      <c r="G448" s="1">
        <f t="shared" ca="1" si="75"/>
        <v>0</v>
      </c>
      <c r="H448" s="1">
        <f ca="1">IF(AND(G447&gt;0,G448&gt;G447,NOT(ISERROR(MATCH(G447,D:D,0)))),H447+1,H447)</f>
        <v>0</v>
      </c>
      <c r="I448" s="1">
        <f t="shared" ca="1" si="76"/>
        <v>0</v>
      </c>
      <c r="J448" s="7" t="str">
        <f t="shared" ca="1" si="77"/>
        <v/>
      </c>
      <c r="K448" s="1" t="str">
        <f ca="1">IF(J448="Linea_para_MAIL_creada_por_LuXML",IF(ISERROR(MATCH(INDIRECT(ADDRESS(ROW()-G448,7)),D:D,0)),J448,INDIRECT(ADDRESS(MATCH(INDIRECT(ADDRESS(ROW()-G448,7)),D:D,0),1))),J448)</f>
        <v/>
      </c>
      <c r="L448" s="7">
        <f t="shared" ca="1" si="78"/>
        <v>0</v>
      </c>
      <c r="M448" s="7" t="str">
        <f t="shared" ca="1" si="80"/>
        <v/>
      </c>
      <c r="N448" s="7">
        <f t="shared" ca="1" si="79"/>
        <v>0</v>
      </c>
      <c r="O448" s="9" t="str">
        <f ca="1">IF(N448&gt;-1,INDIRECT(ADDRESS(ROW(),13)),IF(N448&lt;N447,CONCATENATE("&lt;page-count count=",CHAR(34),1+LARGE(N:N,1)-LARGE(N:N,2),CHAR(34),"/&gt;"),INDIRECT(ADDRESS(ROW()-1,13))))</f>
        <v/>
      </c>
      <c r="P448" s="1">
        <f>IF(ROW()&lt;$S$4+2,IF('XML a procesar'!A447="",P447,IF(MID('XML a procesar'!A447,1,1)="&lt;",P447,P447+1)),P447)</f>
        <v>1</v>
      </c>
      <c r="Q448" s="3"/>
    </row>
    <row r="449" spans="1:17" x14ac:dyDescent="0.25">
      <c r="A449" s="1" t="str">
        <f>IF('XML a procesar'!A448&gt;0,'XML a procesar'!A448,"")</f>
        <v/>
      </c>
      <c r="B449" s="7">
        <f t="shared" si="70"/>
        <v>0</v>
      </c>
      <c r="C449" s="1">
        <f t="shared" si="73"/>
        <v>0</v>
      </c>
      <c r="D449" s="1">
        <f t="shared" si="71"/>
        <v>0</v>
      </c>
      <c r="E449" s="1">
        <f t="shared" si="74"/>
        <v>0</v>
      </c>
      <c r="F449" s="1" t="str">
        <f t="shared" ca="1" si="72"/>
        <v/>
      </c>
      <c r="G449" s="1">
        <f t="shared" ca="1" si="75"/>
        <v>0</v>
      </c>
      <c r="H449" s="1">
        <f ca="1">IF(AND(G448&gt;0,G449&gt;G448,NOT(ISERROR(MATCH(G448,D:D,0)))),H448+1,H448)</f>
        <v>0</v>
      </c>
      <c r="I449" s="1">
        <f t="shared" ca="1" si="76"/>
        <v>0</v>
      </c>
      <c r="J449" s="7" t="str">
        <f t="shared" ca="1" si="77"/>
        <v/>
      </c>
      <c r="K449" s="1" t="str">
        <f ca="1">IF(J449="Linea_para_MAIL_creada_por_LuXML",IF(ISERROR(MATCH(INDIRECT(ADDRESS(ROW()-G449,7)),D:D,0)),J449,INDIRECT(ADDRESS(MATCH(INDIRECT(ADDRESS(ROW()-G449,7)),D:D,0),1))),J449)</f>
        <v/>
      </c>
      <c r="L449" s="7">
        <f t="shared" ca="1" si="78"/>
        <v>0</v>
      </c>
      <c r="M449" s="7" t="str">
        <f t="shared" ca="1" si="80"/>
        <v/>
      </c>
      <c r="N449" s="7">
        <f t="shared" ca="1" si="79"/>
        <v>0</v>
      </c>
      <c r="O449" s="9" t="str">
        <f ca="1">IF(N449&gt;-1,INDIRECT(ADDRESS(ROW(),13)),IF(N449&lt;N448,CONCATENATE("&lt;page-count count=",CHAR(34),1+LARGE(N:N,1)-LARGE(N:N,2),CHAR(34),"/&gt;"),INDIRECT(ADDRESS(ROW()-1,13))))</f>
        <v/>
      </c>
      <c r="P449" s="1">
        <f>IF(ROW()&lt;$S$4+2,IF('XML a procesar'!A448="",P448,IF(MID('XML a procesar'!A448,1,1)="&lt;",P448,P448+1)),P448)</f>
        <v>1</v>
      </c>
      <c r="Q449" s="3"/>
    </row>
    <row r="450" spans="1:17" x14ac:dyDescent="0.25">
      <c r="A450" s="1" t="str">
        <f>IF('XML a procesar'!A449&gt;0,'XML a procesar'!A449,"")</f>
        <v/>
      </c>
      <c r="B450" s="7">
        <f t="shared" si="70"/>
        <v>0</v>
      </c>
      <c r="C450" s="1">
        <f t="shared" si="73"/>
        <v>0</v>
      </c>
      <c r="D450" s="1">
        <f t="shared" si="71"/>
        <v>0</v>
      </c>
      <c r="E450" s="1">
        <f t="shared" si="74"/>
        <v>0</v>
      </c>
      <c r="F450" s="1" t="str">
        <f t="shared" ca="1" si="72"/>
        <v/>
      </c>
      <c r="G450" s="1">
        <f t="shared" ca="1" si="75"/>
        <v>0</v>
      </c>
      <c r="H450" s="1">
        <f ca="1">IF(AND(G449&gt;0,G450&gt;G449,NOT(ISERROR(MATCH(G449,D:D,0)))),H449+1,H449)</f>
        <v>0</v>
      </c>
      <c r="I450" s="1">
        <f t="shared" ca="1" si="76"/>
        <v>0</v>
      </c>
      <c r="J450" s="7" t="str">
        <f t="shared" ca="1" si="77"/>
        <v/>
      </c>
      <c r="K450" s="1" t="str">
        <f ca="1">IF(J450="Linea_para_MAIL_creada_por_LuXML",IF(ISERROR(MATCH(INDIRECT(ADDRESS(ROW()-G450,7)),D:D,0)),J450,INDIRECT(ADDRESS(MATCH(INDIRECT(ADDRESS(ROW()-G450,7)),D:D,0),1))),J450)</f>
        <v/>
      </c>
      <c r="L450" s="7">
        <f t="shared" ca="1" si="78"/>
        <v>0</v>
      </c>
      <c r="M450" s="7" t="str">
        <f t="shared" ca="1" si="80"/>
        <v/>
      </c>
      <c r="N450" s="7">
        <f t="shared" ca="1" si="79"/>
        <v>0</v>
      </c>
      <c r="O450" s="9" t="str">
        <f ca="1">IF(N450&gt;-1,INDIRECT(ADDRESS(ROW(),13)),IF(N450&lt;N449,CONCATENATE("&lt;page-count count=",CHAR(34),1+LARGE(N:N,1)-LARGE(N:N,2),CHAR(34),"/&gt;"),INDIRECT(ADDRESS(ROW()-1,13))))</f>
        <v/>
      </c>
      <c r="P450" s="1">
        <f>IF(ROW()&lt;$S$4+2,IF('XML a procesar'!A449="",P449,IF(MID('XML a procesar'!A449,1,1)="&lt;",P449,P449+1)),P449)</f>
        <v>1</v>
      </c>
      <c r="Q450" s="3"/>
    </row>
    <row r="451" spans="1:17" x14ac:dyDescent="0.25">
      <c r="A451" s="1" t="str">
        <f>IF('XML a procesar'!A450&gt;0,'XML a procesar'!A450,"")</f>
        <v/>
      </c>
      <c r="B451" s="7">
        <f t="shared" ref="B451:B514" si="81">IF(ISERROR(FIND("/doi.org/",A451,1)),0,1)</f>
        <v>0</v>
      </c>
      <c r="C451" s="1">
        <f t="shared" si="73"/>
        <v>0</v>
      </c>
      <c r="D451" s="1">
        <f t="shared" ref="D451:D514" si="82">IF(AND(C451&gt;0,LEFT(A451,7)="&lt;email&gt;",ISNUMBER(SEARCH("@",A451,1))),C451,IF(LEFT(A451,10)="&lt;alt-text&gt;",-1,0))</f>
        <v>0</v>
      </c>
      <c r="E451" s="1">
        <f t="shared" si="74"/>
        <v>0</v>
      </c>
      <c r="F451" s="1" t="str">
        <f t="shared" ref="F451:F514" ca="1" si="83">INDIRECT(ADDRESS(ROW()+INDIRECT(ADDRESS(ROW()+E451,5)),1))</f>
        <v/>
      </c>
      <c r="G451" s="1">
        <f t="shared" ca="1" si="75"/>
        <v>0</v>
      </c>
      <c r="H451" s="1">
        <f ca="1">IF(AND(G450&gt;0,G451&gt;G450,NOT(ISERROR(MATCH(G450,D:D,0)))),H450+1,H450)</f>
        <v>0</v>
      </c>
      <c r="I451" s="1">
        <f t="shared" ca="1" si="76"/>
        <v>0</v>
      </c>
      <c r="J451" s="7" t="str">
        <f t="shared" ca="1" si="77"/>
        <v/>
      </c>
      <c r="K451" s="1" t="str">
        <f ca="1">IF(J451="Linea_para_MAIL_creada_por_LuXML",IF(ISERROR(MATCH(INDIRECT(ADDRESS(ROW()-G451,7)),D:D,0)),J451,INDIRECT(ADDRESS(MATCH(INDIRECT(ADDRESS(ROW()-G451,7)),D:D,0),1))),J451)</f>
        <v/>
      </c>
      <c r="L451" s="7">
        <f t="shared" ca="1" si="78"/>
        <v>0</v>
      </c>
      <c r="M451" s="7" t="str">
        <f t="shared" ca="1" si="80"/>
        <v/>
      </c>
      <c r="N451" s="7">
        <f t="shared" ca="1" si="79"/>
        <v>0</v>
      </c>
      <c r="O451" s="9" t="str">
        <f ca="1">IF(N451&gt;-1,INDIRECT(ADDRESS(ROW(),13)),IF(N451&lt;N450,CONCATENATE("&lt;page-count count=",CHAR(34),1+LARGE(N:N,1)-LARGE(N:N,2),CHAR(34),"/&gt;"),INDIRECT(ADDRESS(ROW()-1,13))))</f>
        <v/>
      </c>
      <c r="P451" s="1">
        <f>IF(ROW()&lt;$S$4+2,IF('XML a procesar'!A450="",P450,IF(MID('XML a procesar'!A450,1,1)="&lt;",P450,P450+1)),P450)</f>
        <v>1</v>
      </c>
      <c r="Q451" s="3"/>
    </row>
    <row r="452" spans="1:17" x14ac:dyDescent="0.25">
      <c r="A452" s="1" t="str">
        <f>IF('XML a procesar'!A451&gt;0,'XML a procesar'!A451,"")</f>
        <v/>
      </c>
      <c r="B452" s="7">
        <f t="shared" si="81"/>
        <v>0</v>
      </c>
      <c r="C452" s="1">
        <f t="shared" ref="C452:C515" si="84">IF(LEFT(A451,16)="&lt;contrib contrib",C451+1,IF(LEFT(A451,16)="&lt;/contrib-group&gt;",0,IF(LEFT(A451,10)="&lt;/contrib&gt;",C451,C451)))</f>
        <v>0</v>
      </c>
      <c r="D452" s="1">
        <f t="shared" si="82"/>
        <v>0</v>
      </c>
      <c r="E452" s="1">
        <f t="shared" ref="E452:E515" si="85">IF(D452=0,E451,E451+1)</f>
        <v>0</v>
      </c>
      <c r="F452" s="1" t="str">
        <f t="shared" ca="1" si="83"/>
        <v/>
      </c>
      <c r="G452" s="1">
        <f t="shared" ref="G452:G515" ca="1" si="86">IF(LEFT(F452,7)="&lt;aff id",_xlfn.NUMBERVALUE(MID(F452,13,LEN(F452)-14)),IF(F452="&lt;/aff&gt;",G451+1,G451))</f>
        <v>0</v>
      </c>
      <c r="H452" s="1">
        <f ca="1">IF(AND(G451&gt;0,G452&gt;G451,NOT(ISERROR(MATCH(G451,D:D,0)))),H451+1,H451)</f>
        <v>0</v>
      </c>
      <c r="I452" s="1">
        <f t="shared" ref="I452:I515" ca="1" si="87">INDIRECT(ADDRESS(ROW()-INDIRECT(ADDRESS(ROW()-H452,8)),8))</f>
        <v>0</v>
      </c>
      <c r="J452" s="7" t="str">
        <f t="shared" ref="J452:J515" ca="1" si="88">IF(J451="Linea_para_MAIL_creada_por_LuXML","&lt;/aff&gt;",IF(I452&gt;INDIRECT(ADDRESS(ROW()-I452-1,8)),"Linea_para_MAIL_creada_por_LuXML",INDIRECT(ADDRESS(ROW()-I452,6))))</f>
        <v/>
      </c>
      <c r="K452" s="1" t="str">
        <f ca="1">IF(J452="Linea_para_MAIL_creada_por_LuXML",IF(ISERROR(MATCH(INDIRECT(ADDRESS(ROW()-G452,7)),D:D,0)),J452,INDIRECT(ADDRESS(MATCH(INDIRECT(ADDRESS(ROW()-G452,7)),D:D,0),1))),J452)</f>
        <v/>
      </c>
      <c r="L452" s="7">
        <f t="shared" ref="L452:L515" ca="1" si="89">IF(OR(MID(K450,3,5)="page&gt;",MID(K451,3,5)="page&gt;"),L451,IF(OR(K451="&lt;history&gt;",K452="&lt;history&gt;"),L451+1,L451))</f>
        <v>0</v>
      </c>
      <c r="M452" s="7" t="str">
        <f t="shared" ca="1" si="80"/>
        <v/>
      </c>
      <c r="N452" s="7">
        <f t="shared" ref="N452:N515" ca="1" si="90">IF(N451=-1,-1,IF(M452="&lt;/counts&gt;",-1,IF(OR(LEFT(M452,7)="&lt;fpage&gt;",LEFT(M452,7)="&lt;lpage&gt;"),VALUE(MID(M452,8,LEN(M452)-15)),0)))</f>
        <v>0</v>
      </c>
      <c r="O452" s="9" t="str">
        <f ca="1">IF(N452&gt;-1,INDIRECT(ADDRESS(ROW(),13)),IF(N452&lt;N451,CONCATENATE("&lt;page-count count=",CHAR(34),1+LARGE(N:N,1)-LARGE(N:N,2),CHAR(34),"/&gt;"),INDIRECT(ADDRESS(ROW()-1,13))))</f>
        <v/>
      </c>
      <c r="P452" s="1">
        <f>IF(ROW()&lt;$S$4+2,IF('XML a procesar'!A451="",P451,IF(MID('XML a procesar'!A451,1,1)="&lt;",P451,P451+1)),P451)</f>
        <v>1</v>
      </c>
      <c r="Q452" s="3"/>
    </row>
    <row r="453" spans="1:17" x14ac:dyDescent="0.25">
      <c r="A453" s="1" t="str">
        <f>IF('XML a procesar'!A452&gt;0,'XML a procesar'!A452,"")</f>
        <v/>
      </c>
      <c r="B453" s="7">
        <f t="shared" si="81"/>
        <v>0</v>
      </c>
      <c r="C453" s="1">
        <f t="shared" si="84"/>
        <v>0</v>
      </c>
      <c r="D453" s="1">
        <f t="shared" si="82"/>
        <v>0</v>
      </c>
      <c r="E453" s="1">
        <f t="shared" si="85"/>
        <v>0</v>
      </c>
      <c r="F453" s="1" t="str">
        <f t="shared" ca="1" si="83"/>
        <v/>
      </c>
      <c r="G453" s="1">
        <f t="shared" ca="1" si="86"/>
        <v>0</v>
      </c>
      <c r="H453" s="1">
        <f ca="1">IF(AND(G452&gt;0,G453&gt;G452,NOT(ISERROR(MATCH(G452,D:D,0)))),H452+1,H452)</f>
        <v>0</v>
      </c>
      <c r="I453" s="1">
        <f t="shared" ca="1" si="87"/>
        <v>0</v>
      </c>
      <c r="J453" s="7" t="str">
        <f t="shared" ca="1" si="88"/>
        <v/>
      </c>
      <c r="K453" s="1" t="str">
        <f ca="1">IF(J453="Linea_para_MAIL_creada_por_LuXML",IF(ISERROR(MATCH(INDIRECT(ADDRESS(ROW()-G453,7)),D:D,0)),J453,INDIRECT(ADDRESS(MATCH(INDIRECT(ADDRESS(ROW()-G453,7)),D:D,0),1))),J453)</f>
        <v/>
      </c>
      <c r="L453" s="7">
        <f t="shared" ca="1" si="89"/>
        <v>0</v>
      </c>
      <c r="M453" s="7" t="str">
        <f t="shared" ca="1" si="80"/>
        <v/>
      </c>
      <c r="N453" s="7">
        <f t="shared" ca="1" si="90"/>
        <v>0</v>
      </c>
      <c r="O453" s="9" t="str">
        <f ca="1">IF(N453&gt;-1,INDIRECT(ADDRESS(ROW(),13)),IF(N453&lt;N452,CONCATENATE("&lt;page-count count=",CHAR(34),1+LARGE(N:N,1)-LARGE(N:N,2),CHAR(34),"/&gt;"),INDIRECT(ADDRESS(ROW()-1,13))))</f>
        <v/>
      </c>
      <c r="P453" s="1">
        <f>IF(ROW()&lt;$S$4+2,IF('XML a procesar'!A452="",P452,IF(MID('XML a procesar'!A452,1,1)="&lt;",P452,P452+1)),P452)</f>
        <v>1</v>
      </c>
      <c r="Q453" s="3"/>
    </row>
    <row r="454" spans="1:17" x14ac:dyDescent="0.25">
      <c r="A454" s="1" t="str">
        <f>IF('XML a procesar'!A453&gt;0,'XML a procesar'!A453,"")</f>
        <v/>
      </c>
      <c r="B454" s="7">
        <f t="shared" si="81"/>
        <v>0</v>
      </c>
      <c r="C454" s="1">
        <f t="shared" si="84"/>
        <v>0</v>
      </c>
      <c r="D454" s="1">
        <f t="shared" si="82"/>
        <v>0</v>
      </c>
      <c r="E454" s="1">
        <f t="shared" si="85"/>
        <v>0</v>
      </c>
      <c r="F454" s="1" t="str">
        <f t="shared" ca="1" si="83"/>
        <v/>
      </c>
      <c r="G454" s="1">
        <f t="shared" ca="1" si="86"/>
        <v>0</v>
      </c>
      <c r="H454" s="1">
        <f ca="1">IF(AND(G453&gt;0,G454&gt;G453,NOT(ISERROR(MATCH(G453,D:D,0)))),H453+1,H453)</f>
        <v>0</v>
      </c>
      <c r="I454" s="1">
        <f t="shared" ca="1" si="87"/>
        <v>0</v>
      </c>
      <c r="J454" s="7" t="str">
        <f t="shared" ca="1" si="88"/>
        <v/>
      </c>
      <c r="K454" s="1" t="str">
        <f ca="1">IF(J454="Linea_para_MAIL_creada_por_LuXML",IF(ISERROR(MATCH(INDIRECT(ADDRESS(ROW()-G454,7)),D:D,0)),J454,INDIRECT(ADDRESS(MATCH(INDIRECT(ADDRESS(ROW()-G454,7)),D:D,0),1))),J454)</f>
        <v/>
      </c>
      <c r="L454" s="7">
        <f t="shared" ca="1" si="89"/>
        <v>0</v>
      </c>
      <c r="M454" s="7" t="str">
        <f t="shared" ref="M454:M517" ca="1" si="91">IF(L454&gt;L453,IF(L454=1,CONCATENATE("&lt;fpage&gt;",$S$10,"&lt;/fpage&gt;"),CONCATENATE("&lt;lpage&gt;",$S$10+1,"&lt;/lpage&gt;")),IF(ISERROR(INDIRECT(ADDRESS(ROW()-L454,11),1)),"",INDIRECT(ADDRESS(ROW()-L454,11),1)))</f>
        <v/>
      </c>
      <c r="N454" s="7">
        <f t="shared" ca="1" si="90"/>
        <v>0</v>
      </c>
      <c r="O454" s="9" t="str">
        <f ca="1">IF(N454&gt;-1,INDIRECT(ADDRESS(ROW(),13)),IF(N454&lt;N453,CONCATENATE("&lt;page-count count=",CHAR(34),1+LARGE(N:N,1)-LARGE(N:N,2),CHAR(34),"/&gt;"),INDIRECT(ADDRESS(ROW()-1,13))))</f>
        <v/>
      </c>
      <c r="P454" s="1">
        <f>IF(ROW()&lt;$S$4+2,IF('XML a procesar'!A453="",P453,IF(MID('XML a procesar'!A453,1,1)="&lt;",P453,P453+1)),P453)</f>
        <v>1</v>
      </c>
      <c r="Q454" s="3"/>
    </row>
    <row r="455" spans="1:17" x14ac:dyDescent="0.25">
      <c r="A455" s="1" t="str">
        <f>IF('XML a procesar'!A454&gt;0,'XML a procesar'!A454,"")</f>
        <v/>
      </c>
      <c r="B455" s="7">
        <f t="shared" si="81"/>
        <v>0</v>
      </c>
      <c r="C455" s="1">
        <f t="shared" si="84"/>
        <v>0</v>
      </c>
      <c r="D455" s="1">
        <f t="shared" si="82"/>
        <v>0</v>
      </c>
      <c r="E455" s="1">
        <f t="shared" si="85"/>
        <v>0</v>
      </c>
      <c r="F455" s="1" t="str">
        <f t="shared" ca="1" si="83"/>
        <v/>
      </c>
      <c r="G455" s="1">
        <f t="shared" ca="1" si="86"/>
        <v>0</v>
      </c>
      <c r="H455" s="1">
        <f ca="1">IF(AND(G454&gt;0,G455&gt;G454,NOT(ISERROR(MATCH(G454,D:D,0)))),H454+1,H454)</f>
        <v>0</v>
      </c>
      <c r="I455" s="1">
        <f t="shared" ca="1" si="87"/>
        <v>0</v>
      </c>
      <c r="J455" s="7" t="str">
        <f t="shared" ca="1" si="88"/>
        <v/>
      </c>
      <c r="K455" s="1" t="str">
        <f ca="1">IF(J455="Linea_para_MAIL_creada_por_LuXML",IF(ISERROR(MATCH(INDIRECT(ADDRESS(ROW()-G455,7)),D:D,0)),J455,INDIRECT(ADDRESS(MATCH(INDIRECT(ADDRESS(ROW()-G455,7)),D:D,0),1))),J455)</f>
        <v/>
      </c>
      <c r="L455" s="7">
        <f t="shared" ca="1" si="89"/>
        <v>0</v>
      </c>
      <c r="M455" s="7" t="str">
        <f t="shared" ca="1" si="91"/>
        <v/>
      </c>
      <c r="N455" s="7">
        <f t="shared" ca="1" si="90"/>
        <v>0</v>
      </c>
      <c r="O455" s="9" t="str">
        <f ca="1">IF(N455&gt;-1,INDIRECT(ADDRESS(ROW(),13)),IF(N455&lt;N454,CONCATENATE("&lt;page-count count=",CHAR(34),1+LARGE(N:N,1)-LARGE(N:N,2),CHAR(34),"/&gt;"),INDIRECT(ADDRESS(ROW()-1,13))))</f>
        <v/>
      </c>
      <c r="P455" s="1">
        <f>IF(ROW()&lt;$S$4+2,IF('XML a procesar'!A454="",P454,IF(MID('XML a procesar'!A454,1,1)="&lt;",P454,P454+1)),P454)</f>
        <v>1</v>
      </c>
      <c r="Q455" s="3"/>
    </row>
    <row r="456" spans="1:17" x14ac:dyDescent="0.25">
      <c r="A456" s="1" t="str">
        <f>IF('XML a procesar'!A455&gt;0,'XML a procesar'!A455,"")</f>
        <v/>
      </c>
      <c r="B456" s="7">
        <f t="shared" si="81"/>
        <v>0</v>
      </c>
      <c r="C456" s="1">
        <f t="shared" si="84"/>
        <v>0</v>
      </c>
      <c r="D456" s="1">
        <f t="shared" si="82"/>
        <v>0</v>
      </c>
      <c r="E456" s="1">
        <f t="shared" si="85"/>
        <v>0</v>
      </c>
      <c r="F456" s="1" t="str">
        <f t="shared" ca="1" si="83"/>
        <v/>
      </c>
      <c r="G456" s="1">
        <f t="shared" ca="1" si="86"/>
        <v>0</v>
      </c>
      <c r="H456" s="1">
        <f ca="1">IF(AND(G455&gt;0,G456&gt;G455,NOT(ISERROR(MATCH(G455,D:D,0)))),H455+1,H455)</f>
        <v>0</v>
      </c>
      <c r="I456" s="1">
        <f t="shared" ca="1" si="87"/>
        <v>0</v>
      </c>
      <c r="J456" s="7" t="str">
        <f t="shared" ca="1" si="88"/>
        <v/>
      </c>
      <c r="K456" s="1" t="str">
        <f ca="1">IF(J456="Linea_para_MAIL_creada_por_LuXML",IF(ISERROR(MATCH(INDIRECT(ADDRESS(ROW()-G456,7)),D:D,0)),J456,INDIRECT(ADDRESS(MATCH(INDIRECT(ADDRESS(ROW()-G456,7)),D:D,0),1))),J456)</f>
        <v/>
      </c>
      <c r="L456" s="7">
        <f t="shared" ca="1" si="89"/>
        <v>0</v>
      </c>
      <c r="M456" s="7" t="str">
        <f t="shared" ca="1" si="91"/>
        <v/>
      </c>
      <c r="N456" s="7">
        <f t="shared" ca="1" si="90"/>
        <v>0</v>
      </c>
      <c r="O456" s="9" t="str">
        <f ca="1">IF(N456&gt;-1,INDIRECT(ADDRESS(ROW(),13)),IF(N456&lt;N455,CONCATENATE("&lt;page-count count=",CHAR(34),1+LARGE(N:N,1)-LARGE(N:N,2),CHAR(34),"/&gt;"),INDIRECT(ADDRESS(ROW()-1,13))))</f>
        <v/>
      </c>
      <c r="P456" s="1">
        <f>IF(ROW()&lt;$S$4+2,IF('XML a procesar'!A455="",P455,IF(MID('XML a procesar'!A455,1,1)="&lt;",P455,P455+1)),P455)</f>
        <v>1</v>
      </c>
      <c r="Q456" s="3"/>
    </row>
    <row r="457" spans="1:17" x14ac:dyDescent="0.25">
      <c r="A457" s="1" t="str">
        <f>IF('XML a procesar'!A456&gt;0,'XML a procesar'!A456,"")</f>
        <v/>
      </c>
      <c r="B457" s="7">
        <f t="shared" si="81"/>
        <v>0</v>
      </c>
      <c r="C457" s="1">
        <f t="shared" si="84"/>
        <v>0</v>
      </c>
      <c r="D457" s="1">
        <f t="shared" si="82"/>
        <v>0</v>
      </c>
      <c r="E457" s="1">
        <f t="shared" si="85"/>
        <v>0</v>
      </c>
      <c r="F457" s="1" t="str">
        <f t="shared" ca="1" si="83"/>
        <v/>
      </c>
      <c r="G457" s="1">
        <f t="shared" ca="1" si="86"/>
        <v>0</v>
      </c>
      <c r="H457" s="1">
        <f ca="1">IF(AND(G456&gt;0,G457&gt;G456,NOT(ISERROR(MATCH(G456,D:D,0)))),H456+1,H456)</f>
        <v>0</v>
      </c>
      <c r="I457" s="1">
        <f t="shared" ca="1" si="87"/>
        <v>0</v>
      </c>
      <c r="J457" s="7" t="str">
        <f t="shared" ca="1" si="88"/>
        <v/>
      </c>
      <c r="K457" s="1" t="str">
        <f ca="1">IF(J457="Linea_para_MAIL_creada_por_LuXML",IF(ISERROR(MATCH(INDIRECT(ADDRESS(ROW()-G457,7)),D:D,0)),J457,INDIRECT(ADDRESS(MATCH(INDIRECT(ADDRESS(ROW()-G457,7)),D:D,0),1))),J457)</f>
        <v/>
      </c>
      <c r="L457" s="7">
        <f t="shared" ca="1" si="89"/>
        <v>0</v>
      </c>
      <c r="M457" s="7" t="str">
        <f t="shared" ca="1" si="91"/>
        <v/>
      </c>
      <c r="N457" s="7">
        <f t="shared" ca="1" si="90"/>
        <v>0</v>
      </c>
      <c r="O457" s="9" t="str">
        <f ca="1">IF(N457&gt;-1,INDIRECT(ADDRESS(ROW(),13)),IF(N457&lt;N456,CONCATENATE("&lt;page-count count=",CHAR(34),1+LARGE(N:N,1)-LARGE(N:N,2),CHAR(34),"/&gt;"),INDIRECT(ADDRESS(ROW()-1,13))))</f>
        <v/>
      </c>
      <c r="P457" s="1">
        <f>IF(ROW()&lt;$S$4+2,IF('XML a procesar'!A456="",P456,IF(MID('XML a procesar'!A456,1,1)="&lt;",P456,P456+1)),P456)</f>
        <v>1</v>
      </c>
      <c r="Q457" s="3"/>
    </row>
    <row r="458" spans="1:17" x14ac:dyDescent="0.25">
      <c r="A458" s="1" t="str">
        <f>IF('XML a procesar'!A457&gt;0,'XML a procesar'!A457,"")</f>
        <v/>
      </c>
      <c r="B458" s="7">
        <f t="shared" si="81"/>
        <v>0</v>
      </c>
      <c r="C458" s="1">
        <f t="shared" si="84"/>
        <v>0</v>
      </c>
      <c r="D458" s="1">
        <f t="shared" si="82"/>
        <v>0</v>
      </c>
      <c r="E458" s="1">
        <f t="shared" si="85"/>
        <v>0</v>
      </c>
      <c r="F458" s="1" t="str">
        <f t="shared" ca="1" si="83"/>
        <v/>
      </c>
      <c r="G458" s="1">
        <f t="shared" ca="1" si="86"/>
        <v>0</v>
      </c>
      <c r="H458" s="1">
        <f ca="1">IF(AND(G457&gt;0,G458&gt;G457,NOT(ISERROR(MATCH(G457,D:D,0)))),H457+1,H457)</f>
        <v>0</v>
      </c>
      <c r="I458" s="1">
        <f t="shared" ca="1" si="87"/>
        <v>0</v>
      </c>
      <c r="J458" s="7" t="str">
        <f t="shared" ca="1" si="88"/>
        <v/>
      </c>
      <c r="K458" s="1" t="str">
        <f ca="1">IF(J458="Linea_para_MAIL_creada_por_LuXML",IF(ISERROR(MATCH(INDIRECT(ADDRESS(ROW()-G458,7)),D:D,0)),J458,INDIRECT(ADDRESS(MATCH(INDIRECT(ADDRESS(ROW()-G458,7)),D:D,0),1))),J458)</f>
        <v/>
      </c>
      <c r="L458" s="7">
        <f t="shared" ca="1" si="89"/>
        <v>0</v>
      </c>
      <c r="M458" s="7" t="str">
        <f t="shared" ca="1" si="91"/>
        <v/>
      </c>
      <c r="N458" s="7">
        <f t="shared" ca="1" si="90"/>
        <v>0</v>
      </c>
      <c r="O458" s="9" t="str">
        <f ca="1">IF(N458&gt;-1,INDIRECT(ADDRESS(ROW(),13)),IF(N458&lt;N457,CONCATENATE("&lt;page-count count=",CHAR(34),1+LARGE(N:N,1)-LARGE(N:N,2),CHAR(34),"/&gt;"),INDIRECT(ADDRESS(ROW()-1,13))))</f>
        <v/>
      </c>
      <c r="P458" s="1">
        <f>IF(ROW()&lt;$S$4+2,IF('XML a procesar'!A457="",P457,IF(MID('XML a procesar'!A457,1,1)="&lt;",P457,P457+1)),P457)</f>
        <v>1</v>
      </c>
      <c r="Q458" s="3"/>
    </row>
    <row r="459" spans="1:17" x14ac:dyDescent="0.25">
      <c r="A459" s="1" t="str">
        <f>IF('XML a procesar'!A458&gt;0,'XML a procesar'!A458,"")</f>
        <v/>
      </c>
      <c r="B459" s="7">
        <f t="shared" si="81"/>
        <v>0</v>
      </c>
      <c r="C459" s="1">
        <f t="shared" si="84"/>
        <v>0</v>
      </c>
      <c r="D459" s="1">
        <f t="shared" si="82"/>
        <v>0</v>
      </c>
      <c r="E459" s="1">
        <f t="shared" si="85"/>
        <v>0</v>
      </c>
      <c r="F459" s="1" t="str">
        <f t="shared" ca="1" si="83"/>
        <v/>
      </c>
      <c r="G459" s="1">
        <f t="shared" ca="1" si="86"/>
        <v>0</v>
      </c>
      <c r="H459" s="1">
        <f ca="1">IF(AND(G458&gt;0,G459&gt;G458,NOT(ISERROR(MATCH(G458,D:D,0)))),H458+1,H458)</f>
        <v>0</v>
      </c>
      <c r="I459" s="1">
        <f t="shared" ca="1" si="87"/>
        <v>0</v>
      </c>
      <c r="J459" s="7" t="str">
        <f t="shared" ca="1" si="88"/>
        <v/>
      </c>
      <c r="K459" s="1" t="str">
        <f ca="1">IF(J459="Linea_para_MAIL_creada_por_LuXML",IF(ISERROR(MATCH(INDIRECT(ADDRESS(ROW()-G459,7)),D:D,0)),J459,INDIRECT(ADDRESS(MATCH(INDIRECT(ADDRESS(ROW()-G459,7)),D:D,0),1))),J459)</f>
        <v/>
      </c>
      <c r="L459" s="7">
        <f t="shared" ca="1" si="89"/>
        <v>0</v>
      </c>
      <c r="M459" s="7" t="str">
        <f t="shared" ca="1" si="91"/>
        <v/>
      </c>
      <c r="N459" s="7">
        <f t="shared" ca="1" si="90"/>
        <v>0</v>
      </c>
      <c r="O459" s="9" t="str">
        <f ca="1">IF(N459&gt;-1,INDIRECT(ADDRESS(ROW(),13)),IF(N459&lt;N458,CONCATENATE("&lt;page-count count=",CHAR(34),1+LARGE(N:N,1)-LARGE(N:N,2),CHAR(34),"/&gt;"),INDIRECT(ADDRESS(ROW()-1,13))))</f>
        <v/>
      </c>
      <c r="P459" s="1">
        <f>IF(ROW()&lt;$S$4+2,IF('XML a procesar'!A458="",P458,IF(MID('XML a procesar'!A458,1,1)="&lt;",P458,P458+1)),P458)</f>
        <v>1</v>
      </c>
      <c r="Q459" s="3"/>
    </row>
    <row r="460" spans="1:17" x14ac:dyDescent="0.25">
      <c r="A460" s="1" t="str">
        <f>IF('XML a procesar'!A459&gt;0,'XML a procesar'!A459,"")</f>
        <v/>
      </c>
      <c r="B460" s="7">
        <f t="shared" si="81"/>
        <v>0</v>
      </c>
      <c r="C460" s="1">
        <f t="shared" si="84"/>
        <v>0</v>
      </c>
      <c r="D460" s="1">
        <f t="shared" si="82"/>
        <v>0</v>
      </c>
      <c r="E460" s="1">
        <f t="shared" si="85"/>
        <v>0</v>
      </c>
      <c r="F460" s="1" t="str">
        <f t="shared" ca="1" si="83"/>
        <v/>
      </c>
      <c r="G460" s="1">
        <f t="shared" ca="1" si="86"/>
        <v>0</v>
      </c>
      <c r="H460" s="1">
        <f ca="1">IF(AND(G459&gt;0,G460&gt;G459,NOT(ISERROR(MATCH(G459,D:D,0)))),H459+1,H459)</f>
        <v>0</v>
      </c>
      <c r="I460" s="1">
        <f t="shared" ca="1" si="87"/>
        <v>0</v>
      </c>
      <c r="J460" s="7" t="str">
        <f t="shared" ca="1" si="88"/>
        <v/>
      </c>
      <c r="K460" s="1" t="str">
        <f ca="1">IF(J460="Linea_para_MAIL_creada_por_LuXML",IF(ISERROR(MATCH(INDIRECT(ADDRESS(ROW()-G460,7)),D:D,0)),J460,INDIRECT(ADDRESS(MATCH(INDIRECT(ADDRESS(ROW()-G460,7)),D:D,0),1))),J460)</f>
        <v/>
      </c>
      <c r="L460" s="7">
        <f t="shared" ca="1" si="89"/>
        <v>0</v>
      </c>
      <c r="M460" s="7" t="str">
        <f t="shared" ca="1" si="91"/>
        <v/>
      </c>
      <c r="N460" s="7">
        <f t="shared" ca="1" si="90"/>
        <v>0</v>
      </c>
      <c r="O460" s="9" t="str">
        <f ca="1">IF(N460&gt;-1,INDIRECT(ADDRESS(ROW(),13)),IF(N460&lt;N459,CONCATENATE("&lt;page-count count=",CHAR(34),1+LARGE(N:N,1)-LARGE(N:N,2),CHAR(34),"/&gt;"),INDIRECT(ADDRESS(ROW()-1,13))))</f>
        <v/>
      </c>
      <c r="P460" s="1">
        <f>IF(ROW()&lt;$S$4+2,IF('XML a procesar'!A459="",P459,IF(MID('XML a procesar'!A459,1,1)="&lt;",P459,P459+1)),P459)</f>
        <v>1</v>
      </c>
      <c r="Q460" s="3"/>
    </row>
    <row r="461" spans="1:17" x14ac:dyDescent="0.25">
      <c r="A461" s="1" t="str">
        <f>IF('XML a procesar'!A460&gt;0,'XML a procesar'!A460,"")</f>
        <v/>
      </c>
      <c r="B461" s="7">
        <f t="shared" si="81"/>
        <v>0</v>
      </c>
      <c r="C461" s="1">
        <f t="shared" si="84"/>
        <v>0</v>
      </c>
      <c r="D461" s="1">
        <f t="shared" si="82"/>
        <v>0</v>
      </c>
      <c r="E461" s="1">
        <f t="shared" si="85"/>
        <v>0</v>
      </c>
      <c r="F461" s="1" t="str">
        <f t="shared" ca="1" si="83"/>
        <v/>
      </c>
      <c r="G461" s="1">
        <f t="shared" ca="1" si="86"/>
        <v>0</v>
      </c>
      <c r="H461" s="1">
        <f ca="1">IF(AND(G460&gt;0,G461&gt;G460,NOT(ISERROR(MATCH(G460,D:D,0)))),H460+1,H460)</f>
        <v>0</v>
      </c>
      <c r="I461" s="1">
        <f t="shared" ca="1" si="87"/>
        <v>0</v>
      </c>
      <c r="J461" s="7" t="str">
        <f t="shared" ca="1" si="88"/>
        <v/>
      </c>
      <c r="K461" s="1" t="str">
        <f ca="1">IF(J461="Linea_para_MAIL_creada_por_LuXML",IF(ISERROR(MATCH(INDIRECT(ADDRESS(ROW()-G461,7)),D:D,0)),J461,INDIRECT(ADDRESS(MATCH(INDIRECT(ADDRESS(ROW()-G461,7)),D:D,0),1))),J461)</f>
        <v/>
      </c>
      <c r="L461" s="7">
        <f t="shared" ca="1" si="89"/>
        <v>0</v>
      </c>
      <c r="M461" s="7" t="str">
        <f t="shared" ca="1" si="91"/>
        <v/>
      </c>
      <c r="N461" s="7">
        <f t="shared" ca="1" si="90"/>
        <v>0</v>
      </c>
      <c r="O461" s="9" t="str">
        <f ca="1">IF(N461&gt;-1,INDIRECT(ADDRESS(ROW(),13)),IF(N461&lt;N460,CONCATENATE("&lt;page-count count=",CHAR(34),1+LARGE(N:N,1)-LARGE(N:N,2),CHAR(34),"/&gt;"),INDIRECT(ADDRESS(ROW()-1,13))))</f>
        <v/>
      </c>
      <c r="P461" s="1">
        <f>IF(ROW()&lt;$S$4+2,IF('XML a procesar'!A460="",P460,IF(MID('XML a procesar'!A460,1,1)="&lt;",P460,P460+1)),P460)</f>
        <v>1</v>
      </c>
      <c r="Q461" s="3"/>
    </row>
    <row r="462" spans="1:17" x14ac:dyDescent="0.25">
      <c r="A462" s="1" t="str">
        <f>IF('XML a procesar'!A461&gt;0,'XML a procesar'!A461,"")</f>
        <v/>
      </c>
      <c r="B462" s="7">
        <f t="shared" si="81"/>
        <v>0</v>
      </c>
      <c r="C462" s="1">
        <f t="shared" si="84"/>
        <v>0</v>
      </c>
      <c r="D462" s="1">
        <f t="shared" si="82"/>
        <v>0</v>
      </c>
      <c r="E462" s="1">
        <f t="shared" si="85"/>
        <v>0</v>
      </c>
      <c r="F462" s="1" t="str">
        <f t="shared" ca="1" si="83"/>
        <v/>
      </c>
      <c r="G462" s="1">
        <f t="shared" ca="1" si="86"/>
        <v>0</v>
      </c>
      <c r="H462" s="1">
        <f ca="1">IF(AND(G461&gt;0,G462&gt;G461,NOT(ISERROR(MATCH(G461,D:D,0)))),H461+1,H461)</f>
        <v>0</v>
      </c>
      <c r="I462" s="1">
        <f t="shared" ca="1" si="87"/>
        <v>0</v>
      </c>
      <c r="J462" s="7" t="str">
        <f t="shared" ca="1" si="88"/>
        <v/>
      </c>
      <c r="K462" s="1" t="str">
        <f ca="1">IF(J462="Linea_para_MAIL_creada_por_LuXML",IF(ISERROR(MATCH(INDIRECT(ADDRESS(ROW()-G462,7)),D:D,0)),J462,INDIRECT(ADDRESS(MATCH(INDIRECT(ADDRESS(ROW()-G462,7)),D:D,0),1))),J462)</f>
        <v/>
      </c>
      <c r="L462" s="7">
        <f t="shared" ca="1" si="89"/>
        <v>0</v>
      </c>
      <c r="M462" s="7" t="str">
        <f t="shared" ca="1" si="91"/>
        <v/>
      </c>
      <c r="N462" s="7">
        <f t="shared" ca="1" si="90"/>
        <v>0</v>
      </c>
      <c r="O462" s="9" t="str">
        <f ca="1">IF(N462&gt;-1,INDIRECT(ADDRESS(ROW(),13)),IF(N462&lt;N461,CONCATENATE("&lt;page-count count=",CHAR(34),1+LARGE(N:N,1)-LARGE(N:N,2),CHAR(34),"/&gt;"),INDIRECT(ADDRESS(ROW()-1,13))))</f>
        <v/>
      </c>
      <c r="P462" s="1">
        <f>IF(ROW()&lt;$S$4+2,IF('XML a procesar'!A461="",P461,IF(MID('XML a procesar'!A461,1,1)="&lt;",P461,P461+1)),P461)</f>
        <v>1</v>
      </c>
      <c r="Q462" s="3"/>
    </row>
    <row r="463" spans="1:17" x14ac:dyDescent="0.25">
      <c r="A463" s="1" t="str">
        <f>IF('XML a procesar'!A462&gt;0,'XML a procesar'!A462,"")</f>
        <v/>
      </c>
      <c r="B463" s="7">
        <f t="shared" si="81"/>
        <v>0</v>
      </c>
      <c r="C463" s="1">
        <f t="shared" si="84"/>
        <v>0</v>
      </c>
      <c r="D463" s="1">
        <f t="shared" si="82"/>
        <v>0</v>
      </c>
      <c r="E463" s="1">
        <f t="shared" si="85"/>
        <v>0</v>
      </c>
      <c r="F463" s="1" t="str">
        <f t="shared" ca="1" si="83"/>
        <v/>
      </c>
      <c r="G463" s="1">
        <f t="shared" ca="1" si="86"/>
        <v>0</v>
      </c>
      <c r="H463" s="1">
        <f ca="1">IF(AND(G462&gt;0,G463&gt;G462,NOT(ISERROR(MATCH(G462,D:D,0)))),H462+1,H462)</f>
        <v>0</v>
      </c>
      <c r="I463" s="1">
        <f t="shared" ca="1" si="87"/>
        <v>0</v>
      </c>
      <c r="J463" s="7" t="str">
        <f t="shared" ca="1" si="88"/>
        <v/>
      </c>
      <c r="K463" s="1" t="str">
        <f ca="1">IF(J463="Linea_para_MAIL_creada_por_LuXML",IF(ISERROR(MATCH(INDIRECT(ADDRESS(ROW()-G463,7)),D:D,0)),J463,INDIRECT(ADDRESS(MATCH(INDIRECT(ADDRESS(ROW()-G463,7)),D:D,0),1))),J463)</f>
        <v/>
      </c>
      <c r="L463" s="7">
        <f t="shared" ca="1" si="89"/>
        <v>0</v>
      </c>
      <c r="M463" s="7" t="str">
        <f t="shared" ca="1" si="91"/>
        <v/>
      </c>
      <c r="N463" s="7">
        <f t="shared" ca="1" si="90"/>
        <v>0</v>
      </c>
      <c r="O463" s="9" t="str">
        <f ca="1">IF(N463&gt;-1,INDIRECT(ADDRESS(ROW(),13)),IF(N463&lt;N462,CONCATENATE("&lt;page-count count=",CHAR(34),1+LARGE(N:N,1)-LARGE(N:N,2),CHAR(34),"/&gt;"),INDIRECT(ADDRESS(ROW()-1,13))))</f>
        <v/>
      </c>
      <c r="P463" s="1">
        <f>IF(ROW()&lt;$S$4+2,IF('XML a procesar'!A462="",P462,IF(MID('XML a procesar'!A462,1,1)="&lt;",P462,P462+1)),P462)</f>
        <v>1</v>
      </c>
      <c r="Q463" s="3"/>
    </row>
    <row r="464" spans="1:17" x14ac:dyDescent="0.25">
      <c r="A464" s="1" t="str">
        <f>IF('XML a procesar'!A463&gt;0,'XML a procesar'!A463,"")</f>
        <v/>
      </c>
      <c r="B464" s="7">
        <f>IF(ISERROR(FIND("/doi.org/",A464,1)),0,1)</f>
        <v>0</v>
      </c>
      <c r="C464" s="1">
        <f t="shared" si="84"/>
        <v>0</v>
      </c>
      <c r="D464" s="1">
        <f t="shared" si="82"/>
        <v>0</v>
      </c>
      <c r="E464" s="1">
        <f t="shared" si="85"/>
        <v>0</v>
      </c>
      <c r="F464" s="1" t="str">
        <f t="shared" ca="1" si="83"/>
        <v/>
      </c>
      <c r="G464" s="1">
        <f t="shared" ca="1" si="86"/>
        <v>0</v>
      </c>
      <c r="H464" s="1">
        <f ca="1">IF(AND(G463&gt;0,G464&gt;G463,NOT(ISERROR(MATCH(G463,D:D,0)))),H463+1,H463)</f>
        <v>0</v>
      </c>
      <c r="I464" s="1">
        <f t="shared" ca="1" si="87"/>
        <v>0</v>
      </c>
      <c r="J464" s="7" t="str">
        <f t="shared" ca="1" si="88"/>
        <v/>
      </c>
      <c r="K464" s="1" t="str">
        <f ca="1">IF(J464="Linea_para_MAIL_creada_por_LuXML",IF(ISERROR(MATCH(INDIRECT(ADDRESS(ROW()-G464,7)),D:D,0)),J464,INDIRECT(ADDRESS(MATCH(INDIRECT(ADDRESS(ROW()-G464,7)),D:D,0),1))),J464)</f>
        <v/>
      </c>
      <c r="L464" s="7">
        <f t="shared" ca="1" si="89"/>
        <v>0</v>
      </c>
      <c r="M464" s="7" t="str">
        <f t="shared" ca="1" si="91"/>
        <v/>
      </c>
      <c r="N464" s="7">
        <f t="shared" ca="1" si="90"/>
        <v>0</v>
      </c>
      <c r="O464" s="9" t="str">
        <f ca="1">IF(N464&gt;-1,INDIRECT(ADDRESS(ROW(),13)),IF(N464&lt;N463,CONCATENATE("&lt;page-count count=",CHAR(34),1+LARGE(N:N,1)-LARGE(N:N,2),CHAR(34),"/&gt;"),INDIRECT(ADDRESS(ROW()-1,13))))</f>
        <v/>
      </c>
      <c r="P464" s="1">
        <f>IF(ROW()&lt;$S$4+2,IF('XML a procesar'!A463="",P463,IF(MID('XML a procesar'!A463,1,1)="&lt;",P463,P463+1)),P463)</f>
        <v>1</v>
      </c>
      <c r="Q464" s="3"/>
    </row>
    <row r="465" spans="1:17" x14ac:dyDescent="0.25">
      <c r="A465" s="1" t="str">
        <f>IF('XML a procesar'!A464&gt;0,'XML a procesar'!A464,"")</f>
        <v/>
      </c>
      <c r="B465" s="7">
        <f t="shared" si="81"/>
        <v>0</v>
      </c>
      <c r="C465" s="1">
        <f t="shared" si="84"/>
        <v>0</v>
      </c>
      <c r="D465" s="1">
        <f t="shared" si="82"/>
        <v>0</v>
      </c>
      <c r="E465" s="1">
        <f t="shared" si="85"/>
        <v>0</v>
      </c>
      <c r="F465" s="1" t="str">
        <f t="shared" ca="1" si="83"/>
        <v/>
      </c>
      <c r="G465" s="1">
        <f t="shared" ca="1" si="86"/>
        <v>0</v>
      </c>
      <c r="H465" s="1">
        <f ca="1">IF(AND(G464&gt;0,G465&gt;G464,NOT(ISERROR(MATCH(G464,D:D,0)))),H464+1,H464)</f>
        <v>0</v>
      </c>
      <c r="I465" s="1">
        <f t="shared" ca="1" si="87"/>
        <v>0</v>
      </c>
      <c r="J465" s="7" t="str">
        <f t="shared" ca="1" si="88"/>
        <v/>
      </c>
      <c r="K465" s="1" t="str">
        <f ca="1">IF(J465="Linea_para_MAIL_creada_por_LuXML",IF(ISERROR(MATCH(INDIRECT(ADDRESS(ROW()-G465,7)),D:D,0)),J465,INDIRECT(ADDRESS(MATCH(INDIRECT(ADDRESS(ROW()-G465,7)),D:D,0),1))),J465)</f>
        <v/>
      </c>
      <c r="L465" s="7">
        <f t="shared" ca="1" si="89"/>
        <v>0</v>
      </c>
      <c r="M465" s="7" t="str">
        <f t="shared" ca="1" si="91"/>
        <v/>
      </c>
      <c r="N465" s="7">
        <f t="shared" ca="1" si="90"/>
        <v>0</v>
      </c>
      <c r="O465" s="9" t="str">
        <f ca="1">IF(N465&gt;-1,INDIRECT(ADDRESS(ROW(),13)),IF(N465&lt;N464,CONCATENATE("&lt;page-count count=",CHAR(34),1+LARGE(N:N,1)-LARGE(N:N,2),CHAR(34),"/&gt;"),INDIRECT(ADDRESS(ROW()-1,13))))</f>
        <v/>
      </c>
      <c r="P465" s="1">
        <f>IF(ROW()&lt;$S$4+2,IF('XML a procesar'!A464="",P464,IF(MID('XML a procesar'!A464,1,1)="&lt;",P464,P464+1)),P464)</f>
        <v>1</v>
      </c>
      <c r="Q465" s="3"/>
    </row>
    <row r="466" spans="1:17" x14ac:dyDescent="0.25">
      <c r="A466" s="1" t="str">
        <f>IF('XML a procesar'!A465&gt;0,'XML a procesar'!A465,"")</f>
        <v/>
      </c>
      <c r="B466" s="7">
        <f t="shared" si="81"/>
        <v>0</v>
      </c>
      <c r="C466" s="1">
        <f t="shared" si="84"/>
        <v>0</v>
      </c>
      <c r="D466" s="1">
        <f t="shared" si="82"/>
        <v>0</v>
      </c>
      <c r="E466" s="1">
        <f t="shared" si="85"/>
        <v>0</v>
      </c>
      <c r="F466" s="1" t="str">
        <f t="shared" ca="1" si="83"/>
        <v/>
      </c>
      <c r="G466" s="1">
        <f t="shared" ca="1" si="86"/>
        <v>0</v>
      </c>
      <c r="H466" s="1">
        <f ca="1">IF(AND(G465&gt;0,G466&gt;G465,NOT(ISERROR(MATCH(G465,D:D,0)))),H465+1,H465)</f>
        <v>0</v>
      </c>
      <c r="I466" s="1">
        <f t="shared" ca="1" si="87"/>
        <v>0</v>
      </c>
      <c r="J466" s="7" t="str">
        <f t="shared" ca="1" si="88"/>
        <v/>
      </c>
      <c r="K466" s="1" t="str">
        <f ca="1">IF(J466="Linea_para_MAIL_creada_por_LuXML",IF(ISERROR(MATCH(INDIRECT(ADDRESS(ROW()-G466,7)),D:D,0)),J466,INDIRECT(ADDRESS(MATCH(INDIRECT(ADDRESS(ROW()-G466,7)),D:D,0),1))),J466)</f>
        <v/>
      </c>
      <c r="L466" s="7">
        <f t="shared" ca="1" si="89"/>
        <v>0</v>
      </c>
      <c r="M466" s="7" t="str">
        <f t="shared" ca="1" si="91"/>
        <v/>
      </c>
      <c r="N466" s="7">
        <f t="shared" ca="1" si="90"/>
        <v>0</v>
      </c>
      <c r="O466" s="9" t="str">
        <f ca="1">IF(N466&gt;-1,INDIRECT(ADDRESS(ROW(),13)),IF(N466&lt;N465,CONCATENATE("&lt;page-count count=",CHAR(34),1+LARGE(N:N,1)-LARGE(N:N,2),CHAR(34),"/&gt;"),INDIRECT(ADDRESS(ROW()-1,13))))</f>
        <v/>
      </c>
      <c r="P466" s="1">
        <f>IF(ROW()&lt;$S$4+2,IF('XML a procesar'!A465="",P465,IF(MID('XML a procesar'!A465,1,1)="&lt;",P465,P465+1)),P465)</f>
        <v>1</v>
      </c>
      <c r="Q466" s="3"/>
    </row>
    <row r="467" spans="1:17" x14ac:dyDescent="0.25">
      <c r="A467" s="1" t="str">
        <f>IF('XML a procesar'!A466&gt;0,'XML a procesar'!A466,"")</f>
        <v/>
      </c>
      <c r="B467" s="7">
        <f t="shared" si="81"/>
        <v>0</v>
      </c>
      <c r="C467" s="1">
        <f t="shared" si="84"/>
        <v>0</v>
      </c>
      <c r="D467" s="1">
        <f t="shared" si="82"/>
        <v>0</v>
      </c>
      <c r="E467" s="1">
        <f t="shared" si="85"/>
        <v>0</v>
      </c>
      <c r="F467" s="1" t="str">
        <f t="shared" ca="1" si="83"/>
        <v/>
      </c>
      <c r="G467" s="1">
        <f t="shared" ca="1" si="86"/>
        <v>0</v>
      </c>
      <c r="H467" s="1">
        <f ca="1">IF(AND(G466&gt;0,G467&gt;G466,NOT(ISERROR(MATCH(G466,D:D,0)))),H466+1,H466)</f>
        <v>0</v>
      </c>
      <c r="I467" s="1">
        <f t="shared" ca="1" si="87"/>
        <v>0</v>
      </c>
      <c r="J467" s="7" t="str">
        <f t="shared" ca="1" si="88"/>
        <v/>
      </c>
      <c r="K467" s="1" t="str">
        <f ca="1">IF(J467="Linea_para_MAIL_creada_por_LuXML",IF(ISERROR(MATCH(INDIRECT(ADDRESS(ROW()-G467,7)),D:D,0)),J467,INDIRECT(ADDRESS(MATCH(INDIRECT(ADDRESS(ROW()-G467,7)),D:D,0),1))),J467)</f>
        <v/>
      </c>
      <c r="L467" s="7">
        <f t="shared" ca="1" si="89"/>
        <v>0</v>
      </c>
      <c r="M467" s="7" t="str">
        <f t="shared" ca="1" si="91"/>
        <v/>
      </c>
      <c r="N467" s="7">
        <f t="shared" ca="1" si="90"/>
        <v>0</v>
      </c>
      <c r="O467" s="9" t="str">
        <f ca="1">IF(N467&gt;-1,INDIRECT(ADDRESS(ROW(),13)),IF(N467&lt;N466,CONCATENATE("&lt;page-count count=",CHAR(34),1+LARGE(N:N,1)-LARGE(N:N,2),CHAR(34),"/&gt;"),INDIRECT(ADDRESS(ROW()-1,13))))</f>
        <v/>
      </c>
      <c r="P467" s="1">
        <f>IF(ROW()&lt;$S$4+2,IF('XML a procesar'!A466="",P466,IF(MID('XML a procesar'!A466,1,1)="&lt;",P466,P466+1)),P466)</f>
        <v>1</v>
      </c>
      <c r="Q467" s="3"/>
    </row>
    <row r="468" spans="1:17" x14ac:dyDescent="0.25">
      <c r="A468" s="1" t="str">
        <f>IF('XML a procesar'!A467&gt;0,'XML a procesar'!A467,"")</f>
        <v/>
      </c>
      <c r="B468" s="7">
        <f t="shared" si="81"/>
        <v>0</v>
      </c>
      <c r="C468" s="1">
        <f t="shared" si="84"/>
        <v>0</v>
      </c>
      <c r="D468" s="1">
        <f t="shared" si="82"/>
        <v>0</v>
      </c>
      <c r="E468" s="1">
        <f t="shared" si="85"/>
        <v>0</v>
      </c>
      <c r="F468" s="1" t="str">
        <f t="shared" ca="1" si="83"/>
        <v/>
      </c>
      <c r="G468" s="1">
        <f t="shared" ca="1" si="86"/>
        <v>0</v>
      </c>
      <c r="H468" s="1">
        <f ca="1">IF(AND(G467&gt;0,G468&gt;G467,NOT(ISERROR(MATCH(G467,D:D,0)))),H467+1,H467)</f>
        <v>0</v>
      </c>
      <c r="I468" s="1">
        <f t="shared" ca="1" si="87"/>
        <v>0</v>
      </c>
      <c r="J468" s="7" t="str">
        <f t="shared" ca="1" si="88"/>
        <v/>
      </c>
      <c r="K468" s="1" t="str">
        <f ca="1">IF(J468="Linea_para_MAIL_creada_por_LuXML",IF(ISERROR(MATCH(INDIRECT(ADDRESS(ROW()-G468,7)),D:D,0)),J468,INDIRECT(ADDRESS(MATCH(INDIRECT(ADDRESS(ROW()-G468,7)),D:D,0),1))),J468)</f>
        <v/>
      </c>
      <c r="L468" s="7">
        <f t="shared" ca="1" si="89"/>
        <v>0</v>
      </c>
      <c r="M468" s="7" t="str">
        <f t="shared" ca="1" si="91"/>
        <v/>
      </c>
      <c r="N468" s="7">
        <f t="shared" ca="1" si="90"/>
        <v>0</v>
      </c>
      <c r="O468" s="9" t="str">
        <f ca="1">IF(N468&gt;-1,INDIRECT(ADDRESS(ROW(),13)),IF(N468&lt;N467,CONCATENATE("&lt;page-count count=",CHAR(34),1+LARGE(N:N,1)-LARGE(N:N,2),CHAR(34),"/&gt;"),INDIRECT(ADDRESS(ROW()-1,13))))</f>
        <v/>
      </c>
      <c r="P468" s="1">
        <f>IF(ROW()&lt;$S$4+2,IF('XML a procesar'!A467="",P467,IF(MID('XML a procesar'!A467,1,1)="&lt;",P467,P467+1)),P467)</f>
        <v>1</v>
      </c>
      <c r="Q468" s="3"/>
    </row>
    <row r="469" spans="1:17" x14ac:dyDescent="0.25">
      <c r="A469" s="1" t="str">
        <f>IF('XML a procesar'!A468&gt;0,'XML a procesar'!A468,"")</f>
        <v/>
      </c>
      <c r="B469" s="7">
        <f t="shared" si="81"/>
        <v>0</v>
      </c>
      <c r="C469" s="1">
        <f t="shared" si="84"/>
        <v>0</v>
      </c>
      <c r="D469" s="1">
        <f t="shared" si="82"/>
        <v>0</v>
      </c>
      <c r="E469" s="1">
        <f t="shared" si="85"/>
        <v>0</v>
      </c>
      <c r="F469" s="1" t="str">
        <f t="shared" ca="1" si="83"/>
        <v/>
      </c>
      <c r="G469" s="1">
        <f t="shared" ca="1" si="86"/>
        <v>0</v>
      </c>
      <c r="H469" s="1">
        <f ca="1">IF(AND(G468&gt;0,G469&gt;G468,NOT(ISERROR(MATCH(G468,D:D,0)))),H468+1,H468)</f>
        <v>0</v>
      </c>
      <c r="I469" s="1">
        <f t="shared" ca="1" si="87"/>
        <v>0</v>
      </c>
      <c r="J469" s="7" t="str">
        <f t="shared" ca="1" si="88"/>
        <v/>
      </c>
      <c r="K469" s="1" t="str">
        <f ca="1">IF(J469="Linea_para_MAIL_creada_por_LuXML",IF(ISERROR(MATCH(INDIRECT(ADDRESS(ROW()-G469,7)),D:D,0)),J469,INDIRECT(ADDRESS(MATCH(INDIRECT(ADDRESS(ROW()-G469,7)),D:D,0),1))),J469)</f>
        <v/>
      </c>
      <c r="L469" s="7">
        <f t="shared" ca="1" si="89"/>
        <v>0</v>
      </c>
      <c r="M469" s="7" t="str">
        <f t="shared" ca="1" si="91"/>
        <v/>
      </c>
      <c r="N469" s="7">
        <f t="shared" ca="1" si="90"/>
        <v>0</v>
      </c>
      <c r="O469" s="9" t="str">
        <f ca="1">IF(N469&gt;-1,INDIRECT(ADDRESS(ROW(),13)),IF(N469&lt;N468,CONCATENATE("&lt;page-count count=",CHAR(34),1+LARGE(N:N,1)-LARGE(N:N,2),CHAR(34),"/&gt;"),INDIRECT(ADDRESS(ROW()-1,13))))</f>
        <v/>
      </c>
      <c r="P469" s="1">
        <f>IF(ROW()&lt;$S$4+2,IF('XML a procesar'!A468="",P468,IF(MID('XML a procesar'!A468,1,1)="&lt;",P468,P468+1)),P468)</f>
        <v>1</v>
      </c>
      <c r="Q469" s="3"/>
    </row>
    <row r="470" spans="1:17" x14ac:dyDescent="0.25">
      <c r="A470" s="1" t="str">
        <f>IF('XML a procesar'!A469&gt;0,'XML a procesar'!A469,"")</f>
        <v/>
      </c>
      <c r="B470" s="7">
        <f t="shared" si="81"/>
        <v>0</v>
      </c>
      <c r="C470" s="1">
        <f t="shared" si="84"/>
        <v>0</v>
      </c>
      <c r="D470" s="1">
        <f t="shared" si="82"/>
        <v>0</v>
      </c>
      <c r="E470" s="1">
        <f t="shared" si="85"/>
        <v>0</v>
      </c>
      <c r="F470" s="1" t="str">
        <f t="shared" ca="1" si="83"/>
        <v/>
      </c>
      <c r="G470" s="1">
        <f t="shared" ca="1" si="86"/>
        <v>0</v>
      </c>
      <c r="H470" s="1">
        <f ca="1">IF(AND(G469&gt;0,G470&gt;G469,NOT(ISERROR(MATCH(G469,D:D,0)))),H469+1,H469)</f>
        <v>0</v>
      </c>
      <c r="I470" s="1">
        <f t="shared" ca="1" si="87"/>
        <v>0</v>
      </c>
      <c r="J470" s="7" t="str">
        <f t="shared" ca="1" si="88"/>
        <v/>
      </c>
      <c r="K470" s="1" t="str">
        <f ca="1">IF(J470="Linea_para_MAIL_creada_por_LuXML",IF(ISERROR(MATCH(INDIRECT(ADDRESS(ROW()-G470,7)),D:D,0)),J470,INDIRECT(ADDRESS(MATCH(INDIRECT(ADDRESS(ROW()-G470,7)),D:D,0),1))),J470)</f>
        <v/>
      </c>
      <c r="L470" s="7">
        <f t="shared" ca="1" si="89"/>
        <v>0</v>
      </c>
      <c r="M470" s="7" t="str">
        <f t="shared" ca="1" si="91"/>
        <v/>
      </c>
      <c r="N470" s="7">
        <f t="shared" ca="1" si="90"/>
        <v>0</v>
      </c>
      <c r="O470" s="9" t="str">
        <f ca="1">IF(N470&gt;-1,INDIRECT(ADDRESS(ROW(),13)),IF(N470&lt;N469,CONCATENATE("&lt;page-count count=",CHAR(34),1+LARGE(N:N,1)-LARGE(N:N,2),CHAR(34),"/&gt;"),INDIRECT(ADDRESS(ROW()-1,13))))</f>
        <v/>
      </c>
      <c r="P470" s="1">
        <f>IF(ROW()&lt;$S$4+2,IF('XML a procesar'!A469="",P469,IF(MID('XML a procesar'!A469,1,1)="&lt;",P469,P469+1)),P469)</f>
        <v>1</v>
      </c>
      <c r="Q470" s="3"/>
    </row>
    <row r="471" spans="1:17" x14ac:dyDescent="0.25">
      <c r="A471" s="1" t="str">
        <f>IF('XML a procesar'!A470&gt;0,'XML a procesar'!A470,"")</f>
        <v/>
      </c>
      <c r="B471" s="7">
        <f t="shared" si="81"/>
        <v>0</v>
      </c>
      <c r="C471" s="1">
        <f t="shared" si="84"/>
        <v>0</v>
      </c>
      <c r="D471" s="1">
        <f t="shared" si="82"/>
        <v>0</v>
      </c>
      <c r="E471" s="1">
        <f t="shared" si="85"/>
        <v>0</v>
      </c>
      <c r="F471" s="1" t="str">
        <f t="shared" ca="1" si="83"/>
        <v/>
      </c>
      <c r="G471" s="1">
        <f t="shared" ca="1" si="86"/>
        <v>0</v>
      </c>
      <c r="H471" s="1">
        <f ca="1">IF(AND(G470&gt;0,G471&gt;G470,NOT(ISERROR(MATCH(G470,D:D,0)))),H470+1,H470)</f>
        <v>0</v>
      </c>
      <c r="I471" s="1">
        <f t="shared" ca="1" si="87"/>
        <v>0</v>
      </c>
      <c r="J471" s="7" t="str">
        <f t="shared" ca="1" si="88"/>
        <v/>
      </c>
      <c r="K471" s="1" t="str">
        <f ca="1">IF(J471="Linea_para_MAIL_creada_por_LuXML",IF(ISERROR(MATCH(INDIRECT(ADDRESS(ROW()-G471,7)),D:D,0)),J471,INDIRECT(ADDRESS(MATCH(INDIRECT(ADDRESS(ROW()-G471,7)),D:D,0),1))),J471)</f>
        <v/>
      </c>
      <c r="L471" s="7">
        <f t="shared" ca="1" si="89"/>
        <v>0</v>
      </c>
      <c r="M471" s="7" t="str">
        <f t="shared" ca="1" si="91"/>
        <v/>
      </c>
      <c r="N471" s="7">
        <f t="shared" ca="1" si="90"/>
        <v>0</v>
      </c>
      <c r="O471" s="9" t="str">
        <f ca="1">IF(N471&gt;-1,INDIRECT(ADDRESS(ROW(),13)),IF(N471&lt;N470,CONCATENATE("&lt;page-count count=",CHAR(34),1+LARGE(N:N,1)-LARGE(N:N,2),CHAR(34),"/&gt;"),INDIRECT(ADDRESS(ROW()-1,13))))</f>
        <v/>
      </c>
      <c r="P471" s="1">
        <f>IF(ROW()&lt;$S$4+2,IF('XML a procesar'!A470="",P470,IF(MID('XML a procesar'!A470,1,1)="&lt;",P470,P470+1)),P470)</f>
        <v>1</v>
      </c>
      <c r="Q471" s="3"/>
    </row>
    <row r="472" spans="1:17" x14ac:dyDescent="0.25">
      <c r="A472" s="1" t="str">
        <f>IF('XML a procesar'!A471&gt;0,'XML a procesar'!A471,"")</f>
        <v/>
      </c>
      <c r="B472" s="7">
        <f t="shared" si="81"/>
        <v>0</v>
      </c>
      <c r="C472" s="1">
        <f t="shared" si="84"/>
        <v>0</v>
      </c>
      <c r="D472" s="1">
        <f t="shared" si="82"/>
        <v>0</v>
      </c>
      <c r="E472" s="1">
        <f t="shared" si="85"/>
        <v>0</v>
      </c>
      <c r="F472" s="1" t="str">
        <f t="shared" ca="1" si="83"/>
        <v/>
      </c>
      <c r="G472" s="1">
        <f t="shared" ca="1" si="86"/>
        <v>0</v>
      </c>
      <c r="H472" s="1">
        <f ca="1">IF(AND(G471&gt;0,G472&gt;G471,NOT(ISERROR(MATCH(G471,D:D,0)))),H471+1,H471)</f>
        <v>0</v>
      </c>
      <c r="I472" s="1">
        <f t="shared" ca="1" si="87"/>
        <v>0</v>
      </c>
      <c r="J472" s="7" t="str">
        <f t="shared" ca="1" si="88"/>
        <v/>
      </c>
      <c r="K472" s="1" t="str">
        <f ca="1">IF(J472="Linea_para_MAIL_creada_por_LuXML",IF(ISERROR(MATCH(INDIRECT(ADDRESS(ROW()-G472,7)),D:D,0)),J472,INDIRECT(ADDRESS(MATCH(INDIRECT(ADDRESS(ROW()-G472,7)),D:D,0),1))),J472)</f>
        <v/>
      </c>
      <c r="L472" s="7">
        <f t="shared" ca="1" si="89"/>
        <v>0</v>
      </c>
      <c r="M472" s="7" t="str">
        <f t="shared" ca="1" si="91"/>
        <v/>
      </c>
      <c r="N472" s="7">
        <f t="shared" ca="1" si="90"/>
        <v>0</v>
      </c>
      <c r="O472" s="9" t="str">
        <f ca="1">IF(N472&gt;-1,INDIRECT(ADDRESS(ROW(),13)),IF(N472&lt;N471,CONCATENATE("&lt;page-count count=",CHAR(34),1+LARGE(N:N,1)-LARGE(N:N,2),CHAR(34),"/&gt;"),INDIRECT(ADDRESS(ROW()-1,13))))</f>
        <v/>
      </c>
      <c r="P472" s="1">
        <f>IF(ROW()&lt;$S$4+2,IF('XML a procesar'!A471="",P471,IF(MID('XML a procesar'!A471,1,1)="&lt;",P471,P471+1)),P471)</f>
        <v>1</v>
      </c>
      <c r="Q472" s="3"/>
    </row>
    <row r="473" spans="1:17" x14ac:dyDescent="0.25">
      <c r="A473" s="1" t="str">
        <f>IF('XML a procesar'!A472&gt;0,'XML a procesar'!A472,"")</f>
        <v/>
      </c>
      <c r="B473" s="7">
        <f t="shared" si="81"/>
        <v>0</v>
      </c>
      <c r="C473" s="1">
        <f t="shared" si="84"/>
        <v>0</v>
      </c>
      <c r="D473" s="1">
        <f t="shared" si="82"/>
        <v>0</v>
      </c>
      <c r="E473" s="1">
        <f t="shared" si="85"/>
        <v>0</v>
      </c>
      <c r="F473" s="1" t="str">
        <f t="shared" ca="1" si="83"/>
        <v/>
      </c>
      <c r="G473" s="1">
        <f t="shared" ca="1" si="86"/>
        <v>0</v>
      </c>
      <c r="H473" s="1">
        <f ca="1">IF(AND(G472&gt;0,G473&gt;G472,NOT(ISERROR(MATCH(G472,D:D,0)))),H472+1,H472)</f>
        <v>0</v>
      </c>
      <c r="I473" s="1">
        <f t="shared" ca="1" si="87"/>
        <v>0</v>
      </c>
      <c r="J473" s="7" t="str">
        <f t="shared" ca="1" si="88"/>
        <v/>
      </c>
      <c r="K473" s="1" t="str">
        <f ca="1">IF(J473="Linea_para_MAIL_creada_por_LuXML",IF(ISERROR(MATCH(INDIRECT(ADDRESS(ROW()-G473,7)),D:D,0)),J473,INDIRECT(ADDRESS(MATCH(INDIRECT(ADDRESS(ROW()-G473,7)),D:D,0),1))),J473)</f>
        <v/>
      </c>
      <c r="L473" s="7">
        <f t="shared" ca="1" si="89"/>
        <v>0</v>
      </c>
      <c r="M473" s="7" t="str">
        <f t="shared" ca="1" si="91"/>
        <v/>
      </c>
      <c r="N473" s="7">
        <f t="shared" ca="1" si="90"/>
        <v>0</v>
      </c>
      <c r="O473" s="9" t="str">
        <f ca="1">IF(N473&gt;-1,INDIRECT(ADDRESS(ROW(),13)),IF(N473&lt;N472,CONCATENATE("&lt;page-count count=",CHAR(34),1+LARGE(N:N,1)-LARGE(N:N,2),CHAR(34),"/&gt;"),INDIRECT(ADDRESS(ROW()-1,13))))</f>
        <v/>
      </c>
      <c r="P473" s="1">
        <f>IF(ROW()&lt;$S$4+2,IF('XML a procesar'!A472="",P472,IF(MID('XML a procesar'!A472,1,1)="&lt;",P472,P472+1)),P472)</f>
        <v>1</v>
      </c>
      <c r="Q473" s="3"/>
    </row>
    <row r="474" spans="1:17" x14ac:dyDescent="0.25">
      <c r="A474" s="1" t="str">
        <f>IF('XML a procesar'!A473&gt;0,'XML a procesar'!A473,"")</f>
        <v/>
      </c>
      <c r="B474" s="7">
        <f t="shared" si="81"/>
        <v>0</v>
      </c>
      <c r="C474" s="1">
        <f t="shared" si="84"/>
        <v>0</v>
      </c>
      <c r="D474" s="1">
        <f t="shared" si="82"/>
        <v>0</v>
      </c>
      <c r="E474" s="1">
        <f t="shared" si="85"/>
        <v>0</v>
      </c>
      <c r="F474" s="1" t="str">
        <f t="shared" ca="1" si="83"/>
        <v/>
      </c>
      <c r="G474" s="1">
        <f t="shared" ca="1" si="86"/>
        <v>0</v>
      </c>
      <c r="H474" s="1">
        <f ca="1">IF(AND(G473&gt;0,G474&gt;G473,NOT(ISERROR(MATCH(G473,D:D,0)))),H473+1,H473)</f>
        <v>0</v>
      </c>
      <c r="I474" s="1">
        <f t="shared" ca="1" si="87"/>
        <v>0</v>
      </c>
      <c r="J474" s="7" t="str">
        <f t="shared" ca="1" si="88"/>
        <v/>
      </c>
      <c r="K474" s="1" t="str">
        <f ca="1">IF(J474="Linea_para_MAIL_creada_por_LuXML",IF(ISERROR(MATCH(INDIRECT(ADDRESS(ROW()-G474,7)),D:D,0)),J474,INDIRECT(ADDRESS(MATCH(INDIRECT(ADDRESS(ROW()-G474,7)),D:D,0),1))),J474)</f>
        <v/>
      </c>
      <c r="L474" s="7">
        <f t="shared" ca="1" si="89"/>
        <v>0</v>
      </c>
      <c r="M474" s="7" t="str">
        <f t="shared" ca="1" si="91"/>
        <v/>
      </c>
      <c r="N474" s="7">
        <f t="shared" ca="1" si="90"/>
        <v>0</v>
      </c>
      <c r="O474" s="9" t="str">
        <f ca="1">IF(N474&gt;-1,INDIRECT(ADDRESS(ROW(),13)),IF(N474&lt;N473,CONCATENATE("&lt;page-count count=",CHAR(34),1+LARGE(N:N,1)-LARGE(N:N,2),CHAR(34),"/&gt;"),INDIRECT(ADDRESS(ROW()-1,13))))</f>
        <v/>
      </c>
      <c r="P474" s="1">
        <f>IF(ROW()&lt;$S$4+2,IF('XML a procesar'!A473="",P473,IF(MID('XML a procesar'!A473,1,1)="&lt;",P473,P473+1)),P473)</f>
        <v>1</v>
      </c>
      <c r="Q474" s="3"/>
    </row>
    <row r="475" spans="1:17" x14ac:dyDescent="0.25">
      <c r="A475" s="1" t="str">
        <f>IF('XML a procesar'!A474&gt;0,'XML a procesar'!A474,"")</f>
        <v/>
      </c>
      <c r="B475" s="7">
        <f t="shared" si="81"/>
        <v>0</v>
      </c>
      <c r="C475" s="1">
        <f t="shared" si="84"/>
        <v>0</v>
      </c>
      <c r="D475" s="1">
        <f t="shared" si="82"/>
        <v>0</v>
      </c>
      <c r="E475" s="1">
        <f t="shared" si="85"/>
        <v>0</v>
      </c>
      <c r="F475" s="1" t="str">
        <f t="shared" ca="1" si="83"/>
        <v/>
      </c>
      <c r="G475" s="1">
        <f t="shared" ca="1" si="86"/>
        <v>0</v>
      </c>
      <c r="H475" s="1">
        <f ca="1">IF(AND(G474&gt;0,G475&gt;G474,NOT(ISERROR(MATCH(G474,D:D,0)))),H474+1,H474)</f>
        <v>0</v>
      </c>
      <c r="I475" s="1">
        <f t="shared" ca="1" si="87"/>
        <v>0</v>
      </c>
      <c r="J475" s="7" t="str">
        <f t="shared" ca="1" si="88"/>
        <v/>
      </c>
      <c r="K475" s="1" t="str">
        <f ca="1">IF(J475="Linea_para_MAIL_creada_por_LuXML",IF(ISERROR(MATCH(INDIRECT(ADDRESS(ROW()-G475,7)),D:D,0)),J475,INDIRECT(ADDRESS(MATCH(INDIRECT(ADDRESS(ROW()-G475,7)),D:D,0),1))),J475)</f>
        <v/>
      </c>
      <c r="L475" s="7">
        <f t="shared" ca="1" si="89"/>
        <v>0</v>
      </c>
      <c r="M475" s="7" t="str">
        <f t="shared" ca="1" si="91"/>
        <v/>
      </c>
      <c r="N475" s="7">
        <f t="shared" ca="1" si="90"/>
        <v>0</v>
      </c>
      <c r="O475" s="9" t="str">
        <f ca="1">IF(N475&gt;-1,INDIRECT(ADDRESS(ROW(),13)),IF(N475&lt;N474,CONCATENATE("&lt;page-count count=",CHAR(34),1+LARGE(N:N,1)-LARGE(N:N,2),CHAR(34),"/&gt;"),INDIRECT(ADDRESS(ROW()-1,13))))</f>
        <v/>
      </c>
      <c r="P475" s="1">
        <f>IF(ROW()&lt;$S$4+2,IF('XML a procesar'!A474="",P474,IF(MID('XML a procesar'!A474,1,1)="&lt;",P474,P474+1)),P474)</f>
        <v>1</v>
      </c>
      <c r="Q475" s="3"/>
    </row>
    <row r="476" spans="1:17" x14ac:dyDescent="0.25">
      <c r="A476" s="1" t="str">
        <f>IF('XML a procesar'!A475&gt;0,'XML a procesar'!A475,"")</f>
        <v/>
      </c>
      <c r="B476" s="7">
        <f t="shared" si="81"/>
        <v>0</v>
      </c>
      <c r="C476" s="1">
        <f t="shared" si="84"/>
        <v>0</v>
      </c>
      <c r="D476" s="1">
        <f t="shared" si="82"/>
        <v>0</v>
      </c>
      <c r="E476" s="1">
        <f t="shared" si="85"/>
        <v>0</v>
      </c>
      <c r="F476" s="1" t="str">
        <f t="shared" ca="1" si="83"/>
        <v/>
      </c>
      <c r="G476" s="1">
        <f t="shared" ca="1" si="86"/>
        <v>0</v>
      </c>
      <c r="H476" s="1">
        <f ca="1">IF(AND(G475&gt;0,G476&gt;G475,NOT(ISERROR(MATCH(G475,D:D,0)))),H475+1,H475)</f>
        <v>0</v>
      </c>
      <c r="I476" s="1">
        <f t="shared" ca="1" si="87"/>
        <v>0</v>
      </c>
      <c r="J476" s="7" t="str">
        <f t="shared" ca="1" si="88"/>
        <v/>
      </c>
      <c r="K476" s="1" t="str">
        <f ca="1">IF(J476="Linea_para_MAIL_creada_por_LuXML",IF(ISERROR(MATCH(INDIRECT(ADDRESS(ROW()-G476,7)),D:D,0)),J476,INDIRECT(ADDRESS(MATCH(INDIRECT(ADDRESS(ROW()-G476,7)),D:D,0),1))),J476)</f>
        <v/>
      </c>
      <c r="L476" s="7">
        <f t="shared" ca="1" si="89"/>
        <v>0</v>
      </c>
      <c r="M476" s="7" t="str">
        <f t="shared" ca="1" si="91"/>
        <v/>
      </c>
      <c r="N476" s="7">
        <f t="shared" ca="1" si="90"/>
        <v>0</v>
      </c>
      <c r="O476" s="9" t="str">
        <f ca="1">IF(N476&gt;-1,INDIRECT(ADDRESS(ROW(),13)),IF(N476&lt;N475,CONCATENATE("&lt;page-count count=",CHAR(34),1+LARGE(N:N,1)-LARGE(N:N,2),CHAR(34),"/&gt;"),INDIRECT(ADDRESS(ROW()-1,13))))</f>
        <v/>
      </c>
      <c r="P476" s="1">
        <f>IF(ROW()&lt;$S$4+2,IF('XML a procesar'!A475="",P475,IF(MID('XML a procesar'!A475,1,1)="&lt;",P475,P475+1)),P475)</f>
        <v>1</v>
      </c>
      <c r="Q476" s="3"/>
    </row>
    <row r="477" spans="1:17" x14ac:dyDescent="0.25">
      <c r="A477" s="1" t="str">
        <f>IF('XML a procesar'!A476&gt;0,'XML a procesar'!A476,"")</f>
        <v/>
      </c>
      <c r="B477" s="7">
        <f t="shared" si="81"/>
        <v>0</v>
      </c>
      <c r="C477" s="1">
        <f t="shared" si="84"/>
        <v>0</v>
      </c>
      <c r="D477" s="1">
        <f t="shared" si="82"/>
        <v>0</v>
      </c>
      <c r="E477" s="1">
        <f t="shared" si="85"/>
        <v>0</v>
      </c>
      <c r="F477" s="1" t="str">
        <f t="shared" ca="1" si="83"/>
        <v/>
      </c>
      <c r="G477" s="1">
        <f t="shared" ca="1" si="86"/>
        <v>0</v>
      </c>
      <c r="H477" s="1">
        <f ca="1">IF(AND(G476&gt;0,G477&gt;G476,NOT(ISERROR(MATCH(G476,D:D,0)))),H476+1,H476)</f>
        <v>0</v>
      </c>
      <c r="I477" s="1">
        <f t="shared" ca="1" si="87"/>
        <v>0</v>
      </c>
      <c r="J477" s="7" t="str">
        <f t="shared" ca="1" si="88"/>
        <v/>
      </c>
      <c r="K477" s="1" t="str">
        <f ca="1">IF(J477="Linea_para_MAIL_creada_por_LuXML",IF(ISERROR(MATCH(INDIRECT(ADDRESS(ROW()-G477,7)),D:D,0)),J477,INDIRECT(ADDRESS(MATCH(INDIRECT(ADDRESS(ROW()-G477,7)),D:D,0),1))),J477)</f>
        <v/>
      </c>
      <c r="L477" s="7">
        <f t="shared" ca="1" si="89"/>
        <v>0</v>
      </c>
      <c r="M477" s="7" t="str">
        <f t="shared" ca="1" si="91"/>
        <v/>
      </c>
      <c r="N477" s="7">
        <f t="shared" ca="1" si="90"/>
        <v>0</v>
      </c>
      <c r="O477" s="9" t="str">
        <f ca="1">IF(N477&gt;-1,INDIRECT(ADDRESS(ROW(),13)),IF(N477&lt;N476,CONCATENATE("&lt;page-count count=",CHAR(34),1+LARGE(N:N,1)-LARGE(N:N,2),CHAR(34),"/&gt;"),INDIRECT(ADDRESS(ROW()-1,13))))</f>
        <v/>
      </c>
      <c r="P477" s="1">
        <f>IF(ROW()&lt;$S$4+2,IF('XML a procesar'!A476="",P476,IF(MID('XML a procesar'!A476,1,1)="&lt;",P476,P476+1)),P476)</f>
        <v>1</v>
      </c>
      <c r="Q477" s="3"/>
    </row>
    <row r="478" spans="1:17" x14ac:dyDescent="0.25">
      <c r="A478" s="1" t="str">
        <f>IF('XML a procesar'!A477&gt;0,'XML a procesar'!A477,"")</f>
        <v/>
      </c>
      <c r="B478" s="7">
        <f t="shared" si="81"/>
        <v>0</v>
      </c>
      <c r="C478" s="1">
        <f t="shared" si="84"/>
        <v>0</v>
      </c>
      <c r="D478" s="1">
        <f t="shared" si="82"/>
        <v>0</v>
      </c>
      <c r="E478" s="1">
        <f t="shared" si="85"/>
        <v>0</v>
      </c>
      <c r="F478" s="1" t="str">
        <f t="shared" ca="1" si="83"/>
        <v/>
      </c>
      <c r="G478" s="1">
        <f t="shared" ca="1" si="86"/>
        <v>0</v>
      </c>
      <c r="H478" s="1">
        <f ca="1">IF(AND(G477&gt;0,G478&gt;G477,NOT(ISERROR(MATCH(G477,D:D,0)))),H477+1,H477)</f>
        <v>0</v>
      </c>
      <c r="I478" s="1">
        <f t="shared" ca="1" si="87"/>
        <v>0</v>
      </c>
      <c r="J478" s="7" t="str">
        <f t="shared" ca="1" si="88"/>
        <v/>
      </c>
      <c r="K478" s="1" t="str">
        <f ca="1">IF(J478="Linea_para_MAIL_creada_por_LuXML",IF(ISERROR(MATCH(INDIRECT(ADDRESS(ROW()-G478,7)),D:D,0)),J478,INDIRECT(ADDRESS(MATCH(INDIRECT(ADDRESS(ROW()-G478,7)),D:D,0),1))),J478)</f>
        <v/>
      </c>
      <c r="L478" s="7">
        <f t="shared" ca="1" si="89"/>
        <v>0</v>
      </c>
      <c r="M478" s="7" t="str">
        <f t="shared" ca="1" si="91"/>
        <v/>
      </c>
      <c r="N478" s="7">
        <f t="shared" ca="1" si="90"/>
        <v>0</v>
      </c>
      <c r="O478" s="9" t="str">
        <f ca="1">IF(N478&gt;-1,INDIRECT(ADDRESS(ROW(),13)),IF(N478&lt;N477,CONCATENATE("&lt;page-count count=",CHAR(34),1+LARGE(N:N,1)-LARGE(N:N,2),CHAR(34),"/&gt;"),INDIRECT(ADDRESS(ROW()-1,13))))</f>
        <v/>
      </c>
      <c r="P478" s="1">
        <f>IF(ROW()&lt;$S$4+2,IF('XML a procesar'!A477="",P477,IF(MID('XML a procesar'!A477,1,1)="&lt;",P477,P477+1)),P477)</f>
        <v>1</v>
      </c>
      <c r="Q478" s="3"/>
    </row>
    <row r="479" spans="1:17" x14ac:dyDescent="0.25">
      <c r="A479" s="1" t="str">
        <f>IF('XML a procesar'!A478&gt;0,'XML a procesar'!A478,"")</f>
        <v/>
      </c>
      <c r="B479" s="7">
        <f t="shared" si="81"/>
        <v>0</v>
      </c>
      <c r="C479" s="1">
        <f t="shared" si="84"/>
        <v>0</v>
      </c>
      <c r="D479" s="1">
        <f t="shared" si="82"/>
        <v>0</v>
      </c>
      <c r="E479" s="1">
        <f t="shared" si="85"/>
        <v>0</v>
      </c>
      <c r="F479" s="1" t="str">
        <f t="shared" ca="1" si="83"/>
        <v/>
      </c>
      <c r="G479" s="1">
        <f t="shared" ca="1" si="86"/>
        <v>0</v>
      </c>
      <c r="H479" s="1">
        <f ca="1">IF(AND(G478&gt;0,G479&gt;G478,NOT(ISERROR(MATCH(G478,D:D,0)))),H478+1,H478)</f>
        <v>0</v>
      </c>
      <c r="I479" s="1">
        <f t="shared" ca="1" si="87"/>
        <v>0</v>
      </c>
      <c r="J479" s="7" t="str">
        <f t="shared" ca="1" si="88"/>
        <v/>
      </c>
      <c r="K479" s="1" t="str">
        <f ca="1">IF(J479="Linea_para_MAIL_creada_por_LuXML",IF(ISERROR(MATCH(INDIRECT(ADDRESS(ROW()-G479,7)),D:D,0)),J479,INDIRECT(ADDRESS(MATCH(INDIRECT(ADDRESS(ROW()-G479,7)),D:D,0),1))),J479)</f>
        <v/>
      </c>
      <c r="L479" s="7">
        <f t="shared" ca="1" si="89"/>
        <v>0</v>
      </c>
      <c r="M479" s="7" t="str">
        <f t="shared" ca="1" si="91"/>
        <v/>
      </c>
      <c r="N479" s="7">
        <f t="shared" ca="1" si="90"/>
        <v>0</v>
      </c>
      <c r="O479" s="9" t="str">
        <f ca="1">IF(N479&gt;-1,INDIRECT(ADDRESS(ROW(),13)),IF(N479&lt;N478,CONCATENATE("&lt;page-count count=",CHAR(34),1+LARGE(N:N,1)-LARGE(N:N,2),CHAR(34),"/&gt;"),INDIRECT(ADDRESS(ROW()-1,13))))</f>
        <v/>
      </c>
      <c r="P479" s="1">
        <f>IF(ROW()&lt;$S$4+2,IF('XML a procesar'!A478="",P478,IF(MID('XML a procesar'!A478,1,1)="&lt;",P478,P478+1)),P478)</f>
        <v>1</v>
      </c>
      <c r="Q479" s="3"/>
    </row>
    <row r="480" spans="1:17" x14ac:dyDescent="0.25">
      <c r="A480" s="1" t="str">
        <f>IF('XML a procesar'!A479&gt;0,'XML a procesar'!A479,"")</f>
        <v/>
      </c>
      <c r="B480" s="7">
        <f t="shared" si="81"/>
        <v>0</v>
      </c>
      <c r="C480" s="1">
        <f t="shared" si="84"/>
        <v>0</v>
      </c>
      <c r="D480" s="1">
        <f t="shared" si="82"/>
        <v>0</v>
      </c>
      <c r="E480" s="1">
        <f t="shared" si="85"/>
        <v>0</v>
      </c>
      <c r="F480" s="1" t="str">
        <f t="shared" ca="1" si="83"/>
        <v/>
      </c>
      <c r="G480" s="1">
        <f t="shared" ca="1" si="86"/>
        <v>0</v>
      </c>
      <c r="H480" s="1">
        <f ca="1">IF(AND(G479&gt;0,G480&gt;G479,NOT(ISERROR(MATCH(G479,D:D,0)))),H479+1,H479)</f>
        <v>0</v>
      </c>
      <c r="I480" s="1">
        <f t="shared" ca="1" si="87"/>
        <v>0</v>
      </c>
      <c r="J480" s="7" t="str">
        <f t="shared" ca="1" si="88"/>
        <v/>
      </c>
      <c r="K480" s="1" t="str">
        <f ca="1">IF(J480="Linea_para_MAIL_creada_por_LuXML",IF(ISERROR(MATCH(INDIRECT(ADDRESS(ROW()-G480,7)),D:D,0)),J480,INDIRECT(ADDRESS(MATCH(INDIRECT(ADDRESS(ROW()-G480,7)),D:D,0),1))),J480)</f>
        <v/>
      </c>
      <c r="L480" s="7">
        <f t="shared" ca="1" si="89"/>
        <v>0</v>
      </c>
      <c r="M480" s="7" t="str">
        <f t="shared" ca="1" si="91"/>
        <v/>
      </c>
      <c r="N480" s="7">
        <f t="shared" ca="1" si="90"/>
        <v>0</v>
      </c>
      <c r="O480" s="9" t="str">
        <f ca="1">IF(N480&gt;-1,INDIRECT(ADDRESS(ROW(),13)),IF(N480&lt;N479,CONCATENATE("&lt;page-count count=",CHAR(34),1+LARGE(N:N,1)-LARGE(N:N,2),CHAR(34),"/&gt;"),INDIRECT(ADDRESS(ROW()-1,13))))</f>
        <v/>
      </c>
      <c r="P480" s="1">
        <f>IF(ROW()&lt;$S$4+2,IF('XML a procesar'!A479="",P479,IF(MID('XML a procesar'!A479,1,1)="&lt;",P479,P479+1)),P479)</f>
        <v>1</v>
      </c>
      <c r="Q480" s="3"/>
    </row>
    <row r="481" spans="1:17" x14ac:dyDescent="0.25">
      <c r="A481" s="1" t="str">
        <f>IF('XML a procesar'!A480&gt;0,'XML a procesar'!A480,"")</f>
        <v/>
      </c>
      <c r="B481" s="7">
        <f t="shared" si="81"/>
        <v>0</v>
      </c>
      <c r="C481" s="1">
        <f t="shared" si="84"/>
        <v>0</v>
      </c>
      <c r="D481" s="1">
        <f t="shared" si="82"/>
        <v>0</v>
      </c>
      <c r="E481" s="1">
        <f t="shared" si="85"/>
        <v>0</v>
      </c>
      <c r="F481" s="1" t="str">
        <f t="shared" ca="1" si="83"/>
        <v/>
      </c>
      <c r="G481" s="1">
        <f t="shared" ca="1" si="86"/>
        <v>0</v>
      </c>
      <c r="H481" s="1">
        <f ca="1">IF(AND(G480&gt;0,G481&gt;G480,NOT(ISERROR(MATCH(G480,D:D,0)))),H480+1,H480)</f>
        <v>0</v>
      </c>
      <c r="I481" s="1">
        <f t="shared" ca="1" si="87"/>
        <v>0</v>
      </c>
      <c r="J481" s="7" t="str">
        <f t="shared" ca="1" si="88"/>
        <v/>
      </c>
      <c r="K481" s="1" t="str">
        <f ca="1">IF(J481="Linea_para_MAIL_creada_por_LuXML",IF(ISERROR(MATCH(INDIRECT(ADDRESS(ROW()-G481,7)),D:D,0)),J481,INDIRECT(ADDRESS(MATCH(INDIRECT(ADDRESS(ROW()-G481,7)),D:D,0),1))),J481)</f>
        <v/>
      </c>
      <c r="L481" s="7">
        <f t="shared" ca="1" si="89"/>
        <v>0</v>
      </c>
      <c r="M481" s="7" t="str">
        <f t="shared" ca="1" si="91"/>
        <v/>
      </c>
      <c r="N481" s="7">
        <f t="shared" ca="1" si="90"/>
        <v>0</v>
      </c>
      <c r="O481" s="9" t="str">
        <f ca="1">IF(N481&gt;-1,INDIRECT(ADDRESS(ROW(),13)),IF(N481&lt;N480,CONCATENATE("&lt;page-count count=",CHAR(34),1+LARGE(N:N,1)-LARGE(N:N,2),CHAR(34),"/&gt;"),INDIRECT(ADDRESS(ROW()-1,13))))</f>
        <v/>
      </c>
      <c r="P481" s="1">
        <f>IF(ROW()&lt;$S$4+2,IF('XML a procesar'!A480="",P480,IF(MID('XML a procesar'!A480,1,1)="&lt;",P480,P480+1)),P480)</f>
        <v>1</v>
      </c>
      <c r="Q481" s="3"/>
    </row>
    <row r="482" spans="1:17" x14ac:dyDescent="0.25">
      <c r="A482" s="1" t="str">
        <f>IF('XML a procesar'!A481&gt;0,'XML a procesar'!A481,"")</f>
        <v/>
      </c>
      <c r="B482" s="7">
        <f t="shared" si="81"/>
        <v>0</v>
      </c>
      <c r="C482" s="1">
        <f t="shared" si="84"/>
        <v>0</v>
      </c>
      <c r="D482" s="1">
        <f t="shared" si="82"/>
        <v>0</v>
      </c>
      <c r="E482" s="1">
        <f t="shared" si="85"/>
        <v>0</v>
      </c>
      <c r="F482" s="1" t="str">
        <f t="shared" ca="1" si="83"/>
        <v/>
      </c>
      <c r="G482" s="1">
        <f t="shared" ca="1" si="86"/>
        <v>0</v>
      </c>
      <c r="H482" s="1">
        <f ca="1">IF(AND(G481&gt;0,G482&gt;G481,NOT(ISERROR(MATCH(G481,D:D,0)))),H481+1,H481)</f>
        <v>0</v>
      </c>
      <c r="I482" s="1">
        <f t="shared" ca="1" si="87"/>
        <v>0</v>
      </c>
      <c r="J482" s="7" t="str">
        <f t="shared" ca="1" si="88"/>
        <v/>
      </c>
      <c r="K482" s="1" t="str">
        <f ca="1">IF(J482="Linea_para_MAIL_creada_por_LuXML",IF(ISERROR(MATCH(INDIRECT(ADDRESS(ROW()-G482,7)),D:D,0)),J482,INDIRECT(ADDRESS(MATCH(INDIRECT(ADDRESS(ROW()-G482,7)),D:D,0),1))),J482)</f>
        <v/>
      </c>
      <c r="L482" s="7">
        <f t="shared" ca="1" si="89"/>
        <v>0</v>
      </c>
      <c r="M482" s="7" t="str">
        <f t="shared" ca="1" si="91"/>
        <v/>
      </c>
      <c r="N482" s="7">
        <f t="shared" ca="1" si="90"/>
        <v>0</v>
      </c>
      <c r="O482" s="9" t="str">
        <f ca="1">IF(N482&gt;-1,INDIRECT(ADDRESS(ROW(),13)),IF(N482&lt;N481,CONCATENATE("&lt;page-count count=",CHAR(34),1+LARGE(N:N,1)-LARGE(N:N,2),CHAR(34),"/&gt;"),INDIRECT(ADDRESS(ROW()-1,13))))</f>
        <v/>
      </c>
      <c r="P482" s="1">
        <f>IF(ROW()&lt;$S$4+2,IF('XML a procesar'!A481="",P481,IF(MID('XML a procesar'!A481,1,1)="&lt;",P481,P481+1)),P481)</f>
        <v>1</v>
      </c>
      <c r="Q482" s="3"/>
    </row>
    <row r="483" spans="1:17" x14ac:dyDescent="0.25">
      <c r="A483" s="1" t="str">
        <f>IF('XML a procesar'!A482&gt;0,'XML a procesar'!A482,"")</f>
        <v/>
      </c>
      <c r="B483" s="7">
        <f t="shared" si="81"/>
        <v>0</v>
      </c>
      <c r="C483" s="1">
        <f t="shared" si="84"/>
        <v>0</v>
      </c>
      <c r="D483" s="1">
        <f t="shared" si="82"/>
        <v>0</v>
      </c>
      <c r="E483" s="1">
        <f t="shared" si="85"/>
        <v>0</v>
      </c>
      <c r="F483" s="1" t="str">
        <f t="shared" ca="1" si="83"/>
        <v/>
      </c>
      <c r="G483" s="1">
        <f t="shared" ca="1" si="86"/>
        <v>0</v>
      </c>
      <c r="H483" s="1">
        <f ca="1">IF(AND(G482&gt;0,G483&gt;G482,NOT(ISERROR(MATCH(G482,D:D,0)))),H482+1,H482)</f>
        <v>0</v>
      </c>
      <c r="I483" s="1">
        <f t="shared" ca="1" si="87"/>
        <v>0</v>
      </c>
      <c r="J483" s="7" t="str">
        <f t="shared" ca="1" si="88"/>
        <v/>
      </c>
      <c r="K483" s="1" t="str">
        <f ca="1">IF(J483="Linea_para_MAIL_creada_por_LuXML",IF(ISERROR(MATCH(INDIRECT(ADDRESS(ROW()-G483,7)),D:D,0)),J483,INDIRECT(ADDRESS(MATCH(INDIRECT(ADDRESS(ROW()-G483,7)),D:D,0),1))),J483)</f>
        <v/>
      </c>
      <c r="L483" s="7">
        <f t="shared" ca="1" si="89"/>
        <v>0</v>
      </c>
      <c r="M483" s="7" t="str">
        <f t="shared" ca="1" si="91"/>
        <v/>
      </c>
      <c r="N483" s="7">
        <f t="shared" ca="1" si="90"/>
        <v>0</v>
      </c>
      <c r="O483" s="9" t="str">
        <f ca="1">IF(N483&gt;-1,INDIRECT(ADDRESS(ROW(),13)),IF(N483&lt;N482,CONCATENATE("&lt;page-count count=",CHAR(34),1+LARGE(N:N,1)-LARGE(N:N,2),CHAR(34),"/&gt;"),INDIRECT(ADDRESS(ROW()-1,13))))</f>
        <v/>
      </c>
      <c r="P483" s="1">
        <f>IF(ROW()&lt;$S$4+2,IF('XML a procesar'!A482="",P482,IF(MID('XML a procesar'!A482,1,1)="&lt;",P482,P482+1)),P482)</f>
        <v>1</v>
      </c>
      <c r="Q483" s="3"/>
    </row>
    <row r="484" spans="1:17" x14ac:dyDescent="0.25">
      <c r="A484" s="1" t="str">
        <f>IF('XML a procesar'!A483&gt;0,'XML a procesar'!A483,"")</f>
        <v/>
      </c>
      <c r="B484" s="7">
        <f t="shared" si="81"/>
        <v>0</v>
      </c>
      <c r="C484" s="1">
        <f t="shared" si="84"/>
        <v>0</v>
      </c>
      <c r="D484" s="1">
        <f t="shared" si="82"/>
        <v>0</v>
      </c>
      <c r="E484" s="1">
        <f t="shared" si="85"/>
        <v>0</v>
      </c>
      <c r="F484" s="1" t="str">
        <f t="shared" ca="1" si="83"/>
        <v/>
      </c>
      <c r="G484" s="1">
        <f t="shared" ca="1" si="86"/>
        <v>0</v>
      </c>
      <c r="H484" s="1">
        <f ca="1">IF(AND(G483&gt;0,G484&gt;G483,NOT(ISERROR(MATCH(G483,D:D,0)))),H483+1,H483)</f>
        <v>0</v>
      </c>
      <c r="I484" s="1">
        <f t="shared" ca="1" si="87"/>
        <v>0</v>
      </c>
      <c r="J484" s="7" t="str">
        <f t="shared" ca="1" si="88"/>
        <v/>
      </c>
      <c r="K484" s="1" t="str">
        <f ca="1">IF(J484="Linea_para_MAIL_creada_por_LuXML",IF(ISERROR(MATCH(INDIRECT(ADDRESS(ROW()-G484,7)),D:D,0)),J484,INDIRECT(ADDRESS(MATCH(INDIRECT(ADDRESS(ROW()-G484,7)),D:D,0),1))),J484)</f>
        <v/>
      </c>
      <c r="L484" s="7">
        <f t="shared" ca="1" si="89"/>
        <v>0</v>
      </c>
      <c r="M484" s="7" t="str">
        <f t="shared" ca="1" si="91"/>
        <v/>
      </c>
      <c r="N484" s="7">
        <f t="shared" ca="1" si="90"/>
        <v>0</v>
      </c>
      <c r="O484" s="9" t="str">
        <f ca="1">IF(N484&gt;-1,INDIRECT(ADDRESS(ROW(),13)),IF(N484&lt;N483,CONCATENATE("&lt;page-count count=",CHAR(34),1+LARGE(N:N,1)-LARGE(N:N,2),CHAR(34),"/&gt;"),INDIRECT(ADDRESS(ROW()-1,13))))</f>
        <v/>
      </c>
      <c r="P484" s="1">
        <f>IF(ROW()&lt;$S$4+2,IF('XML a procesar'!A483="",P483,IF(MID('XML a procesar'!A483,1,1)="&lt;",P483,P483+1)),P483)</f>
        <v>1</v>
      </c>
      <c r="Q484" s="3"/>
    </row>
    <row r="485" spans="1:17" x14ac:dyDescent="0.25">
      <c r="A485" s="1" t="str">
        <f>IF('XML a procesar'!A484&gt;0,'XML a procesar'!A484,"")</f>
        <v/>
      </c>
      <c r="B485" s="7">
        <f t="shared" si="81"/>
        <v>0</v>
      </c>
      <c r="C485" s="1">
        <f t="shared" si="84"/>
        <v>0</v>
      </c>
      <c r="D485" s="1">
        <f t="shared" si="82"/>
        <v>0</v>
      </c>
      <c r="E485" s="1">
        <f t="shared" si="85"/>
        <v>0</v>
      </c>
      <c r="F485" s="1" t="str">
        <f t="shared" ca="1" si="83"/>
        <v/>
      </c>
      <c r="G485" s="1">
        <f t="shared" ca="1" si="86"/>
        <v>0</v>
      </c>
      <c r="H485" s="1">
        <f ca="1">IF(AND(G484&gt;0,G485&gt;G484,NOT(ISERROR(MATCH(G484,D:D,0)))),H484+1,H484)</f>
        <v>0</v>
      </c>
      <c r="I485" s="1">
        <f t="shared" ca="1" si="87"/>
        <v>0</v>
      </c>
      <c r="J485" s="7" t="str">
        <f t="shared" ca="1" si="88"/>
        <v/>
      </c>
      <c r="K485" s="1" t="str">
        <f ca="1">IF(J485="Linea_para_MAIL_creada_por_LuXML",IF(ISERROR(MATCH(INDIRECT(ADDRESS(ROW()-G485,7)),D:D,0)),J485,INDIRECT(ADDRESS(MATCH(INDIRECT(ADDRESS(ROW()-G485,7)),D:D,0),1))),J485)</f>
        <v/>
      </c>
      <c r="L485" s="7">
        <f t="shared" ca="1" si="89"/>
        <v>0</v>
      </c>
      <c r="M485" s="7" t="str">
        <f t="shared" ca="1" si="91"/>
        <v/>
      </c>
      <c r="N485" s="7">
        <f t="shared" ca="1" si="90"/>
        <v>0</v>
      </c>
      <c r="O485" s="9" t="str">
        <f ca="1">IF(N485&gt;-1,INDIRECT(ADDRESS(ROW(),13)),IF(N485&lt;N484,CONCATENATE("&lt;page-count count=",CHAR(34),1+LARGE(N:N,1)-LARGE(N:N,2),CHAR(34),"/&gt;"),INDIRECT(ADDRESS(ROW()-1,13))))</f>
        <v/>
      </c>
      <c r="P485" s="1">
        <f>IF(ROW()&lt;$S$4+2,IF('XML a procesar'!A484="",P484,IF(MID('XML a procesar'!A484,1,1)="&lt;",P484,P484+1)),P484)</f>
        <v>1</v>
      </c>
      <c r="Q485" s="3"/>
    </row>
    <row r="486" spans="1:17" x14ac:dyDescent="0.25">
      <c r="A486" s="1" t="str">
        <f>IF('XML a procesar'!A485&gt;0,'XML a procesar'!A485,"")</f>
        <v/>
      </c>
      <c r="B486" s="7">
        <f t="shared" si="81"/>
        <v>0</v>
      </c>
      <c r="C486" s="1">
        <f t="shared" si="84"/>
        <v>0</v>
      </c>
      <c r="D486" s="1">
        <f t="shared" si="82"/>
        <v>0</v>
      </c>
      <c r="E486" s="1">
        <f t="shared" si="85"/>
        <v>0</v>
      </c>
      <c r="F486" s="1" t="str">
        <f t="shared" ca="1" si="83"/>
        <v/>
      </c>
      <c r="G486" s="1">
        <f t="shared" ca="1" si="86"/>
        <v>0</v>
      </c>
      <c r="H486" s="1">
        <f ca="1">IF(AND(G485&gt;0,G486&gt;G485,NOT(ISERROR(MATCH(G485,D:D,0)))),H485+1,H485)</f>
        <v>0</v>
      </c>
      <c r="I486" s="1">
        <f t="shared" ca="1" si="87"/>
        <v>0</v>
      </c>
      <c r="J486" s="7" t="str">
        <f t="shared" ca="1" si="88"/>
        <v/>
      </c>
      <c r="K486" s="1" t="str">
        <f ca="1">IF(J486="Linea_para_MAIL_creada_por_LuXML",IF(ISERROR(MATCH(INDIRECT(ADDRESS(ROW()-G486,7)),D:D,0)),J486,INDIRECT(ADDRESS(MATCH(INDIRECT(ADDRESS(ROW()-G486,7)),D:D,0),1))),J486)</f>
        <v/>
      </c>
      <c r="L486" s="7">
        <f t="shared" ca="1" si="89"/>
        <v>0</v>
      </c>
      <c r="M486" s="7" t="str">
        <f t="shared" ca="1" si="91"/>
        <v/>
      </c>
      <c r="N486" s="7">
        <f t="shared" ca="1" si="90"/>
        <v>0</v>
      </c>
      <c r="O486" s="9" t="str">
        <f ca="1">IF(N486&gt;-1,INDIRECT(ADDRESS(ROW(),13)),IF(N486&lt;N485,CONCATENATE("&lt;page-count count=",CHAR(34),1+LARGE(N:N,1)-LARGE(N:N,2),CHAR(34),"/&gt;"),INDIRECT(ADDRESS(ROW()-1,13))))</f>
        <v/>
      </c>
      <c r="P486" s="1">
        <f>IF(ROW()&lt;$S$4+2,IF('XML a procesar'!A485="",P485,IF(MID('XML a procesar'!A485,1,1)="&lt;",P485,P485+1)),P485)</f>
        <v>1</v>
      </c>
      <c r="Q486" s="3"/>
    </row>
    <row r="487" spans="1:17" x14ac:dyDescent="0.25">
      <c r="A487" s="1" t="str">
        <f>IF('XML a procesar'!A486&gt;0,'XML a procesar'!A486,"")</f>
        <v/>
      </c>
      <c r="B487" s="7">
        <f t="shared" si="81"/>
        <v>0</v>
      </c>
      <c r="C487" s="1">
        <f t="shared" si="84"/>
        <v>0</v>
      </c>
      <c r="D487" s="1">
        <f t="shared" si="82"/>
        <v>0</v>
      </c>
      <c r="E487" s="1">
        <f t="shared" si="85"/>
        <v>0</v>
      </c>
      <c r="F487" s="1" t="str">
        <f t="shared" ca="1" si="83"/>
        <v/>
      </c>
      <c r="G487" s="1">
        <f t="shared" ca="1" si="86"/>
        <v>0</v>
      </c>
      <c r="H487" s="1">
        <f ca="1">IF(AND(G486&gt;0,G487&gt;G486,NOT(ISERROR(MATCH(G486,D:D,0)))),H486+1,H486)</f>
        <v>0</v>
      </c>
      <c r="I487" s="1">
        <f t="shared" ca="1" si="87"/>
        <v>0</v>
      </c>
      <c r="J487" s="7" t="str">
        <f t="shared" ca="1" si="88"/>
        <v/>
      </c>
      <c r="K487" s="1" t="str">
        <f ca="1">IF(J487="Linea_para_MAIL_creada_por_LuXML",IF(ISERROR(MATCH(INDIRECT(ADDRESS(ROW()-G487,7)),D:D,0)),J487,INDIRECT(ADDRESS(MATCH(INDIRECT(ADDRESS(ROW()-G487,7)),D:D,0),1))),J487)</f>
        <v/>
      </c>
      <c r="L487" s="7">
        <f t="shared" ca="1" si="89"/>
        <v>0</v>
      </c>
      <c r="M487" s="7" t="str">
        <f t="shared" ca="1" si="91"/>
        <v/>
      </c>
      <c r="N487" s="7">
        <f t="shared" ca="1" si="90"/>
        <v>0</v>
      </c>
      <c r="O487" s="9" t="str">
        <f ca="1">IF(N487&gt;-1,INDIRECT(ADDRESS(ROW(),13)),IF(N487&lt;N486,CONCATENATE("&lt;page-count count=",CHAR(34),1+LARGE(N:N,1)-LARGE(N:N,2),CHAR(34),"/&gt;"),INDIRECT(ADDRESS(ROW()-1,13))))</f>
        <v/>
      </c>
      <c r="P487" s="1">
        <f>IF(ROW()&lt;$S$4+2,IF('XML a procesar'!A486="",P486,IF(MID('XML a procesar'!A486,1,1)="&lt;",P486,P486+1)),P486)</f>
        <v>1</v>
      </c>
      <c r="Q487" s="3"/>
    </row>
    <row r="488" spans="1:17" x14ac:dyDescent="0.25">
      <c r="A488" s="1" t="str">
        <f>IF('XML a procesar'!A487&gt;0,'XML a procesar'!A487,"")</f>
        <v/>
      </c>
      <c r="B488" s="7">
        <f t="shared" si="81"/>
        <v>0</v>
      </c>
      <c r="C488" s="1">
        <f t="shared" si="84"/>
        <v>0</v>
      </c>
      <c r="D488" s="1">
        <f t="shared" si="82"/>
        <v>0</v>
      </c>
      <c r="E488" s="1">
        <f t="shared" si="85"/>
        <v>0</v>
      </c>
      <c r="F488" s="1" t="str">
        <f t="shared" ca="1" si="83"/>
        <v/>
      </c>
      <c r="G488" s="1">
        <f t="shared" ca="1" si="86"/>
        <v>0</v>
      </c>
      <c r="H488" s="1">
        <f ca="1">IF(AND(G487&gt;0,G488&gt;G487,NOT(ISERROR(MATCH(G487,D:D,0)))),H487+1,H487)</f>
        <v>0</v>
      </c>
      <c r="I488" s="1">
        <f t="shared" ca="1" si="87"/>
        <v>0</v>
      </c>
      <c r="J488" s="7" t="str">
        <f t="shared" ca="1" si="88"/>
        <v/>
      </c>
      <c r="K488" s="1" t="str">
        <f ca="1">IF(J488="Linea_para_MAIL_creada_por_LuXML",IF(ISERROR(MATCH(INDIRECT(ADDRESS(ROW()-G488,7)),D:D,0)),J488,INDIRECT(ADDRESS(MATCH(INDIRECT(ADDRESS(ROW()-G488,7)),D:D,0),1))),J488)</f>
        <v/>
      </c>
      <c r="L488" s="7">
        <f t="shared" ca="1" si="89"/>
        <v>0</v>
      </c>
      <c r="M488" s="7" t="str">
        <f t="shared" ca="1" si="91"/>
        <v/>
      </c>
      <c r="N488" s="7">
        <f t="shared" ca="1" si="90"/>
        <v>0</v>
      </c>
      <c r="O488" s="9" t="str">
        <f ca="1">IF(N488&gt;-1,INDIRECT(ADDRESS(ROW(),13)),IF(N488&lt;N487,CONCATENATE("&lt;page-count count=",CHAR(34),1+LARGE(N:N,1)-LARGE(N:N,2),CHAR(34),"/&gt;"),INDIRECT(ADDRESS(ROW()-1,13))))</f>
        <v/>
      </c>
      <c r="P488" s="1">
        <f>IF(ROW()&lt;$S$4+2,IF('XML a procesar'!A487="",P487,IF(MID('XML a procesar'!A487,1,1)="&lt;",P487,P487+1)),P487)</f>
        <v>1</v>
      </c>
      <c r="Q488" s="3"/>
    </row>
    <row r="489" spans="1:17" x14ac:dyDescent="0.25">
      <c r="A489" s="1" t="str">
        <f>IF('XML a procesar'!A488&gt;0,'XML a procesar'!A488,"")</f>
        <v/>
      </c>
      <c r="B489" s="7">
        <f t="shared" si="81"/>
        <v>0</v>
      </c>
      <c r="C489" s="1">
        <f t="shared" si="84"/>
        <v>0</v>
      </c>
      <c r="D489" s="1">
        <f t="shared" si="82"/>
        <v>0</v>
      </c>
      <c r="E489" s="1">
        <f t="shared" si="85"/>
        <v>0</v>
      </c>
      <c r="F489" s="1" t="str">
        <f t="shared" ca="1" si="83"/>
        <v/>
      </c>
      <c r="G489" s="1">
        <f t="shared" ca="1" si="86"/>
        <v>0</v>
      </c>
      <c r="H489" s="1">
        <f ca="1">IF(AND(G488&gt;0,G489&gt;G488,NOT(ISERROR(MATCH(G488,D:D,0)))),H488+1,H488)</f>
        <v>0</v>
      </c>
      <c r="I489" s="1">
        <f t="shared" ca="1" si="87"/>
        <v>0</v>
      </c>
      <c r="J489" s="7" t="str">
        <f t="shared" ca="1" si="88"/>
        <v/>
      </c>
      <c r="K489" s="1" t="str">
        <f ca="1">IF(J489="Linea_para_MAIL_creada_por_LuXML",IF(ISERROR(MATCH(INDIRECT(ADDRESS(ROW()-G489,7)),D:D,0)),J489,INDIRECT(ADDRESS(MATCH(INDIRECT(ADDRESS(ROW()-G489,7)),D:D,0),1))),J489)</f>
        <v/>
      </c>
      <c r="L489" s="7">
        <f t="shared" ca="1" si="89"/>
        <v>0</v>
      </c>
      <c r="M489" s="7" t="str">
        <f t="shared" ca="1" si="91"/>
        <v/>
      </c>
      <c r="N489" s="7">
        <f t="shared" ca="1" si="90"/>
        <v>0</v>
      </c>
      <c r="O489" s="9" t="str">
        <f ca="1">IF(N489&gt;-1,INDIRECT(ADDRESS(ROW(),13)),IF(N489&lt;N488,CONCATENATE("&lt;page-count count=",CHAR(34),1+LARGE(N:N,1)-LARGE(N:N,2),CHAR(34),"/&gt;"),INDIRECT(ADDRESS(ROW()-1,13))))</f>
        <v/>
      </c>
      <c r="P489" s="1">
        <f>IF(ROW()&lt;$S$4+2,IF('XML a procesar'!A488="",P488,IF(MID('XML a procesar'!A488,1,1)="&lt;",P488,P488+1)),P488)</f>
        <v>1</v>
      </c>
      <c r="Q489" s="3"/>
    </row>
    <row r="490" spans="1:17" x14ac:dyDescent="0.25">
      <c r="A490" s="1" t="str">
        <f>IF('XML a procesar'!A489&gt;0,'XML a procesar'!A489,"")</f>
        <v/>
      </c>
      <c r="B490" s="7">
        <f t="shared" si="81"/>
        <v>0</v>
      </c>
      <c r="C490" s="1">
        <f t="shared" si="84"/>
        <v>0</v>
      </c>
      <c r="D490" s="1">
        <f t="shared" si="82"/>
        <v>0</v>
      </c>
      <c r="E490" s="1">
        <f t="shared" si="85"/>
        <v>0</v>
      </c>
      <c r="F490" s="1" t="str">
        <f t="shared" ca="1" si="83"/>
        <v/>
      </c>
      <c r="G490" s="1">
        <f t="shared" ca="1" si="86"/>
        <v>0</v>
      </c>
      <c r="H490" s="1">
        <f ca="1">IF(AND(G489&gt;0,G490&gt;G489,NOT(ISERROR(MATCH(G489,D:D,0)))),H489+1,H489)</f>
        <v>0</v>
      </c>
      <c r="I490" s="1">
        <f t="shared" ca="1" si="87"/>
        <v>0</v>
      </c>
      <c r="J490" s="7" t="str">
        <f t="shared" ca="1" si="88"/>
        <v/>
      </c>
      <c r="K490" s="1" t="str">
        <f ca="1">IF(J490="Linea_para_MAIL_creada_por_LuXML",IF(ISERROR(MATCH(INDIRECT(ADDRESS(ROW()-G490,7)),D:D,0)),J490,INDIRECT(ADDRESS(MATCH(INDIRECT(ADDRESS(ROW()-G490,7)),D:D,0),1))),J490)</f>
        <v/>
      </c>
      <c r="L490" s="7">
        <f t="shared" ca="1" si="89"/>
        <v>0</v>
      </c>
      <c r="M490" s="7" t="str">
        <f t="shared" ca="1" si="91"/>
        <v/>
      </c>
      <c r="N490" s="7">
        <f t="shared" ca="1" si="90"/>
        <v>0</v>
      </c>
      <c r="O490" s="9" t="str">
        <f ca="1">IF(N490&gt;-1,INDIRECT(ADDRESS(ROW(),13)),IF(N490&lt;N489,CONCATENATE("&lt;page-count count=",CHAR(34),1+LARGE(N:N,1)-LARGE(N:N,2),CHAR(34),"/&gt;"),INDIRECT(ADDRESS(ROW()-1,13))))</f>
        <v/>
      </c>
      <c r="P490" s="1">
        <f>IF(ROW()&lt;$S$4+2,IF('XML a procesar'!A489="",P489,IF(MID('XML a procesar'!A489,1,1)="&lt;",P489,P489+1)),P489)</f>
        <v>1</v>
      </c>
      <c r="Q490" s="3"/>
    </row>
    <row r="491" spans="1:17" x14ac:dyDescent="0.25">
      <c r="A491" s="1" t="str">
        <f>IF('XML a procesar'!A490&gt;0,'XML a procesar'!A490,"")</f>
        <v/>
      </c>
      <c r="B491" s="7">
        <f t="shared" si="81"/>
        <v>0</v>
      </c>
      <c r="C491" s="1">
        <f t="shared" si="84"/>
        <v>0</v>
      </c>
      <c r="D491" s="1">
        <f t="shared" si="82"/>
        <v>0</v>
      </c>
      <c r="E491" s="1">
        <f t="shared" si="85"/>
        <v>0</v>
      </c>
      <c r="F491" s="1" t="str">
        <f t="shared" ca="1" si="83"/>
        <v/>
      </c>
      <c r="G491" s="1">
        <f t="shared" ca="1" si="86"/>
        <v>0</v>
      </c>
      <c r="H491" s="1">
        <f ca="1">IF(AND(G490&gt;0,G491&gt;G490,NOT(ISERROR(MATCH(G490,D:D,0)))),H490+1,H490)</f>
        <v>0</v>
      </c>
      <c r="I491" s="1">
        <f t="shared" ca="1" si="87"/>
        <v>0</v>
      </c>
      <c r="J491" s="7" t="str">
        <f t="shared" ca="1" si="88"/>
        <v/>
      </c>
      <c r="K491" s="1" t="str">
        <f ca="1">IF(J491="Linea_para_MAIL_creada_por_LuXML",IF(ISERROR(MATCH(INDIRECT(ADDRESS(ROW()-G491,7)),D:D,0)),J491,INDIRECT(ADDRESS(MATCH(INDIRECT(ADDRESS(ROW()-G491,7)),D:D,0),1))),J491)</f>
        <v/>
      </c>
      <c r="L491" s="7">
        <f t="shared" ca="1" si="89"/>
        <v>0</v>
      </c>
      <c r="M491" s="7" t="str">
        <f t="shared" ca="1" si="91"/>
        <v/>
      </c>
      <c r="N491" s="7">
        <f t="shared" ca="1" si="90"/>
        <v>0</v>
      </c>
      <c r="O491" s="9" t="str">
        <f ca="1">IF(N491&gt;-1,INDIRECT(ADDRESS(ROW(),13)),IF(N491&lt;N490,CONCATENATE("&lt;page-count count=",CHAR(34),1+LARGE(N:N,1)-LARGE(N:N,2),CHAR(34),"/&gt;"),INDIRECT(ADDRESS(ROW()-1,13))))</f>
        <v/>
      </c>
      <c r="P491" s="1">
        <f>IF(ROW()&lt;$S$4+2,IF('XML a procesar'!A490="",P490,IF(MID('XML a procesar'!A490,1,1)="&lt;",P490,P490+1)),P490)</f>
        <v>1</v>
      </c>
      <c r="Q491" s="3"/>
    </row>
    <row r="492" spans="1:17" x14ac:dyDescent="0.25">
      <c r="A492" s="1" t="str">
        <f>IF('XML a procesar'!A491&gt;0,'XML a procesar'!A491,"")</f>
        <v/>
      </c>
      <c r="B492" s="7">
        <f t="shared" si="81"/>
        <v>0</v>
      </c>
      <c r="C492" s="1">
        <f t="shared" si="84"/>
        <v>0</v>
      </c>
      <c r="D492" s="1">
        <f t="shared" si="82"/>
        <v>0</v>
      </c>
      <c r="E492" s="1">
        <f t="shared" si="85"/>
        <v>0</v>
      </c>
      <c r="F492" s="1" t="str">
        <f t="shared" ca="1" si="83"/>
        <v/>
      </c>
      <c r="G492" s="1">
        <f t="shared" ca="1" si="86"/>
        <v>0</v>
      </c>
      <c r="H492" s="1">
        <f ca="1">IF(AND(G491&gt;0,G492&gt;G491,NOT(ISERROR(MATCH(G491,D:D,0)))),H491+1,H491)</f>
        <v>0</v>
      </c>
      <c r="I492" s="1">
        <f t="shared" ca="1" si="87"/>
        <v>0</v>
      </c>
      <c r="J492" s="7" t="str">
        <f t="shared" ca="1" si="88"/>
        <v/>
      </c>
      <c r="K492" s="1" t="str">
        <f ca="1">IF(J492="Linea_para_MAIL_creada_por_LuXML",IF(ISERROR(MATCH(INDIRECT(ADDRESS(ROW()-G492,7)),D:D,0)),J492,INDIRECT(ADDRESS(MATCH(INDIRECT(ADDRESS(ROW()-G492,7)),D:D,0),1))),J492)</f>
        <v/>
      </c>
      <c r="L492" s="7">
        <f t="shared" ca="1" si="89"/>
        <v>0</v>
      </c>
      <c r="M492" s="7" t="str">
        <f t="shared" ca="1" si="91"/>
        <v/>
      </c>
      <c r="N492" s="7">
        <f t="shared" ca="1" si="90"/>
        <v>0</v>
      </c>
      <c r="O492" s="9" t="str">
        <f ca="1">IF(N492&gt;-1,INDIRECT(ADDRESS(ROW(),13)),IF(N492&lt;N491,CONCATENATE("&lt;page-count count=",CHAR(34),1+LARGE(N:N,1)-LARGE(N:N,2),CHAR(34),"/&gt;"),INDIRECT(ADDRESS(ROW()-1,13))))</f>
        <v/>
      </c>
      <c r="P492" s="1">
        <f>IF(ROW()&lt;$S$4+2,IF('XML a procesar'!A491="",P491,IF(MID('XML a procesar'!A491,1,1)="&lt;",P491,P491+1)),P491)</f>
        <v>1</v>
      </c>
      <c r="Q492" s="3"/>
    </row>
    <row r="493" spans="1:17" x14ac:dyDescent="0.25">
      <c r="A493" s="1" t="str">
        <f>IF('XML a procesar'!A492&gt;0,'XML a procesar'!A492,"")</f>
        <v/>
      </c>
      <c r="B493" s="7">
        <f t="shared" si="81"/>
        <v>0</v>
      </c>
      <c r="C493" s="1">
        <f t="shared" si="84"/>
        <v>0</v>
      </c>
      <c r="D493" s="1">
        <f t="shared" si="82"/>
        <v>0</v>
      </c>
      <c r="E493" s="1">
        <f t="shared" si="85"/>
        <v>0</v>
      </c>
      <c r="F493" s="1" t="str">
        <f t="shared" ca="1" si="83"/>
        <v/>
      </c>
      <c r="G493" s="1">
        <f t="shared" ca="1" si="86"/>
        <v>0</v>
      </c>
      <c r="H493" s="1">
        <f ca="1">IF(AND(G492&gt;0,G493&gt;G492,NOT(ISERROR(MATCH(G492,D:D,0)))),H492+1,H492)</f>
        <v>0</v>
      </c>
      <c r="I493" s="1">
        <f t="shared" ca="1" si="87"/>
        <v>0</v>
      </c>
      <c r="J493" s="7" t="str">
        <f t="shared" ca="1" si="88"/>
        <v/>
      </c>
      <c r="K493" s="1" t="str">
        <f ca="1">IF(J493="Linea_para_MAIL_creada_por_LuXML",IF(ISERROR(MATCH(INDIRECT(ADDRESS(ROW()-G493,7)),D:D,0)),J493,INDIRECT(ADDRESS(MATCH(INDIRECT(ADDRESS(ROW()-G493,7)),D:D,0),1))),J493)</f>
        <v/>
      </c>
      <c r="L493" s="7">
        <f t="shared" ca="1" si="89"/>
        <v>0</v>
      </c>
      <c r="M493" s="7" t="str">
        <f t="shared" ca="1" si="91"/>
        <v/>
      </c>
      <c r="N493" s="7">
        <f t="shared" ca="1" si="90"/>
        <v>0</v>
      </c>
      <c r="O493" s="9" t="str">
        <f ca="1">IF(N493&gt;-1,INDIRECT(ADDRESS(ROW(),13)),IF(N493&lt;N492,CONCATENATE("&lt;page-count count=",CHAR(34),1+LARGE(N:N,1)-LARGE(N:N,2),CHAR(34),"/&gt;"),INDIRECT(ADDRESS(ROW()-1,13))))</f>
        <v/>
      </c>
      <c r="P493" s="1">
        <f>IF(ROW()&lt;$S$4+2,IF('XML a procesar'!A492="",P492,IF(MID('XML a procesar'!A492,1,1)="&lt;",P492,P492+1)),P492)</f>
        <v>1</v>
      </c>
      <c r="Q493" s="3"/>
    </row>
    <row r="494" spans="1:17" x14ac:dyDescent="0.25">
      <c r="A494" s="1" t="str">
        <f>IF('XML a procesar'!A493&gt;0,'XML a procesar'!A493,"")</f>
        <v/>
      </c>
      <c r="B494" s="7">
        <f t="shared" si="81"/>
        <v>0</v>
      </c>
      <c r="C494" s="1">
        <f t="shared" si="84"/>
        <v>0</v>
      </c>
      <c r="D494" s="1">
        <f t="shared" si="82"/>
        <v>0</v>
      </c>
      <c r="E494" s="1">
        <f t="shared" si="85"/>
        <v>0</v>
      </c>
      <c r="F494" s="1" t="str">
        <f t="shared" ca="1" si="83"/>
        <v/>
      </c>
      <c r="G494" s="1">
        <f t="shared" ca="1" si="86"/>
        <v>0</v>
      </c>
      <c r="H494" s="1">
        <f ca="1">IF(AND(G493&gt;0,G494&gt;G493,NOT(ISERROR(MATCH(G493,D:D,0)))),H493+1,H493)</f>
        <v>0</v>
      </c>
      <c r="I494" s="1">
        <f t="shared" ca="1" si="87"/>
        <v>0</v>
      </c>
      <c r="J494" s="7" t="str">
        <f t="shared" ca="1" si="88"/>
        <v/>
      </c>
      <c r="K494" s="1" t="str">
        <f ca="1">IF(J494="Linea_para_MAIL_creada_por_LuXML",IF(ISERROR(MATCH(INDIRECT(ADDRESS(ROW()-G494,7)),D:D,0)),J494,INDIRECT(ADDRESS(MATCH(INDIRECT(ADDRESS(ROW()-G494,7)),D:D,0),1))),J494)</f>
        <v/>
      </c>
      <c r="L494" s="7">
        <f t="shared" ca="1" si="89"/>
        <v>0</v>
      </c>
      <c r="M494" s="7" t="str">
        <f t="shared" ca="1" si="91"/>
        <v/>
      </c>
      <c r="N494" s="7">
        <f t="shared" ca="1" si="90"/>
        <v>0</v>
      </c>
      <c r="O494" s="9" t="str">
        <f ca="1">IF(N494&gt;-1,INDIRECT(ADDRESS(ROW(),13)),IF(N494&lt;N493,CONCATENATE("&lt;page-count count=",CHAR(34),1+LARGE(N:N,1)-LARGE(N:N,2),CHAR(34),"/&gt;"),INDIRECT(ADDRESS(ROW()-1,13))))</f>
        <v/>
      </c>
      <c r="P494" s="1">
        <f>IF(ROW()&lt;$S$4+2,IF('XML a procesar'!A493="",P493,IF(MID('XML a procesar'!A493,1,1)="&lt;",P493,P493+1)),P493)</f>
        <v>1</v>
      </c>
      <c r="Q494" s="3"/>
    </row>
    <row r="495" spans="1:17" x14ac:dyDescent="0.25">
      <c r="A495" s="1" t="str">
        <f>IF('XML a procesar'!A494&gt;0,'XML a procesar'!A494,"")</f>
        <v/>
      </c>
      <c r="B495" s="7">
        <f t="shared" si="81"/>
        <v>0</v>
      </c>
      <c r="C495" s="1">
        <f t="shared" si="84"/>
        <v>0</v>
      </c>
      <c r="D495" s="1">
        <f t="shared" si="82"/>
        <v>0</v>
      </c>
      <c r="E495" s="1">
        <f t="shared" si="85"/>
        <v>0</v>
      </c>
      <c r="F495" s="1" t="str">
        <f t="shared" ca="1" si="83"/>
        <v/>
      </c>
      <c r="G495" s="1">
        <f t="shared" ca="1" si="86"/>
        <v>0</v>
      </c>
      <c r="H495" s="1">
        <f ca="1">IF(AND(G494&gt;0,G495&gt;G494,NOT(ISERROR(MATCH(G494,D:D,0)))),H494+1,H494)</f>
        <v>0</v>
      </c>
      <c r="I495" s="1">
        <f t="shared" ca="1" si="87"/>
        <v>0</v>
      </c>
      <c r="J495" s="7" t="str">
        <f t="shared" ca="1" si="88"/>
        <v/>
      </c>
      <c r="K495" s="1" t="str">
        <f ca="1">IF(J495="Linea_para_MAIL_creada_por_LuXML",IF(ISERROR(MATCH(INDIRECT(ADDRESS(ROW()-G495,7)),D:D,0)),J495,INDIRECT(ADDRESS(MATCH(INDIRECT(ADDRESS(ROW()-G495,7)),D:D,0),1))),J495)</f>
        <v/>
      </c>
      <c r="L495" s="7">
        <f t="shared" ca="1" si="89"/>
        <v>0</v>
      </c>
      <c r="M495" s="7" t="str">
        <f t="shared" ca="1" si="91"/>
        <v/>
      </c>
      <c r="N495" s="7">
        <f t="shared" ca="1" si="90"/>
        <v>0</v>
      </c>
      <c r="O495" s="9" t="str">
        <f ca="1">IF(N495&gt;-1,INDIRECT(ADDRESS(ROW(),13)),IF(N495&lt;N494,CONCATENATE("&lt;page-count count=",CHAR(34),1+LARGE(N:N,1)-LARGE(N:N,2),CHAR(34),"/&gt;"),INDIRECT(ADDRESS(ROW()-1,13))))</f>
        <v/>
      </c>
      <c r="P495" s="1">
        <f>IF(ROW()&lt;$S$4+2,IF('XML a procesar'!A494="",P494,IF(MID('XML a procesar'!A494,1,1)="&lt;",P494,P494+1)),P494)</f>
        <v>1</v>
      </c>
      <c r="Q495" s="3"/>
    </row>
    <row r="496" spans="1:17" x14ac:dyDescent="0.25">
      <c r="A496" s="1" t="str">
        <f>IF('XML a procesar'!A495&gt;0,'XML a procesar'!A495,"")</f>
        <v/>
      </c>
      <c r="B496" s="7">
        <f t="shared" si="81"/>
        <v>0</v>
      </c>
      <c r="C496" s="1">
        <f t="shared" si="84"/>
        <v>0</v>
      </c>
      <c r="D496" s="1">
        <f t="shared" si="82"/>
        <v>0</v>
      </c>
      <c r="E496" s="1">
        <f t="shared" si="85"/>
        <v>0</v>
      </c>
      <c r="F496" s="1" t="str">
        <f t="shared" ca="1" si="83"/>
        <v/>
      </c>
      <c r="G496" s="1">
        <f t="shared" ca="1" si="86"/>
        <v>0</v>
      </c>
      <c r="H496" s="1">
        <f ca="1">IF(AND(G495&gt;0,G496&gt;G495,NOT(ISERROR(MATCH(G495,D:D,0)))),H495+1,H495)</f>
        <v>0</v>
      </c>
      <c r="I496" s="1">
        <f t="shared" ca="1" si="87"/>
        <v>0</v>
      </c>
      <c r="J496" s="7" t="str">
        <f t="shared" ca="1" si="88"/>
        <v/>
      </c>
      <c r="K496" s="1" t="str">
        <f ca="1">IF(J496="Linea_para_MAIL_creada_por_LuXML",IF(ISERROR(MATCH(INDIRECT(ADDRESS(ROW()-G496,7)),D:D,0)),J496,INDIRECT(ADDRESS(MATCH(INDIRECT(ADDRESS(ROW()-G496,7)),D:D,0),1))),J496)</f>
        <v/>
      </c>
      <c r="L496" s="7">
        <f t="shared" ca="1" si="89"/>
        <v>0</v>
      </c>
      <c r="M496" s="7" t="str">
        <f t="shared" ca="1" si="91"/>
        <v/>
      </c>
      <c r="N496" s="7">
        <f t="shared" ca="1" si="90"/>
        <v>0</v>
      </c>
      <c r="O496" s="9" t="str">
        <f ca="1">IF(N496&gt;-1,INDIRECT(ADDRESS(ROW(),13)),IF(N496&lt;N495,CONCATENATE("&lt;page-count count=",CHAR(34),1+LARGE(N:N,1)-LARGE(N:N,2),CHAR(34),"/&gt;"),INDIRECT(ADDRESS(ROW()-1,13))))</f>
        <v/>
      </c>
      <c r="P496" s="1">
        <f>IF(ROW()&lt;$S$4+2,IF('XML a procesar'!A495="",P495,IF(MID('XML a procesar'!A495,1,1)="&lt;",P495,P495+1)),P495)</f>
        <v>1</v>
      </c>
      <c r="Q496" s="3"/>
    </row>
    <row r="497" spans="1:17" x14ac:dyDescent="0.25">
      <c r="A497" s="1" t="str">
        <f>IF('XML a procesar'!A496&gt;0,'XML a procesar'!A496,"")</f>
        <v/>
      </c>
      <c r="B497" s="7">
        <f t="shared" si="81"/>
        <v>0</v>
      </c>
      <c r="C497" s="1">
        <f t="shared" si="84"/>
        <v>0</v>
      </c>
      <c r="D497" s="1">
        <f t="shared" si="82"/>
        <v>0</v>
      </c>
      <c r="E497" s="1">
        <f t="shared" si="85"/>
        <v>0</v>
      </c>
      <c r="F497" s="1" t="str">
        <f t="shared" ca="1" si="83"/>
        <v/>
      </c>
      <c r="G497" s="1">
        <f t="shared" ca="1" si="86"/>
        <v>0</v>
      </c>
      <c r="H497" s="1">
        <f ca="1">IF(AND(G496&gt;0,G497&gt;G496,NOT(ISERROR(MATCH(G496,D:D,0)))),H496+1,H496)</f>
        <v>0</v>
      </c>
      <c r="I497" s="1">
        <f t="shared" ca="1" si="87"/>
        <v>0</v>
      </c>
      <c r="J497" s="7" t="str">
        <f t="shared" ca="1" si="88"/>
        <v/>
      </c>
      <c r="K497" s="1" t="str">
        <f ca="1">IF(J497="Linea_para_MAIL_creada_por_LuXML",IF(ISERROR(MATCH(INDIRECT(ADDRESS(ROW()-G497,7)),D:D,0)),J497,INDIRECT(ADDRESS(MATCH(INDIRECT(ADDRESS(ROW()-G497,7)),D:D,0),1))),J497)</f>
        <v/>
      </c>
      <c r="L497" s="7">
        <f t="shared" ca="1" si="89"/>
        <v>0</v>
      </c>
      <c r="M497" s="7" t="str">
        <f t="shared" ca="1" si="91"/>
        <v/>
      </c>
      <c r="N497" s="7">
        <f t="shared" ca="1" si="90"/>
        <v>0</v>
      </c>
      <c r="O497" s="9" t="str">
        <f ca="1">IF(N497&gt;-1,INDIRECT(ADDRESS(ROW(),13)),IF(N497&lt;N496,CONCATENATE("&lt;page-count count=",CHAR(34),1+LARGE(N:N,1)-LARGE(N:N,2),CHAR(34),"/&gt;"),INDIRECT(ADDRESS(ROW()-1,13))))</f>
        <v/>
      </c>
      <c r="P497" s="1">
        <f>IF(ROW()&lt;$S$4+2,IF('XML a procesar'!A496="",P496,IF(MID('XML a procesar'!A496,1,1)="&lt;",P496,P496+1)),P496)</f>
        <v>1</v>
      </c>
      <c r="Q497" s="3"/>
    </row>
    <row r="498" spans="1:17" x14ac:dyDescent="0.25">
      <c r="A498" s="1" t="str">
        <f>IF('XML a procesar'!A497&gt;0,'XML a procesar'!A497,"")</f>
        <v/>
      </c>
      <c r="B498" s="7">
        <f t="shared" si="81"/>
        <v>0</v>
      </c>
      <c r="C498" s="1">
        <f t="shared" si="84"/>
        <v>0</v>
      </c>
      <c r="D498" s="1">
        <f t="shared" si="82"/>
        <v>0</v>
      </c>
      <c r="E498" s="1">
        <f t="shared" si="85"/>
        <v>0</v>
      </c>
      <c r="F498" s="1" t="str">
        <f t="shared" ca="1" si="83"/>
        <v/>
      </c>
      <c r="G498" s="1">
        <f t="shared" ca="1" si="86"/>
        <v>0</v>
      </c>
      <c r="H498" s="1">
        <f ca="1">IF(AND(G497&gt;0,G498&gt;G497,NOT(ISERROR(MATCH(G497,D:D,0)))),H497+1,H497)</f>
        <v>0</v>
      </c>
      <c r="I498" s="1">
        <f t="shared" ca="1" si="87"/>
        <v>0</v>
      </c>
      <c r="J498" s="7" t="str">
        <f t="shared" ca="1" si="88"/>
        <v/>
      </c>
      <c r="K498" s="1" t="str">
        <f ca="1">IF(J498="Linea_para_MAIL_creada_por_LuXML",IF(ISERROR(MATCH(INDIRECT(ADDRESS(ROW()-G498,7)),D:D,0)),J498,INDIRECT(ADDRESS(MATCH(INDIRECT(ADDRESS(ROW()-G498,7)),D:D,0),1))),J498)</f>
        <v/>
      </c>
      <c r="L498" s="7">
        <f t="shared" ca="1" si="89"/>
        <v>0</v>
      </c>
      <c r="M498" s="7" t="str">
        <f t="shared" ca="1" si="91"/>
        <v/>
      </c>
      <c r="N498" s="7">
        <f t="shared" ca="1" si="90"/>
        <v>0</v>
      </c>
      <c r="O498" s="9" t="str">
        <f ca="1">IF(N498&gt;-1,INDIRECT(ADDRESS(ROW(),13)),IF(N498&lt;N497,CONCATENATE("&lt;page-count count=",CHAR(34),1+LARGE(N:N,1)-LARGE(N:N,2),CHAR(34),"/&gt;"),INDIRECT(ADDRESS(ROW()-1,13))))</f>
        <v/>
      </c>
      <c r="P498" s="1">
        <f>IF(ROW()&lt;$S$4+2,IF('XML a procesar'!A497="",P497,IF(MID('XML a procesar'!A497,1,1)="&lt;",P497,P497+1)),P497)</f>
        <v>1</v>
      </c>
      <c r="Q498" s="3"/>
    </row>
    <row r="499" spans="1:17" x14ac:dyDescent="0.25">
      <c r="A499" s="1" t="str">
        <f>IF('XML a procesar'!A498&gt;0,'XML a procesar'!A498,"")</f>
        <v/>
      </c>
      <c r="B499" s="7">
        <f t="shared" si="81"/>
        <v>0</v>
      </c>
      <c r="C499" s="1">
        <f t="shared" si="84"/>
        <v>0</v>
      </c>
      <c r="D499" s="1">
        <f t="shared" si="82"/>
        <v>0</v>
      </c>
      <c r="E499" s="1">
        <f t="shared" si="85"/>
        <v>0</v>
      </c>
      <c r="F499" s="1" t="str">
        <f t="shared" ca="1" si="83"/>
        <v/>
      </c>
      <c r="G499" s="1">
        <f t="shared" ca="1" si="86"/>
        <v>0</v>
      </c>
      <c r="H499" s="1">
        <f ca="1">IF(AND(G498&gt;0,G499&gt;G498,NOT(ISERROR(MATCH(G498,D:D,0)))),H498+1,H498)</f>
        <v>0</v>
      </c>
      <c r="I499" s="1">
        <f t="shared" ca="1" si="87"/>
        <v>0</v>
      </c>
      <c r="J499" s="7" t="str">
        <f t="shared" ca="1" si="88"/>
        <v/>
      </c>
      <c r="K499" s="1" t="str">
        <f ca="1">IF(J499="Linea_para_MAIL_creada_por_LuXML",IF(ISERROR(MATCH(INDIRECT(ADDRESS(ROW()-G499,7)),D:D,0)),J499,INDIRECT(ADDRESS(MATCH(INDIRECT(ADDRESS(ROW()-G499,7)),D:D,0),1))),J499)</f>
        <v/>
      </c>
      <c r="L499" s="7">
        <f t="shared" ca="1" si="89"/>
        <v>0</v>
      </c>
      <c r="M499" s="7" t="str">
        <f t="shared" ca="1" si="91"/>
        <v/>
      </c>
      <c r="N499" s="7">
        <f t="shared" ca="1" si="90"/>
        <v>0</v>
      </c>
      <c r="O499" s="9" t="str">
        <f ca="1">IF(N499&gt;-1,INDIRECT(ADDRESS(ROW(),13)),IF(N499&lt;N498,CONCATENATE("&lt;page-count count=",CHAR(34),1+LARGE(N:N,1)-LARGE(N:N,2),CHAR(34),"/&gt;"),INDIRECT(ADDRESS(ROW()-1,13))))</f>
        <v/>
      </c>
      <c r="P499" s="1">
        <f>IF(ROW()&lt;$S$4+2,IF('XML a procesar'!A498="",P498,IF(MID('XML a procesar'!A498,1,1)="&lt;",P498,P498+1)),P498)</f>
        <v>1</v>
      </c>
      <c r="Q499" s="3"/>
    </row>
    <row r="500" spans="1:17" x14ac:dyDescent="0.25">
      <c r="A500" s="1" t="str">
        <f>IF('XML a procesar'!A499&gt;0,'XML a procesar'!A499,"")</f>
        <v/>
      </c>
      <c r="B500" s="7">
        <f t="shared" si="81"/>
        <v>0</v>
      </c>
      <c r="C500" s="1">
        <f t="shared" si="84"/>
        <v>0</v>
      </c>
      <c r="D500" s="1">
        <f t="shared" si="82"/>
        <v>0</v>
      </c>
      <c r="E500" s="1">
        <f t="shared" si="85"/>
        <v>0</v>
      </c>
      <c r="F500" s="1" t="str">
        <f t="shared" ca="1" si="83"/>
        <v/>
      </c>
      <c r="G500" s="1">
        <f t="shared" ca="1" si="86"/>
        <v>0</v>
      </c>
      <c r="H500" s="1">
        <f ca="1">IF(AND(G499&gt;0,G500&gt;G499,NOT(ISERROR(MATCH(G499,D:D,0)))),H499+1,H499)</f>
        <v>0</v>
      </c>
      <c r="I500" s="1">
        <f t="shared" ca="1" si="87"/>
        <v>0</v>
      </c>
      <c r="J500" s="7" t="str">
        <f t="shared" ca="1" si="88"/>
        <v/>
      </c>
      <c r="K500" s="1" t="str">
        <f ca="1">IF(J500="Linea_para_MAIL_creada_por_LuXML",IF(ISERROR(MATCH(INDIRECT(ADDRESS(ROW()-G500,7)),D:D,0)),J500,INDIRECT(ADDRESS(MATCH(INDIRECT(ADDRESS(ROW()-G500,7)),D:D,0),1))),J500)</f>
        <v/>
      </c>
      <c r="L500" s="7">
        <f t="shared" ca="1" si="89"/>
        <v>0</v>
      </c>
      <c r="M500" s="7" t="str">
        <f t="shared" ca="1" si="91"/>
        <v/>
      </c>
      <c r="N500" s="7">
        <f t="shared" ca="1" si="90"/>
        <v>0</v>
      </c>
      <c r="O500" s="9" t="str">
        <f ca="1">IF(N500&gt;-1,INDIRECT(ADDRESS(ROW(),13)),IF(N500&lt;N499,CONCATENATE("&lt;page-count count=",CHAR(34),1+LARGE(N:N,1)-LARGE(N:N,2),CHAR(34),"/&gt;"),INDIRECT(ADDRESS(ROW()-1,13))))</f>
        <v/>
      </c>
      <c r="P500" s="1">
        <f>IF(ROW()&lt;$S$4+2,IF('XML a procesar'!A499="",P499,IF(MID('XML a procesar'!A499,1,1)="&lt;",P499,P499+1)),P499)</f>
        <v>1</v>
      </c>
      <c r="Q500" s="3"/>
    </row>
    <row r="501" spans="1:17" x14ac:dyDescent="0.25">
      <c r="A501" s="1" t="str">
        <f>IF('XML a procesar'!A500&gt;0,'XML a procesar'!A500,"")</f>
        <v/>
      </c>
      <c r="B501" s="7">
        <f t="shared" si="81"/>
        <v>0</v>
      </c>
      <c r="C501" s="1">
        <f t="shared" si="84"/>
        <v>0</v>
      </c>
      <c r="D501" s="1">
        <f t="shared" si="82"/>
        <v>0</v>
      </c>
      <c r="E501" s="1">
        <f t="shared" si="85"/>
        <v>0</v>
      </c>
      <c r="F501" s="1" t="str">
        <f t="shared" ca="1" si="83"/>
        <v/>
      </c>
      <c r="G501" s="1">
        <f t="shared" ca="1" si="86"/>
        <v>0</v>
      </c>
      <c r="H501" s="1">
        <f ca="1">IF(AND(G500&gt;0,G501&gt;G500,NOT(ISERROR(MATCH(G500,D:D,0)))),H500+1,H500)</f>
        <v>0</v>
      </c>
      <c r="I501" s="1">
        <f t="shared" ca="1" si="87"/>
        <v>0</v>
      </c>
      <c r="J501" s="7" t="str">
        <f t="shared" ca="1" si="88"/>
        <v/>
      </c>
      <c r="K501" s="1" t="str">
        <f ca="1">IF(J501="Linea_para_MAIL_creada_por_LuXML",IF(ISERROR(MATCH(INDIRECT(ADDRESS(ROW()-G501,7)),D:D,0)),J501,INDIRECT(ADDRESS(MATCH(INDIRECT(ADDRESS(ROW()-G501,7)),D:D,0),1))),J501)</f>
        <v/>
      </c>
      <c r="L501" s="7">
        <f t="shared" ca="1" si="89"/>
        <v>0</v>
      </c>
      <c r="M501" s="7" t="str">
        <f t="shared" ca="1" si="91"/>
        <v/>
      </c>
      <c r="N501" s="7">
        <f t="shared" ca="1" si="90"/>
        <v>0</v>
      </c>
      <c r="O501" s="9" t="str">
        <f ca="1">IF(N501&gt;-1,INDIRECT(ADDRESS(ROW(),13)),IF(N501&lt;N500,CONCATENATE("&lt;page-count count=",CHAR(34),1+LARGE(N:N,1)-LARGE(N:N,2),CHAR(34),"/&gt;"),INDIRECT(ADDRESS(ROW()-1,13))))</f>
        <v/>
      </c>
      <c r="P501" s="1">
        <f>IF(ROW()&lt;$S$4+2,IF('XML a procesar'!A500="",P500,IF(MID('XML a procesar'!A500,1,1)="&lt;",P500,P500+1)),P500)</f>
        <v>1</v>
      </c>
      <c r="Q501" s="3"/>
    </row>
    <row r="502" spans="1:17" x14ac:dyDescent="0.25">
      <c r="A502" s="1" t="str">
        <f>IF('XML a procesar'!A501&gt;0,'XML a procesar'!A501,"")</f>
        <v/>
      </c>
      <c r="B502" s="7">
        <f t="shared" si="81"/>
        <v>0</v>
      </c>
      <c r="C502" s="1">
        <f t="shared" si="84"/>
        <v>0</v>
      </c>
      <c r="D502" s="1">
        <f t="shared" si="82"/>
        <v>0</v>
      </c>
      <c r="E502" s="1">
        <f t="shared" si="85"/>
        <v>0</v>
      </c>
      <c r="F502" s="1" t="str">
        <f t="shared" ca="1" si="83"/>
        <v/>
      </c>
      <c r="G502" s="1">
        <f t="shared" ca="1" si="86"/>
        <v>0</v>
      </c>
      <c r="H502" s="1">
        <f ca="1">IF(AND(G501&gt;0,G502&gt;G501,NOT(ISERROR(MATCH(G501,D:D,0)))),H501+1,H501)</f>
        <v>0</v>
      </c>
      <c r="I502" s="1">
        <f t="shared" ca="1" si="87"/>
        <v>0</v>
      </c>
      <c r="J502" s="7" t="str">
        <f t="shared" ca="1" si="88"/>
        <v/>
      </c>
      <c r="K502" s="1" t="str">
        <f ca="1">IF(J502="Linea_para_MAIL_creada_por_LuXML",IF(ISERROR(MATCH(INDIRECT(ADDRESS(ROW()-G502,7)),D:D,0)),J502,INDIRECT(ADDRESS(MATCH(INDIRECT(ADDRESS(ROW()-G502,7)),D:D,0),1))),J502)</f>
        <v/>
      </c>
      <c r="L502" s="7">
        <f t="shared" ca="1" si="89"/>
        <v>0</v>
      </c>
      <c r="M502" s="7" t="str">
        <f t="shared" ca="1" si="91"/>
        <v/>
      </c>
      <c r="N502" s="7">
        <f t="shared" ca="1" si="90"/>
        <v>0</v>
      </c>
      <c r="O502" s="9" t="str">
        <f ca="1">IF(N502&gt;-1,INDIRECT(ADDRESS(ROW(),13)),IF(N502&lt;N501,CONCATENATE("&lt;page-count count=",CHAR(34),1+LARGE(N:N,1)-LARGE(N:N,2),CHAR(34),"/&gt;"),INDIRECT(ADDRESS(ROW()-1,13))))</f>
        <v/>
      </c>
      <c r="P502" s="1">
        <f>IF(ROW()&lt;$S$4+2,IF('XML a procesar'!A501="",P501,IF(MID('XML a procesar'!A501,1,1)="&lt;",P501,P501+1)),P501)</f>
        <v>1</v>
      </c>
      <c r="Q502" s="3"/>
    </row>
    <row r="503" spans="1:17" x14ac:dyDescent="0.25">
      <c r="A503" s="1" t="str">
        <f>IF('XML a procesar'!A502&gt;0,'XML a procesar'!A502,"")</f>
        <v/>
      </c>
      <c r="B503" s="7">
        <f t="shared" si="81"/>
        <v>0</v>
      </c>
      <c r="C503" s="1">
        <f t="shared" si="84"/>
        <v>0</v>
      </c>
      <c r="D503" s="1">
        <f t="shared" si="82"/>
        <v>0</v>
      </c>
      <c r="E503" s="1">
        <f t="shared" si="85"/>
        <v>0</v>
      </c>
      <c r="F503" s="1" t="str">
        <f t="shared" ca="1" si="83"/>
        <v/>
      </c>
      <c r="G503" s="1">
        <f t="shared" ca="1" si="86"/>
        <v>0</v>
      </c>
      <c r="H503" s="1">
        <f ca="1">IF(AND(G502&gt;0,G503&gt;G502,NOT(ISERROR(MATCH(G502,D:D,0)))),H502+1,H502)</f>
        <v>0</v>
      </c>
      <c r="I503" s="1">
        <f t="shared" ca="1" si="87"/>
        <v>0</v>
      </c>
      <c r="J503" s="7" t="str">
        <f t="shared" ca="1" si="88"/>
        <v/>
      </c>
      <c r="K503" s="1" t="str">
        <f ca="1">IF(J503="Linea_para_MAIL_creada_por_LuXML",IF(ISERROR(MATCH(INDIRECT(ADDRESS(ROW()-G503,7)),D:D,0)),J503,INDIRECT(ADDRESS(MATCH(INDIRECT(ADDRESS(ROW()-G503,7)),D:D,0),1))),J503)</f>
        <v/>
      </c>
      <c r="L503" s="7">
        <f t="shared" ca="1" si="89"/>
        <v>0</v>
      </c>
      <c r="M503" s="7" t="str">
        <f t="shared" ca="1" si="91"/>
        <v/>
      </c>
      <c r="N503" s="7">
        <f t="shared" ca="1" si="90"/>
        <v>0</v>
      </c>
      <c r="O503" s="9" t="str">
        <f ca="1">IF(N503&gt;-1,INDIRECT(ADDRESS(ROW(),13)),IF(N503&lt;N502,CONCATENATE("&lt;page-count count=",CHAR(34),1+LARGE(N:N,1)-LARGE(N:N,2),CHAR(34),"/&gt;"),INDIRECT(ADDRESS(ROW()-1,13))))</f>
        <v/>
      </c>
      <c r="P503" s="1">
        <f>IF(ROW()&lt;$S$4+2,IF('XML a procesar'!A502="",P502,IF(MID('XML a procesar'!A502,1,1)="&lt;",P502,P502+1)),P502)</f>
        <v>1</v>
      </c>
      <c r="Q503" s="3"/>
    </row>
    <row r="504" spans="1:17" x14ac:dyDescent="0.25">
      <c r="A504" s="1" t="str">
        <f>IF('XML a procesar'!A503&gt;0,'XML a procesar'!A503,"")</f>
        <v/>
      </c>
      <c r="B504" s="7">
        <f t="shared" si="81"/>
        <v>0</v>
      </c>
      <c r="C504" s="1">
        <f t="shared" si="84"/>
        <v>0</v>
      </c>
      <c r="D504" s="1">
        <f t="shared" si="82"/>
        <v>0</v>
      </c>
      <c r="E504" s="1">
        <f t="shared" si="85"/>
        <v>0</v>
      </c>
      <c r="F504" s="1" t="str">
        <f t="shared" ca="1" si="83"/>
        <v/>
      </c>
      <c r="G504" s="1">
        <f t="shared" ca="1" si="86"/>
        <v>0</v>
      </c>
      <c r="H504" s="1">
        <f ca="1">IF(AND(G503&gt;0,G504&gt;G503,NOT(ISERROR(MATCH(G503,D:D,0)))),H503+1,H503)</f>
        <v>0</v>
      </c>
      <c r="I504" s="1">
        <f t="shared" ca="1" si="87"/>
        <v>0</v>
      </c>
      <c r="J504" s="7" t="str">
        <f t="shared" ca="1" si="88"/>
        <v/>
      </c>
      <c r="K504" s="1" t="str">
        <f ca="1">IF(J504="Linea_para_MAIL_creada_por_LuXML",IF(ISERROR(MATCH(INDIRECT(ADDRESS(ROW()-G504,7)),D:D,0)),J504,INDIRECT(ADDRESS(MATCH(INDIRECT(ADDRESS(ROW()-G504,7)),D:D,0),1))),J504)</f>
        <v/>
      </c>
      <c r="L504" s="7">
        <f t="shared" ca="1" si="89"/>
        <v>0</v>
      </c>
      <c r="M504" s="7" t="str">
        <f t="shared" ca="1" si="91"/>
        <v/>
      </c>
      <c r="N504" s="7">
        <f t="shared" ca="1" si="90"/>
        <v>0</v>
      </c>
      <c r="O504" s="9" t="str">
        <f ca="1">IF(N504&gt;-1,INDIRECT(ADDRESS(ROW(),13)),IF(N504&lt;N503,CONCATENATE("&lt;page-count count=",CHAR(34),1+LARGE(N:N,1)-LARGE(N:N,2),CHAR(34),"/&gt;"),INDIRECT(ADDRESS(ROW()-1,13))))</f>
        <v/>
      </c>
      <c r="P504" s="1">
        <f>IF(ROW()&lt;$S$4+2,IF('XML a procesar'!A503="",P503,IF(MID('XML a procesar'!A503,1,1)="&lt;",P503,P503+1)),P503)</f>
        <v>1</v>
      </c>
      <c r="Q504" s="3"/>
    </row>
    <row r="505" spans="1:17" x14ac:dyDescent="0.25">
      <c r="A505" s="1" t="str">
        <f>IF('XML a procesar'!A504&gt;0,'XML a procesar'!A504,"")</f>
        <v/>
      </c>
      <c r="B505" s="7">
        <f t="shared" si="81"/>
        <v>0</v>
      </c>
      <c r="C505" s="1">
        <f t="shared" si="84"/>
        <v>0</v>
      </c>
      <c r="D505" s="1">
        <f t="shared" si="82"/>
        <v>0</v>
      </c>
      <c r="E505" s="1">
        <f t="shared" si="85"/>
        <v>0</v>
      </c>
      <c r="F505" s="1" t="str">
        <f t="shared" ca="1" si="83"/>
        <v/>
      </c>
      <c r="G505" s="1">
        <f t="shared" ca="1" si="86"/>
        <v>0</v>
      </c>
      <c r="H505" s="1">
        <f ca="1">IF(AND(G504&gt;0,G505&gt;G504,NOT(ISERROR(MATCH(G504,D:D,0)))),H504+1,H504)</f>
        <v>0</v>
      </c>
      <c r="I505" s="1">
        <f t="shared" ca="1" si="87"/>
        <v>0</v>
      </c>
      <c r="J505" s="7" t="str">
        <f t="shared" ca="1" si="88"/>
        <v/>
      </c>
      <c r="K505" s="1" t="str">
        <f ca="1">IF(J505="Linea_para_MAIL_creada_por_LuXML",IF(ISERROR(MATCH(INDIRECT(ADDRESS(ROW()-G505,7)),D:D,0)),J505,INDIRECT(ADDRESS(MATCH(INDIRECT(ADDRESS(ROW()-G505,7)),D:D,0),1))),J505)</f>
        <v/>
      </c>
      <c r="L505" s="7">
        <f t="shared" ca="1" si="89"/>
        <v>0</v>
      </c>
      <c r="M505" s="7" t="str">
        <f t="shared" ca="1" si="91"/>
        <v/>
      </c>
      <c r="N505" s="7">
        <f t="shared" ca="1" si="90"/>
        <v>0</v>
      </c>
      <c r="O505" s="9" t="str">
        <f ca="1">IF(N505&gt;-1,INDIRECT(ADDRESS(ROW(),13)),IF(N505&lt;N504,CONCATENATE("&lt;page-count count=",CHAR(34),1+LARGE(N:N,1)-LARGE(N:N,2),CHAR(34),"/&gt;"),INDIRECT(ADDRESS(ROW()-1,13))))</f>
        <v/>
      </c>
      <c r="P505" s="1">
        <f>IF(ROW()&lt;$S$4+2,IF('XML a procesar'!A504="",P504,IF(MID('XML a procesar'!A504,1,1)="&lt;",P504,P504+1)),P504)</f>
        <v>1</v>
      </c>
      <c r="Q505" s="3"/>
    </row>
    <row r="506" spans="1:17" x14ac:dyDescent="0.25">
      <c r="A506" s="1" t="str">
        <f>IF('XML a procesar'!A505&gt;0,'XML a procesar'!A505,"")</f>
        <v/>
      </c>
      <c r="B506" s="7">
        <f t="shared" si="81"/>
        <v>0</v>
      </c>
      <c r="C506" s="1">
        <f t="shared" si="84"/>
        <v>0</v>
      </c>
      <c r="D506" s="1">
        <f t="shared" si="82"/>
        <v>0</v>
      </c>
      <c r="E506" s="1">
        <f t="shared" si="85"/>
        <v>0</v>
      </c>
      <c r="F506" s="1" t="str">
        <f t="shared" ca="1" si="83"/>
        <v/>
      </c>
      <c r="G506" s="1">
        <f t="shared" ca="1" si="86"/>
        <v>0</v>
      </c>
      <c r="H506" s="1">
        <f ca="1">IF(AND(G505&gt;0,G506&gt;G505,NOT(ISERROR(MATCH(G505,D:D,0)))),H505+1,H505)</f>
        <v>0</v>
      </c>
      <c r="I506" s="1">
        <f t="shared" ca="1" si="87"/>
        <v>0</v>
      </c>
      <c r="J506" s="7" t="str">
        <f t="shared" ca="1" si="88"/>
        <v/>
      </c>
      <c r="K506" s="1" t="str">
        <f ca="1">IF(J506="Linea_para_MAIL_creada_por_LuXML",IF(ISERROR(MATCH(INDIRECT(ADDRESS(ROW()-G506,7)),D:D,0)),J506,INDIRECT(ADDRESS(MATCH(INDIRECT(ADDRESS(ROW()-G506,7)),D:D,0),1))),J506)</f>
        <v/>
      </c>
      <c r="L506" s="7">
        <f t="shared" ca="1" si="89"/>
        <v>0</v>
      </c>
      <c r="M506" s="7" t="str">
        <f t="shared" ca="1" si="91"/>
        <v/>
      </c>
      <c r="N506" s="7">
        <f t="shared" ca="1" si="90"/>
        <v>0</v>
      </c>
      <c r="O506" s="9" t="str">
        <f ca="1">IF(N506&gt;-1,INDIRECT(ADDRESS(ROW(),13)),IF(N506&lt;N505,CONCATENATE("&lt;page-count count=",CHAR(34),1+LARGE(N:N,1)-LARGE(N:N,2),CHAR(34),"/&gt;"),INDIRECT(ADDRESS(ROW()-1,13))))</f>
        <v/>
      </c>
      <c r="P506" s="1">
        <f>IF(ROW()&lt;$S$4+2,IF('XML a procesar'!A505="",P505,IF(MID('XML a procesar'!A505,1,1)="&lt;",P505,P505+1)),P505)</f>
        <v>1</v>
      </c>
      <c r="Q506" s="3"/>
    </row>
    <row r="507" spans="1:17" x14ac:dyDescent="0.25">
      <c r="A507" s="1" t="str">
        <f>IF('XML a procesar'!A506&gt;0,'XML a procesar'!A506,"")</f>
        <v/>
      </c>
      <c r="B507" s="7">
        <f t="shared" si="81"/>
        <v>0</v>
      </c>
      <c r="C507" s="1">
        <f t="shared" si="84"/>
        <v>0</v>
      </c>
      <c r="D507" s="1">
        <f t="shared" si="82"/>
        <v>0</v>
      </c>
      <c r="E507" s="1">
        <f t="shared" si="85"/>
        <v>0</v>
      </c>
      <c r="F507" s="1" t="str">
        <f t="shared" ca="1" si="83"/>
        <v/>
      </c>
      <c r="G507" s="1">
        <f t="shared" ca="1" si="86"/>
        <v>0</v>
      </c>
      <c r="H507" s="1">
        <f ca="1">IF(AND(G506&gt;0,G507&gt;G506,NOT(ISERROR(MATCH(G506,D:D,0)))),H506+1,H506)</f>
        <v>0</v>
      </c>
      <c r="I507" s="1">
        <f t="shared" ca="1" si="87"/>
        <v>0</v>
      </c>
      <c r="J507" s="7" t="str">
        <f t="shared" ca="1" si="88"/>
        <v/>
      </c>
      <c r="K507" s="1" t="str">
        <f ca="1">IF(J507="Linea_para_MAIL_creada_por_LuXML",IF(ISERROR(MATCH(INDIRECT(ADDRESS(ROW()-G507,7)),D:D,0)),J507,INDIRECT(ADDRESS(MATCH(INDIRECT(ADDRESS(ROW()-G507,7)),D:D,0),1))),J507)</f>
        <v/>
      </c>
      <c r="L507" s="7">
        <f t="shared" ca="1" si="89"/>
        <v>0</v>
      </c>
      <c r="M507" s="7" t="str">
        <f t="shared" ca="1" si="91"/>
        <v/>
      </c>
      <c r="N507" s="7">
        <f t="shared" ca="1" si="90"/>
        <v>0</v>
      </c>
      <c r="O507" s="9" t="str">
        <f ca="1">IF(N507&gt;-1,INDIRECT(ADDRESS(ROW(),13)),IF(N507&lt;N506,CONCATENATE("&lt;page-count count=",CHAR(34),1+LARGE(N:N,1)-LARGE(N:N,2),CHAR(34),"/&gt;"),INDIRECT(ADDRESS(ROW()-1,13))))</f>
        <v/>
      </c>
      <c r="P507" s="1">
        <f>IF(ROW()&lt;$S$4+2,IF('XML a procesar'!A506="",P506,IF(MID('XML a procesar'!A506,1,1)="&lt;",P506,P506+1)),P506)</f>
        <v>1</v>
      </c>
      <c r="Q507" s="3"/>
    </row>
    <row r="508" spans="1:17" x14ac:dyDescent="0.25">
      <c r="A508" s="1" t="str">
        <f>IF('XML a procesar'!A507&gt;0,'XML a procesar'!A507,"")</f>
        <v/>
      </c>
      <c r="B508" s="7">
        <f t="shared" si="81"/>
        <v>0</v>
      </c>
      <c r="C508" s="1">
        <f t="shared" si="84"/>
        <v>0</v>
      </c>
      <c r="D508" s="1">
        <f t="shared" si="82"/>
        <v>0</v>
      </c>
      <c r="E508" s="1">
        <f t="shared" si="85"/>
        <v>0</v>
      </c>
      <c r="F508" s="1" t="str">
        <f t="shared" ca="1" si="83"/>
        <v/>
      </c>
      <c r="G508" s="1">
        <f t="shared" ca="1" si="86"/>
        <v>0</v>
      </c>
      <c r="H508" s="1">
        <f ca="1">IF(AND(G507&gt;0,G508&gt;G507,NOT(ISERROR(MATCH(G507,D:D,0)))),H507+1,H507)</f>
        <v>0</v>
      </c>
      <c r="I508" s="1">
        <f t="shared" ca="1" si="87"/>
        <v>0</v>
      </c>
      <c r="J508" s="7" t="str">
        <f t="shared" ca="1" si="88"/>
        <v/>
      </c>
      <c r="K508" s="1" t="str">
        <f ca="1">IF(J508="Linea_para_MAIL_creada_por_LuXML",IF(ISERROR(MATCH(INDIRECT(ADDRESS(ROW()-G508,7)),D:D,0)),J508,INDIRECT(ADDRESS(MATCH(INDIRECT(ADDRESS(ROW()-G508,7)),D:D,0),1))),J508)</f>
        <v/>
      </c>
      <c r="L508" s="7">
        <f t="shared" ca="1" si="89"/>
        <v>0</v>
      </c>
      <c r="M508" s="7" t="str">
        <f t="shared" ca="1" si="91"/>
        <v/>
      </c>
      <c r="N508" s="7">
        <f t="shared" ca="1" si="90"/>
        <v>0</v>
      </c>
      <c r="O508" s="9" t="str">
        <f ca="1">IF(N508&gt;-1,INDIRECT(ADDRESS(ROW(),13)),IF(N508&lt;N507,CONCATENATE("&lt;page-count count=",CHAR(34),1+LARGE(N:N,1)-LARGE(N:N,2),CHAR(34),"/&gt;"),INDIRECT(ADDRESS(ROW()-1,13))))</f>
        <v/>
      </c>
      <c r="P508" s="1">
        <f>IF(ROW()&lt;$S$4+2,IF('XML a procesar'!A507="",P507,IF(MID('XML a procesar'!A507,1,1)="&lt;",P507,P507+1)),P507)</f>
        <v>1</v>
      </c>
      <c r="Q508" s="3"/>
    </row>
    <row r="509" spans="1:17" x14ac:dyDescent="0.25">
      <c r="A509" s="1" t="str">
        <f>IF('XML a procesar'!A508&gt;0,'XML a procesar'!A508,"")</f>
        <v/>
      </c>
      <c r="B509" s="7">
        <f t="shared" si="81"/>
        <v>0</v>
      </c>
      <c r="C509" s="1">
        <f t="shared" si="84"/>
        <v>0</v>
      </c>
      <c r="D509" s="1">
        <f t="shared" si="82"/>
        <v>0</v>
      </c>
      <c r="E509" s="1">
        <f t="shared" si="85"/>
        <v>0</v>
      </c>
      <c r="F509" s="1" t="str">
        <f t="shared" ca="1" si="83"/>
        <v/>
      </c>
      <c r="G509" s="1">
        <f t="shared" ca="1" si="86"/>
        <v>0</v>
      </c>
      <c r="H509" s="1">
        <f ca="1">IF(AND(G508&gt;0,G509&gt;G508,NOT(ISERROR(MATCH(G508,D:D,0)))),H508+1,H508)</f>
        <v>0</v>
      </c>
      <c r="I509" s="1">
        <f t="shared" ca="1" si="87"/>
        <v>0</v>
      </c>
      <c r="J509" s="7" t="str">
        <f t="shared" ca="1" si="88"/>
        <v/>
      </c>
      <c r="K509" s="1" t="str">
        <f ca="1">IF(J509="Linea_para_MAIL_creada_por_LuXML",IF(ISERROR(MATCH(INDIRECT(ADDRESS(ROW()-G509,7)),D:D,0)),J509,INDIRECT(ADDRESS(MATCH(INDIRECT(ADDRESS(ROW()-G509,7)),D:D,0),1))),J509)</f>
        <v/>
      </c>
      <c r="L509" s="7">
        <f t="shared" ca="1" si="89"/>
        <v>0</v>
      </c>
      <c r="M509" s="7" t="str">
        <f t="shared" ca="1" si="91"/>
        <v/>
      </c>
      <c r="N509" s="7">
        <f t="shared" ca="1" si="90"/>
        <v>0</v>
      </c>
      <c r="O509" s="9" t="str">
        <f ca="1">IF(N509&gt;-1,INDIRECT(ADDRESS(ROW(),13)),IF(N509&lt;N508,CONCATENATE("&lt;page-count count=",CHAR(34),1+LARGE(N:N,1)-LARGE(N:N,2),CHAR(34),"/&gt;"),INDIRECT(ADDRESS(ROW()-1,13))))</f>
        <v/>
      </c>
      <c r="P509" s="1">
        <f>IF(ROW()&lt;$S$4+2,IF('XML a procesar'!A508="",P508,IF(MID('XML a procesar'!A508,1,1)="&lt;",P508,P508+1)),P508)</f>
        <v>1</v>
      </c>
      <c r="Q509" s="3"/>
    </row>
    <row r="510" spans="1:17" x14ac:dyDescent="0.25">
      <c r="A510" s="1" t="str">
        <f>IF('XML a procesar'!A509&gt;0,'XML a procesar'!A509,"")</f>
        <v/>
      </c>
      <c r="B510" s="7">
        <f t="shared" si="81"/>
        <v>0</v>
      </c>
      <c r="C510" s="1">
        <f t="shared" si="84"/>
        <v>0</v>
      </c>
      <c r="D510" s="1">
        <f t="shared" si="82"/>
        <v>0</v>
      </c>
      <c r="E510" s="1">
        <f t="shared" si="85"/>
        <v>0</v>
      </c>
      <c r="F510" s="1" t="str">
        <f t="shared" ca="1" si="83"/>
        <v/>
      </c>
      <c r="G510" s="1">
        <f t="shared" ca="1" si="86"/>
        <v>0</v>
      </c>
      <c r="H510" s="1">
        <f ca="1">IF(AND(G509&gt;0,G510&gt;G509,NOT(ISERROR(MATCH(G509,D:D,0)))),H509+1,H509)</f>
        <v>0</v>
      </c>
      <c r="I510" s="1">
        <f t="shared" ca="1" si="87"/>
        <v>0</v>
      </c>
      <c r="J510" s="7" t="str">
        <f t="shared" ca="1" si="88"/>
        <v/>
      </c>
      <c r="K510" s="1" t="str">
        <f ca="1">IF(J510="Linea_para_MAIL_creada_por_LuXML",IF(ISERROR(MATCH(INDIRECT(ADDRESS(ROW()-G510,7)),D:D,0)),J510,INDIRECT(ADDRESS(MATCH(INDIRECT(ADDRESS(ROW()-G510,7)),D:D,0),1))),J510)</f>
        <v/>
      </c>
      <c r="L510" s="7">
        <f t="shared" ca="1" si="89"/>
        <v>0</v>
      </c>
      <c r="M510" s="7" t="str">
        <f t="shared" ca="1" si="91"/>
        <v/>
      </c>
      <c r="N510" s="7">
        <f t="shared" ca="1" si="90"/>
        <v>0</v>
      </c>
      <c r="O510" s="9" t="str">
        <f ca="1">IF(N510&gt;-1,INDIRECT(ADDRESS(ROW(),13)),IF(N510&lt;N509,CONCATENATE("&lt;page-count count=",CHAR(34),1+LARGE(N:N,1)-LARGE(N:N,2),CHAR(34),"/&gt;"),INDIRECT(ADDRESS(ROW()-1,13))))</f>
        <v/>
      </c>
      <c r="P510" s="1">
        <f>IF(ROW()&lt;$S$4+2,IF('XML a procesar'!A509="",P509,IF(MID('XML a procesar'!A509,1,1)="&lt;",P509,P509+1)),P509)</f>
        <v>1</v>
      </c>
      <c r="Q510" s="3"/>
    </row>
    <row r="511" spans="1:17" x14ac:dyDescent="0.25">
      <c r="A511" s="1" t="str">
        <f>IF('XML a procesar'!A510&gt;0,'XML a procesar'!A510,"")</f>
        <v/>
      </c>
      <c r="B511" s="7">
        <f t="shared" si="81"/>
        <v>0</v>
      </c>
      <c r="C511" s="1">
        <f t="shared" si="84"/>
        <v>0</v>
      </c>
      <c r="D511" s="1">
        <f t="shared" si="82"/>
        <v>0</v>
      </c>
      <c r="E511" s="1">
        <f t="shared" si="85"/>
        <v>0</v>
      </c>
      <c r="F511" s="1" t="str">
        <f t="shared" ca="1" si="83"/>
        <v/>
      </c>
      <c r="G511" s="1">
        <f t="shared" ca="1" si="86"/>
        <v>0</v>
      </c>
      <c r="H511" s="1">
        <f ca="1">IF(AND(G510&gt;0,G511&gt;G510,NOT(ISERROR(MATCH(G510,D:D,0)))),H510+1,H510)</f>
        <v>0</v>
      </c>
      <c r="I511" s="1">
        <f t="shared" ca="1" si="87"/>
        <v>0</v>
      </c>
      <c r="J511" s="7" t="str">
        <f t="shared" ca="1" si="88"/>
        <v/>
      </c>
      <c r="K511" s="1" t="str">
        <f ca="1">IF(J511="Linea_para_MAIL_creada_por_LuXML",IF(ISERROR(MATCH(INDIRECT(ADDRESS(ROW()-G511,7)),D:D,0)),J511,INDIRECT(ADDRESS(MATCH(INDIRECT(ADDRESS(ROW()-G511,7)),D:D,0),1))),J511)</f>
        <v/>
      </c>
      <c r="L511" s="7">
        <f t="shared" ca="1" si="89"/>
        <v>0</v>
      </c>
      <c r="M511" s="7" t="str">
        <f t="shared" ca="1" si="91"/>
        <v/>
      </c>
      <c r="N511" s="7">
        <f t="shared" ca="1" si="90"/>
        <v>0</v>
      </c>
      <c r="O511" s="9" t="str">
        <f ca="1">IF(N511&gt;-1,INDIRECT(ADDRESS(ROW(),13)),IF(N511&lt;N510,CONCATENATE("&lt;page-count count=",CHAR(34),1+LARGE(N:N,1)-LARGE(N:N,2),CHAR(34),"/&gt;"),INDIRECT(ADDRESS(ROW()-1,13))))</f>
        <v/>
      </c>
      <c r="P511" s="1">
        <f>IF(ROW()&lt;$S$4+2,IF('XML a procesar'!A510="",P510,IF(MID('XML a procesar'!A510,1,1)="&lt;",P510,P510+1)),P510)</f>
        <v>1</v>
      </c>
      <c r="Q511" s="3"/>
    </row>
    <row r="512" spans="1:17" x14ac:dyDescent="0.25">
      <c r="A512" s="1" t="str">
        <f>IF('XML a procesar'!A511&gt;0,'XML a procesar'!A511,"")</f>
        <v/>
      </c>
      <c r="B512" s="7">
        <f t="shared" si="81"/>
        <v>0</v>
      </c>
      <c r="C512" s="1">
        <f t="shared" si="84"/>
        <v>0</v>
      </c>
      <c r="D512" s="1">
        <f t="shared" si="82"/>
        <v>0</v>
      </c>
      <c r="E512" s="1">
        <f t="shared" si="85"/>
        <v>0</v>
      </c>
      <c r="F512" s="1" t="str">
        <f t="shared" ca="1" si="83"/>
        <v/>
      </c>
      <c r="G512" s="1">
        <f t="shared" ca="1" si="86"/>
        <v>0</v>
      </c>
      <c r="H512" s="1">
        <f ca="1">IF(AND(G511&gt;0,G512&gt;G511,NOT(ISERROR(MATCH(G511,D:D,0)))),H511+1,H511)</f>
        <v>0</v>
      </c>
      <c r="I512" s="1">
        <f t="shared" ca="1" si="87"/>
        <v>0</v>
      </c>
      <c r="J512" s="7" t="str">
        <f t="shared" ca="1" si="88"/>
        <v/>
      </c>
      <c r="K512" s="1" t="str">
        <f ca="1">IF(J512="Linea_para_MAIL_creada_por_LuXML",IF(ISERROR(MATCH(INDIRECT(ADDRESS(ROW()-G512,7)),D:D,0)),J512,INDIRECT(ADDRESS(MATCH(INDIRECT(ADDRESS(ROW()-G512,7)),D:D,0),1))),J512)</f>
        <v/>
      </c>
      <c r="L512" s="7">
        <f t="shared" ca="1" si="89"/>
        <v>0</v>
      </c>
      <c r="M512" s="7" t="str">
        <f t="shared" ca="1" si="91"/>
        <v/>
      </c>
      <c r="N512" s="7">
        <f t="shared" ca="1" si="90"/>
        <v>0</v>
      </c>
      <c r="O512" s="9" t="str">
        <f ca="1">IF(N512&gt;-1,INDIRECT(ADDRESS(ROW(),13)),IF(N512&lt;N511,CONCATENATE("&lt;page-count count=",CHAR(34),1+LARGE(N:N,1)-LARGE(N:N,2),CHAR(34),"/&gt;"),INDIRECT(ADDRESS(ROW()-1,13))))</f>
        <v/>
      </c>
      <c r="P512" s="1">
        <f>IF(ROW()&lt;$S$4+2,IF('XML a procesar'!A511="",P511,IF(MID('XML a procesar'!A511,1,1)="&lt;",P511,P511+1)),P511)</f>
        <v>1</v>
      </c>
      <c r="Q512" s="3"/>
    </row>
    <row r="513" spans="1:17" x14ac:dyDescent="0.25">
      <c r="A513" s="1" t="str">
        <f>IF('XML a procesar'!A512&gt;0,'XML a procesar'!A512,"")</f>
        <v/>
      </c>
      <c r="B513" s="7">
        <f t="shared" si="81"/>
        <v>0</v>
      </c>
      <c r="C513" s="1">
        <f t="shared" si="84"/>
        <v>0</v>
      </c>
      <c r="D513" s="1">
        <f t="shared" si="82"/>
        <v>0</v>
      </c>
      <c r="E513" s="1">
        <f t="shared" si="85"/>
        <v>0</v>
      </c>
      <c r="F513" s="1" t="str">
        <f t="shared" ca="1" si="83"/>
        <v/>
      </c>
      <c r="G513" s="1">
        <f t="shared" ca="1" si="86"/>
        <v>0</v>
      </c>
      <c r="H513" s="1">
        <f ca="1">IF(AND(G512&gt;0,G513&gt;G512,NOT(ISERROR(MATCH(G512,D:D,0)))),H512+1,H512)</f>
        <v>0</v>
      </c>
      <c r="I513" s="1">
        <f t="shared" ca="1" si="87"/>
        <v>0</v>
      </c>
      <c r="J513" s="7" t="str">
        <f t="shared" ca="1" si="88"/>
        <v/>
      </c>
      <c r="K513" s="1" t="str">
        <f ca="1">IF(J513="Linea_para_MAIL_creada_por_LuXML",IF(ISERROR(MATCH(INDIRECT(ADDRESS(ROW()-G513,7)),D:D,0)),J513,INDIRECT(ADDRESS(MATCH(INDIRECT(ADDRESS(ROW()-G513,7)),D:D,0),1))),J513)</f>
        <v/>
      </c>
      <c r="L513" s="7">
        <f t="shared" ca="1" si="89"/>
        <v>0</v>
      </c>
      <c r="M513" s="7" t="str">
        <f t="shared" ca="1" si="91"/>
        <v/>
      </c>
      <c r="N513" s="7">
        <f t="shared" ca="1" si="90"/>
        <v>0</v>
      </c>
      <c r="O513" s="9" t="str">
        <f ca="1">IF(N513&gt;-1,INDIRECT(ADDRESS(ROW(),13)),IF(N513&lt;N512,CONCATENATE("&lt;page-count count=",CHAR(34),1+LARGE(N:N,1)-LARGE(N:N,2),CHAR(34),"/&gt;"),INDIRECT(ADDRESS(ROW()-1,13))))</f>
        <v/>
      </c>
      <c r="P513" s="1">
        <f>IF(ROW()&lt;$S$4+2,IF('XML a procesar'!A512="",P512,IF(MID('XML a procesar'!A512,1,1)="&lt;",P512,P512+1)),P512)</f>
        <v>1</v>
      </c>
      <c r="Q513" s="3"/>
    </row>
    <row r="514" spans="1:17" x14ac:dyDescent="0.25">
      <c r="A514" s="1" t="str">
        <f>IF('XML a procesar'!A513&gt;0,'XML a procesar'!A513,"")</f>
        <v/>
      </c>
      <c r="B514" s="7">
        <f t="shared" si="81"/>
        <v>0</v>
      </c>
      <c r="C514" s="1">
        <f t="shared" si="84"/>
        <v>0</v>
      </c>
      <c r="D514" s="1">
        <f t="shared" si="82"/>
        <v>0</v>
      </c>
      <c r="E514" s="1">
        <f t="shared" si="85"/>
        <v>0</v>
      </c>
      <c r="F514" s="1" t="str">
        <f t="shared" ca="1" si="83"/>
        <v/>
      </c>
      <c r="G514" s="1">
        <f t="shared" ca="1" si="86"/>
        <v>0</v>
      </c>
      <c r="H514" s="1">
        <f ca="1">IF(AND(G513&gt;0,G514&gt;G513,NOT(ISERROR(MATCH(G513,D:D,0)))),H513+1,H513)</f>
        <v>0</v>
      </c>
      <c r="I514" s="1">
        <f t="shared" ca="1" si="87"/>
        <v>0</v>
      </c>
      <c r="J514" s="7" t="str">
        <f t="shared" ca="1" si="88"/>
        <v/>
      </c>
      <c r="K514" s="1" t="str">
        <f ca="1">IF(J514="Linea_para_MAIL_creada_por_LuXML",IF(ISERROR(MATCH(INDIRECT(ADDRESS(ROW()-G514,7)),D:D,0)),J514,INDIRECT(ADDRESS(MATCH(INDIRECT(ADDRESS(ROW()-G514,7)),D:D,0),1))),J514)</f>
        <v/>
      </c>
      <c r="L514" s="7">
        <f t="shared" ca="1" si="89"/>
        <v>0</v>
      </c>
      <c r="M514" s="7" t="str">
        <f t="shared" ca="1" si="91"/>
        <v/>
      </c>
      <c r="N514" s="7">
        <f t="shared" ca="1" si="90"/>
        <v>0</v>
      </c>
      <c r="O514" s="9" t="str">
        <f ca="1">IF(N514&gt;-1,INDIRECT(ADDRESS(ROW(),13)),IF(N514&lt;N513,CONCATENATE("&lt;page-count count=",CHAR(34),1+LARGE(N:N,1)-LARGE(N:N,2),CHAR(34),"/&gt;"),INDIRECT(ADDRESS(ROW()-1,13))))</f>
        <v/>
      </c>
      <c r="P514" s="1">
        <f>IF(ROW()&lt;$S$4+2,IF('XML a procesar'!A513="",P513,IF(MID('XML a procesar'!A513,1,1)="&lt;",P513,P513+1)),P513)</f>
        <v>1</v>
      </c>
      <c r="Q514" s="3"/>
    </row>
    <row r="515" spans="1:17" x14ac:dyDescent="0.25">
      <c r="A515" s="1" t="str">
        <f>IF('XML a procesar'!A514&gt;0,'XML a procesar'!A514,"")</f>
        <v/>
      </c>
      <c r="B515" s="7">
        <f t="shared" ref="B515:B578" si="92">IF(ISERROR(FIND("/doi.org/",A515,1)),0,1)</f>
        <v>0</v>
      </c>
      <c r="C515" s="1">
        <f t="shared" si="84"/>
        <v>0</v>
      </c>
      <c r="D515" s="1">
        <f t="shared" ref="D515:D578" si="93">IF(AND(C515&gt;0,LEFT(A515,7)="&lt;email&gt;",ISNUMBER(SEARCH("@",A515,1))),C515,IF(LEFT(A515,10)="&lt;alt-text&gt;",-1,0))</f>
        <v>0</v>
      </c>
      <c r="E515" s="1">
        <f t="shared" si="85"/>
        <v>0</v>
      </c>
      <c r="F515" s="1" t="str">
        <f t="shared" ref="F515:F578" ca="1" si="94">INDIRECT(ADDRESS(ROW()+INDIRECT(ADDRESS(ROW()+E515,5)),1))</f>
        <v/>
      </c>
      <c r="G515" s="1">
        <f t="shared" ca="1" si="86"/>
        <v>0</v>
      </c>
      <c r="H515" s="1">
        <f ca="1">IF(AND(G514&gt;0,G515&gt;G514,NOT(ISERROR(MATCH(G514,D:D,0)))),H514+1,H514)</f>
        <v>0</v>
      </c>
      <c r="I515" s="1">
        <f t="shared" ca="1" si="87"/>
        <v>0</v>
      </c>
      <c r="J515" s="7" t="str">
        <f t="shared" ca="1" si="88"/>
        <v/>
      </c>
      <c r="K515" s="1" t="str">
        <f ca="1">IF(J515="Linea_para_MAIL_creada_por_LuXML",IF(ISERROR(MATCH(INDIRECT(ADDRESS(ROW()-G515,7)),D:D,0)),J515,INDIRECT(ADDRESS(MATCH(INDIRECT(ADDRESS(ROW()-G515,7)),D:D,0),1))),J515)</f>
        <v/>
      </c>
      <c r="L515" s="7">
        <f t="shared" ca="1" si="89"/>
        <v>0</v>
      </c>
      <c r="M515" s="7" t="str">
        <f t="shared" ca="1" si="91"/>
        <v/>
      </c>
      <c r="N515" s="7">
        <f t="shared" ca="1" si="90"/>
        <v>0</v>
      </c>
      <c r="O515" s="9" t="str">
        <f ca="1">IF(N515&gt;-1,INDIRECT(ADDRESS(ROW(),13)),IF(N515&lt;N514,CONCATENATE("&lt;page-count count=",CHAR(34),1+LARGE(N:N,1)-LARGE(N:N,2),CHAR(34),"/&gt;"),INDIRECT(ADDRESS(ROW()-1,13))))</f>
        <v/>
      </c>
      <c r="P515" s="1">
        <f>IF(ROW()&lt;$S$4+2,IF('XML a procesar'!A514="",P514,IF(MID('XML a procesar'!A514,1,1)="&lt;",P514,P514+1)),P514)</f>
        <v>1</v>
      </c>
      <c r="Q515" s="3"/>
    </row>
    <row r="516" spans="1:17" x14ac:dyDescent="0.25">
      <c r="A516" s="1" t="str">
        <f>IF('XML a procesar'!A515&gt;0,'XML a procesar'!A515,"")</f>
        <v/>
      </c>
      <c r="B516" s="7">
        <f t="shared" si="92"/>
        <v>0</v>
      </c>
      <c r="C516" s="1">
        <f t="shared" ref="C516:C579" si="95">IF(LEFT(A515,16)="&lt;contrib contrib",C515+1,IF(LEFT(A515,16)="&lt;/contrib-group&gt;",0,IF(LEFT(A515,10)="&lt;/contrib&gt;",C515,C515)))</f>
        <v>0</v>
      </c>
      <c r="D516" s="1">
        <f t="shared" si="93"/>
        <v>0</v>
      </c>
      <c r="E516" s="1">
        <f t="shared" ref="E516:E579" si="96">IF(D516=0,E515,E515+1)</f>
        <v>0</v>
      </c>
      <c r="F516" s="1" t="str">
        <f t="shared" ca="1" si="94"/>
        <v/>
      </c>
      <c r="G516" s="1">
        <f t="shared" ref="G516:G579" ca="1" si="97">IF(LEFT(F516,7)="&lt;aff id",_xlfn.NUMBERVALUE(MID(F516,13,LEN(F516)-14)),IF(F516="&lt;/aff&gt;",G515+1,G515))</f>
        <v>0</v>
      </c>
      <c r="H516" s="1">
        <f ca="1">IF(AND(G515&gt;0,G516&gt;G515,NOT(ISERROR(MATCH(G515,D:D,0)))),H515+1,H515)</f>
        <v>0</v>
      </c>
      <c r="I516" s="1">
        <f t="shared" ref="I516:I579" ca="1" si="98">INDIRECT(ADDRESS(ROW()-INDIRECT(ADDRESS(ROW()-H516,8)),8))</f>
        <v>0</v>
      </c>
      <c r="J516" s="7" t="str">
        <f t="shared" ref="J516:J579" ca="1" si="99">IF(J515="Linea_para_MAIL_creada_por_LuXML","&lt;/aff&gt;",IF(I516&gt;INDIRECT(ADDRESS(ROW()-I516-1,8)),"Linea_para_MAIL_creada_por_LuXML",INDIRECT(ADDRESS(ROW()-I516,6))))</f>
        <v/>
      </c>
      <c r="K516" s="1" t="str">
        <f ca="1">IF(J516="Linea_para_MAIL_creada_por_LuXML",IF(ISERROR(MATCH(INDIRECT(ADDRESS(ROW()-G516,7)),D:D,0)),J516,INDIRECT(ADDRESS(MATCH(INDIRECT(ADDRESS(ROW()-G516,7)),D:D,0),1))),J516)</f>
        <v/>
      </c>
      <c r="L516" s="7">
        <f t="shared" ref="L516:L579" ca="1" si="100">IF(OR(MID(K514,3,5)="page&gt;",MID(K515,3,5)="page&gt;"),L515,IF(OR(K515="&lt;history&gt;",K516="&lt;history&gt;"),L515+1,L515))</f>
        <v>0</v>
      </c>
      <c r="M516" s="7" t="str">
        <f t="shared" ca="1" si="91"/>
        <v/>
      </c>
      <c r="N516" s="7">
        <f t="shared" ref="N516:N579" ca="1" si="101">IF(N515=-1,-1,IF(M516="&lt;/counts&gt;",-1,IF(OR(LEFT(M516,7)="&lt;fpage&gt;",LEFT(M516,7)="&lt;lpage&gt;"),VALUE(MID(M516,8,LEN(M516)-15)),0)))</f>
        <v>0</v>
      </c>
      <c r="O516" s="9" t="str">
        <f ca="1">IF(N516&gt;-1,INDIRECT(ADDRESS(ROW(),13)),IF(N516&lt;N515,CONCATENATE("&lt;page-count count=",CHAR(34),1+LARGE(N:N,1)-LARGE(N:N,2),CHAR(34),"/&gt;"),INDIRECT(ADDRESS(ROW()-1,13))))</f>
        <v/>
      </c>
      <c r="P516" s="1">
        <f>IF(ROW()&lt;$S$4+2,IF('XML a procesar'!A515="",P515,IF(MID('XML a procesar'!A515,1,1)="&lt;",P515,P515+1)),P515)</f>
        <v>1</v>
      </c>
      <c r="Q516" s="3"/>
    </row>
    <row r="517" spans="1:17" x14ac:dyDescent="0.25">
      <c r="A517" s="1" t="str">
        <f>IF('XML a procesar'!A516&gt;0,'XML a procesar'!A516,"")</f>
        <v/>
      </c>
      <c r="B517" s="7">
        <f t="shared" si="92"/>
        <v>0</v>
      </c>
      <c r="C517" s="1">
        <f t="shared" si="95"/>
        <v>0</v>
      </c>
      <c r="D517" s="1">
        <f t="shared" si="93"/>
        <v>0</v>
      </c>
      <c r="E517" s="1">
        <f t="shared" si="96"/>
        <v>0</v>
      </c>
      <c r="F517" s="1" t="str">
        <f t="shared" ca="1" si="94"/>
        <v/>
      </c>
      <c r="G517" s="1">
        <f t="shared" ca="1" si="97"/>
        <v>0</v>
      </c>
      <c r="H517" s="1">
        <f ca="1">IF(AND(G516&gt;0,G517&gt;G516,NOT(ISERROR(MATCH(G516,D:D,0)))),H516+1,H516)</f>
        <v>0</v>
      </c>
      <c r="I517" s="1">
        <f t="shared" ca="1" si="98"/>
        <v>0</v>
      </c>
      <c r="J517" s="7" t="str">
        <f t="shared" ca="1" si="99"/>
        <v/>
      </c>
      <c r="K517" s="1" t="str">
        <f ca="1">IF(J517="Linea_para_MAIL_creada_por_LuXML",IF(ISERROR(MATCH(INDIRECT(ADDRESS(ROW()-G517,7)),D:D,0)),J517,INDIRECT(ADDRESS(MATCH(INDIRECT(ADDRESS(ROW()-G517,7)),D:D,0),1))),J517)</f>
        <v/>
      </c>
      <c r="L517" s="7">
        <f t="shared" ca="1" si="100"/>
        <v>0</v>
      </c>
      <c r="M517" s="7" t="str">
        <f t="shared" ca="1" si="91"/>
        <v/>
      </c>
      <c r="N517" s="7">
        <f t="shared" ca="1" si="101"/>
        <v>0</v>
      </c>
      <c r="O517" s="9" t="str">
        <f ca="1">IF(N517&gt;-1,INDIRECT(ADDRESS(ROW(),13)),IF(N517&lt;N516,CONCATENATE("&lt;page-count count=",CHAR(34),1+LARGE(N:N,1)-LARGE(N:N,2),CHAR(34),"/&gt;"),INDIRECT(ADDRESS(ROW()-1,13))))</f>
        <v/>
      </c>
      <c r="P517" s="1">
        <f>IF(ROW()&lt;$S$4+2,IF('XML a procesar'!A516="",P516,IF(MID('XML a procesar'!A516,1,1)="&lt;",P516,P516+1)),P516)</f>
        <v>1</v>
      </c>
      <c r="Q517" s="3"/>
    </row>
    <row r="518" spans="1:17" x14ac:dyDescent="0.25">
      <c r="A518" s="1" t="str">
        <f>IF('XML a procesar'!A517&gt;0,'XML a procesar'!A517,"")</f>
        <v/>
      </c>
      <c r="B518" s="7">
        <f t="shared" si="92"/>
        <v>0</v>
      </c>
      <c r="C518" s="1">
        <f t="shared" si="95"/>
        <v>0</v>
      </c>
      <c r="D518" s="1">
        <f t="shared" si="93"/>
        <v>0</v>
      </c>
      <c r="E518" s="1">
        <f t="shared" si="96"/>
        <v>0</v>
      </c>
      <c r="F518" s="1" t="str">
        <f t="shared" ca="1" si="94"/>
        <v/>
      </c>
      <c r="G518" s="1">
        <f t="shared" ca="1" si="97"/>
        <v>0</v>
      </c>
      <c r="H518" s="1">
        <f ca="1">IF(AND(G517&gt;0,G518&gt;G517,NOT(ISERROR(MATCH(G517,D:D,0)))),H517+1,H517)</f>
        <v>0</v>
      </c>
      <c r="I518" s="1">
        <f t="shared" ca="1" si="98"/>
        <v>0</v>
      </c>
      <c r="J518" s="7" t="str">
        <f t="shared" ca="1" si="99"/>
        <v/>
      </c>
      <c r="K518" s="1" t="str">
        <f ca="1">IF(J518="Linea_para_MAIL_creada_por_LuXML",IF(ISERROR(MATCH(INDIRECT(ADDRESS(ROW()-G518,7)),D:D,0)),J518,INDIRECT(ADDRESS(MATCH(INDIRECT(ADDRESS(ROW()-G518,7)),D:D,0),1))),J518)</f>
        <v/>
      </c>
      <c r="L518" s="7">
        <f t="shared" ca="1" si="100"/>
        <v>0</v>
      </c>
      <c r="M518" s="7" t="str">
        <f t="shared" ref="M518:M581" ca="1" si="102">IF(L518&gt;L517,IF(L518=1,CONCATENATE("&lt;fpage&gt;",$S$10,"&lt;/fpage&gt;"),CONCATENATE("&lt;lpage&gt;",$S$10+1,"&lt;/lpage&gt;")),IF(ISERROR(INDIRECT(ADDRESS(ROW()-L518,11),1)),"",INDIRECT(ADDRESS(ROW()-L518,11),1)))</f>
        <v/>
      </c>
      <c r="N518" s="7">
        <f t="shared" ca="1" si="101"/>
        <v>0</v>
      </c>
      <c r="O518" s="9" t="str">
        <f ca="1">IF(N518&gt;-1,INDIRECT(ADDRESS(ROW(),13)),IF(N518&lt;N517,CONCATENATE("&lt;page-count count=",CHAR(34),1+LARGE(N:N,1)-LARGE(N:N,2),CHAR(34),"/&gt;"),INDIRECT(ADDRESS(ROW()-1,13))))</f>
        <v/>
      </c>
      <c r="P518" s="1">
        <f>IF(ROW()&lt;$S$4+2,IF('XML a procesar'!A517="",P517,IF(MID('XML a procesar'!A517,1,1)="&lt;",P517,P517+1)),P517)</f>
        <v>1</v>
      </c>
      <c r="Q518" s="3"/>
    </row>
    <row r="519" spans="1:17" x14ac:dyDescent="0.25">
      <c r="A519" s="1" t="str">
        <f>IF('XML a procesar'!A518&gt;0,'XML a procesar'!A518,"")</f>
        <v/>
      </c>
      <c r="B519" s="7">
        <f t="shared" si="92"/>
        <v>0</v>
      </c>
      <c r="C519" s="1">
        <f t="shared" si="95"/>
        <v>0</v>
      </c>
      <c r="D519" s="1">
        <f t="shared" si="93"/>
        <v>0</v>
      </c>
      <c r="E519" s="1">
        <f t="shared" si="96"/>
        <v>0</v>
      </c>
      <c r="F519" s="1" t="str">
        <f t="shared" ca="1" si="94"/>
        <v/>
      </c>
      <c r="G519" s="1">
        <f t="shared" ca="1" si="97"/>
        <v>0</v>
      </c>
      <c r="H519" s="1">
        <f ca="1">IF(AND(G518&gt;0,G519&gt;G518,NOT(ISERROR(MATCH(G518,D:D,0)))),H518+1,H518)</f>
        <v>0</v>
      </c>
      <c r="I519" s="1">
        <f t="shared" ca="1" si="98"/>
        <v>0</v>
      </c>
      <c r="J519" s="7" t="str">
        <f t="shared" ca="1" si="99"/>
        <v/>
      </c>
      <c r="K519" s="1" t="str">
        <f ca="1">IF(J519="Linea_para_MAIL_creada_por_LuXML",IF(ISERROR(MATCH(INDIRECT(ADDRESS(ROW()-G519,7)),D:D,0)),J519,INDIRECT(ADDRESS(MATCH(INDIRECT(ADDRESS(ROW()-G519,7)),D:D,0),1))),J519)</f>
        <v/>
      </c>
      <c r="L519" s="7">
        <f t="shared" ca="1" si="100"/>
        <v>0</v>
      </c>
      <c r="M519" s="7" t="str">
        <f t="shared" ca="1" si="102"/>
        <v/>
      </c>
      <c r="N519" s="7">
        <f t="shared" ca="1" si="101"/>
        <v>0</v>
      </c>
      <c r="O519" s="9" t="str">
        <f ca="1">IF(N519&gt;-1,INDIRECT(ADDRESS(ROW(),13)),IF(N519&lt;N518,CONCATENATE("&lt;page-count count=",CHAR(34),1+LARGE(N:N,1)-LARGE(N:N,2),CHAR(34),"/&gt;"),INDIRECT(ADDRESS(ROW()-1,13))))</f>
        <v/>
      </c>
      <c r="P519" s="1">
        <f>IF(ROW()&lt;$S$4+2,IF('XML a procesar'!A518="",P518,IF(MID('XML a procesar'!A518,1,1)="&lt;",P518,P518+1)),P518)</f>
        <v>1</v>
      </c>
      <c r="Q519" s="3"/>
    </row>
    <row r="520" spans="1:17" x14ac:dyDescent="0.25">
      <c r="A520" s="1" t="str">
        <f>IF('XML a procesar'!A519&gt;0,'XML a procesar'!A519,"")</f>
        <v/>
      </c>
      <c r="B520" s="7">
        <f t="shared" si="92"/>
        <v>0</v>
      </c>
      <c r="C520" s="1">
        <f t="shared" si="95"/>
        <v>0</v>
      </c>
      <c r="D520" s="1">
        <f t="shared" si="93"/>
        <v>0</v>
      </c>
      <c r="E520" s="1">
        <f t="shared" si="96"/>
        <v>0</v>
      </c>
      <c r="F520" s="1" t="str">
        <f t="shared" ca="1" si="94"/>
        <v/>
      </c>
      <c r="G520" s="1">
        <f t="shared" ca="1" si="97"/>
        <v>0</v>
      </c>
      <c r="H520" s="1">
        <f ca="1">IF(AND(G519&gt;0,G520&gt;G519,NOT(ISERROR(MATCH(G519,D:D,0)))),H519+1,H519)</f>
        <v>0</v>
      </c>
      <c r="I520" s="1">
        <f t="shared" ca="1" si="98"/>
        <v>0</v>
      </c>
      <c r="J520" s="7" t="str">
        <f t="shared" ca="1" si="99"/>
        <v/>
      </c>
      <c r="K520" s="1" t="str">
        <f ca="1">IF(J520="Linea_para_MAIL_creada_por_LuXML",IF(ISERROR(MATCH(INDIRECT(ADDRESS(ROW()-G520,7)),D:D,0)),J520,INDIRECT(ADDRESS(MATCH(INDIRECT(ADDRESS(ROW()-G520,7)),D:D,0),1))),J520)</f>
        <v/>
      </c>
      <c r="L520" s="7">
        <f t="shared" ca="1" si="100"/>
        <v>0</v>
      </c>
      <c r="M520" s="7" t="str">
        <f t="shared" ca="1" si="102"/>
        <v/>
      </c>
      <c r="N520" s="7">
        <f t="shared" ca="1" si="101"/>
        <v>0</v>
      </c>
      <c r="O520" s="9" t="str">
        <f ca="1">IF(N520&gt;-1,INDIRECT(ADDRESS(ROW(),13)),IF(N520&lt;N519,CONCATENATE("&lt;page-count count=",CHAR(34),1+LARGE(N:N,1)-LARGE(N:N,2),CHAR(34),"/&gt;"),INDIRECT(ADDRESS(ROW()-1,13))))</f>
        <v/>
      </c>
      <c r="P520" s="1">
        <f>IF(ROW()&lt;$S$4+2,IF('XML a procesar'!A519="",P519,IF(MID('XML a procesar'!A519,1,1)="&lt;",P519,P519+1)),P519)</f>
        <v>1</v>
      </c>
      <c r="Q520" s="3"/>
    </row>
    <row r="521" spans="1:17" x14ac:dyDescent="0.25">
      <c r="A521" s="1" t="str">
        <f>IF('XML a procesar'!A520&gt;0,'XML a procesar'!A520,"")</f>
        <v/>
      </c>
      <c r="B521" s="7">
        <f t="shared" si="92"/>
        <v>0</v>
      </c>
      <c r="C521" s="1">
        <f t="shared" si="95"/>
        <v>0</v>
      </c>
      <c r="D521" s="1">
        <f t="shared" si="93"/>
        <v>0</v>
      </c>
      <c r="E521" s="1">
        <f t="shared" si="96"/>
        <v>0</v>
      </c>
      <c r="F521" s="1" t="str">
        <f t="shared" ca="1" si="94"/>
        <v/>
      </c>
      <c r="G521" s="1">
        <f t="shared" ca="1" si="97"/>
        <v>0</v>
      </c>
      <c r="H521" s="1">
        <f ca="1">IF(AND(G520&gt;0,G521&gt;G520,NOT(ISERROR(MATCH(G520,D:D,0)))),H520+1,H520)</f>
        <v>0</v>
      </c>
      <c r="I521" s="1">
        <f t="shared" ca="1" si="98"/>
        <v>0</v>
      </c>
      <c r="J521" s="7" t="str">
        <f t="shared" ca="1" si="99"/>
        <v/>
      </c>
      <c r="K521" s="1" t="str">
        <f ca="1">IF(J521="Linea_para_MAIL_creada_por_LuXML",IF(ISERROR(MATCH(INDIRECT(ADDRESS(ROW()-G521,7)),D:D,0)),J521,INDIRECT(ADDRESS(MATCH(INDIRECT(ADDRESS(ROW()-G521,7)),D:D,0),1))),J521)</f>
        <v/>
      </c>
      <c r="L521" s="7">
        <f t="shared" ca="1" si="100"/>
        <v>0</v>
      </c>
      <c r="M521" s="7" t="str">
        <f t="shared" ca="1" si="102"/>
        <v/>
      </c>
      <c r="N521" s="7">
        <f t="shared" ca="1" si="101"/>
        <v>0</v>
      </c>
      <c r="O521" s="9" t="str">
        <f ca="1">IF(N521&gt;-1,INDIRECT(ADDRESS(ROW(),13)),IF(N521&lt;N520,CONCATENATE("&lt;page-count count=",CHAR(34),1+LARGE(N:N,1)-LARGE(N:N,2),CHAR(34),"/&gt;"),INDIRECT(ADDRESS(ROW()-1,13))))</f>
        <v/>
      </c>
      <c r="P521" s="1">
        <f>IF(ROW()&lt;$S$4+2,IF('XML a procesar'!A520="",P520,IF(MID('XML a procesar'!A520,1,1)="&lt;",P520,P520+1)),P520)</f>
        <v>1</v>
      </c>
      <c r="Q521" s="3"/>
    </row>
    <row r="522" spans="1:17" x14ac:dyDescent="0.25">
      <c r="A522" s="1" t="str">
        <f>IF('XML a procesar'!A521&gt;0,'XML a procesar'!A521,"")</f>
        <v/>
      </c>
      <c r="B522" s="7">
        <f t="shared" si="92"/>
        <v>0</v>
      </c>
      <c r="C522" s="1">
        <f t="shared" si="95"/>
        <v>0</v>
      </c>
      <c r="D522" s="1">
        <f t="shared" si="93"/>
        <v>0</v>
      </c>
      <c r="E522" s="1">
        <f t="shared" si="96"/>
        <v>0</v>
      </c>
      <c r="F522" s="1" t="str">
        <f t="shared" ca="1" si="94"/>
        <v/>
      </c>
      <c r="G522" s="1">
        <f t="shared" ca="1" si="97"/>
        <v>0</v>
      </c>
      <c r="H522" s="1">
        <f ca="1">IF(AND(G521&gt;0,G522&gt;G521,NOT(ISERROR(MATCH(G521,D:D,0)))),H521+1,H521)</f>
        <v>0</v>
      </c>
      <c r="I522" s="1">
        <f t="shared" ca="1" si="98"/>
        <v>0</v>
      </c>
      <c r="J522" s="7" t="str">
        <f t="shared" ca="1" si="99"/>
        <v/>
      </c>
      <c r="K522" s="1" t="str">
        <f ca="1">IF(J522="Linea_para_MAIL_creada_por_LuXML",IF(ISERROR(MATCH(INDIRECT(ADDRESS(ROW()-G522,7)),D:D,0)),J522,INDIRECT(ADDRESS(MATCH(INDIRECT(ADDRESS(ROW()-G522,7)),D:D,0),1))),J522)</f>
        <v/>
      </c>
      <c r="L522" s="7">
        <f t="shared" ca="1" si="100"/>
        <v>0</v>
      </c>
      <c r="M522" s="7" t="str">
        <f t="shared" ca="1" si="102"/>
        <v/>
      </c>
      <c r="N522" s="7">
        <f t="shared" ca="1" si="101"/>
        <v>0</v>
      </c>
      <c r="O522" s="9" t="str">
        <f ca="1">IF(N522&gt;-1,INDIRECT(ADDRESS(ROW(),13)),IF(N522&lt;N521,CONCATENATE("&lt;page-count count=",CHAR(34),1+LARGE(N:N,1)-LARGE(N:N,2),CHAR(34),"/&gt;"),INDIRECT(ADDRESS(ROW()-1,13))))</f>
        <v/>
      </c>
      <c r="P522" s="1">
        <f>IF(ROW()&lt;$S$4+2,IF('XML a procesar'!A521="",P521,IF(MID('XML a procesar'!A521,1,1)="&lt;",P521,P521+1)),P521)</f>
        <v>1</v>
      </c>
      <c r="Q522" s="3"/>
    </row>
    <row r="523" spans="1:17" x14ac:dyDescent="0.25">
      <c r="A523" s="1" t="str">
        <f>IF('XML a procesar'!A522&gt;0,'XML a procesar'!A522,"")</f>
        <v/>
      </c>
      <c r="B523" s="7">
        <f t="shared" si="92"/>
        <v>0</v>
      </c>
      <c r="C523" s="1">
        <f t="shared" si="95"/>
        <v>0</v>
      </c>
      <c r="D523" s="1">
        <f t="shared" si="93"/>
        <v>0</v>
      </c>
      <c r="E523" s="1">
        <f t="shared" si="96"/>
        <v>0</v>
      </c>
      <c r="F523" s="1" t="str">
        <f t="shared" ca="1" si="94"/>
        <v/>
      </c>
      <c r="G523" s="1">
        <f t="shared" ca="1" si="97"/>
        <v>0</v>
      </c>
      <c r="H523" s="1">
        <f ca="1">IF(AND(G522&gt;0,G523&gt;G522,NOT(ISERROR(MATCH(G522,D:D,0)))),H522+1,H522)</f>
        <v>0</v>
      </c>
      <c r="I523" s="1">
        <f t="shared" ca="1" si="98"/>
        <v>0</v>
      </c>
      <c r="J523" s="7" t="str">
        <f t="shared" ca="1" si="99"/>
        <v/>
      </c>
      <c r="K523" s="1" t="str">
        <f ca="1">IF(J523="Linea_para_MAIL_creada_por_LuXML",IF(ISERROR(MATCH(INDIRECT(ADDRESS(ROW()-G523,7)),D:D,0)),J523,INDIRECT(ADDRESS(MATCH(INDIRECT(ADDRESS(ROW()-G523,7)),D:D,0),1))),J523)</f>
        <v/>
      </c>
      <c r="L523" s="7">
        <f t="shared" ca="1" si="100"/>
        <v>0</v>
      </c>
      <c r="M523" s="7" t="str">
        <f t="shared" ca="1" si="102"/>
        <v/>
      </c>
      <c r="N523" s="7">
        <f t="shared" ca="1" si="101"/>
        <v>0</v>
      </c>
      <c r="O523" s="9" t="str">
        <f ca="1">IF(N523&gt;-1,INDIRECT(ADDRESS(ROW(),13)),IF(N523&lt;N522,CONCATENATE("&lt;page-count count=",CHAR(34),1+LARGE(N:N,1)-LARGE(N:N,2),CHAR(34),"/&gt;"),INDIRECT(ADDRESS(ROW()-1,13))))</f>
        <v/>
      </c>
      <c r="P523" s="1">
        <f>IF(ROW()&lt;$S$4+2,IF('XML a procesar'!A522="",P522,IF(MID('XML a procesar'!A522,1,1)="&lt;",P522,P522+1)),P522)</f>
        <v>1</v>
      </c>
      <c r="Q523" s="3"/>
    </row>
    <row r="524" spans="1:17" x14ac:dyDescent="0.25">
      <c r="A524" s="1" t="str">
        <f>IF('XML a procesar'!A523&gt;0,'XML a procesar'!A523,"")</f>
        <v/>
      </c>
      <c r="B524" s="7">
        <f t="shared" si="92"/>
        <v>0</v>
      </c>
      <c r="C524" s="1">
        <f t="shared" si="95"/>
        <v>0</v>
      </c>
      <c r="D524" s="1">
        <f t="shared" si="93"/>
        <v>0</v>
      </c>
      <c r="E524" s="1">
        <f t="shared" si="96"/>
        <v>0</v>
      </c>
      <c r="F524" s="1" t="str">
        <f t="shared" ca="1" si="94"/>
        <v/>
      </c>
      <c r="G524" s="1">
        <f t="shared" ca="1" si="97"/>
        <v>0</v>
      </c>
      <c r="H524" s="1">
        <f ca="1">IF(AND(G523&gt;0,G524&gt;G523,NOT(ISERROR(MATCH(G523,D:D,0)))),H523+1,H523)</f>
        <v>0</v>
      </c>
      <c r="I524" s="1">
        <f t="shared" ca="1" si="98"/>
        <v>0</v>
      </c>
      <c r="J524" s="7" t="str">
        <f t="shared" ca="1" si="99"/>
        <v/>
      </c>
      <c r="K524" s="1" t="str">
        <f ca="1">IF(J524="Linea_para_MAIL_creada_por_LuXML",IF(ISERROR(MATCH(INDIRECT(ADDRESS(ROW()-G524,7)),D:D,0)),J524,INDIRECT(ADDRESS(MATCH(INDIRECT(ADDRESS(ROW()-G524,7)),D:D,0),1))),J524)</f>
        <v/>
      </c>
      <c r="L524" s="7">
        <f t="shared" ca="1" si="100"/>
        <v>0</v>
      </c>
      <c r="M524" s="7" t="str">
        <f t="shared" ca="1" si="102"/>
        <v/>
      </c>
      <c r="N524" s="7">
        <f t="shared" ca="1" si="101"/>
        <v>0</v>
      </c>
      <c r="O524" s="9" t="str">
        <f ca="1">IF(N524&gt;-1,INDIRECT(ADDRESS(ROW(),13)),IF(N524&lt;N523,CONCATENATE("&lt;page-count count=",CHAR(34),1+LARGE(N:N,1)-LARGE(N:N,2),CHAR(34),"/&gt;"),INDIRECT(ADDRESS(ROW()-1,13))))</f>
        <v/>
      </c>
      <c r="P524" s="1">
        <f>IF(ROW()&lt;$S$4+2,IF('XML a procesar'!A523="",P523,IF(MID('XML a procesar'!A523,1,1)="&lt;",P523,P523+1)),P523)</f>
        <v>1</v>
      </c>
      <c r="Q524" s="3"/>
    </row>
    <row r="525" spans="1:17" x14ac:dyDescent="0.25">
      <c r="A525" s="1" t="str">
        <f>IF('XML a procesar'!A524&gt;0,'XML a procesar'!A524,"")</f>
        <v/>
      </c>
      <c r="B525" s="7">
        <f t="shared" si="92"/>
        <v>0</v>
      </c>
      <c r="C525" s="1">
        <f t="shared" si="95"/>
        <v>0</v>
      </c>
      <c r="D525" s="1">
        <f t="shared" si="93"/>
        <v>0</v>
      </c>
      <c r="E525" s="1">
        <f t="shared" si="96"/>
        <v>0</v>
      </c>
      <c r="F525" s="1" t="str">
        <f t="shared" ca="1" si="94"/>
        <v/>
      </c>
      <c r="G525" s="1">
        <f t="shared" ca="1" si="97"/>
        <v>0</v>
      </c>
      <c r="H525" s="1">
        <f ca="1">IF(AND(G524&gt;0,G525&gt;G524,NOT(ISERROR(MATCH(G524,D:D,0)))),H524+1,H524)</f>
        <v>0</v>
      </c>
      <c r="I525" s="1">
        <f t="shared" ca="1" si="98"/>
        <v>0</v>
      </c>
      <c r="J525" s="7" t="str">
        <f t="shared" ca="1" si="99"/>
        <v/>
      </c>
      <c r="K525" s="1" t="str">
        <f ca="1">IF(J525="Linea_para_MAIL_creada_por_LuXML",IF(ISERROR(MATCH(INDIRECT(ADDRESS(ROW()-G525,7)),D:D,0)),J525,INDIRECT(ADDRESS(MATCH(INDIRECT(ADDRESS(ROW()-G525,7)),D:D,0),1))),J525)</f>
        <v/>
      </c>
      <c r="L525" s="7">
        <f t="shared" ca="1" si="100"/>
        <v>0</v>
      </c>
      <c r="M525" s="7" t="str">
        <f t="shared" ca="1" si="102"/>
        <v/>
      </c>
      <c r="N525" s="7">
        <f t="shared" ca="1" si="101"/>
        <v>0</v>
      </c>
      <c r="O525" s="9" t="str">
        <f ca="1">IF(N525&gt;-1,INDIRECT(ADDRESS(ROW(),13)),IF(N525&lt;N524,CONCATENATE("&lt;page-count count=",CHAR(34),1+LARGE(N:N,1)-LARGE(N:N,2),CHAR(34),"/&gt;"),INDIRECT(ADDRESS(ROW()-1,13))))</f>
        <v/>
      </c>
      <c r="P525" s="1">
        <f>IF(ROW()&lt;$S$4+2,IF('XML a procesar'!A524="",P524,IF(MID('XML a procesar'!A524,1,1)="&lt;",P524,P524+1)),P524)</f>
        <v>1</v>
      </c>
      <c r="Q525" s="3"/>
    </row>
    <row r="526" spans="1:17" x14ac:dyDescent="0.25">
      <c r="A526" s="1" t="str">
        <f>IF('XML a procesar'!A525&gt;0,'XML a procesar'!A525,"")</f>
        <v/>
      </c>
      <c r="B526" s="7">
        <f t="shared" si="92"/>
        <v>0</v>
      </c>
      <c r="C526" s="1">
        <f t="shared" si="95"/>
        <v>0</v>
      </c>
      <c r="D526" s="1">
        <f t="shared" si="93"/>
        <v>0</v>
      </c>
      <c r="E526" s="1">
        <f t="shared" si="96"/>
        <v>0</v>
      </c>
      <c r="F526" s="1" t="str">
        <f t="shared" ca="1" si="94"/>
        <v/>
      </c>
      <c r="G526" s="1">
        <f t="shared" ca="1" si="97"/>
        <v>0</v>
      </c>
      <c r="H526" s="1">
        <f ca="1">IF(AND(G525&gt;0,G526&gt;G525,NOT(ISERROR(MATCH(G525,D:D,0)))),H525+1,H525)</f>
        <v>0</v>
      </c>
      <c r="I526" s="1">
        <f t="shared" ca="1" si="98"/>
        <v>0</v>
      </c>
      <c r="J526" s="7" t="str">
        <f t="shared" ca="1" si="99"/>
        <v/>
      </c>
      <c r="K526" s="1" t="str">
        <f ca="1">IF(J526="Linea_para_MAIL_creada_por_LuXML",IF(ISERROR(MATCH(INDIRECT(ADDRESS(ROW()-G526,7)),D:D,0)),J526,INDIRECT(ADDRESS(MATCH(INDIRECT(ADDRESS(ROW()-G526,7)),D:D,0),1))),J526)</f>
        <v/>
      </c>
      <c r="L526" s="7">
        <f t="shared" ca="1" si="100"/>
        <v>0</v>
      </c>
      <c r="M526" s="7" t="str">
        <f t="shared" ca="1" si="102"/>
        <v/>
      </c>
      <c r="N526" s="7">
        <f t="shared" ca="1" si="101"/>
        <v>0</v>
      </c>
      <c r="O526" s="9" t="str">
        <f ca="1">IF(N526&gt;-1,INDIRECT(ADDRESS(ROW(),13)),IF(N526&lt;N525,CONCATENATE("&lt;page-count count=",CHAR(34),1+LARGE(N:N,1)-LARGE(N:N,2),CHAR(34),"/&gt;"),INDIRECT(ADDRESS(ROW()-1,13))))</f>
        <v/>
      </c>
      <c r="P526" s="1">
        <f>IF(ROW()&lt;$S$4+2,IF('XML a procesar'!A525="",P525,IF(MID('XML a procesar'!A525,1,1)="&lt;",P525,P525+1)),P525)</f>
        <v>1</v>
      </c>
      <c r="Q526" s="3"/>
    </row>
    <row r="527" spans="1:17" x14ac:dyDescent="0.25">
      <c r="A527" s="1" t="str">
        <f>IF('XML a procesar'!A526&gt;0,'XML a procesar'!A526,"")</f>
        <v/>
      </c>
      <c r="B527" s="7">
        <f t="shared" si="92"/>
        <v>0</v>
      </c>
      <c r="C527" s="1">
        <f t="shared" si="95"/>
        <v>0</v>
      </c>
      <c r="D527" s="1">
        <f t="shared" si="93"/>
        <v>0</v>
      </c>
      <c r="E527" s="1">
        <f t="shared" si="96"/>
        <v>0</v>
      </c>
      <c r="F527" s="1" t="str">
        <f t="shared" ca="1" si="94"/>
        <v/>
      </c>
      <c r="G527" s="1">
        <f t="shared" ca="1" si="97"/>
        <v>0</v>
      </c>
      <c r="H527" s="1">
        <f ca="1">IF(AND(G526&gt;0,G527&gt;G526,NOT(ISERROR(MATCH(G526,D:D,0)))),H526+1,H526)</f>
        <v>0</v>
      </c>
      <c r="I527" s="1">
        <f t="shared" ca="1" si="98"/>
        <v>0</v>
      </c>
      <c r="J527" s="7" t="str">
        <f t="shared" ca="1" si="99"/>
        <v/>
      </c>
      <c r="K527" s="1" t="str">
        <f ca="1">IF(J527="Linea_para_MAIL_creada_por_LuXML",IF(ISERROR(MATCH(INDIRECT(ADDRESS(ROW()-G527,7)),D:D,0)),J527,INDIRECT(ADDRESS(MATCH(INDIRECT(ADDRESS(ROW()-G527,7)),D:D,0),1))),J527)</f>
        <v/>
      </c>
      <c r="L527" s="7">
        <f t="shared" ca="1" si="100"/>
        <v>0</v>
      </c>
      <c r="M527" s="7" t="str">
        <f t="shared" ca="1" si="102"/>
        <v/>
      </c>
      <c r="N527" s="7">
        <f t="shared" ca="1" si="101"/>
        <v>0</v>
      </c>
      <c r="O527" s="9" t="str">
        <f ca="1">IF(N527&gt;-1,INDIRECT(ADDRESS(ROW(),13)),IF(N527&lt;N526,CONCATENATE("&lt;page-count count=",CHAR(34),1+LARGE(N:N,1)-LARGE(N:N,2),CHAR(34),"/&gt;"),INDIRECT(ADDRESS(ROW()-1,13))))</f>
        <v/>
      </c>
      <c r="P527" s="1">
        <f>IF(ROW()&lt;$S$4+2,IF('XML a procesar'!A526="",P526,IF(MID('XML a procesar'!A526,1,1)="&lt;",P526,P526+1)),P526)</f>
        <v>1</v>
      </c>
      <c r="Q527" s="3"/>
    </row>
    <row r="528" spans="1:17" x14ac:dyDescent="0.25">
      <c r="A528" s="1" t="str">
        <f>IF('XML a procesar'!A527&gt;0,'XML a procesar'!A527,"")</f>
        <v/>
      </c>
      <c r="B528" s="7">
        <f t="shared" si="92"/>
        <v>0</v>
      </c>
      <c r="C528" s="1">
        <f t="shared" si="95"/>
        <v>0</v>
      </c>
      <c r="D528" s="1">
        <f t="shared" si="93"/>
        <v>0</v>
      </c>
      <c r="E528" s="1">
        <f t="shared" si="96"/>
        <v>0</v>
      </c>
      <c r="F528" s="1" t="str">
        <f t="shared" ca="1" si="94"/>
        <v/>
      </c>
      <c r="G528" s="1">
        <f t="shared" ca="1" si="97"/>
        <v>0</v>
      </c>
      <c r="H528" s="1">
        <f ca="1">IF(AND(G527&gt;0,G528&gt;G527,NOT(ISERROR(MATCH(G527,D:D,0)))),H527+1,H527)</f>
        <v>0</v>
      </c>
      <c r="I528" s="1">
        <f t="shared" ca="1" si="98"/>
        <v>0</v>
      </c>
      <c r="J528" s="7" t="str">
        <f t="shared" ca="1" si="99"/>
        <v/>
      </c>
      <c r="K528" s="1" t="str">
        <f ca="1">IF(J528="Linea_para_MAIL_creada_por_LuXML",IF(ISERROR(MATCH(INDIRECT(ADDRESS(ROW()-G528,7)),D:D,0)),J528,INDIRECT(ADDRESS(MATCH(INDIRECT(ADDRESS(ROW()-G528,7)),D:D,0),1))),J528)</f>
        <v/>
      </c>
      <c r="L528" s="7">
        <f t="shared" ca="1" si="100"/>
        <v>0</v>
      </c>
      <c r="M528" s="7" t="str">
        <f t="shared" ca="1" si="102"/>
        <v/>
      </c>
      <c r="N528" s="7">
        <f t="shared" ca="1" si="101"/>
        <v>0</v>
      </c>
      <c r="O528" s="9" t="str">
        <f ca="1">IF(N528&gt;-1,INDIRECT(ADDRESS(ROW(),13)),IF(N528&lt;N527,CONCATENATE("&lt;page-count count=",CHAR(34),1+LARGE(N:N,1)-LARGE(N:N,2),CHAR(34),"/&gt;"),INDIRECT(ADDRESS(ROW()-1,13))))</f>
        <v/>
      </c>
      <c r="P528" s="1">
        <f>IF(ROW()&lt;$S$4+2,IF('XML a procesar'!A527="",P527,IF(MID('XML a procesar'!A527,1,1)="&lt;",P527,P527+1)),P527)</f>
        <v>1</v>
      </c>
      <c r="Q528" s="3"/>
    </row>
    <row r="529" spans="1:17" x14ac:dyDescent="0.25">
      <c r="A529" s="1" t="str">
        <f>IF('XML a procesar'!A528&gt;0,'XML a procesar'!A528,"")</f>
        <v/>
      </c>
      <c r="B529" s="7">
        <f t="shared" si="92"/>
        <v>0</v>
      </c>
      <c r="C529" s="1">
        <f t="shared" si="95"/>
        <v>0</v>
      </c>
      <c r="D529" s="1">
        <f t="shared" si="93"/>
        <v>0</v>
      </c>
      <c r="E529" s="1">
        <f t="shared" si="96"/>
        <v>0</v>
      </c>
      <c r="F529" s="1" t="str">
        <f t="shared" ca="1" si="94"/>
        <v/>
      </c>
      <c r="G529" s="1">
        <f t="shared" ca="1" si="97"/>
        <v>0</v>
      </c>
      <c r="H529" s="1">
        <f ca="1">IF(AND(G528&gt;0,G529&gt;G528,NOT(ISERROR(MATCH(G528,D:D,0)))),H528+1,H528)</f>
        <v>0</v>
      </c>
      <c r="I529" s="1">
        <f t="shared" ca="1" si="98"/>
        <v>0</v>
      </c>
      <c r="J529" s="7" t="str">
        <f t="shared" ca="1" si="99"/>
        <v/>
      </c>
      <c r="K529" s="1" t="str">
        <f ca="1">IF(J529="Linea_para_MAIL_creada_por_LuXML",IF(ISERROR(MATCH(INDIRECT(ADDRESS(ROW()-G529,7)),D:D,0)),J529,INDIRECT(ADDRESS(MATCH(INDIRECT(ADDRESS(ROW()-G529,7)),D:D,0),1))),J529)</f>
        <v/>
      </c>
      <c r="L529" s="7">
        <f t="shared" ca="1" si="100"/>
        <v>0</v>
      </c>
      <c r="M529" s="7" t="str">
        <f t="shared" ca="1" si="102"/>
        <v/>
      </c>
      <c r="N529" s="7">
        <f t="shared" ca="1" si="101"/>
        <v>0</v>
      </c>
      <c r="O529" s="9" t="str">
        <f ca="1">IF(N529&gt;-1,INDIRECT(ADDRESS(ROW(),13)),IF(N529&lt;N528,CONCATENATE("&lt;page-count count=",CHAR(34),1+LARGE(N:N,1)-LARGE(N:N,2),CHAR(34),"/&gt;"),INDIRECT(ADDRESS(ROW()-1,13))))</f>
        <v/>
      </c>
      <c r="P529" s="1">
        <f>IF(ROW()&lt;$S$4+2,IF('XML a procesar'!A528="",P528,IF(MID('XML a procesar'!A528,1,1)="&lt;",P528,P528+1)),P528)</f>
        <v>1</v>
      </c>
      <c r="Q529" s="3"/>
    </row>
    <row r="530" spans="1:17" x14ac:dyDescent="0.25">
      <c r="A530" s="1" t="str">
        <f>IF('XML a procesar'!A529&gt;0,'XML a procesar'!A529,"")</f>
        <v/>
      </c>
      <c r="B530" s="7">
        <f t="shared" si="92"/>
        <v>0</v>
      </c>
      <c r="C530" s="1">
        <f t="shared" si="95"/>
        <v>0</v>
      </c>
      <c r="D530" s="1">
        <f t="shared" si="93"/>
        <v>0</v>
      </c>
      <c r="E530" s="1">
        <f t="shared" si="96"/>
        <v>0</v>
      </c>
      <c r="F530" s="1" t="str">
        <f t="shared" ca="1" si="94"/>
        <v/>
      </c>
      <c r="G530" s="1">
        <f t="shared" ca="1" si="97"/>
        <v>0</v>
      </c>
      <c r="H530" s="1">
        <f ca="1">IF(AND(G529&gt;0,G530&gt;G529,NOT(ISERROR(MATCH(G529,D:D,0)))),H529+1,H529)</f>
        <v>0</v>
      </c>
      <c r="I530" s="1">
        <f t="shared" ca="1" si="98"/>
        <v>0</v>
      </c>
      <c r="J530" s="7" t="str">
        <f t="shared" ca="1" si="99"/>
        <v/>
      </c>
      <c r="K530" s="1" t="str">
        <f ca="1">IF(J530="Linea_para_MAIL_creada_por_LuXML",IF(ISERROR(MATCH(INDIRECT(ADDRESS(ROW()-G530,7)),D:D,0)),J530,INDIRECT(ADDRESS(MATCH(INDIRECT(ADDRESS(ROW()-G530,7)),D:D,0),1))),J530)</f>
        <v/>
      </c>
      <c r="L530" s="7">
        <f t="shared" ca="1" si="100"/>
        <v>0</v>
      </c>
      <c r="M530" s="7" t="str">
        <f t="shared" ca="1" si="102"/>
        <v/>
      </c>
      <c r="N530" s="7">
        <f t="shared" ca="1" si="101"/>
        <v>0</v>
      </c>
      <c r="O530" s="9" t="str">
        <f ca="1">IF(N530&gt;-1,INDIRECT(ADDRESS(ROW(),13)),IF(N530&lt;N529,CONCATENATE("&lt;page-count count=",CHAR(34),1+LARGE(N:N,1)-LARGE(N:N,2),CHAR(34),"/&gt;"),INDIRECT(ADDRESS(ROW()-1,13))))</f>
        <v/>
      </c>
      <c r="P530" s="1">
        <f>IF(ROW()&lt;$S$4+2,IF('XML a procesar'!A529="",P529,IF(MID('XML a procesar'!A529,1,1)="&lt;",P529,P529+1)),P529)</f>
        <v>1</v>
      </c>
      <c r="Q530" s="3"/>
    </row>
    <row r="531" spans="1:17" x14ac:dyDescent="0.25">
      <c r="A531" s="1" t="str">
        <f>IF('XML a procesar'!A530&gt;0,'XML a procesar'!A530,"")</f>
        <v/>
      </c>
      <c r="B531" s="7">
        <f t="shared" si="92"/>
        <v>0</v>
      </c>
      <c r="C531" s="1">
        <f t="shared" si="95"/>
        <v>0</v>
      </c>
      <c r="D531" s="1">
        <f t="shared" si="93"/>
        <v>0</v>
      </c>
      <c r="E531" s="1">
        <f t="shared" si="96"/>
        <v>0</v>
      </c>
      <c r="F531" s="1" t="str">
        <f t="shared" ca="1" si="94"/>
        <v/>
      </c>
      <c r="G531" s="1">
        <f t="shared" ca="1" si="97"/>
        <v>0</v>
      </c>
      <c r="H531" s="1">
        <f ca="1">IF(AND(G530&gt;0,G531&gt;G530,NOT(ISERROR(MATCH(G530,D:D,0)))),H530+1,H530)</f>
        <v>0</v>
      </c>
      <c r="I531" s="1">
        <f t="shared" ca="1" si="98"/>
        <v>0</v>
      </c>
      <c r="J531" s="7" t="str">
        <f t="shared" ca="1" si="99"/>
        <v/>
      </c>
      <c r="K531" s="1" t="str">
        <f ca="1">IF(J531="Linea_para_MAIL_creada_por_LuXML",IF(ISERROR(MATCH(INDIRECT(ADDRESS(ROW()-G531,7)),D:D,0)),J531,INDIRECT(ADDRESS(MATCH(INDIRECT(ADDRESS(ROW()-G531,7)),D:D,0),1))),J531)</f>
        <v/>
      </c>
      <c r="L531" s="7">
        <f t="shared" ca="1" si="100"/>
        <v>0</v>
      </c>
      <c r="M531" s="7" t="str">
        <f t="shared" ca="1" si="102"/>
        <v/>
      </c>
      <c r="N531" s="7">
        <f t="shared" ca="1" si="101"/>
        <v>0</v>
      </c>
      <c r="O531" s="9" t="str">
        <f ca="1">IF(N531&gt;-1,INDIRECT(ADDRESS(ROW(),13)),IF(N531&lt;N530,CONCATENATE("&lt;page-count count=",CHAR(34),1+LARGE(N:N,1)-LARGE(N:N,2),CHAR(34),"/&gt;"),INDIRECT(ADDRESS(ROW()-1,13))))</f>
        <v/>
      </c>
      <c r="P531" s="1">
        <f>IF(ROW()&lt;$S$4+2,IF('XML a procesar'!A530="",P530,IF(MID('XML a procesar'!A530,1,1)="&lt;",P530,P530+1)),P530)</f>
        <v>1</v>
      </c>
      <c r="Q531" s="3"/>
    </row>
    <row r="532" spans="1:17" x14ac:dyDescent="0.25">
      <c r="A532" s="1" t="str">
        <f>IF('XML a procesar'!A531&gt;0,'XML a procesar'!A531,"")</f>
        <v/>
      </c>
      <c r="B532" s="7">
        <f t="shared" si="92"/>
        <v>0</v>
      </c>
      <c r="C532" s="1">
        <f t="shared" si="95"/>
        <v>0</v>
      </c>
      <c r="D532" s="1">
        <f t="shared" si="93"/>
        <v>0</v>
      </c>
      <c r="E532" s="1">
        <f t="shared" si="96"/>
        <v>0</v>
      </c>
      <c r="F532" s="1" t="str">
        <f t="shared" ca="1" si="94"/>
        <v/>
      </c>
      <c r="G532" s="1">
        <f t="shared" ca="1" si="97"/>
        <v>0</v>
      </c>
      <c r="H532" s="1">
        <f ca="1">IF(AND(G531&gt;0,G532&gt;G531,NOT(ISERROR(MATCH(G531,D:D,0)))),H531+1,H531)</f>
        <v>0</v>
      </c>
      <c r="I532" s="1">
        <f t="shared" ca="1" si="98"/>
        <v>0</v>
      </c>
      <c r="J532" s="7" t="str">
        <f t="shared" ca="1" si="99"/>
        <v/>
      </c>
      <c r="K532" s="1" t="str">
        <f ca="1">IF(J532="Linea_para_MAIL_creada_por_LuXML",IF(ISERROR(MATCH(INDIRECT(ADDRESS(ROW()-G532,7)),D:D,0)),J532,INDIRECT(ADDRESS(MATCH(INDIRECT(ADDRESS(ROW()-G532,7)),D:D,0),1))),J532)</f>
        <v/>
      </c>
      <c r="L532" s="7">
        <f t="shared" ca="1" si="100"/>
        <v>0</v>
      </c>
      <c r="M532" s="7" t="str">
        <f t="shared" ca="1" si="102"/>
        <v/>
      </c>
      <c r="N532" s="7">
        <f t="shared" ca="1" si="101"/>
        <v>0</v>
      </c>
      <c r="O532" s="9" t="str">
        <f ca="1">IF(N532&gt;-1,INDIRECT(ADDRESS(ROW(),13)),IF(N532&lt;N531,CONCATENATE("&lt;page-count count=",CHAR(34),1+LARGE(N:N,1)-LARGE(N:N,2),CHAR(34),"/&gt;"),INDIRECT(ADDRESS(ROW()-1,13))))</f>
        <v/>
      </c>
      <c r="P532" s="1">
        <f>IF(ROW()&lt;$S$4+2,IF('XML a procesar'!A531="",P531,IF(MID('XML a procesar'!A531,1,1)="&lt;",P531,P531+1)),P531)</f>
        <v>1</v>
      </c>
      <c r="Q532" s="3"/>
    </row>
    <row r="533" spans="1:17" x14ac:dyDescent="0.25">
      <c r="A533" s="1" t="str">
        <f>IF('XML a procesar'!A532&gt;0,'XML a procesar'!A532,"")</f>
        <v/>
      </c>
      <c r="B533" s="7">
        <f t="shared" si="92"/>
        <v>0</v>
      </c>
      <c r="C533" s="1">
        <f t="shared" si="95"/>
        <v>0</v>
      </c>
      <c r="D533" s="1">
        <f t="shared" si="93"/>
        <v>0</v>
      </c>
      <c r="E533" s="1">
        <f t="shared" si="96"/>
        <v>0</v>
      </c>
      <c r="F533" s="1" t="str">
        <f t="shared" ca="1" si="94"/>
        <v/>
      </c>
      <c r="G533" s="1">
        <f t="shared" ca="1" si="97"/>
        <v>0</v>
      </c>
      <c r="H533" s="1">
        <f ca="1">IF(AND(G532&gt;0,G533&gt;G532,NOT(ISERROR(MATCH(G532,D:D,0)))),H532+1,H532)</f>
        <v>0</v>
      </c>
      <c r="I533" s="1">
        <f t="shared" ca="1" si="98"/>
        <v>0</v>
      </c>
      <c r="J533" s="7" t="str">
        <f t="shared" ca="1" si="99"/>
        <v/>
      </c>
      <c r="K533" s="1" t="str">
        <f ca="1">IF(J533="Linea_para_MAIL_creada_por_LuXML",IF(ISERROR(MATCH(INDIRECT(ADDRESS(ROW()-G533,7)),D:D,0)),J533,INDIRECT(ADDRESS(MATCH(INDIRECT(ADDRESS(ROW()-G533,7)),D:D,0),1))),J533)</f>
        <v/>
      </c>
      <c r="L533" s="7">
        <f t="shared" ca="1" si="100"/>
        <v>0</v>
      </c>
      <c r="M533" s="7" t="str">
        <f t="shared" ca="1" si="102"/>
        <v/>
      </c>
      <c r="N533" s="7">
        <f t="shared" ca="1" si="101"/>
        <v>0</v>
      </c>
      <c r="O533" s="9" t="str">
        <f ca="1">IF(N533&gt;-1,INDIRECT(ADDRESS(ROW(),13)),IF(N533&lt;N532,CONCATENATE("&lt;page-count count=",CHAR(34),1+LARGE(N:N,1)-LARGE(N:N,2),CHAR(34),"/&gt;"),INDIRECT(ADDRESS(ROW()-1,13))))</f>
        <v/>
      </c>
      <c r="P533" s="1">
        <f>IF(ROW()&lt;$S$4+2,IF('XML a procesar'!A532="",P532,IF(MID('XML a procesar'!A532,1,1)="&lt;",P532,P532+1)),P532)</f>
        <v>1</v>
      </c>
      <c r="Q533" s="3"/>
    </row>
    <row r="534" spans="1:17" x14ac:dyDescent="0.25">
      <c r="A534" s="1" t="str">
        <f>IF('XML a procesar'!A533&gt;0,'XML a procesar'!A533,"")</f>
        <v/>
      </c>
      <c r="B534" s="7">
        <f t="shared" si="92"/>
        <v>0</v>
      </c>
      <c r="C534" s="1">
        <f t="shared" si="95"/>
        <v>0</v>
      </c>
      <c r="D534" s="1">
        <f t="shared" si="93"/>
        <v>0</v>
      </c>
      <c r="E534" s="1">
        <f t="shared" si="96"/>
        <v>0</v>
      </c>
      <c r="F534" s="1" t="str">
        <f t="shared" ca="1" si="94"/>
        <v/>
      </c>
      <c r="G534" s="1">
        <f t="shared" ca="1" si="97"/>
        <v>0</v>
      </c>
      <c r="H534" s="1">
        <f ca="1">IF(AND(G533&gt;0,G534&gt;G533,NOT(ISERROR(MATCH(G533,D:D,0)))),H533+1,H533)</f>
        <v>0</v>
      </c>
      <c r="I534" s="1">
        <f t="shared" ca="1" si="98"/>
        <v>0</v>
      </c>
      <c r="J534" s="7" t="str">
        <f t="shared" ca="1" si="99"/>
        <v/>
      </c>
      <c r="K534" s="1" t="str">
        <f ca="1">IF(J534="Linea_para_MAIL_creada_por_LuXML",IF(ISERROR(MATCH(INDIRECT(ADDRESS(ROW()-G534,7)),D:D,0)),J534,INDIRECT(ADDRESS(MATCH(INDIRECT(ADDRESS(ROW()-G534,7)),D:D,0),1))),J534)</f>
        <v/>
      </c>
      <c r="L534" s="7">
        <f t="shared" ca="1" si="100"/>
        <v>0</v>
      </c>
      <c r="M534" s="7" t="str">
        <f t="shared" ca="1" si="102"/>
        <v/>
      </c>
      <c r="N534" s="7">
        <f t="shared" ca="1" si="101"/>
        <v>0</v>
      </c>
      <c r="O534" s="9" t="str">
        <f ca="1">IF(N534&gt;-1,INDIRECT(ADDRESS(ROW(),13)),IF(N534&lt;N533,CONCATENATE("&lt;page-count count=",CHAR(34),1+LARGE(N:N,1)-LARGE(N:N,2),CHAR(34),"/&gt;"),INDIRECT(ADDRESS(ROW()-1,13))))</f>
        <v/>
      </c>
      <c r="P534" s="1">
        <f>IF(ROW()&lt;$S$4+2,IF('XML a procesar'!A533="",P533,IF(MID('XML a procesar'!A533,1,1)="&lt;",P533,P533+1)),P533)</f>
        <v>1</v>
      </c>
      <c r="Q534" s="3"/>
    </row>
    <row r="535" spans="1:17" x14ac:dyDescent="0.25">
      <c r="A535" s="1" t="str">
        <f>IF('XML a procesar'!A534&gt;0,'XML a procesar'!A534,"")</f>
        <v/>
      </c>
      <c r="B535" s="7">
        <f t="shared" si="92"/>
        <v>0</v>
      </c>
      <c r="C535" s="1">
        <f t="shared" si="95"/>
        <v>0</v>
      </c>
      <c r="D535" s="1">
        <f t="shared" si="93"/>
        <v>0</v>
      </c>
      <c r="E535" s="1">
        <f t="shared" si="96"/>
        <v>0</v>
      </c>
      <c r="F535" s="1" t="str">
        <f t="shared" ca="1" si="94"/>
        <v/>
      </c>
      <c r="G535" s="1">
        <f t="shared" ca="1" si="97"/>
        <v>0</v>
      </c>
      <c r="H535" s="1">
        <f ca="1">IF(AND(G534&gt;0,G535&gt;G534,NOT(ISERROR(MATCH(G534,D:D,0)))),H534+1,H534)</f>
        <v>0</v>
      </c>
      <c r="I535" s="1">
        <f t="shared" ca="1" si="98"/>
        <v>0</v>
      </c>
      <c r="J535" s="7" t="str">
        <f t="shared" ca="1" si="99"/>
        <v/>
      </c>
      <c r="K535" s="1" t="str">
        <f ca="1">IF(J535="Linea_para_MAIL_creada_por_LuXML",IF(ISERROR(MATCH(INDIRECT(ADDRESS(ROW()-G535,7)),D:D,0)),J535,INDIRECT(ADDRESS(MATCH(INDIRECT(ADDRESS(ROW()-G535,7)),D:D,0),1))),J535)</f>
        <v/>
      </c>
      <c r="L535" s="7">
        <f t="shared" ca="1" si="100"/>
        <v>0</v>
      </c>
      <c r="M535" s="7" t="str">
        <f t="shared" ca="1" si="102"/>
        <v/>
      </c>
      <c r="N535" s="7">
        <f t="shared" ca="1" si="101"/>
        <v>0</v>
      </c>
      <c r="O535" s="9" t="str">
        <f ca="1">IF(N535&gt;-1,INDIRECT(ADDRESS(ROW(),13)),IF(N535&lt;N534,CONCATENATE("&lt;page-count count=",CHAR(34),1+LARGE(N:N,1)-LARGE(N:N,2),CHAR(34),"/&gt;"),INDIRECT(ADDRESS(ROW()-1,13))))</f>
        <v/>
      </c>
      <c r="P535" s="1">
        <f>IF(ROW()&lt;$S$4+2,IF('XML a procesar'!A534="",P534,IF(MID('XML a procesar'!A534,1,1)="&lt;",P534,P534+1)),P534)</f>
        <v>1</v>
      </c>
      <c r="Q535" s="3"/>
    </row>
    <row r="536" spans="1:17" x14ac:dyDescent="0.25">
      <c r="A536" s="1" t="str">
        <f>IF('XML a procesar'!A535&gt;0,'XML a procesar'!A535,"")</f>
        <v/>
      </c>
      <c r="B536" s="7">
        <f t="shared" si="92"/>
        <v>0</v>
      </c>
      <c r="C536" s="1">
        <f t="shared" si="95"/>
        <v>0</v>
      </c>
      <c r="D536" s="1">
        <f t="shared" si="93"/>
        <v>0</v>
      </c>
      <c r="E536" s="1">
        <f t="shared" si="96"/>
        <v>0</v>
      </c>
      <c r="F536" s="1" t="str">
        <f t="shared" ca="1" si="94"/>
        <v/>
      </c>
      <c r="G536" s="1">
        <f t="shared" ca="1" si="97"/>
        <v>0</v>
      </c>
      <c r="H536" s="1">
        <f ca="1">IF(AND(G535&gt;0,G536&gt;G535,NOT(ISERROR(MATCH(G535,D:D,0)))),H535+1,H535)</f>
        <v>0</v>
      </c>
      <c r="I536" s="1">
        <f t="shared" ca="1" si="98"/>
        <v>0</v>
      </c>
      <c r="J536" s="7" t="str">
        <f t="shared" ca="1" si="99"/>
        <v/>
      </c>
      <c r="K536" s="1" t="str">
        <f ca="1">IF(J536="Linea_para_MAIL_creada_por_LuXML",IF(ISERROR(MATCH(INDIRECT(ADDRESS(ROW()-G536,7)),D:D,0)),J536,INDIRECT(ADDRESS(MATCH(INDIRECT(ADDRESS(ROW()-G536,7)),D:D,0),1))),J536)</f>
        <v/>
      </c>
      <c r="L536" s="7">
        <f t="shared" ca="1" si="100"/>
        <v>0</v>
      </c>
      <c r="M536" s="7" t="str">
        <f t="shared" ca="1" si="102"/>
        <v/>
      </c>
      <c r="N536" s="7">
        <f t="shared" ca="1" si="101"/>
        <v>0</v>
      </c>
      <c r="O536" s="9" t="str">
        <f ca="1">IF(N536&gt;-1,INDIRECT(ADDRESS(ROW(),13)),IF(N536&lt;N535,CONCATENATE("&lt;page-count count=",CHAR(34),1+LARGE(N:N,1)-LARGE(N:N,2),CHAR(34),"/&gt;"),INDIRECT(ADDRESS(ROW()-1,13))))</f>
        <v/>
      </c>
      <c r="P536" s="1">
        <f>IF(ROW()&lt;$S$4+2,IF('XML a procesar'!A535="",P535,IF(MID('XML a procesar'!A535,1,1)="&lt;",P535,P535+1)),P535)</f>
        <v>1</v>
      </c>
      <c r="Q536" s="3"/>
    </row>
    <row r="537" spans="1:17" x14ac:dyDescent="0.25">
      <c r="A537" s="1" t="str">
        <f>IF('XML a procesar'!A536&gt;0,'XML a procesar'!A536,"")</f>
        <v/>
      </c>
      <c r="B537" s="7">
        <f t="shared" si="92"/>
        <v>0</v>
      </c>
      <c r="C537" s="1">
        <f t="shared" si="95"/>
        <v>0</v>
      </c>
      <c r="D537" s="1">
        <f t="shared" si="93"/>
        <v>0</v>
      </c>
      <c r="E537" s="1">
        <f t="shared" si="96"/>
        <v>0</v>
      </c>
      <c r="F537" s="1" t="str">
        <f t="shared" ca="1" si="94"/>
        <v/>
      </c>
      <c r="G537" s="1">
        <f t="shared" ca="1" si="97"/>
        <v>0</v>
      </c>
      <c r="H537" s="1">
        <f ca="1">IF(AND(G536&gt;0,G537&gt;G536,NOT(ISERROR(MATCH(G536,D:D,0)))),H536+1,H536)</f>
        <v>0</v>
      </c>
      <c r="I537" s="1">
        <f t="shared" ca="1" si="98"/>
        <v>0</v>
      </c>
      <c r="J537" s="7" t="str">
        <f t="shared" ca="1" si="99"/>
        <v/>
      </c>
      <c r="K537" s="1" t="str">
        <f ca="1">IF(J537="Linea_para_MAIL_creada_por_LuXML",IF(ISERROR(MATCH(INDIRECT(ADDRESS(ROW()-G537,7)),D:D,0)),J537,INDIRECT(ADDRESS(MATCH(INDIRECT(ADDRESS(ROW()-G537,7)),D:D,0),1))),J537)</f>
        <v/>
      </c>
      <c r="L537" s="7">
        <f t="shared" ca="1" si="100"/>
        <v>0</v>
      </c>
      <c r="M537" s="7" t="str">
        <f t="shared" ca="1" si="102"/>
        <v/>
      </c>
      <c r="N537" s="7">
        <f t="shared" ca="1" si="101"/>
        <v>0</v>
      </c>
      <c r="O537" s="9" t="str">
        <f ca="1">IF(N537&gt;-1,INDIRECT(ADDRESS(ROW(),13)),IF(N537&lt;N536,CONCATENATE("&lt;page-count count=",CHAR(34),1+LARGE(N:N,1)-LARGE(N:N,2),CHAR(34),"/&gt;"),INDIRECT(ADDRESS(ROW()-1,13))))</f>
        <v/>
      </c>
      <c r="P537" s="1">
        <f>IF(ROW()&lt;$S$4+2,IF('XML a procesar'!A536="",P536,IF(MID('XML a procesar'!A536,1,1)="&lt;",P536,P536+1)),P536)</f>
        <v>1</v>
      </c>
      <c r="Q537" s="3"/>
    </row>
    <row r="538" spans="1:17" x14ac:dyDescent="0.25">
      <c r="A538" s="1" t="str">
        <f>IF('XML a procesar'!A537&gt;0,'XML a procesar'!A537,"")</f>
        <v/>
      </c>
      <c r="B538" s="7">
        <f t="shared" si="92"/>
        <v>0</v>
      </c>
      <c r="C538" s="1">
        <f t="shared" si="95"/>
        <v>0</v>
      </c>
      <c r="D538" s="1">
        <f t="shared" si="93"/>
        <v>0</v>
      </c>
      <c r="E538" s="1">
        <f t="shared" si="96"/>
        <v>0</v>
      </c>
      <c r="F538" s="1" t="str">
        <f t="shared" ca="1" si="94"/>
        <v/>
      </c>
      <c r="G538" s="1">
        <f t="shared" ca="1" si="97"/>
        <v>0</v>
      </c>
      <c r="H538" s="1">
        <f ca="1">IF(AND(G537&gt;0,G538&gt;G537,NOT(ISERROR(MATCH(G537,D:D,0)))),H537+1,H537)</f>
        <v>0</v>
      </c>
      <c r="I538" s="1">
        <f t="shared" ca="1" si="98"/>
        <v>0</v>
      </c>
      <c r="J538" s="7" t="str">
        <f t="shared" ca="1" si="99"/>
        <v/>
      </c>
      <c r="K538" s="1" t="str">
        <f ca="1">IF(J538="Linea_para_MAIL_creada_por_LuXML",IF(ISERROR(MATCH(INDIRECT(ADDRESS(ROW()-G538,7)),D:D,0)),J538,INDIRECT(ADDRESS(MATCH(INDIRECT(ADDRESS(ROW()-G538,7)),D:D,0),1))),J538)</f>
        <v/>
      </c>
      <c r="L538" s="7">
        <f t="shared" ca="1" si="100"/>
        <v>0</v>
      </c>
      <c r="M538" s="7" t="str">
        <f t="shared" ca="1" si="102"/>
        <v/>
      </c>
      <c r="N538" s="7">
        <f t="shared" ca="1" si="101"/>
        <v>0</v>
      </c>
      <c r="O538" s="9" t="str">
        <f ca="1">IF(N538&gt;-1,INDIRECT(ADDRESS(ROW(),13)),IF(N538&lt;N537,CONCATENATE("&lt;page-count count=",CHAR(34),1+LARGE(N:N,1)-LARGE(N:N,2),CHAR(34),"/&gt;"),INDIRECT(ADDRESS(ROW()-1,13))))</f>
        <v/>
      </c>
      <c r="P538" s="1">
        <f>IF(ROW()&lt;$S$4+2,IF('XML a procesar'!A537="",P537,IF(MID('XML a procesar'!A537,1,1)="&lt;",P537,P537+1)),P537)</f>
        <v>1</v>
      </c>
      <c r="Q538" s="3"/>
    </row>
    <row r="539" spans="1:17" x14ac:dyDescent="0.25">
      <c r="A539" s="1" t="str">
        <f>IF('XML a procesar'!A538&gt;0,'XML a procesar'!A538,"")</f>
        <v/>
      </c>
      <c r="B539" s="7">
        <f t="shared" si="92"/>
        <v>0</v>
      </c>
      <c r="C539" s="1">
        <f t="shared" si="95"/>
        <v>0</v>
      </c>
      <c r="D539" s="1">
        <f t="shared" si="93"/>
        <v>0</v>
      </c>
      <c r="E539" s="1">
        <f t="shared" si="96"/>
        <v>0</v>
      </c>
      <c r="F539" s="1" t="str">
        <f t="shared" ca="1" si="94"/>
        <v/>
      </c>
      <c r="G539" s="1">
        <f t="shared" ca="1" si="97"/>
        <v>0</v>
      </c>
      <c r="H539" s="1">
        <f ca="1">IF(AND(G538&gt;0,G539&gt;G538,NOT(ISERROR(MATCH(G538,D:D,0)))),H538+1,H538)</f>
        <v>0</v>
      </c>
      <c r="I539" s="1">
        <f t="shared" ca="1" si="98"/>
        <v>0</v>
      </c>
      <c r="J539" s="7" t="str">
        <f t="shared" ca="1" si="99"/>
        <v/>
      </c>
      <c r="K539" s="1" t="str">
        <f ca="1">IF(J539="Linea_para_MAIL_creada_por_LuXML",IF(ISERROR(MATCH(INDIRECT(ADDRESS(ROW()-G539,7)),D:D,0)),J539,INDIRECT(ADDRESS(MATCH(INDIRECT(ADDRESS(ROW()-G539,7)),D:D,0),1))),J539)</f>
        <v/>
      </c>
      <c r="L539" s="7">
        <f t="shared" ca="1" si="100"/>
        <v>0</v>
      </c>
      <c r="M539" s="7" t="str">
        <f t="shared" ca="1" si="102"/>
        <v/>
      </c>
      <c r="N539" s="7">
        <f t="shared" ca="1" si="101"/>
        <v>0</v>
      </c>
      <c r="O539" s="9" t="str">
        <f ca="1">IF(N539&gt;-1,INDIRECT(ADDRESS(ROW(),13)),IF(N539&lt;N538,CONCATENATE("&lt;page-count count=",CHAR(34),1+LARGE(N:N,1)-LARGE(N:N,2),CHAR(34),"/&gt;"),INDIRECT(ADDRESS(ROW()-1,13))))</f>
        <v/>
      </c>
      <c r="P539" s="1">
        <f>IF(ROW()&lt;$S$4+2,IF('XML a procesar'!A538="",P538,IF(MID('XML a procesar'!A538,1,1)="&lt;",P538,P538+1)),P538)</f>
        <v>1</v>
      </c>
      <c r="Q539" s="3"/>
    </row>
    <row r="540" spans="1:17" x14ac:dyDescent="0.25">
      <c r="A540" s="1" t="str">
        <f>IF('XML a procesar'!A539&gt;0,'XML a procesar'!A539,"")</f>
        <v/>
      </c>
      <c r="B540" s="7">
        <f t="shared" si="92"/>
        <v>0</v>
      </c>
      <c r="C540" s="1">
        <f t="shared" si="95"/>
        <v>0</v>
      </c>
      <c r="D540" s="1">
        <f t="shared" si="93"/>
        <v>0</v>
      </c>
      <c r="E540" s="1">
        <f t="shared" si="96"/>
        <v>0</v>
      </c>
      <c r="F540" s="1" t="str">
        <f t="shared" ca="1" si="94"/>
        <v/>
      </c>
      <c r="G540" s="1">
        <f t="shared" ca="1" si="97"/>
        <v>0</v>
      </c>
      <c r="H540" s="1">
        <f ca="1">IF(AND(G539&gt;0,G540&gt;G539,NOT(ISERROR(MATCH(G539,D:D,0)))),H539+1,H539)</f>
        <v>0</v>
      </c>
      <c r="I540" s="1">
        <f t="shared" ca="1" si="98"/>
        <v>0</v>
      </c>
      <c r="J540" s="7" t="str">
        <f t="shared" ca="1" si="99"/>
        <v/>
      </c>
      <c r="K540" s="1" t="str">
        <f ca="1">IF(J540="Linea_para_MAIL_creada_por_LuXML",IF(ISERROR(MATCH(INDIRECT(ADDRESS(ROW()-G540,7)),D:D,0)),J540,INDIRECT(ADDRESS(MATCH(INDIRECT(ADDRESS(ROW()-G540,7)),D:D,0),1))),J540)</f>
        <v/>
      </c>
      <c r="L540" s="7">
        <f t="shared" ca="1" si="100"/>
        <v>0</v>
      </c>
      <c r="M540" s="7" t="str">
        <f t="shared" ca="1" si="102"/>
        <v/>
      </c>
      <c r="N540" s="7">
        <f t="shared" ca="1" si="101"/>
        <v>0</v>
      </c>
      <c r="O540" s="9" t="str">
        <f ca="1">IF(N540&gt;-1,INDIRECT(ADDRESS(ROW(),13)),IF(N540&lt;N539,CONCATENATE("&lt;page-count count=",CHAR(34),1+LARGE(N:N,1)-LARGE(N:N,2),CHAR(34),"/&gt;"),INDIRECT(ADDRESS(ROW()-1,13))))</f>
        <v/>
      </c>
      <c r="P540" s="1">
        <f>IF(ROW()&lt;$S$4+2,IF('XML a procesar'!A539="",P539,IF(MID('XML a procesar'!A539,1,1)="&lt;",P539,P539+1)),P539)</f>
        <v>1</v>
      </c>
      <c r="Q540" s="3"/>
    </row>
    <row r="541" spans="1:17" x14ac:dyDescent="0.25">
      <c r="A541" s="1" t="str">
        <f>IF('XML a procesar'!A540&gt;0,'XML a procesar'!A540,"")</f>
        <v/>
      </c>
      <c r="B541" s="7">
        <f t="shared" si="92"/>
        <v>0</v>
      </c>
      <c r="C541" s="1">
        <f t="shared" si="95"/>
        <v>0</v>
      </c>
      <c r="D541" s="1">
        <f t="shared" si="93"/>
        <v>0</v>
      </c>
      <c r="E541" s="1">
        <f t="shared" si="96"/>
        <v>0</v>
      </c>
      <c r="F541" s="1" t="str">
        <f t="shared" ca="1" si="94"/>
        <v/>
      </c>
      <c r="G541" s="1">
        <f t="shared" ca="1" si="97"/>
        <v>0</v>
      </c>
      <c r="H541" s="1">
        <f ca="1">IF(AND(G540&gt;0,G541&gt;G540,NOT(ISERROR(MATCH(G540,D:D,0)))),H540+1,H540)</f>
        <v>0</v>
      </c>
      <c r="I541" s="1">
        <f t="shared" ca="1" si="98"/>
        <v>0</v>
      </c>
      <c r="J541" s="7" t="str">
        <f t="shared" ca="1" si="99"/>
        <v/>
      </c>
      <c r="K541" s="1" t="str">
        <f ca="1">IF(J541="Linea_para_MAIL_creada_por_LuXML",IF(ISERROR(MATCH(INDIRECT(ADDRESS(ROW()-G541,7)),D:D,0)),J541,INDIRECT(ADDRESS(MATCH(INDIRECT(ADDRESS(ROW()-G541,7)),D:D,0),1))),J541)</f>
        <v/>
      </c>
      <c r="L541" s="7">
        <f t="shared" ca="1" si="100"/>
        <v>0</v>
      </c>
      <c r="M541" s="7" t="str">
        <f t="shared" ca="1" si="102"/>
        <v/>
      </c>
      <c r="N541" s="7">
        <f t="shared" ca="1" si="101"/>
        <v>0</v>
      </c>
      <c r="O541" s="9" t="str">
        <f ca="1">IF(N541&gt;-1,INDIRECT(ADDRESS(ROW(),13)),IF(N541&lt;N540,CONCATENATE("&lt;page-count count=",CHAR(34),1+LARGE(N:N,1)-LARGE(N:N,2),CHAR(34),"/&gt;"),INDIRECT(ADDRESS(ROW()-1,13))))</f>
        <v/>
      </c>
      <c r="P541" s="1">
        <f>IF(ROW()&lt;$S$4+2,IF('XML a procesar'!A540="",P540,IF(MID('XML a procesar'!A540,1,1)="&lt;",P540,P540+1)),P540)</f>
        <v>1</v>
      </c>
      <c r="Q541" s="3"/>
    </row>
    <row r="542" spans="1:17" x14ac:dyDescent="0.25">
      <c r="A542" s="1" t="str">
        <f>IF('XML a procesar'!A541&gt;0,'XML a procesar'!A541,"")</f>
        <v/>
      </c>
      <c r="B542" s="7">
        <f t="shared" si="92"/>
        <v>0</v>
      </c>
      <c r="C542" s="1">
        <f t="shared" si="95"/>
        <v>0</v>
      </c>
      <c r="D542" s="1">
        <f t="shared" si="93"/>
        <v>0</v>
      </c>
      <c r="E542" s="1">
        <f t="shared" si="96"/>
        <v>0</v>
      </c>
      <c r="F542" s="1" t="str">
        <f t="shared" ca="1" si="94"/>
        <v/>
      </c>
      <c r="G542" s="1">
        <f t="shared" ca="1" si="97"/>
        <v>0</v>
      </c>
      <c r="H542" s="1">
        <f ca="1">IF(AND(G541&gt;0,G542&gt;G541,NOT(ISERROR(MATCH(G541,D:D,0)))),H541+1,H541)</f>
        <v>0</v>
      </c>
      <c r="I542" s="1">
        <f t="shared" ca="1" si="98"/>
        <v>0</v>
      </c>
      <c r="J542" s="7" t="str">
        <f t="shared" ca="1" si="99"/>
        <v/>
      </c>
      <c r="K542" s="1" t="str">
        <f ca="1">IF(J542="Linea_para_MAIL_creada_por_LuXML",IF(ISERROR(MATCH(INDIRECT(ADDRESS(ROW()-G542,7)),D:D,0)),J542,INDIRECT(ADDRESS(MATCH(INDIRECT(ADDRESS(ROW()-G542,7)),D:D,0),1))),J542)</f>
        <v/>
      </c>
      <c r="L542" s="7">
        <f t="shared" ca="1" si="100"/>
        <v>0</v>
      </c>
      <c r="M542" s="7" t="str">
        <f t="shared" ca="1" si="102"/>
        <v/>
      </c>
      <c r="N542" s="7">
        <f t="shared" ca="1" si="101"/>
        <v>0</v>
      </c>
      <c r="O542" s="9" t="str">
        <f ca="1">IF(N542&gt;-1,INDIRECT(ADDRESS(ROW(),13)),IF(N542&lt;N541,CONCATENATE("&lt;page-count count=",CHAR(34),1+LARGE(N:N,1)-LARGE(N:N,2),CHAR(34),"/&gt;"),INDIRECT(ADDRESS(ROW()-1,13))))</f>
        <v/>
      </c>
      <c r="P542" s="1">
        <f>IF(ROW()&lt;$S$4+2,IF('XML a procesar'!A541="",P541,IF(MID('XML a procesar'!A541,1,1)="&lt;",P541,P541+1)),P541)</f>
        <v>1</v>
      </c>
      <c r="Q542" s="3"/>
    </row>
    <row r="543" spans="1:17" x14ac:dyDescent="0.25">
      <c r="A543" s="1" t="str">
        <f>IF('XML a procesar'!A542&gt;0,'XML a procesar'!A542,"")</f>
        <v/>
      </c>
      <c r="B543" s="7">
        <f t="shared" si="92"/>
        <v>0</v>
      </c>
      <c r="C543" s="1">
        <f t="shared" si="95"/>
        <v>0</v>
      </c>
      <c r="D543" s="1">
        <f t="shared" si="93"/>
        <v>0</v>
      </c>
      <c r="E543" s="1">
        <f t="shared" si="96"/>
        <v>0</v>
      </c>
      <c r="F543" s="1" t="str">
        <f t="shared" ca="1" si="94"/>
        <v/>
      </c>
      <c r="G543" s="1">
        <f t="shared" ca="1" si="97"/>
        <v>0</v>
      </c>
      <c r="H543" s="1">
        <f ca="1">IF(AND(G542&gt;0,G543&gt;G542,NOT(ISERROR(MATCH(G542,D:D,0)))),H542+1,H542)</f>
        <v>0</v>
      </c>
      <c r="I543" s="1">
        <f t="shared" ca="1" si="98"/>
        <v>0</v>
      </c>
      <c r="J543" s="7" t="str">
        <f t="shared" ca="1" si="99"/>
        <v/>
      </c>
      <c r="K543" s="1" t="str">
        <f ca="1">IF(J543="Linea_para_MAIL_creada_por_LuXML",IF(ISERROR(MATCH(INDIRECT(ADDRESS(ROW()-G543,7)),D:D,0)),J543,INDIRECT(ADDRESS(MATCH(INDIRECT(ADDRESS(ROW()-G543,7)),D:D,0),1))),J543)</f>
        <v/>
      </c>
      <c r="L543" s="7">
        <f t="shared" ca="1" si="100"/>
        <v>0</v>
      </c>
      <c r="M543" s="7" t="str">
        <f t="shared" ca="1" si="102"/>
        <v/>
      </c>
      <c r="N543" s="7">
        <f t="shared" ca="1" si="101"/>
        <v>0</v>
      </c>
      <c r="O543" s="9" t="str">
        <f ca="1">IF(N543&gt;-1,INDIRECT(ADDRESS(ROW(),13)),IF(N543&lt;N542,CONCATENATE("&lt;page-count count=",CHAR(34),1+LARGE(N:N,1)-LARGE(N:N,2),CHAR(34),"/&gt;"),INDIRECT(ADDRESS(ROW()-1,13))))</f>
        <v/>
      </c>
      <c r="P543" s="1">
        <f>IF(ROW()&lt;$S$4+2,IF('XML a procesar'!A542="",P542,IF(MID('XML a procesar'!A542,1,1)="&lt;",P542,P542+1)),P542)</f>
        <v>1</v>
      </c>
      <c r="Q543" s="3"/>
    </row>
    <row r="544" spans="1:17" x14ac:dyDescent="0.25">
      <c r="A544" s="1" t="str">
        <f>IF('XML a procesar'!A543&gt;0,'XML a procesar'!A543,"")</f>
        <v/>
      </c>
      <c r="B544" s="7">
        <f t="shared" si="92"/>
        <v>0</v>
      </c>
      <c r="C544" s="1">
        <f t="shared" si="95"/>
        <v>0</v>
      </c>
      <c r="D544" s="1">
        <f t="shared" si="93"/>
        <v>0</v>
      </c>
      <c r="E544" s="1">
        <f t="shared" si="96"/>
        <v>0</v>
      </c>
      <c r="F544" s="1" t="str">
        <f t="shared" ca="1" si="94"/>
        <v/>
      </c>
      <c r="G544" s="1">
        <f t="shared" ca="1" si="97"/>
        <v>0</v>
      </c>
      <c r="H544" s="1">
        <f ca="1">IF(AND(G543&gt;0,G544&gt;G543,NOT(ISERROR(MATCH(G543,D:D,0)))),H543+1,H543)</f>
        <v>0</v>
      </c>
      <c r="I544" s="1">
        <f t="shared" ca="1" si="98"/>
        <v>0</v>
      </c>
      <c r="J544" s="7" t="str">
        <f t="shared" ca="1" si="99"/>
        <v/>
      </c>
      <c r="K544" s="1" t="str">
        <f ca="1">IF(J544="Linea_para_MAIL_creada_por_LuXML",IF(ISERROR(MATCH(INDIRECT(ADDRESS(ROW()-G544,7)),D:D,0)),J544,INDIRECT(ADDRESS(MATCH(INDIRECT(ADDRESS(ROW()-G544,7)),D:D,0),1))),J544)</f>
        <v/>
      </c>
      <c r="L544" s="7">
        <f t="shared" ca="1" si="100"/>
        <v>0</v>
      </c>
      <c r="M544" s="7" t="str">
        <f t="shared" ca="1" si="102"/>
        <v/>
      </c>
      <c r="N544" s="7">
        <f t="shared" ca="1" si="101"/>
        <v>0</v>
      </c>
      <c r="O544" s="9" t="str">
        <f ca="1">IF(N544&gt;-1,INDIRECT(ADDRESS(ROW(),13)),IF(N544&lt;N543,CONCATENATE("&lt;page-count count=",CHAR(34),1+LARGE(N:N,1)-LARGE(N:N,2),CHAR(34),"/&gt;"),INDIRECT(ADDRESS(ROW()-1,13))))</f>
        <v/>
      </c>
      <c r="P544" s="1">
        <f>IF(ROW()&lt;$S$4+2,IF('XML a procesar'!A543="",P543,IF(MID('XML a procesar'!A543,1,1)="&lt;",P543,P543+1)),P543)</f>
        <v>1</v>
      </c>
      <c r="Q544" s="3"/>
    </row>
    <row r="545" spans="1:17" x14ac:dyDescent="0.25">
      <c r="A545" s="1" t="str">
        <f>IF('XML a procesar'!A544&gt;0,'XML a procesar'!A544,"")</f>
        <v/>
      </c>
      <c r="B545" s="7">
        <f t="shared" si="92"/>
        <v>0</v>
      </c>
      <c r="C545" s="1">
        <f t="shared" si="95"/>
        <v>0</v>
      </c>
      <c r="D545" s="1">
        <f t="shared" si="93"/>
        <v>0</v>
      </c>
      <c r="E545" s="1">
        <f t="shared" si="96"/>
        <v>0</v>
      </c>
      <c r="F545" s="1" t="str">
        <f t="shared" ca="1" si="94"/>
        <v/>
      </c>
      <c r="G545" s="1">
        <f t="shared" ca="1" si="97"/>
        <v>0</v>
      </c>
      <c r="H545" s="1">
        <f ca="1">IF(AND(G544&gt;0,G545&gt;G544,NOT(ISERROR(MATCH(G544,D:D,0)))),H544+1,H544)</f>
        <v>0</v>
      </c>
      <c r="I545" s="1">
        <f t="shared" ca="1" si="98"/>
        <v>0</v>
      </c>
      <c r="J545" s="7" t="str">
        <f t="shared" ca="1" si="99"/>
        <v/>
      </c>
      <c r="K545" s="1" t="str">
        <f ca="1">IF(J545="Linea_para_MAIL_creada_por_LuXML",IF(ISERROR(MATCH(INDIRECT(ADDRESS(ROW()-G545,7)),D:D,0)),J545,INDIRECT(ADDRESS(MATCH(INDIRECT(ADDRESS(ROW()-G545,7)),D:D,0),1))),J545)</f>
        <v/>
      </c>
      <c r="L545" s="7">
        <f t="shared" ca="1" si="100"/>
        <v>0</v>
      </c>
      <c r="M545" s="7" t="str">
        <f t="shared" ca="1" si="102"/>
        <v/>
      </c>
      <c r="N545" s="7">
        <f t="shared" ca="1" si="101"/>
        <v>0</v>
      </c>
      <c r="O545" s="9" t="str">
        <f ca="1">IF(N545&gt;-1,INDIRECT(ADDRESS(ROW(),13)),IF(N545&lt;N544,CONCATENATE("&lt;page-count count=",CHAR(34),1+LARGE(N:N,1)-LARGE(N:N,2),CHAR(34),"/&gt;"),INDIRECT(ADDRESS(ROW()-1,13))))</f>
        <v/>
      </c>
      <c r="P545" s="1">
        <f>IF(ROW()&lt;$S$4+2,IF('XML a procesar'!A544="",P544,IF(MID('XML a procesar'!A544,1,1)="&lt;",P544,P544+1)),P544)</f>
        <v>1</v>
      </c>
      <c r="Q545" s="3"/>
    </row>
    <row r="546" spans="1:17" x14ac:dyDescent="0.25">
      <c r="A546" s="1" t="str">
        <f>IF('XML a procesar'!A545&gt;0,'XML a procesar'!A545,"")</f>
        <v/>
      </c>
      <c r="B546" s="7">
        <f t="shared" si="92"/>
        <v>0</v>
      </c>
      <c r="C546" s="1">
        <f t="shared" si="95"/>
        <v>0</v>
      </c>
      <c r="D546" s="1">
        <f t="shared" si="93"/>
        <v>0</v>
      </c>
      <c r="E546" s="1">
        <f t="shared" si="96"/>
        <v>0</v>
      </c>
      <c r="F546" s="1" t="str">
        <f t="shared" ca="1" si="94"/>
        <v/>
      </c>
      <c r="G546" s="1">
        <f t="shared" ca="1" si="97"/>
        <v>0</v>
      </c>
      <c r="H546" s="1">
        <f ca="1">IF(AND(G545&gt;0,G546&gt;G545,NOT(ISERROR(MATCH(G545,D:D,0)))),H545+1,H545)</f>
        <v>0</v>
      </c>
      <c r="I546" s="1">
        <f t="shared" ca="1" si="98"/>
        <v>0</v>
      </c>
      <c r="J546" s="7" t="str">
        <f t="shared" ca="1" si="99"/>
        <v/>
      </c>
      <c r="K546" s="1" t="str">
        <f ca="1">IF(J546="Linea_para_MAIL_creada_por_LuXML",IF(ISERROR(MATCH(INDIRECT(ADDRESS(ROW()-G546,7)),D:D,0)),J546,INDIRECT(ADDRESS(MATCH(INDIRECT(ADDRESS(ROW()-G546,7)),D:D,0),1))),J546)</f>
        <v/>
      </c>
      <c r="L546" s="7">
        <f t="shared" ca="1" si="100"/>
        <v>0</v>
      </c>
      <c r="M546" s="7" t="str">
        <f t="shared" ca="1" si="102"/>
        <v/>
      </c>
      <c r="N546" s="7">
        <f t="shared" ca="1" si="101"/>
        <v>0</v>
      </c>
      <c r="O546" s="9" t="str">
        <f ca="1">IF(N546&gt;-1,INDIRECT(ADDRESS(ROW(),13)),IF(N546&lt;N545,CONCATENATE("&lt;page-count count=",CHAR(34),1+LARGE(N:N,1)-LARGE(N:N,2),CHAR(34),"/&gt;"),INDIRECT(ADDRESS(ROW()-1,13))))</f>
        <v/>
      </c>
      <c r="P546" s="1">
        <f>IF(ROW()&lt;$S$4+2,IF('XML a procesar'!A545="",P545,IF(MID('XML a procesar'!A545,1,1)="&lt;",P545,P545+1)),P545)</f>
        <v>1</v>
      </c>
      <c r="Q546" s="3"/>
    </row>
    <row r="547" spans="1:17" x14ac:dyDescent="0.25">
      <c r="A547" s="1" t="str">
        <f>IF('XML a procesar'!A546&gt;0,'XML a procesar'!A546,"")</f>
        <v/>
      </c>
      <c r="B547" s="7">
        <f t="shared" si="92"/>
        <v>0</v>
      </c>
      <c r="C547" s="1">
        <f t="shared" si="95"/>
        <v>0</v>
      </c>
      <c r="D547" s="1">
        <f t="shared" si="93"/>
        <v>0</v>
      </c>
      <c r="E547" s="1">
        <f t="shared" si="96"/>
        <v>0</v>
      </c>
      <c r="F547" s="1" t="str">
        <f t="shared" ca="1" si="94"/>
        <v/>
      </c>
      <c r="G547" s="1">
        <f t="shared" ca="1" si="97"/>
        <v>0</v>
      </c>
      <c r="H547" s="1">
        <f ca="1">IF(AND(G546&gt;0,G547&gt;G546,NOT(ISERROR(MATCH(G546,D:D,0)))),H546+1,H546)</f>
        <v>0</v>
      </c>
      <c r="I547" s="1">
        <f t="shared" ca="1" si="98"/>
        <v>0</v>
      </c>
      <c r="J547" s="7" t="str">
        <f t="shared" ca="1" si="99"/>
        <v/>
      </c>
      <c r="K547" s="1" t="str">
        <f ca="1">IF(J547="Linea_para_MAIL_creada_por_LuXML",IF(ISERROR(MATCH(INDIRECT(ADDRESS(ROW()-G547,7)),D:D,0)),J547,INDIRECT(ADDRESS(MATCH(INDIRECT(ADDRESS(ROW()-G547,7)),D:D,0),1))),J547)</f>
        <v/>
      </c>
      <c r="L547" s="7">
        <f t="shared" ca="1" si="100"/>
        <v>0</v>
      </c>
      <c r="M547" s="7" t="str">
        <f t="shared" ca="1" si="102"/>
        <v/>
      </c>
      <c r="N547" s="7">
        <f t="shared" ca="1" si="101"/>
        <v>0</v>
      </c>
      <c r="O547" s="9" t="str">
        <f ca="1">IF(N547&gt;-1,INDIRECT(ADDRESS(ROW(),13)),IF(N547&lt;N546,CONCATENATE("&lt;page-count count=",CHAR(34),1+LARGE(N:N,1)-LARGE(N:N,2),CHAR(34),"/&gt;"),INDIRECT(ADDRESS(ROW()-1,13))))</f>
        <v/>
      </c>
      <c r="P547" s="1">
        <f>IF(ROW()&lt;$S$4+2,IF('XML a procesar'!A546="",P546,IF(MID('XML a procesar'!A546,1,1)="&lt;",P546,P546+1)),P546)</f>
        <v>1</v>
      </c>
      <c r="Q547" s="3"/>
    </row>
    <row r="548" spans="1:17" x14ac:dyDescent="0.25">
      <c r="A548" s="1" t="str">
        <f>IF('XML a procesar'!A547&gt;0,'XML a procesar'!A547,"")</f>
        <v/>
      </c>
      <c r="B548" s="7">
        <f t="shared" si="92"/>
        <v>0</v>
      </c>
      <c r="C548" s="1">
        <f t="shared" si="95"/>
        <v>0</v>
      </c>
      <c r="D548" s="1">
        <f t="shared" si="93"/>
        <v>0</v>
      </c>
      <c r="E548" s="1">
        <f t="shared" si="96"/>
        <v>0</v>
      </c>
      <c r="F548" s="1" t="str">
        <f t="shared" ca="1" si="94"/>
        <v/>
      </c>
      <c r="G548" s="1">
        <f t="shared" ca="1" si="97"/>
        <v>0</v>
      </c>
      <c r="H548" s="1">
        <f ca="1">IF(AND(G547&gt;0,G548&gt;G547,NOT(ISERROR(MATCH(G547,D:D,0)))),H547+1,H547)</f>
        <v>0</v>
      </c>
      <c r="I548" s="1">
        <f t="shared" ca="1" si="98"/>
        <v>0</v>
      </c>
      <c r="J548" s="7" t="str">
        <f t="shared" ca="1" si="99"/>
        <v/>
      </c>
      <c r="K548" s="1" t="str">
        <f ca="1">IF(J548="Linea_para_MAIL_creada_por_LuXML",IF(ISERROR(MATCH(INDIRECT(ADDRESS(ROW()-G548,7)),D:D,0)),J548,INDIRECT(ADDRESS(MATCH(INDIRECT(ADDRESS(ROW()-G548,7)),D:D,0),1))),J548)</f>
        <v/>
      </c>
      <c r="L548" s="7">
        <f t="shared" ca="1" si="100"/>
        <v>0</v>
      </c>
      <c r="M548" s="7" t="str">
        <f t="shared" ca="1" si="102"/>
        <v/>
      </c>
      <c r="N548" s="7">
        <f t="shared" ca="1" si="101"/>
        <v>0</v>
      </c>
      <c r="O548" s="9" t="str">
        <f ca="1">IF(N548&gt;-1,INDIRECT(ADDRESS(ROW(),13)),IF(N548&lt;N547,CONCATENATE("&lt;page-count count=",CHAR(34),1+LARGE(N:N,1)-LARGE(N:N,2),CHAR(34),"/&gt;"),INDIRECT(ADDRESS(ROW()-1,13))))</f>
        <v/>
      </c>
      <c r="P548" s="1">
        <f>IF(ROW()&lt;$S$4+2,IF('XML a procesar'!A547="",P547,IF(MID('XML a procesar'!A547,1,1)="&lt;",P547,P547+1)),P547)</f>
        <v>1</v>
      </c>
      <c r="Q548" s="3"/>
    </row>
    <row r="549" spans="1:17" x14ac:dyDescent="0.25">
      <c r="A549" s="1" t="str">
        <f>IF('XML a procesar'!A548&gt;0,'XML a procesar'!A548,"")</f>
        <v/>
      </c>
      <c r="B549" s="7">
        <f t="shared" si="92"/>
        <v>0</v>
      </c>
      <c r="C549" s="1">
        <f t="shared" si="95"/>
        <v>0</v>
      </c>
      <c r="D549" s="1">
        <f t="shared" si="93"/>
        <v>0</v>
      </c>
      <c r="E549" s="1">
        <f t="shared" si="96"/>
        <v>0</v>
      </c>
      <c r="F549" s="1" t="str">
        <f t="shared" ca="1" si="94"/>
        <v/>
      </c>
      <c r="G549" s="1">
        <f t="shared" ca="1" si="97"/>
        <v>0</v>
      </c>
      <c r="H549" s="1">
        <f ca="1">IF(AND(G548&gt;0,G549&gt;G548,NOT(ISERROR(MATCH(G548,D:D,0)))),H548+1,H548)</f>
        <v>0</v>
      </c>
      <c r="I549" s="1">
        <f t="shared" ca="1" si="98"/>
        <v>0</v>
      </c>
      <c r="J549" s="7" t="str">
        <f t="shared" ca="1" si="99"/>
        <v/>
      </c>
      <c r="K549" s="1" t="str">
        <f ca="1">IF(J549="Linea_para_MAIL_creada_por_LuXML",IF(ISERROR(MATCH(INDIRECT(ADDRESS(ROW()-G549,7)),D:D,0)),J549,INDIRECT(ADDRESS(MATCH(INDIRECT(ADDRESS(ROW()-G549,7)),D:D,0),1))),J549)</f>
        <v/>
      </c>
      <c r="L549" s="7">
        <f t="shared" ca="1" si="100"/>
        <v>0</v>
      </c>
      <c r="M549" s="7" t="str">
        <f t="shared" ca="1" si="102"/>
        <v/>
      </c>
      <c r="N549" s="7">
        <f t="shared" ca="1" si="101"/>
        <v>0</v>
      </c>
      <c r="O549" s="9" t="str">
        <f ca="1">IF(N549&gt;-1,INDIRECT(ADDRESS(ROW(),13)),IF(N549&lt;N548,CONCATENATE("&lt;page-count count=",CHAR(34),1+LARGE(N:N,1)-LARGE(N:N,2),CHAR(34),"/&gt;"),INDIRECT(ADDRESS(ROW()-1,13))))</f>
        <v/>
      </c>
      <c r="P549" s="1">
        <f>IF(ROW()&lt;$S$4+2,IF('XML a procesar'!A548="",P548,IF(MID('XML a procesar'!A548,1,1)="&lt;",P548,P548+1)),P548)</f>
        <v>1</v>
      </c>
      <c r="Q549" s="3"/>
    </row>
    <row r="550" spans="1:17" x14ac:dyDescent="0.25">
      <c r="A550" s="1" t="str">
        <f>IF('XML a procesar'!A549&gt;0,'XML a procesar'!A549,"")</f>
        <v/>
      </c>
      <c r="B550" s="7">
        <f t="shared" si="92"/>
        <v>0</v>
      </c>
      <c r="C550" s="1">
        <f t="shared" si="95"/>
        <v>0</v>
      </c>
      <c r="D550" s="1">
        <f t="shared" si="93"/>
        <v>0</v>
      </c>
      <c r="E550" s="1">
        <f t="shared" si="96"/>
        <v>0</v>
      </c>
      <c r="F550" s="1" t="str">
        <f t="shared" ca="1" si="94"/>
        <v/>
      </c>
      <c r="G550" s="1">
        <f t="shared" ca="1" si="97"/>
        <v>0</v>
      </c>
      <c r="H550" s="1">
        <f ca="1">IF(AND(G549&gt;0,G550&gt;G549,NOT(ISERROR(MATCH(G549,D:D,0)))),H549+1,H549)</f>
        <v>0</v>
      </c>
      <c r="I550" s="1">
        <f t="shared" ca="1" si="98"/>
        <v>0</v>
      </c>
      <c r="J550" s="7" t="str">
        <f t="shared" ca="1" si="99"/>
        <v/>
      </c>
      <c r="K550" s="1" t="str">
        <f ca="1">IF(J550="Linea_para_MAIL_creada_por_LuXML",IF(ISERROR(MATCH(INDIRECT(ADDRESS(ROW()-G550,7)),D:D,0)),J550,INDIRECT(ADDRESS(MATCH(INDIRECT(ADDRESS(ROW()-G550,7)),D:D,0),1))),J550)</f>
        <v/>
      </c>
      <c r="L550" s="7">
        <f t="shared" ca="1" si="100"/>
        <v>0</v>
      </c>
      <c r="M550" s="7" t="str">
        <f t="shared" ca="1" si="102"/>
        <v/>
      </c>
      <c r="N550" s="7">
        <f t="shared" ca="1" si="101"/>
        <v>0</v>
      </c>
      <c r="O550" s="9" t="str">
        <f ca="1">IF(N550&gt;-1,INDIRECT(ADDRESS(ROW(),13)),IF(N550&lt;N549,CONCATENATE("&lt;page-count count=",CHAR(34),1+LARGE(N:N,1)-LARGE(N:N,2),CHAR(34),"/&gt;"),INDIRECT(ADDRESS(ROW()-1,13))))</f>
        <v/>
      </c>
      <c r="P550" s="1">
        <f>IF(ROW()&lt;$S$4+2,IF('XML a procesar'!A549="",P549,IF(MID('XML a procesar'!A549,1,1)="&lt;",P549,P549+1)),P549)</f>
        <v>1</v>
      </c>
      <c r="Q550" s="3"/>
    </row>
    <row r="551" spans="1:17" x14ac:dyDescent="0.25">
      <c r="A551" s="1" t="str">
        <f>IF('XML a procesar'!A550&gt;0,'XML a procesar'!A550,"")</f>
        <v/>
      </c>
      <c r="B551" s="7">
        <f t="shared" si="92"/>
        <v>0</v>
      </c>
      <c r="C551" s="1">
        <f t="shared" si="95"/>
        <v>0</v>
      </c>
      <c r="D551" s="1">
        <f t="shared" si="93"/>
        <v>0</v>
      </c>
      <c r="E551" s="1">
        <f t="shared" si="96"/>
        <v>0</v>
      </c>
      <c r="F551" s="1" t="str">
        <f t="shared" ca="1" si="94"/>
        <v/>
      </c>
      <c r="G551" s="1">
        <f t="shared" ca="1" si="97"/>
        <v>0</v>
      </c>
      <c r="H551" s="1">
        <f ca="1">IF(AND(G550&gt;0,G551&gt;G550,NOT(ISERROR(MATCH(G550,D:D,0)))),H550+1,H550)</f>
        <v>0</v>
      </c>
      <c r="I551" s="1">
        <f t="shared" ca="1" si="98"/>
        <v>0</v>
      </c>
      <c r="J551" s="7" t="str">
        <f t="shared" ca="1" si="99"/>
        <v/>
      </c>
      <c r="K551" s="1" t="str">
        <f ca="1">IF(J551="Linea_para_MAIL_creada_por_LuXML",IF(ISERROR(MATCH(INDIRECT(ADDRESS(ROW()-G551,7)),D:D,0)),J551,INDIRECT(ADDRESS(MATCH(INDIRECT(ADDRESS(ROW()-G551,7)),D:D,0),1))),J551)</f>
        <v/>
      </c>
      <c r="L551" s="7">
        <f t="shared" ca="1" si="100"/>
        <v>0</v>
      </c>
      <c r="M551" s="7" t="str">
        <f t="shared" ca="1" si="102"/>
        <v/>
      </c>
      <c r="N551" s="7">
        <f t="shared" ca="1" si="101"/>
        <v>0</v>
      </c>
      <c r="O551" s="9" t="str">
        <f ca="1">IF(N551&gt;-1,INDIRECT(ADDRESS(ROW(),13)),IF(N551&lt;N550,CONCATENATE("&lt;page-count count=",CHAR(34),1+LARGE(N:N,1)-LARGE(N:N,2),CHAR(34),"/&gt;"),INDIRECT(ADDRESS(ROW()-1,13))))</f>
        <v/>
      </c>
      <c r="P551" s="1">
        <f>IF(ROW()&lt;$S$4+2,IF('XML a procesar'!A550="",P550,IF(MID('XML a procesar'!A550,1,1)="&lt;",P550,P550+1)),P550)</f>
        <v>1</v>
      </c>
      <c r="Q551" s="3"/>
    </row>
    <row r="552" spans="1:17" x14ac:dyDescent="0.25">
      <c r="A552" s="1" t="str">
        <f>IF('XML a procesar'!A551&gt;0,'XML a procesar'!A551,"")</f>
        <v/>
      </c>
      <c r="B552" s="7">
        <f t="shared" si="92"/>
        <v>0</v>
      </c>
      <c r="C552" s="1">
        <f t="shared" si="95"/>
        <v>0</v>
      </c>
      <c r="D552" s="1">
        <f t="shared" si="93"/>
        <v>0</v>
      </c>
      <c r="E552" s="1">
        <f t="shared" si="96"/>
        <v>0</v>
      </c>
      <c r="F552" s="1" t="str">
        <f t="shared" ca="1" si="94"/>
        <v/>
      </c>
      <c r="G552" s="1">
        <f t="shared" ca="1" si="97"/>
        <v>0</v>
      </c>
      <c r="H552" s="1">
        <f ca="1">IF(AND(G551&gt;0,G552&gt;G551,NOT(ISERROR(MATCH(G551,D:D,0)))),H551+1,H551)</f>
        <v>0</v>
      </c>
      <c r="I552" s="1">
        <f t="shared" ca="1" si="98"/>
        <v>0</v>
      </c>
      <c r="J552" s="7" t="str">
        <f t="shared" ca="1" si="99"/>
        <v/>
      </c>
      <c r="K552" s="1" t="str">
        <f ca="1">IF(J552="Linea_para_MAIL_creada_por_LuXML",IF(ISERROR(MATCH(INDIRECT(ADDRESS(ROW()-G552,7)),D:D,0)),J552,INDIRECT(ADDRESS(MATCH(INDIRECT(ADDRESS(ROW()-G552,7)),D:D,0),1))),J552)</f>
        <v/>
      </c>
      <c r="L552" s="7">
        <f t="shared" ca="1" si="100"/>
        <v>0</v>
      </c>
      <c r="M552" s="7" t="str">
        <f t="shared" ca="1" si="102"/>
        <v/>
      </c>
      <c r="N552" s="7">
        <f t="shared" ca="1" si="101"/>
        <v>0</v>
      </c>
      <c r="O552" s="9" t="str">
        <f ca="1">IF(N552&gt;-1,INDIRECT(ADDRESS(ROW(),13)),IF(N552&lt;N551,CONCATENATE("&lt;page-count count=",CHAR(34),1+LARGE(N:N,1)-LARGE(N:N,2),CHAR(34),"/&gt;"),INDIRECT(ADDRESS(ROW()-1,13))))</f>
        <v/>
      </c>
      <c r="P552" s="1">
        <f>IF(ROW()&lt;$S$4+2,IF('XML a procesar'!A551="",P551,IF(MID('XML a procesar'!A551,1,1)="&lt;",P551,P551+1)),P551)</f>
        <v>1</v>
      </c>
      <c r="Q552" s="3"/>
    </row>
    <row r="553" spans="1:17" x14ac:dyDescent="0.25">
      <c r="A553" s="1" t="str">
        <f>IF('XML a procesar'!A552&gt;0,'XML a procesar'!A552,"")</f>
        <v/>
      </c>
      <c r="B553" s="7">
        <f t="shared" si="92"/>
        <v>0</v>
      </c>
      <c r="C553" s="1">
        <f t="shared" si="95"/>
        <v>0</v>
      </c>
      <c r="D553" s="1">
        <f t="shared" si="93"/>
        <v>0</v>
      </c>
      <c r="E553" s="1">
        <f t="shared" si="96"/>
        <v>0</v>
      </c>
      <c r="F553" s="1" t="str">
        <f t="shared" ca="1" si="94"/>
        <v/>
      </c>
      <c r="G553" s="1">
        <f t="shared" ca="1" si="97"/>
        <v>0</v>
      </c>
      <c r="H553" s="1">
        <f ca="1">IF(AND(G552&gt;0,G553&gt;G552,NOT(ISERROR(MATCH(G552,D:D,0)))),H552+1,H552)</f>
        <v>0</v>
      </c>
      <c r="I553" s="1">
        <f t="shared" ca="1" si="98"/>
        <v>0</v>
      </c>
      <c r="J553" s="7" t="str">
        <f t="shared" ca="1" si="99"/>
        <v/>
      </c>
      <c r="K553" s="1" t="str">
        <f ca="1">IF(J553="Linea_para_MAIL_creada_por_LuXML",IF(ISERROR(MATCH(INDIRECT(ADDRESS(ROW()-G553,7)),D:D,0)),J553,INDIRECT(ADDRESS(MATCH(INDIRECT(ADDRESS(ROW()-G553,7)),D:D,0),1))),J553)</f>
        <v/>
      </c>
      <c r="L553" s="7">
        <f t="shared" ca="1" si="100"/>
        <v>0</v>
      </c>
      <c r="M553" s="7" t="str">
        <f t="shared" ca="1" si="102"/>
        <v/>
      </c>
      <c r="N553" s="7">
        <f t="shared" ca="1" si="101"/>
        <v>0</v>
      </c>
      <c r="O553" s="9" t="str">
        <f ca="1">IF(N553&gt;-1,INDIRECT(ADDRESS(ROW(),13)),IF(N553&lt;N552,CONCATENATE("&lt;page-count count=",CHAR(34),1+LARGE(N:N,1)-LARGE(N:N,2),CHAR(34),"/&gt;"),INDIRECT(ADDRESS(ROW()-1,13))))</f>
        <v/>
      </c>
      <c r="P553" s="1">
        <f>IF(ROW()&lt;$S$4+2,IF('XML a procesar'!A552="",P552,IF(MID('XML a procesar'!A552,1,1)="&lt;",P552,P552+1)),P552)</f>
        <v>1</v>
      </c>
      <c r="Q553" s="3"/>
    </row>
    <row r="554" spans="1:17" x14ac:dyDescent="0.25">
      <c r="A554" s="1" t="str">
        <f>IF('XML a procesar'!A553&gt;0,'XML a procesar'!A553,"")</f>
        <v/>
      </c>
      <c r="B554" s="7">
        <f t="shared" si="92"/>
        <v>0</v>
      </c>
      <c r="C554" s="1">
        <f t="shared" si="95"/>
        <v>0</v>
      </c>
      <c r="D554" s="1">
        <f t="shared" si="93"/>
        <v>0</v>
      </c>
      <c r="E554" s="1">
        <f t="shared" si="96"/>
        <v>0</v>
      </c>
      <c r="F554" s="1" t="str">
        <f t="shared" ca="1" si="94"/>
        <v/>
      </c>
      <c r="G554" s="1">
        <f t="shared" ca="1" si="97"/>
        <v>0</v>
      </c>
      <c r="H554" s="1">
        <f ca="1">IF(AND(G553&gt;0,G554&gt;G553,NOT(ISERROR(MATCH(G553,D:D,0)))),H553+1,H553)</f>
        <v>0</v>
      </c>
      <c r="I554" s="1">
        <f t="shared" ca="1" si="98"/>
        <v>0</v>
      </c>
      <c r="J554" s="7" t="str">
        <f t="shared" ca="1" si="99"/>
        <v/>
      </c>
      <c r="K554" s="1" t="str">
        <f ca="1">IF(J554="Linea_para_MAIL_creada_por_LuXML",IF(ISERROR(MATCH(INDIRECT(ADDRESS(ROW()-G554,7)),D:D,0)),J554,INDIRECT(ADDRESS(MATCH(INDIRECT(ADDRESS(ROW()-G554,7)),D:D,0),1))),J554)</f>
        <v/>
      </c>
      <c r="L554" s="7">
        <f t="shared" ca="1" si="100"/>
        <v>0</v>
      </c>
      <c r="M554" s="7" t="str">
        <f t="shared" ca="1" si="102"/>
        <v/>
      </c>
      <c r="N554" s="7">
        <f t="shared" ca="1" si="101"/>
        <v>0</v>
      </c>
      <c r="O554" s="9" t="str">
        <f ca="1">IF(N554&gt;-1,INDIRECT(ADDRESS(ROW(),13)),IF(N554&lt;N553,CONCATENATE("&lt;page-count count=",CHAR(34),1+LARGE(N:N,1)-LARGE(N:N,2),CHAR(34),"/&gt;"),INDIRECT(ADDRESS(ROW()-1,13))))</f>
        <v/>
      </c>
      <c r="P554" s="1">
        <f>IF(ROW()&lt;$S$4+2,IF('XML a procesar'!A553="",P553,IF(MID('XML a procesar'!A553,1,1)="&lt;",P553,P553+1)),P553)</f>
        <v>1</v>
      </c>
      <c r="Q554" s="3"/>
    </row>
    <row r="555" spans="1:17" x14ac:dyDescent="0.25">
      <c r="A555" s="1" t="str">
        <f>IF('XML a procesar'!A554&gt;0,'XML a procesar'!A554,"")</f>
        <v/>
      </c>
      <c r="B555" s="7">
        <f t="shared" si="92"/>
        <v>0</v>
      </c>
      <c r="C555" s="1">
        <f t="shared" si="95"/>
        <v>0</v>
      </c>
      <c r="D555" s="1">
        <f t="shared" si="93"/>
        <v>0</v>
      </c>
      <c r="E555" s="1">
        <f t="shared" si="96"/>
        <v>0</v>
      </c>
      <c r="F555" s="1" t="str">
        <f t="shared" ca="1" si="94"/>
        <v/>
      </c>
      <c r="G555" s="1">
        <f t="shared" ca="1" si="97"/>
        <v>0</v>
      </c>
      <c r="H555" s="1">
        <f ca="1">IF(AND(G554&gt;0,G555&gt;G554,NOT(ISERROR(MATCH(G554,D:D,0)))),H554+1,H554)</f>
        <v>0</v>
      </c>
      <c r="I555" s="1">
        <f t="shared" ca="1" si="98"/>
        <v>0</v>
      </c>
      <c r="J555" s="7" t="str">
        <f t="shared" ca="1" si="99"/>
        <v/>
      </c>
      <c r="K555" s="1" t="str">
        <f ca="1">IF(J555="Linea_para_MAIL_creada_por_LuXML",IF(ISERROR(MATCH(INDIRECT(ADDRESS(ROW()-G555,7)),D:D,0)),J555,INDIRECT(ADDRESS(MATCH(INDIRECT(ADDRESS(ROW()-G555,7)),D:D,0),1))),J555)</f>
        <v/>
      </c>
      <c r="L555" s="7">
        <f t="shared" ca="1" si="100"/>
        <v>0</v>
      </c>
      <c r="M555" s="7" t="str">
        <f t="shared" ca="1" si="102"/>
        <v/>
      </c>
      <c r="N555" s="7">
        <f t="shared" ca="1" si="101"/>
        <v>0</v>
      </c>
      <c r="O555" s="9" t="str">
        <f ca="1">IF(N555&gt;-1,INDIRECT(ADDRESS(ROW(),13)),IF(N555&lt;N554,CONCATENATE("&lt;page-count count=",CHAR(34),1+LARGE(N:N,1)-LARGE(N:N,2),CHAR(34),"/&gt;"),INDIRECT(ADDRESS(ROW()-1,13))))</f>
        <v/>
      </c>
      <c r="P555" s="1">
        <f>IF(ROW()&lt;$S$4+2,IF('XML a procesar'!A554="",P554,IF(MID('XML a procesar'!A554,1,1)="&lt;",P554,P554+1)),P554)</f>
        <v>1</v>
      </c>
      <c r="Q555" s="3"/>
    </row>
    <row r="556" spans="1:17" x14ac:dyDescent="0.25">
      <c r="A556" s="1" t="str">
        <f>IF('XML a procesar'!A555&gt;0,'XML a procesar'!A555,"")</f>
        <v/>
      </c>
      <c r="B556" s="7">
        <f t="shared" si="92"/>
        <v>0</v>
      </c>
      <c r="C556" s="1">
        <f t="shared" si="95"/>
        <v>0</v>
      </c>
      <c r="D556" s="1">
        <f t="shared" si="93"/>
        <v>0</v>
      </c>
      <c r="E556" s="1">
        <f t="shared" si="96"/>
        <v>0</v>
      </c>
      <c r="F556" s="1" t="str">
        <f t="shared" ca="1" si="94"/>
        <v/>
      </c>
      <c r="G556" s="1">
        <f t="shared" ca="1" si="97"/>
        <v>0</v>
      </c>
      <c r="H556" s="1">
        <f ca="1">IF(AND(G555&gt;0,G556&gt;G555,NOT(ISERROR(MATCH(G555,D:D,0)))),H555+1,H555)</f>
        <v>0</v>
      </c>
      <c r="I556" s="1">
        <f t="shared" ca="1" si="98"/>
        <v>0</v>
      </c>
      <c r="J556" s="7" t="str">
        <f t="shared" ca="1" si="99"/>
        <v/>
      </c>
      <c r="K556" s="1" t="str">
        <f ca="1">IF(J556="Linea_para_MAIL_creada_por_LuXML",IF(ISERROR(MATCH(INDIRECT(ADDRESS(ROW()-G556,7)),D:D,0)),J556,INDIRECT(ADDRESS(MATCH(INDIRECT(ADDRESS(ROW()-G556,7)),D:D,0),1))),J556)</f>
        <v/>
      </c>
      <c r="L556" s="7">
        <f t="shared" ca="1" si="100"/>
        <v>0</v>
      </c>
      <c r="M556" s="7" t="str">
        <f t="shared" ca="1" si="102"/>
        <v/>
      </c>
      <c r="N556" s="7">
        <f t="shared" ca="1" si="101"/>
        <v>0</v>
      </c>
      <c r="O556" s="9" t="str">
        <f ca="1">IF(N556&gt;-1,INDIRECT(ADDRESS(ROW(),13)),IF(N556&lt;N555,CONCATENATE("&lt;page-count count=",CHAR(34),1+LARGE(N:N,1)-LARGE(N:N,2),CHAR(34),"/&gt;"),INDIRECT(ADDRESS(ROW()-1,13))))</f>
        <v/>
      </c>
      <c r="P556" s="1">
        <f>IF(ROW()&lt;$S$4+2,IF('XML a procesar'!A555="",P555,IF(MID('XML a procesar'!A555,1,1)="&lt;",P555,P555+1)),P555)</f>
        <v>1</v>
      </c>
      <c r="Q556" s="3"/>
    </row>
    <row r="557" spans="1:17" x14ac:dyDescent="0.25">
      <c r="A557" s="1" t="str">
        <f>IF('XML a procesar'!A556&gt;0,'XML a procesar'!A556,"")</f>
        <v/>
      </c>
      <c r="B557" s="7">
        <f t="shared" si="92"/>
        <v>0</v>
      </c>
      <c r="C557" s="1">
        <f t="shared" si="95"/>
        <v>0</v>
      </c>
      <c r="D557" s="1">
        <f t="shared" si="93"/>
        <v>0</v>
      </c>
      <c r="E557" s="1">
        <f t="shared" si="96"/>
        <v>0</v>
      </c>
      <c r="F557" s="1" t="str">
        <f t="shared" ca="1" si="94"/>
        <v/>
      </c>
      <c r="G557" s="1">
        <f t="shared" ca="1" si="97"/>
        <v>0</v>
      </c>
      <c r="H557" s="1">
        <f ca="1">IF(AND(G556&gt;0,G557&gt;G556,NOT(ISERROR(MATCH(G556,D:D,0)))),H556+1,H556)</f>
        <v>0</v>
      </c>
      <c r="I557" s="1">
        <f t="shared" ca="1" si="98"/>
        <v>0</v>
      </c>
      <c r="J557" s="7" t="str">
        <f t="shared" ca="1" si="99"/>
        <v/>
      </c>
      <c r="K557" s="1" t="str">
        <f ca="1">IF(J557="Linea_para_MAIL_creada_por_LuXML",IF(ISERROR(MATCH(INDIRECT(ADDRESS(ROW()-G557,7)),D:D,0)),J557,INDIRECT(ADDRESS(MATCH(INDIRECT(ADDRESS(ROW()-G557,7)),D:D,0),1))),J557)</f>
        <v/>
      </c>
      <c r="L557" s="7">
        <f t="shared" ca="1" si="100"/>
        <v>0</v>
      </c>
      <c r="M557" s="7" t="str">
        <f t="shared" ca="1" si="102"/>
        <v/>
      </c>
      <c r="N557" s="7">
        <f t="shared" ca="1" si="101"/>
        <v>0</v>
      </c>
      <c r="O557" s="9" t="str">
        <f ca="1">IF(N557&gt;-1,INDIRECT(ADDRESS(ROW(),13)),IF(N557&lt;N556,CONCATENATE("&lt;page-count count=",CHAR(34),1+LARGE(N:N,1)-LARGE(N:N,2),CHAR(34),"/&gt;"),INDIRECT(ADDRESS(ROW()-1,13))))</f>
        <v/>
      </c>
      <c r="P557" s="1">
        <f>IF(ROW()&lt;$S$4+2,IF('XML a procesar'!A556="",P556,IF(MID('XML a procesar'!A556,1,1)="&lt;",P556,P556+1)),P556)</f>
        <v>1</v>
      </c>
      <c r="Q557" s="3"/>
    </row>
    <row r="558" spans="1:17" x14ac:dyDescent="0.25">
      <c r="A558" s="1" t="str">
        <f>IF('XML a procesar'!A557&gt;0,'XML a procesar'!A557,"")</f>
        <v/>
      </c>
      <c r="B558" s="7">
        <f t="shared" si="92"/>
        <v>0</v>
      </c>
      <c r="C558" s="1">
        <f t="shared" si="95"/>
        <v>0</v>
      </c>
      <c r="D558" s="1">
        <f t="shared" si="93"/>
        <v>0</v>
      </c>
      <c r="E558" s="1">
        <f t="shared" si="96"/>
        <v>0</v>
      </c>
      <c r="F558" s="1" t="str">
        <f t="shared" ca="1" si="94"/>
        <v/>
      </c>
      <c r="G558" s="1">
        <f t="shared" ca="1" si="97"/>
        <v>0</v>
      </c>
      <c r="H558" s="1">
        <f ca="1">IF(AND(G557&gt;0,G558&gt;G557,NOT(ISERROR(MATCH(G557,D:D,0)))),H557+1,H557)</f>
        <v>0</v>
      </c>
      <c r="I558" s="1">
        <f t="shared" ca="1" si="98"/>
        <v>0</v>
      </c>
      <c r="J558" s="7" t="str">
        <f t="shared" ca="1" si="99"/>
        <v/>
      </c>
      <c r="K558" s="1" t="str">
        <f ca="1">IF(J558="Linea_para_MAIL_creada_por_LuXML",IF(ISERROR(MATCH(INDIRECT(ADDRESS(ROW()-G558,7)),D:D,0)),J558,INDIRECT(ADDRESS(MATCH(INDIRECT(ADDRESS(ROW()-G558,7)),D:D,0),1))),J558)</f>
        <v/>
      </c>
      <c r="L558" s="7">
        <f t="shared" ca="1" si="100"/>
        <v>0</v>
      </c>
      <c r="M558" s="7" t="str">
        <f t="shared" ca="1" si="102"/>
        <v/>
      </c>
      <c r="N558" s="7">
        <f t="shared" ca="1" si="101"/>
        <v>0</v>
      </c>
      <c r="O558" s="9" t="str">
        <f ca="1">IF(N558&gt;-1,INDIRECT(ADDRESS(ROW(),13)),IF(N558&lt;N557,CONCATENATE("&lt;page-count count=",CHAR(34),1+LARGE(N:N,1)-LARGE(N:N,2),CHAR(34),"/&gt;"),INDIRECT(ADDRESS(ROW()-1,13))))</f>
        <v/>
      </c>
      <c r="P558" s="1">
        <f>IF(ROW()&lt;$S$4+2,IF('XML a procesar'!A557="",P557,IF(MID('XML a procesar'!A557,1,1)="&lt;",P557,P557+1)),P557)</f>
        <v>1</v>
      </c>
      <c r="Q558" s="3"/>
    </row>
    <row r="559" spans="1:17" x14ac:dyDescent="0.25">
      <c r="A559" s="1" t="str">
        <f>IF('XML a procesar'!A558&gt;0,'XML a procesar'!A558,"")</f>
        <v/>
      </c>
      <c r="B559" s="7">
        <f t="shared" si="92"/>
        <v>0</v>
      </c>
      <c r="C559" s="1">
        <f t="shared" si="95"/>
        <v>0</v>
      </c>
      <c r="D559" s="1">
        <f t="shared" si="93"/>
        <v>0</v>
      </c>
      <c r="E559" s="1">
        <f t="shared" si="96"/>
        <v>0</v>
      </c>
      <c r="F559" s="1" t="str">
        <f t="shared" ca="1" si="94"/>
        <v/>
      </c>
      <c r="G559" s="1">
        <f t="shared" ca="1" si="97"/>
        <v>0</v>
      </c>
      <c r="H559" s="1">
        <f ca="1">IF(AND(G558&gt;0,G559&gt;G558,NOT(ISERROR(MATCH(G558,D:D,0)))),H558+1,H558)</f>
        <v>0</v>
      </c>
      <c r="I559" s="1">
        <f t="shared" ca="1" si="98"/>
        <v>0</v>
      </c>
      <c r="J559" s="7" t="str">
        <f t="shared" ca="1" si="99"/>
        <v/>
      </c>
      <c r="K559" s="1" t="str">
        <f ca="1">IF(J559="Linea_para_MAIL_creada_por_LuXML",IF(ISERROR(MATCH(INDIRECT(ADDRESS(ROW()-G559,7)),D:D,0)),J559,INDIRECT(ADDRESS(MATCH(INDIRECT(ADDRESS(ROW()-G559,7)),D:D,0),1))),J559)</f>
        <v/>
      </c>
      <c r="L559" s="7">
        <f t="shared" ca="1" si="100"/>
        <v>0</v>
      </c>
      <c r="M559" s="7" t="str">
        <f t="shared" ca="1" si="102"/>
        <v/>
      </c>
      <c r="N559" s="7">
        <f t="shared" ca="1" si="101"/>
        <v>0</v>
      </c>
      <c r="O559" s="9" t="str">
        <f ca="1">IF(N559&gt;-1,INDIRECT(ADDRESS(ROW(),13)),IF(N559&lt;N558,CONCATENATE("&lt;page-count count=",CHAR(34),1+LARGE(N:N,1)-LARGE(N:N,2),CHAR(34),"/&gt;"),INDIRECT(ADDRESS(ROW()-1,13))))</f>
        <v/>
      </c>
      <c r="P559" s="1">
        <f>IF(ROW()&lt;$S$4+2,IF('XML a procesar'!A558="",P558,IF(MID('XML a procesar'!A558,1,1)="&lt;",P558,P558+1)),P558)</f>
        <v>1</v>
      </c>
      <c r="Q559" s="3"/>
    </row>
    <row r="560" spans="1:17" x14ac:dyDescent="0.25">
      <c r="A560" s="1" t="str">
        <f>IF('XML a procesar'!A559&gt;0,'XML a procesar'!A559,"")</f>
        <v/>
      </c>
      <c r="B560" s="7">
        <f t="shared" si="92"/>
        <v>0</v>
      </c>
      <c r="C560" s="1">
        <f t="shared" si="95"/>
        <v>0</v>
      </c>
      <c r="D560" s="1">
        <f t="shared" si="93"/>
        <v>0</v>
      </c>
      <c r="E560" s="1">
        <f t="shared" si="96"/>
        <v>0</v>
      </c>
      <c r="F560" s="1" t="str">
        <f t="shared" ca="1" si="94"/>
        <v/>
      </c>
      <c r="G560" s="1">
        <f t="shared" ca="1" si="97"/>
        <v>0</v>
      </c>
      <c r="H560" s="1">
        <f ca="1">IF(AND(G559&gt;0,G560&gt;G559,NOT(ISERROR(MATCH(G559,D:D,0)))),H559+1,H559)</f>
        <v>0</v>
      </c>
      <c r="I560" s="1">
        <f t="shared" ca="1" si="98"/>
        <v>0</v>
      </c>
      <c r="J560" s="7" t="str">
        <f t="shared" ca="1" si="99"/>
        <v/>
      </c>
      <c r="K560" s="1" t="str">
        <f ca="1">IF(J560="Linea_para_MAIL_creada_por_LuXML",IF(ISERROR(MATCH(INDIRECT(ADDRESS(ROW()-G560,7)),D:D,0)),J560,INDIRECT(ADDRESS(MATCH(INDIRECT(ADDRESS(ROW()-G560,7)),D:D,0),1))),J560)</f>
        <v/>
      </c>
      <c r="L560" s="7">
        <f t="shared" ca="1" si="100"/>
        <v>0</v>
      </c>
      <c r="M560" s="7" t="str">
        <f t="shared" ca="1" si="102"/>
        <v/>
      </c>
      <c r="N560" s="7">
        <f t="shared" ca="1" si="101"/>
        <v>0</v>
      </c>
      <c r="O560" s="9" t="str">
        <f ca="1">IF(N560&gt;-1,INDIRECT(ADDRESS(ROW(),13)),IF(N560&lt;N559,CONCATENATE("&lt;page-count count=",CHAR(34),1+LARGE(N:N,1)-LARGE(N:N,2),CHAR(34),"/&gt;"),INDIRECT(ADDRESS(ROW()-1,13))))</f>
        <v/>
      </c>
      <c r="P560" s="1">
        <f>IF(ROW()&lt;$S$4+2,IF('XML a procesar'!A559="",P559,IF(MID('XML a procesar'!A559,1,1)="&lt;",P559,P559+1)),P559)</f>
        <v>1</v>
      </c>
      <c r="Q560" s="3"/>
    </row>
    <row r="561" spans="1:17" x14ac:dyDescent="0.25">
      <c r="A561" s="1" t="str">
        <f>IF('XML a procesar'!A560&gt;0,'XML a procesar'!A560,"")</f>
        <v/>
      </c>
      <c r="B561" s="7">
        <f t="shared" si="92"/>
        <v>0</v>
      </c>
      <c r="C561" s="1">
        <f t="shared" si="95"/>
        <v>0</v>
      </c>
      <c r="D561" s="1">
        <f t="shared" si="93"/>
        <v>0</v>
      </c>
      <c r="E561" s="1">
        <f t="shared" si="96"/>
        <v>0</v>
      </c>
      <c r="F561" s="1" t="str">
        <f t="shared" ca="1" si="94"/>
        <v/>
      </c>
      <c r="G561" s="1">
        <f t="shared" ca="1" si="97"/>
        <v>0</v>
      </c>
      <c r="H561" s="1">
        <f ca="1">IF(AND(G560&gt;0,G561&gt;G560,NOT(ISERROR(MATCH(G560,D:D,0)))),H560+1,H560)</f>
        <v>0</v>
      </c>
      <c r="I561" s="1">
        <f t="shared" ca="1" si="98"/>
        <v>0</v>
      </c>
      <c r="J561" s="7" t="str">
        <f t="shared" ca="1" si="99"/>
        <v/>
      </c>
      <c r="K561" s="1" t="str">
        <f ca="1">IF(J561="Linea_para_MAIL_creada_por_LuXML",IF(ISERROR(MATCH(INDIRECT(ADDRESS(ROW()-G561,7)),D:D,0)),J561,INDIRECT(ADDRESS(MATCH(INDIRECT(ADDRESS(ROW()-G561,7)),D:D,0),1))),J561)</f>
        <v/>
      </c>
      <c r="L561" s="7">
        <f t="shared" ca="1" si="100"/>
        <v>0</v>
      </c>
      <c r="M561" s="7" t="str">
        <f t="shared" ca="1" si="102"/>
        <v/>
      </c>
      <c r="N561" s="7">
        <f t="shared" ca="1" si="101"/>
        <v>0</v>
      </c>
      <c r="O561" s="9" t="str">
        <f ca="1">IF(N561&gt;-1,INDIRECT(ADDRESS(ROW(),13)),IF(N561&lt;N560,CONCATENATE("&lt;page-count count=",CHAR(34),1+LARGE(N:N,1)-LARGE(N:N,2),CHAR(34),"/&gt;"),INDIRECT(ADDRESS(ROW()-1,13))))</f>
        <v/>
      </c>
      <c r="P561" s="1">
        <f>IF(ROW()&lt;$S$4+2,IF('XML a procesar'!A560="",P560,IF(MID('XML a procesar'!A560,1,1)="&lt;",P560,P560+1)),P560)</f>
        <v>1</v>
      </c>
      <c r="Q561" s="3"/>
    </row>
    <row r="562" spans="1:17" x14ac:dyDescent="0.25">
      <c r="A562" s="1" t="str">
        <f>IF('XML a procesar'!A561&gt;0,'XML a procesar'!A561,"")</f>
        <v/>
      </c>
      <c r="B562" s="7">
        <f t="shared" si="92"/>
        <v>0</v>
      </c>
      <c r="C562" s="1">
        <f t="shared" si="95"/>
        <v>0</v>
      </c>
      <c r="D562" s="1">
        <f t="shared" si="93"/>
        <v>0</v>
      </c>
      <c r="E562" s="1">
        <f t="shared" si="96"/>
        <v>0</v>
      </c>
      <c r="F562" s="1" t="str">
        <f t="shared" ca="1" si="94"/>
        <v/>
      </c>
      <c r="G562" s="1">
        <f t="shared" ca="1" si="97"/>
        <v>0</v>
      </c>
      <c r="H562" s="1">
        <f ca="1">IF(AND(G561&gt;0,G562&gt;G561,NOT(ISERROR(MATCH(G561,D:D,0)))),H561+1,H561)</f>
        <v>0</v>
      </c>
      <c r="I562" s="1">
        <f t="shared" ca="1" si="98"/>
        <v>0</v>
      </c>
      <c r="J562" s="7" t="str">
        <f t="shared" ca="1" si="99"/>
        <v/>
      </c>
      <c r="K562" s="1" t="str">
        <f ca="1">IF(J562="Linea_para_MAIL_creada_por_LuXML",IF(ISERROR(MATCH(INDIRECT(ADDRESS(ROW()-G562,7)),D:D,0)),J562,INDIRECT(ADDRESS(MATCH(INDIRECT(ADDRESS(ROW()-G562,7)),D:D,0),1))),J562)</f>
        <v/>
      </c>
      <c r="L562" s="7">
        <f t="shared" ca="1" si="100"/>
        <v>0</v>
      </c>
      <c r="M562" s="7" t="str">
        <f t="shared" ca="1" si="102"/>
        <v/>
      </c>
      <c r="N562" s="7">
        <f t="shared" ca="1" si="101"/>
        <v>0</v>
      </c>
      <c r="O562" s="9" t="str">
        <f ca="1">IF(N562&gt;-1,INDIRECT(ADDRESS(ROW(),13)),IF(N562&lt;N561,CONCATENATE("&lt;page-count count=",CHAR(34),1+LARGE(N:N,1)-LARGE(N:N,2),CHAR(34),"/&gt;"),INDIRECT(ADDRESS(ROW()-1,13))))</f>
        <v/>
      </c>
      <c r="P562" s="1">
        <f>IF(ROW()&lt;$S$4+2,IF('XML a procesar'!A561="",P561,IF(MID('XML a procesar'!A561,1,1)="&lt;",P561,P561+1)),P561)</f>
        <v>1</v>
      </c>
      <c r="Q562" s="3"/>
    </row>
    <row r="563" spans="1:17" x14ac:dyDescent="0.25">
      <c r="A563" s="1" t="str">
        <f>IF('XML a procesar'!A562&gt;0,'XML a procesar'!A562,"")</f>
        <v/>
      </c>
      <c r="B563" s="7">
        <f t="shared" si="92"/>
        <v>0</v>
      </c>
      <c r="C563" s="1">
        <f t="shared" si="95"/>
        <v>0</v>
      </c>
      <c r="D563" s="1">
        <f t="shared" si="93"/>
        <v>0</v>
      </c>
      <c r="E563" s="1">
        <f t="shared" si="96"/>
        <v>0</v>
      </c>
      <c r="F563" s="1" t="str">
        <f t="shared" ca="1" si="94"/>
        <v/>
      </c>
      <c r="G563" s="1">
        <f t="shared" ca="1" si="97"/>
        <v>0</v>
      </c>
      <c r="H563" s="1">
        <f ca="1">IF(AND(G562&gt;0,G563&gt;G562,NOT(ISERROR(MATCH(G562,D:D,0)))),H562+1,H562)</f>
        <v>0</v>
      </c>
      <c r="I563" s="1">
        <f t="shared" ca="1" si="98"/>
        <v>0</v>
      </c>
      <c r="J563" s="7" t="str">
        <f t="shared" ca="1" si="99"/>
        <v/>
      </c>
      <c r="K563" s="1" t="str">
        <f ca="1">IF(J563="Linea_para_MAIL_creada_por_LuXML",IF(ISERROR(MATCH(INDIRECT(ADDRESS(ROW()-G563,7)),D:D,0)),J563,INDIRECT(ADDRESS(MATCH(INDIRECT(ADDRESS(ROW()-G563,7)),D:D,0),1))),J563)</f>
        <v/>
      </c>
      <c r="L563" s="7">
        <f t="shared" ca="1" si="100"/>
        <v>0</v>
      </c>
      <c r="M563" s="7" t="str">
        <f t="shared" ca="1" si="102"/>
        <v/>
      </c>
      <c r="N563" s="7">
        <f t="shared" ca="1" si="101"/>
        <v>0</v>
      </c>
      <c r="O563" s="9" t="str">
        <f ca="1">IF(N563&gt;-1,INDIRECT(ADDRESS(ROW(),13)),IF(N563&lt;N562,CONCATENATE("&lt;page-count count=",CHAR(34),1+LARGE(N:N,1)-LARGE(N:N,2),CHAR(34),"/&gt;"),INDIRECT(ADDRESS(ROW()-1,13))))</f>
        <v/>
      </c>
      <c r="P563" s="1">
        <f>IF(ROW()&lt;$S$4+2,IF('XML a procesar'!A562="",P562,IF(MID('XML a procesar'!A562,1,1)="&lt;",P562,P562+1)),P562)</f>
        <v>1</v>
      </c>
      <c r="Q563" s="3"/>
    </row>
    <row r="564" spans="1:17" x14ac:dyDescent="0.25">
      <c r="A564" s="1" t="str">
        <f>IF('XML a procesar'!A563&gt;0,'XML a procesar'!A563,"")</f>
        <v/>
      </c>
      <c r="B564" s="7">
        <f t="shared" si="92"/>
        <v>0</v>
      </c>
      <c r="C564" s="1">
        <f t="shared" si="95"/>
        <v>0</v>
      </c>
      <c r="D564" s="1">
        <f t="shared" si="93"/>
        <v>0</v>
      </c>
      <c r="E564" s="1">
        <f t="shared" si="96"/>
        <v>0</v>
      </c>
      <c r="F564" s="1" t="str">
        <f t="shared" ca="1" si="94"/>
        <v/>
      </c>
      <c r="G564" s="1">
        <f t="shared" ca="1" si="97"/>
        <v>0</v>
      </c>
      <c r="H564" s="1">
        <f ca="1">IF(AND(G563&gt;0,G564&gt;G563,NOT(ISERROR(MATCH(G563,D:D,0)))),H563+1,H563)</f>
        <v>0</v>
      </c>
      <c r="I564" s="1">
        <f t="shared" ca="1" si="98"/>
        <v>0</v>
      </c>
      <c r="J564" s="7" t="str">
        <f t="shared" ca="1" si="99"/>
        <v/>
      </c>
      <c r="K564" s="1" t="str">
        <f ca="1">IF(J564="Linea_para_MAIL_creada_por_LuXML",IF(ISERROR(MATCH(INDIRECT(ADDRESS(ROW()-G564,7)),D:D,0)),J564,INDIRECT(ADDRESS(MATCH(INDIRECT(ADDRESS(ROW()-G564,7)),D:D,0),1))),J564)</f>
        <v/>
      </c>
      <c r="L564" s="7">
        <f t="shared" ca="1" si="100"/>
        <v>0</v>
      </c>
      <c r="M564" s="7" t="str">
        <f t="shared" ca="1" si="102"/>
        <v/>
      </c>
      <c r="N564" s="7">
        <f t="shared" ca="1" si="101"/>
        <v>0</v>
      </c>
      <c r="O564" s="9" t="str">
        <f ca="1">IF(N564&gt;-1,INDIRECT(ADDRESS(ROW(),13)),IF(N564&lt;N563,CONCATENATE("&lt;page-count count=",CHAR(34),1+LARGE(N:N,1)-LARGE(N:N,2),CHAR(34),"/&gt;"),INDIRECT(ADDRESS(ROW()-1,13))))</f>
        <v/>
      </c>
      <c r="P564" s="1">
        <f>IF(ROW()&lt;$S$4+2,IF('XML a procesar'!A563="",P563,IF(MID('XML a procesar'!A563,1,1)="&lt;",P563,P563+1)),P563)</f>
        <v>1</v>
      </c>
      <c r="Q564" s="3"/>
    </row>
    <row r="565" spans="1:17" x14ac:dyDescent="0.25">
      <c r="A565" s="1" t="str">
        <f>IF('XML a procesar'!A564&gt;0,'XML a procesar'!A564,"")</f>
        <v/>
      </c>
      <c r="B565" s="7">
        <f t="shared" si="92"/>
        <v>0</v>
      </c>
      <c r="C565" s="1">
        <f t="shared" si="95"/>
        <v>0</v>
      </c>
      <c r="D565" s="1">
        <f t="shared" si="93"/>
        <v>0</v>
      </c>
      <c r="E565" s="1">
        <f t="shared" si="96"/>
        <v>0</v>
      </c>
      <c r="F565" s="1" t="str">
        <f t="shared" ca="1" si="94"/>
        <v/>
      </c>
      <c r="G565" s="1">
        <f t="shared" ca="1" si="97"/>
        <v>0</v>
      </c>
      <c r="H565" s="1">
        <f ca="1">IF(AND(G564&gt;0,G565&gt;G564,NOT(ISERROR(MATCH(G564,D:D,0)))),H564+1,H564)</f>
        <v>0</v>
      </c>
      <c r="I565" s="1">
        <f t="shared" ca="1" si="98"/>
        <v>0</v>
      </c>
      <c r="J565" s="7" t="str">
        <f t="shared" ca="1" si="99"/>
        <v/>
      </c>
      <c r="K565" s="1" t="str">
        <f ca="1">IF(J565="Linea_para_MAIL_creada_por_LuXML",IF(ISERROR(MATCH(INDIRECT(ADDRESS(ROW()-G565,7)),D:D,0)),J565,INDIRECT(ADDRESS(MATCH(INDIRECT(ADDRESS(ROW()-G565,7)),D:D,0),1))),J565)</f>
        <v/>
      </c>
      <c r="L565" s="7">
        <f t="shared" ca="1" si="100"/>
        <v>0</v>
      </c>
      <c r="M565" s="7" t="str">
        <f t="shared" ca="1" si="102"/>
        <v/>
      </c>
      <c r="N565" s="7">
        <f t="shared" ca="1" si="101"/>
        <v>0</v>
      </c>
      <c r="O565" s="9" t="str">
        <f ca="1">IF(N565&gt;-1,INDIRECT(ADDRESS(ROW(),13)),IF(N565&lt;N564,CONCATENATE("&lt;page-count count=",CHAR(34),1+LARGE(N:N,1)-LARGE(N:N,2),CHAR(34),"/&gt;"),INDIRECT(ADDRESS(ROW()-1,13))))</f>
        <v/>
      </c>
      <c r="P565" s="1">
        <f>IF(ROW()&lt;$S$4+2,IF('XML a procesar'!A564="",P564,IF(MID('XML a procesar'!A564,1,1)="&lt;",P564,P564+1)),P564)</f>
        <v>1</v>
      </c>
      <c r="Q565" s="3"/>
    </row>
    <row r="566" spans="1:17" x14ac:dyDescent="0.25">
      <c r="A566" s="1" t="str">
        <f>IF('XML a procesar'!A565&gt;0,'XML a procesar'!A565,"")</f>
        <v/>
      </c>
      <c r="B566" s="7">
        <f t="shared" si="92"/>
        <v>0</v>
      </c>
      <c r="C566" s="1">
        <f t="shared" si="95"/>
        <v>0</v>
      </c>
      <c r="D566" s="1">
        <f t="shared" si="93"/>
        <v>0</v>
      </c>
      <c r="E566" s="1">
        <f t="shared" si="96"/>
        <v>0</v>
      </c>
      <c r="F566" s="1" t="str">
        <f t="shared" ca="1" si="94"/>
        <v/>
      </c>
      <c r="G566" s="1">
        <f t="shared" ca="1" si="97"/>
        <v>0</v>
      </c>
      <c r="H566" s="1">
        <f ca="1">IF(AND(G565&gt;0,G566&gt;G565,NOT(ISERROR(MATCH(G565,D:D,0)))),H565+1,H565)</f>
        <v>0</v>
      </c>
      <c r="I566" s="1">
        <f t="shared" ca="1" si="98"/>
        <v>0</v>
      </c>
      <c r="J566" s="7" t="str">
        <f t="shared" ca="1" si="99"/>
        <v/>
      </c>
      <c r="K566" s="1" t="str">
        <f ca="1">IF(J566="Linea_para_MAIL_creada_por_LuXML",IF(ISERROR(MATCH(INDIRECT(ADDRESS(ROW()-G566,7)),D:D,0)),J566,INDIRECT(ADDRESS(MATCH(INDIRECT(ADDRESS(ROW()-G566,7)),D:D,0),1))),J566)</f>
        <v/>
      </c>
      <c r="L566" s="7">
        <f t="shared" ca="1" si="100"/>
        <v>0</v>
      </c>
      <c r="M566" s="7" t="str">
        <f t="shared" ca="1" si="102"/>
        <v/>
      </c>
      <c r="N566" s="7">
        <f t="shared" ca="1" si="101"/>
        <v>0</v>
      </c>
      <c r="O566" s="9" t="str">
        <f ca="1">IF(N566&gt;-1,INDIRECT(ADDRESS(ROW(),13)),IF(N566&lt;N565,CONCATENATE("&lt;page-count count=",CHAR(34),1+LARGE(N:N,1)-LARGE(N:N,2),CHAR(34),"/&gt;"),INDIRECT(ADDRESS(ROW()-1,13))))</f>
        <v/>
      </c>
      <c r="P566" s="1">
        <f>IF(ROW()&lt;$S$4+2,IF('XML a procesar'!A565="",P565,IF(MID('XML a procesar'!A565,1,1)="&lt;",P565,P565+1)),P565)</f>
        <v>1</v>
      </c>
      <c r="Q566" s="3"/>
    </row>
    <row r="567" spans="1:17" x14ac:dyDescent="0.25">
      <c r="A567" s="1" t="str">
        <f>IF('XML a procesar'!A566&gt;0,'XML a procesar'!A566,"")</f>
        <v/>
      </c>
      <c r="B567" s="7">
        <f t="shared" si="92"/>
        <v>0</v>
      </c>
      <c r="C567" s="1">
        <f t="shared" si="95"/>
        <v>0</v>
      </c>
      <c r="D567" s="1">
        <f t="shared" si="93"/>
        <v>0</v>
      </c>
      <c r="E567" s="1">
        <f t="shared" si="96"/>
        <v>0</v>
      </c>
      <c r="F567" s="1" t="str">
        <f t="shared" ca="1" si="94"/>
        <v/>
      </c>
      <c r="G567" s="1">
        <f t="shared" ca="1" si="97"/>
        <v>0</v>
      </c>
      <c r="H567" s="1">
        <f ca="1">IF(AND(G566&gt;0,G567&gt;G566,NOT(ISERROR(MATCH(G566,D:D,0)))),H566+1,H566)</f>
        <v>0</v>
      </c>
      <c r="I567" s="1">
        <f t="shared" ca="1" si="98"/>
        <v>0</v>
      </c>
      <c r="J567" s="7" t="str">
        <f t="shared" ca="1" si="99"/>
        <v/>
      </c>
      <c r="K567" s="1" t="str">
        <f ca="1">IF(J567="Linea_para_MAIL_creada_por_LuXML",IF(ISERROR(MATCH(INDIRECT(ADDRESS(ROW()-G567,7)),D:D,0)),J567,INDIRECT(ADDRESS(MATCH(INDIRECT(ADDRESS(ROW()-G567,7)),D:D,0),1))),J567)</f>
        <v/>
      </c>
      <c r="L567" s="7">
        <f t="shared" ca="1" si="100"/>
        <v>0</v>
      </c>
      <c r="M567" s="7" t="str">
        <f t="shared" ca="1" si="102"/>
        <v/>
      </c>
      <c r="N567" s="7">
        <f t="shared" ca="1" si="101"/>
        <v>0</v>
      </c>
      <c r="O567" s="9" t="str">
        <f ca="1">IF(N567&gt;-1,INDIRECT(ADDRESS(ROW(),13)),IF(N567&lt;N566,CONCATENATE("&lt;page-count count=",CHAR(34),1+LARGE(N:N,1)-LARGE(N:N,2),CHAR(34),"/&gt;"),INDIRECT(ADDRESS(ROW()-1,13))))</f>
        <v/>
      </c>
      <c r="P567" s="1">
        <f>IF(ROW()&lt;$S$4+2,IF('XML a procesar'!A566="",P566,IF(MID('XML a procesar'!A566,1,1)="&lt;",P566,P566+1)),P566)</f>
        <v>1</v>
      </c>
      <c r="Q567" s="3"/>
    </row>
    <row r="568" spans="1:17" x14ac:dyDescent="0.25">
      <c r="A568" s="1" t="str">
        <f>IF('XML a procesar'!A567&gt;0,'XML a procesar'!A567,"")</f>
        <v/>
      </c>
      <c r="B568" s="7">
        <f t="shared" si="92"/>
        <v>0</v>
      </c>
      <c r="C568" s="1">
        <f t="shared" si="95"/>
        <v>0</v>
      </c>
      <c r="D568" s="1">
        <f t="shared" si="93"/>
        <v>0</v>
      </c>
      <c r="E568" s="1">
        <f t="shared" si="96"/>
        <v>0</v>
      </c>
      <c r="F568" s="1" t="str">
        <f t="shared" ca="1" si="94"/>
        <v/>
      </c>
      <c r="G568" s="1">
        <f t="shared" ca="1" si="97"/>
        <v>0</v>
      </c>
      <c r="H568" s="1">
        <f ca="1">IF(AND(G567&gt;0,G568&gt;G567,NOT(ISERROR(MATCH(G567,D:D,0)))),H567+1,H567)</f>
        <v>0</v>
      </c>
      <c r="I568" s="1">
        <f t="shared" ca="1" si="98"/>
        <v>0</v>
      </c>
      <c r="J568" s="7" t="str">
        <f t="shared" ca="1" si="99"/>
        <v/>
      </c>
      <c r="K568" s="1" t="str">
        <f ca="1">IF(J568="Linea_para_MAIL_creada_por_LuXML",IF(ISERROR(MATCH(INDIRECT(ADDRESS(ROW()-G568,7)),D:D,0)),J568,INDIRECT(ADDRESS(MATCH(INDIRECT(ADDRESS(ROW()-G568,7)),D:D,0),1))),J568)</f>
        <v/>
      </c>
      <c r="L568" s="7">
        <f t="shared" ca="1" si="100"/>
        <v>0</v>
      </c>
      <c r="M568" s="7" t="str">
        <f t="shared" ca="1" si="102"/>
        <v/>
      </c>
      <c r="N568" s="7">
        <f t="shared" ca="1" si="101"/>
        <v>0</v>
      </c>
      <c r="O568" s="9" t="str">
        <f ca="1">IF(N568&gt;-1,INDIRECT(ADDRESS(ROW(),13)),IF(N568&lt;N567,CONCATENATE("&lt;page-count count=",CHAR(34),1+LARGE(N:N,1)-LARGE(N:N,2),CHAR(34),"/&gt;"),INDIRECT(ADDRESS(ROW()-1,13))))</f>
        <v/>
      </c>
      <c r="P568" s="1">
        <f>IF(ROW()&lt;$S$4+2,IF('XML a procesar'!A567="",P567,IF(MID('XML a procesar'!A567,1,1)="&lt;",P567,P567+1)),P567)</f>
        <v>1</v>
      </c>
      <c r="Q568" s="3"/>
    </row>
    <row r="569" spans="1:17" x14ac:dyDescent="0.25">
      <c r="A569" s="1" t="str">
        <f>IF('XML a procesar'!A568&gt;0,'XML a procesar'!A568,"")</f>
        <v/>
      </c>
      <c r="B569" s="7">
        <f t="shared" si="92"/>
        <v>0</v>
      </c>
      <c r="C569" s="1">
        <f t="shared" si="95"/>
        <v>0</v>
      </c>
      <c r="D569" s="1">
        <f t="shared" si="93"/>
        <v>0</v>
      </c>
      <c r="E569" s="1">
        <f t="shared" si="96"/>
        <v>0</v>
      </c>
      <c r="F569" s="1" t="str">
        <f t="shared" ca="1" si="94"/>
        <v/>
      </c>
      <c r="G569" s="1">
        <f t="shared" ca="1" si="97"/>
        <v>0</v>
      </c>
      <c r="H569" s="1">
        <f ca="1">IF(AND(G568&gt;0,G569&gt;G568,NOT(ISERROR(MATCH(G568,D:D,0)))),H568+1,H568)</f>
        <v>0</v>
      </c>
      <c r="I569" s="1">
        <f t="shared" ca="1" si="98"/>
        <v>0</v>
      </c>
      <c r="J569" s="7" t="str">
        <f t="shared" ca="1" si="99"/>
        <v/>
      </c>
      <c r="K569" s="1" t="str">
        <f ca="1">IF(J569="Linea_para_MAIL_creada_por_LuXML",IF(ISERROR(MATCH(INDIRECT(ADDRESS(ROW()-G569,7)),D:D,0)),J569,INDIRECT(ADDRESS(MATCH(INDIRECT(ADDRESS(ROW()-G569,7)),D:D,0),1))),J569)</f>
        <v/>
      </c>
      <c r="L569" s="7">
        <f t="shared" ca="1" si="100"/>
        <v>0</v>
      </c>
      <c r="M569" s="7" t="str">
        <f t="shared" ca="1" si="102"/>
        <v/>
      </c>
      <c r="N569" s="7">
        <f t="shared" ca="1" si="101"/>
        <v>0</v>
      </c>
      <c r="O569" s="9" t="str">
        <f ca="1">IF(N569&gt;-1,INDIRECT(ADDRESS(ROW(),13)),IF(N569&lt;N568,CONCATENATE("&lt;page-count count=",CHAR(34),1+LARGE(N:N,1)-LARGE(N:N,2),CHAR(34),"/&gt;"),INDIRECT(ADDRESS(ROW()-1,13))))</f>
        <v/>
      </c>
      <c r="P569" s="1">
        <f>IF(ROW()&lt;$S$4+2,IF('XML a procesar'!A568="",P568,IF(MID('XML a procesar'!A568,1,1)="&lt;",P568,P568+1)),P568)</f>
        <v>1</v>
      </c>
      <c r="Q569" s="3"/>
    </row>
    <row r="570" spans="1:17" x14ac:dyDescent="0.25">
      <c r="A570" s="1" t="str">
        <f>IF('XML a procesar'!A569&gt;0,'XML a procesar'!A569,"")</f>
        <v/>
      </c>
      <c r="B570" s="7">
        <f t="shared" si="92"/>
        <v>0</v>
      </c>
      <c r="C570" s="1">
        <f t="shared" si="95"/>
        <v>0</v>
      </c>
      <c r="D570" s="1">
        <f t="shared" si="93"/>
        <v>0</v>
      </c>
      <c r="E570" s="1">
        <f t="shared" si="96"/>
        <v>0</v>
      </c>
      <c r="F570" s="1" t="str">
        <f t="shared" ca="1" si="94"/>
        <v/>
      </c>
      <c r="G570" s="1">
        <f t="shared" ca="1" si="97"/>
        <v>0</v>
      </c>
      <c r="H570" s="1">
        <f ca="1">IF(AND(G569&gt;0,G570&gt;G569,NOT(ISERROR(MATCH(G569,D:D,0)))),H569+1,H569)</f>
        <v>0</v>
      </c>
      <c r="I570" s="1">
        <f t="shared" ca="1" si="98"/>
        <v>0</v>
      </c>
      <c r="J570" s="7" t="str">
        <f t="shared" ca="1" si="99"/>
        <v/>
      </c>
      <c r="K570" s="1" t="str">
        <f ca="1">IF(J570="Linea_para_MAIL_creada_por_LuXML",IF(ISERROR(MATCH(INDIRECT(ADDRESS(ROW()-G570,7)),D:D,0)),J570,INDIRECT(ADDRESS(MATCH(INDIRECT(ADDRESS(ROW()-G570,7)),D:D,0),1))),J570)</f>
        <v/>
      </c>
      <c r="L570" s="7">
        <f t="shared" ca="1" si="100"/>
        <v>0</v>
      </c>
      <c r="M570" s="7" t="str">
        <f t="shared" ca="1" si="102"/>
        <v/>
      </c>
      <c r="N570" s="7">
        <f t="shared" ca="1" si="101"/>
        <v>0</v>
      </c>
      <c r="O570" s="9" t="str">
        <f ca="1">IF(N570&gt;-1,INDIRECT(ADDRESS(ROW(),13)),IF(N570&lt;N569,CONCATENATE("&lt;page-count count=",CHAR(34),1+LARGE(N:N,1)-LARGE(N:N,2),CHAR(34),"/&gt;"),INDIRECT(ADDRESS(ROW()-1,13))))</f>
        <v/>
      </c>
      <c r="P570" s="1">
        <f>IF(ROW()&lt;$S$4+2,IF('XML a procesar'!A569="",P569,IF(MID('XML a procesar'!A569,1,1)="&lt;",P569,P569+1)),P569)</f>
        <v>1</v>
      </c>
      <c r="Q570" s="3"/>
    </row>
    <row r="571" spans="1:17" x14ac:dyDescent="0.25">
      <c r="A571" s="1" t="str">
        <f>IF('XML a procesar'!A570&gt;0,'XML a procesar'!A570,"")</f>
        <v/>
      </c>
      <c r="B571" s="7">
        <f t="shared" si="92"/>
        <v>0</v>
      </c>
      <c r="C571" s="1">
        <f t="shared" si="95"/>
        <v>0</v>
      </c>
      <c r="D571" s="1">
        <f t="shared" si="93"/>
        <v>0</v>
      </c>
      <c r="E571" s="1">
        <f t="shared" si="96"/>
        <v>0</v>
      </c>
      <c r="F571" s="1" t="str">
        <f t="shared" ca="1" si="94"/>
        <v/>
      </c>
      <c r="G571" s="1">
        <f t="shared" ca="1" si="97"/>
        <v>0</v>
      </c>
      <c r="H571" s="1">
        <f ca="1">IF(AND(G570&gt;0,G571&gt;G570,NOT(ISERROR(MATCH(G570,D:D,0)))),H570+1,H570)</f>
        <v>0</v>
      </c>
      <c r="I571" s="1">
        <f t="shared" ca="1" si="98"/>
        <v>0</v>
      </c>
      <c r="J571" s="7" t="str">
        <f t="shared" ca="1" si="99"/>
        <v/>
      </c>
      <c r="K571" s="1" t="str">
        <f ca="1">IF(J571="Linea_para_MAIL_creada_por_LuXML",IF(ISERROR(MATCH(INDIRECT(ADDRESS(ROW()-G571,7)),D:D,0)),J571,INDIRECT(ADDRESS(MATCH(INDIRECT(ADDRESS(ROW()-G571,7)),D:D,0),1))),J571)</f>
        <v/>
      </c>
      <c r="L571" s="7">
        <f t="shared" ca="1" si="100"/>
        <v>0</v>
      </c>
      <c r="M571" s="7" t="str">
        <f t="shared" ca="1" si="102"/>
        <v/>
      </c>
      <c r="N571" s="7">
        <f t="shared" ca="1" si="101"/>
        <v>0</v>
      </c>
      <c r="O571" s="9" t="str">
        <f ca="1">IF(N571&gt;-1,INDIRECT(ADDRESS(ROW(),13)),IF(N571&lt;N570,CONCATENATE("&lt;page-count count=",CHAR(34),1+LARGE(N:N,1)-LARGE(N:N,2),CHAR(34),"/&gt;"),INDIRECT(ADDRESS(ROW()-1,13))))</f>
        <v/>
      </c>
      <c r="P571" s="1">
        <f>IF(ROW()&lt;$S$4+2,IF('XML a procesar'!A570="",P570,IF(MID('XML a procesar'!A570,1,1)="&lt;",P570,P570+1)),P570)</f>
        <v>1</v>
      </c>
      <c r="Q571" s="3"/>
    </row>
    <row r="572" spans="1:17" x14ac:dyDescent="0.25">
      <c r="A572" s="1" t="str">
        <f>IF('XML a procesar'!A571&gt;0,'XML a procesar'!A571,"")</f>
        <v/>
      </c>
      <c r="B572" s="7">
        <f t="shared" si="92"/>
        <v>0</v>
      </c>
      <c r="C572" s="1">
        <f t="shared" si="95"/>
        <v>0</v>
      </c>
      <c r="D572" s="1">
        <f t="shared" si="93"/>
        <v>0</v>
      </c>
      <c r="E572" s="1">
        <f t="shared" si="96"/>
        <v>0</v>
      </c>
      <c r="F572" s="1" t="str">
        <f t="shared" ca="1" si="94"/>
        <v/>
      </c>
      <c r="G572" s="1">
        <f t="shared" ca="1" si="97"/>
        <v>0</v>
      </c>
      <c r="H572" s="1">
        <f ca="1">IF(AND(G571&gt;0,G572&gt;G571,NOT(ISERROR(MATCH(G571,D:D,0)))),H571+1,H571)</f>
        <v>0</v>
      </c>
      <c r="I572" s="1">
        <f t="shared" ca="1" si="98"/>
        <v>0</v>
      </c>
      <c r="J572" s="7" t="str">
        <f t="shared" ca="1" si="99"/>
        <v/>
      </c>
      <c r="K572" s="1" t="str">
        <f ca="1">IF(J572="Linea_para_MAIL_creada_por_LuXML",IF(ISERROR(MATCH(INDIRECT(ADDRESS(ROW()-G572,7)),D:D,0)),J572,INDIRECT(ADDRESS(MATCH(INDIRECT(ADDRESS(ROW()-G572,7)),D:D,0),1))),J572)</f>
        <v/>
      </c>
      <c r="L572" s="7">
        <f t="shared" ca="1" si="100"/>
        <v>0</v>
      </c>
      <c r="M572" s="7" t="str">
        <f t="shared" ca="1" si="102"/>
        <v/>
      </c>
      <c r="N572" s="7">
        <f t="shared" ca="1" si="101"/>
        <v>0</v>
      </c>
      <c r="O572" s="9" t="str">
        <f ca="1">IF(N572&gt;-1,INDIRECT(ADDRESS(ROW(),13)),IF(N572&lt;N571,CONCATENATE("&lt;page-count count=",CHAR(34),1+LARGE(N:N,1)-LARGE(N:N,2),CHAR(34),"/&gt;"),INDIRECT(ADDRESS(ROW()-1,13))))</f>
        <v/>
      </c>
      <c r="P572" s="1">
        <f>IF(ROW()&lt;$S$4+2,IF('XML a procesar'!A571="",P571,IF(MID('XML a procesar'!A571,1,1)="&lt;",P571,P571+1)),P571)</f>
        <v>1</v>
      </c>
      <c r="Q572" s="3"/>
    </row>
    <row r="573" spans="1:17" x14ac:dyDescent="0.25">
      <c r="A573" s="1" t="str">
        <f>IF('XML a procesar'!A572&gt;0,'XML a procesar'!A572,"")</f>
        <v/>
      </c>
      <c r="B573" s="7">
        <f t="shared" si="92"/>
        <v>0</v>
      </c>
      <c r="C573" s="1">
        <f t="shared" si="95"/>
        <v>0</v>
      </c>
      <c r="D573" s="1">
        <f t="shared" si="93"/>
        <v>0</v>
      </c>
      <c r="E573" s="1">
        <f t="shared" si="96"/>
        <v>0</v>
      </c>
      <c r="F573" s="1" t="str">
        <f t="shared" ca="1" si="94"/>
        <v/>
      </c>
      <c r="G573" s="1">
        <f t="shared" ca="1" si="97"/>
        <v>0</v>
      </c>
      <c r="H573" s="1">
        <f ca="1">IF(AND(G572&gt;0,G573&gt;G572,NOT(ISERROR(MATCH(G572,D:D,0)))),H572+1,H572)</f>
        <v>0</v>
      </c>
      <c r="I573" s="1">
        <f t="shared" ca="1" si="98"/>
        <v>0</v>
      </c>
      <c r="J573" s="7" t="str">
        <f t="shared" ca="1" si="99"/>
        <v/>
      </c>
      <c r="K573" s="1" t="str">
        <f ca="1">IF(J573="Linea_para_MAIL_creada_por_LuXML",IF(ISERROR(MATCH(INDIRECT(ADDRESS(ROW()-G573,7)),D:D,0)),J573,INDIRECT(ADDRESS(MATCH(INDIRECT(ADDRESS(ROW()-G573,7)),D:D,0),1))),J573)</f>
        <v/>
      </c>
      <c r="L573" s="7">
        <f t="shared" ca="1" si="100"/>
        <v>0</v>
      </c>
      <c r="M573" s="7" t="str">
        <f t="shared" ca="1" si="102"/>
        <v/>
      </c>
      <c r="N573" s="7">
        <f t="shared" ca="1" si="101"/>
        <v>0</v>
      </c>
      <c r="O573" s="9" t="str">
        <f ca="1">IF(N573&gt;-1,INDIRECT(ADDRESS(ROW(),13)),IF(N573&lt;N572,CONCATENATE("&lt;page-count count=",CHAR(34),1+LARGE(N:N,1)-LARGE(N:N,2),CHAR(34),"/&gt;"),INDIRECT(ADDRESS(ROW()-1,13))))</f>
        <v/>
      </c>
      <c r="P573" s="1">
        <f>IF(ROW()&lt;$S$4+2,IF('XML a procesar'!A572="",P572,IF(MID('XML a procesar'!A572,1,1)="&lt;",P572,P572+1)),P572)</f>
        <v>1</v>
      </c>
      <c r="Q573" s="3"/>
    </row>
    <row r="574" spans="1:17" x14ac:dyDescent="0.25">
      <c r="A574" s="1" t="str">
        <f>IF('XML a procesar'!A573&gt;0,'XML a procesar'!A573,"")</f>
        <v/>
      </c>
      <c r="B574" s="7">
        <f t="shared" si="92"/>
        <v>0</v>
      </c>
      <c r="C574" s="1">
        <f t="shared" si="95"/>
        <v>0</v>
      </c>
      <c r="D574" s="1">
        <f t="shared" si="93"/>
        <v>0</v>
      </c>
      <c r="E574" s="1">
        <f t="shared" si="96"/>
        <v>0</v>
      </c>
      <c r="F574" s="1" t="str">
        <f t="shared" ca="1" si="94"/>
        <v/>
      </c>
      <c r="G574" s="1">
        <f t="shared" ca="1" si="97"/>
        <v>0</v>
      </c>
      <c r="H574" s="1">
        <f ca="1">IF(AND(G573&gt;0,G574&gt;G573,NOT(ISERROR(MATCH(G573,D:D,0)))),H573+1,H573)</f>
        <v>0</v>
      </c>
      <c r="I574" s="1">
        <f t="shared" ca="1" si="98"/>
        <v>0</v>
      </c>
      <c r="J574" s="7" t="str">
        <f t="shared" ca="1" si="99"/>
        <v/>
      </c>
      <c r="K574" s="1" t="str">
        <f ca="1">IF(J574="Linea_para_MAIL_creada_por_LuXML",IF(ISERROR(MATCH(INDIRECT(ADDRESS(ROW()-G574,7)),D:D,0)),J574,INDIRECT(ADDRESS(MATCH(INDIRECT(ADDRESS(ROW()-G574,7)),D:D,0),1))),J574)</f>
        <v/>
      </c>
      <c r="L574" s="7">
        <f t="shared" ca="1" si="100"/>
        <v>0</v>
      </c>
      <c r="M574" s="7" t="str">
        <f t="shared" ca="1" si="102"/>
        <v/>
      </c>
      <c r="N574" s="7">
        <f t="shared" ca="1" si="101"/>
        <v>0</v>
      </c>
      <c r="O574" s="9" t="str">
        <f ca="1">IF(N574&gt;-1,INDIRECT(ADDRESS(ROW(),13)),IF(N574&lt;N573,CONCATENATE("&lt;page-count count=",CHAR(34),1+LARGE(N:N,1)-LARGE(N:N,2),CHAR(34),"/&gt;"),INDIRECT(ADDRESS(ROW()-1,13))))</f>
        <v/>
      </c>
      <c r="P574" s="1">
        <f>IF(ROW()&lt;$S$4+2,IF('XML a procesar'!A573="",P573,IF(MID('XML a procesar'!A573,1,1)="&lt;",P573,P573+1)),P573)</f>
        <v>1</v>
      </c>
      <c r="Q574" s="3"/>
    </row>
    <row r="575" spans="1:17" x14ac:dyDescent="0.25">
      <c r="A575" s="1" t="str">
        <f>IF('XML a procesar'!A574&gt;0,'XML a procesar'!A574,"")</f>
        <v/>
      </c>
      <c r="B575" s="7">
        <f t="shared" si="92"/>
        <v>0</v>
      </c>
      <c r="C575" s="1">
        <f t="shared" si="95"/>
        <v>0</v>
      </c>
      <c r="D575" s="1">
        <f t="shared" si="93"/>
        <v>0</v>
      </c>
      <c r="E575" s="1">
        <f t="shared" si="96"/>
        <v>0</v>
      </c>
      <c r="F575" s="1" t="str">
        <f t="shared" ca="1" si="94"/>
        <v/>
      </c>
      <c r="G575" s="1">
        <f t="shared" ca="1" si="97"/>
        <v>0</v>
      </c>
      <c r="H575" s="1">
        <f ca="1">IF(AND(G574&gt;0,G575&gt;G574,NOT(ISERROR(MATCH(G574,D:D,0)))),H574+1,H574)</f>
        <v>0</v>
      </c>
      <c r="I575" s="1">
        <f t="shared" ca="1" si="98"/>
        <v>0</v>
      </c>
      <c r="J575" s="7" t="str">
        <f t="shared" ca="1" si="99"/>
        <v/>
      </c>
      <c r="K575" s="1" t="str">
        <f ca="1">IF(J575="Linea_para_MAIL_creada_por_LuXML",IF(ISERROR(MATCH(INDIRECT(ADDRESS(ROW()-G575,7)),D:D,0)),J575,INDIRECT(ADDRESS(MATCH(INDIRECT(ADDRESS(ROW()-G575,7)),D:D,0),1))),J575)</f>
        <v/>
      </c>
      <c r="L575" s="7">
        <f t="shared" ca="1" si="100"/>
        <v>0</v>
      </c>
      <c r="M575" s="7" t="str">
        <f t="shared" ca="1" si="102"/>
        <v/>
      </c>
      <c r="N575" s="7">
        <f t="shared" ca="1" si="101"/>
        <v>0</v>
      </c>
      <c r="O575" s="9" t="str">
        <f ca="1">IF(N575&gt;-1,INDIRECT(ADDRESS(ROW(),13)),IF(N575&lt;N574,CONCATENATE("&lt;page-count count=",CHAR(34),1+LARGE(N:N,1)-LARGE(N:N,2),CHAR(34),"/&gt;"),INDIRECT(ADDRESS(ROW()-1,13))))</f>
        <v/>
      </c>
      <c r="P575" s="1">
        <f>IF(ROW()&lt;$S$4+2,IF('XML a procesar'!A574="",P574,IF(MID('XML a procesar'!A574,1,1)="&lt;",P574,P574+1)),P574)</f>
        <v>1</v>
      </c>
      <c r="Q575" s="3"/>
    </row>
    <row r="576" spans="1:17" x14ac:dyDescent="0.25">
      <c r="A576" s="1" t="str">
        <f>IF('XML a procesar'!A575&gt;0,'XML a procesar'!A575,"")</f>
        <v/>
      </c>
      <c r="B576" s="7">
        <f t="shared" si="92"/>
        <v>0</v>
      </c>
      <c r="C576" s="1">
        <f t="shared" si="95"/>
        <v>0</v>
      </c>
      <c r="D576" s="1">
        <f t="shared" si="93"/>
        <v>0</v>
      </c>
      <c r="E576" s="1">
        <f t="shared" si="96"/>
        <v>0</v>
      </c>
      <c r="F576" s="1" t="str">
        <f t="shared" ca="1" si="94"/>
        <v/>
      </c>
      <c r="G576" s="1">
        <f t="shared" ca="1" si="97"/>
        <v>0</v>
      </c>
      <c r="H576" s="1">
        <f ca="1">IF(AND(G575&gt;0,G576&gt;G575,NOT(ISERROR(MATCH(G575,D:D,0)))),H575+1,H575)</f>
        <v>0</v>
      </c>
      <c r="I576" s="1">
        <f t="shared" ca="1" si="98"/>
        <v>0</v>
      </c>
      <c r="J576" s="7" t="str">
        <f t="shared" ca="1" si="99"/>
        <v/>
      </c>
      <c r="K576" s="1" t="str">
        <f ca="1">IF(J576="Linea_para_MAIL_creada_por_LuXML",IF(ISERROR(MATCH(INDIRECT(ADDRESS(ROW()-G576,7)),D:D,0)),J576,INDIRECT(ADDRESS(MATCH(INDIRECT(ADDRESS(ROW()-G576,7)),D:D,0),1))),J576)</f>
        <v/>
      </c>
      <c r="L576" s="7">
        <f t="shared" ca="1" si="100"/>
        <v>0</v>
      </c>
      <c r="M576" s="7" t="str">
        <f t="shared" ca="1" si="102"/>
        <v/>
      </c>
      <c r="N576" s="7">
        <f t="shared" ca="1" si="101"/>
        <v>0</v>
      </c>
      <c r="O576" s="9" t="str">
        <f ca="1">IF(N576&gt;-1,INDIRECT(ADDRESS(ROW(),13)),IF(N576&lt;N575,CONCATENATE("&lt;page-count count=",CHAR(34),1+LARGE(N:N,1)-LARGE(N:N,2),CHAR(34),"/&gt;"),INDIRECT(ADDRESS(ROW()-1,13))))</f>
        <v/>
      </c>
      <c r="P576" s="1">
        <f>IF(ROW()&lt;$S$4+2,IF('XML a procesar'!A575="",P575,IF(MID('XML a procesar'!A575,1,1)="&lt;",P575,P575+1)),P575)</f>
        <v>1</v>
      </c>
      <c r="Q576" s="3"/>
    </row>
    <row r="577" spans="1:17" x14ac:dyDescent="0.25">
      <c r="A577" s="1" t="str">
        <f>IF('XML a procesar'!A576&gt;0,'XML a procesar'!A576,"")</f>
        <v/>
      </c>
      <c r="B577" s="7">
        <f t="shared" si="92"/>
        <v>0</v>
      </c>
      <c r="C577" s="1">
        <f t="shared" si="95"/>
        <v>0</v>
      </c>
      <c r="D577" s="1">
        <f t="shared" si="93"/>
        <v>0</v>
      </c>
      <c r="E577" s="1">
        <f t="shared" si="96"/>
        <v>0</v>
      </c>
      <c r="F577" s="1" t="str">
        <f t="shared" ca="1" si="94"/>
        <v/>
      </c>
      <c r="G577" s="1">
        <f t="shared" ca="1" si="97"/>
        <v>0</v>
      </c>
      <c r="H577" s="1">
        <f ca="1">IF(AND(G576&gt;0,G577&gt;G576,NOT(ISERROR(MATCH(G576,D:D,0)))),H576+1,H576)</f>
        <v>0</v>
      </c>
      <c r="I577" s="1">
        <f t="shared" ca="1" si="98"/>
        <v>0</v>
      </c>
      <c r="J577" s="7" t="str">
        <f t="shared" ca="1" si="99"/>
        <v/>
      </c>
      <c r="K577" s="1" t="str">
        <f ca="1">IF(J577="Linea_para_MAIL_creada_por_LuXML",IF(ISERROR(MATCH(INDIRECT(ADDRESS(ROW()-G577,7)),D:D,0)),J577,INDIRECT(ADDRESS(MATCH(INDIRECT(ADDRESS(ROW()-G577,7)),D:D,0),1))),J577)</f>
        <v/>
      </c>
      <c r="L577" s="7">
        <f t="shared" ca="1" si="100"/>
        <v>0</v>
      </c>
      <c r="M577" s="7" t="str">
        <f t="shared" ca="1" si="102"/>
        <v/>
      </c>
      <c r="N577" s="7">
        <f t="shared" ca="1" si="101"/>
        <v>0</v>
      </c>
      <c r="O577" s="9" t="str">
        <f ca="1">IF(N577&gt;-1,INDIRECT(ADDRESS(ROW(),13)),IF(N577&lt;N576,CONCATENATE("&lt;page-count count=",CHAR(34),1+LARGE(N:N,1)-LARGE(N:N,2),CHAR(34),"/&gt;"),INDIRECT(ADDRESS(ROW()-1,13))))</f>
        <v/>
      </c>
      <c r="P577" s="1">
        <f>IF(ROW()&lt;$S$4+2,IF('XML a procesar'!A576="",P576,IF(MID('XML a procesar'!A576,1,1)="&lt;",P576,P576+1)),P576)</f>
        <v>1</v>
      </c>
      <c r="Q577" s="3"/>
    </row>
    <row r="578" spans="1:17" x14ac:dyDescent="0.25">
      <c r="A578" s="1" t="str">
        <f>IF('XML a procesar'!A577&gt;0,'XML a procesar'!A577,"")</f>
        <v/>
      </c>
      <c r="B578" s="7">
        <f t="shared" si="92"/>
        <v>0</v>
      </c>
      <c r="C578" s="1">
        <f t="shared" si="95"/>
        <v>0</v>
      </c>
      <c r="D578" s="1">
        <f t="shared" si="93"/>
        <v>0</v>
      </c>
      <c r="E578" s="1">
        <f t="shared" si="96"/>
        <v>0</v>
      </c>
      <c r="F578" s="1" t="str">
        <f t="shared" ca="1" si="94"/>
        <v/>
      </c>
      <c r="G578" s="1">
        <f t="shared" ca="1" si="97"/>
        <v>0</v>
      </c>
      <c r="H578" s="1">
        <f ca="1">IF(AND(G577&gt;0,G578&gt;G577,NOT(ISERROR(MATCH(G577,D:D,0)))),H577+1,H577)</f>
        <v>0</v>
      </c>
      <c r="I578" s="1">
        <f t="shared" ca="1" si="98"/>
        <v>0</v>
      </c>
      <c r="J578" s="7" t="str">
        <f t="shared" ca="1" si="99"/>
        <v/>
      </c>
      <c r="K578" s="1" t="str">
        <f ca="1">IF(J578="Linea_para_MAIL_creada_por_LuXML",IF(ISERROR(MATCH(INDIRECT(ADDRESS(ROW()-G578,7)),D:D,0)),J578,INDIRECT(ADDRESS(MATCH(INDIRECT(ADDRESS(ROW()-G578,7)),D:D,0),1))),J578)</f>
        <v/>
      </c>
      <c r="L578" s="7">
        <f t="shared" ca="1" si="100"/>
        <v>0</v>
      </c>
      <c r="M578" s="7" t="str">
        <f t="shared" ca="1" si="102"/>
        <v/>
      </c>
      <c r="N578" s="7">
        <f t="shared" ca="1" si="101"/>
        <v>0</v>
      </c>
      <c r="O578" s="9" t="str">
        <f ca="1">IF(N578&gt;-1,INDIRECT(ADDRESS(ROW(),13)),IF(N578&lt;N577,CONCATENATE("&lt;page-count count=",CHAR(34),1+LARGE(N:N,1)-LARGE(N:N,2),CHAR(34),"/&gt;"),INDIRECT(ADDRESS(ROW()-1,13))))</f>
        <v/>
      </c>
      <c r="P578" s="1">
        <f>IF(ROW()&lt;$S$4+2,IF('XML a procesar'!A577="",P577,IF(MID('XML a procesar'!A577,1,1)="&lt;",P577,P577+1)),P577)</f>
        <v>1</v>
      </c>
      <c r="Q578" s="3"/>
    </row>
    <row r="579" spans="1:17" x14ac:dyDescent="0.25">
      <c r="A579" s="1" t="str">
        <f>IF('XML a procesar'!A578&gt;0,'XML a procesar'!A578,"")</f>
        <v/>
      </c>
      <c r="B579" s="7">
        <f t="shared" ref="B579:B642" si="103">IF(ISERROR(FIND("/doi.org/",A579,1)),0,1)</f>
        <v>0</v>
      </c>
      <c r="C579" s="1">
        <f t="shared" si="95"/>
        <v>0</v>
      </c>
      <c r="D579" s="1">
        <f t="shared" ref="D579:D642" si="104">IF(AND(C579&gt;0,LEFT(A579,7)="&lt;email&gt;",ISNUMBER(SEARCH("@",A579,1))),C579,IF(LEFT(A579,10)="&lt;alt-text&gt;",-1,0))</f>
        <v>0</v>
      </c>
      <c r="E579" s="1">
        <f t="shared" si="96"/>
        <v>0</v>
      </c>
      <c r="F579" s="1" t="str">
        <f t="shared" ref="F579:F642" ca="1" si="105">INDIRECT(ADDRESS(ROW()+INDIRECT(ADDRESS(ROW()+E579,5)),1))</f>
        <v/>
      </c>
      <c r="G579" s="1">
        <f t="shared" ca="1" si="97"/>
        <v>0</v>
      </c>
      <c r="H579" s="1">
        <f ca="1">IF(AND(G578&gt;0,G579&gt;G578,NOT(ISERROR(MATCH(G578,D:D,0)))),H578+1,H578)</f>
        <v>0</v>
      </c>
      <c r="I579" s="1">
        <f t="shared" ca="1" si="98"/>
        <v>0</v>
      </c>
      <c r="J579" s="7" t="str">
        <f t="shared" ca="1" si="99"/>
        <v/>
      </c>
      <c r="K579" s="1" t="str">
        <f ca="1">IF(J579="Linea_para_MAIL_creada_por_LuXML",IF(ISERROR(MATCH(INDIRECT(ADDRESS(ROW()-G579,7)),D:D,0)),J579,INDIRECT(ADDRESS(MATCH(INDIRECT(ADDRESS(ROW()-G579,7)),D:D,0),1))),J579)</f>
        <v/>
      </c>
      <c r="L579" s="7">
        <f t="shared" ca="1" si="100"/>
        <v>0</v>
      </c>
      <c r="M579" s="7" t="str">
        <f t="shared" ca="1" si="102"/>
        <v/>
      </c>
      <c r="N579" s="7">
        <f t="shared" ca="1" si="101"/>
        <v>0</v>
      </c>
      <c r="O579" s="9" t="str">
        <f ca="1">IF(N579&gt;-1,INDIRECT(ADDRESS(ROW(),13)),IF(N579&lt;N578,CONCATENATE("&lt;page-count count=",CHAR(34),1+LARGE(N:N,1)-LARGE(N:N,2),CHAR(34),"/&gt;"),INDIRECT(ADDRESS(ROW()-1,13))))</f>
        <v/>
      </c>
      <c r="P579" s="1">
        <f>IF(ROW()&lt;$S$4+2,IF('XML a procesar'!A578="",P578,IF(MID('XML a procesar'!A578,1,1)="&lt;",P578,P578+1)),P578)</f>
        <v>1</v>
      </c>
      <c r="Q579" s="3"/>
    </row>
    <row r="580" spans="1:17" x14ac:dyDescent="0.25">
      <c r="A580" s="1" t="str">
        <f>IF('XML a procesar'!A579&gt;0,'XML a procesar'!A579,"")</f>
        <v/>
      </c>
      <c r="B580" s="7">
        <f t="shared" si="103"/>
        <v>0</v>
      </c>
      <c r="C580" s="1">
        <f t="shared" ref="C580:C643" si="106">IF(LEFT(A579,16)="&lt;contrib contrib",C579+1,IF(LEFT(A579,16)="&lt;/contrib-group&gt;",0,IF(LEFT(A579,10)="&lt;/contrib&gt;",C579,C579)))</f>
        <v>0</v>
      </c>
      <c r="D580" s="1">
        <f t="shared" si="104"/>
        <v>0</v>
      </c>
      <c r="E580" s="1">
        <f t="shared" ref="E580:E643" si="107">IF(D580=0,E579,E579+1)</f>
        <v>0</v>
      </c>
      <c r="F580" s="1" t="str">
        <f t="shared" ca="1" si="105"/>
        <v/>
      </c>
      <c r="G580" s="1">
        <f t="shared" ref="G580:G643" ca="1" si="108">IF(LEFT(F580,7)="&lt;aff id",_xlfn.NUMBERVALUE(MID(F580,13,LEN(F580)-14)),IF(F580="&lt;/aff&gt;",G579+1,G579))</f>
        <v>0</v>
      </c>
      <c r="H580" s="1">
        <f ca="1">IF(AND(G579&gt;0,G580&gt;G579,NOT(ISERROR(MATCH(G579,D:D,0)))),H579+1,H579)</f>
        <v>0</v>
      </c>
      <c r="I580" s="1">
        <f t="shared" ref="I580:I643" ca="1" si="109">INDIRECT(ADDRESS(ROW()-INDIRECT(ADDRESS(ROW()-H580,8)),8))</f>
        <v>0</v>
      </c>
      <c r="J580" s="7" t="str">
        <f t="shared" ref="J580:J643" ca="1" si="110">IF(J579="Linea_para_MAIL_creada_por_LuXML","&lt;/aff&gt;",IF(I580&gt;INDIRECT(ADDRESS(ROW()-I580-1,8)),"Linea_para_MAIL_creada_por_LuXML",INDIRECT(ADDRESS(ROW()-I580,6))))</f>
        <v/>
      </c>
      <c r="K580" s="1" t="str">
        <f ca="1">IF(J580="Linea_para_MAIL_creada_por_LuXML",IF(ISERROR(MATCH(INDIRECT(ADDRESS(ROW()-G580,7)),D:D,0)),J580,INDIRECT(ADDRESS(MATCH(INDIRECT(ADDRESS(ROW()-G580,7)),D:D,0),1))),J580)</f>
        <v/>
      </c>
      <c r="L580" s="7">
        <f t="shared" ref="L580:L643" ca="1" si="111">IF(OR(MID(K578,3,5)="page&gt;",MID(K579,3,5)="page&gt;"),L579,IF(OR(K579="&lt;history&gt;",K580="&lt;history&gt;"),L579+1,L579))</f>
        <v>0</v>
      </c>
      <c r="M580" s="7" t="str">
        <f t="shared" ca="1" si="102"/>
        <v/>
      </c>
      <c r="N580" s="7">
        <f t="shared" ref="N580:N643" ca="1" si="112">IF(N579=-1,-1,IF(M580="&lt;/counts&gt;",-1,IF(OR(LEFT(M580,7)="&lt;fpage&gt;",LEFT(M580,7)="&lt;lpage&gt;"),VALUE(MID(M580,8,LEN(M580)-15)),0)))</f>
        <v>0</v>
      </c>
      <c r="O580" s="9" t="str">
        <f ca="1">IF(N580&gt;-1,INDIRECT(ADDRESS(ROW(),13)),IF(N580&lt;N579,CONCATENATE("&lt;page-count count=",CHAR(34),1+LARGE(N:N,1)-LARGE(N:N,2),CHAR(34),"/&gt;"),INDIRECT(ADDRESS(ROW()-1,13))))</f>
        <v/>
      </c>
      <c r="P580" s="1">
        <f>IF(ROW()&lt;$S$4+2,IF('XML a procesar'!A579="",P579,IF(MID('XML a procesar'!A579,1,1)="&lt;",P579,P579+1)),P579)</f>
        <v>1</v>
      </c>
      <c r="Q580" s="3"/>
    </row>
    <row r="581" spans="1:17" x14ac:dyDescent="0.25">
      <c r="A581" s="1" t="str">
        <f>IF('XML a procesar'!A580&gt;0,'XML a procesar'!A580,"")</f>
        <v/>
      </c>
      <c r="B581" s="7">
        <f t="shared" si="103"/>
        <v>0</v>
      </c>
      <c r="C581" s="1">
        <f t="shared" si="106"/>
        <v>0</v>
      </c>
      <c r="D581" s="1">
        <f t="shared" si="104"/>
        <v>0</v>
      </c>
      <c r="E581" s="1">
        <f t="shared" si="107"/>
        <v>0</v>
      </c>
      <c r="F581" s="1" t="str">
        <f t="shared" ca="1" si="105"/>
        <v/>
      </c>
      <c r="G581" s="1">
        <f t="shared" ca="1" si="108"/>
        <v>0</v>
      </c>
      <c r="H581" s="1">
        <f ca="1">IF(AND(G580&gt;0,G581&gt;G580,NOT(ISERROR(MATCH(G580,D:D,0)))),H580+1,H580)</f>
        <v>0</v>
      </c>
      <c r="I581" s="1">
        <f t="shared" ca="1" si="109"/>
        <v>0</v>
      </c>
      <c r="J581" s="7" t="str">
        <f t="shared" ca="1" si="110"/>
        <v/>
      </c>
      <c r="K581" s="1" t="str">
        <f ca="1">IF(J581="Linea_para_MAIL_creada_por_LuXML",IF(ISERROR(MATCH(INDIRECT(ADDRESS(ROW()-G581,7)),D:D,0)),J581,INDIRECT(ADDRESS(MATCH(INDIRECT(ADDRESS(ROW()-G581,7)),D:D,0),1))),J581)</f>
        <v/>
      </c>
      <c r="L581" s="7">
        <f t="shared" ca="1" si="111"/>
        <v>0</v>
      </c>
      <c r="M581" s="7" t="str">
        <f t="shared" ca="1" si="102"/>
        <v/>
      </c>
      <c r="N581" s="7">
        <f t="shared" ca="1" si="112"/>
        <v>0</v>
      </c>
      <c r="O581" s="9" t="str">
        <f ca="1">IF(N581&gt;-1,INDIRECT(ADDRESS(ROW(),13)),IF(N581&lt;N580,CONCATENATE("&lt;page-count count=",CHAR(34),1+LARGE(N:N,1)-LARGE(N:N,2),CHAR(34),"/&gt;"),INDIRECT(ADDRESS(ROW()-1,13))))</f>
        <v/>
      </c>
      <c r="P581" s="1">
        <f>IF(ROW()&lt;$S$4+2,IF('XML a procesar'!A580="",P580,IF(MID('XML a procesar'!A580,1,1)="&lt;",P580,P580+1)),P580)</f>
        <v>1</v>
      </c>
      <c r="Q581" s="3"/>
    </row>
    <row r="582" spans="1:17" x14ac:dyDescent="0.25">
      <c r="A582" s="1" t="str">
        <f>IF('XML a procesar'!A581&gt;0,'XML a procesar'!A581,"")</f>
        <v/>
      </c>
      <c r="B582" s="7">
        <f t="shared" si="103"/>
        <v>0</v>
      </c>
      <c r="C582" s="1">
        <f t="shared" si="106"/>
        <v>0</v>
      </c>
      <c r="D582" s="1">
        <f t="shared" si="104"/>
        <v>0</v>
      </c>
      <c r="E582" s="1">
        <f t="shared" si="107"/>
        <v>0</v>
      </c>
      <c r="F582" s="1" t="str">
        <f t="shared" ca="1" si="105"/>
        <v/>
      </c>
      <c r="G582" s="1">
        <f t="shared" ca="1" si="108"/>
        <v>0</v>
      </c>
      <c r="H582" s="1">
        <f ca="1">IF(AND(G581&gt;0,G582&gt;G581,NOT(ISERROR(MATCH(G581,D:D,0)))),H581+1,H581)</f>
        <v>0</v>
      </c>
      <c r="I582" s="1">
        <f t="shared" ca="1" si="109"/>
        <v>0</v>
      </c>
      <c r="J582" s="7" t="str">
        <f t="shared" ca="1" si="110"/>
        <v/>
      </c>
      <c r="K582" s="1" t="str">
        <f ca="1">IF(J582="Linea_para_MAIL_creada_por_LuXML",IF(ISERROR(MATCH(INDIRECT(ADDRESS(ROW()-G582,7)),D:D,0)),J582,INDIRECT(ADDRESS(MATCH(INDIRECT(ADDRESS(ROW()-G582,7)),D:D,0),1))),J582)</f>
        <v/>
      </c>
      <c r="L582" s="7">
        <f t="shared" ca="1" si="111"/>
        <v>0</v>
      </c>
      <c r="M582" s="7" t="str">
        <f t="shared" ref="M582:M645" ca="1" si="113">IF(L582&gt;L581,IF(L582=1,CONCATENATE("&lt;fpage&gt;",$S$10,"&lt;/fpage&gt;"),CONCATENATE("&lt;lpage&gt;",$S$10+1,"&lt;/lpage&gt;")),IF(ISERROR(INDIRECT(ADDRESS(ROW()-L582,11),1)),"",INDIRECT(ADDRESS(ROW()-L582,11),1)))</f>
        <v/>
      </c>
      <c r="N582" s="7">
        <f t="shared" ca="1" si="112"/>
        <v>0</v>
      </c>
      <c r="O582" s="9" t="str">
        <f ca="1">IF(N582&gt;-1,INDIRECT(ADDRESS(ROW(),13)),IF(N582&lt;N581,CONCATENATE("&lt;page-count count=",CHAR(34),1+LARGE(N:N,1)-LARGE(N:N,2),CHAR(34),"/&gt;"),INDIRECT(ADDRESS(ROW()-1,13))))</f>
        <v/>
      </c>
      <c r="P582" s="1">
        <f>IF(ROW()&lt;$S$4+2,IF('XML a procesar'!A581="",P581,IF(MID('XML a procesar'!A581,1,1)="&lt;",P581,P581+1)),P581)</f>
        <v>1</v>
      </c>
      <c r="Q582" s="3"/>
    </row>
    <row r="583" spans="1:17" x14ac:dyDescent="0.25">
      <c r="A583" s="1" t="str">
        <f>IF('XML a procesar'!A582&gt;0,'XML a procesar'!A582,"")</f>
        <v/>
      </c>
      <c r="B583" s="7">
        <f t="shared" si="103"/>
        <v>0</v>
      </c>
      <c r="C583" s="1">
        <f t="shared" si="106"/>
        <v>0</v>
      </c>
      <c r="D583" s="1">
        <f t="shared" si="104"/>
        <v>0</v>
      </c>
      <c r="E583" s="1">
        <f t="shared" si="107"/>
        <v>0</v>
      </c>
      <c r="F583" s="1" t="str">
        <f t="shared" ca="1" si="105"/>
        <v/>
      </c>
      <c r="G583" s="1">
        <f t="shared" ca="1" si="108"/>
        <v>0</v>
      </c>
      <c r="H583" s="1">
        <f ca="1">IF(AND(G582&gt;0,G583&gt;G582,NOT(ISERROR(MATCH(G582,D:D,0)))),H582+1,H582)</f>
        <v>0</v>
      </c>
      <c r="I583" s="1">
        <f t="shared" ca="1" si="109"/>
        <v>0</v>
      </c>
      <c r="J583" s="7" t="str">
        <f t="shared" ca="1" si="110"/>
        <v/>
      </c>
      <c r="K583" s="1" t="str">
        <f ca="1">IF(J583="Linea_para_MAIL_creada_por_LuXML",IF(ISERROR(MATCH(INDIRECT(ADDRESS(ROW()-G583,7)),D:D,0)),J583,INDIRECT(ADDRESS(MATCH(INDIRECT(ADDRESS(ROW()-G583,7)),D:D,0),1))),J583)</f>
        <v/>
      </c>
      <c r="L583" s="7">
        <f t="shared" ca="1" si="111"/>
        <v>0</v>
      </c>
      <c r="M583" s="7" t="str">
        <f t="shared" ca="1" si="113"/>
        <v/>
      </c>
      <c r="N583" s="7">
        <f t="shared" ca="1" si="112"/>
        <v>0</v>
      </c>
      <c r="O583" s="9" t="str">
        <f ca="1">IF(N583&gt;-1,INDIRECT(ADDRESS(ROW(),13)),IF(N583&lt;N582,CONCATENATE("&lt;page-count count=",CHAR(34),1+LARGE(N:N,1)-LARGE(N:N,2),CHAR(34),"/&gt;"),INDIRECT(ADDRESS(ROW()-1,13))))</f>
        <v/>
      </c>
      <c r="P583" s="1">
        <f>IF(ROW()&lt;$S$4+2,IF('XML a procesar'!A582="",P582,IF(MID('XML a procesar'!A582,1,1)="&lt;",P582,P582+1)),P582)</f>
        <v>1</v>
      </c>
      <c r="Q583" s="3"/>
    </row>
    <row r="584" spans="1:17" x14ac:dyDescent="0.25">
      <c r="A584" s="1" t="str">
        <f>IF('XML a procesar'!A583&gt;0,'XML a procesar'!A583,"")</f>
        <v/>
      </c>
      <c r="B584" s="7">
        <f t="shared" si="103"/>
        <v>0</v>
      </c>
      <c r="C584" s="1">
        <f t="shared" si="106"/>
        <v>0</v>
      </c>
      <c r="D584" s="1">
        <f t="shared" si="104"/>
        <v>0</v>
      </c>
      <c r="E584" s="1">
        <f t="shared" si="107"/>
        <v>0</v>
      </c>
      <c r="F584" s="1" t="str">
        <f t="shared" ca="1" si="105"/>
        <v/>
      </c>
      <c r="G584" s="1">
        <f t="shared" ca="1" si="108"/>
        <v>0</v>
      </c>
      <c r="H584" s="1">
        <f ca="1">IF(AND(G583&gt;0,G584&gt;G583,NOT(ISERROR(MATCH(G583,D:D,0)))),H583+1,H583)</f>
        <v>0</v>
      </c>
      <c r="I584" s="1">
        <f t="shared" ca="1" si="109"/>
        <v>0</v>
      </c>
      <c r="J584" s="7" t="str">
        <f t="shared" ca="1" si="110"/>
        <v/>
      </c>
      <c r="K584" s="1" t="str">
        <f ca="1">IF(J584="Linea_para_MAIL_creada_por_LuXML",IF(ISERROR(MATCH(INDIRECT(ADDRESS(ROW()-G584,7)),D:D,0)),J584,INDIRECT(ADDRESS(MATCH(INDIRECT(ADDRESS(ROW()-G584,7)),D:D,0),1))),J584)</f>
        <v/>
      </c>
      <c r="L584" s="7">
        <f t="shared" ca="1" si="111"/>
        <v>0</v>
      </c>
      <c r="M584" s="7" t="str">
        <f t="shared" ca="1" si="113"/>
        <v/>
      </c>
      <c r="N584" s="7">
        <f t="shared" ca="1" si="112"/>
        <v>0</v>
      </c>
      <c r="O584" s="9" t="str">
        <f ca="1">IF(N584&gt;-1,INDIRECT(ADDRESS(ROW(),13)),IF(N584&lt;N583,CONCATENATE("&lt;page-count count=",CHAR(34),1+LARGE(N:N,1)-LARGE(N:N,2),CHAR(34),"/&gt;"),INDIRECT(ADDRESS(ROW()-1,13))))</f>
        <v/>
      </c>
      <c r="P584" s="1">
        <f>IF(ROW()&lt;$S$4+2,IF('XML a procesar'!A583="",P583,IF(MID('XML a procesar'!A583,1,1)="&lt;",P583,P583+1)),P583)</f>
        <v>1</v>
      </c>
      <c r="Q584" s="3"/>
    </row>
    <row r="585" spans="1:17" x14ac:dyDescent="0.25">
      <c r="A585" s="1" t="str">
        <f>IF('XML a procesar'!A584&gt;0,'XML a procesar'!A584,"")</f>
        <v/>
      </c>
      <c r="B585" s="7">
        <f t="shared" si="103"/>
        <v>0</v>
      </c>
      <c r="C585" s="1">
        <f t="shared" si="106"/>
        <v>0</v>
      </c>
      <c r="D585" s="1">
        <f t="shared" si="104"/>
        <v>0</v>
      </c>
      <c r="E585" s="1">
        <f t="shared" si="107"/>
        <v>0</v>
      </c>
      <c r="F585" s="1" t="str">
        <f t="shared" ca="1" si="105"/>
        <v/>
      </c>
      <c r="G585" s="1">
        <f t="shared" ca="1" si="108"/>
        <v>0</v>
      </c>
      <c r="H585" s="1">
        <f ca="1">IF(AND(G584&gt;0,G585&gt;G584,NOT(ISERROR(MATCH(G584,D:D,0)))),H584+1,H584)</f>
        <v>0</v>
      </c>
      <c r="I585" s="1">
        <f t="shared" ca="1" si="109"/>
        <v>0</v>
      </c>
      <c r="J585" s="7" t="str">
        <f t="shared" ca="1" si="110"/>
        <v/>
      </c>
      <c r="K585" s="1" t="str">
        <f ca="1">IF(J585="Linea_para_MAIL_creada_por_LuXML",IF(ISERROR(MATCH(INDIRECT(ADDRESS(ROW()-G585,7)),D:D,0)),J585,INDIRECT(ADDRESS(MATCH(INDIRECT(ADDRESS(ROW()-G585,7)),D:D,0),1))),J585)</f>
        <v/>
      </c>
      <c r="L585" s="7">
        <f t="shared" ca="1" si="111"/>
        <v>0</v>
      </c>
      <c r="M585" s="7" t="str">
        <f t="shared" ca="1" si="113"/>
        <v/>
      </c>
      <c r="N585" s="7">
        <f t="shared" ca="1" si="112"/>
        <v>0</v>
      </c>
      <c r="O585" s="9" t="str">
        <f ca="1">IF(N585&gt;-1,INDIRECT(ADDRESS(ROW(),13)),IF(N585&lt;N584,CONCATENATE("&lt;page-count count=",CHAR(34),1+LARGE(N:N,1)-LARGE(N:N,2),CHAR(34),"/&gt;"),INDIRECT(ADDRESS(ROW()-1,13))))</f>
        <v/>
      </c>
      <c r="P585" s="1">
        <f>IF(ROW()&lt;$S$4+2,IF('XML a procesar'!A584="",P584,IF(MID('XML a procesar'!A584,1,1)="&lt;",P584,P584+1)),P584)</f>
        <v>1</v>
      </c>
      <c r="Q585" s="3"/>
    </row>
    <row r="586" spans="1:17" x14ac:dyDescent="0.25">
      <c r="A586" s="1" t="str">
        <f>IF('XML a procesar'!A585&gt;0,'XML a procesar'!A585,"")</f>
        <v/>
      </c>
      <c r="B586" s="7">
        <f t="shared" si="103"/>
        <v>0</v>
      </c>
      <c r="C586" s="1">
        <f t="shared" si="106"/>
        <v>0</v>
      </c>
      <c r="D586" s="1">
        <f t="shared" si="104"/>
        <v>0</v>
      </c>
      <c r="E586" s="1">
        <f t="shared" si="107"/>
        <v>0</v>
      </c>
      <c r="F586" s="1" t="str">
        <f t="shared" ca="1" si="105"/>
        <v/>
      </c>
      <c r="G586" s="1">
        <f t="shared" ca="1" si="108"/>
        <v>0</v>
      </c>
      <c r="H586" s="1">
        <f ca="1">IF(AND(G585&gt;0,G586&gt;G585,NOT(ISERROR(MATCH(G585,D:D,0)))),H585+1,H585)</f>
        <v>0</v>
      </c>
      <c r="I586" s="1">
        <f t="shared" ca="1" si="109"/>
        <v>0</v>
      </c>
      <c r="J586" s="7" t="str">
        <f t="shared" ca="1" si="110"/>
        <v/>
      </c>
      <c r="K586" s="1" t="str">
        <f ca="1">IF(J586="Linea_para_MAIL_creada_por_LuXML",IF(ISERROR(MATCH(INDIRECT(ADDRESS(ROW()-G586,7)),D:D,0)),J586,INDIRECT(ADDRESS(MATCH(INDIRECT(ADDRESS(ROW()-G586,7)),D:D,0),1))),J586)</f>
        <v/>
      </c>
      <c r="L586" s="7">
        <f t="shared" ca="1" si="111"/>
        <v>0</v>
      </c>
      <c r="M586" s="7" t="str">
        <f t="shared" ca="1" si="113"/>
        <v/>
      </c>
      <c r="N586" s="7">
        <f t="shared" ca="1" si="112"/>
        <v>0</v>
      </c>
      <c r="O586" s="9" t="str">
        <f ca="1">IF(N586&gt;-1,INDIRECT(ADDRESS(ROW(),13)),IF(N586&lt;N585,CONCATENATE("&lt;page-count count=",CHAR(34),1+LARGE(N:N,1)-LARGE(N:N,2),CHAR(34),"/&gt;"),INDIRECT(ADDRESS(ROW()-1,13))))</f>
        <v/>
      </c>
      <c r="P586" s="1">
        <f>IF(ROW()&lt;$S$4+2,IF('XML a procesar'!A585="",P585,IF(MID('XML a procesar'!A585,1,1)="&lt;",P585,P585+1)),P585)</f>
        <v>1</v>
      </c>
      <c r="Q586" s="3"/>
    </row>
    <row r="587" spans="1:17" x14ac:dyDescent="0.25">
      <c r="A587" s="1" t="str">
        <f>IF('XML a procesar'!A586&gt;0,'XML a procesar'!A586,"")</f>
        <v/>
      </c>
      <c r="B587" s="7">
        <f t="shared" si="103"/>
        <v>0</v>
      </c>
      <c r="C587" s="1">
        <f t="shared" si="106"/>
        <v>0</v>
      </c>
      <c r="D587" s="1">
        <f t="shared" si="104"/>
        <v>0</v>
      </c>
      <c r="E587" s="1">
        <f t="shared" si="107"/>
        <v>0</v>
      </c>
      <c r="F587" s="1" t="str">
        <f t="shared" ca="1" si="105"/>
        <v/>
      </c>
      <c r="G587" s="1">
        <f t="shared" ca="1" si="108"/>
        <v>0</v>
      </c>
      <c r="H587" s="1">
        <f ca="1">IF(AND(G586&gt;0,G587&gt;G586,NOT(ISERROR(MATCH(G586,D:D,0)))),H586+1,H586)</f>
        <v>0</v>
      </c>
      <c r="I587" s="1">
        <f t="shared" ca="1" si="109"/>
        <v>0</v>
      </c>
      <c r="J587" s="7" t="str">
        <f t="shared" ca="1" si="110"/>
        <v/>
      </c>
      <c r="K587" s="1" t="str">
        <f ca="1">IF(J587="Linea_para_MAIL_creada_por_LuXML",IF(ISERROR(MATCH(INDIRECT(ADDRESS(ROW()-G587,7)),D:D,0)),J587,INDIRECT(ADDRESS(MATCH(INDIRECT(ADDRESS(ROW()-G587,7)),D:D,0),1))),J587)</f>
        <v/>
      </c>
      <c r="L587" s="7">
        <f t="shared" ca="1" si="111"/>
        <v>0</v>
      </c>
      <c r="M587" s="7" t="str">
        <f t="shared" ca="1" si="113"/>
        <v/>
      </c>
      <c r="N587" s="7">
        <f t="shared" ca="1" si="112"/>
        <v>0</v>
      </c>
      <c r="O587" s="9" t="str">
        <f ca="1">IF(N587&gt;-1,INDIRECT(ADDRESS(ROW(),13)),IF(N587&lt;N586,CONCATENATE("&lt;page-count count=",CHAR(34),1+LARGE(N:N,1)-LARGE(N:N,2),CHAR(34),"/&gt;"),INDIRECT(ADDRESS(ROW()-1,13))))</f>
        <v/>
      </c>
      <c r="P587" s="1">
        <f>IF(ROW()&lt;$S$4+2,IF('XML a procesar'!A586="",P586,IF(MID('XML a procesar'!A586,1,1)="&lt;",P586,P586+1)),P586)</f>
        <v>1</v>
      </c>
      <c r="Q587" s="3"/>
    </row>
    <row r="588" spans="1:17" x14ac:dyDescent="0.25">
      <c r="A588" s="1" t="str">
        <f>IF('XML a procesar'!A587&gt;0,'XML a procesar'!A587,"")</f>
        <v/>
      </c>
      <c r="B588" s="7">
        <f t="shared" si="103"/>
        <v>0</v>
      </c>
      <c r="C588" s="1">
        <f t="shared" si="106"/>
        <v>0</v>
      </c>
      <c r="D588" s="1">
        <f t="shared" si="104"/>
        <v>0</v>
      </c>
      <c r="E588" s="1">
        <f t="shared" si="107"/>
        <v>0</v>
      </c>
      <c r="F588" s="1" t="str">
        <f t="shared" ca="1" si="105"/>
        <v/>
      </c>
      <c r="G588" s="1">
        <f t="shared" ca="1" si="108"/>
        <v>0</v>
      </c>
      <c r="H588" s="1">
        <f ca="1">IF(AND(G587&gt;0,G588&gt;G587,NOT(ISERROR(MATCH(G587,D:D,0)))),H587+1,H587)</f>
        <v>0</v>
      </c>
      <c r="I588" s="1">
        <f t="shared" ca="1" si="109"/>
        <v>0</v>
      </c>
      <c r="J588" s="7" t="str">
        <f t="shared" ca="1" si="110"/>
        <v/>
      </c>
      <c r="K588" s="1" t="str">
        <f ca="1">IF(J588="Linea_para_MAIL_creada_por_LuXML",IF(ISERROR(MATCH(INDIRECT(ADDRESS(ROW()-G588,7)),D:D,0)),J588,INDIRECT(ADDRESS(MATCH(INDIRECT(ADDRESS(ROW()-G588,7)),D:D,0),1))),J588)</f>
        <v/>
      </c>
      <c r="L588" s="7">
        <f t="shared" ca="1" si="111"/>
        <v>0</v>
      </c>
      <c r="M588" s="7" t="str">
        <f t="shared" ca="1" si="113"/>
        <v/>
      </c>
      <c r="N588" s="7">
        <f t="shared" ca="1" si="112"/>
        <v>0</v>
      </c>
      <c r="O588" s="9" t="str">
        <f ca="1">IF(N588&gt;-1,INDIRECT(ADDRESS(ROW(),13)),IF(N588&lt;N587,CONCATENATE("&lt;page-count count=",CHAR(34),1+LARGE(N:N,1)-LARGE(N:N,2),CHAR(34),"/&gt;"),INDIRECT(ADDRESS(ROW()-1,13))))</f>
        <v/>
      </c>
      <c r="P588" s="1">
        <f>IF(ROW()&lt;$S$4+2,IF('XML a procesar'!A587="",P587,IF(MID('XML a procesar'!A587,1,1)="&lt;",P587,P587+1)),P587)</f>
        <v>1</v>
      </c>
      <c r="Q588" s="3"/>
    </row>
    <row r="589" spans="1:17" x14ac:dyDescent="0.25">
      <c r="A589" s="1" t="str">
        <f>IF('XML a procesar'!A588&gt;0,'XML a procesar'!A588,"")</f>
        <v/>
      </c>
      <c r="B589" s="7">
        <f t="shared" si="103"/>
        <v>0</v>
      </c>
      <c r="C589" s="1">
        <f t="shared" si="106"/>
        <v>0</v>
      </c>
      <c r="D589" s="1">
        <f t="shared" si="104"/>
        <v>0</v>
      </c>
      <c r="E589" s="1">
        <f t="shared" si="107"/>
        <v>0</v>
      </c>
      <c r="F589" s="1" t="str">
        <f t="shared" ca="1" si="105"/>
        <v/>
      </c>
      <c r="G589" s="1">
        <f t="shared" ca="1" si="108"/>
        <v>0</v>
      </c>
      <c r="H589" s="1">
        <f ca="1">IF(AND(G588&gt;0,G589&gt;G588,NOT(ISERROR(MATCH(G588,D:D,0)))),H588+1,H588)</f>
        <v>0</v>
      </c>
      <c r="I589" s="1">
        <f t="shared" ca="1" si="109"/>
        <v>0</v>
      </c>
      <c r="J589" s="7" t="str">
        <f t="shared" ca="1" si="110"/>
        <v/>
      </c>
      <c r="K589" s="1" t="str">
        <f ca="1">IF(J589="Linea_para_MAIL_creada_por_LuXML",IF(ISERROR(MATCH(INDIRECT(ADDRESS(ROW()-G589,7)),D:D,0)),J589,INDIRECT(ADDRESS(MATCH(INDIRECT(ADDRESS(ROW()-G589,7)),D:D,0),1))),J589)</f>
        <v/>
      </c>
      <c r="L589" s="7">
        <f t="shared" ca="1" si="111"/>
        <v>0</v>
      </c>
      <c r="M589" s="7" t="str">
        <f t="shared" ca="1" si="113"/>
        <v/>
      </c>
      <c r="N589" s="7">
        <f t="shared" ca="1" si="112"/>
        <v>0</v>
      </c>
      <c r="O589" s="9" t="str">
        <f ca="1">IF(N589&gt;-1,INDIRECT(ADDRESS(ROW(),13)),IF(N589&lt;N588,CONCATENATE("&lt;page-count count=",CHAR(34),1+LARGE(N:N,1)-LARGE(N:N,2),CHAR(34),"/&gt;"),INDIRECT(ADDRESS(ROW()-1,13))))</f>
        <v/>
      </c>
      <c r="P589" s="1">
        <f>IF(ROW()&lt;$S$4+2,IF('XML a procesar'!A588="",P588,IF(MID('XML a procesar'!A588,1,1)="&lt;",P588,P588+1)),P588)</f>
        <v>1</v>
      </c>
      <c r="Q589" s="3"/>
    </row>
    <row r="590" spans="1:17" x14ac:dyDescent="0.25">
      <c r="A590" s="1" t="str">
        <f>IF('XML a procesar'!A589&gt;0,'XML a procesar'!A589,"")</f>
        <v/>
      </c>
      <c r="B590" s="7">
        <f t="shared" si="103"/>
        <v>0</v>
      </c>
      <c r="C590" s="1">
        <f t="shared" si="106"/>
        <v>0</v>
      </c>
      <c r="D590" s="1">
        <f t="shared" si="104"/>
        <v>0</v>
      </c>
      <c r="E590" s="1">
        <f t="shared" si="107"/>
        <v>0</v>
      </c>
      <c r="F590" s="1" t="str">
        <f t="shared" ca="1" si="105"/>
        <v/>
      </c>
      <c r="G590" s="1">
        <f t="shared" ca="1" si="108"/>
        <v>0</v>
      </c>
      <c r="H590" s="1">
        <f ca="1">IF(AND(G589&gt;0,G590&gt;G589,NOT(ISERROR(MATCH(G589,D:D,0)))),H589+1,H589)</f>
        <v>0</v>
      </c>
      <c r="I590" s="1">
        <f t="shared" ca="1" si="109"/>
        <v>0</v>
      </c>
      <c r="J590" s="7" t="str">
        <f t="shared" ca="1" si="110"/>
        <v/>
      </c>
      <c r="K590" s="1" t="str">
        <f ca="1">IF(J590="Linea_para_MAIL_creada_por_LuXML",IF(ISERROR(MATCH(INDIRECT(ADDRESS(ROW()-G590,7)),D:D,0)),J590,INDIRECT(ADDRESS(MATCH(INDIRECT(ADDRESS(ROW()-G590,7)),D:D,0),1))),J590)</f>
        <v/>
      </c>
      <c r="L590" s="7">
        <f t="shared" ca="1" si="111"/>
        <v>0</v>
      </c>
      <c r="M590" s="7" t="str">
        <f t="shared" ca="1" si="113"/>
        <v/>
      </c>
      <c r="N590" s="7">
        <f t="shared" ca="1" si="112"/>
        <v>0</v>
      </c>
      <c r="O590" s="9" t="str">
        <f ca="1">IF(N590&gt;-1,INDIRECT(ADDRESS(ROW(),13)),IF(N590&lt;N589,CONCATENATE("&lt;page-count count=",CHAR(34),1+LARGE(N:N,1)-LARGE(N:N,2),CHAR(34),"/&gt;"),INDIRECT(ADDRESS(ROW()-1,13))))</f>
        <v/>
      </c>
      <c r="P590" s="1">
        <f>IF(ROW()&lt;$S$4+2,IF('XML a procesar'!A589="",P589,IF(MID('XML a procesar'!A589,1,1)="&lt;",P589,P589+1)),P589)</f>
        <v>1</v>
      </c>
      <c r="Q590" s="3"/>
    </row>
    <row r="591" spans="1:17" x14ac:dyDescent="0.25">
      <c r="A591" s="1" t="str">
        <f>IF('XML a procesar'!A590&gt;0,'XML a procesar'!A590,"")</f>
        <v/>
      </c>
      <c r="B591" s="7">
        <f t="shared" si="103"/>
        <v>0</v>
      </c>
      <c r="C591" s="1">
        <f t="shared" si="106"/>
        <v>0</v>
      </c>
      <c r="D591" s="1">
        <f t="shared" si="104"/>
        <v>0</v>
      </c>
      <c r="E591" s="1">
        <f t="shared" si="107"/>
        <v>0</v>
      </c>
      <c r="F591" s="1" t="str">
        <f t="shared" ca="1" si="105"/>
        <v/>
      </c>
      <c r="G591" s="1">
        <f t="shared" ca="1" si="108"/>
        <v>0</v>
      </c>
      <c r="H591" s="1">
        <f ca="1">IF(AND(G590&gt;0,G591&gt;G590,NOT(ISERROR(MATCH(G590,D:D,0)))),H590+1,H590)</f>
        <v>0</v>
      </c>
      <c r="I591" s="1">
        <f t="shared" ca="1" si="109"/>
        <v>0</v>
      </c>
      <c r="J591" s="7" t="str">
        <f t="shared" ca="1" si="110"/>
        <v/>
      </c>
      <c r="K591" s="1" t="str">
        <f ca="1">IF(J591="Linea_para_MAIL_creada_por_LuXML",IF(ISERROR(MATCH(INDIRECT(ADDRESS(ROW()-G591,7)),D:D,0)),J591,INDIRECT(ADDRESS(MATCH(INDIRECT(ADDRESS(ROW()-G591,7)),D:D,0),1))),J591)</f>
        <v/>
      </c>
      <c r="L591" s="7">
        <f t="shared" ca="1" si="111"/>
        <v>0</v>
      </c>
      <c r="M591" s="7" t="str">
        <f t="shared" ca="1" si="113"/>
        <v/>
      </c>
      <c r="N591" s="7">
        <f t="shared" ca="1" si="112"/>
        <v>0</v>
      </c>
      <c r="O591" s="9" t="str">
        <f ca="1">IF(N591&gt;-1,INDIRECT(ADDRESS(ROW(),13)),IF(N591&lt;N590,CONCATENATE("&lt;page-count count=",CHAR(34),1+LARGE(N:N,1)-LARGE(N:N,2),CHAR(34),"/&gt;"),INDIRECT(ADDRESS(ROW()-1,13))))</f>
        <v/>
      </c>
      <c r="P591" s="1">
        <f>IF(ROW()&lt;$S$4+2,IF('XML a procesar'!A590="",P590,IF(MID('XML a procesar'!A590,1,1)="&lt;",P590,P590+1)),P590)</f>
        <v>1</v>
      </c>
      <c r="Q591" s="3"/>
    </row>
    <row r="592" spans="1:17" x14ac:dyDescent="0.25">
      <c r="A592" s="1" t="str">
        <f>IF('XML a procesar'!A591&gt;0,'XML a procesar'!A591,"")</f>
        <v/>
      </c>
      <c r="B592" s="7">
        <f t="shared" si="103"/>
        <v>0</v>
      </c>
      <c r="C592" s="1">
        <f t="shared" si="106"/>
        <v>0</v>
      </c>
      <c r="D592" s="1">
        <f t="shared" si="104"/>
        <v>0</v>
      </c>
      <c r="E592" s="1">
        <f t="shared" si="107"/>
        <v>0</v>
      </c>
      <c r="F592" s="1" t="str">
        <f t="shared" ca="1" si="105"/>
        <v/>
      </c>
      <c r="G592" s="1">
        <f t="shared" ca="1" si="108"/>
        <v>0</v>
      </c>
      <c r="H592" s="1">
        <f ca="1">IF(AND(G591&gt;0,G592&gt;G591,NOT(ISERROR(MATCH(G591,D:D,0)))),H591+1,H591)</f>
        <v>0</v>
      </c>
      <c r="I592" s="1">
        <f t="shared" ca="1" si="109"/>
        <v>0</v>
      </c>
      <c r="J592" s="7" t="str">
        <f t="shared" ca="1" si="110"/>
        <v/>
      </c>
      <c r="K592" s="1" t="str">
        <f ca="1">IF(J592="Linea_para_MAIL_creada_por_LuXML",IF(ISERROR(MATCH(INDIRECT(ADDRESS(ROW()-G592,7)),D:D,0)),J592,INDIRECT(ADDRESS(MATCH(INDIRECT(ADDRESS(ROW()-G592,7)),D:D,0),1))),J592)</f>
        <v/>
      </c>
      <c r="L592" s="7">
        <f t="shared" ca="1" si="111"/>
        <v>0</v>
      </c>
      <c r="M592" s="7" t="str">
        <f t="shared" ca="1" si="113"/>
        <v/>
      </c>
      <c r="N592" s="7">
        <f t="shared" ca="1" si="112"/>
        <v>0</v>
      </c>
      <c r="O592" s="9" t="str">
        <f ca="1">IF(N592&gt;-1,INDIRECT(ADDRESS(ROW(),13)),IF(N592&lt;N591,CONCATENATE("&lt;page-count count=",CHAR(34),1+LARGE(N:N,1)-LARGE(N:N,2),CHAR(34),"/&gt;"),INDIRECT(ADDRESS(ROW()-1,13))))</f>
        <v/>
      </c>
      <c r="P592" s="1">
        <f>IF(ROW()&lt;$S$4+2,IF('XML a procesar'!A591="",P591,IF(MID('XML a procesar'!A591,1,1)="&lt;",P591,P591+1)),P591)</f>
        <v>1</v>
      </c>
      <c r="Q592" s="3"/>
    </row>
    <row r="593" spans="1:17" x14ac:dyDescent="0.25">
      <c r="A593" s="1" t="str">
        <f>IF('XML a procesar'!A592&gt;0,'XML a procesar'!A592,"")</f>
        <v/>
      </c>
      <c r="B593" s="7">
        <f t="shared" si="103"/>
        <v>0</v>
      </c>
      <c r="C593" s="1">
        <f t="shared" si="106"/>
        <v>0</v>
      </c>
      <c r="D593" s="1">
        <f t="shared" si="104"/>
        <v>0</v>
      </c>
      <c r="E593" s="1">
        <f t="shared" si="107"/>
        <v>0</v>
      </c>
      <c r="F593" s="1" t="str">
        <f t="shared" ca="1" si="105"/>
        <v/>
      </c>
      <c r="G593" s="1">
        <f t="shared" ca="1" si="108"/>
        <v>0</v>
      </c>
      <c r="H593" s="1">
        <f ca="1">IF(AND(G592&gt;0,G593&gt;G592,NOT(ISERROR(MATCH(G592,D:D,0)))),H592+1,H592)</f>
        <v>0</v>
      </c>
      <c r="I593" s="1">
        <f t="shared" ca="1" si="109"/>
        <v>0</v>
      </c>
      <c r="J593" s="7" t="str">
        <f t="shared" ca="1" si="110"/>
        <v/>
      </c>
      <c r="K593" s="1" t="str">
        <f ca="1">IF(J593="Linea_para_MAIL_creada_por_LuXML",IF(ISERROR(MATCH(INDIRECT(ADDRESS(ROW()-G593,7)),D:D,0)),J593,INDIRECT(ADDRESS(MATCH(INDIRECT(ADDRESS(ROW()-G593,7)),D:D,0),1))),J593)</f>
        <v/>
      </c>
      <c r="L593" s="7">
        <f t="shared" ca="1" si="111"/>
        <v>0</v>
      </c>
      <c r="M593" s="7" t="str">
        <f t="shared" ca="1" si="113"/>
        <v/>
      </c>
      <c r="N593" s="7">
        <f t="shared" ca="1" si="112"/>
        <v>0</v>
      </c>
      <c r="O593" s="9" t="str">
        <f ca="1">IF(N593&gt;-1,INDIRECT(ADDRESS(ROW(),13)),IF(N593&lt;N592,CONCATENATE("&lt;page-count count=",CHAR(34),1+LARGE(N:N,1)-LARGE(N:N,2),CHAR(34),"/&gt;"),INDIRECT(ADDRESS(ROW()-1,13))))</f>
        <v/>
      </c>
      <c r="P593" s="1">
        <f>IF(ROW()&lt;$S$4+2,IF('XML a procesar'!A592="",P592,IF(MID('XML a procesar'!A592,1,1)="&lt;",P592,P592+1)),P592)</f>
        <v>1</v>
      </c>
      <c r="Q593" s="3"/>
    </row>
    <row r="594" spans="1:17" x14ac:dyDescent="0.25">
      <c r="A594" s="1" t="str">
        <f>IF('XML a procesar'!A593&gt;0,'XML a procesar'!A593,"")</f>
        <v/>
      </c>
      <c r="B594" s="7">
        <f t="shared" si="103"/>
        <v>0</v>
      </c>
      <c r="C594" s="1">
        <f t="shared" si="106"/>
        <v>0</v>
      </c>
      <c r="D594" s="1">
        <f t="shared" si="104"/>
        <v>0</v>
      </c>
      <c r="E594" s="1">
        <f t="shared" si="107"/>
        <v>0</v>
      </c>
      <c r="F594" s="1" t="str">
        <f t="shared" ca="1" si="105"/>
        <v/>
      </c>
      <c r="G594" s="1">
        <f t="shared" ca="1" si="108"/>
        <v>0</v>
      </c>
      <c r="H594" s="1">
        <f ca="1">IF(AND(G593&gt;0,G594&gt;G593,NOT(ISERROR(MATCH(G593,D:D,0)))),H593+1,H593)</f>
        <v>0</v>
      </c>
      <c r="I594" s="1">
        <f t="shared" ca="1" si="109"/>
        <v>0</v>
      </c>
      <c r="J594" s="7" t="str">
        <f t="shared" ca="1" si="110"/>
        <v/>
      </c>
      <c r="K594" s="1" t="str">
        <f ca="1">IF(J594="Linea_para_MAIL_creada_por_LuXML",IF(ISERROR(MATCH(INDIRECT(ADDRESS(ROW()-G594,7)),D:D,0)),J594,INDIRECT(ADDRESS(MATCH(INDIRECT(ADDRESS(ROW()-G594,7)),D:D,0),1))),J594)</f>
        <v/>
      </c>
      <c r="L594" s="7">
        <f t="shared" ca="1" si="111"/>
        <v>0</v>
      </c>
      <c r="M594" s="7" t="str">
        <f t="shared" ca="1" si="113"/>
        <v/>
      </c>
      <c r="N594" s="7">
        <f t="shared" ca="1" si="112"/>
        <v>0</v>
      </c>
      <c r="O594" s="9" t="str">
        <f ca="1">IF(N594&gt;-1,INDIRECT(ADDRESS(ROW(),13)),IF(N594&lt;N593,CONCATENATE("&lt;page-count count=",CHAR(34),1+LARGE(N:N,1)-LARGE(N:N,2),CHAR(34),"/&gt;"),INDIRECT(ADDRESS(ROW()-1,13))))</f>
        <v/>
      </c>
      <c r="P594" s="1">
        <f>IF(ROW()&lt;$S$4+2,IF('XML a procesar'!A593="",P593,IF(MID('XML a procesar'!A593,1,1)="&lt;",P593,P593+1)),P593)</f>
        <v>1</v>
      </c>
      <c r="Q594" s="3"/>
    </row>
    <row r="595" spans="1:17" x14ac:dyDescent="0.25">
      <c r="A595" s="1" t="str">
        <f>IF('XML a procesar'!A594&gt;0,'XML a procesar'!A594,"")</f>
        <v/>
      </c>
      <c r="B595" s="7">
        <f t="shared" si="103"/>
        <v>0</v>
      </c>
      <c r="C595" s="1">
        <f t="shared" si="106"/>
        <v>0</v>
      </c>
      <c r="D595" s="1">
        <f t="shared" si="104"/>
        <v>0</v>
      </c>
      <c r="E595" s="1">
        <f t="shared" si="107"/>
        <v>0</v>
      </c>
      <c r="F595" s="1" t="str">
        <f t="shared" ca="1" si="105"/>
        <v/>
      </c>
      <c r="G595" s="1">
        <f t="shared" ca="1" si="108"/>
        <v>0</v>
      </c>
      <c r="H595" s="1">
        <f ca="1">IF(AND(G594&gt;0,G595&gt;G594,NOT(ISERROR(MATCH(G594,D:D,0)))),H594+1,H594)</f>
        <v>0</v>
      </c>
      <c r="I595" s="1">
        <f t="shared" ca="1" si="109"/>
        <v>0</v>
      </c>
      <c r="J595" s="7" t="str">
        <f t="shared" ca="1" si="110"/>
        <v/>
      </c>
      <c r="K595" s="1" t="str">
        <f ca="1">IF(J595="Linea_para_MAIL_creada_por_LuXML",IF(ISERROR(MATCH(INDIRECT(ADDRESS(ROW()-G595,7)),D:D,0)),J595,INDIRECT(ADDRESS(MATCH(INDIRECT(ADDRESS(ROW()-G595,7)),D:D,0),1))),J595)</f>
        <v/>
      </c>
      <c r="L595" s="7">
        <f t="shared" ca="1" si="111"/>
        <v>0</v>
      </c>
      <c r="M595" s="7" t="str">
        <f t="shared" ca="1" si="113"/>
        <v/>
      </c>
      <c r="N595" s="7">
        <f t="shared" ca="1" si="112"/>
        <v>0</v>
      </c>
      <c r="O595" s="9" t="str">
        <f ca="1">IF(N595&gt;-1,INDIRECT(ADDRESS(ROW(),13)),IF(N595&lt;N594,CONCATENATE("&lt;page-count count=",CHAR(34),1+LARGE(N:N,1)-LARGE(N:N,2),CHAR(34),"/&gt;"),INDIRECT(ADDRESS(ROW()-1,13))))</f>
        <v/>
      </c>
      <c r="P595" s="1">
        <f>IF(ROW()&lt;$S$4+2,IF('XML a procesar'!A594="",P594,IF(MID('XML a procesar'!A594,1,1)="&lt;",P594,P594+1)),P594)</f>
        <v>1</v>
      </c>
      <c r="Q595" s="3"/>
    </row>
    <row r="596" spans="1:17" x14ac:dyDescent="0.25">
      <c r="A596" s="1" t="str">
        <f>IF('XML a procesar'!A595&gt;0,'XML a procesar'!A595,"")</f>
        <v/>
      </c>
      <c r="B596" s="7">
        <f t="shared" si="103"/>
        <v>0</v>
      </c>
      <c r="C596" s="1">
        <f t="shared" si="106"/>
        <v>0</v>
      </c>
      <c r="D596" s="1">
        <f t="shared" si="104"/>
        <v>0</v>
      </c>
      <c r="E596" s="1">
        <f t="shared" si="107"/>
        <v>0</v>
      </c>
      <c r="F596" s="1" t="str">
        <f t="shared" ca="1" si="105"/>
        <v/>
      </c>
      <c r="G596" s="1">
        <f t="shared" ca="1" si="108"/>
        <v>0</v>
      </c>
      <c r="H596" s="1">
        <f ca="1">IF(AND(G595&gt;0,G596&gt;G595,NOT(ISERROR(MATCH(G595,D:D,0)))),H595+1,H595)</f>
        <v>0</v>
      </c>
      <c r="I596" s="1">
        <f t="shared" ca="1" si="109"/>
        <v>0</v>
      </c>
      <c r="J596" s="7" t="str">
        <f t="shared" ca="1" si="110"/>
        <v/>
      </c>
      <c r="K596" s="1" t="str">
        <f ca="1">IF(J596="Linea_para_MAIL_creada_por_LuXML",IF(ISERROR(MATCH(INDIRECT(ADDRESS(ROW()-G596,7)),D:D,0)),J596,INDIRECT(ADDRESS(MATCH(INDIRECT(ADDRESS(ROW()-G596,7)),D:D,0),1))),J596)</f>
        <v/>
      </c>
      <c r="L596" s="7">
        <f t="shared" ca="1" si="111"/>
        <v>0</v>
      </c>
      <c r="M596" s="7" t="str">
        <f t="shared" ca="1" si="113"/>
        <v/>
      </c>
      <c r="N596" s="7">
        <f t="shared" ca="1" si="112"/>
        <v>0</v>
      </c>
      <c r="O596" s="9" t="str">
        <f ca="1">IF(N596&gt;-1,INDIRECT(ADDRESS(ROW(),13)),IF(N596&lt;N595,CONCATENATE("&lt;page-count count=",CHAR(34),1+LARGE(N:N,1)-LARGE(N:N,2),CHAR(34),"/&gt;"),INDIRECT(ADDRESS(ROW()-1,13))))</f>
        <v/>
      </c>
      <c r="P596" s="1">
        <f>IF(ROW()&lt;$S$4+2,IF('XML a procesar'!A595="",P595,IF(MID('XML a procesar'!A595,1,1)="&lt;",P595,P595+1)),P595)</f>
        <v>1</v>
      </c>
      <c r="Q596" s="3"/>
    </row>
    <row r="597" spans="1:17" x14ac:dyDescent="0.25">
      <c r="A597" s="1" t="str">
        <f>IF('XML a procesar'!A596&gt;0,'XML a procesar'!A596,"")</f>
        <v/>
      </c>
      <c r="B597" s="7">
        <f t="shared" si="103"/>
        <v>0</v>
      </c>
      <c r="C597" s="1">
        <f t="shared" si="106"/>
        <v>0</v>
      </c>
      <c r="D597" s="1">
        <f t="shared" si="104"/>
        <v>0</v>
      </c>
      <c r="E597" s="1">
        <f t="shared" si="107"/>
        <v>0</v>
      </c>
      <c r="F597" s="1" t="str">
        <f t="shared" ca="1" si="105"/>
        <v/>
      </c>
      <c r="G597" s="1">
        <f t="shared" ca="1" si="108"/>
        <v>0</v>
      </c>
      <c r="H597" s="1">
        <f ca="1">IF(AND(G596&gt;0,G597&gt;G596,NOT(ISERROR(MATCH(G596,D:D,0)))),H596+1,H596)</f>
        <v>0</v>
      </c>
      <c r="I597" s="1">
        <f t="shared" ca="1" si="109"/>
        <v>0</v>
      </c>
      <c r="J597" s="7" t="str">
        <f t="shared" ca="1" si="110"/>
        <v/>
      </c>
      <c r="K597" s="1" t="str">
        <f ca="1">IF(J597="Linea_para_MAIL_creada_por_LuXML",IF(ISERROR(MATCH(INDIRECT(ADDRESS(ROW()-G597,7)),D:D,0)),J597,INDIRECT(ADDRESS(MATCH(INDIRECT(ADDRESS(ROW()-G597,7)),D:D,0),1))),J597)</f>
        <v/>
      </c>
      <c r="L597" s="7">
        <f t="shared" ca="1" si="111"/>
        <v>0</v>
      </c>
      <c r="M597" s="7" t="str">
        <f t="shared" ca="1" si="113"/>
        <v/>
      </c>
      <c r="N597" s="7">
        <f t="shared" ca="1" si="112"/>
        <v>0</v>
      </c>
      <c r="O597" s="9" t="str">
        <f ca="1">IF(N597&gt;-1,INDIRECT(ADDRESS(ROW(),13)),IF(N597&lt;N596,CONCATENATE("&lt;page-count count=",CHAR(34),1+LARGE(N:N,1)-LARGE(N:N,2),CHAR(34),"/&gt;"),INDIRECT(ADDRESS(ROW()-1,13))))</f>
        <v/>
      </c>
      <c r="P597" s="1">
        <f>IF(ROW()&lt;$S$4+2,IF('XML a procesar'!A596="",P596,IF(MID('XML a procesar'!A596,1,1)="&lt;",P596,P596+1)),P596)</f>
        <v>1</v>
      </c>
      <c r="Q597" s="3"/>
    </row>
    <row r="598" spans="1:17" x14ac:dyDescent="0.25">
      <c r="A598" s="1" t="str">
        <f>IF('XML a procesar'!A597&gt;0,'XML a procesar'!A597,"")</f>
        <v/>
      </c>
      <c r="B598" s="7">
        <f t="shared" si="103"/>
        <v>0</v>
      </c>
      <c r="C598" s="1">
        <f t="shared" si="106"/>
        <v>0</v>
      </c>
      <c r="D598" s="1">
        <f t="shared" si="104"/>
        <v>0</v>
      </c>
      <c r="E598" s="1">
        <f t="shared" si="107"/>
        <v>0</v>
      </c>
      <c r="F598" s="1" t="str">
        <f t="shared" ca="1" si="105"/>
        <v/>
      </c>
      <c r="G598" s="1">
        <f t="shared" ca="1" si="108"/>
        <v>0</v>
      </c>
      <c r="H598" s="1">
        <f ca="1">IF(AND(G597&gt;0,G598&gt;G597,NOT(ISERROR(MATCH(G597,D:D,0)))),H597+1,H597)</f>
        <v>0</v>
      </c>
      <c r="I598" s="1">
        <f t="shared" ca="1" si="109"/>
        <v>0</v>
      </c>
      <c r="J598" s="7" t="str">
        <f t="shared" ca="1" si="110"/>
        <v/>
      </c>
      <c r="K598" s="1" t="str">
        <f ca="1">IF(J598="Linea_para_MAIL_creada_por_LuXML",IF(ISERROR(MATCH(INDIRECT(ADDRESS(ROW()-G598,7)),D:D,0)),J598,INDIRECT(ADDRESS(MATCH(INDIRECT(ADDRESS(ROW()-G598,7)),D:D,0),1))),J598)</f>
        <v/>
      </c>
      <c r="L598" s="7">
        <f t="shared" ca="1" si="111"/>
        <v>0</v>
      </c>
      <c r="M598" s="7" t="str">
        <f t="shared" ca="1" si="113"/>
        <v/>
      </c>
      <c r="N598" s="7">
        <f t="shared" ca="1" si="112"/>
        <v>0</v>
      </c>
      <c r="O598" s="9" t="str">
        <f ca="1">IF(N598&gt;-1,INDIRECT(ADDRESS(ROW(),13)),IF(N598&lt;N597,CONCATENATE("&lt;page-count count=",CHAR(34),1+LARGE(N:N,1)-LARGE(N:N,2),CHAR(34),"/&gt;"),INDIRECT(ADDRESS(ROW()-1,13))))</f>
        <v/>
      </c>
      <c r="P598" s="1">
        <f>IF(ROW()&lt;$S$4+2,IF('XML a procesar'!A597="",P597,IF(MID('XML a procesar'!A597,1,1)="&lt;",P597,P597+1)),P597)</f>
        <v>1</v>
      </c>
      <c r="Q598" s="3"/>
    </row>
    <row r="599" spans="1:17" x14ac:dyDescent="0.25">
      <c r="A599" s="1" t="str">
        <f>IF('XML a procesar'!A598&gt;0,'XML a procesar'!A598,"")</f>
        <v/>
      </c>
      <c r="B599" s="7">
        <f t="shared" si="103"/>
        <v>0</v>
      </c>
      <c r="C599" s="1">
        <f t="shared" si="106"/>
        <v>0</v>
      </c>
      <c r="D599" s="1">
        <f t="shared" si="104"/>
        <v>0</v>
      </c>
      <c r="E599" s="1">
        <f t="shared" si="107"/>
        <v>0</v>
      </c>
      <c r="F599" s="1" t="str">
        <f t="shared" ca="1" si="105"/>
        <v/>
      </c>
      <c r="G599" s="1">
        <f t="shared" ca="1" si="108"/>
        <v>0</v>
      </c>
      <c r="H599" s="1">
        <f ca="1">IF(AND(G598&gt;0,G599&gt;G598,NOT(ISERROR(MATCH(G598,D:D,0)))),H598+1,H598)</f>
        <v>0</v>
      </c>
      <c r="I599" s="1">
        <f t="shared" ca="1" si="109"/>
        <v>0</v>
      </c>
      <c r="J599" s="7" t="str">
        <f t="shared" ca="1" si="110"/>
        <v/>
      </c>
      <c r="K599" s="1" t="str">
        <f ca="1">IF(J599="Linea_para_MAIL_creada_por_LuXML",IF(ISERROR(MATCH(INDIRECT(ADDRESS(ROW()-G599,7)),D:D,0)),J599,INDIRECT(ADDRESS(MATCH(INDIRECT(ADDRESS(ROW()-G599,7)),D:D,0),1))),J599)</f>
        <v/>
      </c>
      <c r="L599" s="7">
        <f t="shared" ca="1" si="111"/>
        <v>0</v>
      </c>
      <c r="M599" s="7" t="str">
        <f t="shared" ca="1" si="113"/>
        <v/>
      </c>
      <c r="N599" s="7">
        <f t="shared" ca="1" si="112"/>
        <v>0</v>
      </c>
      <c r="O599" s="9" t="str">
        <f ca="1">IF(N599&gt;-1,INDIRECT(ADDRESS(ROW(),13)),IF(N599&lt;N598,CONCATENATE("&lt;page-count count=",CHAR(34),1+LARGE(N:N,1)-LARGE(N:N,2),CHAR(34),"/&gt;"),INDIRECT(ADDRESS(ROW()-1,13))))</f>
        <v/>
      </c>
      <c r="P599" s="1">
        <f>IF(ROW()&lt;$S$4+2,IF('XML a procesar'!A598="",P598,IF(MID('XML a procesar'!A598,1,1)="&lt;",P598,P598+1)),P598)</f>
        <v>1</v>
      </c>
      <c r="Q599" s="3"/>
    </row>
    <row r="600" spans="1:17" x14ac:dyDescent="0.25">
      <c r="A600" s="1" t="str">
        <f>IF('XML a procesar'!A599&gt;0,'XML a procesar'!A599,"")</f>
        <v/>
      </c>
      <c r="B600" s="7">
        <f t="shared" si="103"/>
        <v>0</v>
      </c>
      <c r="C600" s="1">
        <f t="shared" si="106"/>
        <v>0</v>
      </c>
      <c r="D600" s="1">
        <f t="shared" si="104"/>
        <v>0</v>
      </c>
      <c r="E600" s="1">
        <f t="shared" si="107"/>
        <v>0</v>
      </c>
      <c r="F600" s="1" t="str">
        <f t="shared" ca="1" si="105"/>
        <v/>
      </c>
      <c r="G600" s="1">
        <f t="shared" ca="1" si="108"/>
        <v>0</v>
      </c>
      <c r="H600" s="1">
        <f ca="1">IF(AND(G599&gt;0,G600&gt;G599,NOT(ISERROR(MATCH(G599,D:D,0)))),H599+1,H599)</f>
        <v>0</v>
      </c>
      <c r="I600" s="1">
        <f t="shared" ca="1" si="109"/>
        <v>0</v>
      </c>
      <c r="J600" s="7" t="str">
        <f t="shared" ca="1" si="110"/>
        <v/>
      </c>
      <c r="K600" s="1" t="str">
        <f ca="1">IF(J600="Linea_para_MAIL_creada_por_LuXML",IF(ISERROR(MATCH(INDIRECT(ADDRESS(ROW()-G600,7)),D:D,0)),J600,INDIRECT(ADDRESS(MATCH(INDIRECT(ADDRESS(ROW()-G600,7)),D:D,0),1))),J600)</f>
        <v/>
      </c>
      <c r="L600" s="7">
        <f t="shared" ca="1" si="111"/>
        <v>0</v>
      </c>
      <c r="M600" s="7" t="str">
        <f t="shared" ca="1" si="113"/>
        <v/>
      </c>
      <c r="N600" s="7">
        <f t="shared" ca="1" si="112"/>
        <v>0</v>
      </c>
      <c r="O600" s="9" t="str">
        <f ca="1">IF(N600&gt;-1,INDIRECT(ADDRESS(ROW(),13)),IF(N600&lt;N599,CONCATENATE("&lt;page-count count=",CHAR(34),1+LARGE(N:N,1)-LARGE(N:N,2),CHAR(34),"/&gt;"),INDIRECT(ADDRESS(ROW()-1,13))))</f>
        <v/>
      </c>
      <c r="P600" s="1">
        <f>IF(ROW()&lt;$S$4+2,IF('XML a procesar'!A599="",P599,IF(MID('XML a procesar'!A599,1,1)="&lt;",P599,P599+1)),P599)</f>
        <v>1</v>
      </c>
      <c r="Q600" s="3"/>
    </row>
    <row r="601" spans="1:17" x14ac:dyDescent="0.25">
      <c r="A601" s="1" t="str">
        <f>IF('XML a procesar'!A600&gt;0,'XML a procesar'!A600,"")</f>
        <v/>
      </c>
      <c r="B601" s="7">
        <f t="shared" si="103"/>
        <v>0</v>
      </c>
      <c r="C601" s="1">
        <f t="shared" si="106"/>
        <v>0</v>
      </c>
      <c r="D601" s="1">
        <f t="shared" si="104"/>
        <v>0</v>
      </c>
      <c r="E601" s="1">
        <f t="shared" si="107"/>
        <v>0</v>
      </c>
      <c r="F601" s="1" t="str">
        <f t="shared" ca="1" si="105"/>
        <v/>
      </c>
      <c r="G601" s="1">
        <f t="shared" ca="1" si="108"/>
        <v>0</v>
      </c>
      <c r="H601" s="1">
        <f ca="1">IF(AND(G600&gt;0,G601&gt;G600,NOT(ISERROR(MATCH(G600,D:D,0)))),H600+1,H600)</f>
        <v>0</v>
      </c>
      <c r="I601" s="1">
        <f t="shared" ca="1" si="109"/>
        <v>0</v>
      </c>
      <c r="J601" s="7" t="str">
        <f t="shared" ca="1" si="110"/>
        <v/>
      </c>
      <c r="K601" s="1" t="str">
        <f ca="1">IF(J601="Linea_para_MAIL_creada_por_LuXML",IF(ISERROR(MATCH(INDIRECT(ADDRESS(ROW()-G601,7)),D:D,0)),J601,INDIRECT(ADDRESS(MATCH(INDIRECT(ADDRESS(ROW()-G601,7)),D:D,0),1))),J601)</f>
        <v/>
      </c>
      <c r="L601" s="7">
        <f t="shared" ca="1" si="111"/>
        <v>0</v>
      </c>
      <c r="M601" s="7" t="str">
        <f t="shared" ca="1" si="113"/>
        <v/>
      </c>
      <c r="N601" s="7">
        <f t="shared" ca="1" si="112"/>
        <v>0</v>
      </c>
      <c r="O601" s="9" t="str">
        <f ca="1">IF(N601&gt;-1,INDIRECT(ADDRESS(ROW(),13)),IF(N601&lt;N600,CONCATENATE("&lt;page-count count=",CHAR(34),1+LARGE(N:N,1)-LARGE(N:N,2),CHAR(34),"/&gt;"),INDIRECT(ADDRESS(ROW()-1,13))))</f>
        <v/>
      </c>
      <c r="P601" s="1">
        <f>IF(ROW()&lt;$S$4+2,IF('XML a procesar'!A600="",P600,IF(MID('XML a procesar'!A600,1,1)="&lt;",P600,P600+1)),P600)</f>
        <v>1</v>
      </c>
      <c r="Q601" s="3"/>
    </row>
    <row r="602" spans="1:17" x14ac:dyDescent="0.25">
      <c r="A602" s="1" t="str">
        <f>IF('XML a procesar'!A601&gt;0,'XML a procesar'!A601,"")</f>
        <v/>
      </c>
      <c r="B602" s="7">
        <f t="shared" si="103"/>
        <v>0</v>
      </c>
      <c r="C602" s="1">
        <f t="shared" si="106"/>
        <v>0</v>
      </c>
      <c r="D602" s="1">
        <f t="shared" si="104"/>
        <v>0</v>
      </c>
      <c r="E602" s="1">
        <f t="shared" si="107"/>
        <v>0</v>
      </c>
      <c r="F602" s="1" t="str">
        <f t="shared" ca="1" si="105"/>
        <v/>
      </c>
      <c r="G602" s="1">
        <f t="shared" ca="1" si="108"/>
        <v>0</v>
      </c>
      <c r="H602" s="1">
        <f ca="1">IF(AND(G601&gt;0,G602&gt;G601,NOT(ISERROR(MATCH(G601,D:D,0)))),H601+1,H601)</f>
        <v>0</v>
      </c>
      <c r="I602" s="1">
        <f t="shared" ca="1" si="109"/>
        <v>0</v>
      </c>
      <c r="J602" s="7" t="str">
        <f t="shared" ca="1" si="110"/>
        <v/>
      </c>
      <c r="K602" s="1" t="str">
        <f ca="1">IF(J602="Linea_para_MAIL_creada_por_LuXML",IF(ISERROR(MATCH(INDIRECT(ADDRESS(ROW()-G602,7)),D:D,0)),J602,INDIRECT(ADDRESS(MATCH(INDIRECT(ADDRESS(ROW()-G602,7)),D:D,0),1))),J602)</f>
        <v/>
      </c>
      <c r="L602" s="7">
        <f t="shared" ca="1" si="111"/>
        <v>0</v>
      </c>
      <c r="M602" s="7" t="str">
        <f t="shared" ca="1" si="113"/>
        <v/>
      </c>
      <c r="N602" s="7">
        <f t="shared" ca="1" si="112"/>
        <v>0</v>
      </c>
      <c r="O602" s="9" t="str">
        <f ca="1">IF(N602&gt;-1,INDIRECT(ADDRESS(ROW(),13)),IF(N602&lt;N601,CONCATENATE("&lt;page-count count=",CHAR(34),1+LARGE(N:N,1)-LARGE(N:N,2),CHAR(34),"/&gt;"),INDIRECT(ADDRESS(ROW()-1,13))))</f>
        <v/>
      </c>
      <c r="P602" s="1">
        <f>IF(ROW()&lt;$S$4+2,IF('XML a procesar'!A601="",P601,IF(MID('XML a procesar'!A601,1,1)="&lt;",P601,P601+1)),P601)</f>
        <v>1</v>
      </c>
      <c r="Q602" s="3"/>
    </row>
    <row r="603" spans="1:17" x14ac:dyDescent="0.25">
      <c r="A603" s="1" t="str">
        <f>IF('XML a procesar'!A602&gt;0,'XML a procesar'!A602,"")</f>
        <v/>
      </c>
      <c r="B603" s="7">
        <f t="shared" si="103"/>
        <v>0</v>
      </c>
      <c r="C603" s="1">
        <f t="shared" si="106"/>
        <v>0</v>
      </c>
      <c r="D603" s="1">
        <f t="shared" si="104"/>
        <v>0</v>
      </c>
      <c r="E603" s="1">
        <f t="shared" si="107"/>
        <v>0</v>
      </c>
      <c r="F603" s="1" t="str">
        <f t="shared" ca="1" si="105"/>
        <v/>
      </c>
      <c r="G603" s="1">
        <f t="shared" ca="1" si="108"/>
        <v>0</v>
      </c>
      <c r="H603" s="1">
        <f ca="1">IF(AND(G602&gt;0,G603&gt;G602,NOT(ISERROR(MATCH(G602,D:D,0)))),H602+1,H602)</f>
        <v>0</v>
      </c>
      <c r="I603" s="1">
        <f t="shared" ca="1" si="109"/>
        <v>0</v>
      </c>
      <c r="J603" s="7" t="str">
        <f t="shared" ca="1" si="110"/>
        <v/>
      </c>
      <c r="K603" s="1" t="str">
        <f ca="1">IF(J603="Linea_para_MAIL_creada_por_LuXML",IF(ISERROR(MATCH(INDIRECT(ADDRESS(ROW()-G603,7)),D:D,0)),J603,INDIRECT(ADDRESS(MATCH(INDIRECT(ADDRESS(ROW()-G603,7)),D:D,0),1))),J603)</f>
        <v/>
      </c>
      <c r="L603" s="7">
        <f t="shared" ca="1" si="111"/>
        <v>0</v>
      </c>
      <c r="M603" s="7" t="str">
        <f t="shared" ca="1" si="113"/>
        <v/>
      </c>
      <c r="N603" s="7">
        <f t="shared" ca="1" si="112"/>
        <v>0</v>
      </c>
      <c r="O603" s="9" t="str">
        <f ca="1">IF(N603&gt;-1,INDIRECT(ADDRESS(ROW(),13)),IF(N603&lt;N602,CONCATENATE("&lt;page-count count=",CHAR(34),1+LARGE(N:N,1)-LARGE(N:N,2),CHAR(34),"/&gt;"),INDIRECT(ADDRESS(ROW()-1,13))))</f>
        <v/>
      </c>
      <c r="P603" s="1">
        <f>IF(ROW()&lt;$S$4+2,IF('XML a procesar'!A602="",P602,IF(MID('XML a procesar'!A602,1,1)="&lt;",P602,P602+1)),P602)</f>
        <v>1</v>
      </c>
      <c r="Q603" s="3"/>
    </row>
    <row r="604" spans="1:17" x14ac:dyDescent="0.25">
      <c r="A604" s="1" t="str">
        <f>IF('XML a procesar'!A603&gt;0,'XML a procesar'!A603,"")</f>
        <v/>
      </c>
      <c r="B604" s="7">
        <f t="shared" si="103"/>
        <v>0</v>
      </c>
      <c r="C604" s="1">
        <f t="shared" si="106"/>
        <v>0</v>
      </c>
      <c r="D604" s="1">
        <f t="shared" si="104"/>
        <v>0</v>
      </c>
      <c r="E604" s="1">
        <f t="shared" si="107"/>
        <v>0</v>
      </c>
      <c r="F604" s="1" t="str">
        <f t="shared" ca="1" si="105"/>
        <v/>
      </c>
      <c r="G604" s="1">
        <f t="shared" ca="1" si="108"/>
        <v>0</v>
      </c>
      <c r="H604" s="1">
        <f ca="1">IF(AND(G603&gt;0,G604&gt;G603,NOT(ISERROR(MATCH(G603,D:D,0)))),H603+1,H603)</f>
        <v>0</v>
      </c>
      <c r="I604" s="1">
        <f t="shared" ca="1" si="109"/>
        <v>0</v>
      </c>
      <c r="J604" s="7" t="str">
        <f t="shared" ca="1" si="110"/>
        <v/>
      </c>
      <c r="K604" s="1" t="str">
        <f ca="1">IF(J604="Linea_para_MAIL_creada_por_LuXML",IF(ISERROR(MATCH(INDIRECT(ADDRESS(ROW()-G604,7)),D:D,0)),J604,INDIRECT(ADDRESS(MATCH(INDIRECT(ADDRESS(ROW()-G604,7)),D:D,0),1))),J604)</f>
        <v/>
      </c>
      <c r="L604" s="7">
        <f t="shared" ca="1" si="111"/>
        <v>0</v>
      </c>
      <c r="M604" s="7" t="str">
        <f t="shared" ca="1" si="113"/>
        <v/>
      </c>
      <c r="N604" s="7">
        <f t="shared" ca="1" si="112"/>
        <v>0</v>
      </c>
      <c r="O604" s="9" t="str">
        <f ca="1">IF(N604&gt;-1,INDIRECT(ADDRESS(ROW(),13)),IF(N604&lt;N603,CONCATENATE("&lt;page-count count=",CHAR(34),1+LARGE(N:N,1)-LARGE(N:N,2),CHAR(34),"/&gt;"),INDIRECT(ADDRESS(ROW()-1,13))))</f>
        <v/>
      </c>
      <c r="P604" s="1">
        <f>IF(ROW()&lt;$S$4+2,IF('XML a procesar'!A603="",P603,IF(MID('XML a procesar'!A603,1,1)="&lt;",P603,P603+1)),P603)</f>
        <v>1</v>
      </c>
      <c r="Q604" s="3"/>
    </row>
    <row r="605" spans="1:17" x14ac:dyDescent="0.25">
      <c r="A605" s="1" t="str">
        <f>IF('XML a procesar'!A604&gt;0,'XML a procesar'!A604,"")</f>
        <v/>
      </c>
      <c r="B605" s="7">
        <f t="shared" si="103"/>
        <v>0</v>
      </c>
      <c r="C605" s="1">
        <f t="shared" si="106"/>
        <v>0</v>
      </c>
      <c r="D605" s="1">
        <f t="shared" si="104"/>
        <v>0</v>
      </c>
      <c r="E605" s="1">
        <f t="shared" si="107"/>
        <v>0</v>
      </c>
      <c r="F605" s="1" t="str">
        <f t="shared" ca="1" si="105"/>
        <v/>
      </c>
      <c r="G605" s="1">
        <f t="shared" ca="1" si="108"/>
        <v>0</v>
      </c>
      <c r="H605" s="1">
        <f ca="1">IF(AND(G604&gt;0,G605&gt;G604,NOT(ISERROR(MATCH(G604,D:D,0)))),H604+1,H604)</f>
        <v>0</v>
      </c>
      <c r="I605" s="1">
        <f t="shared" ca="1" si="109"/>
        <v>0</v>
      </c>
      <c r="J605" s="7" t="str">
        <f t="shared" ca="1" si="110"/>
        <v/>
      </c>
      <c r="K605" s="1" t="str">
        <f ca="1">IF(J605="Linea_para_MAIL_creada_por_LuXML",IF(ISERROR(MATCH(INDIRECT(ADDRESS(ROW()-G605,7)),D:D,0)),J605,INDIRECT(ADDRESS(MATCH(INDIRECT(ADDRESS(ROW()-G605,7)),D:D,0),1))),J605)</f>
        <v/>
      </c>
      <c r="L605" s="7">
        <f t="shared" ca="1" si="111"/>
        <v>0</v>
      </c>
      <c r="M605" s="7" t="str">
        <f t="shared" ca="1" si="113"/>
        <v/>
      </c>
      <c r="N605" s="7">
        <f t="shared" ca="1" si="112"/>
        <v>0</v>
      </c>
      <c r="O605" s="9" t="str">
        <f ca="1">IF(N605&gt;-1,INDIRECT(ADDRESS(ROW(),13)),IF(N605&lt;N604,CONCATENATE("&lt;page-count count=",CHAR(34),1+LARGE(N:N,1)-LARGE(N:N,2),CHAR(34),"/&gt;"),INDIRECT(ADDRESS(ROW()-1,13))))</f>
        <v/>
      </c>
      <c r="P605" s="1">
        <f>IF(ROW()&lt;$S$4+2,IF('XML a procesar'!A604="",P604,IF(MID('XML a procesar'!A604,1,1)="&lt;",P604,P604+1)),P604)</f>
        <v>1</v>
      </c>
      <c r="Q605" s="3"/>
    </row>
    <row r="606" spans="1:17" x14ac:dyDescent="0.25">
      <c r="A606" s="1" t="str">
        <f>IF('XML a procesar'!A605&gt;0,'XML a procesar'!A605,"")</f>
        <v/>
      </c>
      <c r="B606" s="7">
        <f t="shared" si="103"/>
        <v>0</v>
      </c>
      <c r="C606" s="1">
        <f t="shared" si="106"/>
        <v>0</v>
      </c>
      <c r="D606" s="1">
        <f t="shared" si="104"/>
        <v>0</v>
      </c>
      <c r="E606" s="1">
        <f t="shared" si="107"/>
        <v>0</v>
      </c>
      <c r="F606" s="1" t="str">
        <f t="shared" ca="1" si="105"/>
        <v/>
      </c>
      <c r="G606" s="1">
        <f t="shared" ca="1" si="108"/>
        <v>0</v>
      </c>
      <c r="H606" s="1">
        <f ca="1">IF(AND(G605&gt;0,G606&gt;G605,NOT(ISERROR(MATCH(G605,D:D,0)))),H605+1,H605)</f>
        <v>0</v>
      </c>
      <c r="I606" s="1">
        <f t="shared" ca="1" si="109"/>
        <v>0</v>
      </c>
      <c r="J606" s="7" t="str">
        <f t="shared" ca="1" si="110"/>
        <v/>
      </c>
      <c r="K606" s="1" t="str">
        <f ca="1">IF(J606="Linea_para_MAIL_creada_por_LuXML",IF(ISERROR(MATCH(INDIRECT(ADDRESS(ROW()-G606,7)),D:D,0)),J606,INDIRECT(ADDRESS(MATCH(INDIRECT(ADDRESS(ROW()-G606,7)),D:D,0),1))),J606)</f>
        <v/>
      </c>
      <c r="L606" s="7">
        <f t="shared" ca="1" si="111"/>
        <v>0</v>
      </c>
      <c r="M606" s="7" t="str">
        <f t="shared" ca="1" si="113"/>
        <v/>
      </c>
      <c r="N606" s="7">
        <f t="shared" ca="1" si="112"/>
        <v>0</v>
      </c>
      <c r="O606" s="9" t="str">
        <f ca="1">IF(N606&gt;-1,INDIRECT(ADDRESS(ROW(),13)),IF(N606&lt;N605,CONCATENATE("&lt;page-count count=",CHAR(34),1+LARGE(N:N,1)-LARGE(N:N,2),CHAR(34),"/&gt;"),INDIRECT(ADDRESS(ROW()-1,13))))</f>
        <v/>
      </c>
      <c r="P606" s="1">
        <f>IF(ROW()&lt;$S$4+2,IF('XML a procesar'!A605="",P605,IF(MID('XML a procesar'!A605,1,1)="&lt;",P605,P605+1)),P605)</f>
        <v>1</v>
      </c>
      <c r="Q606" s="3"/>
    </row>
    <row r="607" spans="1:17" x14ac:dyDescent="0.25">
      <c r="A607" s="1" t="str">
        <f>IF('XML a procesar'!A606&gt;0,'XML a procesar'!A606,"")</f>
        <v/>
      </c>
      <c r="B607" s="7">
        <f t="shared" si="103"/>
        <v>0</v>
      </c>
      <c r="C607" s="1">
        <f t="shared" si="106"/>
        <v>0</v>
      </c>
      <c r="D607" s="1">
        <f t="shared" si="104"/>
        <v>0</v>
      </c>
      <c r="E607" s="1">
        <f t="shared" si="107"/>
        <v>0</v>
      </c>
      <c r="F607" s="1" t="str">
        <f t="shared" ca="1" si="105"/>
        <v/>
      </c>
      <c r="G607" s="1">
        <f t="shared" ca="1" si="108"/>
        <v>0</v>
      </c>
      <c r="H607" s="1">
        <f ca="1">IF(AND(G606&gt;0,G607&gt;G606,NOT(ISERROR(MATCH(G606,D:D,0)))),H606+1,H606)</f>
        <v>0</v>
      </c>
      <c r="I607" s="1">
        <f t="shared" ca="1" si="109"/>
        <v>0</v>
      </c>
      <c r="J607" s="7" t="str">
        <f t="shared" ca="1" si="110"/>
        <v/>
      </c>
      <c r="K607" s="1" t="str">
        <f ca="1">IF(J607="Linea_para_MAIL_creada_por_LuXML",IF(ISERROR(MATCH(INDIRECT(ADDRESS(ROW()-G607,7)),D:D,0)),J607,INDIRECT(ADDRESS(MATCH(INDIRECT(ADDRESS(ROW()-G607,7)),D:D,0),1))),J607)</f>
        <v/>
      </c>
      <c r="L607" s="7">
        <f t="shared" ca="1" si="111"/>
        <v>0</v>
      </c>
      <c r="M607" s="7" t="str">
        <f t="shared" ca="1" si="113"/>
        <v/>
      </c>
      <c r="N607" s="7">
        <f t="shared" ca="1" si="112"/>
        <v>0</v>
      </c>
      <c r="O607" s="9" t="str">
        <f ca="1">IF(N607&gt;-1,INDIRECT(ADDRESS(ROW(),13)),IF(N607&lt;N606,CONCATENATE("&lt;page-count count=",CHAR(34),1+LARGE(N:N,1)-LARGE(N:N,2),CHAR(34),"/&gt;"),INDIRECT(ADDRESS(ROW()-1,13))))</f>
        <v/>
      </c>
      <c r="P607" s="1">
        <f>IF(ROW()&lt;$S$4+2,IF('XML a procesar'!A606="",P606,IF(MID('XML a procesar'!A606,1,1)="&lt;",P606,P606+1)),P606)</f>
        <v>1</v>
      </c>
      <c r="Q607" s="3"/>
    </row>
    <row r="608" spans="1:17" x14ac:dyDescent="0.25">
      <c r="A608" s="1" t="str">
        <f>IF('XML a procesar'!A607&gt;0,'XML a procesar'!A607,"")</f>
        <v/>
      </c>
      <c r="B608" s="7">
        <f t="shared" si="103"/>
        <v>0</v>
      </c>
      <c r="C608" s="1">
        <f t="shared" si="106"/>
        <v>0</v>
      </c>
      <c r="D608" s="1">
        <f t="shared" si="104"/>
        <v>0</v>
      </c>
      <c r="E608" s="1">
        <f t="shared" si="107"/>
        <v>0</v>
      </c>
      <c r="F608" s="1" t="str">
        <f t="shared" ca="1" si="105"/>
        <v/>
      </c>
      <c r="G608" s="1">
        <f t="shared" ca="1" si="108"/>
        <v>0</v>
      </c>
      <c r="H608" s="1">
        <f ca="1">IF(AND(G607&gt;0,G608&gt;G607,NOT(ISERROR(MATCH(G607,D:D,0)))),H607+1,H607)</f>
        <v>0</v>
      </c>
      <c r="I608" s="1">
        <f t="shared" ca="1" si="109"/>
        <v>0</v>
      </c>
      <c r="J608" s="7" t="str">
        <f t="shared" ca="1" si="110"/>
        <v/>
      </c>
      <c r="K608" s="1" t="str">
        <f ca="1">IF(J608="Linea_para_MAIL_creada_por_LuXML",IF(ISERROR(MATCH(INDIRECT(ADDRESS(ROW()-G608,7)),D:D,0)),J608,INDIRECT(ADDRESS(MATCH(INDIRECT(ADDRESS(ROW()-G608,7)),D:D,0),1))),J608)</f>
        <v/>
      </c>
      <c r="L608" s="7">
        <f t="shared" ca="1" si="111"/>
        <v>0</v>
      </c>
      <c r="M608" s="7" t="str">
        <f t="shared" ca="1" si="113"/>
        <v/>
      </c>
      <c r="N608" s="7">
        <f t="shared" ca="1" si="112"/>
        <v>0</v>
      </c>
      <c r="O608" s="9" t="str">
        <f ca="1">IF(N608&gt;-1,INDIRECT(ADDRESS(ROW(),13)),IF(N608&lt;N607,CONCATENATE("&lt;page-count count=",CHAR(34),1+LARGE(N:N,1)-LARGE(N:N,2),CHAR(34),"/&gt;"),INDIRECT(ADDRESS(ROW()-1,13))))</f>
        <v/>
      </c>
      <c r="P608" s="1">
        <f>IF(ROW()&lt;$S$4+2,IF('XML a procesar'!A607="",P607,IF(MID('XML a procesar'!A607,1,1)="&lt;",P607,P607+1)),P607)</f>
        <v>1</v>
      </c>
      <c r="Q608" s="3"/>
    </row>
    <row r="609" spans="1:17" x14ac:dyDescent="0.25">
      <c r="A609" s="1" t="str">
        <f>IF('XML a procesar'!A608&gt;0,'XML a procesar'!A608,"")</f>
        <v/>
      </c>
      <c r="B609" s="7">
        <f t="shared" si="103"/>
        <v>0</v>
      </c>
      <c r="C609" s="1">
        <f t="shared" si="106"/>
        <v>0</v>
      </c>
      <c r="D609" s="1">
        <f t="shared" si="104"/>
        <v>0</v>
      </c>
      <c r="E609" s="1">
        <f t="shared" si="107"/>
        <v>0</v>
      </c>
      <c r="F609" s="1" t="str">
        <f t="shared" ca="1" si="105"/>
        <v/>
      </c>
      <c r="G609" s="1">
        <f t="shared" ca="1" si="108"/>
        <v>0</v>
      </c>
      <c r="H609" s="1">
        <f ca="1">IF(AND(G608&gt;0,G609&gt;G608,NOT(ISERROR(MATCH(G608,D:D,0)))),H608+1,H608)</f>
        <v>0</v>
      </c>
      <c r="I609" s="1">
        <f t="shared" ca="1" si="109"/>
        <v>0</v>
      </c>
      <c r="J609" s="7" t="str">
        <f t="shared" ca="1" si="110"/>
        <v/>
      </c>
      <c r="K609" s="1" t="str">
        <f ca="1">IF(J609="Linea_para_MAIL_creada_por_LuXML",IF(ISERROR(MATCH(INDIRECT(ADDRESS(ROW()-G609,7)),D:D,0)),J609,INDIRECT(ADDRESS(MATCH(INDIRECT(ADDRESS(ROW()-G609,7)),D:D,0),1))),J609)</f>
        <v/>
      </c>
      <c r="L609" s="7">
        <f t="shared" ca="1" si="111"/>
        <v>0</v>
      </c>
      <c r="M609" s="7" t="str">
        <f t="shared" ca="1" si="113"/>
        <v/>
      </c>
      <c r="N609" s="7">
        <f t="shared" ca="1" si="112"/>
        <v>0</v>
      </c>
      <c r="O609" s="9" t="str">
        <f ca="1">IF(N609&gt;-1,INDIRECT(ADDRESS(ROW(),13)),IF(N609&lt;N608,CONCATENATE("&lt;page-count count=",CHAR(34),1+LARGE(N:N,1)-LARGE(N:N,2),CHAR(34),"/&gt;"),INDIRECT(ADDRESS(ROW()-1,13))))</f>
        <v/>
      </c>
      <c r="P609" s="1">
        <f>IF(ROW()&lt;$S$4+2,IF('XML a procesar'!A608="",P608,IF(MID('XML a procesar'!A608,1,1)="&lt;",P608,P608+1)),P608)</f>
        <v>1</v>
      </c>
      <c r="Q609" s="3"/>
    </row>
    <row r="610" spans="1:17" x14ac:dyDescent="0.25">
      <c r="A610" s="1" t="str">
        <f>IF('XML a procesar'!A609&gt;0,'XML a procesar'!A609,"")</f>
        <v/>
      </c>
      <c r="B610" s="7">
        <f t="shared" si="103"/>
        <v>0</v>
      </c>
      <c r="C610" s="1">
        <f t="shared" si="106"/>
        <v>0</v>
      </c>
      <c r="D610" s="1">
        <f t="shared" si="104"/>
        <v>0</v>
      </c>
      <c r="E610" s="1">
        <f t="shared" si="107"/>
        <v>0</v>
      </c>
      <c r="F610" s="1" t="str">
        <f t="shared" ca="1" si="105"/>
        <v/>
      </c>
      <c r="G610" s="1">
        <f t="shared" ca="1" si="108"/>
        <v>0</v>
      </c>
      <c r="H610" s="1">
        <f ca="1">IF(AND(G609&gt;0,G610&gt;G609,NOT(ISERROR(MATCH(G609,D:D,0)))),H609+1,H609)</f>
        <v>0</v>
      </c>
      <c r="I610" s="1">
        <f t="shared" ca="1" si="109"/>
        <v>0</v>
      </c>
      <c r="J610" s="7" t="str">
        <f t="shared" ca="1" si="110"/>
        <v/>
      </c>
      <c r="K610" s="1" t="str">
        <f ca="1">IF(J610="Linea_para_MAIL_creada_por_LuXML",IF(ISERROR(MATCH(INDIRECT(ADDRESS(ROW()-G610,7)),D:D,0)),J610,INDIRECT(ADDRESS(MATCH(INDIRECT(ADDRESS(ROW()-G610,7)),D:D,0),1))),J610)</f>
        <v/>
      </c>
      <c r="L610" s="7">
        <f t="shared" ca="1" si="111"/>
        <v>0</v>
      </c>
      <c r="M610" s="7" t="str">
        <f t="shared" ca="1" si="113"/>
        <v/>
      </c>
      <c r="N610" s="7">
        <f t="shared" ca="1" si="112"/>
        <v>0</v>
      </c>
      <c r="O610" s="9" t="str">
        <f ca="1">IF(N610&gt;-1,INDIRECT(ADDRESS(ROW(),13)),IF(N610&lt;N609,CONCATENATE("&lt;page-count count=",CHAR(34),1+LARGE(N:N,1)-LARGE(N:N,2),CHAR(34),"/&gt;"),INDIRECT(ADDRESS(ROW()-1,13))))</f>
        <v/>
      </c>
      <c r="P610" s="1">
        <f>IF(ROW()&lt;$S$4+2,IF('XML a procesar'!A609="",P609,IF(MID('XML a procesar'!A609,1,1)="&lt;",P609,P609+1)),P609)</f>
        <v>1</v>
      </c>
      <c r="Q610" s="3"/>
    </row>
    <row r="611" spans="1:17" x14ac:dyDescent="0.25">
      <c r="A611" s="1" t="str">
        <f>IF('XML a procesar'!A610&gt;0,'XML a procesar'!A610,"")</f>
        <v/>
      </c>
      <c r="B611" s="7">
        <f t="shared" si="103"/>
        <v>0</v>
      </c>
      <c r="C611" s="1">
        <f t="shared" si="106"/>
        <v>0</v>
      </c>
      <c r="D611" s="1">
        <f t="shared" si="104"/>
        <v>0</v>
      </c>
      <c r="E611" s="1">
        <f t="shared" si="107"/>
        <v>0</v>
      </c>
      <c r="F611" s="1" t="str">
        <f t="shared" ca="1" si="105"/>
        <v/>
      </c>
      <c r="G611" s="1">
        <f t="shared" ca="1" si="108"/>
        <v>0</v>
      </c>
      <c r="H611" s="1">
        <f ca="1">IF(AND(G610&gt;0,G611&gt;G610,NOT(ISERROR(MATCH(G610,D:D,0)))),H610+1,H610)</f>
        <v>0</v>
      </c>
      <c r="I611" s="1">
        <f t="shared" ca="1" si="109"/>
        <v>0</v>
      </c>
      <c r="J611" s="7" t="str">
        <f t="shared" ca="1" si="110"/>
        <v/>
      </c>
      <c r="K611" s="1" t="str">
        <f ca="1">IF(J611="Linea_para_MAIL_creada_por_LuXML",IF(ISERROR(MATCH(INDIRECT(ADDRESS(ROW()-G611,7)),D:D,0)),J611,INDIRECT(ADDRESS(MATCH(INDIRECT(ADDRESS(ROW()-G611,7)),D:D,0),1))),J611)</f>
        <v/>
      </c>
      <c r="L611" s="7">
        <f t="shared" ca="1" si="111"/>
        <v>0</v>
      </c>
      <c r="M611" s="7" t="str">
        <f t="shared" ca="1" si="113"/>
        <v/>
      </c>
      <c r="N611" s="7">
        <f t="shared" ca="1" si="112"/>
        <v>0</v>
      </c>
      <c r="O611" s="9" t="str">
        <f ca="1">IF(N611&gt;-1,INDIRECT(ADDRESS(ROW(),13)),IF(N611&lt;N610,CONCATENATE("&lt;page-count count=",CHAR(34),1+LARGE(N:N,1)-LARGE(N:N,2),CHAR(34),"/&gt;"),INDIRECT(ADDRESS(ROW()-1,13))))</f>
        <v/>
      </c>
      <c r="P611" s="1">
        <f>IF(ROW()&lt;$S$4+2,IF('XML a procesar'!A610="",P610,IF(MID('XML a procesar'!A610,1,1)="&lt;",P610,P610+1)),P610)</f>
        <v>1</v>
      </c>
      <c r="Q611" s="3"/>
    </row>
    <row r="612" spans="1:17" x14ac:dyDescent="0.25">
      <c r="A612" s="1" t="str">
        <f>IF('XML a procesar'!A611&gt;0,'XML a procesar'!A611,"")</f>
        <v/>
      </c>
      <c r="B612" s="7">
        <f t="shared" si="103"/>
        <v>0</v>
      </c>
      <c r="C612" s="1">
        <f t="shared" si="106"/>
        <v>0</v>
      </c>
      <c r="D612" s="1">
        <f t="shared" si="104"/>
        <v>0</v>
      </c>
      <c r="E612" s="1">
        <f t="shared" si="107"/>
        <v>0</v>
      </c>
      <c r="F612" s="1" t="str">
        <f t="shared" ca="1" si="105"/>
        <v/>
      </c>
      <c r="G612" s="1">
        <f t="shared" ca="1" si="108"/>
        <v>0</v>
      </c>
      <c r="H612" s="1">
        <f ca="1">IF(AND(G611&gt;0,G612&gt;G611,NOT(ISERROR(MATCH(G611,D:D,0)))),H611+1,H611)</f>
        <v>0</v>
      </c>
      <c r="I612" s="1">
        <f t="shared" ca="1" si="109"/>
        <v>0</v>
      </c>
      <c r="J612" s="7" t="str">
        <f t="shared" ca="1" si="110"/>
        <v/>
      </c>
      <c r="K612" s="1" t="str">
        <f ca="1">IF(J612="Linea_para_MAIL_creada_por_LuXML",IF(ISERROR(MATCH(INDIRECT(ADDRESS(ROW()-G612,7)),D:D,0)),J612,INDIRECT(ADDRESS(MATCH(INDIRECT(ADDRESS(ROW()-G612,7)),D:D,0),1))),J612)</f>
        <v/>
      </c>
      <c r="L612" s="7">
        <f t="shared" ca="1" si="111"/>
        <v>0</v>
      </c>
      <c r="M612" s="7" t="str">
        <f t="shared" ca="1" si="113"/>
        <v/>
      </c>
      <c r="N612" s="7">
        <f t="shared" ca="1" si="112"/>
        <v>0</v>
      </c>
      <c r="O612" s="9" t="str">
        <f ca="1">IF(N612&gt;-1,INDIRECT(ADDRESS(ROW(),13)),IF(N612&lt;N611,CONCATENATE("&lt;page-count count=",CHAR(34),1+LARGE(N:N,1)-LARGE(N:N,2),CHAR(34),"/&gt;"),INDIRECT(ADDRESS(ROW()-1,13))))</f>
        <v/>
      </c>
      <c r="P612" s="1">
        <f>IF(ROW()&lt;$S$4+2,IF('XML a procesar'!A611="",P611,IF(MID('XML a procesar'!A611,1,1)="&lt;",P611,P611+1)),P611)</f>
        <v>1</v>
      </c>
      <c r="Q612" s="3"/>
    </row>
    <row r="613" spans="1:17" x14ac:dyDescent="0.25">
      <c r="A613" s="1" t="str">
        <f>IF('XML a procesar'!A612&gt;0,'XML a procesar'!A612,"")</f>
        <v/>
      </c>
      <c r="B613" s="7">
        <f t="shared" si="103"/>
        <v>0</v>
      </c>
      <c r="C613" s="1">
        <f t="shared" si="106"/>
        <v>0</v>
      </c>
      <c r="D613" s="1">
        <f t="shared" si="104"/>
        <v>0</v>
      </c>
      <c r="E613" s="1">
        <f t="shared" si="107"/>
        <v>0</v>
      </c>
      <c r="F613" s="1" t="str">
        <f t="shared" ca="1" si="105"/>
        <v/>
      </c>
      <c r="G613" s="1">
        <f t="shared" ca="1" si="108"/>
        <v>0</v>
      </c>
      <c r="H613" s="1">
        <f ca="1">IF(AND(G612&gt;0,G613&gt;G612,NOT(ISERROR(MATCH(G612,D:D,0)))),H612+1,H612)</f>
        <v>0</v>
      </c>
      <c r="I613" s="1">
        <f t="shared" ca="1" si="109"/>
        <v>0</v>
      </c>
      <c r="J613" s="7" t="str">
        <f t="shared" ca="1" si="110"/>
        <v/>
      </c>
      <c r="K613" s="1" t="str">
        <f ca="1">IF(J613="Linea_para_MAIL_creada_por_LuXML",IF(ISERROR(MATCH(INDIRECT(ADDRESS(ROW()-G613,7)),D:D,0)),J613,INDIRECT(ADDRESS(MATCH(INDIRECT(ADDRESS(ROW()-G613,7)),D:D,0),1))),J613)</f>
        <v/>
      </c>
      <c r="L613" s="7">
        <f t="shared" ca="1" si="111"/>
        <v>0</v>
      </c>
      <c r="M613" s="7" t="str">
        <f t="shared" ca="1" si="113"/>
        <v/>
      </c>
      <c r="N613" s="7">
        <f t="shared" ca="1" si="112"/>
        <v>0</v>
      </c>
      <c r="O613" s="9" t="str">
        <f ca="1">IF(N613&gt;-1,INDIRECT(ADDRESS(ROW(),13)),IF(N613&lt;N612,CONCATENATE("&lt;page-count count=",CHAR(34),1+LARGE(N:N,1)-LARGE(N:N,2),CHAR(34),"/&gt;"),INDIRECT(ADDRESS(ROW()-1,13))))</f>
        <v/>
      </c>
      <c r="P613" s="1">
        <f>IF(ROW()&lt;$S$4+2,IF('XML a procesar'!A612="",P612,IF(MID('XML a procesar'!A612,1,1)="&lt;",P612,P612+1)),P612)</f>
        <v>1</v>
      </c>
      <c r="Q613" s="3"/>
    </row>
    <row r="614" spans="1:17" x14ac:dyDescent="0.25">
      <c r="A614" s="1" t="str">
        <f>IF('XML a procesar'!A613&gt;0,'XML a procesar'!A613,"")</f>
        <v/>
      </c>
      <c r="B614" s="7">
        <f t="shared" si="103"/>
        <v>0</v>
      </c>
      <c r="C614" s="1">
        <f t="shared" si="106"/>
        <v>0</v>
      </c>
      <c r="D614" s="1">
        <f t="shared" si="104"/>
        <v>0</v>
      </c>
      <c r="E614" s="1">
        <f t="shared" si="107"/>
        <v>0</v>
      </c>
      <c r="F614" s="1" t="str">
        <f t="shared" ca="1" si="105"/>
        <v/>
      </c>
      <c r="G614" s="1">
        <f t="shared" ca="1" si="108"/>
        <v>0</v>
      </c>
      <c r="H614" s="1">
        <f ca="1">IF(AND(G613&gt;0,G614&gt;G613,NOT(ISERROR(MATCH(G613,D:D,0)))),H613+1,H613)</f>
        <v>0</v>
      </c>
      <c r="I614" s="1">
        <f t="shared" ca="1" si="109"/>
        <v>0</v>
      </c>
      <c r="J614" s="7" t="str">
        <f t="shared" ca="1" si="110"/>
        <v/>
      </c>
      <c r="K614" s="1" t="str">
        <f ca="1">IF(J614="Linea_para_MAIL_creada_por_LuXML",IF(ISERROR(MATCH(INDIRECT(ADDRESS(ROW()-G614,7)),D:D,0)),J614,INDIRECT(ADDRESS(MATCH(INDIRECT(ADDRESS(ROW()-G614,7)),D:D,0),1))),J614)</f>
        <v/>
      </c>
      <c r="L614" s="7">
        <f t="shared" ca="1" si="111"/>
        <v>0</v>
      </c>
      <c r="M614" s="7" t="str">
        <f t="shared" ca="1" si="113"/>
        <v/>
      </c>
      <c r="N614" s="7">
        <f t="shared" ca="1" si="112"/>
        <v>0</v>
      </c>
      <c r="O614" s="9" t="str">
        <f ca="1">IF(N614&gt;-1,INDIRECT(ADDRESS(ROW(),13)),IF(N614&lt;N613,CONCATENATE("&lt;page-count count=",CHAR(34),1+LARGE(N:N,1)-LARGE(N:N,2),CHAR(34),"/&gt;"),INDIRECT(ADDRESS(ROW()-1,13))))</f>
        <v/>
      </c>
      <c r="P614" s="1">
        <f>IF(ROW()&lt;$S$4+2,IF('XML a procesar'!A613="",P613,IF(MID('XML a procesar'!A613,1,1)="&lt;",P613,P613+1)),P613)</f>
        <v>1</v>
      </c>
      <c r="Q614" s="3"/>
    </row>
    <row r="615" spans="1:17" x14ac:dyDescent="0.25">
      <c r="A615" s="1" t="str">
        <f>IF('XML a procesar'!A614&gt;0,'XML a procesar'!A614,"")</f>
        <v/>
      </c>
      <c r="B615" s="7">
        <f t="shared" si="103"/>
        <v>0</v>
      </c>
      <c r="C615" s="1">
        <f t="shared" si="106"/>
        <v>0</v>
      </c>
      <c r="D615" s="1">
        <f t="shared" si="104"/>
        <v>0</v>
      </c>
      <c r="E615" s="1">
        <f t="shared" si="107"/>
        <v>0</v>
      </c>
      <c r="F615" s="1" t="str">
        <f t="shared" ca="1" si="105"/>
        <v/>
      </c>
      <c r="G615" s="1">
        <f t="shared" ca="1" si="108"/>
        <v>0</v>
      </c>
      <c r="H615" s="1">
        <f ca="1">IF(AND(G614&gt;0,G615&gt;G614,NOT(ISERROR(MATCH(G614,D:D,0)))),H614+1,H614)</f>
        <v>0</v>
      </c>
      <c r="I615" s="1">
        <f t="shared" ca="1" si="109"/>
        <v>0</v>
      </c>
      <c r="J615" s="7" t="str">
        <f t="shared" ca="1" si="110"/>
        <v/>
      </c>
      <c r="K615" s="1" t="str">
        <f ca="1">IF(J615="Linea_para_MAIL_creada_por_LuXML",IF(ISERROR(MATCH(INDIRECT(ADDRESS(ROW()-G615,7)),D:D,0)),J615,INDIRECT(ADDRESS(MATCH(INDIRECT(ADDRESS(ROW()-G615,7)),D:D,0),1))),J615)</f>
        <v/>
      </c>
      <c r="L615" s="7">
        <f t="shared" ca="1" si="111"/>
        <v>0</v>
      </c>
      <c r="M615" s="7" t="str">
        <f t="shared" ca="1" si="113"/>
        <v/>
      </c>
      <c r="N615" s="7">
        <f t="shared" ca="1" si="112"/>
        <v>0</v>
      </c>
      <c r="O615" s="9" t="str">
        <f ca="1">IF(N615&gt;-1,INDIRECT(ADDRESS(ROW(),13)),IF(N615&lt;N614,CONCATENATE("&lt;page-count count=",CHAR(34),1+LARGE(N:N,1)-LARGE(N:N,2),CHAR(34),"/&gt;"),INDIRECT(ADDRESS(ROW()-1,13))))</f>
        <v/>
      </c>
      <c r="P615" s="1">
        <f>IF(ROW()&lt;$S$4+2,IF('XML a procesar'!A614="",P614,IF(MID('XML a procesar'!A614,1,1)="&lt;",P614,P614+1)),P614)</f>
        <v>1</v>
      </c>
      <c r="Q615" s="3"/>
    </row>
    <row r="616" spans="1:17" x14ac:dyDescent="0.25">
      <c r="A616" s="1" t="str">
        <f>IF('XML a procesar'!A615&gt;0,'XML a procesar'!A615,"")</f>
        <v/>
      </c>
      <c r="B616" s="7">
        <f t="shared" si="103"/>
        <v>0</v>
      </c>
      <c r="C616" s="1">
        <f t="shared" si="106"/>
        <v>0</v>
      </c>
      <c r="D616" s="1">
        <f t="shared" si="104"/>
        <v>0</v>
      </c>
      <c r="E616" s="1">
        <f t="shared" si="107"/>
        <v>0</v>
      </c>
      <c r="F616" s="1" t="str">
        <f t="shared" ca="1" si="105"/>
        <v/>
      </c>
      <c r="G616" s="1">
        <f t="shared" ca="1" si="108"/>
        <v>0</v>
      </c>
      <c r="H616" s="1">
        <f ca="1">IF(AND(G615&gt;0,G616&gt;G615,NOT(ISERROR(MATCH(G615,D:D,0)))),H615+1,H615)</f>
        <v>0</v>
      </c>
      <c r="I616" s="1">
        <f t="shared" ca="1" si="109"/>
        <v>0</v>
      </c>
      <c r="J616" s="7" t="str">
        <f t="shared" ca="1" si="110"/>
        <v/>
      </c>
      <c r="K616" s="1" t="str">
        <f ca="1">IF(J616="Linea_para_MAIL_creada_por_LuXML",IF(ISERROR(MATCH(INDIRECT(ADDRESS(ROW()-G616,7)),D:D,0)),J616,INDIRECT(ADDRESS(MATCH(INDIRECT(ADDRESS(ROW()-G616,7)),D:D,0),1))),J616)</f>
        <v/>
      </c>
      <c r="L616" s="7">
        <f t="shared" ca="1" si="111"/>
        <v>0</v>
      </c>
      <c r="M616" s="7" t="str">
        <f t="shared" ca="1" si="113"/>
        <v/>
      </c>
      <c r="N616" s="7">
        <f t="shared" ca="1" si="112"/>
        <v>0</v>
      </c>
      <c r="O616" s="9" t="str">
        <f ca="1">IF(N616&gt;-1,INDIRECT(ADDRESS(ROW(),13)),IF(N616&lt;N615,CONCATENATE("&lt;page-count count=",CHAR(34),1+LARGE(N:N,1)-LARGE(N:N,2),CHAR(34),"/&gt;"),INDIRECT(ADDRESS(ROW()-1,13))))</f>
        <v/>
      </c>
      <c r="P616" s="1">
        <f>IF(ROW()&lt;$S$4+2,IF('XML a procesar'!A615="",P615,IF(MID('XML a procesar'!A615,1,1)="&lt;",P615,P615+1)),P615)</f>
        <v>1</v>
      </c>
      <c r="Q616" s="3"/>
    </row>
    <row r="617" spans="1:17" x14ac:dyDescent="0.25">
      <c r="A617" s="1" t="str">
        <f>IF('XML a procesar'!A616&gt;0,'XML a procesar'!A616,"")</f>
        <v/>
      </c>
      <c r="B617" s="7">
        <f t="shared" si="103"/>
        <v>0</v>
      </c>
      <c r="C617" s="1">
        <f t="shared" si="106"/>
        <v>0</v>
      </c>
      <c r="D617" s="1">
        <f t="shared" si="104"/>
        <v>0</v>
      </c>
      <c r="E617" s="1">
        <f t="shared" si="107"/>
        <v>0</v>
      </c>
      <c r="F617" s="1" t="str">
        <f t="shared" ca="1" si="105"/>
        <v/>
      </c>
      <c r="G617" s="1">
        <f t="shared" ca="1" si="108"/>
        <v>0</v>
      </c>
      <c r="H617" s="1">
        <f ca="1">IF(AND(G616&gt;0,G617&gt;G616,NOT(ISERROR(MATCH(G616,D:D,0)))),H616+1,H616)</f>
        <v>0</v>
      </c>
      <c r="I617" s="1">
        <f t="shared" ca="1" si="109"/>
        <v>0</v>
      </c>
      <c r="J617" s="7" t="str">
        <f t="shared" ca="1" si="110"/>
        <v/>
      </c>
      <c r="K617" s="1" t="str">
        <f ca="1">IF(J617="Linea_para_MAIL_creada_por_LuXML",IF(ISERROR(MATCH(INDIRECT(ADDRESS(ROW()-G617,7)),D:D,0)),J617,INDIRECT(ADDRESS(MATCH(INDIRECT(ADDRESS(ROW()-G617,7)),D:D,0),1))),J617)</f>
        <v/>
      </c>
      <c r="L617" s="7">
        <f t="shared" ca="1" si="111"/>
        <v>0</v>
      </c>
      <c r="M617" s="7" t="str">
        <f t="shared" ca="1" si="113"/>
        <v/>
      </c>
      <c r="N617" s="7">
        <f t="shared" ca="1" si="112"/>
        <v>0</v>
      </c>
      <c r="O617" s="9" t="str">
        <f ca="1">IF(N617&gt;-1,INDIRECT(ADDRESS(ROW(),13)),IF(N617&lt;N616,CONCATENATE("&lt;page-count count=",CHAR(34),1+LARGE(N:N,1)-LARGE(N:N,2),CHAR(34),"/&gt;"),INDIRECT(ADDRESS(ROW()-1,13))))</f>
        <v/>
      </c>
      <c r="P617" s="1">
        <f>IF(ROW()&lt;$S$4+2,IF('XML a procesar'!A616="",P616,IF(MID('XML a procesar'!A616,1,1)="&lt;",P616,P616+1)),P616)</f>
        <v>1</v>
      </c>
      <c r="Q617" s="3"/>
    </row>
    <row r="618" spans="1:17" x14ac:dyDescent="0.25">
      <c r="A618" s="1" t="str">
        <f>IF('XML a procesar'!A617&gt;0,'XML a procesar'!A617,"")</f>
        <v/>
      </c>
      <c r="B618" s="7">
        <f t="shared" si="103"/>
        <v>0</v>
      </c>
      <c r="C618" s="1">
        <f t="shared" si="106"/>
        <v>0</v>
      </c>
      <c r="D618" s="1">
        <f t="shared" si="104"/>
        <v>0</v>
      </c>
      <c r="E618" s="1">
        <f t="shared" si="107"/>
        <v>0</v>
      </c>
      <c r="F618" s="1" t="str">
        <f t="shared" ca="1" si="105"/>
        <v/>
      </c>
      <c r="G618" s="1">
        <f t="shared" ca="1" si="108"/>
        <v>0</v>
      </c>
      <c r="H618" s="1">
        <f ca="1">IF(AND(G617&gt;0,G618&gt;G617,NOT(ISERROR(MATCH(G617,D:D,0)))),H617+1,H617)</f>
        <v>0</v>
      </c>
      <c r="I618" s="1">
        <f t="shared" ca="1" si="109"/>
        <v>0</v>
      </c>
      <c r="J618" s="7" t="str">
        <f t="shared" ca="1" si="110"/>
        <v/>
      </c>
      <c r="K618" s="1" t="str">
        <f ca="1">IF(J618="Linea_para_MAIL_creada_por_LuXML",IF(ISERROR(MATCH(INDIRECT(ADDRESS(ROW()-G618,7)),D:D,0)),J618,INDIRECT(ADDRESS(MATCH(INDIRECT(ADDRESS(ROW()-G618,7)),D:D,0),1))),J618)</f>
        <v/>
      </c>
      <c r="L618" s="7">
        <f t="shared" ca="1" si="111"/>
        <v>0</v>
      </c>
      <c r="M618" s="7" t="str">
        <f t="shared" ca="1" si="113"/>
        <v/>
      </c>
      <c r="N618" s="7">
        <f t="shared" ca="1" si="112"/>
        <v>0</v>
      </c>
      <c r="O618" s="9" t="str">
        <f ca="1">IF(N618&gt;-1,INDIRECT(ADDRESS(ROW(),13)),IF(N618&lt;N617,CONCATENATE("&lt;page-count count=",CHAR(34),1+LARGE(N:N,1)-LARGE(N:N,2),CHAR(34),"/&gt;"),INDIRECT(ADDRESS(ROW()-1,13))))</f>
        <v/>
      </c>
      <c r="P618" s="1">
        <f>IF(ROW()&lt;$S$4+2,IF('XML a procesar'!A617="",P617,IF(MID('XML a procesar'!A617,1,1)="&lt;",P617,P617+1)),P617)</f>
        <v>1</v>
      </c>
      <c r="Q618" s="3"/>
    </row>
    <row r="619" spans="1:17" x14ac:dyDescent="0.25">
      <c r="A619" s="1" t="str">
        <f>IF('XML a procesar'!A618&gt;0,'XML a procesar'!A618,"")</f>
        <v/>
      </c>
      <c r="B619" s="7">
        <f t="shared" si="103"/>
        <v>0</v>
      </c>
      <c r="C619" s="1">
        <f t="shared" si="106"/>
        <v>0</v>
      </c>
      <c r="D619" s="1">
        <f t="shared" si="104"/>
        <v>0</v>
      </c>
      <c r="E619" s="1">
        <f t="shared" si="107"/>
        <v>0</v>
      </c>
      <c r="F619" s="1" t="str">
        <f t="shared" ca="1" si="105"/>
        <v/>
      </c>
      <c r="G619" s="1">
        <f t="shared" ca="1" si="108"/>
        <v>0</v>
      </c>
      <c r="H619" s="1">
        <f ca="1">IF(AND(G618&gt;0,G619&gt;G618,NOT(ISERROR(MATCH(G618,D:D,0)))),H618+1,H618)</f>
        <v>0</v>
      </c>
      <c r="I619" s="1">
        <f t="shared" ca="1" si="109"/>
        <v>0</v>
      </c>
      <c r="J619" s="7" t="str">
        <f t="shared" ca="1" si="110"/>
        <v/>
      </c>
      <c r="K619" s="1" t="str">
        <f ca="1">IF(J619="Linea_para_MAIL_creada_por_LuXML",IF(ISERROR(MATCH(INDIRECT(ADDRESS(ROW()-G619,7)),D:D,0)),J619,INDIRECT(ADDRESS(MATCH(INDIRECT(ADDRESS(ROW()-G619,7)),D:D,0),1))),J619)</f>
        <v/>
      </c>
      <c r="L619" s="7">
        <f t="shared" ca="1" si="111"/>
        <v>0</v>
      </c>
      <c r="M619" s="7" t="str">
        <f t="shared" ca="1" si="113"/>
        <v/>
      </c>
      <c r="N619" s="7">
        <f t="shared" ca="1" si="112"/>
        <v>0</v>
      </c>
      <c r="O619" s="9" t="str">
        <f ca="1">IF(N619&gt;-1,INDIRECT(ADDRESS(ROW(),13)),IF(N619&lt;N618,CONCATENATE("&lt;page-count count=",CHAR(34),1+LARGE(N:N,1)-LARGE(N:N,2),CHAR(34),"/&gt;"),INDIRECT(ADDRESS(ROW()-1,13))))</f>
        <v/>
      </c>
      <c r="P619" s="1">
        <f>IF(ROW()&lt;$S$4+2,IF('XML a procesar'!A618="",P618,IF(MID('XML a procesar'!A618,1,1)="&lt;",P618,P618+1)),P618)</f>
        <v>1</v>
      </c>
      <c r="Q619" s="3"/>
    </row>
    <row r="620" spans="1:17" x14ac:dyDescent="0.25">
      <c r="A620" s="1" t="str">
        <f>IF('XML a procesar'!A619&gt;0,'XML a procesar'!A619,"")</f>
        <v/>
      </c>
      <c r="B620" s="7">
        <f t="shared" si="103"/>
        <v>0</v>
      </c>
      <c r="C620" s="1">
        <f t="shared" si="106"/>
        <v>0</v>
      </c>
      <c r="D620" s="1">
        <f t="shared" si="104"/>
        <v>0</v>
      </c>
      <c r="E620" s="1">
        <f t="shared" si="107"/>
        <v>0</v>
      </c>
      <c r="F620" s="1" t="str">
        <f t="shared" ca="1" si="105"/>
        <v/>
      </c>
      <c r="G620" s="1">
        <f t="shared" ca="1" si="108"/>
        <v>0</v>
      </c>
      <c r="H620" s="1">
        <f ca="1">IF(AND(G619&gt;0,G620&gt;G619,NOT(ISERROR(MATCH(G619,D:D,0)))),H619+1,H619)</f>
        <v>0</v>
      </c>
      <c r="I620" s="1">
        <f t="shared" ca="1" si="109"/>
        <v>0</v>
      </c>
      <c r="J620" s="7" t="str">
        <f t="shared" ca="1" si="110"/>
        <v/>
      </c>
      <c r="K620" s="1" t="str">
        <f ca="1">IF(J620="Linea_para_MAIL_creada_por_LuXML",IF(ISERROR(MATCH(INDIRECT(ADDRESS(ROW()-G620,7)),D:D,0)),J620,INDIRECT(ADDRESS(MATCH(INDIRECT(ADDRESS(ROW()-G620,7)),D:D,0),1))),J620)</f>
        <v/>
      </c>
      <c r="L620" s="7">
        <f t="shared" ca="1" si="111"/>
        <v>0</v>
      </c>
      <c r="M620" s="7" t="str">
        <f t="shared" ca="1" si="113"/>
        <v/>
      </c>
      <c r="N620" s="7">
        <f t="shared" ca="1" si="112"/>
        <v>0</v>
      </c>
      <c r="O620" s="9" t="str">
        <f ca="1">IF(N620&gt;-1,INDIRECT(ADDRESS(ROW(),13)),IF(N620&lt;N619,CONCATENATE("&lt;page-count count=",CHAR(34),1+LARGE(N:N,1)-LARGE(N:N,2),CHAR(34),"/&gt;"),INDIRECT(ADDRESS(ROW()-1,13))))</f>
        <v/>
      </c>
      <c r="P620" s="1">
        <f>IF(ROW()&lt;$S$4+2,IF('XML a procesar'!A619="",P619,IF(MID('XML a procesar'!A619,1,1)="&lt;",P619,P619+1)),P619)</f>
        <v>1</v>
      </c>
      <c r="Q620" s="3"/>
    </row>
    <row r="621" spans="1:17" x14ac:dyDescent="0.25">
      <c r="A621" s="1" t="str">
        <f>IF('XML a procesar'!A620&gt;0,'XML a procesar'!A620,"")</f>
        <v/>
      </c>
      <c r="B621" s="7">
        <f t="shared" si="103"/>
        <v>0</v>
      </c>
      <c r="C621" s="1">
        <f t="shared" si="106"/>
        <v>0</v>
      </c>
      <c r="D621" s="1">
        <f t="shared" si="104"/>
        <v>0</v>
      </c>
      <c r="E621" s="1">
        <f t="shared" si="107"/>
        <v>0</v>
      </c>
      <c r="F621" s="1" t="str">
        <f t="shared" ca="1" si="105"/>
        <v/>
      </c>
      <c r="G621" s="1">
        <f t="shared" ca="1" si="108"/>
        <v>0</v>
      </c>
      <c r="H621" s="1">
        <f ca="1">IF(AND(G620&gt;0,G621&gt;G620,NOT(ISERROR(MATCH(G620,D:D,0)))),H620+1,H620)</f>
        <v>0</v>
      </c>
      <c r="I621" s="1">
        <f t="shared" ca="1" si="109"/>
        <v>0</v>
      </c>
      <c r="J621" s="7" t="str">
        <f t="shared" ca="1" si="110"/>
        <v/>
      </c>
      <c r="K621" s="1" t="str">
        <f ca="1">IF(J621="Linea_para_MAIL_creada_por_LuXML",IF(ISERROR(MATCH(INDIRECT(ADDRESS(ROW()-G621,7)),D:D,0)),J621,INDIRECT(ADDRESS(MATCH(INDIRECT(ADDRESS(ROW()-G621,7)),D:D,0),1))),J621)</f>
        <v/>
      </c>
      <c r="L621" s="7">
        <f t="shared" ca="1" si="111"/>
        <v>0</v>
      </c>
      <c r="M621" s="7" t="str">
        <f t="shared" ca="1" si="113"/>
        <v/>
      </c>
      <c r="N621" s="7">
        <f t="shared" ca="1" si="112"/>
        <v>0</v>
      </c>
      <c r="O621" s="9" t="str">
        <f ca="1">IF(N621&gt;-1,INDIRECT(ADDRESS(ROW(),13)),IF(N621&lt;N620,CONCATENATE("&lt;page-count count=",CHAR(34),1+LARGE(N:N,1)-LARGE(N:N,2),CHAR(34),"/&gt;"),INDIRECT(ADDRESS(ROW()-1,13))))</f>
        <v/>
      </c>
      <c r="P621" s="1">
        <f>IF(ROW()&lt;$S$4+2,IF('XML a procesar'!A620="",P620,IF(MID('XML a procesar'!A620,1,1)="&lt;",P620,P620+1)),P620)</f>
        <v>1</v>
      </c>
      <c r="Q621" s="3"/>
    </row>
    <row r="622" spans="1:17" x14ac:dyDescent="0.25">
      <c r="A622" s="1" t="str">
        <f>IF('XML a procesar'!A621&gt;0,'XML a procesar'!A621,"")</f>
        <v/>
      </c>
      <c r="B622" s="7">
        <f t="shared" si="103"/>
        <v>0</v>
      </c>
      <c r="C622" s="1">
        <f t="shared" si="106"/>
        <v>0</v>
      </c>
      <c r="D622" s="1">
        <f t="shared" si="104"/>
        <v>0</v>
      </c>
      <c r="E622" s="1">
        <f t="shared" si="107"/>
        <v>0</v>
      </c>
      <c r="F622" s="1" t="str">
        <f t="shared" ca="1" si="105"/>
        <v/>
      </c>
      <c r="G622" s="1">
        <f t="shared" ca="1" si="108"/>
        <v>0</v>
      </c>
      <c r="H622" s="1">
        <f ca="1">IF(AND(G621&gt;0,G622&gt;G621,NOT(ISERROR(MATCH(G621,D:D,0)))),H621+1,H621)</f>
        <v>0</v>
      </c>
      <c r="I622" s="1">
        <f t="shared" ca="1" si="109"/>
        <v>0</v>
      </c>
      <c r="J622" s="7" t="str">
        <f t="shared" ca="1" si="110"/>
        <v/>
      </c>
      <c r="K622" s="1" t="str">
        <f ca="1">IF(J622="Linea_para_MAIL_creada_por_LuXML",IF(ISERROR(MATCH(INDIRECT(ADDRESS(ROW()-G622,7)),D:D,0)),J622,INDIRECT(ADDRESS(MATCH(INDIRECT(ADDRESS(ROW()-G622,7)),D:D,0),1))),J622)</f>
        <v/>
      </c>
      <c r="L622" s="7">
        <f t="shared" ca="1" si="111"/>
        <v>0</v>
      </c>
      <c r="M622" s="7" t="str">
        <f t="shared" ca="1" si="113"/>
        <v/>
      </c>
      <c r="N622" s="7">
        <f t="shared" ca="1" si="112"/>
        <v>0</v>
      </c>
      <c r="O622" s="9" t="str">
        <f ca="1">IF(N622&gt;-1,INDIRECT(ADDRESS(ROW(),13)),IF(N622&lt;N621,CONCATENATE("&lt;page-count count=",CHAR(34),1+LARGE(N:N,1)-LARGE(N:N,2),CHAR(34),"/&gt;"),INDIRECT(ADDRESS(ROW()-1,13))))</f>
        <v/>
      </c>
      <c r="P622" s="1">
        <f>IF(ROW()&lt;$S$4+2,IF('XML a procesar'!A621="",P621,IF(MID('XML a procesar'!A621,1,1)="&lt;",P621,P621+1)),P621)</f>
        <v>1</v>
      </c>
      <c r="Q622" s="3"/>
    </row>
    <row r="623" spans="1:17" x14ac:dyDescent="0.25">
      <c r="A623" s="1" t="str">
        <f>IF('XML a procesar'!A622&gt;0,'XML a procesar'!A622,"")</f>
        <v/>
      </c>
      <c r="B623" s="7">
        <f t="shared" si="103"/>
        <v>0</v>
      </c>
      <c r="C623" s="1">
        <f t="shared" si="106"/>
        <v>0</v>
      </c>
      <c r="D623" s="1">
        <f t="shared" si="104"/>
        <v>0</v>
      </c>
      <c r="E623" s="1">
        <f t="shared" si="107"/>
        <v>0</v>
      </c>
      <c r="F623" s="1" t="str">
        <f t="shared" ca="1" si="105"/>
        <v/>
      </c>
      <c r="G623" s="1">
        <f t="shared" ca="1" si="108"/>
        <v>0</v>
      </c>
      <c r="H623" s="1">
        <f ca="1">IF(AND(G622&gt;0,G623&gt;G622,NOT(ISERROR(MATCH(G622,D:D,0)))),H622+1,H622)</f>
        <v>0</v>
      </c>
      <c r="I623" s="1">
        <f t="shared" ca="1" si="109"/>
        <v>0</v>
      </c>
      <c r="J623" s="7" t="str">
        <f t="shared" ca="1" si="110"/>
        <v/>
      </c>
      <c r="K623" s="1" t="str">
        <f ca="1">IF(J623="Linea_para_MAIL_creada_por_LuXML",IF(ISERROR(MATCH(INDIRECT(ADDRESS(ROW()-G623,7)),D:D,0)),J623,INDIRECT(ADDRESS(MATCH(INDIRECT(ADDRESS(ROW()-G623,7)),D:D,0),1))),J623)</f>
        <v/>
      </c>
      <c r="L623" s="7">
        <f t="shared" ca="1" si="111"/>
        <v>0</v>
      </c>
      <c r="M623" s="7" t="str">
        <f t="shared" ca="1" si="113"/>
        <v/>
      </c>
      <c r="N623" s="7">
        <f t="shared" ca="1" si="112"/>
        <v>0</v>
      </c>
      <c r="O623" s="9" t="str">
        <f ca="1">IF(N623&gt;-1,INDIRECT(ADDRESS(ROW(),13)),IF(N623&lt;N622,CONCATENATE("&lt;page-count count=",CHAR(34),1+LARGE(N:N,1)-LARGE(N:N,2),CHAR(34),"/&gt;"),INDIRECT(ADDRESS(ROW()-1,13))))</f>
        <v/>
      </c>
      <c r="P623" s="1">
        <f>IF(ROW()&lt;$S$4+2,IF('XML a procesar'!A622="",P622,IF(MID('XML a procesar'!A622,1,1)="&lt;",P622,P622+1)),P622)</f>
        <v>1</v>
      </c>
      <c r="Q623" s="3"/>
    </row>
    <row r="624" spans="1:17" x14ac:dyDescent="0.25">
      <c r="A624" s="1" t="str">
        <f>IF('XML a procesar'!A623&gt;0,'XML a procesar'!A623,"")</f>
        <v/>
      </c>
      <c r="B624" s="7">
        <f t="shared" si="103"/>
        <v>0</v>
      </c>
      <c r="C624" s="1">
        <f t="shared" si="106"/>
        <v>0</v>
      </c>
      <c r="D624" s="1">
        <f t="shared" si="104"/>
        <v>0</v>
      </c>
      <c r="E624" s="1">
        <f t="shared" si="107"/>
        <v>0</v>
      </c>
      <c r="F624" s="1" t="str">
        <f t="shared" ca="1" si="105"/>
        <v/>
      </c>
      <c r="G624" s="1">
        <f t="shared" ca="1" si="108"/>
        <v>0</v>
      </c>
      <c r="H624" s="1">
        <f ca="1">IF(AND(G623&gt;0,G624&gt;G623,NOT(ISERROR(MATCH(G623,D:D,0)))),H623+1,H623)</f>
        <v>0</v>
      </c>
      <c r="I624" s="1">
        <f t="shared" ca="1" si="109"/>
        <v>0</v>
      </c>
      <c r="J624" s="7" t="str">
        <f t="shared" ca="1" si="110"/>
        <v/>
      </c>
      <c r="K624" s="1" t="str">
        <f ca="1">IF(J624="Linea_para_MAIL_creada_por_LuXML",IF(ISERROR(MATCH(INDIRECT(ADDRESS(ROW()-G624,7)),D:D,0)),J624,INDIRECT(ADDRESS(MATCH(INDIRECT(ADDRESS(ROW()-G624,7)),D:D,0),1))),J624)</f>
        <v/>
      </c>
      <c r="L624" s="7">
        <f t="shared" ca="1" si="111"/>
        <v>0</v>
      </c>
      <c r="M624" s="7" t="str">
        <f t="shared" ca="1" si="113"/>
        <v/>
      </c>
      <c r="N624" s="7">
        <f t="shared" ca="1" si="112"/>
        <v>0</v>
      </c>
      <c r="O624" s="9" t="str">
        <f ca="1">IF(N624&gt;-1,INDIRECT(ADDRESS(ROW(),13)),IF(N624&lt;N623,CONCATENATE("&lt;page-count count=",CHAR(34),1+LARGE(N:N,1)-LARGE(N:N,2),CHAR(34),"/&gt;"),INDIRECT(ADDRESS(ROW()-1,13))))</f>
        <v/>
      </c>
      <c r="P624" s="1">
        <f>IF(ROW()&lt;$S$4+2,IF('XML a procesar'!A623="",P623,IF(MID('XML a procesar'!A623,1,1)="&lt;",P623,P623+1)),P623)</f>
        <v>1</v>
      </c>
      <c r="Q624" s="3"/>
    </row>
    <row r="625" spans="1:17" x14ac:dyDescent="0.25">
      <c r="A625" s="1" t="str">
        <f>IF('XML a procesar'!A624&gt;0,'XML a procesar'!A624,"")</f>
        <v/>
      </c>
      <c r="B625" s="7">
        <f t="shared" si="103"/>
        <v>0</v>
      </c>
      <c r="C625" s="1">
        <f t="shared" si="106"/>
        <v>0</v>
      </c>
      <c r="D625" s="1">
        <f t="shared" si="104"/>
        <v>0</v>
      </c>
      <c r="E625" s="1">
        <f t="shared" si="107"/>
        <v>0</v>
      </c>
      <c r="F625" s="1" t="str">
        <f t="shared" ca="1" si="105"/>
        <v/>
      </c>
      <c r="G625" s="1">
        <f t="shared" ca="1" si="108"/>
        <v>0</v>
      </c>
      <c r="H625" s="1">
        <f ca="1">IF(AND(G624&gt;0,G625&gt;G624,NOT(ISERROR(MATCH(G624,D:D,0)))),H624+1,H624)</f>
        <v>0</v>
      </c>
      <c r="I625" s="1">
        <f t="shared" ca="1" si="109"/>
        <v>0</v>
      </c>
      <c r="J625" s="7" t="str">
        <f t="shared" ca="1" si="110"/>
        <v/>
      </c>
      <c r="K625" s="1" t="str">
        <f ca="1">IF(J625="Linea_para_MAIL_creada_por_LuXML",IF(ISERROR(MATCH(INDIRECT(ADDRESS(ROW()-G625,7)),D:D,0)),J625,INDIRECT(ADDRESS(MATCH(INDIRECT(ADDRESS(ROW()-G625,7)),D:D,0),1))),J625)</f>
        <v/>
      </c>
      <c r="L625" s="7">
        <f t="shared" ca="1" si="111"/>
        <v>0</v>
      </c>
      <c r="M625" s="7" t="str">
        <f t="shared" ca="1" si="113"/>
        <v/>
      </c>
      <c r="N625" s="7">
        <f t="shared" ca="1" si="112"/>
        <v>0</v>
      </c>
      <c r="O625" s="9" t="str">
        <f ca="1">IF(N625&gt;-1,INDIRECT(ADDRESS(ROW(),13)),IF(N625&lt;N624,CONCATENATE("&lt;page-count count=",CHAR(34),1+LARGE(N:N,1)-LARGE(N:N,2),CHAR(34),"/&gt;"),INDIRECT(ADDRESS(ROW()-1,13))))</f>
        <v/>
      </c>
      <c r="P625" s="1">
        <f>IF(ROW()&lt;$S$4+2,IF('XML a procesar'!A624="",P624,IF(MID('XML a procesar'!A624,1,1)="&lt;",P624,P624+1)),P624)</f>
        <v>1</v>
      </c>
      <c r="Q625" s="3"/>
    </row>
    <row r="626" spans="1:17" x14ac:dyDescent="0.25">
      <c r="A626" s="1" t="str">
        <f>IF('XML a procesar'!A625&gt;0,'XML a procesar'!A625,"")</f>
        <v/>
      </c>
      <c r="B626" s="7">
        <f t="shared" si="103"/>
        <v>0</v>
      </c>
      <c r="C626" s="1">
        <f t="shared" si="106"/>
        <v>0</v>
      </c>
      <c r="D626" s="1">
        <f t="shared" si="104"/>
        <v>0</v>
      </c>
      <c r="E626" s="1">
        <f t="shared" si="107"/>
        <v>0</v>
      </c>
      <c r="F626" s="1" t="str">
        <f t="shared" ca="1" si="105"/>
        <v/>
      </c>
      <c r="G626" s="1">
        <f t="shared" ca="1" si="108"/>
        <v>0</v>
      </c>
      <c r="H626" s="1">
        <f ca="1">IF(AND(G625&gt;0,G626&gt;G625,NOT(ISERROR(MATCH(G625,D:D,0)))),H625+1,H625)</f>
        <v>0</v>
      </c>
      <c r="I626" s="1">
        <f t="shared" ca="1" si="109"/>
        <v>0</v>
      </c>
      <c r="J626" s="7" t="str">
        <f t="shared" ca="1" si="110"/>
        <v/>
      </c>
      <c r="K626" s="1" t="str">
        <f ca="1">IF(J626="Linea_para_MAIL_creada_por_LuXML",IF(ISERROR(MATCH(INDIRECT(ADDRESS(ROW()-G626,7)),D:D,0)),J626,INDIRECT(ADDRESS(MATCH(INDIRECT(ADDRESS(ROW()-G626,7)),D:D,0),1))),J626)</f>
        <v/>
      </c>
      <c r="L626" s="7">
        <f t="shared" ca="1" si="111"/>
        <v>0</v>
      </c>
      <c r="M626" s="7" t="str">
        <f t="shared" ca="1" si="113"/>
        <v/>
      </c>
      <c r="N626" s="7">
        <f t="shared" ca="1" si="112"/>
        <v>0</v>
      </c>
      <c r="O626" s="9" t="str">
        <f ca="1">IF(N626&gt;-1,INDIRECT(ADDRESS(ROW(),13)),IF(N626&lt;N625,CONCATENATE("&lt;page-count count=",CHAR(34),1+LARGE(N:N,1)-LARGE(N:N,2),CHAR(34),"/&gt;"),INDIRECT(ADDRESS(ROW()-1,13))))</f>
        <v/>
      </c>
      <c r="P626" s="1">
        <f>IF(ROW()&lt;$S$4+2,IF('XML a procesar'!A625="",P625,IF(MID('XML a procesar'!A625,1,1)="&lt;",P625,P625+1)),P625)</f>
        <v>1</v>
      </c>
      <c r="Q626" s="3"/>
    </row>
    <row r="627" spans="1:17" x14ac:dyDescent="0.25">
      <c r="A627" s="1" t="str">
        <f>IF('XML a procesar'!A626&gt;0,'XML a procesar'!A626,"")</f>
        <v/>
      </c>
      <c r="B627" s="7">
        <f t="shared" si="103"/>
        <v>0</v>
      </c>
      <c r="C627" s="1">
        <f t="shared" si="106"/>
        <v>0</v>
      </c>
      <c r="D627" s="1">
        <f t="shared" si="104"/>
        <v>0</v>
      </c>
      <c r="E627" s="1">
        <f t="shared" si="107"/>
        <v>0</v>
      </c>
      <c r="F627" s="1" t="str">
        <f t="shared" ca="1" si="105"/>
        <v/>
      </c>
      <c r="G627" s="1">
        <f t="shared" ca="1" si="108"/>
        <v>0</v>
      </c>
      <c r="H627" s="1">
        <f ca="1">IF(AND(G626&gt;0,G627&gt;G626,NOT(ISERROR(MATCH(G626,D:D,0)))),H626+1,H626)</f>
        <v>0</v>
      </c>
      <c r="I627" s="1">
        <f t="shared" ca="1" si="109"/>
        <v>0</v>
      </c>
      <c r="J627" s="7" t="str">
        <f t="shared" ca="1" si="110"/>
        <v/>
      </c>
      <c r="K627" s="1" t="str">
        <f ca="1">IF(J627="Linea_para_MAIL_creada_por_LuXML",IF(ISERROR(MATCH(INDIRECT(ADDRESS(ROW()-G627,7)),D:D,0)),J627,INDIRECT(ADDRESS(MATCH(INDIRECT(ADDRESS(ROW()-G627,7)),D:D,0),1))),J627)</f>
        <v/>
      </c>
      <c r="L627" s="7">
        <f t="shared" ca="1" si="111"/>
        <v>0</v>
      </c>
      <c r="M627" s="7" t="str">
        <f t="shared" ca="1" si="113"/>
        <v/>
      </c>
      <c r="N627" s="7">
        <f t="shared" ca="1" si="112"/>
        <v>0</v>
      </c>
      <c r="O627" s="9" t="str">
        <f ca="1">IF(N627&gt;-1,INDIRECT(ADDRESS(ROW(),13)),IF(N627&lt;N626,CONCATENATE("&lt;page-count count=",CHAR(34),1+LARGE(N:N,1)-LARGE(N:N,2),CHAR(34),"/&gt;"),INDIRECT(ADDRESS(ROW()-1,13))))</f>
        <v/>
      </c>
      <c r="P627" s="1">
        <f>IF(ROW()&lt;$S$4+2,IF('XML a procesar'!A626="",P626,IF(MID('XML a procesar'!A626,1,1)="&lt;",P626,P626+1)),P626)</f>
        <v>1</v>
      </c>
      <c r="Q627" s="3"/>
    </row>
    <row r="628" spans="1:17" x14ac:dyDescent="0.25">
      <c r="A628" s="1" t="str">
        <f>IF('XML a procesar'!A627&gt;0,'XML a procesar'!A627,"")</f>
        <v/>
      </c>
      <c r="B628" s="7">
        <f t="shared" si="103"/>
        <v>0</v>
      </c>
      <c r="C628" s="1">
        <f t="shared" si="106"/>
        <v>0</v>
      </c>
      <c r="D628" s="1">
        <f t="shared" si="104"/>
        <v>0</v>
      </c>
      <c r="E628" s="1">
        <f t="shared" si="107"/>
        <v>0</v>
      </c>
      <c r="F628" s="1" t="str">
        <f t="shared" ca="1" si="105"/>
        <v/>
      </c>
      <c r="G628" s="1">
        <f t="shared" ca="1" si="108"/>
        <v>0</v>
      </c>
      <c r="H628" s="1">
        <f ca="1">IF(AND(G627&gt;0,G628&gt;G627,NOT(ISERROR(MATCH(G627,D:D,0)))),H627+1,H627)</f>
        <v>0</v>
      </c>
      <c r="I628" s="1">
        <f t="shared" ca="1" si="109"/>
        <v>0</v>
      </c>
      <c r="J628" s="7" t="str">
        <f t="shared" ca="1" si="110"/>
        <v/>
      </c>
      <c r="K628" s="1" t="str">
        <f ca="1">IF(J628="Linea_para_MAIL_creada_por_LuXML",IF(ISERROR(MATCH(INDIRECT(ADDRESS(ROW()-G628,7)),D:D,0)),J628,INDIRECT(ADDRESS(MATCH(INDIRECT(ADDRESS(ROW()-G628,7)),D:D,0),1))),J628)</f>
        <v/>
      </c>
      <c r="L628" s="7">
        <f t="shared" ca="1" si="111"/>
        <v>0</v>
      </c>
      <c r="M628" s="7" t="str">
        <f t="shared" ca="1" si="113"/>
        <v/>
      </c>
      <c r="N628" s="7">
        <f t="shared" ca="1" si="112"/>
        <v>0</v>
      </c>
      <c r="O628" s="9" t="str">
        <f ca="1">IF(N628&gt;-1,INDIRECT(ADDRESS(ROW(),13)),IF(N628&lt;N627,CONCATENATE("&lt;page-count count=",CHAR(34),1+LARGE(N:N,1)-LARGE(N:N,2),CHAR(34),"/&gt;"),INDIRECT(ADDRESS(ROW()-1,13))))</f>
        <v/>
      </c>
      <c r="P628" s="1">
        <f>IF(ROW()&lt;$S$4+2,IF('XML a procesar'!A627="",P627,IF(MID('XML a procesar'!A627,1,1)="&lt;",P627,P627+1)),P627)</f>
        <v>1</v>
      </c>
      <c r="Q628" s="3"/>
    </row>
    <row r="629" spans="1:17" x14ac:dyDescent="0.25">
      <c r="A629" s="1" t="str">
        <f>IF('XML a procesar'!A628&gt;0,'XML a procesar'!A628,"")</f>
        <v/>
      </c>
      <c r="B629" s="7">
        <f t="shared" si="103"/>
        <v>0</v>
      </c>
      <c r="C629" s="1">
        <f t="shared" si="106"/>
        <v>0</v>
      </c>
      <c r="D629" s="1">
        <f t="shared" si="104"/>
        <v>0</v>
      </c>
      <c r="E629" s="1">
        <f t="shared" si="107"/>
        <v>0</v>
      </c>
      <c r="F629" s="1" t="str">
        <f t="shared" ca="1" si="105"/>
        <v/>
      </c>
      <c r="G629" s="1">
        <f t="shared" ca="1" si="108"/>
        <v>0</v>
      </c>
      <c r="H629" s="1">
        <f ca="1">IF(AND(G628&gt;0,G629&gt;G628,NOT(ISERROR(MATCH(G628,D:D,0)))),H628+1,H628)</f>
        <v>0</v>
      </c>
      <c r="I629" s="1">
        <f t="shared" ca="1" si="109"/>
        <v>0</v>
      </c>
      <c r="J629" s="7" t="str">
        <f t="shared" ca="1" si="110"/>
        <v/>
      </c>
      <c r="K629" s="1" t="str">
        <f ca="1">IF(J629="Linea_para_MAIL_creada_por_LuXML",IF(ISERROR(MATCH(INDIRECT(ADDRESS(ROW()-G629,7)),D:D,0)),J629,INDIRECT(ADDRESS(MATCH(INDIRECT(ADDRESS(ROW()-G629,7)),D:D,0),1))),J629)</f>
        <v/>
      </c>
      <c r="L629" s="7">
        <f t="shared" ca="1" si="111"/>
        <v>0</v>
      </c>
      <c r="M629" s="7" t="str">
        <f t="shared" ca="1" si="113"/>
        <v/>
      </c>
      <c r="N629" s="7">
        <f t="shared" ca="1" si="112"/>
        <v>0</v>
      </c>
      <c r="O629" s="9" t="str">
        <f ca="1">IF(N629&gt;-1,INDIRECT(ADDRESS(ROW(),13)),IF(N629&lt;N628,CONCATENATE("&lt;page-count count=",CHAR(34),1+LARGE(N:N,1)-LARGE(N:N,2),CHAR(34),"/&gt;"),INDIRECT(ADDRESS(ROW()-1,13))))</f>
        <v/>
      </c>
      <c r="P629" s="1">
        <f>IF(ROW()&lt;$S$4+2,IF('XML a procesar'!A628="",P628,IF(MID('XML a procesar'!A628,1,1)="&lt;",P628,P628+1)),P628)</f>
        <v>1</v>
      </c>
      <c r="Q629" s="3"/>
    </row>
    <row r="630" spans="1:17" x14ac:dyDescent="0.25">
      <c r="A630" s="1" t="str">
        <f>IF('XML a procesar'!A629&gt;0,'XML a procesar'!A629,"")</f>
        <v/>
      </c>
      <c r="B630" s="7">
        <f t="shared" si="103"/>
        <v>0</v>
      </c>
      <c r="C630" s="1">
        <f t="shared" si="106"/>
        <v>0</v>
      </c>
      <c r="D630" s="1">
        <f t="shared" si="104"/>
        <v>0</v>
      </c>
      <c r="E630" s="1">
        <f t="shared" si="107"/>
        <v>0</v>
      </c>
      <c r="F630" s="1" t="str">
        <f t="shared" ca="1" si="105"/>
        <v/>
      </c>
      <c r="G630" s="1">
        <f t="shared" ca="1" si="108"/>
        <v>0</v>
      </c>
      <c r="H630" s="1">
        <f ca="1">IF(AND(G629&gt;0,G630&gt;G629,NOT(ISERROR(MATCH(G629,D:D,0)))),H629+1,H629)</f>
        <v>0</v>
      </c>
      <c r="I630" s="1">
        <f t="shared" ca="1" si="109"/>
        <v>0</v>
      </c>
      <c r="J630" s="7" t="str">
        <f t="shared" ca="1" si="110"/>
        <v/>
      </c>
      <c r="K630" s="1" t="str">
        <f ca="1">IF(J630="Linea_para_MAIL_creada_por_LuXML",IF(ISERROR(MATCH(INDIRECT(ADDRESS(ROW()-G630,7)),D:D,0)),J630,INDIRECT(ADDRESS(MATCH(INDIRECT(ADDRESS(ROW()-G630,7)),D:D,0),1))),J630)</f>
        <v/>
      </c>
      <c r="L630" s="7">
        <f t="shared" ca="1" si="111"/>
        <v>0</v>
      </c>
      <c r="M630" s="7" t="str">
        <f t="shared" ca="1" si="113"/>
        <v/>
      </c>
      <c r="N630" s="7">
        <f t="shared" ca="1" si="112"/>
        <v>0</v>
      </c>
      <c r="O630" s="9" t="str">
        <f ca="1">IF(N630&gt;-1,INDIRECT(ADDRESS(ROW(),13)),IF(N630&lt;N629,CONCATENATE("&lt;page-count count=",CHAR(34),1+LARGE(N:N,1)-LARGE(N:N,2),CHAR(34),"/&gt;"),INDIRECT(ADDRESS(ROW()-1,13))))</f>
        <v/>
      </c>
      <c r="P630" s="1">
        <f>IF(ROW()&lt;$S$4+2,IF('XML a procesar'!A629="",P629,IF(MID('XML a procesar'!A629,1,1)="&lt;",P629,P629+1)),P629)</f>
        <v>1</v>
      </c>
      <c r="Q630" s="3"/>
    </row>
    <row r="631" spans="1:17" x14ac:dyDescent="0.25">
      <c r="A631" s="1" t="str">
        <f>IF('XML a procesar'!A630&gt;0,'XML a procesar'!A630,"")</f>
        <v/>
      </c>
      <c r="B631" s="7">
        <f t="shared" si="103"/>
        <v>0</v>
      </c>
      <c r="C631" s="1">
        <f t="shared" si="106"/>
        <v>0</v>
      </c>
      <c r="D631" s="1">
        <f t="shared" si="104"/>
        <v>0</v>
      </c>
      <c r="E631" s="1">
        <f t="shared" si="107"/>
        <v>0</v>
      </c>
      <c r="F631" s="1" t="str">
        <f t="shared" ca="1" si="105"/>
        <v/>
      </c>
      <c r="G631" s="1">
        <f t="shared" ca="1" si="108"/>
        <v>0</v>
      </c>
      <c r="H631" s="1">
        <f ca="1">IF(AND(G630&gt;0,G631&gt;G630,NOT(ISERROR(MATCH(G630,D:D,0)))),H630+1,H630)</f>
        <v>0</v>
      </c>
      <c r="I631" s="1">
        <f t="shared" ca="1" si="109"/>
        <v>0</v>
      </c>
      <c r="J631" s="7" t="str">
        <f t="shared" ca="1" si="110"/>
        <v/>
      </c>
      <c r="K631" s="1" t="str">
        <f ca="1">IF(J631="Linea_para_MAIL_creada_por_LuXML",IF(ISERROR(MATCH(INDIRECT(ADDRESS(ROW()-G631,7)),D:D,0)),J631,INDIRECT(ADDRESS(MATCH(INDIRECT(ADDRESS(ROW()-G631,7)),D:D,0),1))),J631)</f>
        <v/>
      </c>
      <c r="L631" s="7">
        <f t="shared" ca="1" si="111"/>
        <v>0</v>
      </c>
      <c r="M631" s="7" t="str">
        <f t="shared" ca="1" si="113"/>
        <v/>
      </c>
      <c r="N631" s="7">
        <f t="shared" ca="1" si="112"/>
        <v>0</v>
      </c>
      <c r="O631" s="9" t="str">
        <f ca="1">IF(N631&gt;-1,INDIRECT(ADDRESS(ROW(),13)),IF(N631&lt;N630,CONCATENATE("&lt;page-count count=",CHAR(34),1+LARGE(N:N,1)-LARGE(N:N,2),CHAR(34),"/&gt;"),INDIRECT(ADDRESS(ROW()-1,13))))</f>
        <v/>
      </c>
      <c r="P631" s="1">
        <f>IF(ROW()&lt;$S$4+2,IF('XML a procesar'!A630="",P630,IF(MID('XML a procesar'!A630,1,1)="&lt;",P630,P630+1)),P630)</f>
        <v>1</v>
      </c>
      <c r="Q631" s="3"/>
    </row>
    <row r="632" spans="1:17" x14ac:dyDescent="0.25">
      <c r="A632" s="1" t="str">
        <f>IF('XML a procesar'!A631&gt;0,'XML a procesar'!A631,"")</f>
        <v/>
      </c>
      <c r="B632" s="7">
        <f t="shared" si="103"/>
        <v>0</v>
      </c>
      <c r="C632" s="1">
        <f t="shared" si="106"/>
        <v>0</v>
      </c>
      <c r="D632" s="1">
        <f t="shared" si="104"/>
        <v>0</v>
      </c>
      <c r="E632" s="1">
        <f t="shared" si="107"/>
        <v>0</v>
      </c>
      <c r="F632" s="1" t="str">
        <f t="shared" ca="1" si="105"/>
        <v/>
      </c>
      <c r="G632" s="1">
        <f t="shared" ca="1" si="108"/>
        <v>0</v>
      </c>
      <c r="H632" s="1">
        <f ca="1">IF(AND(G631&gt;0,G632&gt;G631,NOT(ISERROR(MATCH(G631,D:D,0)))),H631+1,H631)</f>
        <v>0</v>
      </c>
      <c r="I632" s="1">
        <f t="shared" ca="1" si="109"/>
        <v>0</v>
      </c>
      <c r="J632" s="7" t="str">
        <f t="shared" ca="1" si="110"/>
        <v/>
      </c>
      <c r="K632" s="1" t="str">
        <f ca="1">IF(J632="Linea_para_MAIL_creada_por_LuXML",IF(ISERROR(MATCH(INDIRECT(ADDRESS(ROW()-G632,7)),D:D,0)),J632,INDIRECT(ADDRESS(MATCH(INDIRECT(ADDRESS(ROW()-G632,7)),D:D,0),1))),J632)</f>
        <v/>
      </c>
      <c r="L632" s="7">
        <f t="shared" ca="1" si="111"/>
        <v>0</v>
      </c>
      <c r="M632" s="7" t="str">
        <f t="shared" ca="1" si="113"/>
        <v/>
      </c>
      <c r="N632" s="7">
        <f t="shared" ca="1" si="112"/>
        <v>0</v>
      </c>
      <c r="O632" s="9" t="str">
        <f ca="1">IF(N632&gt;-1,INDIRECT(ADDRESS(ROW(),13)),IF(N632&lt;N631,CONCATENATE("&lt;page-count count=",CHAR(34),1+LARGE(N:N,1)-LARGE(N:N,2),CHAR(34),"/&gt;"),INDIRECT(ADDRESS(ROW()-1,13))))</f>
        <v/>
      </c>
      <c r="P632" s="1">
        <f>IF(ROW()&lt;$S$4+2,IF('XML a procesar'!A631="",P631,IF(MID('XML a procesar'!A631,1,1)="&lt;",P631,P631+1)),P631)</f>
        <v>1</v>
      </c>
      <c r="Q632" s="3"/>
    </row>
    <row r="633" spans="1:17" x14ac:dyDescent="0.25">
      <c r="A633" s="1" t="str">
        <f>IF('XML a procesar'!A632&gt;0,'XML a procesar'!A632,"")</f>
        <v/>
      </c>
      <c r="B633" s="7">
        <f t="shared" si="103"/>
        <v>0</v>
      </c>
      <c r="C633" s="1">
        <f t="shared" si="106"/>
        <v>0</v>
      </c>
      <c r="D633" s="1">
        <f t="shared" si="104"/>
        <v>0</v>
      </c>
      <c r="E633" s="1">
        <f t="shared" si="107"/>
        <v>0</v>
      </c>
      <c r="F633" s="1" t="str">
        <f t="shared" ca="1" si="105"/>
        <v/>
      </c>
      <c r="G633" s="1">
        <f t="shared" ca="1" si="108"/>
        <v>0</v>
      </c>
      <c r="H633" s="1">
        <f ca="1">IF(AND(G632&gt;0,G633&gt;G632,NOT(ISERROR(MATCH(G632,D:D,0)))),H632+1,H632)</f>
        <v>0</v>
      </c>
      <c r="I633" s="1">
        <f t="shared" ca="1" si="109"/>
        <v>0</v>
      </c>
      <c r="J633" s="7" t="str">
        <f t="shared" ca="1" si="110"/>
        <v/>
      </c>
      <c r="K633" s="1" t="str">
        <f ca="1">IF(J633="Linea_para_MAIL_creada_por_LuXML",IF(ISERROR(MATCH(INDIRECT(ADDRESS(ROW()-G633,7)),D:D,0)),J633,INDIRECT(ADDRESS(MATCH(INDIRECT(ADDRESS(ROW()-G633,7)),D:D,0),1))),J633)</f>
        <v/>
      </c>
      <c r="L633" s="7">
        <f t="shared" ca="1" si="111"/>
        <v>0</v>
      </c>
      <c r="M633" s="7" t="str">
        <f t="shared" ca="1" si="113"/>
        <v/>
      </c>
      <c r="N633" s="7">
        <f t="shared" ca="1" si="112"/>
        <v>0</v>
      </c>
      <c r="O633" s="9" t="str">
        <f ca="1">IF(N633&gt;-1,INDIRECT(ADDRESS(ROW(),13)),IF(N633&lt;N632,CONCATENATE("&lt;page-count count=",CHAR(34),1+LARGE(N:N,1)-LARGE(N:N,2),CHAR(34),"/&gt;"),INDIRECT(ADDRESS(ROW()-1,13))))</f>
        <v/>
      </c>
      <c r="P633" s="1">
        <f>IF(ROW()&lt;$S$4+2,IF('XML a procesar'!A632="",P632,IF(MID('XML a procesar'!A632,1,1)="&lt;",P632,P632+1)),P632)</f>
        <v>1</v>
      </c>
      <c r="Q633" s="3"/>
    </row>
    <row r="634" spans="1:17" x14ac:dyDescent="0.25">
      <c r="A634" s="1" t="str">
        <f>IF('XML a procesar'!A633&gt;0,'XML a procesar'!A633,"")</f>
        <v/>
      </c>
      <c r="B634" s="7">
        <f t="shared" si="103"/>
        <v>0</v>
      </c>
      <c r="C634" s="1">
        <f t="shared" si="106"/>
        <v>0</v>
      </c>
      <c r="D634" s="1">
        <f t="shared" si="104"/>
        <v>0</v>
      </c>
      <c r="E634" s="1">
        <f t="shared" si="107"/>
        <v>0</v>
      </c>
      <c r="F634" s="1" t="str">
        <f t="shared" ca="1" si="105"/>
        <v/>
      </c>
      <c r="G634" s="1">
        <f t="shared" ca="1" si="108"/>
        <v>0</v>
      </c>
      <c r="H634" s="1">
        <f ca="1">IF(AND(G633&gt;0,G634&gt;G633,NOT(ISERROR(MATCH(G633,D:D,0)))),H633+1,H633)</f>
        <v>0</v>
      </c>
      <c r="I634" s="1">
        <f t="shared" ca="1" si="109"/>
        <v>0</v>
      </c>
      <c r="J634" s="7" t="str">
        <f t="shared" ca="1" si="110"/>
        <v/>
      </c>
      <c r="K634" s="1" t="str">
        <f ca="1">IF(J634="Linea_para_MAIL_creada_por_LuXML",IF(ISERROR(MATCH(INDIRECT(ADDRESS(ROW()-G634,7)),D:D,0)),J634,INDIRECT(ADDRESS(MATCH(INDIRECT(ADDRESS(ROW()-G634,7)),D:D,0),1))),J634)</f>
        <v/>
      </c>
      <c r="L634" s="7">
        <f t="shared" ca="1" si="111"/>
        <v>0</v>
      </c>
      <c r="M634" s="7" t="str">
        <f t="shared" ca="1" si="113"/>
        <v/>
      </c>
      <c r="N634" s="7">
        <f t="shared" ca="1" si="112"/>
        <v>0</v>
      </c>
      <c r="O634" s="9" t="str">
        <f ca="1">IF(N634&gt;-1,INDIRECT(ADDRESS(ROW(),13)),IF(N634&lt;N633,CONCATENATE("&lt;page-count count=",CHAR(34),1+LARGE(N:N,1)-LARGE(N:N,2),CHAR(34),"/&gt;"),INDIRECT(ADDRESS(ROW()-1,13))))</f>
        <v/>
      </c>
      <c r="P634" s="1">
        <f>IF(ROW()&lt;$S$4+2,IF('XML a procesar'!A633="",P633,IF(MID('XML a procesar'!A633,1,1)="&lt;",P633,P633+1)),P633)</f>
        <v>1</v>
      </c>
      <c r="Q634" s="3"/>
    </row>
    <row r="635" spans="1:17" x14ac:dyDescent="0.25">
      <c r="A635" s="1" t="str">
        <f>IF('XML a procesar'!A634&gt;0,'XML a procesar'!A634,"")</f>
        <v/>
      </c>
      <c r="B635" s="7">
        <f t="shared" si="103"/>
        <v>0</v>
      </c>
      <c r="C635" s="1">
        <f t="shared" si="106"/>
        <v>0</v>
      </c>
      <c r="D635" s="1">
        <f t="shared" si="104"/>
        <v>0</v>
      </c>
      <c r="E635" s="1">
        <f t="shared" si="107"/>
        <v>0</v>
      </c>
      <c r="F635" s="1" t="str">
        <f t="shared" ca="1" si="105"/>
        <v/>
      </c>
      <c r="G635" s="1">
        <f t="shared" ca="1" si="108"/>
        <v>0</v>
      </c>
      <c r="H635" s="1">
        <f ca="1">IF(AND(G634&gt;0,G635&gt;G634,NOT(ISERROR(MATCH(G634,D:D,0)))),H634+1,H634)</f>
        <v>0</v>
      </c>
      <c r="I635" s="1">
        <f t="shared" ca="1" si="109"/>
        <v>0</v>
      </c>
      <c r="J635" s="7" t="str">
        <f t="shared" ca="1" si="110"/>
        <v/>
      </c>
      <c r="K635" s="1" t="str">
        <f ca="1">IF(J635="Linea_para_MAIL_creada_por_LuXML",IF(ISERROR(MATCH(INDIRECT(ADDRESS(ROW()-G635,7)),D:D,0)),J635,INDIRECT(ADDRESS(MATCH(INDIRECT(ADDRESS(ROW()-G635,7)),D:D,0),1))),J635)</f>
        <v/>
      </c>
      <c r="L635" s="7">
        <f t="shared" ca="1" si="111"/>
        <v>0</v>
      </c>
      <c r="M635" s="7" t="str">
        <f t="shared" ca="1" si="113"/>
        <v/>
      </c>
      <c r="N635" s="7">
        <f t="shared" ca="1" si="112"/>
        <v>0</v>
      </c>
      <c r="O635" s="9" t="str">
        <f ca="1">IF(N635&gt;-1,INDIRECT(ADDRESS(ROW(),13)),IF(N635&lt;N634,CONCATENATE("&lt;page-count count=",CHAR(34),1+LARGE(N:N,1)-LARGE(N:N,2),CHAR(34),"/&gt;"),INDIRECT(ADDRESS(ROW()-1,13))))</f>
        <v/>
      </c>
      <c r="P635" s="1">
        <f>IF(ROW()&lt;$S$4+2,IF('XML a procesar'!A634="",P634,IF(MID('XML a procesar'!A634,1,1)="&lt;",P634,P634+1)),P634)</f>
        <v>1</v>
      </c>
      <c r="Q635" s="3"/>
    </row>
    <row r="636" spans="1:17" x14ac:dyDescent="0.25">
      <c r="A636" s="1" t="str">
        <f>IF('XML a procesar'!A635&gt;0,'XML a procesar'!A635,"")</f>
        <v/>
      </c>
      <c r="B636" s="7">
        <f t="shared" si="103"/>
        <v>0</v>
      </c>
      <c r="C636" s="1">
        <f t="shared" si="106"/>
        <v>0</v>
      </c>
      <c r="D636" s="1">
        <f t="shared" si="104"/>
        <v>0</v>
      </c>
      <c r="E636" s="1">
        <f t="shared" si="107"/>
        <v>0</v>
      </c>
      <c r="F636" s="1" t="str">
        <f t="shared" ca="1" si="105"/>
        <v/>
      </c>
      <c r="G636" s="1">
        <f t="shared" ca="1" si="108"/>
        <v>0</v>
      </c>
      <c r="H636" s="1">
        <f ca="1">IF(AND(G635&gt;0,G636&gt;G635,NOT(ISERROR(MATCH(G635,D:D,0)))),H635+1,H635)</f>
        <v>0</v>
      </c>
      <c r="I636" s="1">
        <f t="shared" ca="1" si="109"/>
        <v>0</v>
      </c>
      <c r="J636" s="7" t="str">
        <f t="shared" ca="1" si="110"/>
        <v/>
      </c>
      <c r="K636" s="1" t="str">
        <f ca="1">IF(J636="Linea_para_MAIL_creada_por_LuXML",IF(ISERROR(MATCH(INDIRECT(ADDRESS(ROW()-G636,7)),D:D,0)),J636,INDIRECT(ADDRESS(MATCH(INDIRECT(ADDRESS(ROW()-G636,7)),D:D,0),1))),J636)</f>
        <v/>
      </c>
      <c r="L636" s="7">
        <f t="shared" ca="1" si="111"/>
        <v>0</v>
      </c>
      <c r="M636" s="7" t="str">
        <f t="shared" ca="1" si="113"/>
        <v/>
      </c>
      <c r="N636" s="7">
        <f t="shared" ca="1" si="112"/>
        <v>0</v>
      </c>
      <c r="O636" s="9" t="str">
        <f ca="1">IF(N636&gt;-1,INDIRECT(ADDRESS(ROW(),13)),IF(N636&lt;N635,CONCATENATE("&lt;page-count count=",CHAR(34),1+LARGE(N:N,1)-LARGE(N:N,2),CHAR(34),"/&gt;"),INDIRECT(ADDRESS(ROW()-1,13))))</f>
        <v/>
      </c>
      <c r="P636" s="1">
        <f>IF(ROW()&lt;$S$4+2,IF('XML a procesar'!A635="",P635,IF(MID('XML a procesar'!A635,1,1)="&lt;",P635,P635+1)),P635)</f>
        <v>1</v>
      </c>
      <c r="Q636" s="3"/>
    </row>
    <row r="637" spans="1:17" x14ac:dyDescent="0.25">
      <c r="A637" s="1" t="str">
        <f>IF('XML a procesar'!A636&gt;0,'XML a procesar'!A636,"")</f>
        <v/>
      </c>
      <c r="B637" s="7">
        <f t="shared" si="103"/>
        <v>0</v>
      </c>
      <c r="C637" s="1">
        <f t="shared" si="106"/>
        <v>0</v>
      </c>
      <c r="D637" s="1">
        <f t="shared" si="104"/>
        <v>0</v>
      </c>
      <c r="E637" s="1">
        <f t="shared" si="107"/>
        <v>0</v>
      </c>
      <c r="F637" s="1" t="str">
        <f t="shared" ca="1" si="105"/>
        <v/>
      </c>
      <c r="G637" s="1">
        <f t="shared" ca="1" si="108"/>
        <v>0</v>
      </c>
      <c r="H637" s="1">
        <f ca="1">IF(AND(G636&gt;0,G637&gt;G636,NOT(ISERROR(MATCH(G636,D:D,0)))),H636+1,H636)</f>
        <v>0</v>
      </c>
      <c r="I637" s="1">
        <f t="shared" ca="1" si="109"/>
        <v>0</v>
      </c>
      <c r="J637" s="7" t="str">
        <f t="shared" ca="1" si="110"/>
        <v/>
      </c>
      <c r="K637" s="1" t="str">
        <f ca="1">IF(J637="Linea_para_MAIL_creada_por_LuXML",IF(ISERROR(MATCH(INDIRECT(ADDRESS(ROW()-G637,7)),D:D,0)),J637,INDIRECT(ADDRESS(MATCH(INDIRECT(ADDRESS(ROW()-G637,7)),D:D,0),1))),J637)</f>
        <v/>
      </c>
      <c r="L637" s="7">
        <f t="shared" ca="1" si="111"/>
        <v>0</v>
      </c>
      <c r="M637" s="7" t="str">
        <f t="shared" ca="1" si="113"/>
        <v/>
      </c>
      <c r="N637" s="7">
        <f t="shared" ca="1" si="112"/>
        <v>0</v>
      </c>
      <c r="O637" s="9" t="str">
        <f ca="1">IF(N637&gt;-1,INDIRECT(ADDRESS(ROW(),13)),IF(N637&lt;N636,CONCATENATE("&lt;page-count count=",CHAR(34),1+LARGE(N:N,1)-LARGE(N:N,2),CHAR(34),"/&gt;"),INDIRECT(ADDRESS(ROW()-1,13))))</f>
        <v/>
      </c>
      <c r="P637" s="1">
        <f>IF(ROW()&lt;$S$4+2,IF('XML a procesar'!A636="",P636,IF(MID('XML a procesar'!A636,1,1)="&lt;",P636,P636+1)),P636)</f>
        <v>1</v>
      </c>
      <c r="Q637" s="3"/>
    </row>
    <row r="638" spans="1:17" x14ac:dyDescent="0.25">
      <c r="A638" s="1" t="str">
        <f>IF('XML a procesar'!A637&gt;0,'XML a procesar'!A637,"")</f>
        <v/>
      </c>
      <c r="B638" s="7">
        <f t="shared" si="103"/>
        <v>0</v>
      </c>
      <c r="C638" s="1">
        <f t="shared" si="106"/>
        <v>0</v>
      </c>
      <c r="D638" s="1">
        <f t="shared" si="104"/>
        <v>0</v>
      </c>
      <c r="E638" s="1">
        <f t="shared" si="107"/>
        <v>0</v>
      </c>
      <c r="F638" s="1" t="str">
        <f t="shared" ca="1" si="105"/>
        <v/>
      </c>
      <c r="G638" s="1">
        <f t="shared" ca="1" si="108"/>
        <v>0</v>
      </c>
      <c r="H638" s="1">
        <f ca="1">IF(AND(G637&gt;0,G638&gt;G637,NOT(ISERROR(MATCH(G637,D:D,0)))),H637+1,H637)</f>
        <v>0</v>
      </c>
      <c r="I638" s="1">
        <f t="shared" ca="1" si="109"/>
        <v>0</v>
      </c>
      <c r="J638" s="7" t="str">
        <f t="shared" ca="1" si="110"/>
        <v/>
      </c>
      <c r="K638" s="1" t="str">
        <f ca="1">IF(J638="Linea_para_MAIL_creada_por_LuXML",IF(ISERROR(MATCH(INDIRECT(ADDRESS(ROW()-G638,7)),D:D,0)),J638,INDIRECT(ADDRESS(MATCH(INDIRECT(ADDRESS(ROW()-G638,7)),D:D,0),1))),J638)</f>
        <v/>
      </c>
      <c r="L638" s="7">
        <f t="shared" ca="1" si="111"/>
        <v>0</v>
      </c>
      <c r="M638" s="7" t="str">
        <f t="shared" ca="1" si="113"/>
        <v/>
      </c>
      <c r="N638" s="7">
        <f t="shared" ca="1" si="112"/>
        <v>0</v>
      </c>
      <c r="O638" s="9" t="str">
        <f ca="1">IF(N638&gt;-1,INDIRECT(ADDRESS(ROW(),13)),IF(N638&lt;N637,CONCATENATE("&lt;page-count count=",CHAR(34),1+LARGE(N:N,1)-LARGE(N:N,2),CHAR(34),"/&gt;"),INDIRECT(ADDRESS(ROW()-1,13))))</f>
        <v/>
      </c>
      <c r="P638" s="1">
        <f>IF(ROW()&lt;$S$4+2,IF('XML a procesar'!A637="",P637,IF(MID('XML a procesar'!A637,1,1)="&lt;",P637,P637+1)),P637)</f>
        <v>1</v>
      </c>
      <c r="Q638" s="3"/>
    </row>
    <row r="639" spans="1:17" x14ac:dyDescent="0.25">
      <c r="A639" s="1" t="str">
        <f>IF('XML a procesar'!A638&gt;0,'XML a procesar'!A638,"")</f>
        <v/>
      </c>
      <c r="B639" s="7">
        <f t="shared" si="103"/>
        <v>0</v>
      </c>
      <c r="C639" s="1">
        <f t="shared" si="106"/>
        <v>0</v>
      </c>
      <c r="D639" s="1">
        <f t="shared" si="104"/>
        <v>0</v>
      </c>
      <c r="E639" s="1">
        <f t="shared" si="107"/>
        <v>0</v>
      </c>
      <c r="F639" s="1" t="str">
        <f t="shared" ca="1" si="105"/>
        <v/>
      </c>
      <c r="G639" s="1">
        <f t="shared" ca="1" si="108"/>
        <v>0</v>
      </c>
      <c r="H639" s="1">
        <f ca="1">IF(AND(G638&gt;0,G639&gt;G638,NOT(ISERROR(MATCH(G638,D:D,0)))),H638+1,H638)</f>
        <v>0</v>
      </c>
      <c r="I639" s="1">
        <f t="shared" ca="1" si="109"/>
        <v>0</v>
      </c>
      <c r="J639" s="7" t="str">
        <f t="shared" ca="1" si="110"/>
        <v/>
      </c>
      <c r="K639" s="1" t="str">
        <f ca="1">IF(J639="Linea_para_MAIL_creada_por_LuXML",IF(ISERROR(MATCH(INDIRECT(ADDRESS(ROW()-G639,7)),D:D,0)),J639,INDIRECT(ADDRESS(MATCH(INDIRECT(ADDRESS(ROW()-G639,7)),D:D,0),1))),J639)</f>
        <v/>
      </c>
      <c r="L639" s="7">
        <f t="shared" ca="1" si="111"/>
        <v>0</v>
      </c>
      <c r="M639" s="7" t="str">
        <f t="shared" ca="1" si="113"/>
        <v/>
      </c>
      <c r="N639" s="7">
        <f t="shared" ca="1" si="112"/>
        <v>0</v>
      </c>
      <c r="O639" s="9" t="str">
        <f ca="1">IF(N639&gt;-1,INDIRECT(ADDRESS(ROW(),13)),IF(N639&lt;N638,CONCATENATE("&lt;page-count count=",CHAR(34),1+LARGE(N:N,1)-LARGE(N:N,2),CHAR(34),"/&gt;"),INDIRECT(ADDRESS(ROW()-1,13))))</f>
        <v/>
      </c>
      <c r="P639" s="1">
        <f>IF(ROW()&lt;$S$4+2,IF('XML a procesar'!A638="",P638,IF(MID('XML a procesar'!A638,1,1)="&lt;",P638,P638+1)),P638)</f>
        <v>1</v>
      </c>
      <c r="Q639" s="3"/>
    </row>
    <row r="640" spans="1:17" x14ac:dyDescent="0.25">
      <c r="A640" s="1" t="str">
        <f>IF('XML a procesar'!A639&gt;0,'XML a procesar'!A639,"")</f>
        <v/>
      </c>
      <c r="B640" s="7">
        <f t="shared" si="103"/>
        <v>0</v>
      </c>
      <c r="C640" s="1">
        <f t="shared" si="106"/>
        <v>0</v>
      </c>
      <c r="D640" s="1">
        <f t="shared" si="104"/>
        <v>0</v>
      </c>
      <c r="E640" s="1">
        <f t="shared" si="107"/>
        <v>0</v>
      </c>
      <c r="F640" s="1" t="str">
        <f t="shared" ca="1" si="105"/>
        <v/>
      </c>
      <c r="G640" s="1">
        <f t="shared" ca="1" si="108"/>
        <v>0</v>
      </c>
      <c r="H640" s="1">
        <f ca="1">IF(AND(G639&gt;0,G640&gt;G639,NOT(ISERROR(MATCH(G639,D:D,0)))),H639+1,H639)</f>
        <v>0</v>
      </c>
      <c r="I640" s="1">
        <f t="shared" ca="1" si="109"/>
        <v>0</v>
      </c>
      <c r="J640" s="7" t="str">
        <f t="shared" ca="1" si="110"/>
        <v/>
      </c>
      <c r="K640" s="1" t="str">
        <f ca="1">IF(J640="Linea_para_MAIL_creada_por_LuXML",IF(ISERROR(MATCH(INDIRECT(ADDRESS(ROW()-G640,7)),D:D,0)),J640,INDIRECT(ADDRESS(MATCH(INDIRECT(ADDRESS(ROW()-G640,7)),D:D,0),1))),J640)</f>
        <v/>
      </c>
      <c r="L640" s="7">
        <f t="shared" ca="1" si="111"/>
        <v>0</v>
      </c>
      <c r="M640" s="7" t="str">
        <f t="shared" ca="1" si="113"/>
        <v/>
      </c>
      <c r="N640" s="7">
        <f t="shared" ca="1" si="112"/>
        <v>0</v>
      </c>
      <c r="O640" s="9" t="str">
        <f ca="1">IF(N640&gt;-1,INDIRECT(ADDRESS(ROW(),13)),IF(N640&lt;N639,CONCATENATE("&lt;page-count count=",CHAR(34),1+LARGE(N:N,1)-LARGE(N:N,2),CHAR(34),"/&gt;"),INDIRECT(ADDRESS(ROW()-1,13))))</f>
        <v/>
      </c>
      <c r="P640" s="1">
        <f>IF(ROW()&lt;$S$4+2,IF('XML a procesar'!A639="",P639,IF(MID('XML a procesar'!A639,1,1)="&lt;",P639,P639+1)),P639)</f>
        <v>1</v>
      </c>
      <c r="Q640" s="3"/>
    </row>
    <row r="641" spans="1:17" x14ac:dyDescent="0.25">
      <c r="A641" s="1" t="str">
        <f>IF('XML a procesar'!A640&gt;0,'XML a procesar'!A640,"")</f>
        <v/>
      </c>
      <c r="B641" s="7">
        <f t="shared" si="103"/>
        <v>0</v>
      </c>
      <c r="C641" s="1">
        <f t="shared" si="106"/>
        <v>0</v>
      </c>
      <c r="D641" s="1">
        <f t="shared" si="104"/>
        <v>0</v>
      </c>
      <c r="E641" s="1">
        <f t="shared" si="107"/>
        <v>0</v>
      </c>
      <c r="F641" s="1" t="str">
        <f t="shared" ca="1" si="105"/>
        <v/>
      </c>
      <c r="G641" s="1">
        <f t="shared" ca="1" si="108"/>
        <v>0</v>
      </c>
      <c r="H641" s="1">
        <f ca="1">IF(AND(G640&gt;0,G641&gt;G640,NOT(ISERROR(MATCH(G640,D:D,0)))),H640+1,H640)</f>
        <v>0</v>
      </c>
      <c r="I641" s="1">
        <f t="shared" ca="1" si="109"/>
        <v>0</v>
      </c>
      <c r="J641" s="7" t="str">
        <f t="shared" ca="1" si="110"/>
        <v/>
      </c>
      <c r="K641" s="1" t="str">
        <f ca="1">IF(J641="Linea_para_MAIL_creada_por_LuXML",IF(ISERROR(MATCH(INDIRECT(ADDRESS(ROW()-G641,7)),D:D,0)),J641,INDIRECT(ADDRESS(MATCH(INDIRECT(ADDRESS(ROW()-G641,7)),D:D,0),1))),J641)</f>
        <v/>
      </c>
      <c r="L641" s="7">
        <f t="shared" ca="1" si="111"/>
        <v>0</v>
      </c>
      <c r="M641" s="7" t="str">
        <f t="shared" ca="1" si="113"/>
        <v/>
      </c>
      <c r="N641" s="7">
        <f t="shared" ca="1" si="112"/>
        <v>0</v>
      </c>
      <c r="O641" s="9" t="str">
        <f ca="1">IF(N641&gt;-1,INDIRECT(ADDRESS(ROW(),13)),IF(N641&lt;N640,CONCATENATE("&lt;page-count count=",CHAR(34),1+LARGE(N:N,1)-LARGE(N:N,2),CHAR(34),"/&gt;"),INDIRECT(ADDRESS(ROW()-1,13))))</f>
        <v/>
      </c>
      <c r="P641" s="1">
        <f>IF(ROW()&lt;$S$4+2,IF('XML a procesar'!A640="",P640,IF(MID('XML a procesar'!A640,1,1)="&lt;",P640,P640+1)),P640)</f>
        <v>1</v>
      </c>
      <c r="Q641" s="3"/>
    </row>
    <row r="642" spans="1:17" x14ac:dyDescent="0.25">
      <c r="A642" s="1" t="str">
        <f>IF('XML a procesar'!A641&gt;0,'XML a procesar'!A641,"")</f>
        <v/>
      </c>
      <c r="B642" s="7">
        <f t="shared" si="103"/>
        <v>0</v>
      </c>
      <c r="C642" s="1">
        <f t="shared" si="106"/>
        <v>0</v>
      </c>
      <c r="D642" s="1">
        <f t="shared" si="104"/>
        <v>0</v>
      </c>
      <c r="E642" s="1">
        <f t="shared" si="107"/>
        <v>0</v>
      </c>
      <c r="F642" s="1" t="str">
        <f t="shared" ca="1" si="105"/>
        <v/>
      </c>
      <c r="G642" s="1">
        <f t="shared" ca="1" si="108"/>
        <v>0</v>
      </c>
      <c r="H642" s="1">
        <f ca="1">IF(AND(G641&gt;0,G642&gt;G641,NOT(ISERROR(MATCH(G641,D:D,0)))),H641+1,H641)</f>
        <v>0</v>
      </c>
      <c r="I642" s="1">
        <f t="shared" ca="1" si="109"/>
        <v>0</v>
      </c>
      <c r="J642" s="7" t="str">
        <f t="shared" ca="1" si="110"/>
        <v/>
      </c>
      <c r="K642" s="1" t="str">
        <f ca="1">IF(J642="Linea_para_MAIL_creada_por_LuXML",IF(ISERROR(MATCH(INDIRECT(ADDRESS(ROW()-G642,7)),D:D,0)),J642,INDIRECT(ADDRESS(MATCH(INDIRECT(ADDRESS(ROW()-G642,7)),D:D,0),1))),J642)</f>
        <v/>
      </c>
      <c r="L642" s="7">
        <f t="shared" ca="1" si="111"/>
        <v>0</v>
      </c>
      <c r="M642" s="7" t="str">
        <f t="shared" ca="1" si="113"/>
        <v/>
      </c>
      <c r="N642" s="7">
        <f t="shared" ca="1" si="112"/>
        <v>0</v>
      </c>
      <c r="O642" s="9" t="str">
        <f ca="1">IF(N642&gt;-1,INDIRECT(ADDRESS(ROW(),13)),IF(N642&lt;N641,CONCATENATE("&lt;page-count count=",CHAR(34),1+LARGE(N:N,1)-LARGE(N:N,2),CHAR(34),"/&gt;"),INDIRECT(ADDRESS(ROW()-1,13))))</f>
        <v/>
      </c>
      <c r="P642" s="1">
        <f>IF(ROW()&lt;$S$4+2,IF('XML a procesar'!A641="",P641,IF(MID('XML a procesar'!A641,1,1)="&lt;",P641,P641+1)),P641)</f>
        <v>1</v>
      </c>
      <c r="Q642" s="3"/>
    </row>
    <row r="643" spans="1:17" x14ac:dyDescent="0.25">
      <c r="A643" s="1" t="str">
        <f>IF('XML a procesar'!A642&gt;0,'XML a procesar'!A642,"")</f>
        <v/>
      </c>
      <c r="B643" s="7">
        <f t="shared" ref="B643:B706" si="114">IF(ISERROR(FIND("/doi.org/",A643,1)),0,1)</f>
        <v>0</v>
      </c>
      <c r="C643" s="1">
        <f t="shared" si="106"/>
        <v>0</v>
      </c>
      <c r="D643" s="1">
        <f t="shared" ref="D643:D706" si="115">IF(AND(C643&gt;0,LEFT(A643,7)="&lt;email&gt;",ISNUMBER(SEARCH("@",A643,1))),C643,IF(LEFT(A643,10)="&lt;alt-text&gt;",-1,0))</f>
        <v>0</v>
      </c>
      <c r="E643" s="1">
        <f t="shared" si="107"/>
        <v>0</v>
      </c>
      <c r="F643" s="1" t="str">
        <f t="shared" ref="F643:F706" ca="1" si="116">INDIRECT(ADDRESS(ROW()+INDIRECT(ADDRESS(ROW()+E643,5)),1))</f>
        <v/>
      </c>
      <c r="G643" s="1">
        <f t="shared" ca="1" si="108"/>
        <v>0</v>
      </c>
      <c r="H643" s="1">
        <f ca="1">IF(AND(G642&gt;0,G643&gt;G642,NOT(ISERROR(MATCH(G642,D:D,0)))),H642+1,H642)</f>
        <v>0</v>
      </c>
      <c r="I643" s="1">
        <f t="shared" ca="1" si="109"/>
        <v>0</v>
      </c>
      <c r="J643" s="7" t="str">
        <f t="shared" ca="1" si="110"/>
        <v/>
      </c>
      <c r="K643" s="1" t="str">
        <f ca="1">IF(J643="Linea_para_MAIL_creada_por_LuXML",IF(ISERROR(MATCH(INDIRECT(ADDRESS(ROW()-G643,7)),D:D,0)),J643,INDIRECT(ADDRESS(MATCH(INDIRECT(ADDRESS(ROW()-G643,7)),D:D,0),1))),J643)</f>
        <v/>
      </c>
      <c r="L643" s="7">
        <f t="shared" ca="1" si="111"/>
        <v>0</v>
      </c>
      <c r="M643" s="7" t="str">
        <f t="shared" ca="1" si="113"/>
        <v/>
      </c>
      <c r="N643" s="7">
        <f t="shared" ca="1" si="112"/>
        <v>0</v>
      </c>
      <c r="O643" s="9" t="str">
        <f ca="1">IF(N643&gt;-1,INDIRECT(ADDRESS(ROW(),13)),IF(N643&lt;N642,CONCATENATE("&lt;page-count count=",CHAR(34),1+LARGE(N:N,1)-LARGE(N:N,2),CHAR(34),"/&gt;"),INDIRECT(ADDRESS(ROW()-1,13))))</f>
        <v/>
      </c>
      <c r="P643" s="1">
        <f>IF(ROW()&lt;$S$4+2,IF('XML a procesar'!A642="",P642,IF(MID('XML a procesar'!A642,1,1)="&lt;",P642,P642+1)),P642)</f>
        <v>1</v>
      </c>
      <c r="Q643" s="3"/>
    </row>
    <row r="644" spans="1:17" x14ac:dyDescent="0.25">
      <c r="A644" s="1" t="str">
        <f>IF('XML a procesar'!A643&gt;0,'XML a procesar'!A643,"")</f>
        <v/>
      </c>
      <c r="B644" s="7">
        <f t="shared" si="114"/>
        <v>0</v>
      </c>
      <c r="C644" s="1">
        <f t="shared" ref="C644:C707" si="117">IF(LEFT(A643,16)="&lt;contrib contrib",C643+1,IF(LEFT(A643,16)="&lt;/contrib-group&gt;",0,IF(LEFT(A643,10)="&lt;/contrib&gt;",C643,C643)))</f>
        <v>0</v>
      </c>
      <c r="D644" s="1">
        <f t="shared" si="115"/>
        <v>0</v>
      </c>
      <c r="E644" s="1">
        <f t="shared" ref="E644:E707" si="118">IF(D644=0,E643,E643+1)</f>
        <v>0</v>
      </c>
      <c r="F644" s="1" t="str">
        <f t="shared" ca="1" si="116"/>
        <v/>
      </c>
      <c r="G644" s="1">
        <f t="shared" ref="G644:G707" ca="1" si="119">IF(LEFT(F644,7)="&lt;aff id",_xlfn.NUMBERVALUE(MID(F644,13,LEN(F644)-14)),IF(F644="&lt;/aff&gt;",G643+1,G643))</f>
        <v>0</v>
      </c>
      <c r="H644" s="1">
        <f ca="1">IF(AND(G643&gt;0,G644&gt;G643,NOT(ISERROR(MATCH(G643,D:D,0)))),H643+1,H643)</f>
        <v>0</v>
      </c>
      <c r="I644" s="1">
        <f t="shared" ref="I644:I707" ca="1" si="120">INDIRECT(ADDRESS(ROW()-INDIRECT(ADDRESS(ROW()-H644,8)),8))</f>
        <v>0</v>
      </c>
      <c r="J644" s="7" t="str">
        <f t="shared" ref="J644:J707" ca="1" si="121">IF(J643="Linea_para_MAIL_creada_por_LuXML","&lt;/aff&gt;",IF(I644&gt;INDIRECT(ADDRESS(ROW()-I644-1,8)),"Linea_para_MAIL_creada_por_LuXML",INDIRECT(ADDRESS(ROW()-I644,6))))</f>
        <v/>
      </c>
      <c r="K644" s="1" t="str">
        <f ca="1">IF(J644="Linea_para_MAIL_creada_por_LuXML",IF(ISERROR(MATCH(INDIRECT(ADDRESS(ROW()-G644,7)),D:D,0)),J644,INDIRECT(ADDRESS(MATCH(INDIRECT(ADDRESS(ROW()-G644,7)),D:D,0),1))),J644)</f>
        <v/>
      </c>
      <c r="L644" s="7">
        <f t="shared" ref="L644:L707" ca="1" si="122">IF(OR(MID(K642,3,5)="page&gt;",MID(K643,3,5)="page&gt;"),L643,IF(OR(K643="&lt;history&gt;",K644="&lt;history&gt;"),L643+1,L643))</f>
        <v>0</v>
      </c>
      <c r="M644" s="7" t="str">
        <f t="shared" ca="1" si="113"/>
        <v/>
      </c>
      <c r="N644" s="7">
        <f t="shared" ref="N644:N707" ca="1" si="123">IF(N643=-1,-1,IF(M644="&lt;/counts&gt;",-1,IF(OR(LEFT(M644,7)="&lt;fpage&gt;",LEFT(M644,7)="&lt;lpage&gt;"),VALUE(MID(M644,8,LEN(M644)-15)),0)))</f>
        <v>0</v>
      </c>
      <c r="O644" s="9" t="str">
        <f ca="1">IF(N644&gt;-1,INDIRECT(ADDRESS(ROW(),13)),IF(N644&lt;N643,CONCATENATE("&lt;page-count count=",CHAR(34),1+LARGE(N:N,1)-LARGE(N:N,2),CHAR(34),"/&gt;"),INDIRECT(ADDRESS(ROW()-1,13))))</f>
        <v/>
      </c>
      <c r="P644" s="1">
        <f>IF(ROW()&lt;$S$4+2,IF('XML a procesar'!A643="",P643,IF(MID('XML a procesar'!A643,1,1)="&lt;",P643,P643+1)),P643)</f>
        <v>1</v>
      </c>
      <c r="Q644" s="3"/>
    </row>
    <row r="645" spans="1:17" x14ac:dyDescent="0.25">
      <c r="A645" s="1" t="str">
        <f>IF('XML a procesar'!A644&gt;0,'XML a procesar'!A644,"")</f>
        <v/>
      </c>
      <c r="B645" s="7">
        <f t="shared" si="114"/>
        <v>0</v>
      </c>
      <c r="C645" s="1">
        <f t="shared" si="117"/>
        <v>0</v>
      </c>
      <c r="D645" s="1">
        <f t="shared" si="115"/>
        <v>0</v>
      </c>
      <c r="E645" s="1">
        <f t="shared" si="118"/>
        <v>0</v>
      </c>
      <c r="F645" s="1" t="str">
        <f t="shared" ca="1" si="116"/>
        <v/>
      </c>
      <c r="G645" s="1">
        <f t="shared" ca="1" si="119"/>
        <v>0</v>
      </c>
      <c r="H645" s="1">
        <f ca="1">IF(AND(G644&gt;0,G645&gt;G644,NOT(ISERROR(MATCH(G644,D:D,0)))),H644+1,H644)</f>
        <v>0</v>
      </c>
      <c r="I645" s="1">
        <f t="shared" ca="1" si="120"/>
        <v>0</v>
      </c>
      <c r="J645" s="7" t="str">
        <f t="shared" ca="1" si="121"/>
        <v/>
      </c>
      <c r="K645" s="1" t="str">
        <f ca="1">IF(J645="Linea_para_MAIL_creada_por_LuXML",IF(ISERROR(MATCH(INDIRECT(ADDRESS(ROW()-G645,7)),D:D,0)),J645,INDIRECT(ADDRESS(MATCH(INDIRECT(ADDRESS(ROW()-G645,7)),D:D,0),1))),J645)</f>
        <v/>
      </c>
      <c r="L645" s="7">
        <f t="shared" ca="1" si="122"/>
        <v>0</v>
      </c>
      <c r="M645" s="7" t="str">
        <f t="shared" ca="1" si="113"/>
        <v/>
      </c>
      <c r="N645" s="7">
        <f t="shared" ca="1" si="123"/>
        <v>0</v>
      </c>
      <c r="O645" s="9" t="str">
        <f ca="1">IF(N645&gt;-1,INDIRECT(ADDRESS(ROW(),13)),IF(N645&lt;N644,CONCATENATE("&lt;page-count count=",CHAR(34),1+LARGE(N:N,1)-LARGE(N:N,2),CHAR(34),"/&gt;"),INDIRECT(ADDRESS(ROW()-1,13))))</f>
        <v/>
      </c>
      <c r="P645" s="1">
        <f>IF(ROW()&lt;$S$4+2,IF('XML a procesar'!A644="",P644,IF(MID('XML a procesar'!A644,1,1)="&lt;",P644,P644+1)),P644)</f>
        <v>1</v>
      </c>
      <c r="Q645" s="3"/>
    </row>
    <row r="646" spans="1:17" x14ac:dyDescent="0.25">
      <c r="A646" s="1" t="str">
        <f>IF('XML a procesar'!A645&gt;0,'XML a procesar'!A645,"")</f>
        <v/>
      </c>
      <c r="B646" s="7">
        <f t="shared" si="114"/>
        <v>0</v>
      </c>
      <c r="C646" s="1">
        <f t="shared" si="117"/>
        <v>0</v>
      </c>
      <c r="D646" s="1">
        <f t="shared" si="115"/>
        <v>0</v>
      </c>
      <c r="E646" s="1">
        <f t="shared" si="118"/>
        <v>0</v>
      </c>
      <c r="F646" s="1" t="str">
        <f t="shared" ca="1" si="116"/>
        <v/>
      </c>
      <c r="G646" s="1">
        <f t="shared" ca="1" si="119"/>
        <v>0</v>
      </c>
      <c r="H646" s="1">
        <f ca="1">IF(AND(G645&gt;0,G646&gt;G645,NOT(ISERROR(MATCH(G645,D:D,0)))),H645+1,H645)</f>
        <v>0</v>
      </c>
      <c r="I646" s="1">
        <f t="shared" ca="1" si="120"/>
        <v>0</v>
      </c>
      <c r="J646" s="7" t="str">
        <f t="shared" ca="1" si="121"/>
        <v/>
      </c>
      <c r="K646" s="1" t="str">
        <f ca="1">IF(J646="Linea_para_MAIL_creada_por_LuXML",IF(ISERROR(MATCH(INDIRECT(ADDRESS(ROW()-G646,7)),D:D,0)),J646,INDIRECT(ADDRESS(MATCH(INDIRECT(ADDRESS(ROW()-G646,7)),D:D,0),1))),J646)</f>
        <v/>
      </c>
      <c r="L646" s="7">
        <f t="shared" ca="1" si="122"/>
        <v>0</v>
      </c>
      <c r="M646" s="7" t="str">
        <f t="shared" ref="M646:M709" ca="1" si="124">IF(L646&gt;L645,IF(L646=1,CONCATENATE("&lt;fpage&gt;",$S$10,"&lt;/fpage&gt;"),CONCATENATE("&lt;lpage&gt;",$S$10+1,"&lt;/lpage&gt;")),IF(ISERROR(INDIRECT(ADDRESS(ROW()-L646,11),1)),"",INDIRECT(ADDRESS(ROW()-L646,11),1)))</f>
        <v/>
      </c>
      <c r="N646" s="7">
        <f t="shared" ca="1" si="123"/>
        <v>0</v>
      </c>
      <c r="O646" s="9" t="str">
        <f ca="1">IF(N646&gt;-1,INDIRECT(ADDRESS(ROW(),13)),IF(N646&lt;N645,CONCATENATE("&lt;page-count count=",CHAR(34),1+LARGE(N:N,1)-LARGE(N:N,2),CHAR(34),"/&gt;"),INDIRECT(ADDRESS(ROW()-1,13))))</f>
        <v/>
      </c>
      <c r="P646" s="1">
        <f>IF(ROW()&lt;$S$4+2,IF('XML a procesar'!A645="",P645,IF(MID('XML a procesar'!A645,1,1)="&lt;",P645,P645+1)),P645)</f>
        <v>1</v>
      </c>
      <c r="Q646" s="3"/>
    </row>
    <row r="647" spans="1:17" x14ac:dyDescent="0.25">
      <c r="A647" s="1" t="str">
        <f>IF('XML a procesar'!A646&gt;0,'XML a procesar'!A646,"")</f>
        <v/>
      </c>
      <c r="B647" s="7">
        <f t="shared" si="114"/>
        <v>0</v>
      </c>
      <c r="C647" s="1">
        <f t="shared" si="117"/>
        <v>0</v>
      </c>
      <c r="D647" s="1">
        <f t="shared" si="115"/>
        <v>0</v>
      </c>
      <c r="E647" s="1">
        <f t="shared" si="118"/>
        <v>0</v>
      </c>
      <c r="F647" s="1" t="str">
        <f t="shared" ca="1" si="116"/>
        <v/>
      </c>
      <c r="G647" s="1">
        <f t="shared" ca="1" si="119"/>
        <v>0</v>
      </c>
      <c r="H647" s="1">
        <f ca="1">IF(AND(G646&gt;0,G647&gt;G646,NOT(ISERROR(MATCH(G646,D:D,0)))),H646+1,H646)</f>
        <v>0</v>
      </c>
      <c r="I647" s="1">
        <f t="shared" ca="1" si="120"/>
        <v>0</v>
      </c>
      <c r="J647" s="7" t="str">
        <f t="shared" ca="1" si="121"/>
        <v/>
      </c>
      <c r="K647" s="1" t="str">
        <f ca="1">IF(J647="Linea_para_MAIL_creada_por_LuXML",IF(ISERROR(MATCH(INDIRECT(ADDRESS(ROW()-G647,7)),D:D,0)),J647,INDIRECT(ADDRESS(MATCH(INDIRECT(ADDRESS(ROW()-G647,7)),D:D,0),1))),J647)</f>
        <v/>
      </c>
      <c r="L647" s="7">
        <f t="shared" ca="1" si="122"/>
        <v>0</v>
      </c>
      <c r="M647" s="7" t="str">
        <f t="shared" ca="1" si="124"/>
        <v/>
      </c>
      <c r="N647" s="7">
        <f t="shared" ca="1" si="123"/>
        <v>0</v>
      </c>
      <c r="O647" s="9" t="str">
        <f ca="1">IF(N647&gt;-1,INDIRECT(ADDRESS(ROW(),13)),IF(N647&lt;N646,CONCATENATE("&lt;page-count count=",CHAR(34),1+LARGE(N:N,1)-LARGE(N:N,2),CHAR(34),"/&gt;"),INDIRECT(ADDRESS(ROW()-1,13))))</f>
        <v/>
      </c>
      <c r="P647" s="1">
        <f>IF(ROW()&lt;$S$4+2,IF('XML a procesar'!A646="",P646,IF(MID('XML a procesar'!A646,1,1)="&lt;",P646,P646+1)),P646)</f>
        <v>1</v>
      </c>
      <c r="Q647" s="3"/>
    </row>
    <row r="648" spans="1:17" x14ac:dyDescent="0.25">
      <c r="A648" s="1" t="str">
        <f>IF('XML a procesar'!A647&gt;0,'XML a procesar'!A647,"")</f>
        <v/>
      </c>
      <c r="B648" s="7">
        <f t="shared" si="114"/>
        <v>0</v>
      </c>
      <c r="C648" s="1">
        <f t="shared" si="117"/>
        <v>0</v>
      </c>
      <c r="D648" s="1">
        <f t="shared" si="115"/>
        <v>0</v>
      </c>
      <c r="E648" s="1">
        <f t="shared" si="118"/>
        <v>0</v>
      </c>
      <c r="F648" s="1" t="str">
        <f t="shared" ca="1" si="116"/>
        <v/>
      </c>
      <c r="G648" s="1">
        <f t="shared" ca="1" si="119"/>
        <v>0</v>
      </c>
      <c r="H648" s="1">
        <f ca="1">IF(AND(G647&gt;0,G648&gt;G647,NOT(ISERROR(MATCH(G647,D:D,0)))),H647+1,H647)</f>
        <v>0</v>
      </c>
      <c r="I648" s="1">
        <f t="shared" ca="1" si="120"/>
        <v>0</v>
      </c>
      <c r="J648" s="7" t="str">
        <f t="shared" ca="1" si="121"/>
        <v/>
      </c>
      <c r="K648" s="1" t="str">
        <f ca="1">IF(J648="Linea_para_MAIL_creada_por_LuXML",IF(ISERROR(MATCH(INDIRECT(ADDRESS(ROW()-G648,7)),D:D,0)),J648,INDIRECT(ADDRESS(MATCH(INDIRECT(ADDRESS(ROW()-G648,7)),D:D,0),1))),J648)</f>
        <v/>
      </c>
      <c r="L648" s="7">
        <f t="shared" ca="1" si="122"/>
        <v>0</v>
      </c>
      <c r="M648" s="7" t="str">
        <f t="shared" ca="1" si="124"/>
        <v/>
      </c>
      <c r="N648" s="7">
        <f t="shared" ca="1" si="123"/>
        <v>0</v>
      </c>
      <c r="O648" s="9" t="str">
        <f ca="1">IF(N648&gt;-1,INDIRECT(ADDRESS(ROW(),13)),IF(N648&lt;N647,CONCATENATE("&lt;page-count count=",CHAR(34),1+LARGE(N:N,1)-LARGE(N:N,2),CHAR(34),"/&gt;"),INDIRECT(ADDRESS(ROW()-1,13))))</f>
        <v/>
      </c>
      <c r="P648" s="1">
        <f>IF(ROW()&lt;$S$4+2,IF('XML a procesar'!A647="",P647,IF(MID('XML a procesar'!A647,1,1)="&lt;",P647,P647+1)),P647)</f>
        <v>1</v>
      </c>
      <c r="Q648" s="3"/>
    </row>
    <row r="649" spans="1:17" x14ac:dyDescent="0.25">
      <c r="A649" s="1" t="str">
        <f>IF('XML a procesar'!A648&gt;0,'XML a procesar'!A648,"")</f>
        <v/>
      </c>
      <c r="B649" s="7">
        <f t="shared" si="114"/>
        <v>0</v>
      </c>
      <c r="C649" s="1">
        <f t="shared" si="117"/>
        <v>0</v>
      </c>
      <c r="D649" s="1">
        <f t="shared" si="115"/>
        <v>0</v>
      </c>
      <c r="E649" s="1">
        <f t="shared" si="118"/>
        <v>0</v>
      </c>
      <c r="F649" s="1" t="str">
        <f t="shared" ca="1" si="116"/>
        <v/>
      </c>
      <c r="G649" s="1">
        <f t="shared" ca="1" si="119"/>
        <v>0</v>
      </c>
      <c r="H649" s="1">
        <f ca="1">IF(AND(G648&gt;0,G649&gt;G648,NOT(ISERROR(MATCH(G648,D:D,0)))),H648+1,H648)</f>
        <v>0</v>
      </c>
      <c r="I649" s="1">
        <f t="shared" ca="1" si="120"/>
        <v>0</v>
      </c>
      <c r="J649" s="7" t="str">
        <f t="shared" ca="1" si="121"/>
        <v/>
      </c>
      <c r="K649" s="1" t="str">
        <f ca="1">IF(J649="Linea_para_MAIL_creada_por_LuXML",IF(ISERROR(MATCH(INDIRECT(ADDRESS(ROW()-G649,7)),D:D,0)),J649,INDIRECT(ADDRESS(MATCH(INDIRECT(ADDRESS(ROW()-G649,7)),D:D,0),1))),J649)</f>
        <v/>
      </c>
      <c r="L649" s="7">
        <f t="shared" ca="1" si="122"/>
        <v>0</v>
      </c>
      <c r="M649" s="7" t="str">
        <f t="shared" ca="1" si="124"/>
        <v/>
      </c>
      <c r="N649" s="7">
        <f t="shared" ca="1" si="123"/>
        <v>0</v>
      </c>
      <c r="O649" s="9" t="str">
        <f ca="1">IF(N649&gt;-1,INDIRECT(ADDRESS(ROW(),13)),IF(N649&lt;N648,CONCATENATE("&lt;page-count count=",CHAR(34),1+LARGE(N:N,1)-LARGE(N:N,2),CHAR(34),"/&gt;"),INDIRECT(ADDRESS(ROW()-1,13))))</f>
        <v/>
      </c>
      <c r="P649" s="1">
        <f>IF(ROW()&lt;$S$4+2,IF('XML a procesar'!A648="",P648,IF(MID('XML a procesar'!A648,1,1)="&lt;",P648,P648+1)),P648)</f>
        <v>1</v>
      </c>
      <c r="Q649" s="3"/>
    </row>
    <row r="650" spans="1:17" x14ac:dyDescent="0.25">
      <c r="A650" s="1" t="str">
        <f>IF('XML a procesar'!A649&gt;0,'XML a procesar'!A649,"")</f>
        <v/>
      </c>
      <c r="B650" s="7">
        <f t="shared" si="114"/>
        <v>0</v>
      </c>
      <c r="C650" s="1">
        <f t="shared" si="117"/>
        <v>0</v>
      </c>
      <c r="D650" s="1">
        <f t="shared" si="115"/>
        <v>0</v>
      </c>
      <c r="E650" s="1">
        <f t="shared" si="118"/>
        <v>0</v>
      </c>
      <c r="F650" s="1" t="str">
        <f t="shared" ca="1" si="116"/>
        <v/>
      </c>
      <c r="G650" s="1">
        <f t="shared" ca="1" si="119"/>
        <v>0</v>
      </c>
      <c r="H650" s="1">
        <f ca="1">IF(AND(G649&gt;0,G650&gt;G649,NOT(ISERROR(MATCH(G649,D:D,0)))),H649+1,H649)</f>
        <v>0</v>
      </c>
      <c r="I650" s="1">
        <f t="shared" ca="1" si="120"/>
        <v>0</v>
      </c>
      <c r="J650" s="7" t="str">
        <f t="shared" ca="1" si="121"/>
        <v/>
      </c>
      <c r="K650" s="1" t="str">
        <f ca="1">IF(J650="Linea_para_MAIL_creada_por_LuXML",IF(ISERROR(MATCH(INDIRECT(ADDRESS(ROW()-G650,7)),D:D,0)),J650,INDIRECT(ADDRESS(MATCH(INDIRECT(ADDRESS(ROW()-G650,7)),D:D,0),1))),J650)</f>
        <v/>
      </c>
      <c r="L650" s="7">
        <f t="shared" ca="1" si="122"/>
        <v>0</v>
      </c>
      <c r="M650" s="7" t="str">
        <f t="shared" ca="1" si="124"/>
        <v/>
      </c>
      <c r="N650" s="7">
        <f t="shared" ca="1" si="123"/>
        <v>0</v>
      </c>
      <c r="O650" s="9" t="str">
        <f ca="1">IF(N650&gt;-1,INDIRECT(ADDRESS(ROW(),13)),IF(N650&lt;N649,CONCATENATE("&lt;page-count count=",CHAR(34),1+LARGE(N:N,1)-LARGE(N:N,2),CHAR(34),"/&gt;"),INDIRECT(ADDRESS(ROW()-1,13))))</f>
        <v/>
      </c>
      <c r="P650" s="1">
        <f>IF(ROW()&lt;$S$4+2,IF('XML a procesar'!A649="",P649,IF(MID('XML a procesar'!A649,1,1)="&lt;",P649,P649+1)),P649)</f>
        <v>1</v>
      </c>
      <c r="Q650" s="3"/>
    </row>
    <row r="651" spans="1:17" x14ac:dyDescent="0.25">
      <c r="A651" s="1" t="str">
        <f>IF('XML a procesar'!A650&gt;0,'XML a procesar'!A650,"")</f>
        <v/>
      </c>
      <c r="B651" s="7">
        <f t="shared" si="114"/>
        <v>0</v>
      </c>
      <c r="C651" s="1">
        <f t="shared" si="117"/>
        <v>0</v>
      </c>
      <c r="D651" s="1">
        <f t="shared" si="115"/>
        <v>0</v>
      </c>
      <c r="E651" s="1">
        <f t="shared" si="118"/>
        <v>0</v>
      </c>
      <c r="F651" s="1" t="str">
        <f t="shared" ca="1" si="116"/>
        <v/>
      </c>
      <c r="G651" s="1">
        <f t="shared" ca="1" si="119"/>
        <v>0</v>
      </c>
      <c r="H651" s="1">
        <f ca="1">IF(AND(G650&gt;0,G651&gt;G650,NOT(ISERROR(MATCH(G650,D:D,0)))),H650+1,H650)</f>
        <v>0</v>
      </c>
      <c r="I651" s="1">
        <f t="shared" ca="1" si="120"/>
        <v>0</v>
      </c>
      <c r="J651" s="7" t="str">
        <f t="shared" ca="1" si="121"/>
        <v/>
      </c>
      <c r="K651" s="1" t="str">
        <f ca="1">IF(J651="Linea_para_MAIL_creada_por_LuXML",IF(ISERROR(MATCH(INDIRECT(ADDRESS(ROW()-G651,7)),D:D,0)),J651,INDIRECT(ADDRESS(MATCH(INDIRECT(ADDRESS(ROW()-G651,7)),D:D,0),1))),J651)</f>
        <v/>
      </c>
      <c r="L651" s="7">
        <f t="shared" ca="1" si="122"/>
        <v>0</v>
      </c>
      <c r="M651" s="7" t="str">
        <f t="shared" ca="1" si="124"/>
        <v/>
      </c>
      <c r="N651" s="7">
        <f t="shared" ca="1" si="123"/>
        <v>0</v>
      </c>
      <c r="O651" s="9" t="str">
        <f ca="1">IF(N651&gt;-1,INDIRECT(ADDRESS(ROW(),13)),IF(N651&lt;N650,CONCATENATE("&lt;page-count count=",CHAR(34),1+LARGE(N:N,1)-LARGE(N:N,2),CHAR(34),"/&gt;"),INDIRECT(ADDRESS(ROW()-1,13))))</f>
        <v/>
      </c>
      <c r="P651" s="1">
        <f>IF(ROW()&lt;$S$4+2,IF('XML a procesar'!A650="",P650,IF(MID('XML a procesar'!A650,1,1)="&lt;",P650,P650+1)),P650)</f>
        <v>1</v>
      </c>
      <c r="Q651" s="3"/>
    </row>
    <row r="652" spans="1:17" x14ac:dyDescent="0.25">
      <c r="A652" s="1" t="str">
        <f>IF('XML a procesar'!A651&gt;0,'XML a procesar'!A651,"")</f>
        <v/>
      </c>
      <c r="B652" s="7">
        <f t="shared" si="114"/>
        <v>0</v>
      </c>
      <c r="C652" s="1">
        <f t="shared" si="117"/>
        <v>0</v>
      </c>
      <c r="D652" s="1">
        <f t="shared" si="115"/>
        <v>0</v>
      </c>
      <c r="E652" s="1">
        <f t="shared" si="118"/>
        <v>0</v>
      </c>
      <c r="F652" s="1" t="str">
        <f t="shared" ca="1" si="116"/>
        <v/>
      </c>
      <c r="G652" s="1">
        <f t="shared" ca="1" si="119"/>
        <v>0</v>
      </c>
      <c r="H652" s="1">
        <f ca="1">IF(AND(G651&gt;0,G652&gt;G651,NOT(ISERROR(MATCH(G651,D:D,0)))),H651+1,H651)</f>
        <v>0</v>
      </c>
      <c r="I652" s="1">
        <f t="shared" ca="1" si="120"/>
        <v>0</v>
      </c>
      <c r="J652" s="7" t="str">
        <f t="shared" ca="1" si="121"/>
        <v/>
      </c>
      <c r="K652" s="1" t="str">
        <f ca="1">IF(J652="Linea_para_MAIL_creada_por_LuXML",IF(ISERROR(MATCH(INDIRECT(ADDRESS(ROW()-G652,7)),D:D,0)),J652,INDIRECT(ADDRESS(MATCH(INDIRECT(ADDRESS(ROW()-G652,7)),D:D,0),1))),J652)</f>
        <v/>
      </c>
      <c r="L652" s="7">
        <f t="shared" ca="1" si="122"/>
        <v>0</v>
      </c>
      <c r="M652" s="7" t="str">
        <f t="shared" ca="1" si="124"/>
        <v/>
      </c>
      <c r="N652" s="7">
        <f t="shared" ca="1" si="123"/>
        <v>0</v>
      </c>
      <c r="O652" s="9" t="str">
        <f ca="1">IF(N652&gt;-1,INDIRECT(ADDRESS(ROW(),13)),IF(N652&lt;N651,CONCATENATE("&lt;page-count count=",CHAR(34),1+LARGE(N:N,1)-LARGE(N:N,2),CHAR(34),"/&gt;"),INDIRECT(ADDRESS(ROW()-1,13))))</f>
        <v/>
      </c>
      <c r="P652" s="1">
        <f>IF(ROW()&lt;$S$4+2,IF('XML a procesar'!A651="",P651,IF(MID('XML a procesar'!A651,1,1)="&lt;",P651,P651+1)),P651)</f>
        <v>1</v>
      </c>
      <c r="Q652" s="3"/>
    </row>
    <row r="653" spans="1:17" x14ac:dyDescent="0.25">
      <c r="A653" s="1" t="str">
        <f>IF('XML a procesar'!A652&gt;0,'XML a procesar'!A652,"")</f>
        <v/>
      </c>
      <c r="B653" s="7">
        <f t="shared" si="114"/>
        <v>0</v>
      </c>
      <c r="C653" s="1">
        <f t="shared" si="117"/>
        <v>0</v>
      </c>
      <c r="D653" s="1">
        <f t="shared" si="115"/>
        <v>0</v>
      </c>
      <c r="E653" s="1">
        <f t="shared" si="118"/>
        <v>0</v>
      </c>
      <c r="F653" s="1" t="str">
        <f t="shared" ca="1" si="116"/>
        <v/>
      </c>
      <c r="G653" s="1">
        <f t="shared" ca="1" si="119"/>
        <v>0</v>
      </c>
      <c r="H653" s="1">
        <f ca="1">IF(AND(G652&gt;0,G653&gt;G652,NOT(ISERROR(MATCH(G652,D:D,0)))),H652+1,H652)</f>
        <v>0</v>
      </c>
      <c r="I653" s="1">
        <f t="shared" ca="1" si="120"/>
        <v>0</v>
      </c>
      <c r="J653" s="7" t="str">
        <f t="shared" ca="1" si="121"/>
        <v/>
      </c>
      <c r="K653" s="1" t="str">
        <f ca="1">IF(J653="Linea_para_MAIL_creada_por_LuXML",IF(ISERROR(MATCH(INDIRECT(ADDRESS(ROW()-G653,7)),D:D,0)),J653,INDIRECT(ADDRESS(MATCH(INDIRECT(ADDRESS(ROW()-G653,7)),D:D,0),1))),J653)</f>
        <v/>
      </c>
      <c r="L653" s="7">
        <f t="shared" ca="1" si="122"/>
        <v>0</v>
      </c>
      <c r="M653" s="7" t="str">
        <f t="shared" ca="1" si="124"/>
        <v/>
      </c>
      <c r="N653" s="7">
        <f t="shared" ca="1" si="123"/>
        <v>0</v>
      </c>
      <c r="O653" s="9" t="str">
        <f ca="1">IF(N653&gt;-1,INDIRECT(ADDRESS(ROW(),13)),IF(N653&lt;N652,CONCATENATE("&lt;page-count count=",CHAR(34),1+LARGE(N:N,1)-LARGE(N:N,2),CHAR(34),"/&gt;"),INDIRECT(ADDRESS(ROW()-1,13))))</f>
        <v/>
      </c>
      <c r="P653" s="1">
        <f>IF(ROW()&lt;$S$4+2,IF('XML a procesar'!A652="",P652,IF(MID('XML a procesar'!A652,1,1)="&lt;",P652,P652+1)),P652)</f>
        <v>1</v>
      </c>
      <c r="Q653" s="3"/>
    </row>
    <row r="654" spans="1:17" x14ac:dyDescent="0.25">
      <c r="A654" s="1" t="str">
        <f>IF('XML a procesar'!A653&gt;0,'XML a procesar'!A653,"")</f>
        <v/>
      </c>
      <c r="B654" s="7">
        <f t="shared" si="114"/>
        <v>0</v>
      </c>
      <c r="C654" s="1">
        <f t="shared" si="117"/>
        <v>0</v>
      </c>
      <c r="D654" s="1">
        <f t="shared" si="115"/>
        <v>0</v>
      </c>
      <c r="E654" s="1">
        <f t="shared" si="118"/>
        <v>0</v>
      </c>
      <c r="F654" s="1" t="str">
        <f t="shared" ca="1" si="116"/>
        <v/>
      </c>
      <c r="G654" s="1">
        <f t="shared" ca="1" si="119"/>
        <v>0</v>
      </c>
      <c r="H654" s="1">
        <f ca="1">IF(AND(G653&gt;0,G654&gt;G653,NOT(ISERROR(MATCH(G653,D:D,0)))),H653+1,H653)</f>
        <v>0</v>
      </c>
      <c r="I654" s="1">
        <f t="shared" ca="1" si="120"/>
        <v>0</v>
      </c>
      <c r="J654" s="7" t="str">
        <f t="shared" ca="1" si="121"/>
        <v/>
      </c>
      <c r="K654" s="1" t="str">
        <f ca="1">IF(J654="Linea_para_MAIL_creada_por_LuXML",IF(ISERROR(MATCH(INDIRECT(ADDRESS(ROW()-G654,7)),D:D,0)),J654,INDIRECT(ADDRESS(MATCH(INDIRECT(ADDRESS(ROW()-G654,7)),D:D,0),1))),J654)</f>
        <v/>
      </c>
      <c r="L654" s="7">
        <f t="shared" ca="1" si="122"/>
        <v>0</v>
      </c>
      <c r="M654" s="7" t="str">
        <f t="shared" ca="1" si="124"/>
        <v/>
      </c>
      <c r="N654" s="7">
        <f t="shared" ca="1" si="123"/>
        <v>0</v>
      </c>
      <c r="O654" s="9" t="str">
        <f ca="1">IF(N654&gt;-1,INDIRECT(ADDRESS(ROW(),13)),IF(N654&lt;N653,CONCATENATE("&lt;page-count count=",CHAR(34),1+LARGE(N:N,1)-LARGE(N:N,2),CHAR(34),"/&gt;"),INDIRECT(ADDRESS(ROW()-1,13))))</f>
        <v/>
      </c>
      <c r="P654" s="1">
        <f>IF(ROW()&lt;$S$4+2,IF('XML a procesar'!A653="",P653,IF(MID('XML a procesar'!A653,1,1)="&lt;",P653,P653+1)),P653)</f>
        <v>1</v>
      </c>
      <c r="Q654" s="3"/>
    </row>
    <row r="655" spans="1:17" x14ac:dyDescent="0.25">
      <c r="A655" s="1" t="str">
        <f>IF('XML a procesar'!A654&gt;0,'XML a procesar'!A654,"")</f>
        <v/>
      </c>
      <c r="B655" s="7">
        <f t="shared" si="114"/>
        <v>0</v>
      </c>
      <c r="C655" s="1">
        <f t="shared" si="117"/>
        <v>0</v>
      </c>
      <c r="D655" s="1">
        <f t="shared" si="115"/>
        <v>0</v>
      </c>
      <c r="E655" s="1">
        <f t="shared" si="118"/>
        <v>0</v>
      </c>
      <c r="F655" s="1" t="str">
        <f t="shared" ca="1" si="116"/>
        <v/>
      </c>
      <c r="G655" s="1">
        <f t="shared" ca="1" si="119"/>
        <v>0</v>
      </c>
      <c r="H655" s="1">
        <f ca="1">IF(AND(G654&gt;0,G655&gt;G654,NOT(ISERROR(MATCH(G654,D:D,0)))),H654+1,H654)</f>
        <v>0</v>
      </c>
      <c r="I655" s="1">
        <f t="shared" ca="1" si="120"/>
        <v>0</v>
      </c>
      <c r="J655" s="7" t="str">
        <f t="shared" ca="1" si="121"/>
        <v/>
      </c>
      <c r="K655" s="1" t="str">
        <f ca="1">IF(J655="Linea_para_MAIL_creada_por_LuXML",IF(ISERROR(MATCH(INDIRECT(ADDRESS(ROW()-G655,7)),D:D,0)),J655,INDIRECT(ADDRESS(MATCH(INDIRECT(ADDRESS(ROW()-G655,7)),D:D,0),1))),J655)</f>
        <v/>
      </c>
      <c r="L655" s="7">
        <f t="shared" ca="1" si="122"/>
        <v>0</v>
      </c>
      <c r="M655" s="7" t="str">
        <f t="shared" ca="1" si="124"/>
        <v/>
      </c>
      <c r="N655" s="7">
        <f t="shared" ca="1" si="123"/>
        <v>0</v>
      </c>
      <c r="O655" s="9" t="str">
        <f ca="1">IF(N655&gt;-1,INDIRECT(ADDRESS(ROW(),13)),IF(N655&lt;N654,CONCATENATE("&lt;page-count count=",CHAR(34),1+LARGE(N:N,1)-LARGE(N:N,2),CHAR(34),"/&gt;"),INDIRECT(ADDRESS(ROW()-1,13))))</f>
        <v/>
      </c>
      <c r="P655" s="1">
        <f>IF(ROW()&lt;$S$4+2,IF('XML a procesar'!A654="",P654,IF(MID('XML a procesar'!A654,1,1)="&lt;",P654,P654+1)),P654)</f>
        <v>1</v>
      </c>
      <c r="Q655" s="3"/>
    </row>
    <row r="656" spans="1:17" x14ac:dyDescent="0.25">
      <c r="A656" s="1" t="str">
        <f>IF('XML a procesar'!A655&gt;0,'XML a procesar'!A655,"")</f>
        <v/>
      </c>
      <c r="B656" s="7">
        <f t="shared" si="114"/>
        <v>0</v>
      </c>
      <c r="C656" s="1">
        <f t="shared" si="117"/>
        <v>0</v>
      </c>
      <c r="D656" s="1">
        <f t="shared" si="115"/>
        <v>0</v>
      </c>
      <c r="E656" s="1">
        <f t="shared" si="118"/>
        <v>0</v>
      </c>
      <c r="F656" s="1" t="str">
        <f t="shared" ca="1" si="116"/>
        <v/>
      </c>
      <c r="G656" s="1">
        <f t="shared" ca="1" si="119"/>
        <v>0</v>
      </c>
      <c r="H656" s="1">
        <f ca="1">IF(AND(G655&gt;0,G656&gt;G655,NOT(ISERROR(MATCH(G655,D:D,0)))),H655+1,H655)</f>
        <v>0</v>
      </c>
      <c r="I656" s="1">
        <f t="shared" ca="1" si="120"/>
        <v>0</v>
      </c>
      <c r="J656" s="7" t="str">
        <f t="shared" ca="1" si="121"/>
        <v/>
      </c>
      <c r="K656" s="1" t="str">
        <f ca="1">IF(J656="Linea_para_MAIL_creada_por_LuXML",IF(ISERROR(MATCH(INDIRECT(ADDRESS(ROW()-G656,7)),D:D,0)),J656,INDIRECT(ADDRESS(MATCH(INDIRECT(ADDRESS(ROW()-G656,7)),D:D,0),1))),J656)</f>
        <v/>
      </c>
      <c r="L656" s="7">
        <f t="shared" ca="1" si="122"/>
        <v>0</v>
      </c>
      <c r="M656" s="7" t="str">
        <f t="shared" ca="1" si="124"/>
        <v/>
      </c>
      <c r="N656" s="7">
        <f t="shared" ca="1" si="123"/>
        <v>0</v>
      </c>
      <c r="O656" s="9" t="str">
        <f ca="1">IF(N656&gt;-1,INDIRECT(ADDRESS(ROW(),13)),IF(N656&lt;N655,CONCATENATE("&lt;page-count count=",CHAR(34),1+LARGE(N:N,1)-LARGE(N:N,2),CHAR(34),"/&gt;"),INDIRECT(ADDRESS(ROW()-1,13))))</f>
        <v/>
      </c>
      <c r="P656" s="1">
        <f>IF(ROW()&lt;$S$4+2,IF('XML a procesar'!A655="",P655,IF(MID('XML a procesar'!A655,1,1)="&lt;",P655,P655+1)),P655)</f>
        <v>1</v>
      </c>
      <c r="Q656" s="3"/>
    </row>
    <row r="657" spans="1:17" x14ac:dyDescent="0.25">
      <c r="A657" s="1" t="str">
        <f>IF('XML a procesar'!A656&gt;0,'XML a procesar'!A656,"")</f>
        <v/>
      </c>
      <c r="B657" s="7">
        <f t="shared" si="114"/>
        <v>0</v>
      </c>
      <c r="C657" s="1">
        <f t="shared" si="117"/>
        <v>0</v>
      </c>
      <c r="D657" s="1">
        <f t="shared" si="115"/>
        <v>0</v>
      </c>
      <c r="E657" s="1">
        <f t="shared" si="118"/>
        <v>0</v>
      </c>
      <c r="F657" s="1" t="str">
        <f t="shared" ca="1" si="116"/>
        <v/>
      </c>
      <c r="G657" s="1">
        <f t="shared" ca="1" si="119"/>
        <v>0</v>
      </c>
      <c r="H657" s="1">
        <f ca="1">IF(AND(G656&gt;0,G657&gt;G656,NOT(ISERROR(MATCH(G656,D:D,0)))),H656+1,H656)</f>
        <v>0</v>
      </c>
      <c r="I657" s="1">
        <f t="shared" ca="1" si="120"/>
        <v>0</v>
      </c>
      <c r="J657" s="7" t="str">
        <f t="shared" ca="1" si="121"/>
        <v/>
      </c>
      <c r="K657" s="1" t="str">
        <f ca="1">IF(J657="Linea_para_MAIL_creada_por_LuXML",IF(ISERROR(MATCH(INDIRECT(ADDRESS(ROW()-G657,7)),D:D,0)),J657,INDIRECT(ADDRESS(MATCH(INDIRECT(ADDRESS(ROW()-G657,7)),D:D,0),1))),J657)</f>
        <v/>
      </c>
      <c r="L657" s="7">
        <f t="shared" ca="1" si="122"/>
        <v>0</v>
      </c>
      <c r="M657" s="7" t="str">
        <f t="shared" ca="1" si="124"/>
        <v/>
      </c>
      <c r="N657" s="7">
        <f t="shared" ca="1" si="123"/>
        <v>0</v>
      </c>
      <c r="O657" s="9" t="str">
        <f ca="1">IF(N657&gt;-1,INDIRECT(ADDRESS(ROW(),13)),IF(N657&lt;N656,CONCATENATE("&lt;page-count count=",CHAR(34),1+LARGE(N:N,1)-LARGE(N:N,2),CHAR(34),"/&gt;"),INDIRECT(ADDRESS(ROW()-1,13))))</f>
        <v/>
      </c>
      <c r="P657" s="1">
        <f>IF(ROW()&lt;$S$4+2,IF('XML a procesar'!A656="",P656,IF(MID('XML a procesar'!A656,1,1)="&lt;",P656,P656+1)),P656)</f>
        <v>1</v>
      </c>
      <c r="Q657" s="3"/>
    </row>
    <row r="658" spans="1:17" x14ac:dyDescent="0.25">
      <c r="A658" s="1" t="str">
        <f>IF('XML a procesar'!A657&gt;0,'XML a procesar'!A657,"")</f>
        <v/>
      </c>
      <c r="B658" s="7">
        <f t="shared" si="114"/>
        <v>0</v>
      </c>
      <c r="C658" s="1">
        <f t="shared" si="117"/>
        <v>0</v>
      </c>
      <c r="D658" s="1">
        <f t="shared" si="115"/>
        <v>0</v>
      </c>
      <c r="E658" s="1">
        <f t="shared" si="118"/>
        <v>0</v>
      </c>
      <c r="F658" s="1" t="str">
        <f t="shared" ca="1" si="116"/>
        <v/>
      </c>
      <c r="G658" s="1">
        <f t="shared" ca="1" si="119"/>
        <v>0</v>
      </c>
      <c r="H658" s="1">
        <f ca="1">IF(AND(G657&gt;0,G658&gt;G657,NOT(ISERROR(MATCH(G657,D:D,0)))),H657+1,H657)</f>
        <v>0</v>
      </c>
      <c r="I658" s="1">
        <f t="shared" ca="1" si="120"/>
        <v>0</v>
      </c>
      <c r="J658" s="7" t="str">
        <f t="shared" ca="1" si="121"/>
        <v/>
      </c>
      <c r="K658" s="1" t="str">
        <f ca="1">IF(J658="Linea_para_MAIL_creada_por_LuXML",IF(ISERROR(MATCH(INDIRECT(ADDRESS(ROW()-G658,7)),D:D,0)),J658,INDIRECT(ADDRESS(MATCH(INDIRECT(ADDRESS(ROW()-G658,7)),D:D,0),1))),J658)</f>
        <v/>
      </c>
      <c r="L658" s="7">
        <f t="shared" ca="1" si="122"/>
        <v>0</v>
      </c>
      <c r="M658" s="7" t="str">
        <f t="shared" ca="1" si="124"/>
        <v/>
      </c>
      <c r="N658" s="7">
        <f t="shared" ca="1" si="123"/>
        <v>0</v>
      </c>
      <c r="O658" s="9" t="str">
        <f ca="1">IF(N658&gt;-1,INDIRECT(ADDRESS(ROW(),13)),IF(N658&lt;N657,CONCATENATE("&lt;page-count count=",CHAR(34),1+LARGE(N:N,1)-LARGE(N:N,2),CHAR(34),"/&gt;"),INDIRECT(ADDRESS(ROW()-1,13))))</f>
        <v/>
      </c>
      <c r="P658" s="1">
        <f>IF(ROW()&lt;$S$4+2,IF('XML a procesar'!A657="",P657,IF(MID('XML a procesar'!A657,1,1)="&lt;",P657,P657+1)),P657)</f>
        <v>1</v>
      </c>
      <c r="Q658" s="3"/>
    </row>
    <row r="659" spans="1:17" x14ac:dyDescent="0.25">
      <c r="A659" s="1" t="str">
        <f>IF('XML a procesar'!A658&gt;0,'XML a procesar'!A658,"")</f>
        <v/>
      </c>
      <c r="B659" s="7">
        <f t="shared" si="114"/>
        <v>0</v>
      </c>
      <c r="C659" s="1">
        <f t="shared" si="117"/>
        <v>0</v>
      </c>
      <c r="D659" s="1">
        <f t="shared" si="115"/>
        <v>0</v>
      </c>
      <c r="E659" s="1">
        <f t="shared" si="118"/>
        <v>0</v>
      </c>
      <c r="F659" s="1" t="str">
        <f t="shared" ca="1" si="116"/>
        <v/>
      </c>
      <c r="G659" s="1">
        <f t="shared" ca="1" si="119"/>
        <v>0</v>
      </c>
      <c r="H659" s="1">
        <f ca="1">IF(AND(G658&gt;0,G659&gt;G658,NOT(ISERROR(MATCH(G658,D:D,0)))),H658+1,H658)</f>
        <v>0</v>
      </c>
      <c r="I659" s="1">
        <f t="shared" ca="1" si="120"/>
        <v>0</v>
      </c>
      <c r="J659" s="7" t="str">
        <f t="shared" ca="1" si="121"/>
        <v/>
      </c>
      <c r="K659" s="1" t="str">
        <f ca="1">IF(J659="Linea_para_MAIL_creada_por_LuXML",IF(ISERROR(MATCH(INDIRECT(ADDRESS(ROW()-G659,7)),D:D,0)),J659,INDIRECT(ADDRESS(MATCH(INDIRECT(ADDRESS(ROW()-G659,7)),D:D,0),1))),J659)</f>
        <v/>
      </c>
      <c r="L659" s="7">
        <f t="shared" ca="1" si="122"/>
        <v>0</v>
      </c>
      <c r="M659" s="7" t="str">
        <f t="shared" ca="1" si="124"/>
        <v/>
      </c>
      <c r="N659" s="7">
        <f t="shared" ca="1" si="123"/>
        <v>0</v>
      </c>
      <c r="O659" s="9" t="str">
        <f ca="1">IF(N659&gt;-1,INDIRECT(ADDRESS(ROW(),13)),IF(N659&lt;N658,CONCATENATE("&lt;page-count count=",CHAR(34),1+LARGE(N:N,1)-LARGE(N:N,2),CHAR(34),"/&gt;"),INDIRECT(ADDRESS(ROW()-1,13))))</f>
        <v/>
      </c>
      <c r="P659" s="1">
        <f>IF(ROW()&lt;$S$4+2,IF('XML a procesar'!A658="",P658,IF(MID('XML a procesar'!A658,1,1)="&lt;",P658,P658+1)),P658)</f>
        <v>1</v>
      </c>
      <c r="Q659" s="3"/>
    </row>
    <row r="660" spans="1:17" x14ac:dyDescent="0.25">
      <c r="A660" s="1" t="str">
        <f>IF('XML a procesar'!A659&gt;0,'XML a procesar'!A659,"")</f>
        <v/>
      </c>
      <c r="B660" s="7">
        <f t="shared" si="114"/>
        <v>0</v>
      </c>
      <c r="C660" s="1">
        <f t="shared" si="117"/>
        <v>0</v>
      </c>
      <c r="D660" s="1">
        <f t="shared" si="115"/>
        <v>0</v>
      </c>
      <c r="E660" s="1">
        <f t="shared" si="118"/>
        <v>0</v>
      </c>
      <c r="F660" s="1" t="str">
        <f t="shared" ca="1" si="116"/>
        <v/>
      </c>
      <c r="G660" s="1">
        <f t="shared" ca="1" si="119"/>
        <v>0</v>
      </c>
      <c r="H660" s="1">
        <f ca="1">IF(AND(G659&gt;0,G660&gt;G659,NOT(ISERROR(MATCH(G659,D:D,0)))),H659+1,H659)</f>
        <v>0</v>
      </c>
      <c r="I660" s="1">
        <f t="shared" ca="1" si="120"/>
        <v>0</v>
      </c>
      <c r="J660" s="7" t="str">
        <f t="shared" ca="1" si="121"/>
        <v/>
      </c>
      <c r="K660" s="1" t="str">
        <f ca="1">IF(J660="Linea_para_MAIL_creada_por_LuXML",IF(ISERROR(MATCH(INDIRECT(ADDRESS(ROW()-G660,7)),D:D,0)),J660,INDIRECT(ADDRESS(MATCH(INDIRECT(ADDRESS(ROW()-G660,7)),D:D,0),1))),J660)</f>
        <v/>
      </c>
      <c r="L660" s="7">
        <f t="shared" ca="1" si="122"/>
        <v>0</v>
      </c>
      <c r="M660" s="7" t="str">
        <f t="shared" ca="1" si="124"/>
        <v/>
      </c>
      <c r="N660" s="7">
        <f t="shared" ca="1" si="123"/>
        <v>0</v>
      </c>
      <c r="O660" s="9" t="str">
        <f ca="1">IF(N660&gt;-1,INDIRECT(ADDRESS(ROW(),13)),IF(N660&lt;N659,CONCATENATE("&lt;page-count count=",CHAR(34),1+LARGE(N:N,1)-LARGE(N:N,2),CHAR(34),"/&gt;"),INDIRECT(ADDRESS(ROW()-1,13))))</f>
        <v/>
      </c>
      <c r="P660" s="1">
        <f>IF(ROW()&lt;$S$4+2,IF('XML a procesar'!A659="",P659,IF(MID('XML a procesar'!A659,1,1)="&lt;",P659,P659+1)),P659)</f>
        <v>1</v>
      </c>
      <c r="Q660" s="3"/>
    </row>
    <row r="661" spans="1:17" x14ac:dyDescent="0.25">
      <c r="A661" s="1" t="str">
        <f>IF('XML a procesar'!A660&gt;0,'XML a procesar'!A660,"")</f>
        <v/>
      </c>
      <c r="B661" s="7">
        <f t="shared" si="114"/>
        <v>0</v>
      </c>
      <c r="C661" s="1">
        <f t="shared" si="117"/>
        <v>0</v>
      </c>
      <c r="D661" s="1">
        <f t="shared" si="115"/>
        <v>0</v>
      </c>
      <c r="E661" s="1">
        <f t="shared" si="118"/>
        <v>0</v>
      </c>
      <c r="F661" s="1" t="str">
        <f t="shared" ca="1" si="116"/>
        <v/>
      </c>
      <c r="G661" s="1">
        <f t="shared" ca="1" si="119"/>
        <v>0</v>
      </c>
      <c r="H661" s="1">
        <f ca="1">IF(AND(G660&gt;0,G661&gt;G660,NOT(ISERROR(MATCH(G660,D:D,0)))),H660+1,H660)</f>
        <v>0</v>
      </c>
      <c r="I661" s="1">
        <f t="shared" ca="1" si="120"/>
        <v>0</v>
      </c>
      <c r="J661" s="7" t="str">
        <f t="shared" ca="1" si="121"/>
        <v/>
      </c>
      <c r="K661" s="1" t="str">
        <f ca="1">IF(J661="Linea_para_MAIL_creada_por_LuXML",IF(ISERROR(MATCH(INDIRECT(ADDRESS(ROW()-G661,7)),D:D,0)),J661,INDIRECT(ADDRESS(MATCH(INDIRECT(ADDRESS(ROW()-G661,7)),D:D,0),1))),J661)</f>
        <v/>
      </c>
      <c r="L661" s="7">
        <f t="shared" ca="1" si="122"/>
        <v>0</v>
      </c>
      <c r="M661" s="7" t="str">
        <f t="shared" ca="1" si="124"/>
        <v/>
      </c>
      <c r="N661" s="7">
        <f t="shared" ca="1" si="123"/>
        <v>0</v>
      </c>
      <c r="O661" s="9" t="str">
        <f ca="1">IF(N661&gt;-1,INDIRECT(ADDRESS(ROW(),13)),IF(N661&lt;N660,CONCATENATE("&lt;page-count count=",CHAR(34),1+LARGE(N:N,1)-LARGE(N:N,2),CHAR(34),"/&gt;"),INDIRECT(ADDRESS(ROW()-1,13))))</f>
        <v/>
      </c>
      <c r="P661" s="1">
        <f>IF(ROW()&lt;$S$4+2,IF('XML a procesar'!A660="",P660,IF(MID('XML a procesar'!A660,1,1)="&lt;",P660,P660+1)),P660)</f>
        <v>1</v>
      </c>
      <c r="Q661" s="3"/>
    </row>
    <row r="662" spans="1:17" x14ac:dyDescent="0.25">
      <c r="A662" s="1" t="str">
        <f>IF('XML a procesar'!A661&gt;0,'XML a procesar'!A661,"")</f>
        <v/>
      </c>
      <c r="B662" s="7">
        <f t="shared" si="114"/>
        <v>0</v>
      </c>
      <c r="C662" s="1">
        <f t="shared" si="117"/>
        <v>0</v>
      </c>
      <c r="D662" s="1">
        <f t="shared" si="115"/>
        <v>0</v>
      </c>
      <c r="E662" s="1">
        <f t="shared" si="118"/>
        <v>0</v>
      </c>
      <c r="F662" s="1" t="str">
        <f t="shared" ca="1" si="116"/>
        <v/>
      </c>
      <c r="G662" s="1">
        <f t="shared" ca="1" si="119"/>
        <v>0</v>
      </c>
      <c r="H662" s="1">
        <f ca="1">IF(AND(G661&gt;0,G662&gt;G661,NOT(ISERROR(MATCH(G661,D:D,0)))),H661+1,H661)</f>
        <v>0</v>
      </c>
      <c r="I662" s="1">
        <f t="shared" ca="1" si="120"/>
        <v>0</v>
      </c>
      <c r="J662" s="7" t="str">
        <f t="shared" ca="1" si="121"/>
        <v/>
      </c>
      <c r="K662" s="1" t="str">
        <f ca="1">IF(J662="Linea_para_MAIL_creada_por_LuXML",IF(ISERROR(MATCH(INDIRECT(ADDRESS(ROW()-G662,7)),D:D,0)),J662,INDIRECT(ADDRESS(MATCH(INDIRECT(ADDRESS(ROW()-G662,7)),D:D,0),1))),J662)</f>
        <v/>
      </c>
      <c r="L662" s="7">
        <f t="shared" ca="1" si="122"/>
        <v>0</v>
      </c>
      <c r="M662" s="7" t="str">
        <f t="shared" ca="1" si="124"/>
        <v/>
      </c>
      <c r="N662" s="7">
        <f t="shared" ca="1" si="123"/>
        <v>0</v>
      </c>
      <c r="O662" s="9" t="str">
        <f ca="1">IF(N662&gt;-1,INDIRECT(ADDRESS(ROW(),13)),IF(N662&lt;N661,CONCATENATE("&lt;page-count count=",CHAR(34),1+LARGE(N:N,1)-LARGE(N:N,2),CHAR(34),"/&gt;"),INDIRECT(ADDRESS(ROW()-1,13))))</f>
        <v/>
      </c>
      <c r="P662" s="1">
        <f>IF(ROW()&lt;$S$4+2,IF('XML a procesar'!A661="",P661,IF(MID('XML a procesar'!A661,1,1)="&lt;",P661,P661+1)),P661)</f>
        <v>1</v>
      </c>
      <c r="Q662" s="3"/>
    </row>
    <row r="663" spans="1:17" x14ac:dyDescent="0.25">
      <c r="A663" s="1" t="str">
        <f>IF('XML a procesar'!A662&gt;0,'XML a procesar'!A662,"")</f>
        <v/>
      </c>
      <c r="B663" s="7">
        <f t="shared" si="114"/>
        <v>0</v>
      </c>
      <c r="C663" s="1">
        <f t="shared" si="117"/>
        <v>0</v>
      </c>
      <c r="D663" s="1">
        <f t="shared" si="115"/>
        <v>0</v>
      </c>
      <c r="E663" s="1">
        <f t="shared" si="118"/>
        <v>0</v>
      </c>
      <c r="F663" s="1" t="str">
        <f t="shared" ca="1" si="116"/>
        <v/>
      </c>
      <c r="G663" s="1">
        <f t="shared" ca="1" si="119"/>
        <v>0</v>
      </c>
      <c r="H663" s="1">
        <f ca="1">IF(AND(G662&gt;0,G663&gt;G662,NOT(ISERROR(MATCH(G662,D:D,0)))),H662+1,H662)</f>
        <v>0</v>
      </c>
      <c r="I663" s="1">
        <f t="shared" ca="1" si="120"/>
        <v>0</v>
      </c>
      <c r="J663" s="7" t="str">
        <f t="shared" ca="1" si="121"/>
        <v/>
      </c>
      <c r="K663" s="1" t="str">
        <f ca="1">IF(J663="Linea_para_MAIL_creada_por_LuXML",IF(ISERROR(MATCH(INDIRECT(ADDRESS(ROW()-G663,7)),D:D,0)),J663,INDIRECT(ADDRESS(MATCH(INDIRECT(ADDRESS(ROW()-G663,7)),D:D,0),1))),J663)</f>
        <v/>
      </c>
      <c r="L663" s="7">
        <f t="shared" ca="1" si="122"/>
        <v>0</v>
      </c>
      <c r="M663" s="7" t="str">
        <f t="shared" ca="1" si="124"/>
        <v/>
      </c>
      <c r="N663" s="7">
        <f t="shared" ca="1" si="123"/>
        <v>0</v>
      </c>
      <c r="O663" s="9" t="str">
        <f ca="1">IF(N663&gt;-1,INDIRECT(ADDRESS(ROW(),13)),IF(N663&lt;N662,CONCATENATE("&lt;page-count count=",CHAR(34),1+LARGE(N:N,1)-LARGE(N:N,2),CHAR(34),"/&gt;"),INDIRECT(ADDRESS(ROW()-1,13))))</f>
        <v/>
      </c>
      <c r="P663" s="1">
        <f>IF(ROW()&lt;$S$4+2,IF('XML a procesar'!A662="",P662,IF(MID('XML a procesar'!A662,1,1)="&lt;",P662,P662+1)),P662)</f>
        <v>1</v>
      </c>
      <c r="Q663" s="3"/>
    </row>
    <row r="664" spans="1:17" x14ac:dyDescent="0.25">
      <c r="A664" s="1" t="str">
        <f>IF('XML a procesar'!A663&gt;0,'XML a procesar'!A663,"")</f>
        <v/>
      </c>
      <c r="B664" s="7">
        <f t="shared" si="114"/>
        <v>0</v>
      </c>
      <c r="C664" s="1">
        <f t="shared" si="117"/>
        <v>0</v>
      </c>
      <c r="D664" s="1">
        <f t="shared" si="115"/>
        <v>0</v>
      </c>
      <c r="E664" s="1">
        <f t="shared" si="118"/>
        <v>0</v>
      </c>
      <c r="F664" s="1" t="str">
        <f t="shared" ca="1" si="116"/>
        <v/>
      </c>
      <c r="G664" s="1">
        <f t="shared" ca="1" si="119"/>
        <v>0</v>
      </c>
      <c r="H664" s="1">
        <f ca="1">IF(AND(G663&gt;0,G664&gt;G663,NOT(ISERROR(MATCH(G663,D:D,0)))),H663+1,H663)</f>
        <v>0</v>
      </c>
      <c r="I664" s="1">
        <f t="shared" ca="1" si="120"/>
        <v>0</v>
      </c>
      <c r="J664" s="7" t="str">
        <f t="shared" ca="1" si="121"/>
        <v/>
      </c>
      <c r="K664" s="1" t="str">
        <f ca="1">IF(J664="Linea_para_MAIL_creada_por_LuXML",IF(ISERROR(MATCH(INDIRECT(ADDRESS(ROW()-G664,7)),D:D,0)),J664,INDIRECT(ADDRESS(MATCH(INDIRECT(ADDRESS(ROW()-G664,7)),D:D,0),1))),J664)</f>
        <v/>
      </c>
      <c r="L664" s="7">
        <f t="shared" ca="1" si="122"/>
        <v>0</v>
      </c>
      <c r="M664" s="7" t="str">
        <f t="shared" ca="1" si="124"/>
        <v/>
      </c>
      <c r="N664" s="7">
        <f t="shared" ca="1" si="123"/>
        <v>0</v>
      </c>
      <c r="O664" s="9" t="str">
        <f ca="1">IF(N664&gt;-1,INDIRECT(ADDRESS(ROW(),13)),IF(N664&lt;N663,CONCATENATE("&lt;page-count count=",CHAR(34),1+LARGE(N:N,1)-LARGE(N:N,2),CHAR(34),"/&gt;"),INDIRECT(ADDRESS(ROW()-1,13))))</f>
        <v/>
      </c>
      <c r="P664" s="1">
        <f>IF(ROW()&lt;$S$4+2,IF('XML a procesar'!A663="",P663,IF(MID('XML a procesar'!A663,1,1)="&lt;",P663,P663+1)),P663)</f>
        <v>1</v>
      </c>
      <c r="Q664" s="3"/>
    </row>
    <row r="665" spans="1:17" x14ac:dyDescent="0.25">
      <c r="A665" s="1" t="str">
        <f>IF('XML a procesar'!A664&gt;0,'XML a procesar'!A664,"")</f>
        <v/>
      </c>
      <c r="B665" s="7">
        <f t="shared" si="114"/>
        <v>0</v>
      </c>
      <c r="C665" s="1">
        <f t="shared" si="117"/>
        <v>0</v>
      </c>
      <c r="D665" s="1">
        <f t="shared" si="115"/>
        <v>0</v>
      </c>
      <c r="E665" s="1">
        <f t="shared" si="118"/>
        <v>0</v>
      </c>
      <c r="F665" s="1" t="str">
        <f t="shared" ca="1" si="116"/>
        <v/>
      </c>
      <c r="G665" s="1">
        <f t="shared" ca="1" si="119"/>
        <v>0</v>
      </c>
      <c r="H665" s="1">
        <f ca="1">IF(AND(G664&gt;0,G665&gt;G664,NOT(ISERROR(MATCH(G664,D:D,0)))),H664+1,H664)</f>
        <v>0</v>
      </c>
      <c r="I665" s="1">
        <f t="shared" ca="1" si="120"/>
        <v>0</v>
      </c>
      <c r="J665" s="7" t="str">
        <f t="shared" ca="1" si="121"/>
        <v/>
      </c>
      <c r="K665" s="1" t="str">
        <f ca="1">IF(J665="Linea_para_MAIL_creada_por_LuXML",IF(ISERROR(MATCH(INDIRECT(ADDRESS(ROW()-G665,7)),D:D,0)),J665,INDIRECT(ADDRESS(MATCH(INDIRECT(ADDRESS(ROW()-G665,7)),D:D,0),1))),J665)</f>
        <v/>
      </c>
      <c r="L665" s="7">
        <f t="shared" ca="1" si="122"/>
        <v>0</v>
      </c>
      <c r="M665" s="7" t="str">
        <f t="shared" ca="1" si="124"/>
        <v/>
      </c>
      <c r="N665" s="7">
        <f t="shared" ca="1" si="123"/>
        <v>0</v>
      </c>
      <c r="O665" s="9" t="str">
        <f ca="1">IF(N665&gt;-1,INDIRECT(ADDRESS(ROW(),13)),IF(N665&lt;N664,CONCATENATE("&lt;page-count count=",CHAR(34),1+LARGE(N:N,1)-LARGE(N:N,2),CHAR(34),"/&gt;"),INDIRECT(ADDRESS(ROW()-1,13))))</f>
        <v/>
      </c>
      <c r="P665" s="1">
        <f>IF(ROW()&lt;$S$4+2,IF('XML a procesar'!A664="",P664,IF(MID('XML a procesar'!A664,1,1)="&lt;",P664,P664+1)),P664)</f>
        <v>1</v>
      </c>
      <c r="Q665" s="3"/>
    </row>
    <row r="666" spans="1:17" x14ac:dyDescent="0.25">
      <c r="A666" s="1" t="str">
        <f>IF('XML a procesar'!A665&gt;0,'XML a procesar'!A665,"")</f>
        <v/>
      </c>
      <c r="B666" s="7">
        <f t="shared" si="114"/>
        <v>0</v>
      </c>
      <c r="C666" s="1">
        <f t="shared" si="117"/>
        <v>0</v>
      </c>
      <c r="D666" s="1">
        <f t="shared" si="115"/>
        <v>0</v>
      </c>
      <c r="E666" s="1">
        <f t="shared" si="118"/>
        <v>0</v>
      </c>
      <c r="F666" s="1" t="str">
        <f t="shared" ca="1" si="116"/>
        <v/>
      </c>
      <c r="G666" s="1">
        <f t="shared" ca="1" si="119"/>
        <v>0</v>
      </c>
      <c r="H666" s="1">
        <f ca="1">IF(AND(G665&gt;0,G666&gt;G665,NOT(ISERROR(MATCH(G665,D:D,0)))),H665+1,H665)</f>
        <v>0</v>
      </c>
      <c r="I666" s="1">
        <f t="shared" ca="1" si="120"/>
        <v>0</v>
      </c>
      <c r="J666" s="7" t="str">
        <f t="shared" ca="1" si="121"/>
        <v/>
      </c>
      <c r="K666" s="1" t="str">
        <f ca="1">IF(J666="Linea_para_MAIL_creada_por_LuXML",IF(ISERROR(MATCH(INDIRECT(ADDRESS(ROW()-G666,7)),D:D,0)),J666,INDIRECT(ADDRESS(MATCH(INDIRECT(ADDRESS(ROW()-G666,7)),D:D,0),1))),J666)</f>
        <v/>
      </c>
      <c r="L666" s="7">
        <f t="shared" ca="1" si="122"/>
        <v>0</v>
      </c>
      <c r="M666" s="7" t="str">
        <f t="shared" ca="1" si="124"/>
        <v/>
      </c>
      <c r="N666" s="7">
        <f t="shared" ca="1" si="123"/>
        <v>0</v>
      </c>
      <c r="O666" s="9" t="str">
        <f ca="1">IF(N666&gt;-1,INDIRECT(ADDRESS(ROW(),13)),IF(N666&lt;N665,CONCATENATE("&lt;page-count count=",CHAR(34),1+LARGE(N:N,1)-LARGE(N:N,2),CHAR(34),"/&gt;"),INDIRECT(ADDRESS(ROW()-1,13))))</f>
        <v/>
      </c>
      <c r="P666" s="1">
        <f>IF(ROW()&lt;$S$4+2,IF('XML a procesar'!A665="",P665,IF(MID('XML a procesar'!A665,1,1)="&lt;",P665,P665+1)),P665)</f>
        <v>1</v>
      </c>
      <c r="Q666" s="3"/>
    </row>
    <row r="667" spans="1:17" x14ac:dyDescent="0.25">
      <c r="A667" s="1" t="str">
        <f>IF('XML a procesar'!A666&gt;0,'XML a procesar'!A666,"")</f>
        <v/>
      </c>
      <c r="B667" s="7">
        <f t="shared" si="114"/>
        <v>0</v>
      </c>
      <c r="C667" s="1">
        <f t="shared" si="117"/>
        <v>0</v>
      </c>
      <c r="D667" s="1">
        <f t="shared" si="115"/>
        <v>0</v>
      </c>
      <c r="E667" s="1">
        <f t="shared" si="118"/>
        <v>0</v>
      </c>
      <c r="F667" s="1" t="str">
        <f t="shared" ca="1" si="116"/>
        <v/>
      </c>
      <c r="G667" s="1">
        <f t="shared" ca="1" si="119"/>
        <v>0</v>
      </c>
      <c r="H667" s="1">
        <f ca="1">IF(AND(G666&gt;0,G667&gt;G666,NOT(ISERROR(MATCH(G666,D:D,0)))),H666+1,H666)</f>
        <v>0</v>
      </c>
      <c r="I667" s="1">
        <f t="shared" ca="1" si="120"/>
        <v>0</v>
      </c>
      <c r="J667" s="7" t="str">
        <f t="shared" ca="1" si="121"/>
        <v/>
      </c>
      <c r="K667" s="1" t="str">
        <f ca="1">IF(J667="Linea_para_MAIL_creada_por_LuXML",IF(ISERROR(MATCH(INDIRECT(ADDRESS(ROW()-G667,7)),D:D,0)),J667,INDIRECT(ADDRESS(MATCH(INDIRECT(ADDRESS(ROW()-G667,7)),D:D,0),1))),J667)</f>
        <v/>
      </c>
      <c r="L667" s="7">
        <f t="shared" ca="1" si="122"/>
        <v>0</v>
      </c>
      <c r="M667" s="7" t="str">
        <f t="shared" ca="1" si="124"/>
        <v/>
      </c>
      <c r="N667" s="7">
        <f t="shared" ca="1" si="123"/>
        <v>0</v>
      </c>
      <c r="O667" s="9" t="str">
        <f ca="1">IF(N667&gt;-1,INDIRECT(ADDRESS(ROW(),13)),IF(N667&lt;N666,CONCATENATE("&lt;page-count count=",CHAR(34),1+LARGE(N:N,1)-LARGE(N:N,2),CHAR(34),"/&gt;"),INDIRECT(ADDRESS(ROW()-1,13))))</f>
        <v/>
      </c>
      <c r="P667" s="1">
        <f>IF(ROW()&lt;$S$4+2,IF('XML a procesar'!A666="",P666,IF(MID('XML a procesar'!A666,1,1)="&lt;",P666,P666+1)),P666)</f>
        <v>1</v>
      </c>
      <c r="Q667" s="3"/>
    </row>
    <row r="668" spans="1:17" x14ac:dyDescent="0.25">
      <c r="A668" s="1" t="str">
        <f>IF('XML a procesar'!A667&gt;0,'XML a procesar'!A667,"")</f>
        <v/>
      </c>
      <c r="B668" s="7">
        <f t="shared" si="114"/>
        <v>0</v>
      </c>
      <c r="C668" s="1">
        <f t="shared" si="117"/>
        <v>0</v>
      </c>
      <c r="D668" s="1">
        <f t="shared" si="115"/>
        <v>0</v>
      </c>
      <c r="E668" s="1">
        <f t="shared" si="118"/>
        <v>0</v>
      </c>
      <c r="F668" s="1" t="str">
        <f t="shared" ca="1" si="116"/>
        <v/>
      </c>
      <c r="G668" s="1">
        <f t="shared" ca="1" si="119"/>
        <v>0</v>
      </c>
      <c r="H668" s="1">
        <f ca="1">IF(AND(G667&gt;0,G668&gt;G667,NOT(ISERROR(MATCH(G667,D:D,0)))),H667+1,H667)</f>
        <v>0</v>
      </c>
      <c r="I668" s="1">
        <f t="shared" ca="1" si="120"/>
        <v>0</v>
      </c>
      <c r="J668" s="7" t="str">
        <f t="shared" ca="1" si="121"/>
        <v/>
      </c>
      <c r="K668" s="1" t="str">
        <f ca="1">IF(J668="Linea_para_MAIL_creada_por_LuXML",IF(ISERROR(MATCH(INDIRECT(ADDRESS(ROW()-G668,7)),D:D,0)),J668,INDIRECT(ADDRESS(MATCH(INDIRECT(ADDRESS(ROW()-G668,7)),D:D,0),1))),J668)</f>
        <v/>
      </c>
      <c r="L668" s="7">
        <f t="shared" ca="1" si="122"/>
        <v>0</v>
      </c>
      <c r="M668" s="7" t="str">
        <f t="shared" ca="1" si="124"/>
        <v/>
      </c>
      <c r="N668" s="7">
        <f t="shared" ca="1" si="123"/>
        <v>0</v>
      </c>
      <c r="O668" s="9" t="str">
        <f ca="1">IF(N668&gt;-1,INDIRECT(ADDRESS(ROW(),13)),IF(N668&lt;N667,CONCATENATE("&lt;page-count count=",CHAR(34),1+LARGE(N:N,1)-LARGE(N:N,2),CHAR(34),"/&gt;"),INDIRECT(ADDRESS(ROW()-1,13))))</f>
        <v/>
      </c>
      <c r="P668" s="1">
        <f>IF(ROW()&lt;$S$4+2,IF('XML a procesar'!A667="",P667,IF(MID('XML a procesar'!A667,1,1)="&lt;",P667,P667+1)),P667)</f>
        <v>1</v>
      </c>
      <c r="Q668" s="3"/>
    </row>
    <row r="669" spans="1:17" x14ac:dyDescent="0.25">
      <c r="A669" s="1" t="str">
        <f>IF('XML a procesar'!A668&gt;0,'XML a procesar'!A668,"")</f>
        <v/>
      </c>
      <c r="B669" s="7">
        <f t="shared" si="114"/>
        <v>0</v>
      </c>
      <c r="C669" s="1">
        <f t="shared" si="117"/>
        <v>0</v>
      </c>
      <c r="D669" s="1">
        <f t="shared" si="115"/>
        <v>0</v>
      </c>
      <c r="E669" s="1">
        <f t="shared" si="118"/>
        <v>0</v>
      </c>
      <c r="F669" s="1" t="str">
        <f t="shared" ca="1" si="116"/>
        <v/>
      </c>
      <c r="G669" s="1">
        <f t="shared" ca="1" si="119"/>
        <v>0</v>
      </c>
      <c r="H669" s="1">
        <f ca="1">IF(AND(G668&gt;0,G669&gt;G668,NOT(ISERROR(MATCH(G668,D:D,0)))),H668+1,H668)</f>
        <v>0</v>
      </c>
      <c r="I669" s="1">
        <f t="shared" ca="1" si="120"/>
        <v>0</v>
      </c>
      <c r="J669" s="7" t="str">
        <f t="shared" ca="1" si="121"/>
        <v/>
      </c>
      <c r="K669" s="1" t="str">
        <f ca="1">IF(J669="Linea_para_MAIL_creada_por_LuXML",IF(ISERROR(MATCH(INDIRECT(ADDRESS(ROW()-G669,7)),D:D,0)),J669,INDIRECT(ADDRESS(MATCH(INDIRECT(ADDRESS(ROW()-G669,7)),D:D,0),1))),J669)</f>
        <v/>
      </c>
      <c r="L669" s="7">
        <f t="shared" ca="1" si="122"/>
        <v>0</v>
      </c>
      <c r="M669" s="7" t="str">
        <f t="shared" ca="1" si="124"/>
        <v/>
      </c>
      <c r="N669" s="7">
        <f t="shared" ca="1" si="123"/>
        <v>0</v>
      </c>
      <c r="O669" s="9" t="str">
        <f ca="1">IF(N669&gt;-1,INDIRECT(ADDRESS(ROW(),13)),IF(N669&lt;N668,CONCATENATE("&lt;page-count count=",CHAR(34),1+LARGE(N:N,1)-LARGE(N:N,2),CHAR(34),"/&gt;"),INDIRECT(ADDRESS(ROW()-1,13))))</f>
        <v/>
      </c>
      <c r="P669" s="1">
        <f>IF(ROW()&lt;$S$4+2,IF('XML a procesar'!A668="",P668,IF(MID('XML a procesar'!A668,1,1)="&lt;",P668,P668+1)),P668)</f>
        <v>1</v>
      </c>
      <c r="Q669" s="3"/>
    </row>
    <row r="670" spans="1:17" x14ac:dyDescent="0.25">
      <c r="A670" s="1" t="str">
        <f>IF('XML a procesar'!A669&gt;0,'XML a procesar'!A669,"")</f>
        <v/>
      </c>
      <c r="B670" s="7">
        <f t="shared" si="114"/>
        <v>0</v>
      </c>
      <c r="C670" s="1">
        <f t="shared" si="117"/>
        <v>0</v>
      </c>
      <c r="D670" s="1">
        <f t="shared" si="115"/>
        <v>0</v>
      </c>
      <c r="E670" s="1">
        <f t="shared" si="118"/>
        <v>0</v>
      </c>
      <c r="F670" s="1" t="str">
        <f t="shared" ca="1" si="116"/>
        <v/>
      </c>
      <c r="G670" s="1">
        <f t="shared" ca="1" si="119"/>
        <v>0</v>
      </c>
      <c r="H670" s="1">
        <f ca="1">IF(AND(G669&gt;0,G670&gt;G669,NOT(ISERROR(MATCH(G669,D:D,0)))),H669+1,H669)</f>
        <v>0</v>
      </c>
      <c r="I670" s="1">
        <f t="shared" ca="1" si="120"/>
        <v>0</v>
      </c>
      <c r="J670" s="7" t="str">
        <f t="shared" ca="1" si="121"/>
        <v/>
      </c>
      <c r="K670" s="1" t="str">
        <f ca="1">IF(J670="Linea_para_MAIL_creada_por_LuXML",IF(ISERROR(MATCH(INDIRECT(ADDRESS(ROW()-G670,7)),D:D,0)),J670,INDIRECT(ADDRESS(MATCH(INDIRECT(ADDRESS(ROW()-G670,7)),D:D,0),1))),J670)</f>
        <v/>
      </c>
      <c r="L670" s="7">
        <f t="shared" ca="1" si="122"/>
        <v>0</v>
      </c>
      <c r="M670" s="7" t="str">
        <f t="shared" ca="1" si="124"/>
        <v/>
      </c>
      <c r="N670" s="7">
        <f t="shared" ca="1" si="123"/>
        <v>0</v>
      </c>
      <c r="O670" s="9" t="str">
        <f ca="1">IF(N670&gt;-1,INDIRECT(ADDRESS(ROW(),13)),IF(N670&lt;N669,CONCATENATE("&lt;page-count count=",CHAR(34),1+LARGE(N:N,1)-LARGE(N:N,2),CHAR(34),"/&gt;"),INDIRECT(ADDRESS(ROW()-1,13))))</f>
        <v/>
      </c>
      <c r="P670" s="1">
        <f>IF(ROW()&lt;$S$4+2,IF('XML a procesar'!A669="",P669,IF(MID('XML a procesar'!A669,1,1)="&lt;",P669,P669+1)),P669)</f>
        <v>1</v>
      </c>
      <c r="Q670" s="3"/>
    </row>
    <row r="671" spans="1:17" x14ac:dyDescent="0.25">
      <c r="A671" s="1" t="str">
        <f>IF('XML a procesar'!A670&gt;0,'XML a procesar'!A670,"")</f>
        <v/>
      </c>
      <c r="B671" s="7">
        <f t="shared" si="114"/>
        <v>0</v>
      </c>
      <c r="C671" s="1">
        <f t="shared" si="117"/>
        <v>0</v>
      </c>
      <c r="D671" s="1">
        <f t="shared" si="115"/>
        <v>0</v>
      </c>
      <c r="E671" s="1">
        <f t="shared" si="118"/>
        <v>0</v>
      </c>
      <c r="F671" s="1" t="str">
        <f t="shared" ca="1" si="116"/>
        <v/>
      </c>
      <c r="G671" s="1">
        <f t="shared" ca="1" si="119"/>
        <v>0</v>
      </c>
      <c r="H671" s="1">
        <f ca="1">IF(AND(G670&gt;0,G671&gt;G670,NOT(ISERROR(MATCH(G670,D:D,0)))),H670+1,H670)</f>
        <v>0</v>
      </c>
      <c r="I671" s="1">
        <f t="shared" ca="1" si="120"/>
        <v>0</v>
      </c>
      <c r="J671" s="7" t="str">
        <f t="shared" ca="1" si="121"/>
        <v/>
      </c>
      <c r="K671" s="1" t="str">
        <f ca="1">IF(J671="Linea_para_MAIL_creada_por_LuXML",IF(ISERROR(MATCH(INDIRECT(ADDRESS(ROW()-G671,7)),D:D,0)),J671,INDIRECT(ADDRESS(MATCH(INDIRECT(ADDRESS(ROW()-G671,7)),D:D,0),1))),J671)</f>
        <v/>
      </c>
      <c r="L671" s="7">
        <f t="shared" ca="1" si="122"/>
        <v>0</v>
      </c>
      <c r="M671" s="7" t="str">
        <f t="shared" ca="1" si="124"/>
        <v/>
      </c>
      <c r="N671" s="7">
        <f t="shared" ca="1" si="123"/>
        <v>0</v>
      </c>
      <c r="O671" s="9" t="str">
        <f ca="1">IF(N671&gt;-1,INDIRECT(ADDRESS(ROW(),13)),IF(N671&lt;N670,CONCATENATE("&lt;page-count count=",CHAR(34),1+LARGE(N:N,1)-LARGE(N:N,2),CHAR(34),"/&gt;"),INDIRECT(ADDRESS(ROW()-1,13))))</f>
        <v/>
      </c>
      <c r="P671" s="1">
        <f>IF(ROW()&lt;$S$4+2,IF('XML a procesar'!A670="",P670,IF(MID('XML a procesar'!A670,1,1)="&lt;",P670,P670+1)),P670)</f>
        <v>1</v>
      </c>
      <c r="Q671" s="3"/>
    </row>
    <row r="672" spans="1:17" x14ac:dyDescent="0.25">
      <c r="A672" s="1" t="str">
        <f>IF('XML a procesar'!A671&gt;0,'XML a procesar'!A671,"")</f>
        <v/>
      </c>
      <c r="B672" s="7">
        <f t="shared" si="114"/>
        <v>0</v>
      </c>
      <c r="C672" s="1">
        <f t="shared" si="117"/>
        <v>0</v>
      </c>
      <c r="D672" s="1">
        <f t="shared" si="115"/>
        <v>0</v>
      </c>
      <c r="E672" s="1">
        <f t="shared" si="118"/>
        <v>0</v>
      </c>
      <c r="F672" s="1" t="str">
        <f t="shared" ca="1" si="116"/>
        <v/>
      </c>
      <c r="G672" s="1">
        <f t="shared" ca="1" si="119"/>
        <v>0</v>
      </c>
      <c r="H672" s="1">
        <f ca="1">IF(AND(G671&gt;0,G672&gt;G671,NOT(ISERROR(MATCH(G671,D:D,0)))),H671+1,H671)</f>
        <v>0</v>
      </c>
      <c r="I672" s="1">
        <f t="shared" ca="1" si="120"/>
        <v>0</v>
      </c>
      <c r="J672" s="7" t="str">
        <f t="shared" ca="1" si="121"/>
        <v/>
      </c>
      <c r="K672" s="1" t="str">
        <f ca="1">IF(J672="Linea_para_MAIL_creada_por_LuXML",IF(ISERROR(MATCH(INDIRECT(ADDRESS(ROW()-G672,7)),D:D,0)),J672,INDIRECT(ADDRESS(MATCH(INDIRECT(ADDRESS(ROW()-G672,7)),D:D,0),1))),J672)</f>
        <v/>
      </c>
      <c r="L672" s="7">
        <f t="shared" ca="1" si="122"/>
        <v>0</v>
      </c>
      <c r="M672" s="7" t="str">
        <f t="shared" ca="1" si="124"/>
        <v/>
      </c>
      <c r="N672" s="7">
        <f t="shared" ca="1" si="123"/>
        <v>0</v>
      </c>
      <c r="O672" s="9" t="str">
        <f ca="1">IF(N672&gt;-1,INDIRECT(ADDRESS(ROW(),13)),IF(N672&lt;N671,CONCATENATE("&lt;page-count count=",CHAR(34),1+LARGE(N:N,1)-LARGE(N:N,2),CHAR(34),"/&gt;"),INDIRECT(ADDRESS(ROW()-1,13))))</f>
        <v/>
      </c>
      <c r="P672" s="1">
        <f>IF(ROW()&lt;$S$4+2,IF('XML a procesar'!A671="",P671,IF(MID('XML a procesar'!A671,1,1)="&lt;",P671,P671+1)),P671)</f>
        <v>1</v>
      </c>
      <c r="Q672" s="3"/>
    </row>
    <row r="673" spans="1:17" x14ac:dyDescent="0.25">
      <c r="A673" s="1" t="str">
        <f>IF('XML a procesar'!A672&gt;0,'XML a procesar'!A672,"")</f>
        <v/>
      </c>
      <c r="B673" s="7">
        <f t="shared" si="114"/>
        <v>0</v>
      </c>
      <c r="C673" s="1">
        <f t="shared" si="117"/>
        <v>0</v>
      </c>
      <c r="D673" s="1">
        <f t="shared" si="115"/>
        <v>0</v>
      </c>
      <c r="E673" s="1">
        <f t="shared" si="118"/>
        <v>0</v>
      </c>
      <c r="F673" s="1" t="str">
        <f t="shared" ca="1" si="116"/>
        <v/>
      </c>
      <c r="G673" s="1">
        <f t="shared" ca="1" si="119"/>
        <v>0</v>
      </c>
      <c r="H673" s="1">
        <f ca="1">IF(AND(G672&gt;0,G673&gt;G672,NOT(ISERROR(MATCH(G672,D:D,0)))),H672+1,H672)</f>
        <v>0</v>
      </c>
      <c r="I673" s="1">
        <f t="shared" ca="1" si="120"/>
        <v>0</v>
      </c>
      <c r="J673" s="7" t="str">
        <f t="shared" ca="1" si="121"/>
        <v/>
      </c>
      <c r="K673" s="1" t="str">
        <f ca="1">IF(J673="Linea_para_MAIL_creada_por_LuXML",IF(ISERROR(MATCH(INDIRECT(ADDRESS(ROW()-G673,7)),D:D,0)),J673,INDIRECT(ADDRESS(MATCH(INDIRECT(ADDRESS(ROW()-G673,7)),D:D,0),1))),J673)</f>
        <v/>
      </c>
      <c r="L673" s="7">
        <f t="shared" ca="1" si="122"/>
        <v>0</v>
      </c>
      <c r="M673" s="7" t="str">
        <f t="shared" ca="1" si="124"/>
        <v/>
      </c>
      <c r="N673" s="7">
        <f t="shared" ca="1" si="123"/>
        <v>0</v>
      </c>
      <c r="O673" s="9" t="str">
        <f ca="1">IF(N673&gt;-1,INDIRECT(ADDRESS(ROW(),13)),IF(N673&lt;N672,CONCATENATE("&lt;page-count count=",CHAR(34),1+LARGE(N:N,1)-LARGE(N:N,2),CHAR(34),"/&gt;"),INDIRECT(ADDRESS(ROW()-1,13))))</f>
        <v/>
      </c>
      <c r="P673" s="1">
        <f>IF(ROW()&lt;$S$4+2,IF('XML a procesar'!A672="",P672,IF(MID('XML a procesar'!A672,1,1)="&lt;",P672,P672+1)),P672)</f>
        <v>1</v>
      </c>
      <c r="Q673" s="3"/>
    </row>
    <row r="674" spans="1:17" x14ac:dyDescent="0.25">
      <c r="A674" s="1" t="str">
        <f>IF('XML a procesar'!A673&gt;0,'XML a procesar'!A673,"")</f>
        <v/>
      </c>
      <c r="B674" s="7">
        <f t="shared" si="114"/>
        <v>0</v>
      </c>
      <c r="C674" s="1">
        <f t="shared" si="117"/>
        <v>0</v>
      </c>
      <c r="D674" s="1">
        <f t="shared" si="115"/>
        <v>0</v>
      </c>
      <c r="E674" s="1">
        <f t="shared" si="118"/>
        <v>0</v>
      </c>
      <c r="F674" s="1" t="str">
        <f t="shared" ca="1" si="116"/>
        <v/>
      </c>
      <c r="G674" s="1">
        <f t="shared" ca="1" si="119"/>
        <v>0</v>
      </c>
      <c r="H674" s="1">
        <f ca="1">IF(AND(G673&gt;0,G674&gt;G673,NOT(ISERROR(MATCH(G673,D:D,0)))),H673+1,H673)</f>
        <v>0</v>
      </c>
      <c r="I674" s="1">
        <f t="shared" ca="1" si="120"/>
        <v>0</v>
      </c>
      <c r="J674" s="7" t="str">
        <f t="shared" ca="1" si="121"/>
        <v/>
      </c>
      <c r="K674" s="1" t="str">
        <f ca="1">IF(J674="Linea_para_MAIL_creada_por_LuXML",IF(ISERROR(MATCH(INDIRECT(ADDRESS(ROW()-G674,7)),D:D,0)),J674,INDIRECT(ADDRESS(MATCH(INDIRECT(ADDRESS(ROW()-G674,7)),D:D,0),1))),J674)</f>
        <v/>
      </c>
      <c r="L674" s="7">
        <f t="shared" ca="1" si="122"/>
        <v>0</v>
      </c>
      <c r="M674" s="7" t="str">
        <f t="shared" ca="1" si="124"/>
        <v/>
      </c>
      <c r="N674" s="7">
        <f t="shared" ca="1" si="123"/>
        <v>0</v>
      </c>
      <c r="O674" s="9" t="str">
        <f ca="1">IF(N674&gt;-1,INDIRECT(ADDRESS(ROW(),13)),IF(N674&lt;N673,CONCATENATE("&lt;page-count count=",CHAR(34),1+LARGE(N:N,1)-LARGE(N:N,2),CHAR(34),"/&gt;"),INDIRECT(ADDRESS(ROW()-1,13))))</f>
        <v/>
      </c>
      <c r="P674" s="1">
        <f>IF(ROW()&lt;$S$4+2,IF('XML a procesar'!A673="",P673,IF(MID('XML a procesar'!A673,1,1)="&lt;",P673,P673+1)),P673)</f>
        <v>1</v>
      </c>
      <c r="Q674" s="3"/>
    </row>
    <row r="675" spans="1:17" x14ac:dyDescent="0.25">
      <c r="A675" s="1" t="str">
        <f>IF('XML a procesar'!A674&gt;0,'XML a procesar'!A674,"")</f>
        <v/>
      </c>
      <c r="B675" s="7">
        <f t="shared" si="114"/>
        <v>0</v>
      </c>
      <c r="C675" s="1">
        <f t="shared" si="117"/>
        <v>0</v>
      </c>
      <c r="D675" s="1">
        <f t="shared" si="115"/>
        <v>0</v>
      </c>
      <c r="E675" s="1">
        <f t="shared" si="118"/>
        <v>0</v>
      </c>
      <c r="F675" s="1" t="str">
        <f t="shared" ca="1" si="116"/>
        <v/>
      </c>
      <c r="G675" s="1">
        <f t="shared" ca="1" si="119"/>
        <v>0</v>
      </c>
      <c r="H675" s="1">
        <f ca="1">IF(AND(G674&gt;0,G675&gt;G674,NOT(ISERROR(MATCH(G674,D:D,0)))),H674+1,H674)</f>
        <v>0</v>
      </c>
      <c r="I675" s="1">
        <f t="shared" ca="1" si="120"/>
        <v>0</v>
      </c>
      <c r="J675" s="7" t="str">
        <f t="shared" ca="1" si="121"/>
        <v/>
      </c>
      <c r="K675" s="1" t="str">
        <f ca="1">IF(J675="Linea_para_MAIL_creada_por_LuXML",IF(ISERROR(MATCH(INDIRECT(ADDRESS(ROW()-G675,7)),D:D,0)),J675,INDIRECT(ADDRESS(MATCH(INDIRECT(ADDRESS(ROW()-G675,7)),D:D,0),1))),J675)</f>
        <v/>
      </c>
      <c r="L675" s="7">
        <f t="shared" ca="1" si="122"/>
        <v>0</v>
      </c>
      <c r="M675" s="7" t="str">
        <f t="shared" ca="1" si="124"/>
        <v/>
      </c>
      <c r="N675" s="7">
        <f t="shared" ca="1" si="123"/>
        <v>0</v>
      </c>
      <c r="O675" s="9" t="str">
        <f ca="1">IF(N675&gt;-1,INDIRECT(ADDRESS(ROW(),13)),IF(N675&lt;N674,CONCATENATE("&lt;page-count count=",CHAR(34),1+LARGE(N:N,1)-LARGE(N:N,2),CHAR(34),"/&gt;"),INDIRECT(ADDRESS(ROW()-1,13))))</f>
        <v/>
      </c>
      <c r="P675" s="1">
        <f>IF(ROW()&lt;$S$4+2,IF('XML a procesar'!A674="",P674,IF(MID('XML a procesar'!A674,1,1)="&lt;",P674,P674+1)),P674)</f>
        <v>1</v>
      </c>
      <c r="Q675" s="3"/>
    </row>
    <row r="676" spans="1:17" x14ac:dyDescent="0.25">
      <c r="A676" s="1" t="str">
        <f>IF('XML a procesar'!A675&gt;0,'XML a procesar'!A675,"")</f>
        <v/>
      </c>
      <c r="B676" s="7">
        <f t="shared" si="114"/>
        <v>0</v>
      </c>
      <c r="C676" s="1">
        <f t="shared" si="117"/>
        <v>0</v>
      </c>
      <c r="D676" s="1">
        <f t="shared" si="115"/>
        <v>0</v>
      </c>
      <c r="E676" s="1">
        <f t="shared" si="118"/>
        <v>0</v>
      </c>
      <c r="F676" s="1" t="str">
        <f t="shared" ca="1" si="116"/>
        <v/>
      </c>
      <c r="G676" s="1">
        <f t="shared" ca="1" si="119"/>
        <v>0</v>
      </c>
      <c r="H676" s="1">
        <f ca="1">IF(AND(G675&gt;0,G676&gt;G675,NOT(ISERROR(MATCH(G675,D:D,0)))),H675+1,H675)</f>
        <v>0</v>
      </c>
      <c r="I676" s="1">
        <f t="shared" ca="1" si="120"/>
        <v>0</v>
      </c>
      <c r="J676" s="7" t="str">
        <f t="shared" ca="1" si="121"/>
        <v/>
      </c>
      <c r="K676" s="1" t="str">
        <f ca="1">IF(J676="Linea_para_MAIL_creada_por_LuXML",IF(ISERROR(MATCH(INDIRECT(ADDRESS(ROW()-G676,7)),D:D,0)),J676,INDIRECT(ADDRESS(MATCH(INDIRECT(ADDRESS(ROW()-G676,7)),D:D,0),1))),J676)</f>
        <v/>
      </c>
      <c r="L676" s="7">
        <f t="shared" ca="1" si="122"/>
        <v>0</v>
      </c>
      <c r="M676" s="7" t="str">
        <f t="shared" ca="1" si="124"/>
        <v/>
      </c>
      <c r="N676" s="7">
        <f t="shared" ca="1" si="123"/>
        <v>0</v>
      </c>
      <c r="O676" s="9" t="str">
        <f ca="1">IF(N676&gt;-1,INDIRECT(ADDRESS(ROW(),13)),IF(N676&lt;N675,CONCATENATE("&lt;page-count count=",CHAR(34),1+LARGE(N:N,1)-LARGE(N:N,2),CHAR(34),"/&gt;"),INDIRECT(ADDRESS(ROW()-1,13))))</f>
        <v/>
      </c>
      <c r="P676" s="1">
        <f>IF(ROW()&lt;$S$4+2,IF('XML a procesar'!A675="",P675,IF(MID('XML a procesar'!A675,1,1)="&lt;",P675,P675+1)),P675)</f>
        <v>1</v>
      </c>
      <c r="Q676" s="3"/>
    </row>
    <row r="677" spans="1:17" x14ac:dyDescent="0.25">
      <c r="A677" s="1" t="str">
        <f>IF('XML a procesar'!A676&gt;0,'XML a procesar'!A676,"")</f>
        <v/>
      </c>
      <c r="B677" s="7">
        <f t="shared" si="114"/>
        <v>0</v>
      </c>
      <c r="C677" s="1">
        <f t="shared" si="117"/>
        <v>0</v>
      </c>
      <c r="D677" s="1">
        <f t="shared" si="115"/>
        <v>0</v>
      </c>
      <c r="E677" s="1">
        <f t="shared" si="118"/>
        <v>0</v>
      </c>
      <c r="F677" s="1" t="str">
        <f t="shared" ca="1" si="116"/>
        <v/>
      </c>
      <c r="G677" s="1">
        <f t="shared" ca="1" si="119"/>
        <v>0</v>
      </c>
      <c r="H677" s="1">
        <f ca="1">IF(AND(G676&gt;0,G677&gt;G676,NOT(ISERROR(MATCH(G676,D:D,0)))),H676+1,H676)</f>
        <v>0</v>
      </c>
      <c r="I677" s="1">
        <f t="shared" ca="1" si="120"/>
        <v>0</v>
      </c>
      <c r="J677" s="7" t="str">
        <f t="shared" ca="1" si="121"/>
        <v/>
      </c>
      <c r="K677" s="1" t="str">
        <f ca="1">IF(J677="Linea_para_MAIL_creada_por_LuXML",IF(ISERROR(MATCH(INDIRECT(ADDRESS(ROW()-G677,7)),D:D,0)),J677,INDIRECT(ADDRESS(MATCH(INDIRECT(ADDRESS(ROW()-G677,7)),D:D,0),1))),J677)</f>
        <v/>
      </c>
      <c r="L677" s="7">
        <f t="shared" ca="1" si="122"/>
        <v>0</v>
      </c>
      <c r="M677" s="7" t="str">
        <f t="shared" ca="1" si="124"/>
        <v/>
      </c>
      <c r="N677" s="7">
        <f t="shared" ca="1" si="123"/>
        <v>0</v>
      </c>
      <c r="O677" s="9" t="str">
        <f ca="1">IF(N677&gt;-1,INDIRECT(ADDRESS(ROW(),13)),IF(N677&lt;N676,CONCATENATE("&lt;page-count count=",CHAR(34),1+LARGE(N:N,1)-LARGE(N:N,2),CHAR(34),"/&gt;"),INDIRECT(ADDRESS(ROW()-1,13))))</f>
        <v/>
      </c>
      <c r="P677" s="1">
        <f>IF(ROW()&lt;$S$4+2,IF('XML a procesar'!A676="",P676,IF(MID('XML a procesar'!A676,1,1)="&lt;",P676,P676+1)),P676)</f>
        <v>1</v>
      </c>
      <c r="Q677" s="3"/>
    </row>
    <row r="678" spans="1:17" x14ac:dyDescent="0.25">
      <c r="A678" s="1" t="str">
        <f>IF('XML a procesar'!A677&gt;0,'XML a procesar'!A677,"")</f>
        <v/>
      </c>
      <c r="B678" s="7">
        <f t="shared" si="114"/>
        <v>0</v>
      </c>
      <c r="C678" s="1">
        <f t="shared" si="117"/>
        <v>0</v>
      </c>
      <c r="D678" s="1">
        <f t="shared" si="115"/>
        <v>0</v>
      </c>
      <c r="E678" s="1">
        <f t="shared" si="118"/>
        <v>0</v>
      </c>
      <c r="F678" s="1" t="str">
        <f t="shared" ca="1" si="116"/>
        <v/>
      </c>
      <c r="G678" s="1">
        <f t="shared" ca="1" si="119"/>
        <v>0</v>
      </c>
      <c r="H678" s="1">
        <f ca="1">IF(AND(G677&gt;0,G678&gt;G677,NOT(ISERROR(MATCH(G677,D:D,0)))),H677+1,H677)</f>
        <v>0</v>
      </c>
      <c r="I678" s="1">
        <f t="shared" ca="1" si="120"/>
        <v>0</v>
      </c>
      <c r="J678" s="7" t="str">
        <f t="shared" ca="1" si="121"/>
        <v/>
      </c>
      <c r="K678" s="1" t="str">
        <f ca="1">IF(J678="Linea_para_MAIL_creada_por_LuXML",IF(ISERROR(MATCH(INDIRECT(ADDRESS(ROW()-G678,7)),D:D,0)),J678,INDIRECT(ADDRESS(MATCH(INDIRECT(ADDRESS(ROW()-G678,7)),D:D,0),1))),J678)</f>
        <v/>
      </c>
      <c r="L678" s="7">
        <f t="shared" ca="1" si="122"/>
        <v>0</v>
      </c>
      <c r="M678" s="7" t="str">
        <f t="shared" ca="1" si="124"/>
        <v/>
      </c>
      <c r="N678" s="7">
        <f t="shared" ca="1" si="123"/>
        <v>0</v>
      </c>
      <c r="O678" s="9" t="str">
        <f ca="1">IF(N678&gt;-1,INDIRECT(ADDRESS(ROW(),13)),IF(N678&lt;N677,CONCATENATE("&lt;page-count count=",CHAR(34),1+LARGE(N:N,1)-LARGE(N:N,2),CHAR(34),"/&gt;"),INDIRECT(ADDRESS(ROW()-1,13))))</f>
        <v/>
      </c>
      <c r="P678" s="1">
        <f>IF(ROW()&lt;$S$4+2,IF('XML a procesar'!A677="",P677,IF(MID('XML a procesar'!A677,1,1)="&lt;",P677,P677+1)),P677)</f>
        <v>1</v>
      </c>
      <c r="Q678" s="3"/>
    </row>
    <row r="679" spans="1:17" x14ac:dyDescent="0.25">
      <c r="A679" s="1" t="str">
        <f>IF('XML a procesar'!A678&gt;0,'XML a procesar'!A678,"")</f>
        <v/>
      </c>
      <c r="B679" s="7">
        <f t="shared" si="114"/>
        <v>0</v>
      </c>
      <c r="C679" s="1">
        <f t="shared" si="117"/>
        <v>0</v>
      </c>
      <c r="D679" s="1">
        <f t="shared" si="115"/>
        <v>0</v>
      </c>
      <c r="E679" s="1">
        <f t="shared" si="118"/>
        <v>0</v>
      </c>
      <c r="F679" s="1" t="str">
        <f t="shared" ca="1" si="116"/>
        <v/>
      </c>
      <c r="G679" s="1">
        <f t="shared" ca="1" si="119"/>
        <v>0</v>
      </c>
      <c r="H679" s="1">
        <f ca="1">IF(AND(G678&gt;0,G679&gt;G678,NOT(ISERROR(MATCH(G678,D:D,0)))),H678+1,H678)</f>
        <v>0</v>
      </c>
      <c r="I679" s="1">
        <f t="shared" ca="1" si="120"/>
        <v>0</v>
      </c>
      <c r="J679" s="7" t="str">
        <f t="shared" ca="1" si="121"/>
        <v/>
      </c>
      <c r="K679" s="1" t="str">
        <f ca="1">IF(J679="Linea_para_MAIL_creada_por_LuXML",IF(ISERROR(MATCH(INDIRECT(ADDRESS(ROW()-G679,7)),D:D,0)),J679,INDIRECT(ADDRESS(MATCH(INDIRECT(ADDRESS(ROW()-G679,7)),D:D,0),1))),J679)</f>
        <v/>
      </c>
      <c r="L679" s="7">
        <f t="shared" ca="1" si="122"/>
        <v>0</v>
      </c>
      <c r="M679" s="7" t="str">
        <f t="shared" ca="1" si="124"/>
        <v/>
      </c>
      <c r="N679" s="7">
        <f t="shared" ca="1" si="123"/>
        <v>0</v>
      </c>
      <c r="O679" s="9" t="str">
        <f ca="1">IF(N679&gt;-1,INDIRECT(ADDRESS(ROW(),13)),IF(N679&lt;N678,CONCATENATE("&lt;page-count count=",CHAR(34),1+LARGE(N:N,1)-LARGE(N:N,2),CHAR(34),"/&gt;"),INDIRECT(ADDRESS(ROW()-1,13))))</f>
        <v/>
      </c>
      <c r="P679" s="1">
        <f>IF(ROW()&lt;$S$4+2,IF('XML a procesar'!A678="",P678,IF(MID('XML a procesar'!A678,1,1)="&lt;",P678,P678+1)),P678)</f>
        <v>1</v>
      </c>
      <c r="Q679" s="3"/>
    </row>
    <row r="680" spans="1:17" x14ac:dyDescent="0.25">
      <c r="A680" s="1" t="str">
        <f>IF('XML a procesar'!A679&gt;0,'XML a procesar'!A679,"")</f>
        <v/>
      </c>
      <c r="B680" s="7">
        <f t="shared" si="114"/>
        <v>0</v>
      </c>
      <c r="C680" s="1">
        <f t="shared" si="117"/>
        <v>0</v>
      </c>
      <c r="D680" s="1">
        <f t="shared" si="115"/>
        <v>0</v>
      </c>
      <c r="E680" s="1">
        <f t="shared" si="118"/>
        <v>0</v>
      </c>
      <c r="F680" s="1" t="str">
        <f t="shared" ca="1" si="116"/>
        <v/>
      </c>
      <c r="G680" s="1">
        <f t="shared" ca="1" si="119"/>
        <v>0</v>
      </c>
      <c r="H680" s="1">
        <f ca="1">IF(AND(G679&gt;0,G680&gt;G679,NOT(ISERROR(MATCH(G679,D:D,0)))),H679+1,H679)</f>
        <v>0</v>
      </c>
      <c r="I680" s="1">
        <f t="shared" ca="1" si="120"/>
        <v>0</v>
      </c>
      <c r="J680" s="7" t="str">
        <f t="shared" ca="1" si="121"/>
        <v/>
      </c>
      <c r="K680" s="1" t="str">
        <f ca="1">IF(J680="Linea_para_MAIL_creada_por_LuXML",IF(ISERROR(MATCH(INDIRECT(ADDRESS(ROW()-G680,7)),D:D,0)),J680,INDIRECT(ADDRESS(MATCH(INDIRECT(ADDRESS(ROW()-G680,7)),D:D,0),1))),J680)</f>
        <v/>
      </c>
      <c r="L680" s="7">
        <f t="shared" ca="1" si="122"/>
        <v>0</v>
      </c>
      <c r="M680" s="7" t="str">
        <f t="shared" ca="1" si="124"/>
        <v/>
      </c>
      <c r="N680" s="7">
        <f t="shared" ca="1" si="123"/>
        <v>0</v>
      </c>
      <c r="O680" s="9" t="str">
        <f ca="1">IF(N680&gt;-1,INDIRECT(ADDRESS(ROW(),13)),IF(N680&lt;N679,CONCATENATE("&lt;page-count count=",CHAR(34),1+LARGE(N:N,1)-LARGE(N:N,2),CHAR(34),"/&gt;"),INDIRECT(ADDRESS(ROW()-1,13))))</f>
        <v/>
      </c>
      <c r="P680" s="1">
        <f>IF(ROW()&lt;$S$4+2,IF('XML a procesar'!A679="",P679,IF(MID('XML a procesar'!A679,1,1)="&lt;",P679,P679+1)),P679)</f>
        <v>1</v>
      </c>
      <c r="Q680" s="3"/>
    </row>
    <row r="681" spans="1:17" x14ac:dyDescent="0.25">
      <c r="A681" s="1" t="str">
        <f>IF('XML a procesar'!A680&gt;0,'XML a procesar'!A680,"")</f>
        <v/>
      </c>
      <c r="B681" s="7">
        <f t="shared" si="114"/>
        <v>0</v>
      </c>
      <c r="C681" s="1">
        <f t="shared" si="117"/>
        <v>0</v>
      </c>
      <c r="D681" s="1">
        <f t="shared" si="115"/>
        <v>0</v>
      </c>
      <c r="E681" s="1">
        <f t="shared" si="118"/>
        <v>0</v>
      </c>
      <c r="F681" s="1" t="str">
        <f t="shared" ca="1" si="116"/>
        <v/>
      </c>
      <c r="G681" s="1">
        <f t="shared" ca="1" si="119"/>
        <v>0</v>
      </c>
      <c r="H681" s="1">
        <f ca="1">IF(AND(G680&gt;0,G681&gt;G680,NOT(ISERROR(MATCH(G680,D:D,0)))),H680+1,H680)</f>
        <v>0</v>
      </c>
      <c r="I681" s="1">
        <f t="shared" ca="1" si="120"/>
        <v>0</v>
      </c>
      <c r="J681" s="7" t="str">
        <f t="shared" ca="1" si="121"/>
        <v/>
      </c>
      <c r="K681" s="1" t="str">
        <f ca="1">IF(J681="Linea_para_MAIL_creada_por_LuXML",IF(ISERROR(MATCH(INDIRECT(ADDRESS(ROW()-G681,7)),D:D,0)),J681,INDIRECT(ADDRESS(MATCH(INDIRECT(ADDRESS(ROW()-G681,7)),D:D,0),1))),J681)</f>
        <v/>
      </c>
      <c r="L681" s="7">
        <f t="shared" ca="1" si="122"/>
        <v>0</v>
      </c>
      <c r="M681" s="7" t="str">
        <f t="shared" ca="1" si="124"/>
        <v/>
      </c>
      <c r="N681" s="7">
        <f t="shared" ca="1" si="123"/>
        <v>0</v>
      </c>
      <c r="O681" s="9" t="str">
        <f ca="1">IF(N681&gt;-1,INDIRECT(ADDRESS(ROW(),13)),IF(N681&lt;N680,CONCATENATE("&lt;page-count count=",CHAR(34),1+LARGE(N:N,1)-LARGE(N:N,2),CHAR(34),"/&gt;"),INDIRECT(ADDRESS(ROW()-1,13))))</f>
        <v/>
      </c>
      <c r="P681" s="1">
        <f>IF(ROW()&lt;$S$4+2,IF('XML a procesar'!A680="",P680,IF(MID('XML a procesar'!A680,1,1)="&lt;",P680,P680+1)),P680)</f>
        <v>1</v>
      </c>
      <c r="Q681" s="3"/>
    </row>
    <row r="682" spans="1:17" x14ac:dyDescent="0.25">
      <c r="A682" s="1" t="str">
        <f>IF('XML a procesar'!A681&gt;0,'XML a procesar'!A681,"")</f>
        <v/>
      </c>
      <c r="B682" s="7">
        <f t="shared" si="114"/>
        <v>0</v>
      </c>
      <c r="C682" s="1">
        <f t="shared" si="117"/>
        <v>0</v>
      </c>
      <c r="D682" s="1">
        <f t="shared" si="115"/>
        <v>0</v>
      </c>
      <c r="E682" s="1">
        <f t="shared" si="118"/>
        <v>0</v>
      </c>
      <c r="F682" s="1" t="str">
        <f t="shared" ca="1" si="116"/>
        <v/>
      </c>
      <c r="G682" s="1">
        <f t="shared" ca="1" si="119"/>
        <v>0</v>
      </c>
      <c r="H682" s="1">
        <f ca="1">IF(AND(G681&gt;0,G682&gt;G681,NOT(ISERROR(MATCH(G681,D:D,0)))),H681+1,H681)</f>
        <v>0</v>
      </c>
      <c r="I682" s="1">
        <f t="shared" ca="1" si="120"/>
        <v>0</v>
      </c>
      <c r="J682" s="7" t="str">
        <f t="shared" ca="1" si="121"/>
        <v/>
      </c>
      <c r="K682" s="1" t="str">
        <f ca="1">IF(J682="Linea_para_MAIL_creada_por_LuXML",IF(ISERROR(MATCH(INDIRECT(ADDRESS(ROW()-G682,7)),D:D,0)),J682,INDIRECT(ADDRESS(MATCH(INDIRECT(ADDRESS(ROW()-G682,7)),D:D,0),1))),J682)</f>
        <v/>
      </c>
      <c r="L682" s="7">
        <f t="shared" ca="1" si="122"/>
        <v>0</v>
      </c>
      <c r="M682" s="7" t="str">
        <f t="shared" ca="1" si="124"/>
        <v/>
      </c>
      <c r="N682" s="7">
        <f t="shared" ca="1" si="123"/>
        <v>0</v>
      </c>
      <c r="O682" s="9" t="str">
        <f ca="1">IF(N682&gt;-1,INDIRECT(ADDRESS(ROW(),13)),IF(N682&lt;N681,CONCATENATE("&lt;page-count count=",CHAR(34),1+LARGE(N:N,1)-LARGE(N:N,2),CHAR(34),"/&gt;"),INDIRECT(ADDRESS(ROW()-1,13))))</f>
        <v/>
      </c>
      <c r="P682" s="1">
        <f>IF(ROW()&lt;$S$4+2,IF('XML a procesar'!A681="",P681,IF(MID('XML a procesar'!A681,1,1)="&lt;",P681,P681+1)),P681)</f>
        <v>1</v>
      </c>
      <c r="Q682" s="3"/>
    </row>
    <row r="683" spans="1:17" x14ac:dyDescent="0.25">
      <c r="A683" s="1" t="str">
        <f>IF('XML a procesar'!A682&gt;0,'XML a procesar'!A682,"")</f>
        <v/>
      </c>
      <c r="B683" s="7">
        <f t="shared" si="114"/>
        <v>0</v>
      </c>
      <c r="C683" s="1">
        <f t="shared" si="117"/>
        <v>0</v>
      </c>
      <c r="D683" s="1">
        <f t="shared" si="115"/>
        <v>0</v>
      </c>
      <c r="E683" s="1">
        <f t="shared" si="118"/>
        <v>0</v>
      </c>
      <c r="F683" s="1" t="str">
        <f t="shared" ca="1" si="116"/>
        <v/>
      </c>
      <c r="G683" s="1">
        <f t="shared" ca="1" si="119"/>
        <v>0</v>
      </c>
      <c r="H683" s="1">
        <f ca="1">IF(AND(G682&gt;0,G683&gt;G682,NOT(ISERROR(MATCH(G682,D:D,0)))),H682+1,H682)</f>
        <v>0</v>
      </c>
      <c r="I683" s="1">
        <f t="shared" ca="1" si="120"/>
        <v>0</v>
      </c>
      <c r="J683" s="7" t="str">
        <f t="shared" ca="1" si="121"/>
        <v/>
      </c>
      <c r="K683" s="1" t="str">
        <f ca="1">IF(J683="Linea_para_MAIL_creada_por_LuXML",IF(ISERROR(MATCH(INDIRECT(ADDRESS(ROW()-G683,7)),D:D,0)),J683,INDIRECT(ADDRESS(MATCH(INDIRECT(ADDRESS(ROW()-G683,7)),D:D,0),1))),J683)</f>
        <v/>
      </c>
      <c r="L683" s="7">
        <f t="shared" ca="1" si="122"/>
        <v>0</v>
      </c>
      <c r="M683" s="7" t="str">
        <f t="shared" ca="1" si="124"/>
        <v/>
      </c>
      <c r="N683" s="7">
        <f t="shared" ca="1" si="123"/>
        <v>0</v>
      </c>
      <c r="O683" s="9" t="str">
        <f ca="1">IF(N683&gt;-1,INDIRECT(ADDRESS(ROW(),13)),IF(N683&lt;N682,CONCATENATE("&lt;page-count count=",CHAR(34),1+LARGE(N:N,1)-LARGE(N:N,2),CHAR(34),"/&gt;"),INDIRECT(ADDRESS(ROW()-1,13))))</f>
        <v/>
      </c>
      <c r="P683" s="1">
        <f>IF(ROW()&lt;$S$4+2,IF('XML a procesar'!A682="",P682,IF(MID('XML a procesar'!A682,1,1)="&lt;",P682,P682+1)),P682)</f>
        <v>1</v>
      </c>
      <c r="Q683" s="3"/>
    </row>
    <row r="684" spans="1:17" x14ac:dyDescent="0.25">
      <c r="A684" s="1" t="str">
        <f>IF('XML a procesar'!A683&gt;0,'XML a procesar'!A683,"")</f>
        <v/>
      </c>
      <c r="B684" s="7">
        <f t="shared" si="114"/>
        <v>0</v>
      </c>
      <c r="C684" s="1">
        <f t="shared" si="117"/>
        <v>0</v>
      </c>
      <c r="D684" s="1">
        <f t="shared" si="115"/>
        <v>0</v>
      </c>
      <c r="E684" s="1">
        <f t="shared" si="118"/>
        <v>0</v>
      </c>
      <c r="F684" s="1" t="str">
        <f t="shared" ca="1" si="116"/>
        <v/>
      </c>
      <c r="G684" s="1">
        <f t="shared" ca="1" si="119"/>
        <v>0</v>
      </c>
      <c r="H684" s="1">
        <f ca="1">IF(AND(G683&gt;0,G684&gt;G683,NOT(ISERROR(MATCH(G683,D:D,0)))),H683+1,H683)</f>
        <v>0</v>
      </c>
      <c r="I684" s="1">
        <f t="shared" ca="1" si="120"/>
        <v>0</v>
      </c>
      <c r="J684" s="7" t="str">
        <f t="shared" ca="1" si="121"/>
        <v/>
      </c>
      <c r="K684" s="1" t="str">
        <f ca="1">IF(J684="Linea_para_MAIL_creada_por_LuXML",IF(ISERROR(MATCH(INDIRECT(ADDRESS(ROW()-G684,7)),D:D,0)),J684,INDIRECT(ADDRESS(MATCH(INDIRECT(ADDRESS(ROW()-G684,7)),D:D,0),1))),J684)</f>
        <v/>
      </c>
      <c r="L684" s="7">
        <f t="shared" ca="1" si="122"/>
        <v>0</v>
      </c>
      <c r="M684" s="7" t="str">
        <f t="shared" ca="1" si="124"/>
        <v/>
      </c>
      <c r="N684" s="7">
        <f t="shared" ca="1" si="123"/>
        <v>0</v>
      </c>
      <c r="O684" s="9" t="str">
        <f ca="1">IF(N684&gt;-1,INDIRECT(ADDRESS(ROW(),13)),IF(N684&lt;N683,CONCATENATE("&lt;page-count count=",CHAR(34),1+LARGE(N:N,1)-LARGE(N:N,2),CHAR(34),"/&gt;"),INDIRECT(ADDRESS(ROW()-1,13))))</f>
        <v/>
      </c>
      <c r="P684" s="1">
        <f>IF(ROW()&lt;$S$4+2,IF('XML a procesar'!A683="",P683,IF(MID('XML a procesar'!A683,1,1)="&lt;",P683,P683+1)),P683)</f>
        <v>1</v>
      </c>
      <c r="Q684" s="3"/>
    </row>
    <row r="685" spans="1:17" x14ac:dyDescent="0.25">
      <c r="A685" s="1" t="str">
        <f>IF('XML a procesar'!A684&gt;0,'XML a procesar'!A684,"")</f>
        <v/>
      </c>
      <c r="B685" s="7">
        <f t="shared" si="114"/>
        <v>0</v>
      </c>
      <c r="C685" s="1">
        <f t="shared" si="117"/>
        <v>0</v>
      </c>
      <c r="D685" s="1">
        <f t="shared" si="115"/>
        <v>0</v>
      </c>
      <c r="E685" s="1">
        <f t="shared" si="118"/>
        <v>0</v>
      </c>
      <c r="F685" s="1" t="str">
        <f t="shared" ca="1" si="116"/>
        <v/>
      </c>
      <c r="G685" s="1">
        <f t="shared" ca="1" si="119"/>
        <v>0</v>
      </c>
      <c r="H685" s="1">
        <f ca="1">IF(AND(G684&gt;0,G685&gt;G684,NOT(ISERROR(MATCH(G684,D:D,0)))),H684+1,H684)</f>
        <v>0</v>
      </c>
      <c r="I685" s="1">
        <f t="shared" ca="1" si="120"/>
        <v>0</v>
      </c>
      <c r="J685" s="7" t="str">
        <f t="shared" ca="1" si="121"/>
        <v/>
      </c>
      <c r="K685" s="1" t="str">
        <f ca="1">IF(J685="Linea_para_MAIL_creada_por_LuXML",IF(ISERROR(MATCH(INDIRECT(ADDRESS(ROW()-G685,7)),D:D,0)),J685,INDIRECT(ADDRESS(MATCH(INDIRECT(ADDRESS(ROW()-G685,7)),D:D,0),1))),J685)</f>
        <v/>
      </c>
      <c r="L685" s="7">
        <f t="shared" ca="1" si="122"/>
        <v>0</v>
      </c>
      <c r="M685" s="7" t="str">
        <f t="shared" ca="1" si="124"/>
        <v/>
      </c>
      <c r="N685" s="7">
        <f t="shared" ca="1" si="123"/>
        <v>0</v>
      </c>
      <c r="O685" s="9" t="str">
        <f ca="1">IF(N685&gt;-1,INDIRECT(ADDRESS(ROW(),13)),IF(N685&lt;N684,CONCATENATE("&lt;page-count count=",CHAR(34),1+LARGE(N:N,1)-LARGE(N:N,2),CHAR(34),"/&gt;"),INDIRECT(ADDRESS(ROW()-1,13))))</f>
        <v/>
      </c>
      <c r="P685" s="1">
        <f>IF(ROW()&lt;$S$4+2,IF('XML a procesar'!A684="",P684,IF(MID('XML a procesar'!A684,1,1)="&lt;",P684,P684+1)),P684)</f>
        <v>1</v>
      </c>
      <c r="Q685" s="3"/>
    </row>
    <row r="686" spans="1:17" x14ac:dyDescent="0.25">
      <c r="A686" s="1" t="str">
        <f>IF('XML a procesar'!A685&gt;0,'XML a procesar'!A685,"")</f>
        <v/>
      </c>
      <c r="B686" s="7">
        <f t="shared" si="114"/>
        <v>0</v>
      </c>
      <c r="C686" s="1">
        <f t="shared" si="117"/>
        <v>0</v>
      </c>
      <c r="D686" s="1">
        <f t="shared" si="115"/>
        <v>0</v>
      </c>
      <c r="E686" s="1">
        <f t="shared" si="118"/>
        <v>0</v>
      </c>
      <c r="F686" s="1" t="str">
        <f t="shared" ca="1" si="116"/>
        <v/>
      </c>
      <c r="G686" s="1">
        <f t="shared" ca="1" si="119"/>
        <v>0</v>
      </c>
      <c r="H686" s="1">
        <f ca="1">IF(AND(G685&gt;0,G686&gt;G685,NOT(ISERROR(MATCH(G685,D:D,0)))),H685+1,H685)</f>
        <v>0</v>
      </c>
      <c r="I686" s="1">
        <f t="shared" ca="1" si="120"/>
        <v>0</v>
      </c>
      <c r="J686" s="7" t="str">
        <f t="shared" ca="1" si="121"/>
        <v/>
      </c>
      <c r="K686" s="1" t="str">
        <f ca="1">IF(J686="Linea_para_MAIL_creada_por_LuXML",IF(ISERROR(MATCH(INDIRECT(ADDRESS(ROW()-G686,7)),D:D,0)),J686,INDIRECT(ADDRESS(MATCH(INDIRECT(ADDRESS(ROW()-G686,7)),D:D,0),1))),J686)</f>
        <v/>
      </c>
      <c r="L686" s="7">
        <f t="shared" ca="1" si="122"/>
        <v>0</v>
      </c>
      <c r="M686" s="7" t="str">
        <f t="shared" ca="1" si="124"/>
        <v/>
      </c>
      <c r="N686" s="7">
        <f t="shared" ca="1" si="123"/>
        <v>0</v>
      </c>
      <c r="O686" s="9" t="str">
        <f ca="1">IF(N686&gt;-1,INDIRECT(ADDRESS(ROW(),13)),IF(N686&lt;N685,CONCATENATE("&lt;page-count count=",CHAR(34),1+LARGE(N:N,1)-LARGE(N:N,2),CHAR(34),"/&gt;"),INDIRECT(ADDRESS(ROW()-1,13))))</f>
        <v/>
      </c>
      <c r="P686" s="1">
        <f>IF(ROW()&lt;$S$4+2,IF('XML a procesar'!A685="",P685,IF(MID('XML a procesar'!A685,1,1)="&lt;",P685,P685+1)),P685)</f>
        <v>1</v>
      </c>
      <c r="Q686" s="3"/>
    </row>
    <row r="687" spans="1:17" x14ac:dyDescent="0.25">
      <c r="A687" s="1" t="str">
        <f>IF('XML a procesar'!A686&gt;0,'XML a procesar'!A686,"")</f>
        <v/>
      </c>
      <c r="B687" s="7">
        <f t="shared" si="114"/>
        <v>0</v>
      </c>
      <c r="C687" s="1">
        <f t="shared" si="117"/>
        <v>0</v>
      </c>
      <c r="D687" s="1">
        <f t="shared" si="115"/>
        <v>0</v>
      </c>
      <c r="E687" s="1">
        <f t="shared" si="118"/>
        <v>0</v>
      </c>
      <c r="F687" s="1" t="str">
        <f t="shared" ca="1" si="116"/>
        <v/>
      </c>
      <c r="G687" s="1">
        <f t="shared" ca="1" si="119"/>
        <v>0</v>
      </c>
      <c r="H687" s="1">
        <f ca="1">IF(AND(G686&gt;0,G687&gt;G686,NOT(ISERROR(MATCH(G686,D:D,0)))),H686+1,H686)</f>
        <v>0</v>
      </c>
      <c r="I687" s="1">
        <f t="shared" ca="1" si="120"/>
        <v>0</v>
      </c>
      <c r="J687" s="7" t="str">
        <f t="shared" ca="1" si="121"/>
        <v/>
      </c>
      <c r="K687" s="1" t="str">
        <f ca="1">IF(J687="Linea_para_MAIL_creada_por_LuXML",IF(ISERROR(MATCH(INDIRECT(ADDRESS(ROW()-G687,7)),D:D,0)),J687,INDIRECT(ADDRESS(MATCH(INDIRECT(ADDRESS(ROW()-G687,7)),D:D,0),1))),J687)</f>
        <v/>
      </c>
      <c r="L687" s="7">
        <f t="shared" ca="1" si="122"/>
        <v>0</v>
      </c>
      <c r="M687" s="7" t="str">
        <f t="shared" ca="1" si="124"/>
        <v/>
      </c>
      <c r="N687" s="7">
        <f t="shared" ca="1" si="123"/>
        <v>0</v>
      </c>
      <c r="O687" s="9" t="str">
        <f ca="1">IF(N687&gt;-1,INDIRECT(ADDRESS(ROW(),13)),IF(N687&lt;N686,CONCATENATE("&lt;page-count count=",CHAR(34),1+LARGE(N:N,1)-LARGE(N:N,2),CHAR(34),"/&gt;"),INDIRECT(ADDRESS(ROW()-1,13))))</f>
        <v/>
      </c>
      <c r="P687" s="1">
        <f>IF(ROW()&lt;$S$4+2,IF('XML a procesar'!A686="",P686,IF(MID('XML a procesar'!A686,1,1)="&lt;",P686,P686+1)),P686)</f>
        <v>1</v>
      </c>
      <c r="Q687" s="3"/>
    </row>
    <row r="688" spans="1:17" x14ac:dyDescent="0.25">
      <c r="A688" s="1" t="str">
        <f>IF('XML a procesar'!A687&gt;0,'XML a procesar'!A687,"")</f>
        <v/>
      </c>
      <c r="B688" s="7">
        <f t="shared" si="114"/>
        <v>0</v>
      </c>
      <c r="C688" s="1">
        <f t="shared" si="117"/>
        <v>0</v>
      </c>
      <c r="D688" s="1">
        <f t="shared" si="115"/>
        <v>0</v>
      </c>
      <c r="E688" s="1">
        <f t="shared" si="118"/>
        <v>0</v>
      </c>
      <c r="F688" s="1" t="str">
        <f t="shared" ca="1" si="116"/>
        <v/>
      </c>
      <c r="G688" s="1">
        <f t="shared" ca="1" si="119"/>
        <v>0</v>
      </c>
      <c r="H688" s="1">
        <f ca="1">IF(AND(G687&gt;0,G688&gt;G687,NOT(ISERROR(MATCH(G687,D:D,0)))),H687+1,H687)</f>
        <v>0</v>
      </c>
      <c r="I688" s="1">
        <f t="shared" ca="1" si="120"/>
        <v>0</v>
      </c>
      <c r="J688" s="7" t="str">
        <f t="shared" ca="1" si="121"/>
        <v/>
      </c>
      <c r="K688" s="1" t="str">
        <f ca="1">IF(J688="Linea_para_MAIL_creada_por_LuXML",IF(ISERROR(MATCH(INDIRECT(ADDRESS(ROW()-G688,7)),D:D,0)),J688,INDIRECT(ADDRESS(MATCH(INDIRECT(ADDRESS(ROW()-G688,7)),D:D,0),1))),J688)</f>
        <v/>
      </c>
      <c r="L688" s="7">
        <f t="shared" ca="1" si="122"/>
        <v>0</v>
      </c>
      <c r="M688" s="7" t="str">
        <f t="shared" ca="1" si="124"/>
        <v/>
      </c>
      <c r="N688" s="7">
        <f t="shared" ca="1" si="123"/>
        <v>0</v>
      </c>
      <c r="O688" s="9" t="str">
        <f ca="1">IF(N688&gt;-1,INDIRECT(ADDRESS(ROW(),13)),IF(N688&lt;N687,CONCATENATE("&lt;page-count count=",CHAR(34),1+LARGE(N:N,1)-LARGE(N:N,2),CHAR(34),"/&gt;"),INDIRECT(ADDRESS(ROW()-1,13))))</f>
        <v/>
      </c>
      <c r="P688" s="1">
        <f>IF(ROW()&lt;$S$4+2,IF('XML a procesar'!A687="",P687,IF(MID('XML a procesar'!A687,1,1)="&lt;",P687,P687+1)),P687)</f>
        <v>1</v>
      </c>
      <c r="Q688" s="3"/>
    </row>
    <row r="689" spans="1:17" x14ac:dyDescent="0.25">
      <c r="A689" s="1" t="str">
        <f>IF('XML a procesar'!A688&gt;0,'XML a procesar'!A688,"")</f>
        <v/>
      </c>
      <c r="B689" s="7">
        <f t="shared" si="114"/>
        <v>0</v>
      </c>
      <c r="C689" s="1">
        <f t="shared" si="117"/>
        <v>0</v>
      </c>
      <c r="D689" s="1">
        <f t="shared" si="115"/>
        <v>0</v>
      </c>
      <c r="E689" s="1">
        <f t="shared" si="118"/>
        <v>0</v>
      </c>
      <c r="F689" s="1" t="str">
        <f t="shared" ca="1" si="116"/>
        <v/>
      </c>
      <c r="G689" s="1">
        <f t="shared" ca="1" si="119"/>
        <v>0</v>
      </c>
      <c r="H689" s="1">
        <f ca="1">IF(AND(G688&gt;0,G689&gt;G688,NOT(ISERROR(MATCH(G688,D:D,0)))),H688+1,H688)</f>
        <v>0</v>
      </c>
      <c r="I689" s="1">
        <f t="shared" ca="1" si="120"/>
        <v>0</v>
      </c>
      <c r="J689" s="7" t="str">
        <f t="shared" ca="1" si="121"/>
        <v/>
      </c>
      <c r="K689" s="1" t="str">
        <f ca="1">IF(J689="Linea_para_MAIL_creada_por_LuXML",IF(ISERROR(MATCH(INDIRECT(ADDRESS(ROW()-G689,7)),D:D,0)),J689,INDIRECT(ADDRESS(MATCH(INDIRECT(ADDRESS(ROW()-G689,7)),D:D,0),1))),J689)</f>
        <v/>
      </c>
      <c r="L689" s="7">
        <f t="shared" ca="1" si="122"/>
        <v>0</v>
      </c>
      <c r="M689" s="7" t="str">
        <f t="shared" ca="1" si="124"/>
        <v/>
      </c>
      <c r="N689" s="7">
        <f t="shared" ca="1" si="123"/>
        <v>0</v>
      </c>
      <c r="O689" s="9" t="str">
        <f ca="1">IF(N689&gt;-1,INDIRECT(ADDRESS(ROW(),13)),IF(N689&lt;N688,CONCATENATE("&lt;page-count count=",CHAR(34),1+LARGE(N:N,1)-LARGE(N:N,2),CHAR(34),"/&gt;"),INDIRECT(ADDRESS(ROW()-1,13))))</f>
        <v/>
      </c>
      <c r="P689" s="1">
        <f>IF(ROW()&lt;$S$4+2,IF('XML a procesar'!A688="",P688,IF(MID('XML a procesar'!A688,1,1)="&lt;",P688,P688+1)),P688)</f>
        <v>1</v>
      </c>
      <c r="Q689" s="3"/>
    </row>
    <row r="690" spans="1:17" x14ac:dyDescent="0.25">
      <c r="A690" s="1" t="str">
        <f>IF('XML a procesar'!A689&gt;0,'XML a procesar'!A689,"")</f>
        <v/>
      </c>
      <c r="B690" s="7">
        <f t="shared" si="114"/>
        <v>0</v>
      </c>
      <c r="C690" s="1">
        <f t="shared" si="117"/>
        <v>0</v>
      </c>
      <c r="D690" s="1">
        <f t="shared" si="115"/>
        <v>0</v>
      </c>
      <c r="E690" s="1">
        <f t="shared" si="118"/>
        <v>0</v>
      </c>
      <c r="F690" s="1" t="str">
        <f t="shared" ca="1" si="116"/>
        <v/>
      </c>
      <c r="G690" s="1">
        <f t="shared" ca="1" si="119"/>
        <v>0</v>
      </c>
      <c r="H690" s="1">
        <f ca="1">IF(AND(G689&gt;0,G690&gt;G689,NOT(ISERROR(MATCH(G689,D:D,0)))),H689+1,H689)</f>
        <v>0</v>
      </c>
      <c r="I690" s="1">
        <f t="shared" ca="1" si="120"/>
        <v>0</v>
      </c>
      <c r="J690" s="7" t="str">
        <f t="shared" ca="1" si="121"/>
        <v/>
      </c>
      <c r="K690" s="1" t="str">
        <f ca="1">IF(J690="Linea_para_MAIL_creada_por_LuXML",IF(ISERROR(MATCH(INDIRECT(ADDRESS(ROW()-G690,7)),D:D,0)),J690,INDIRECT(ADDRESS(MATCH(INDIRECT(ADDRESS(ROW()-G690,7)),D:D,0),1))),J690)</f>
        <v/>
      </c>
      <c r="L690" s="7">
        <f t="shared" ca="1" si="122"/>
        <v>0</v>
      </c>
      <c r="M690" s="7" t="str">
        <f t="shared" ca="1" si="124"/>
        <v/>
      </c>
      <c r="N690" s="7">
        <f t="shared" ca="1" si="123"/>
        <v>0</v>
      </c>
      <c r="O690" s="9" t="str">
        <f ca="1">IF(N690&gt;-1,INDIRECT(ADDRESS(ROW(),13)),IF(N690&lt;N689,CONCATENATE("&lt;page-count count=",CHAR(34),1+LARGE(N:N,1)-LARGE(N:N,2),CHAR(34),"/&gt;"),INDIRECT(ADDRESS(ROW()-1,13))))</f>
        <v/>
      </c>
      <c r="P690" s="1">
        <f>IF(ROW()&lt;$S$4+2,IF('XML a procesar'!A689="",P689,IF(MID('XML a procesar'!A689,1,1)="&lt;",P689,P689+1)),P689)</f>
        <v>1</v>
      </c>
      <c r="Q690" s="3"/>
    </row>
    <row r="691" spans="1:17" x14ac:dyDescent="0.25">
      <c r="A691" s="1" t="str">
        <f>IF('XML a procesar'!A690&gt;0,'XML a procesar'!A690,"")</f>
        <v/>
      </c>
      <c r="B691" s="7">
        <f t="shared" si="114"/>
        <v>0</v>
      </c>
      <c r="C691" s="1">
        <f t="shared" si="117"/>
        <v>0</v>
      </c>
      <c r="D691" s="1">
        <f t="shared" si="115"/>
        <v>0</v>
      </c>
      <c r="E691" s="1">
        <f t="shared" si="118"/>
        <v>0</v>
      </c>
      <c r="F691" s="1" t="str">
        <f t="shared" ca="1" si="116"/>
        <v/>
      </c>
      <c r="G691" s="1">
        <f t="shared" ca="1" si="119"/>
        <v>0</v>
      </c>
      <c r="H691" s="1">
        <f ca="1">IF(AND(G690&gt;0,G691&gt;G690,NOT(ISERROR(MATCH(G690,D:D,0)))),H690+1,H690)</f>
        <v>0</v>
      </c>
      <c r="I691" s="1">
        <f t="shared" ca="1" si="120"/>
        <v>0</v>
      </c>
      <c r="J691" s="7" t="str">
        <f t="shared" ca="1" si="121"/>
        <v/>
      </c>
      <c r="K691" s="1" t="str">
        <f ca="1">IF(J691="Linea_para_MAIL_creada_por_LuXML",IF(ISERROR(MATCH(INDIRECT(ADDRESS(ROW()-G691,7)),D:D,0)),J691,INDIRECT(ADDRESS(MATCH(INDIRECT(ADDRESS(ROW()-G691,7)),D:D,0),1))),J691)</f>
        <v/>
      </c>
      <c r="L691" s="7">
        <f t="shared" ca="1" si="122"/>
        <v>0</v>
      </c>
      <c r="M691" s="7" t="str">
        <f t="shared" ca="1" si="124"/>
        <v/>
      </c>
      <c r="N691" s="7">
        <f t="shared" ca="1" si="123"/>
        <v>0</v>
      </c>
      <c r="O691" s="9" t="str">
        <f ca="1">IF(N691&gt;-1,INDIRECT(ADDRESS(ROW(),13)),IF(N691&lt;N690,CONCATENATE("&lt;page-count count=",CHAR(34),1+LARGE(N:N,1)-LARGE(N:N,2),CHAR(34),"/&gt;"),INDIRECT(ADDRESS(ROW()-1,13))))</f>
        <v/>
      </c>
      <c r="P691" s="1">
        <f>IF(ROW()&lt;$S$4+2,IF('XML a procesar'!A690="",P690,IF(MID('XML a procesar'!A690,1,1)="&lt;",P690,P690+1)),P690)</f>
        <v>1</v>
      </c>
      <c r="Q691" s="3"/>
    </row>
    <row r="692" spans="1:17" x14ac:dyDescent="0.25">
      <c r="A692" s="1" t="str">
        <f>IF('XML a procesar'!A691&gt;0,'XML a procesar'!A691,"")</f>
        <v/>
      </c>
      <c r="B692" s="7">
        <f t="shared" si="114"/>
        <v>0</v>
      </c>
      <c r="C692" s="1">
        <f t="shared" si="117"/>
        <v>0</v>
      </c>
      <c r="D692" s="1">
        <f t="shared" si="115"/>
        <v>0</v>
      </c>
      <c r="E692" s="1">
        <f t="shared" si="118"/>
        <v>0</v>
      </c>
      <c r="F692" s="1" t="str">
        <f t="shared" ca="1" si="116"/>
        <v/>
      </c>
      <c r="G692" s="1">
        <f t="shared" ca="1" si="119"/>
        <v>0</v>
      </c>
      <c r="H692" s="1">
        <f ca="1">IF(AND(G691&gt;0,G692&gt;G691,NOT(ISERROR(MATCH(G691,D:D,0)))),H691+1,H691)</f>
        <v>0</v>
      </c>
      <c r="I692" s="1">
        <f t="shared" ca="1" si="120"/>
        <v>0</v>
      </c>
      <c r="J692" s="7" t="str">
        <f t="shared" ca="1" si="121"/>
        <v/>
      </c>
      <c r="K692" s="1" t="str">
        <f ca="1">IF(J692="Linea_para_MAIL_creada_por_LuXML",IF(ISERROR(MATCH(INDIRECT(ADDRESS(ROW()-G692,7)),D:D,0)),J692,INDIRECT(ADDRESS(MATCH(INDIRECT(ADDRESS(ROW()-G692,7)),D:D,0),1))),J692)</f>
        <v/>
      </c>
      <c r="L692" s="7">
        <f t="shared" ca="1" si="122"/>
        <v>0</v>
      </c>
      <c r="M692" s="7" t="str">
        <f t="shared" ca="1" si="124"/>
        <v/>
      </c>
      <c r="N692" s="7">
        <f t="shared" ca="1" si="123"/>
        <v>0</v>
      </c>
      <c r="O692" s="9" t="str">
        <f ca="1">IF(N692&gt;-1,INDIRECT(ADDRESS(ROW(),13)),IF(N692&lt;N691,CONCATENATE("&lt;page-count count=",CHAR(34),1+LARGE(N:N,1)-LARGE(N:N,2),CHAR(34),"/&gt;"),INDIRECT(ADDRESS(ROW()-1,13))))</f>
        <v/>
      </c>
      <c r="P692" s="1">
        <f>IF(ROW()&lt;$S$4+2,IF('XML a procesar'!A691="",P691,IF(MID('XML a procesar'!A691,1,1)="&lt;",P691,P691+1)),P691)</f>
        <v>1</v>
      </c>
      <c r="Q692" s="3"/>
    </row>
    <row r="693" spans="1:17" x14ac:dyDescent="0.25">
      <c r="A693" s="1" t="str">
        <f>IF('XML a procesar'!A692&gt;0,'XML a procesar'!A692,"")</f>
        <v/>
      </c>
      <c r="B693" s="7">
        <f t="shared" si="114"/>
        <v>0</v>
      </c>
      <c r="C693" s="1">
        <f t="shared" si="117"/>
        <v>0</v>
      </c>
      <c r="D693" s="1">
        <f t="shared" si="115"/>
        <v>0</v>
      </c>
      <c r="E693" s="1">
        <f t="shared" si="118"/>
        <v>0</v>
      </c>
      <c r="F693" s="1" t="str">
        <f t="shared" ca="1" si="116"/>
        <v/>
      </c>
      <c r="G693" s="1">
        <f t="shared" ca="1" si="119"/>
        <v>0</v>
      </c>
      <c r="H693" s="1">
        <f ca="1">IF(AND(G692&gt;0,G693&gt;G692,NOT(ISERROR(MATCH(G692,D:D,0)))),H692+1,H692)</f>
        <v>0</v>
      </c>
      <c r="I693" s="1">
        <f t="shared" ca="1" si="120"/>
        <v>0</v>
      </c>
      <c r="J693" s="7" t="str">
        <f t="shared" ca="1" si="121"/>
        <v/>
      </c>
      <c r="K693" s="1" t="str">
        <f ca="1">IF(J693="Linea_para_MAIL_creada_por_LuXML",IF(ISERROR(MATCH(INDIRECT(ADDRESS(ROW()-G693,7)),D:D,0)),J693,INDIRECT(ADDRESS(MATCH(INDIRECT(ADDRESS(ROW()-G693,7)),D:D,0),1))),J693)</f>
        <v/>
      </c>
      <c r="L693" s="7">
        <f t="shared" ca="1" si="122"/>
        <v>0</v>
      </c>
      <c r="M693" s="7" t="str">
        <f t="shared" ca="1" si="124"/>
        <v/>
      </c>
      <c r="N693" s="7">
        <f t="shared" ca="1" si="123"/>
        <v>0</v>
      </c>
      <c r="O693" s="9" t="str">
        <f ca="1">IF(N693&gt;-1,INDIRECT(ADDRESS(ROW(),13)),IF(N693&lt;N692,CONCATENATE("&lt;page-count count=",CHAR(34),1+LARGE(N:N,1)-LARGE(N:N,2),CHAR(34),"/&gt;"),INDIRECT(ADDRESS(ROW()-1,13))))</f>
        <v/>
      </c>
      <c r="P693" s="1">
        <f>IF(ROW()&lt;$S$4+2,IF('XML a procesar'!A692="",P692,IF(MID('XML a procesar'!A692,1,1)="&lt;",P692,P692+1)),P692)</f>
        <v>1</v>
      </c>
      <c r="Q693" s="3"/>
    </row>
    <row r="694" spans="1:17" x14ac:dyDescent="0.25">
      <c r="A694" s="1" t="str">
        <f>IF('XML a procesar'!A693&gt;0,'XML a procesar'!A693,"")</f>
        <v/>
      </c>
      <c r="B694" s="7">
        <f t="shared" si="114"/>
        <v>0</v>
      </c>
      <c r="C694" s="1">
        <f t="shared" si="117"/>
        <v>0</v>
      </c>
      <c r="D694" s="1">
        <f t="shared" si="115"/>
        <v>0</v>
      </c>
      <c r="E694" s="1">
        <f t="shared" si="118"/>
        <v>0</v>
      </c>
      <c r="F694" s="1" t="str">
        <f t="shared" ca="1" si="116"/>
        <v/>
      </c>
      <c r="G694" s="1">
        <f t="shared" ca="1" si="119"/>
        <v>0</v>
      </c>
      <c r="H694" s="1">
        <f ca="1">IF(AND(G693&gt;0,G694&gt;G693,NOT(ISERROR(MATCH(G693,D:D,0)))),H693+1,H693)</f>
        <v>0</v>
      </c>
      <c r="I694" s="1">
        <f t="shared" ca="1" si="120"/>
        <v>0</v>
      </c>
      <c r="J694" s="7" t="str">
        <f t="shared" ca="1" si="121"/>
        <v/>
      </c>
      <c r="K694" s="1" t="str">
        <f ca="1">IF(J694="Linea_para_MAIL_creada_por_LuXML",IF(ISERROR(MATCH(INDIRECT(ADDRESS(ROW()-G694,7)),D:D,0)),J694,INDIRECT(ADDRESS(MATCH(INDIRECT(ADDRESS(ROW()-G694,7)),D:D,0),1))),J694)</f>
        <v/>
      </c>
      <c r="L694" s="7">
        <f t="shared" ca="1" si="122"/>
        <v>0</v>
      </c>
      <c r="M694" s="7" t="str">
        <f t="shared" ca="1" si="124"/>
        <v/>
      </c>
      <c r="N694" s="7">
        <f t="shared" ca="1" si="123"/>
        <v>0</v>
      </c>
      <c r="O694" s="9" t="str">
        <f ca="1">IF(N694&gt;-1,INDIRECT(ADDRESS(ROW(),13)),IF(N694&lt;N693,CONCATENATE("&lt;page-count count=",CHAR(34),1+LARGE(N:N,1)-LARGE(N:N,2),CHAR(34),"/&gt;"),INDIRECT(ADDRESS(ROW()-1,13))))</f>
        <v/>
      </c>
      <c r="P694" s="1">
        <f>IF(ROW()&lt;$S$4+2,IF('XML a procesar'!A693="",P693,IF(MID('XML a procesar'!A693,1,1)="&lt;",P693,P693+1)),P693)</f>
        <v>1</v>
      </c>
      <c r="Q694" s="3"/>
    </row>
    <row r="695" spans="1:17" x14ac:dyDescent="0.25">
      <c r="A695" s="1" t="str">
        <f>IF('XML a procesar'!A694&gt;0,'XML a procesar'!A694,"")</f>
        <v/>
      </c>
      <c r="B695" s="7">
        <f t="shared" si="114"/>
        <v>0</v>
      </c>
      <c r="C695" s="1">
        <f t="shared" si="117"/>
        <v>0</v>
      </c>
      <c r="D695" s="1">
        <f t="shared" si="115"/>
        <v>0</v>
      </c>
      <c r="E695" s="1">
        <f t="shared" si="118"/>
        <v>0</v>
      </c>
      <c r="F695" s="1" t="str">
        <f t="shared" ca="1" si="116"/>
        <v/>
      </c>
      <c r="G695" s="1">
        <f t="shared" ca="1" si="119"/>
        <v>0</v>
      </c>
      <c r="H695" s="1">
        <f ca="1">IF(AND(G694&gt;0,G695&gt;G694,NOT(ISERROR(MATCH(G694,D:D,0)))),H694+1,H694)</f>
        <v>0</v>
      </c>
      <c r="I695" s="1">
        <f t="shared" ca="1" si="120"/>
        <v>0</v>
      </c>
      <c r="J695" s="7" t="str">
        <f t="shared" ca="1" si="121"/>
        <v/>
      </c>
      <c r="K695" s="1" t="str">
        <f ca="1">IF(J695="Linea_para_MAIL_creada_por_LuXML",IF(ISERROR(MATCH(INDIRECT(ADDRESS(ROW()-G695,7)),D:D,0)),J695,INDIRECT(ADDRESS(MATCH(INDIRECT(ADDRESS(ROW()-G695,7)),D:D,0),1))),J695)</f>
        <v/>
      </c>
      <c r="L695" s="7">
        <f t="shared" ca="1" si="122"/>
        <v>0</v>
      </c>
      <c r="M695" s="7" t="str">
        <f t="shared" ca="1" si="124"/>
        <v/>
      </c>
      <c r="N695" s="7">
        <f t="shared" ca="1" si="123"/>
        <v>0</v>
      </c>
      <c r="O695" s="9" t="str">
        <f ca="1">IF(N695&gt;-1,INDIRECT(ADDRESS(ROW(),13)),IF(N695&lt;N694,CONCATENATE("&lt;page-count count=",CHAR(34),1+LARGE(N:N,1)-LARGE(N:N,2),CHAR(34),"/&gt;"),INDIRECT(ADDRESS(ROW()-1,13))))</f>
        <v/>
      </c>
      <c r="P695" s="1">
        <f>IF(ROW()&lt;$S$4+2,IF('XML a procesar'!A694="",P694,IF(MID('XML a procesar'!A694,1,1)="&lt;",P694,P694+1)),P694)</f>
        <v>1</v>
      </c>
      <c r="Q695" s="3"/>
    </row>
    <row r="696" spans="1:17" x14ac:dyDescent="0.25">
      <c r="A696" s="1" t="str">
        <f>IF('XML a procesar'!A695&gt;0,'XML a procesar'!A695,"")</f>
        <v/>
      </c>
      <c r="B696" s="7">
        <f t="shared" si="114"/>
        <v>0</v>
      </c>
      <c r="C696" s="1">
        <f t="shared" si="117"/>
        <v>0</v>
      </c>
      <c r="D696" s="1">
        <f t="shared" si="115"/>
        <v>0</v>
      </c>
      <c r="E696" s="1">
        <f t="shared" si="118"/>
        <v>0</v>
      </c>
      <c r="F696" s="1" t="str">
        <f t="shared" ca="1" si="116"/>
        <v/>
      </c>
      <c r="G696" s="1">
        <f t="shared" ca="1" si="119"/>
        <v>0</v>
      </c>
      <c r="H696" s="1">
        <f ca="1">IF(AND(G695&gt;0,G696&gt;G695,NOT(ISERROR(MATCH(G695,D:D,0)))),H695+1,H695)</f>
        <v>0</v>
      </c>
      <c r="I696" s="1">
        <f t="shared" ca="1" si="120"/>
        <v>0</v>
      </c>
      <c r="J696" s="7" t="str">
        <f t="shared" ca="1" si="121"/>
        <v/>
      </c>
      <c r="K696" s="1" t="str">
        <f ca="1">IF(J696="Linea_para_MAIL_creada_por_LuXML",IF(ISERROR(MATCH(INDIRECT(ADDRESS(ROW()-G696,7)),D:D,0)),J696,INDIRECT(ADDRESS(MATCH(INDIRECT(ADDRESS(ROW()-G696,7)),D:D,0),1))),J696)</f>
        <v/>
      </c>
      <c r="L696" s="7">
        <f t="shared" ca="1" si="122"/>
        <v>0</v>
      </c>
      <c r="M696" s="7" t="str">
        <f t="shared" ca="1" si="124"/>
        <v/>
      </c>
      <c r="N696" s="7">
        <f t="shared" ca="1" si="123"/>
        <v>0</v>
      </c>
      <c r="O696" s="9" t="str">
        <f ca="1">IF(N696&gt;-1,INDIRECT(ADDRESS(ROW(),13)),IF(N696&lt;N695,CONCATENATE("&lt;page-count count=",CHAR(34),1+LARGE(N:N,1)-LARGE(N:N,2),CHAR(34),"/&gt;"),INDIRECT(ADDRESS(ROW()-1,13))))</f>
        <v/>
      </c>
      <c r="P696" s="1">
        <f>IF(ROW()&lt;$S$4+2,IF('XML a procesar'!A695="",P695,IF(MID('XML a procesar'!A695,1,1)="&lt;",P695,P695+1)),P695)</f>
        <v>1</v>
      </c>
      <c r="Q696" s="3"/>
    </row>
    <row r="697" spans="1:17" x14ac:dyDescent="0.25">
      <c r="A697" s="1" t="str">
        <f>IF('XML a procesar'!A696&gt;0,'XML a procesar'!A696,"")</f>
        <v/>
      </c>
      <c r="B697" s="7">
        <f t="shared" si="114"/>
        <v>0</v>
      </c>
      <c r="C697" s="1">
        <f t="shared" si="117"/>
        <v>0</v>
      </c>
      <c r="D697" s="1">
        <f t="shared" si="115"/>
        <v>0</v>
      </c>
      <c r="E697" s="1">
        <f t="shared" si="118"/>
        <v>0</v>
      </c>
      <c r="F697" s="1" t="str">
        <f t="shared" ca="1" si="116"/>
        <v/>
      </c>
      <c r="G697" s="1">
        <f t="shared" ca="1" si="119"/>
        <v>0</v>
      </c>
      <c r="H697" s="1">
        <f ca="1">IF(AND(G696&gt;0,G697&gt;G696,NOT(ISERROR(MATCH(G696,D:D,0)))),H696+1,H696)</f>
        <v>0</v>
      </c>
      <c r="I697" s="1">
        <f t="shared" ca="1" si="120"/>
        <v>0</v>
      </c>
      <c r="J697" s="7" t="str">
        <f t="shared" ca="1" si="121"/>
        <v/>
      </c>
      <c r="K697" s="1" t="str">
        <f ca="1">IF(J697="Linea_para_MAIL_creada_por_LuXML",IF(ISERROR(MATCH(INDIRECT(ADDRESS(ROW()-G697,7)),D:D,0)),J697,INDIRECT(ADDRESS(MATCH(INDIRECT(ADDRESS(ROW()-G697,7)),D:D,0),1))),J697)</f>
        <v/>
      </c>
      <c r="L697" s="7">
        <f t="shared" ca="1" si="122"/>
        <v>0</v>
      </c>
      <c r="M697" s="7" t="str">
        <f t="shared" ca="1" si="124"/>
        <v/>
      </c>
      <c r="N697" s="7">
        <f t="shared" ca="1" si="123"/>
        <v>0</v>
      </c>
      <c r="O697" s="9" t="str">
        <f ca="1">IF(N697&gt;-1,INDIRECT(ADDRESS(ROW(),13)),IF(N697&lt;N696,CONCATENATE("&lt;page-count count=",CHAR(34),1+LARGE(N:N,1)-LARGE(N:N,2),CHAR(34),"/&gt;"),INDIRECT(ADDRESS(ROW()-1,13))))</f>
        <v/>
      </c>
      <c r="P697" s="1">
        <f>IF(ROW()&lt;$S$4+2,IF('XML a procesar'!A696="",P696,IF(MID('XML a procesar'!A696,1,1)="&lt;",P696,P696+1)),P696)</f>
        <v>1</v>
      </c>
      <c r="Q697" s="3"/>
    </row>
    <row r="698" spans="1:17" x14ac:dyDescent="0.25">
      <c r="A698" s="1" t="str">
        <f>IF('XML a procesar'!A697&gt;0,'XML a procesar'!A697,"")</f>
        <v/>
      </c>
      <c r="B698" s="7">
        <f t="shared" si="114"/>
        <v>0</v>
      </c>
      <c r="C698" s="1">
        <f t="shared" si="117"/>
        <v>0</v>
      </c>
      <c r="D698" s="1">
        <f t="shared" si="115"/>
        <v>0</v>
      </c>
      <c r="E698" s="1">
        <f t="shared" si="118"/>
        <v>0</v>
      </c>
      <c r="F698" s="1" t="str">
        <f t="shared" ca="1" si="116"/>
        <v/>
      </c>
      <c r="G698" s="1">
        <f t="shared" ca="1" si="119"/>
        <v>0</v>
      </c>
      <c r="H698" s="1">
        <f ca="1">IF(AND(G697&gt;0,G698&gt;G697,NOT(ISERROR(MATCH(G697,D:D,0)))),H697+1,H697)</f>
        <v>0</v>
      </c>
      <c r="I698" s="1">
        <f t="shared" ca="1" si="120"/>
        <v>0</v>
      </c>
      <c r="J698" s="7" t="str">
        <f t="shared" ca="1" si="121"/>
        <v/>
      </c>
      <c r="K698" s="1" t="str">
        <f ca="1">IF(J698="Linea_para_MAIL_creada_por_LuXML",IF(ISERROR(MATCH(INDIRECT(ADDRESS(ROW()-G698,7)),D:D,0)),J698,INDIRECT(ADDRESS(MATCH(INDIRECT(ADDRESS(ROW()-G698,7)),D:D,0),1))),J698)</f>
        <v/>
      </c>
      <c r="L698" s="7">
        <f t="shared" ca="1" si="122"/>
        <v>0</v>
      </c>
      <c r="M698" s="7" t="str">
        <f t="shared" ca="1" si="124"/>
        <v/>
      </c>
      <c r="N698" s="7">
        <f t="shared" ca="1" si="123"/>
        <v>0</v>
      </c>
      <c r="O698" s="9" t="str">
        <f ca="1">IF(N698&gt;-1,INDIRECT(ADDRESS(ROW(),13)),IF(N698&lt;N697,CONCATENATE("&lt;page-count count=",CHAR(34),1+LARGE(N:N,1)-LARGE(N:N,2),CHAR(34),"/&gt;"),INDIRECT(ADDRESS(ROW()-1,13))))</f>
        <v/>
      </c>
      <c r="P698" s="1">
        <f>IF(ROW()&lt;$S$4+2,IF('XML a procesar'!A697="",P697,IF(MID('XML a procesar'!A697,1,1)="&lt;",P697,P697+1)),P697)</f>
        <v>1</v>
      </c>
      <c r="Q698" s="3"/>
    </row>
    <row r="699" spans="1:17" x14ac:dyDescent="0.25">
      <c r="A699" s="1" t="str">
        <f>IF('XML a procesar'!A698&gt;0,'XML a procesar'!A698,"")</f>
        <v/>
      </c>
      <c r="B699" s="7">
        <f t="shared" si="114"/>
        <v>0</v>
      </c>
      <c r="C699" s="1">
        <f t="shared" si="117"/>
        <v>0</v>
      </c>
      <c r="D699" s="1">
        <f t="shared" si="115"/>
        <v>0</v>
      </c>
      <c r="E699" s="1">
        <f t="shared" si="118"/>
        <v>0</v>
      </c>
      <c r="F699" s="1" t="str">
        <f t="shared" ca="1" si="116"/>
        <v/>
      </c>
      <c r="G699" s="1">
        <f t="shared" ca="1" si="119"/>
        <v>0</v>
      </c>
      <c r="H699" s="1">
        <f ca="1">IF(AND(G698&gt;0,G699&gt;G698,NOT(ISERROR(MATCH(G698,D:D,0)))),H698+1,H698)</f>
        <v>0</v>
      </c>
      <c r="I699" s="1">
        <f t="shared" ca="1" si="120"/>
        <v>0</v>
      </c>
      <c r="J699" s="7" t="str">
        <f t="shared" ca="1" si="121"/>
        <v/>
      </c>
      <c r="K699" s="1" t="str">
        <f ca="1">IF(J699="Linea_para_MAIL_creada_por_LuXML",IF(ISERROR(MATCH(INDIRECT(ADDRESS(ROW()-G699,7)),D:D,0)),J699,INDIRECT(ADDRESS(MATCH(INDIRECT(ADDRESS(ROW()-G699,7)),D:D,0),1))),J699)</f>
        <v/>
      </c>
      <c r="L699" s="7">
        <f t="shared" ca="1" si="122"/>
        <v>0</v>
      </c>
      <c r="M699" s="7" t="str">
        <f t="shared" ca="1" si="124"/>
        <v/>
      </c>
      <c r="N699" s="7">
        <f t="shared" ca="1" si="123"/>
        <v>0</v>
      </c>
      <c r="O699" s="9" t="str">
        <f ca="1">IF(N699&gt;-1,INDIRECT(ADDRESS(ROW(),13)),IF(N699&lt;N698,CONCATENATE("&lt;page-count count=",CHAR(34),1+LARGE(N:N,1)-LARGE(N:N,2),CHAR(34),"/&gt;"),INDIRECT(ADDRESS(ROW()-1,13))))</f>
        <v/>
      </c>
      <c r="P699" s="1">
        <f>IF(ROW()&lt;$S$4+2,IF('XML a procesar'!A698="",P698,IF(MID('XML a procesar'!A698,1,1)="&lt;",P698,P698+1)),P698)</f>
        <v>1</v>
      </c>
      <c r="Q699" s="3"/>
    </row>
    <row r="700" spans="1:17" x14ac:dyDescent="0.25">
      <c r="A700" s="1" t="str">
        <f>IF('XML a procesar'!A699&gt;0,'XML a procesar'!A699,"")</f>
        <v/>
      </c>
      <c r="B700" s="7">
        <f t="shared" si="114"/>
        <v>0</v>
      </c>
      <c r="C700" s="1">
        <f t="shared" si="117"/>
        <v>0</v>
      </c>
      <c r="D700" s="1">
        <f t="shared" si="115"/>
        <v>0</v>
      </c>
      <c r="E700" s="1">
        <f t="shared" si="118"/>
        <v>0</v>
      </c>
      <c r="F700" s="1" t="str">
        <f t="shared" ca="1" si="116"/>
        <v/>
      </c>
      <c r="G700" s="1">
        <f t="shared" ca="1" si="119"/>
        <v>0</v>
      </c>
      <c r="H700" s="1">
        <f ca="1">IF(AND(G699&gt;0,G700&gt;G699,NOT(ISERROR(MATCH(G699,D:D,0)))),H699+1,H699)</f>
        <v>0</v>
      </c>
      <c r="I700" s="1">
        <f t="shared" ca="1" si="120"/>
        <v>0</v>
      </c>
      <c r="J700" s="7" t="str">
        <f t="shared" ca="1" si="121"/>
        <v/>
      </c>
      <c r="K700" s="1" t="str">
        <f ca="1">IF(J700="Linea_para_MAIL_creada_por_LuXML",IF(ISERROR(MATCH(INDIRECT(ADDRESS(ROW()-G700,7)),D:D,0)),J700,INDIRECT(ADDRESS(MATCH(INDIRECT(ADDRESS(ROW()-G700,7)),D:D,0),1))),J700)</f>
        <v/>
      </c>
      <c r="L700" s="7">
        <f t="shared" ca="1" si="122"/>
        <v>0</v>
      </c>
      <c r="M700" s="7" t="str">
        <f t="shared" ca="1" si="124"/>
        <v/>
      </c>
      <c r="N700" s="7">
        <f t="shared" ca="1" si="123"/>
        <v>0</v>
      </c>
      <c r="O700" s="9" t="str">
        <f ca="1">IF(N700&gt;-1,INDIRECT(ADDRESS(ROW(),13)),IF(N700&lt;N699,CONCATENATE("&lt;page-count count=",CHAR(34),1+LARGE(N:N,1)-LARGE(N:N,2),CHAR(34),"/&gt;"),INDIRECT(ADDRESS(ROW()-1,13))))</f>
        <v/>
      </c>
      <c r="P700" s="1">
        <f>IF(ROW()&lt;$S$4+2,IF('XML a procesar'!A699="",P699,IF(MID('XML a procesar'!A699,1,1)="&lt;",P699,P699+1)),P699)</f>
        <v>1</v>
      </c>
      <c r="Q700" s="3"/>
    </row>
    <row r="701" spans="1:17" x14ac:dyDescent="0.25">
      <c r="A701" s="1" t="str">
        <f>IF('XML a procesar'!A700&gt;0,'XML a procesar'!A700,"")</f>
        <v/>
      </c>
      <c r="B701" s="7">
        <f t="shared" si="114"/>
        <v>0</v>
      </c>
      <c r="C701" s="1">
        <f t="shared" si="117"/>
        <v>0</v>
      </c>
      <c r="D701" s="1">
        <f t="shared" si="115"/>
        <v>0</v>
      </c>
      <c r="E701" s="1">
        <f t="shared" si="118"/>
        <v>0</v>
      </c>
      <c r="F701" s="1" t="str">
        <f t="shared" ca="1" si="116"/>
        <v/>
      </c>
      <c r="G701" s="1">
        <f t="shared" ca="1" si="119"/>
        <v>0</v>
      </c>
      <c r="H701" s="1">
        <f ca="1">IF(AND(G700&gt;0,G701&gt;G700,NOT(ISERROR(MATCH(G700,D:D,0)))),H700+1,H700)</f>
        <v>0</v>
      </c>
      <c r="I701" s="1">
        <f t="shared" ca="1" si="120"/>
        <v>0</v>
      </c>
      <c r="J701" s="7" t="str">
        <f t="shared" ca="1" si="121"/>
        <v/>
      </c>
      <c r="K701" s="1" t="str">
        <f ca="1">IF(J701="Linea_para_MAIL_creada_por_LuXML",IF(ISERROR(MATCH(INDIRECT(ADDRESS(ROW()-G701,7)),D:D,0)),J701,INDIRECT(ADDRESS(MATCH(INDIRECT(ADDRESS(ROW()-G701,7)),D:D,0),1))),J701)</f>
        <v/>
      </c>
      <c r="L701" s="7">
        <f t="shared" ca="1" si="122"/>
        <v>0</v>
      </c>
      <c r="M701" s="7" t="str">
        <f t="shared" ca="1" si="124"/>
        <v/>
      </c>
      <c r="N701" s="7">
        <f t="shared" ca="1" si="123"/>
        <v>0</v>
      </c>
      <c r="O701" s="9" t="str">
        <f ca="1">IF(N701&gt;-1,INDIRECT(ADDRESS(ROW(),13)),IF(N701&lt;N700,CONCATENATE("&lt;page-count count=",CHAR(34),1+LARGE(N:N,1)-LARGE(N:N,2),CHAR(34),"/&gt;"),INDIRECT(ADDRESS(ROW()-1,13))))</f>
        <v/>
      </c>
      <c r="P701" s="1">
        <f>IF(ROW()&lt;$S$4+2,IF('XML a procesar'!A700="",P700,IF(MID('XML a procesar'!A700,1,1)="&lt;",P700,P700+1)),P700)</f>
        <v>1</v>
      </c>
      <c r="Q701" s="3"/>
    </row>
    <row r="702" spans="1:17" x14ac:dyDescent="0.25">
      <c r="A702" s="1" t="str">
        <f>IF('XML a procesar'!A701&gt;0,'XML a procesar'!A701,"")</f>
        <v/>
      </c>
      <c r="B702" s="7">
        <f t="shared" si="114"/>
        <v>0</v>
      </c>
      <c r="C702" s="1">
        <f t="shared" si="117"/>
        <v>0</v>
      </c>
      <c r="D702" s="1">
        <f t="shared" si="115"/>
        <v>0</v>
      </c>
      <c r="E702" s="1">
        <f t="shared" si="118"/>
        <v>0</v>
      </c>
      <c r="F702" s="1" t="str">
        <f t="shared" ca="1" si="116"/>
        <v/>
      </c>
      <c r="G702" s="1">
        <f t="shared" ca="1" si="119"/>
        <v>0</v>
      </c>
      <c r="H702" s="1">
        <f ca="1">IF(AND(G701&gt;0,G702&gt;G701,NOT(ISERROR(MATCH(G701,D:D,0)))),H701+1,H701)</f>
        <v>0</v>
      </c>
      <c r="I702" s="1">
        <f t="shared" ca="1" si="120"/>
        <v>0</v>
      </c>
      <c r="J702" s="7" t="str">
        <f t="shared" ca="1" si="121"/>
        <v/>
      </c>
      <c r="K702" s="1" t="str">
        <f ca="1">IF(J702="Linea_para_MAIL_creada_por_LuXML",IF(ISERROR(MATCH(INDIRECT(ADDRESS(ROW()-G702,7)),D:D,0)),J702,INDIRECT(ADDRESS(MATCH(INDIRECT(ADDRESS(ROW()-G702,7)),D:D,0),1))),J702)</f>
        <v/>
      </c>
      <c r="L702" s="7">
        <f t="shared" ca="1" si="122"/>
        <v>0</v>
      </c>
      <c r="M702" s="7" t="str">
        <f t="shared" ca="1" si="124"/>
        <v/>
      </c>
      <c r="N702" s="7">
        <f t="shared" ca="1" si="123"/>
        <v>0</v>
      </c>
      <c r="O702" s="9" t="str">
        <f ca="1">IF(N702&gt;-1,INDIRECT(ADDRESS(ROW(),13)),IF(N702&lt;N701,CONCATENATE("&lt;page-count count=",CHAR(34),1+LARGE(N:N,1)-LARGE(N:N,2),CHAR(34),"/&gt;"),INDIRECT(ADDRESS(ROW()-1,13))))</f>
        <v/>
      </c>
      <c r="P702" s="1">
        <f>IF(ROW()&lt;$S$4+2,IF('XML a procesar'!A701="",P701,IF(MID('XML a procesar'!A701,1,1)="&lt;",P701,P701+1)),P701)</f>
        <v>1</v>
      </c>
      <c r="Q702" s="3"/>
    </row>
    <row r="703" spans="1:17" x14ac:dyDescent="0.25">
      <c r="A703" s="1" t="str">
        <f>IF('XML a procesar'!A702&gt;0,'XML a procesar'!A702,"")</f>
        <v/>
      </c>
      <c r="B703" s="7">
        <f t="shared" si="114"/>
        <v>0</v>
      </c>
      <c r="C703" s="1">
        <f t="shared" si="117"/>
        <v>0</v>
      </c>
      <c r="D703" s="1">
        <f t="shared" si="115"/>
        <v>0</v>
      </c>
      <c r="E703" s="1">
        <f t="shared" si="118"/>
        <v>0</v>
      </c>
      <c r="F703" s="1" t="str">
        <f t="shared" ca="1" si="116"/>
        <v/>
      </c>
      <c r="G703" s="1">
        <f t="shared" ca="1" si="119"/>
        <v>0</v>
      </c>
      <c r="H703" s="1">
        <f ca="1">IF(AND(G702&gt;0,G703&gt;G702,NOT(ISERROR(MATCH(G702,D:D,0)))),H702+1,H702)</f>
        <v>0</v>
      </c>
      <c r="I703" s="1">
        <f t="shared" ca="1" si="120"/>
        <v>0</v>
      </c>
      <c r="J703" s="7" t="str">
        <f t="shared" ca="1" si="121"/>
        <v/>
      </c>
      <c r="K703" s="1" t="str">
        <f ca="1">IF(J703="Linea_para_MAIL_creada_por_LuXML",IF(ISERROR(MATCH(INDIRECT(ADDRESS(ROW()-G703,7)),D:D,0)),J703,INDIRECT(ADDRESS(MATCH(INDIRECT(ADDRESS(ROW()-G703,7)),D:D,0),1))),J703)</f>
        <v/>
      </c>
      <c r="L703" s="7">
        <f t="shared" ca="1" si="122"/>
        <v>0</v>
      </c>
      <c r="M703" s="7" t="str">
        <f t="shared" ca="1" si="124"/>
        <v/>
      </c>
      <c r="N703" s="7">
        <f t="shared" ca="1" si="123"/>
        <v>0</v>
      </c>
      <c r="O703" s="9" t="str">
        <f ca="1">IF(N703&gt;-1,INDIRECT(ADDRESS(ROW(),13)),IF(N703&lt;N702,CONCATENATE("&lt;page-count count=",CHAR(34),1+LARGE(N:N,1)-LARGE(N:N,2),CHAR(34),"/&gt;"),INDIRECT(ADDRESS(ROW()-1,13))))</f>
        <v/>
      </c>
      <c r="P703" s="1">
        <f>IF(ROW()&lt;$S$4+2,IF('XML a procesar'!A702="",P702,IF(MID('XML a procesar'!A702,1,1)="&lt;",P702,P702+1)),P702)</f>
        <v>1</v>
      </c>
      <c r="Q703" s="3"/>
    </row>
    <row r="704" spans="1:17" x14ac:dyDescent="0.25">
      <c r="A704" s="1" t="str">
        <f>IF('XML a procesar'!A703&gt;0,'XML a procesar'!A703,"")</f>
        <v/>
      </c>
      <c r="B704" s="7">
        <f t="shared" si="114"/>
        <v>0</v>
      </c>
      <c r="C704" s="1">
        <f t="shared" si="117"/>
        <v>0</v>
      </c>
      <c r="D704" s="1">
        <f t="shared" si="115"/>
        <v>0</v>
      </c>
      <c r="E704" s="1">
        <f t="shared" si="118"/>
        <v>0</v>
      </c>
      <c r="F704" s="1" t="str">
        <f t="shared" ca="1" si="116"/>
        <v/>
      </c>
      <c r="G704" s="1">
        <f t="shared" ca="1" si="119"/>
        <v>0</v>
      </c>
      <c r="H704" s="1">
        <f ca="1">IF(AND(G703&gt;0,G704&gt;G703,NOT(ISERROR(MATCH(G703,D:D,0)))),H703+1,H703)</f>
        <v>0</v>
      </c>
      <c r="I704" s="1">
        <f t="shared" ca="1" si="120"/>
        <v>0</v>
      </c>
      <c r="J704" s="7" t="str">
        <f t="shared" ca="1" si="121"/>
        <v/>
      </c>
      <c r="K704" s="1" t="str">
        <f ca="1">IF(J704="Linea_para_MAIL_creada_por_LuXML",IF(ISERROR(MATCH(INDIRECT(ADDRESS(ROW()-G704,7)),D:D,0)),J704,INDIRECT(ADDRESS(MATCH(INDIRECT(ADDRESS(ROW()-G704,7)),D:D,0),1))),J704)</f>
        <v/>
      </c>
      <c r="L704" s="7">
        <f t="shared" ca="1" si="122"/>
        <v>0</v>
      </c>
      <c r="M704" s="7" t="str">
        <f t="shared" ca="1" si="124"/>
        <v/>
      </c>
      <c r="N704" s="7">
        <f t="shared" ca="1" si="123"/>
        <v>0</v>
      </c>
      <c r="O704" s="9" t="str">
        <f ca="1">IF(N704&gt;-1,INDIRECT(ADDRESS(ROW(),13)),IF(N704&lt;N703,CONCATENATE("&lt;page-count count=",CHAR(34),1+LARGE(N:N,1)-LARGE(N:N,2),CHAR(34),"/&gt;"),INDIRECT(ADDRESS(ROW()-1,13))))</f>
        <v/>
      </c>
      <c r="P704" s="1">
        <f>IF(ROW()&lt;$S$4+2,IF('XML a procesar'!A703="",P703,IF(MID('XML a procesar'!A703,1,1)="&lt;",P703,P703+1)),P703)</f>
        <v>1</v>
      </c>
      <c r="Q704" s="3"/>
    </row>
    <row r="705" spans="1:17" x14ac:dyDescent="0.25">
      <c r="A705" s="1" t="str">
        <f>IF('XML a procesar'!A704&gt;0,'XML a procesar'!A704,"")</f>
        <v/>
      </c>
      <c r="B705" s="7">
        <f t="shared" si="114"/>
        <v>0</v>
      </c>
      <c r="C705" s="1">
        <f t="shared" si="117"/>
        <v>0</v>
      </c>
      <c r="D705" s="1">
        <f t="shared" si="115"/>
        <v>0</v>
      </c>
      <c r="E705" s="1">
        <f t="shared" si="118"/>
        <v>0</v>
      </c>
      <c r="F705" s="1" t="str">
        <f t="shared" ca="1" si="116"/>
        <v/>
      </c>
      <c r="G705" s="1">
        <f t="shared" ca="1" si="119"/>
        <v>0</v>
      </c>
      <c r="H705" s="1">
        <f ca="1">IF(AND(G704&gt;0,G705&gt;G704,NOT(ISERROR(MATCH(G704,D:D,0)))),H704+1,H704)</f>
        <v>0</v>
      </c>
      <c r="I705" s="1">
        <f t="shared" ca="1" si="120"/>
        <v>0</v>
      </c>
      <c r="J705" s="7" t="str">
        <f t="shared" ca="1" si="121"/>
        <v/>
      </c>
      <c r="K705" s="1" t="str">
        <f ca="1">IF(J705="Linea_para_MAIL_creada_por_LuXML",IF(ISERROR(MATCH(INDIRECT(ADDRESS(ROW()-G705,7)),D:D,0)),J705,INDIRECT(ADDRESS(MATCH(INDIRECT(ADDRESS(ROW()-G705,7)),D:D,0),1))),J705)</f>
        <v/>
      </c>
      <c r="L705" s="7">
        <f t="shared" ca="1" si="122"/>
        <v>0</v>
      </c>
      <c r="M705" s="7" t="str">
        <f t="shared" ca="1" si="124"/>
        <v/>
      </c>
      <c r="N705" s="7">
        <f t="shared" ca="1" si="123"/>
        <v>0</v>
      </c>
      <c r="O705" s="9" t="str">
        <f ca="1">IF(N705&gt;-1,INDIRECT(ADDRESS(ROW(),13)),IF(N705&lt;N704,CONCATENATE("&lt;page-count count=",CHAR(34),1+LARGE(N:N,1)-LARGE(N:N,2),CHAR(34),"/&gt;"),INDIRECT(ADDRESS(ROW()-1,13))))</f>
        <v/>
      </c>
      <c r="P705" s="1">
        <f>IF(ROW()&lt;$S$4+2,IF('XML a procesar'!A704="",P704,IF(MID('XML a procesar'!A704,1,1)="&lt;",P704,P704+1)),P704)</f>
        <v>1</v>
      </c>
      <c r="Q705" s="3"/>
    </row>
    <row r="706" spans="1:17" x14ac:dyDescent="0.25">
      <c r="A706" s="1" t="str">
        <f>IF('XML a procesar'!A705&gt;0,'XML a procesar'!A705,"")</f>
        <v/>
      </c>
      <c r="B706" s="7">
        <f t="shared" si="114"/>
        <v>0</v>
      </c>
      <c r="C706" s="1">
        <f t="shared" si="117"/>
        <v>0</v>
      </c>
      <c r="D706" s="1">
        <f t="shared" si="115"/>
        <v>0</v>
      </c>
      <c r="E706" s="1">
        <f t="shared" si="118"/>
        <v>0</v>
      </c>
      <c r="F706" s="1" t="str">
        <f t="shared" ca="1" si="116"/>
        <v/>
      </c>
      <c r="G706" s="1">
        <f t="shared" ca="1" si="119"/>
        <v>0</v>
      </c>
      <c r="H706" s="1">
        <f ca="1">IF(AND(G705&gt;0,G706&gt;G705,NOT(ISERROR(MATCH(G705,D:D,0)))),H705+1,H705)</f>
        <v>0</v>
      </c>
      <c r="I706" s="1">
        <f t="shared" ca="1" si="120"/>
        <v>0</v>
      </c>
      <c r="J706" s="7" t="str">
        <f t="shared" ca="1" si="121"/>
        <v/>
      </c>
      <c r="K706" s="1" t="str">
        <f ca="1">IF(J706="Linea_para_MAIL_creada_por_LuXML",IF(ISERROR(MATCH(INDIRECT(ADDRESS(ROW()-G706,7)),D:D,0)),J706,INDIRECT(ADDRESS(MATCH(INDIRECT(ADDRESS(ROW()-G706,7)),D:D,0),1))),J706)</f>
        <v/>
      </c>
      <c r="L706" s="7">
        <f t="shared" ca="1" si="122"/>
        <v>0</v>
      </c>
      <c r="M706" s="7" t="str">
        <f t="shared" ca="1" si="124"/>
        <v/>
      </c>
      <c r="N706" s="7">
        <f t="shared" ca="1" si="123"/>
        <v>0</v>
      </c>
      <c r="O706" s="9" t="str">
        <f ca="1">IF(N706&gt;-1,INDIRECT(ADDRESS(ROW(),13)),IF(N706&lt;N705,CONCATENATE("&lt;page-count count=",CHAR(34),1+LARGE(N:N,1)-LARGE(N:N,2),CHAR(34),"/&gt;"),INDIRECT(ADDRESS(ROW()-1,13))))</f>
        <v/>
      </c>
      <c r="P706" s="1">
        <f>IF(ROW()&lt;$S$4+2,IF('XML a procesar'!A705="",P705,IF(MID('XML a procesar'!A705,1,1)="&lt;",P705,P705+1)),P705)</f>
        <v>1</v>
      </c>
      <c r="Q706" s="3"/>
    </row>
    <row r="707" spans="1:17" x14ac:dyDescent="0.25">
      <c r="A707" s="1" t="str">
        <f>IF('XML a procesar'!A706&gt;0,'XML a procesar'!A706,"")</f>
        <v/>
      </c>
      <c r="B707" s="7">
        <f t="shared" ref="B707:B770" si="125">IF(ISERROR(FIND("/doi.org/",A707,1)),0,1)</f>
        <v>0</v>
      </c>
      <c r="C707" s="1">
        <f t="shared" si="117"/>
        <v>0</v>
      </c>
      <c r="D707" s="1">
        <f t="shared" ref="D707:D770" si="126">IF(AND(C707&gt;0,LEFT(A707,7)="&lt;email&gt;",ISNUMBER(SEARCH("@",A707,1))),C707,IF(LEFT(A707,10)="&lt;alt-text&gt;",-1,0))</f>
        <v>0</v>
      </c>
      <c r="E707" s="1">
        <f t="shared" si="118"/>
        <v>0</v>
      </c>
      <c r="F707" s="1" t="str">
        <f t="shared" ref="F707:F770" ca="1" si="127">INDIRECT(ADDRESS(ROW()+INDIRECT(ADDRESS(ROW()+E707,5)),1))</f>
        <v/>
      </c>
      <c r="G707" s="1">
        <f t="shared" ca="1" si="119"/>
        <v>0</v>
      </c>
      <c r="H707" s="1">
        <f ca="1">IF(AND(G706&gt;0,G707&gt;G706,NOT(ISERROR(MATCH(G706,D:D,0)))),H706+1,H706)</f>
        <v>0</v>
      </c>
      <c r="I707" s="1">
        <f t="shared" ca="1" si="120"/>
        <v>0</v>
      </c>
      <c r="J707" s="7" t="str">
        <f t="shared" ca="1" si="121"/>
        <v/>
      </c>
      <c r="K707" s="1" t="str">
        <f ca="1">IF(J707="Linea_para_MAIL_creada_por_LuXML",IF(ISERROR(MATCH(INDIRECT(ADDRESS(ROW()-G707,7)),D:D,0)),J707,INDIRECT(ADDRESS(MATCH(INDIRECT(ADDRESS(ROW()-G707,7)),D:D,0),1))),J707)</f>
        <v/>
      </c>
      <c r="L707" s="7">
        <f t="shared" ca="1" si="122"/>
        <v>0</v>
      </c>
      <c r="M707" s="7" t="str">
        <f t="shared" ca="1" si="124"/>
        <v/>
      </c>
      <c r="N707" s="7">
        <f t="shared" ca="1" si="123"/>
        <v>0</v>
      </c>
      <c r="O707" s="9" t="str">
        <f ca="1">IF(N707&gt;-1,INDIRECT(ADDRESS(ROW(),13)),IF(N707&lt;N706,CONCATENATE("&lt;page-count count=",CHAR(34),1+LARGE(N:N,1)-LARGE(N:N,2),CHAR(34),"/&gt;"),INDIRECT(ADDRESS(ROW()-1,13))))</f>
        <v/>
      </c>
      <c r="P707" s="1">
        <f>IF(ROW()&lt;$S$4+2,IF('XML a procesar'!A706="",P706,IF(MID('XML a procesar'!A706,1,1)="&lt;",P706,P706+1)),P706)</f>
        <v>1</v>
      </c>
      <c r="Q707" s="3"/>
    </row>
    <row r="708" spans="1:17" x14ac:dyDescent="0.25">
      <c r="A708" s="1" t="str">
        <f>IF('XML a procesar'!A707&gt;0,'XML a procesar'!A707,"")</f>
        <v/>
      </c>
      <c r="B708" s="7">
        <f t="shared" si="125"/>
        <v>0</v>
      </c>
      <c r="C708" s="1">
        <f t="shared" ref="C708:C771" si="128">IF(LEFT(A707,16)="&lt;contrib contrib",C707+1,IF(LEFT(A707,16)="&lt;/contrib-group&gt;",0,IF(LEFT(A707,10)="&lt;/contrib&gt;",C707,C707)))</f>
        <v>0</v>
      </c>
      <c r="D708" s="1">
        <f t="shared" si="126"/>
        <v>0</v>
      </c>
      <c r="E708" s="1">
        <f t="shared" ref="E708:E771" si="129">IF(D708=0,E707,E707+1)</f>
        <v>0</v>
      </c>
      <c r="F708" s="1" t="str">
        <f t="shared" ca="1" si="127"/>
        <v/>
      </c>
      <c r="G708" s="1">
        <f t="shared" ref="G708:G771" ca="1" si="130">IF(LEFT(F708,7)="&lt;aff id",_xlfn.NUMBERVALUE(MID(F708,13,LEN(F708)-14)),IF(F708="&lt;/aff&gt;",G707+1,G707))</f>
        <v>0</v>
      </c>
      <c r="H708" s="1">
        <f ca="1">IF(AND(G707&gt;0,G708&gt;G707,NOT(ISERROR(MATCH(G707,D:D,0)))),H707+1,H707)</f>
        <v>0</v>
      </c>
      <c r="I708" s="1">
        <f t="shared" ref="I708:I771" ca="1" si="131">INDIRECT(ADDRESS(ROW()-INDIRECT(ADDRESS(ROW()-H708,8)),8))</f>
        <v>0</v>
      </c>
      <c r="J708" s="7" t="str">
        <f t="shared" ref="J708:J771" ca="1" si="132">IF(J707="Linea_para_MAIL_creada_por_LuXML","&lt;/aff&gt;",IF(I708&gt;INDIRECT(ADDRESS(ROW()-I708-1,8)),"Linea_para_MAIL_creada_por_LuXML",INDIRECT(ADDRESS(ROW()-I708,6))))</f>
        <v/>
      </c>
      <c r="K708" s="1" t="str">
        <f ca="1">IF(J708="Linea_para_MAIL_creada_por_LuXML",IF(ISERROR(MATCH(INDIRECT(ADDRESS(ROW()-G708,7)),D:D,0)),J708,INDIRECT(ADDRESS(MATCH(INDIRECT(ADDRESS(ROW()-G708,7)),D:D,0),1))),J708)</f>
        <v/>
      </c>
      <c r="L708" s="7">
        <f t="shared" ref="L708:L771" ca="1" si="133">IF(OR(MID(K706,3,5)="page&gt;",MID(K707,3,5)="page&gt;"),L707,IF(OR(K707="&lt;history&gt;",K708="&lt;history&gt;"),L707+1,L707))</f>
        <v>0</v>
      </c>
      <c r="M708" s="7" t="str">
        <f t="shared" ca="1" si="124"/>
        <v/>
      </c>
      <c r="N708" s="7">
        <f t="shared" ref="N708:N771" ca="1" si="134">IF(N707=-1,-1,IF(M708="&lt;/counts&gt;",-1,IF(OR(LEFT(M708,7)="&lt;fpage&gt;",LEFT(M708,7)="&lt;lpage&gt;"),VALUE(MID(M708,8,LEN(M708)-15)),0)))</f>
        <v>0</v>
      </c>
      <c r="O708" s="9" t="str">
        <f ca="1">IF(N708&gt;-1,INDIRECT(ADDRESS(ROW(),13)),IF(N708&lt;N707,CONCATENATE("&lt;page-count count=",CHAR(34),1+LARGE(N:N,1)-LARGE(N:N,2),CHAR(34),"/&gt;"),INDIRECT(ADDRESS(ROW()-1,13))))</f>
        <v/>
      </c>
      <c r="P708" s="1">
        <f>IF(ROW()&lt;$S$4+2,IF('XML a procesar'!A707="",P707,IF(MID('XML a procesar'!A707,1,1)="&lt;",P707,P707+1)),P707)</f>
        <v>1</v>
      </c>
      <c r="Q708" s="3"/>
    </row>
    <row r="709" spans="1:17" x14ac:dyDescent="0.25">
      <c r="A709" s="1" t="str">
        <f>IF('XML a procesar'!A708&gt;0,'XML a procesar'!A708,"")</f>
        <v/>
      </c>
      <c r="B709" s="7">
        <f t="shared" si="125"/>
        <v>0</v>
      </c>
      <c r="C709" s="1">
        <f t="shared" si="128"/>
        <v>0</v>
      </c>
      <c r="D709" s="1">
        <f t="shared" si="126"/>
        <v>0</v>
      </c>
      <c r="E709" s="1">
        <f t="shared" si="129"/>
        <v>0</v>
      </c>
      <c r="F709" s="1" t="str">
        <f t="shared" ca="1" si="127"/>
        <v/>
      </c>
      <c r="G709" s="1">
        <f t="shared" ca="1" si="130"/>
        <v>0</v>
      </c>
      <c r="H709" s="1">
        <f ca="1">IF(AND(G708&gt;0,G709&gt;G708,NOT(ISERROR(MATCH(G708,D:D,0)))),H708+1,H708)</f>
        <v>0</v>
      </c>
      <c r="I709" s="1">
        <f t="shared" ca="1" si="131"/>
        <v>0</v>
      </c>
      <c r="J709" s="7" t="str">
        <f t="shared" ca="1" si="132"/>
        <v/>
      </c>
      <c r="K709" s="1" t="str">
        <f ca="1">IF(J709="Linea_para_MAIL_creada_por_LuXML",IF(ISERROR(MATCH(INDIRECT(ADDRESS(ROW()-G709,7)),D:D,0)),J709,INDIRECT(ADDRESS(MATCH(INDIRECT(ADDRESS(ROW()-G709,7)),D:D,0),1))),J709)</f>
        <v/>
      </c>
      <c r="L709" s="7">
        <f t="shared" ca="1" si="133"/>
        <v>0</v>
      </c>
      <c r="M709" s="7" t="str">
        <f t="shared" ca="1" si="124"/>
        <v/>
      </c>
      <c r="N709" s="7">
        <f t="shared" ca="1" si="134"/>
        <v>0</v>
      </c>
      <c r="O709" s="9" t="str">
        <f ca="1">IF(N709&gt;-1,INDIRECT(ADDRESS(ROW(),13)),IF(N709&lt;N708,CONCATENATE("&lt;page-count count=",CHAR(34),1+LARGE(N:N,1)-LARGE(N:N,2),CHAR(34),"/&gt;"),INDIRECT(ADDRESS(ROW()-1,13))))</f>
        <v/>
      </c>
      <c r="P709" s="1">
        <f>IF(ROW()&lt;$S$4+2,IF('XML a procesar'!A708="",P708,IF(MID('XML a procesar'!A708,1,1)="&lt;",P708,P708+1)),P708)</f>
        <v>1</v>
      </c>
      <c r="Q709" s="3"/>
    </row>
    <row r="710" spans="1:17" x14ac:dyDescent="0.25">
      <c r="A710" s="1" t="str">
        <f>IF('XML a procesar'!A709&gt;0,'XML a procesar'!A709,"")</f>
        <v/>
      </c>
      <c r="B710" s="7">
        <f t="shared" si="125"/>
        <v>0</v>
      </c>
      <c r="C710" s="1">
        <f t="shared" si="128"/>
        <v>0</v>
      </c>
      <c r="D710" s="1">
        <f t="shared" si="126"/>
        <v>0</v>
      </c>
      <c r="E710" s="1">
        <f t="shared" si="129"/>
        <v>0</v>
      </c>
      <c r="F710" s="1" t="str">
        <f t="shared" ca="1" si="127"/>
        <v/>
      </c>
      <c r="G710" s="1">
        <f t="shared" ca="1" si="130"/>
        <v>0</v>
      </c>
      <c r="H710" s="1">
        <f ca="1">IF(AND(G709&gt;0,G710&gt;G709,NOT(ISERROR(MATCH(G709,D:D,0)))),H709+1,H709)</f>
        <v>0</v>
      </c>
      <c r="I710" s="1">
        <f t="shared" ca="1" si="131"/>
        <v>0</v>
      </c>
      <c r="J710" s="7" t="str">
        <f t="shared" ca="1" si="132"/>
        <v/>
      </c>
      <c r="K710" s="1" t="str">
        <f ca="1">IF(J710="Linea_para_MAIL_creada_por_LuXML",IF(ISERROR(MATCH(INDIRECT(ADDRESS(ROW()-G710,7)),D:D,0)),J710,INDIRECT(ADDRESS(MATCH(INDIRECT(ADDRESS(ROW()-G710,7)),D:D,0),1))),J710)</f>
        <v/>
      </c>
      <c r="L710" s="7">
        <f t="shared" ca="1" si="133"/>
        <v>0</v>
      </c>
      <c r="M710" s="7" t="str">
        <f t="shared" ref="M710:M773" ca="1" si="135">IF(L710&gt;L709,IF(L710=1,CONCATENATE("&lt;fpage&gt;",$S$10,"&lt;/fpage&gt;"),CONCATENATE("&lt;lpage&gt;",$S$10+1,"&lt;/lpage&gt;")),IF(ISERROR(INDIRECT(ADDRESS(ROW()-L710,11),1)),"",INDIRECT(ADDRESS(ROW()-L710,11),1)))</f>
        <v/>
      </c>
      <c r="N710" s="7">
        <f t="shared" ca="1" si="134"/>
        <v>0</v>
      </c>
      <c r="O710" s="9" t="str">
        <f ca="1">IF(N710&gt;-1,INDIRECT(ADDRESS(ROW(),13)),IF(N710&lt;N709,CONCATENATE("&lt;page-count count=",CHAR(34),1+LARGE(N:N,1)-LARGE(N:N,2),CHAR(34),"/&gt;"),INDIRECT(ADDRESS(ROW()-1,13))))</f>
        <v/>
      </c>
      <c r="P710" s="1">
        <f>IF(ROW()&lt;$S$4+2,IF('XML a procesar'!A709="",P709,IF(MID('XML a procesar'!A709,1,1)="&lt;",P709,P709+1)),P709)</f>
        <v>1</v>
      </c>
      <c r="Q710" s="3"/>
    </row>
    <row r="711" spans="1:17" x14ac:dyDescent="0.25">
      <c r="A711" s="1" t="str">
        <f>IF('XML a procesar'!A710&gt;0,'XML a procesar'!A710,"")</f>
        <v/>
      </c>
      <c r="B711" s="7">
        <f t="shared" si="125"/>
        <v>0</v>
      </c>
      <c r="C711" s="1">
        <f t="shared" si="128"/>
        <v>0</v>
      </c>
      <c r="D711" s="1">
        <f t="shared" si="126"/>
        <v>0</v>
      </c>
      <c r="E711" s="1">
        <f t="shared" si="129"/>
        <v>0</v>
      </c>
      <c r="F711" s="1" t="str">
        <f t="shared" ca="1" si="127"/>
        <v/>
      </c>
      <c r="G711" s="1">
        <f t="shared" ca="1" si="130"/>
        <v>0</v>
      </c>
      <c r="H711" s="1">
        <f ca="1">IF(AND(G710&gt;0,G711&gt;G710,NOT(ISERROR(MATCH(G710,D:D,0)))),H710+1,H710)</f>
        <v>0</v>
      </c>
      <c r="I711" s="1">
        <f t="shared" ca="1" si="131"/>
        <v>0</v>
      </c>
      <c r="J711" s="7" t="str">
        <f t="shared" ca="1" si="132"/>
        <v/>
      </c>
      <c r="K711" s="1" t="str">
        <f ca="1">IF(J711="Linea_para_MAIL_creada_por_LuXML",IF(ISERROR(MATCH(INDIRECT(ADDRESS(ROW()-G711,7)),D:D,0)),J711,INDIRECT(ADDRESS(MATCH(INDIRECT(ADDRESS(ROW()-G711,7)),D:D,0),1))),J711)</f>
        <v/>
      </c>
      <c r="L711" s="7">
        <f t="shared" ca="1" si="133"/>
        <v>0</v>
      </c>
      <c r="M711" s="7" t="str">
        <f t="shared" ca="1" si="135"/>
        <v/>
      </c>
      <c r="N711" s="7">
        <f t="shared" ca="1" si="134"/>
        <v>0</v>
      </c>
      <c r="O711" s="9" t="str">
        <f ca="1">IF(N711&gt;-1,INDIRECT(ADDRESS(ROW(),13)),IF(N711&lt;N710,CONCATENATE("&lt;page-count count=",CHAR(34),1+LARGE(N:N,1)-LARGE(N:N,2),CHAR(34),"/&gt;"),INDIRECT(ADDRESS(ROW()-1,13))))</f>
        <v/>
      </c>
      <c r="P711" s="1">
        <f>IF(ROW()&lt;$S$4+2,IF('XML a procesar'!A710="",P710,IF(MID('XML a procesar'!A710,1,1)="&lt;",P710,P710+1)),P710)</f>
        <v>1</v>
      </c>
      <c r="Q711" s="3"/>
    </row>
    <row r="712" spans="1:17" x14ac:dyDescent="0.25">
      <c r="A712" s="1" t="str">
        <f>IF('XML a procesar'!A711&gt;0,'XML a procesar'!A711,"")</f>
        <v/>
      </c>
      <c r="B712" s="7">
        <f t="shared" si="125"/>
        <v>0</v>
      </c>
      <c r="C712" s="1">
        <f t="shared" si="128"/>
        <v>0</v>
      </c>
      <c r="D712" s="1">
        <f t="shared" si="126"/>
        <v>0</v>
      </c>
      <c r="E712" s="1">
        <f t="shared" si="129"/>
        <v>0</v>
      </c>
      <c r="F712" s="1" t="str">
        <f t="shared" ca="1" si="127"/>
        <v/>
      </c>
      <c r="G712" s="1">
        <f t="shared" ca="1" si="130"/>
        <v>0</v>
      </c>
      <c r="H712" s="1">
        <f ca="1">IF(AND(G711&gt;0,G712&gt;G711,NOT(ISERROR(MATCH(G711,D:D,0)))),H711+1,H711)</f>
        <v>0</v>
      </c>
      <c r="I712" s="1">
        <f t="shared" ca="1" si="131"/>
        <v>0</v>
      </c>
      <c r="J712" s="7" t="str">
        <f t="shared" ca="1" si="132"/>
        <v/>
      </c>
      <c r="K712" s="1" t="str">
        <f ca="1">IF(J712="Linea_para_MAIL_creada_por_LuXML",IF(ISERROR(MATCH(INDIRECT(ADDRESS(ROW()-G712,7)),D:D,0)),J712,INDIRECT(ADDRESS(MATCH(INDIRECT(ADDRESS(ROW()-G712,7)),D:D,0),1))),J712)</f>
        <v/>
      </c>
      <c r="L712" s="7">
        <f t="shared" ca="1" si="133"/>
        <v>0</v>
      </c>
      <c r="M712" s="7" t="str">
        <f t="shared" ca="1" si="135"/>
        <v/>
      </c>
      <c r="N712" s="7">
        <f t="shared" ca="1" si="134"/>
        <v>0</v>
      </c>
      <c r="O712" s="9" t="str">
        <f ca="1">IF(N712&gt;-1,INDIRECT(ADDRESS(ROW(),13)),IF(N712&lt;N711,CONCATENATE("&lt;page-count count=",CHAR(34),1+LARGE(N:N,1)-LARGE(N:N,2),CHAR(34),"/&gt;"),INDIRECT(ADDRESS(ROW()-1,13))))</f>
        <v/>
      </c>
      <c r="P712" s="1">
        <f>IF(ROW()&lt;$S$4+2,IF('XML a procesar'!A711="",P711,IF(MID('XML a procesar'!A711,1,1)="&lt;",P711,P711+1)),P711)</f>
        <v>1</v>
      </c>
      <c r="Q712" s="3"/>
    </row>
    <row r="713" spans="1:17" x14ac:dyDescent="0.25">
      <c r="A713" s="1" t="str">
        <f>IF('XML a procesar'!A712&gt;0,'XML a procesar'!A712,"")</f>
        <v/>
      </c>
      <c r="B713" s="7">
        <f t="shared" si="125"/>
        <v>0</v>
      </c>
      <c r="C713" s="1">
        <f t="shared" si="128"/>
        <v>0</v>
      </c>
      <c r="D713" s="1">
        <f t="shared" si="126"/>
        <v>0</v>
      </c>
      <c r="E713" s="1">
        <f t="shared" si="129"/>
        <v>0</v>
      </c>
      <c r="F713" s="1" t="str">
        <f t="shared" ca="1" si="127"/>
        <v/>
      </c>
      <c r="G713" s="1">
        <f t="shared" ca="1" si="130"/>
        <v>0</v>
      </c>
      <c r="H713" s="1">
        <f ca="1">IF(AND(G712&gt;0,G713&gt;G712,NOT(ISERROR(MATCH(G712,D:D,0)))),H712+1,H712)</f>
        <v>0</v>
      </c>
      <c r="I713" s="1">
        <f t="shared" ca="1" si="131"/>
        <v>0</v>
      </c>
      <c r="J713" s="7" t="str">
        <f t="shared" ca="1" si="132"/>
        <v/>
      </c>
      <c r="K713" s="1" t="str">
        <f ca="1">IF(J713="Linea_para_MAIL_creada_por_LuXML",IF(ISERROR(MATCH(INDIRECT(ADDRESS(ROW()-G713,7)),D:D,0)),J713,INDIRECT(ADDRESS(MATCH(INDIRECT(ADDRESS(ROW()-G713,7)),D:D,0),1))),J713)</f>
        <v/>
      </c>
      <c r="L713" s="7">
        <f t="shared" ca="1" si="133"/>
        <v>0</v>
      </c>
      <c r="M713" s="7" t="str">
        <f t="shared" ca="1" si="135"/>
        <v/>
      </c>
      <c r="N713" s="7">
        <f t="shared" ca="1" si="134"/>
        <v>0</v>
      </c>
      <c r="O713" s="9" t="str">
        <f ca="1">IF(N713&gt;-1,INDIRECT(ADDRESS(ROW(),13)),IF(N713&lt;N712,CONCATENATE("&lt;page-count count=",CHAR(34),1+LARGE(N:N,1)-LARGE(N:N,2),CHAR(34),"/&gt;"),INDIRECT(ADDRESS(ROW()-1,13))))</f>
        <v/>
      </c>
      <c r="P713" s="1">
        <f>IF(ROW()&lt;$S$4+2,IF('XML a procesar'!A712="",P712,IF(MID('XML a procesar'!A712,1,1)="&lt;",P712,P712+1)),P712)</f>
        <v>1</v>
      </c>
      <c r="Q713" s="3"/>
    </row>
    <row r="714" spans="1:17" x14ac:dyDescent="0.25">
      <c r="A714" s="1" t="str">
        <f>IF('XML a procesar'!A713&gt;0,'XML a procesar'!A713,"")</f>
        <v/>
      </c>
      <c r="B714" s="7">
        <f t="shared" si="125"/>
        <v>0</v>
      </c>
      <c r="C714" s="1">
        <f t="shared" si="128"/>
        <v>0</v>
      </c>
      <c r="D714" s="1">
        <f t="shared" si="126"/>
        <v>0</v>
      </c>
      <c r="E714" s="1">
        <f t="shared" si="129"/>
        <v>0</v>
      </c>
      <c r="F714" s="1" t="str">
        <f t="shared" ca="1" si="127"/>
        <v/>
      </c>
      <c r="G714" s="1">
        <f t="shared" ca="1" si="130"/>
        <v>0</v>
      </c>
      <c r="H714" s="1">
        <f ca="1">IF(AND(G713&gt;0,G714&gt;G713,NOT(ISERROR(MATCH(G713,D:D,0)))),H713+1,H713)</f>
        <v>0</v>
      </c>
      <c r="I714" s="1">
        <f t="shared" ca="1" si="131"/>
        <v>0</v>
      </c>
      <c r="J714" s="7" t="str">
        <f t="shared" ca="1" si="132"/>
        <v/>
      </c>
      <c r="K714" s="1" t="str">
        <f ca="1">IF(J714="Linea_para_MAIL_creada_por_LuXML",IF(ISERROR(MATCH(INDIRECT(ADDRESS(ROW()-G714,7)),D:D,0)),J714,INDIRECT(ADDRESS(MATCH(INDIRECT(ADDRESS(ROW()-G714,7)),D:D,0),1))),J714)</f>
        <v/>
      </c>
      <c r="L714" s="7">
        <f t="shared" ca="1" si="133"/>
        <v>0</v>
      </c>
      <c r="M714" s="7" t="str">
        <f t="shared" ca="1" si="135"/>
        <v/>
      </c>
      <c r="N714" s="7">
        <f t="shared" ca="1" si="134"/>
        <v>0</v>
      </c>
      <c r="O714" s="9" t="str">
        <f ca="1">IF(N714&gt;-1,INDIRECT(ADDRESS(ROW(),13)),IF(N714&lt;N713,CONCATENATE("&lt;page-count count=",CHAR(34),1+LARGE(N:N,1)-LARGE(N:N,2),CHAR(34),"/&gt;"),INDIRECT(ADDRESS(ROW()-1,13))))</f>
        <v/>
      </c>
      <c r="P714" s="1">
        <f>IF(ROW()&lt;$S$4+2,IF('XML a procesar'!A713="",P713,IF(MID('XML a procesar'!A713,1,1)="&lt;",P713,P713+1)),P713)</f>
        <v>1</v>
      </c>
      <c r="Q714" s="3"/>
    </row>
    <row r="715" spans="1:17" x14ac:dyDescent="0.25">
      <c r="A715" s="1" t="str">
        <f>IF('XML a procesar'!A714&gt;0,'XML a procesar'!A714,"")</f>
        <v/>
      </c>
      <c r="B715" s="7">
        <f t="shared" si="125"/>
        <v>0</v>
      </c>
      <c r="C715" s="1">
        <f t="shared" si="128"/>
        <v>0</v>
      </c>
      <c r="D715" s="1">
        <f t="shared" si="126"/>
        <v>0</v>
      </c>
      <c r="E715" s="1">
        <f t="shared" si="129"/>
        <v>0</v>
      </c>
      <c r="F715" s="1" t="str">
        <f t="shared" ca="1" si="127"/>
        <v/>
      </c>
      <c r="G715" s="1">
        <f t="shared" ca="1" si="130"/>
        <v>0</v>
      </c>
      <c r="H715" s="1">
        <f ca="1">IF(AND(G714&gt;0,G715&gt;G714,NOT(ISERROR(MATCH(G714,D:D,0)))),H714+1,H714)</f>
        <v>0</v>
      </c>
      <c r="I715" s="1">
        <f t="shared" ca="1" si="131"/>
        <v>0</v>
      </c>
      <c r="J715" s="7" t="str">
        <f t="shared" ca="1" si="132"/>
        <v/>
      </c>
      <c r="K715" s="1" t="str">
        <f ca="1">IF(J715="Linea_para_MAIL_creada_por_LuXML",IF(ISERROR(MATCH(INDIRECT(ADDRESS(ROW()-G715,7)),D:D,0)),J715,INDIRECT(ADDRESS(MATCH(INDIRECT(ADDRESS(ROW()-G715,7)),D:D,0),1))),J715)</f>
        <v/>
      </c>
      <c r="L715" s="7">
        <f t="shared" ca="1" si="133"/>
        <v>0</v>
      </c>
      <c r="M715" s="7" t="str">
        <f t="shared" ca="1" si="135"/>
        <v/>
      </c>
      <c r="N715" s="7">
        <f t="shared" ca="1" si="134"/>
        <v>0</v>
      </c>
      <c r="O715" s="9" t="str">
        <f ca="1">IF(N715&gt;-1,INDIRECT(ADDRESS(ROW(),13)),IF(N715&lt;N714,CONCATENATE("&lt;page-count count=",CHAR(34),1+LARGE(N:N,1)-LARGE(N:N,2),CHAR(34),"/&gt;"),INDIRECT(ADDRESS(ROW()-1,13))))</f>
        <v/>
      </c>
      <c r="P715" s="1">
        <f>IF(ROW()&lt;$S$4+2,IF('XML a procesar'!A714="",P714,IF(MID('XML a procesar'!A714,1,1)="&lt;",P714,P714+1)),P714)</f>
        <v>1</v>
      </c>
      <c r="Q715" s="3"/>
    </row>
    <row r="716" spans="1:17" x14ac:dyDescent="0.25">
      <c r="A716" s="1" t="str">
        <f>IF('XML a procesar'!A715&gt;0,'XML a procesar'!A715,"")</f>
        <v/>
      </c>
      <c r="B716" s="7">
        <f t="shared" si="125"/>
        <v>0</v>
      </c>
      <c r="C716" s="1">
        <f t="shared" si="128"/>
        <v>0</v>
      </c>
      <c r="D716" s="1">
        <f t="shared" si="126"/>
        <v>0</v>
      </c>
      <c r="E716" s="1">
        <f t="shared" si="129"/>
        <v>0</v>
      </c>
      <c r="F716" s="1" t="str">
        <f t="shared" ca="1" si="127"/>
        <v/>
      </c>
      <c r="G716" s="1">
        <f t="shared" ca="1" si="130"/>
        <v>0</v>
      </c>
      <c r="H716" s="1">
        <f ca="1">IF(AND(G715&gt;0,G716&gt;G715,NOT(ISERROR(MATCH(G715,D:D,0)))),H715+1,H715)</f>
        <v>0</v>
      </c>
      <c r="I716" s="1">
        <f t="shared" ca="1" si="131"/>
        <v>0</v>
      </c>
      <c r="J716" s="7" t="str">
        <f t="shared" ca="1" si="132"/>
        <v/>
      </c>
      <c r="K716" s="1" t="str">
        <f ca="1">IF(J716="Linea_para_MAIL_creada_por_LuXML",IF(ISERROR(MATCH(INDIRECT(ADDRESS(ROW()-G716,7)),D:D,0)),J716,INDIRECT(ADDRESS(MATCH(INDIRECT(ADDRESS(ROW()-G716,7)),D:D,0),1))),J716)</f>
        <v/>
      </c>
      <c r="L716" s="7">
        <f t="shared" ca="1" si="133"/>
        <v>0</v>
      </c>
      <c r="M716" s="7" t="str">
        <f t="shared" ca="1" si="135"/>
        <v/>
      </c>
      <c r="N716" s="7">
        <f t="shared" ca="1" si="134"/>
        <v>0</v>
      </c>
      <c r="O716" s="9" t="str">
        <f ca="1">IF(N716&gt;-1,INDIRECT(ADDRESS(ROW(),13)),IF(N716&lt;N715,CONCATENATE("&lt;page-count count=",CHAR(34),1+LARGE(N:N,1)-LARGE(N:N,2),CHAR(34),"/&gt;"),INDIRECT(ADDRESS(ROW()-1,13))))</f>
        <v/>
      </c>
      <c r="P716" s="1">
        <f>IF(ROW()&lt;$S$4+2,IF('XML a procesar'!A715="",P715,IF(MID('XML a procesar'!A715,1,1)="&lt;",P715,P715+1)),P715)</f>
        <v>1</v>
      </c>
      <c r="Q716" s="3"/>
    </row>
    <row r="717" spans="1:17" x14ac:dyDescent="0.25">
      <c r="A717" s="1" t="str">
        <f>IF('XML a procesar'!A716&gt;0,'XML a procesar'!A716,"")</f>
        <v/>
      </c>
      <c r="B717" s="7">
        <f t="shared" si="125"/>
        <v>0</v>
      </c>
      <c r="C717" s="1">
        <f t="shared" si="128"/>
        <v>0</v>
      </c>
      <c r="D717" s="1">
        <f t="shared" si="126"/>
        <v>0</v>
      </c>
      <c r="E717" s="1">
        <f t="shared" si="129"/>
        <v>0</v>
      </c>
      <c r="F717" s="1" t="str">
        <f t="shared" ca="1" si="127"/>
        <v/>
      </c>
      <c r="G717" s="1">
        <f t="shared" ca="1" si="130"/>
        <v>0</v>
      </c>
      <c r="H717" s="1">
        <f ca="1">IF(AND(G716&gt;0,G717&gt;G716,NOT(ISERROR(MATCH(G716,D:D,0)))),H716+1,H716)</f>
        <v>0</v>
      </c>
      <c r="I717" s="1">
        <f t="shared" ca="1" si="131"/>
        <v>0</v>
      </c>
      <c r="J717" s="7" t="str">
        <f t="shared" ca="1" si="132"/>
        <v/>
      </c>
      <c r="K717" s="1" t="str">
        <f ca="1">IF(J717="Linea_para_MAIL_creada_por_LuXML",IF(ISERROR(MATCH(INDIRECT(ADDRESS(ROW()-G717,7)),D:D,0)),J717,INDIRECT(ADDRESS(MATCH(INDIRECT(ADDRESS(ROW()-G717,7)),D:D,0),1))),J717)</f>
        <v/>
      </c>
      <c r="L717" s="7">
        <f t="shared" ca="1" si="133"/>
        <v>0</v>
      </c>
      <c r="M717" s="7" t="str">
        <f t="shared" ca="1" si="135"/>
        <v/>
      </c>
      <c r="N717" s="7">
        <f t="shared" ca="1" si="134"/>
        <v>0</v>
      </c>
      <c r="O717" s="9" t="str">
        <f ca="1">IF(N717&gt;-1,INDIRECT(ADDRESS(ROW(),13)),IF(N717&lt;N716,CONCATENATE("&lt;page-count count=",CHAR(34),1+LARGE(N:N,1)-LARGE(N:N,2),CHAR(34),"/&gt;"),INDIRECT(ADDRESS(ROW()-1,13))))</f>
        <v/>
      </c>
      <c r="P717" s="1">
        <f>IF(ROW()&lt;$S$4+2,IF('XML a procesar'!A716="",P716,IF(MID('XML a procesar'!A716,1,1)="&lt;",P716,P716+1)),P716)</f>
        <v>1</v>
      </c>
      <c r="Q717" s="3"/>
    </row>
    <row r="718" spans="1:17" x14ac:dyDescent="0.25">
      <c r="A718" s="1" t="str">
        <f>IF('XML a procesar'!A717&gt;0,'XML a procesar'!A717,"")</f>
        <v/>
      </c>
      <c r="B718" s="7">
        <f t="shared" si="125"/>
        <v>0</v>
      </c>
      <c r="C718" s="1">
        <f t="shared" si="128"/>
        <v>0</v>
      </c>
      <c r="D718" s="1">
        <f t="shared" si="126"/>
        <v>0</v>
      </c>
      <c r="E718" s="1">
        <f t="shared" si="129"/>
        <v>0</v>
      </c>
      <c r="F718" s="1" t="str">
        <f t="shared" ca="1" si="127"/>
        <v/>
      </c>
      <c r="G718" s="1">
        <f t="shared" ca="1" si="130"/>
        <v>0</v>
      </c>
      <c r="H718" s="1">
        <f ca="1">IF(AND(G717&gt;0,G718&gt;G717,NOT(ISERROR(MATCH(G717,D:D,0)))),H717+1,H717)</f>
        <v>0</v>
      </c>
      <c r="I718" s="1">
        <f t="shared" ca="1" si="131"/>
        <v>0</v>
      </c>
      <c r="J718" s="7" t="str">
        <f t="shared" ca="1" si="132"/>
        <v/>
      </c>
      <c r="K718" s="1" t="str">
        <f ca="1">IF(J718="Linea_para_MAIL_creada_por_LuXML",IF(ISERROR(MATCH(INDIRECT(ADDRESS(ROW()-G718,7)),D:D,0)),J718,INDIRECT(ADDRESS(MATCH(INDIRECT(ADDRESS(ROW()-G718,7)),D:D,0),1))),J718)</f>
        <v/>
      </c>
      <c r="L718" s="7">
        <f t="shared" ca="1" si="133"/>
        <v>0</v>
      </c>
      <c r="M718" s="7" t="str">
        <f t="shared" ca="1" si="135"/>
        <v/>
      </c>
      <c r="N718" s="7">
        <f t="shared" ca="1" si="134"/>
        <v>0</v>
      </c>
      <c r="O718" s="9" t="str">
        <f ca="1">IF(N718&gt;-1,INDIRECT(ADDRESS(ROW(),13)),IF(N718&lt;N717,CONCATENATE("&lt;page-count count=",CHAR(34),1+LARGE(N:N,1)-LARGE(N:N,2),CHAR(34),"/&gt;"),INDIRECT(ADDRESS(ROW()-1,13))))</f>
        <v/>
      </c>
      <c r="P718" s="1">
        <f>IF(ROW()&lt;$S$4+2,IF('XML a procesar'!A717="",P717,IF(MID('XML a procesar'!A717,1,1)="&lt;",P717,P717+1)),P717)</f>
        <v>1</v>
      </c>
      <c r="Q718" s="3"/>
    </row>
    <row r="719" spans="1:17" x14ac:dyDescent="0.25">
      <c r="A719" s="1" t="str">
        <f>IF('XML a procesar'!A718&gt;0,'XML a procesar'!A718,"")</f>
        <v/>
      </c>
      <c r="B719" s="7">
        <f t="shared" si="125"/>
        <v>0</v>
      </c>
      <c r="C719" s="1">
        <f t="shared" si="128"/>
        <v>0</v>
      </c>
      <c r="D719" s="1">
        <f t="shared" si="126"/>
        <v>0</v>
      </c>
      <c r="E719" s="1">
        <f t="shared" si="129"/>
        <v>0</v>
      </c>
      <c r="F719" s="1" t="str">
        <f t="shared" ca="1" si="127"/>
        <v/>
      </c>
      <c r="G719" s="1">
        <f t="shared" ca="1" si="130"/>
        <v>0</v>
      </c>
      <c r="H719" s="1">
        <f ca="1">IF(AND(G718&gt;0,G719&gt;G718,NOT(ISERROR(MATCH(G718,D:D,0)))),H718+1,H718)</f>
        <v>0</v>
      </c>
      <c r="I719" s="1">
        <f t="shared" ca="1" si="131"/>
        <v>0</v>
      </c>
      <c r="J719" s="7" t="str">
        <f t="shared" ca="1" si="132"/>
        <v/>
      </c>
      <c r="K719" s="1" t="str">
        <f ca="1">IF(J719="Linea_para_MAIL_creada_por_LuXML",IF(ISERROR(MATCH(INDIRECT(ADDRESS(ROW()-G719,7)),D:D,0)),J719,INDIRECT(ADDRESS(MATCH(INDIRECT(ADDRESS(ROW()-G719,7)),D:D,0),1))),J719)</f>
        <v/>
      </c>
      <c r="L719" s="7">
        <f t="shared" ca="1" si="133"/>
        <v>0</v>
      </c>
      <c r="M719" s="7" t="str">
        <f t="shared" ca="1" si="135"/>
        <v/>
      </c>
      <c r="N719" s="7">
        <f t="shared" ca="1" si="134"/>
        <v>0</v>
      </c>
      <c r="O719" s="9" t="str">
        <f ca="1">IF(N719&gt;-1,INDIRECT(ADDRESS(ROW(),13)),IF(N719&lt;N718,CONCATENATE("&lt;page-count count=",CHAR(34),1+LARGE(N:N,1)-LARGE(N:N,2),CHAR(34),"/&gt;"),INDIRECT(ADDRESS(ROW()-1,13))))</f>
        <v/>
      </c>
      <c r="P719" s="1">
        <f>IF(ROW()&lt;$S$4+2,IF('XML a procesar'!A718="",P718,IF(MID('XML a procesar'!A718,1,1)="&lt;",P718,P718+1)),P718)</f>
        <v>1</v>
      </c>
      <c r="Q719" s="3"/>
    </row>
    <row r="720" spans="1:17" x14ac:dyDescent="0.25">
      <c r="A720" s="1" t="str">
        <f>IF('XML a procesar'!A719&gt;0,'XML a procesar'!A719,"")</f>
        <v/>
      </c>
      <c r="B720" s="7">
        <f t="shared" si="125"/>
        <v>0</v>
      </c>
      <c r="C720" s="1">
        <f t="shared" si="128"/>
        <v>0</v>
      </c>
      <c r="D720" s="1">
        <f t="shared" si="126"/>
        <v>0</v>
      </c>
      <c r="E720" s="1">
        <f t="shared" si="129"/>
        <v>0</v>
      </c>
      <c r="F720" s="1" t="str">
        <f t="shared" ca="1" si="127"/>
        <v/>
      </c>
      <c r="G720" s="1">
        <f t="shared" ca="1" si="130"/>
        <v>0</v>
      </c>
      <c r="H720" s="1">
        <f ca="1">IF(AND(G719&gt;0,G720&gt;G719,NOT(ISERROR(MATCH(G719,D:D,0)))),H719+1,H719)</f>
        <v>0</v>
      </c>
      <c r="I720" s="1">
        <f t="shared" ca="1" si="131"/>
        <v>0</v>
      </c>
      <c r="J720" s="7" t="str">
        <f t="shared" ca="1" si="132"/>
        <v/>
      </c>
      <c r="K720" s="1" t="str">
        <f ca="1">IF(J720="Linea_para_MAIL_creada_por_LuXML",IF(ISERROR(MATCH(INDIRECT(ADDRESS(ROW()-G720,7)),D:D,0)),J720,INDIRECT(ADDRESS(MATCH(INDIRECT(ADDRESS(ROW()-G720,7)),D:D,0),1))),J720)</f>
        <v/>
      </c>
      <c r="L720" s="7">
        <f t="shared" ca="1" si="133"/>
        <v>0</v>
      </c>
      <c r="M720" s="7" t="str">
        <f t="shared" ca="1" si="135"/>
        <v/>
      </c>
      <c r="N720" s="7">
        <f t="shared" ca="1" si="134"/>
        <v>0</v>
      </c>
      <c r="O720" s="9" t="str">
        <f ca="1">IF(N720&gt;-1,INDIRECT(ADDRESS(ROW(),13)),IF(N720&lt;N719,CONCATENATE("&lt;page-count count=",CHAR(34),1+LARGE(N:N,1)-LARGE(N:N,2),CHAR(34),"/&gt;"),INDIRECT(ADDRESS(ROW()-1,13))))</f>
        <v/>
      </c>
      <c r="P720" s="1">
        <f>IF(ROW()&lt;$S$4+2,IF('XML a procesar'!A719="",P719,IF(MID('XML a procesar'!A719,1,1)="&lt;",P719,P719+1)),P719)</f>
        <v>1</v>
      </c>
      <c r="Q720" s="3"/>
    </row>
    <row r="721" spans="1:17" x14ac:dyDescent="0.25">
      <c r="A721" s="1" t="str">
        <f>IF('XML a procesar'!A720&gt;0,'XML a procesar'!A720,"")</f>
        <v/>
      </c>
      <c r="B721" s="7">
        <f t="shared" si="125"/>
        <v>0</v>
      </c>
      <c r="C721" s="1">
        <f t="shared" si="128"/>
        <v>0</v>
      </c>
      <c r="D721" s="1">
        <f t="shared" si="126"/>
        <v>0</v>
      </c>
      <c r="E721" s="1">
        <f t="shared" si="129"/>
        <v>0</v>
      </c>
      <c r="F721" s="1" t="str">
        <f t="shared" ca="1" si="127"/>
        <v/>
      </c>
      <c r="G721" s="1">
        <f t="shared" ca="1" si="130"/>
        <v>0</v>
      </c>
      <c r="H721" s="1">
        <f ca="1">IF(AND(G720&gt;0,G721&gt;G720,NOT(ISERROR(MATCH(G720,D:D,0)))),H720+1,H720)</f>
        <v>0</v>
      </c>
      <c r="I721" s="1">
        <f t="shared" ca="1" si="131"/>
        <v>0</v>
      </c>
      <c r="J721" s="7" t="str">
        <f t="shared" ca="1" si="132"/>
        <v/>
      </c>
      <c r="K721" s="1" t="str">
        <f ca="1">IF(J721="Linea_para_MAIL_creada_por_LuXML",IF(ISERROR(MATCH(INDIRECT(ADDRESS(ROW()-G721,7)),D:D,0)),J721,INDIRECT(ADDRESS(MATCH(INDIRECT(ADDRESS(ROW()-G721,7)),D:D,0),1))),J721)</f>
        <v/>
      </c>
      <c r="L721" s="7">
        <f t="shared" ca="1" si="133"/>
        <v>0</v>
      </c>
      <c r="M721" s="7" t="str">
        <f t="shared" ca="1" si="135"/>
        <v/>
      </c>
      <c r="N721" s="7">
        <f t="shared" ca="1" si="134"/>
        <v>0</v>
      </c>
      <c r="O721" s="9" t="str">
        <f ca="1">IF(N721&gt;-1,INDIRECT(ADDRESS(ROW(),13)),IF(N721&lt;N720,CONCATENATE("&lt;page-count count=",CHAR(34),1+LARGE(N:N,1)-LARGE(N:N,2),CHAR(34),"/&gt;"),INDIRECT(ADDRESS(ROW()-1,13))))</f>
        <v/>
      </c>
      <c r="P721" s="1">
        <f>IF(ROW()&lt;$S$4+2,IF('XML a procesar'!A720="",P720,IF(MID('XML a procesar'!A720,1,1)="&lt;",P720,P720+1)),P720)</f>
        <v>1</v>
      </c>
      <c r="Q721" s="3"/>
    </row>
    <row r="722" spans="1:17" x14ac:dyDescent="0.25">
      <c r="A722" s="1" t="str">
        <f>IF('XML a procesar'!A721&gt;0,'XML a procesar'!A721,"")</f>
        <v/>
      </c>
      <c r="B722" s="7">
        <f t="shared" si="125"/>
        <v>0</v>
      </c>
      <c r="C722" s="1">
        <f t="shared" si="128"/>
        <v>0</v>
      </c>
      <c r="D722" s="1">
        <f t="shared" si="126"/>
        <v>0</v>
      </c>
      <c r="E722" s="1">
        <f t="shared" si="129"/>
        <v>0</v>
      </c>
      <c r="F722" s="1" t="str">
        <f t="shared" ca="1" si="127"/>
        <v/>
      </c>
      <c r="G722" s="1">
        <f t="shared" ca="1" si="130"/>
        <v>0</v>
      </c>
      <c r="H722" s="1">
        <f ca="1">IF(AND(G721&gt;0,G722&gt;G721,NOT(ISERROR(MATCH(G721,D:D,0)))),H721+1,H721)</f>
        <v>0</v>
      </c>
      <c r="I722" s="1">
        <f t="shared" ca="1" si="131"/>
        <v>0</v>
      </c>
      <c r="J722" s="7" t="str">
        <f t="shared" ca="1" si="132"/>
        <v/>
      </c>
      <c r="K722" s="1" t="str">
        <f ca="1">IF(J722="Linea_para_MAIL_creada_por_LuXML",IF(ISERROR(MATCH(INDIRECT(ADDRESS(ROW()-G722,7)),D:D,0)),J722,INDIRECT(ADDRESS(MATCH(INDIRECT(ADDRESS(ROW()-G722,7)),D:D,0),1))),J722)</f>
        <v/>
      </c>
      <c r="L722" s="7">
        <f t="shared" ca="1" si="133"/>
        <v>0</v>
      </c>
      <c r="M722" s="7" t="str">
        <f t="shared" ca="1" si="135"/>
        <v/>
      </c>
      <c r="N722" s="7">
        <f t="shared" ca="1" si="134"/>
        <v>0</v>
      </c>
      <c r="O722" s="9" t="str">
        <f ca="1">IF(N722&gt;-1,INDIRECT(ADDRESS(ROW(),13)),IF(N722&lt;N721,CONCATENATE("&lt;page-count count=",CHAR(34),1+LARGE(N:N,1)-LARGE(N:N,2),CHAR(34),"/&gt;"),INDIRECT(ADDRESS(ROW()-1,13))))</f>
        <v/>
      </c>
      <c r="P722" s="1">
        <f>IF(ROW()&lt;$S$4+2,IF('XML a procesar'!A721="",P721,IF(MID('XML a procesar'!A721,1,1)="&lt;",P721,P721+1)),P721)</f>
        <v>1</v>
      </c>
      <c r="Q722" s="3"/>
    </row>
    <row r="723" spans="1:17" x14ac:dyDescent="0.25">
      <c r="A723" s="1" t="str">
        <f>IF('XML a procesar'!A722&gt;0,'XML a procesar'!A722,"")</f>
        <v/>
      </c>
      <c r="B723" s="7">
        <f t="shared" si="125"/>
        <v>0</v>
      </c>
      <c r="C723" s="1">
        <f t="shared" si="128"/>
        <v>0</v>
      </c>
      <c r="D723" s="1">
        <f t="shared" si="126"/>
        <v>0</v>
      </c>
      <c r="E723" s="1">
        <f t="shared" si="129"/>
        <v>0</v>
      </c>
      <c r="F723" s="1" t="str">
        <f t="shared" ca="1" si="127"/>
        <v/>
      </c>
      <c r="G723" s="1">
        <f t="shared" ca="1" si="130"/>
        <v>0</v>
      </c>
      <c r="H723" s="1">
        <f ca="1">IF(AND(G722&gt;0,G723&gt;G722,NOT(ISERROR(MATCH(G722,D:D,0)))),H722+1,H722)</f>
        <v>0</v>
      </c>
      <c r="I723" s="1">
        <f t="shared" ca="1" si="131"/>
        <v>0</v>
      </c>
      <c r="J723" s="7" t="str">
        <f t="shared" ca="1" si="132"/>
        <v/>
      </c>
      <c r="K723" s="1" t="str">
        <f ca="1">IF(J723="Linea_para_MAIL_creada_por_LuXML",IF(ISERROR(MATCH(INDIRECT(ADDRESS(ROW()-G723,7)),D:D,0)),J723,INDIRECT(ADDRESS(MATCH(INDIRECT(ADDRESS(ROW()-G723,7)),D:D,0),1))),J723)</f>
        <v/>
      </c>
      <c r="L723" s="7">
        <f t="shared" ca="1" si="133"/>
        <v>0</v>
      </c>
      <c r="M723" s="7" t="str">
        <f t="shared" ca="1" si="135"/>
        <v/>
      </c>
      <c r="N723" s="7">
        <f t="shared" ca="1" si="134"/>
        <v>0</v>
      </c>
      <c r="O723" s="9" t="str">
        <f ca="1">IF(N723&gt;-1,INDIRECT(ADDRESS(ROW(),13)),IF(N723&lt;N722,CONCATENATE("&lt;page-count count=",CHAR(34),1+LARGE(N:N,1)-LARGE(N:N,2),CHAR(34),"/&gt;"),INDIRECT(ADDRESS(ROW()-1,13))))</f>
        <v/>
      </c>
      <c r="P723" s="1">
        <f>IF(ROW()&lt;$S$4+2,IF('XML a procesar'!A722="",P722,IF(MID('XML a procesar'!A722,1,1)="&lt;",P722,P722+1)),P722)</f>
        <v>1</v>
      </c>
      <c r="Q723" s="3"/>
    </row>
    <row r="724" spans="1:17" x14ac:dyDescent="0.25">
      <c r="A724" s="1" t="str">
        <f>IF('XML a procesar'!A723&gt;0,'XML a procesar'!A723,"")</f>
        <v/>
      </c>
      <c r="B724" s="7">
        <f t="shared" si="125"/>
        <v>0</v>
      </c>
      <c r="C724" s="1">
        <f t="shared" si="128"/>
        <v>0</v>
      </c>
      <c r="D724" s="1">
        <f t="shared" si="126"/>
        <v>0</v>
      </c>
      <c r="E724" s="1">
        <f t="shared" si="129"/>
        <v>0</v>
      </c>
      <c r="F724" s="1" t="str">
        <f t="shared" ca="1" si="127"/>
        <v/>
      </c>
      <c r="G724" s="1">
        <f t="shared" ca="1" si="130"/>
        <v>0</v>
      </c>
      <c r="H724" s="1">
        <f ca="1">IF(AND(G723&gt;0,G724&gt;G723,NOT(ISERROR(MATCH(G723,D:D,0)))),H723+1,H723)</f>
        <v>0</v>
      </c>
      <c r="I724" s="1">
        <f t="shared" ca="1" si="131"/>
        <v>0</v>
      </c>
      <c r="J724" s="7" t="str">
        <f t="shared" ca="1" si="132"/>
        <v/>
      </c>
      <c r="K724" s="1" t="str">
        <f ca="1">IF(J724="Linea_para_MAIL_creada_por_LuXML",IF(ISERROR(MATCH(INDIRECT(ADDRESS(ROW()-G724,7)),D:D,0)),J724,INDIRECT(ADDRESS(MATCH(INDIRECT(ADDRESS(ROW()-G724,7)),D:D,0),1))),J724)</f>
        <v/>
      </c>
      <c r="L724" s="7">
        <f t="shared" ca="1" si="133"/>
        <v>0</v>
      </c>
      <c r="M724" s="7" t="str">
        <f t="shared" ca="1" si="135"/>
        <v/>
      </c>
      <c r="N724" s="7">
        <f t="shared" ca="1" si="134"/>
        <v>0</v>
      </c>
      <c r="O724" s="9" t="str">
        <f ca="1">IF(N724&gt;-1,INDIRECT(ADDRESS(ROW(),13)),IF(N724&lt;N723,CONCATENATE("&lt;page-count count=",CHAR(34),1+LARGE(N:N,1)-LARGE(N:N,2),CHAR(34),"/&gt;"),INDIRECT(ADDRESS(ROW()-1,13))))</f>
        <v/>
      </c>
      <c r="P724" s="1">
        <f>IF(ROW()&lt;$S$4+2,IF('XML a procesar'!A723="",P723,IF(MID('XML a procesar'!A723,1,1)="&lt;",P723,P723+1)),P723)</f>
        <v>1</v>
      </c>
      <c r="Q724" s="3"/>
    </row>
    <row r="725" spans="1:17" x14ac:dyDescent="0.25">
      <c r="A725" s="1" t="str">
        <f>IF('XML a procesar'!A724&gt;0,'XML a procesar'!A724,"")</f>
        <v/>
      </c>
      <c r="B725" s="7">
        <f t="shared" si="125"/>
        <v>0</v>
      </c>
      <c r="C725" s="1">
        <f t="shared" si="128"/>
        <v>0</v>
      </c>
      <c r="D725" s="1">
        <f t="shared" si="126"/>
        <v>0</v>
      </c>
      <c r="E725" s="1">
        <f t="shared" si="129"/>
        <v>0</v>
      </c>
      <c r="F725" s="1" t="str">
        <f t="shared" ca="1" si="127"/>
        <v/>
      </c>
      <c r="G725" s="1">
        <f t="shared" ca="1" si="130"/>
        <v>0</v>
      </c>
      <c r="H725" s="1">
        <f ca="1">IF(AND(G724&gt;0,G725&gt;G724,NOT(ISERROR(MATCH(G724,D:D,0)))),H724+1,H724)</f>
        <v>0</v>
      </c>
      <c r="I725" s="1">
        <f t="shared" ca="1" si="131"/>
        <v>0</v>
      </c>
      <c r="J725" s="7" t="str">
        <f t="shared" ca="1" si="132"/>
        <v/>
      </c>
      <c r="K725" s="1" t="str">
        <f ca="1">IF(J725="Linea_para_MAIL_creada_por_LuXML",IF(ISERROR(MATCH(INDIRECT(ADDRESS(ROW()-G725,7)),D:D,0)),J725,INDIRECT(ADDRESS(MATCH(INDIRECT(ADDRESS(ROW()-G725,7)),D:D,0),1))),J725)</f>
        <v/>
      </c>
      <c r="L725" s="7">
        <f t="shared" ca="1" si="133"/>
        <v>0</v>
      </c>
      <c r="M725" s="7" t="str">
        <f t="shared" ca="1" si="135"/>
        <v/>
      </c>
      <c r="N725" s="7">
        <f t="shared" ca="1" si="134"/>
        <v>0</v>
      </c>
      <c r="O725" s="9" t="str">
        <f ca="1">IF(N725&gt;-1,INDIRECT(ADDRESS(ROW(),13)),IF(N725&lt;N724,CONCATENATE("&lt;page-count count=",CHAR(34),1+LARGE(N:N,1)-LARGE(N:N,2),CHAR(34),"/&gt;"),INDIRECT(ADDRESS(ROW()-1,13))))</f>
        <v/>
      </c>
      <c r="P725" s="1">
        <f>IF(ROW()&lt;$S$4+2,IF('XML a procesar'!A724="",P724,IF(MID('XML a procesar'!A724,1,1)="&lt;",P724,P724+1)),P724)</f>
        <v>1</v>
      </c>
      <c r="Q725" s="3"/>
    </row>
    <row r="726" spans="1:17" x14ac:dyDescent="0.25">
      <c r="A726" s="1" t="str">
        <f>IF('XML a procesar'!A725&gt;0,'XML a procesar'!A725,"")</f>
        <v/>
      </c>
      <c r="B726" s="7">
        <f t="shared" si="125"/>
        <v>0</v>
      </c>
      <c r="C726" s="1">
        <f t="shared" si="128"/>
        <v>0</v>
      </c>
      <c r="D726" s="1">
        <f t="shared" si="126"/>
        <v>0</v>
      </c>
      <c r="E726" s="1">
        <f t="shared" si="129"/>
        <v>0</v>
      </c>
      <c r="F726" s="1" t="str">
        <f t="shared" ca="1" si="127"/>
        <v/>
      </c>
      <c r="G726" s="1">
        <f t="shared" ca="1" si="130"/>
        <v>0</v>
      </c>
      <c r="H726" s="1">
        <f ca="1">IF(AND(G725&gt;0,G726&gt;G725,NOT(ISERROR(MATCH(G725,D:D,0)))),H725+1,H725)</f>
        <v>0</v>
      </c>
      <c r="I726" s="1">
        <f t="shared" ca="1" si="131"/>
        <v>0</v>
      </c>
      <c r="J726" s="7" t="str">
        <f t="shared" ca="1" si="132"/>
        <v/>
      </c>
      <c r="K726" s="1" t="str">
        <f ca="1">IF(J726="Linea_para_MAIL_creada_por_LuXML",IF(ISERROR(MATCH(INDIRECT(ADDRESS(ROW()-G726,7)),D:D,0)),J726,INDIRECT(ADDRESS(MATCH(INDIRECT(ADDRESS(ROW()-G726,7)),D:D,0),1))),J726)</f>
        <v/>
      </c>
      <c r="L726" s="7">
        <f t="shared" ca="1" si="133"/>
        <v>0</v>
      </c>
      <c r="M726" s="7" t="str">
        <f t="shared" ca="1" si="135"/>
        <v/>
      </c>
      <c r="N726" s="7">
        <f t="shared" ca="1" si="134"/>
        <v>0</v>
      </c>
      <c r="O726" s="9" t="str">
        <f ca="1">IF(N726&gt;-1,INDIRECT(ADDRESS(ROW(),13)),IF(N726&lt;N725,CONCATENATE("&lt;page-count count=",CHAR(34),1+LARGE(N:N,1)-LARGE(N:N,2),CHAR(34),"/&gt;"),INDIRECT(ADDRESS(ROW()-1,13))))</f>
        <v/>
      </c>
      <c r="P726" s="1">
        <f>IF(ROW()&lt;$S$4+2,IF('XML a procesar'!A725="",P725,IF(MID('XML a procesar'!A725,1,1)="&lt;",P725,P725+1)),P725)</f>
        <v>1</v>
      </c>
      <c r="Q726" s="3"/>
    </row>
    <row r="727" spans="1:17" x14ac:dyDescent="0.25">
      <c r="A727" s="1" t="str">
        <f>IF('XML a procesar'!A726&gt;0,'XML a procesar'!A726,"")</f>
        <v/>
      </c>
      <c r="B727" s="7">
        <f t="shared" si="125"/>
        <v>0</v>
      </c>
      <c r="C727" s="1">
        <f t="shared" si="128"/>
        <v>0</v>
      </c>
      <c r="D727" s="1">
        <f t="shared" si="126"/>
        <v>0</v>
      </c>
      <c r="E727" s="1">
        <f t="shared" si="129"/>
        <v>0</v>
      </c>
      <c r="F727" s="1" t="str">
        <f t="shared" ca="1" si="127"/>
        <v/>
      </c>
      <c r="G727" s="1">
        <f t="shared" ca="1" si="130"/>
        <v>0</v>
      </c>
      <c r="H727" s="1">
        <f ca="1">IF(AND(G726&gt;0,G727&gt;G726,NOT(ISERROR(MATCH(G726,D:D,0)))),H726+1,H726)</f>
        <v>0</v>
      </c>
      <c r="I727" s="1">
        <f t="shared" ca="1" si="131"/>
        <v>0</v>
      </c>
      <c r="J727" s="7" t="str">
        <f t="shared" ca="1" si="132"/>
        <v/>
      </c>
      <c r="K727" s="1" t="str">
        <f ca="1">IF(J727="Linea_para_MAIL_creada_por_LuXML",IF(ISERROR(MATCH(INDIRECT(ADDRESS(ROW()-G727,7)),D:D,0)),J727,INDIRECT(ADDRESS(MATCH(INDIRECT(ADDRESS(ROW()-G727,7)),D:D,0),1))),J727)</f>
        <v/>
      </c>
      <c r="L727" s="7">
        <f t="shared" ca="1" si="133"/>
        <v>0</v>
      </c>
      <c r="M727" s="7" t="str">
        <f t="shared" ca="1" si="135"/>
        <v/>
      </c>
      <c r="N727" s="7">
        <f t="shared" ca="1" si="134"/>
        <v>0</v>
      </c>
      <c r="O727" s="9" t="str">
        <f ca="1">IF(N727&gt;-1,INDIRECT(ADDRESS(ROW(),13)),IF(N727&lt;N726,CONCATENATE("&lt;page-count count=",CHAR(34),1+LARGE(N:N,1)-LARGE(N:N,2),CHAR(34),"/&gt;"),INDIRECT(ADDRESS(ROW()-1,13))))</f>
        <v/>
      </c>
      <c r="P727" s="1">
        <f>IF(ROW()&lt;$S$4+2,IF('XML a procesar'!A726="",P726,IF(MID('XML a procesar'!A726,1,1)="&lt;",P726,P726+1)),P726)</f>
        <v>1</v>
      </c>
      <c r="Q727" s="3"/>
    </row>
    <row r="728" spans="1:17" x14ac:dyDescent="0.25">
      <c r="A728" s="1" t="str">
        <f>IF('XML a procesar'!A727&gt;0,'XML a procesar'!A727,"")</f>
        <v/>
      </c>
      <c r="B728" s="7">
        <f t="shared" si="125"/>
        <v>0</v>
      </c>
      <c r="C728" s="1">
        <f t="shared" si="128"/>
        <v>0</v>
      </c>
      <c r="D728" s="1">
        <f t="shared" si="126"/>
        <v>0</v>
      </c>
      <c r="E728" s="1">
        <f t="shared" si="129"/>
        <v>0</v>
      </c>
      <c r="F728" s="1" t="str">
        <f t="shared" ca="1" si="127"/>
        <v/>
      </c>
      <c r="G728" s="1">
        <f t="shared" ca="1" si="130"/>
        <v>0</v>
      </c>
      <c r="H728" s="1">
        <f ca="1">IF(AND(G727&gt;0,G728&gt;G727,NOT(ISERROR(MATCH(G727,D:D,0)))),H727+1,H727)</f>
        <v>0</v>
      </c>
      <c r="I728" s="1">
        <f t="shared" ca="1" si="131"/>
        <v>0</v>
      </c>
      <c r="J728" s="7" t="str">
        <f t="shared" ca="1" si="132"/>
        <v/>
      </c>
      <c r="K728" s="1" t="str">
        <f ca="1">IF(J728="Linea_para_MAIL_creada_por_LuXML",IF(ISERROR(MATCH(INDIRECT(ADDRESS(ROW()-G728,7)),D:D,0)),J728,INDIRECT(ADDRESS(MATCH(INDIRECT(ADDRESS(ROW()-G728,7)),D:D,0),1))),J728)</f>
        <v/>
      </c>
      <c r="L728" s="7">
        <f t="shared" ca="1" si="133"/>
        <v>0</v>
      </c>
      <c r="M728" s="7" t="str">
        <f t="shared" ca="1" si="135"/>
        <v/>
      </c>
      <c r="N728" s="7">
        <f t="shared" ca="1" si="134"/>
        <v>0</v>
      </c>
      <c r="O728" s="9" t="str">
        <f ca="1">IF(N728&gt;-1,INDIRECT(ADDRESS(ROW(),13)),IF(N728&lt;N727,CONCATENATE("&lt;page-count count=",CHAR(34),1+LARGE(N:N,1)-LARGE(N:N,2),CHAR(34),"/&gt;"),INDIRECT(ADDRESS(ROW()-1,13))))</f>
        <v/>
      </c>
      <c r="P728" s="1">
        <f>IF(ROW()&lt;$S$4+2,IF('XML a procesar'!A727="",P727,IF(MID('XML a procesar'!A727,1,1)="&lt;",P727,P727+1)),P727)</f>
        <v>1</v>
      </c>
      <c r="Q728" s="3"/>
    </row>
    <row r="729" spans="1:17" x14ac:dyDescent="0.25">
      <c r="A729" s="1" t="str">
        <f>IF('XML a procesar'!A728&gt;0,'XML a procesar'!A728,"")</f>
        <v/>
      </c>
      <c r="B729" s="7">
        <f t="shared" si="125"/>
        <v>0</v>
      </c>
      <c r="C729" s="1">
        <f t="shared" si="128"/>
        <v>0</v>
      </c>
      <c r="D729" s="1">
        <f t="shared" si="126"/>
        <v>0</v>
      </c>
      <c r="E729" s="1">
        <f t="shared" si="129"/>
        <v>0</v>
      </c>
      <c r="F729" s="1" t="str">
        <f t="shared" ca="1" si="127"/>
        <v/>
      </c>
      <c r="G729" s="1">
        <f t="shared" ca="1" si="130"/>
        <v>0</v>
      </c>
      <c r="H729" s="1">
        <f ca="1">IF(AND(G728&gt;0,G729&gt;G728,NOT(ISERROR(MATCH(G728,D:D,0)))),H728+1,H728)</f>
        <v>0</v>
      </c>
      <c r="I729" s="1">
        <f t="shared" ca="1" si="131"/>
        <v>0</v>
      </c>
      <c r="J729" s="7" t="str">
        <f t="shared" ca="1" si="132"/>
        <v/>
      </c>
      <c r="K729" s="1" t="str">
        <f ca="1">IF(J729="Linea_para_MAIL_creada_por_LuXML",IF(ISERROR(MATCH(INDIRECT(ADDRESS(ROW()-G729,7)),D:D,0)),J729,INDIRECT(ADDRESS(MATCH(INDIRECT(ADDRESS(ROW()-G729,7)),D:D,0),1))),J729)</f>
        <v/>
      </c>
      <c r="L729" s="7">
        <f t="shared" ca="1" si="133"/>
        <v>0</v>
      </c>
      <c r="M729" s="7" t="str">
        <f t="shared" ca="1" si="135"/>
        <v/>
      </c>
      <c r="N729" s="7">
        <f t="shared" ca="1" si="134"/>
        <v>0</v>
      </c>
      <c r="O729" s="9" t="str">
        <f ca="1">IF(N729&gt;-1,INDIRECT(ADDRESS(ROW(),13)),IF(N729&lt;N728,CONCATENATE("&lt;page-count count=",CHAR(34),1+LARGE(N:N,1)-LARGE(N:N,2),CHAR(34),"/&gt;"),INDIRECT(ADDRESS(ROW()-1,13))))</f>
        <v/>
      </c>
      <c r="P729" s="1">
        <f>IF(ROW()&lt;$S$4+2,IF('XML a procesar'!A728="",P728,IF(MID('XML a procesar'!A728,1,1)="&lt;",P728,P728+1)),P728)</f>
        <v>1</v>
      </c>
      <c r="Q729" s="3"/>
    </row>
    <row r="730" spans="1:17" x14ac:dyDescent="0.25">
      <c r="A730" s="1" t="str">
        <f>IF('XML a procesar'!A729&gt;0,'XML a procesar'!A729,"")</f>
        <v/>
      </c>
      <c r="B730" s="7">
        <f t="shared" si="125"/>
        <v>0</v>
      </c>
      <c r="C730" s="1">
        <f t="shared" si="128"/>
        <v>0</v>
      </c>
      <c r="D730" s="1">
        <f t="shared" si="126"/>
        <v>0</v>
      </c>
      <c r="E730" s="1">
        <f t="shared" si="129"/>
        <v>0</v>
      </c>
      <c r="F730" s="1" t="str">
        <f t="shared" ca="1" si="127"/>
        <v/>
      </c>
      <c r="G730" s="1">
        <f t="shared" ca="1" si="130"/>
        <v>0</v>
      </c>
      <c r="H730" s="1">
        <f ca="1">IF(AND(G729&gt;0,G730&gt;G729,NOT(ISERROR(MATCH(G729,D:D,0)))),H729+1,H729)</f>
        <v>0</v>
      </c>
      <c r="I730" s="1">
        <f t="shared" ca="1" si="131"/>
        <v>0</v>
      </c>
      <c r="J730" s="7" t="str">
        <f t="shared" ca="1" si="132"/>
        <v/>
      </c>
      <c r="K730" s="1" t="str">
        <f ca="1">IF(J730="Linea_para_MAIL_creada_por_LuXML",IF(ISERROR(MATCH(INDIRECT(ADDRESS(ROW()-G730,7)),D:D,0)),J730,INDIRECT(ADDRESS(MATCH(INDIRECT(ADDRESS(ROW()-G730,7)),D:D,0),1))),J730)</f>
        <v/>
      </c>
      <c r="L730" s="7">
        <f t="shared" ca="1" si="133"/>
        <v>0</v>
      </c>
      <c r="M730" s="7" t="str">
        <f t="shared" ca="1" si="135"/>
        <v/>
      </c>
      <c r="N730" s="7">
        <f t="shared" ca="1" si="134"/>
        <v>0</v>
      </c>
      <c r="O730" s="9" t="str">
        <f ca="1">IF(N730&gt;-1,INDIRECT(ADDRESS(ROW(),13)),IF(N730&lt;N729,CONCATENATE("&lt;page-count count=",CHAR(34),1+LARGE(N:N,1)-LARGE(N:N,2),CHAR(34),"/&gt;"),INDIRECT(ADDRESS(ROW()-1,13))))</f>
        <v/>
      </c>
      <c r="P730" s="1">
        <f>IF(ROW()&lt;$S$4+2,IF('XML a procesar'!A729="",P729,IF(MID('XML a procesar'!A729,1,1)="&lt;",P729,P729+1)),P729)</f>
        <v>1</v>
      </c>
      <c r="Q730" s="3"/>
    </row>
    <row r="731" spans="1:17" x14ac:dyDescent="0.25">
      <c r="A731" s="1" t="str">
        <f>IF('XML a procesar'!A730&gt;0,'XML a procesar'!A730,"")</f>
        <v/>
      </c>
      <c r="B731" s="7">
        <f t="shared" si="125"/>
        <v>0</v>
      </c>
      <c r="C731" s="1">
        <f t="shared" si="128"/>
        <v>0</v>
      </c>
      <c r="D731" s="1">
        <f t="shared" si="126"/>
        <v>0</v>
      </c>
      <c r="E731" s="1">
        <f t="shared" si="129"/>
        <v>0</v>
      </c>
      <c r="F731" s="1" t="str">
        <f t="shared" ca="1" si="127"/>
        <v/>
      </c>
      <c r="G731" s="1">
        <f t="shared" ca="1" si="130"/>
        <v>0</v>
      </c>
      <c r="H731" s="1">
        <f ca="1">IF(AND(G730&gt;0,G731&gt;G730,NOT(ISERROR(MATCH(G730,D:D,0)))),H730+1,H730)</f>
        <v>0</v>
      </c>
      <c r="I731" s="1">
        <f t="shared" ca="1" si="131"/>
        <v>0</v>
      </c>
      <c r="J731" s="7" t="str">
        <f t="shared" ca="1" si="132"/>
        <v/>
      </c>
      <c r="K731" s="1" t="str">
        <f ca="1">IF(J731="Linea_para_MAIL_creada_por_LuXML",IF(ISERROR(MATCH(INDIRECT(ADDRESS(ROW()-G731,7)),D:D,0)),J731,INDIRECT(ADDRESS(MATCH(INDIRECT(ADDRESS(ROW()-G731,7)),D:D,0),1))),J731)</f>
        <v/>
      </c>
      <c r="L731" s="7">
        <f t="shared" ca="1" si="133"/>
        <v>0</v>
      </c>
      <c r="M731" s="7" t="str">
        <f t="shared" ca="1" si="135"/>
        <v/>
      </c>
      <c r="N731" s="7">
        <f t="shared" ca="1" si="134"/>
        <v>0</v>
      </c>
      <c r="O731" s="9" t="str">
        <f ca="1">IF(N731&gt;-1,INDIRECT(ADDRESS(ROW(),13)),IF(N731&lt;N730,CONCATENATE("&lt;page-count count=",CHAR(34),1+LARGE(N:N,1)-LARGE(N:N,2),CHAR(34),"/&gt;"),INDIRECT(ADDRESS(ROW()-1,13))))</f>
        <v/>
      </c>
      <c r="P731" s="1">
        <f>IF(ROW()&lt;$S$4+2,IF('XML a procesar'!A730="",P730,IF(MID('XML a procesar'!A730,1,1)="&lt;",P730,P730+1)),P730)</f>
        <v>1</v>
      </c>
      <c r="Q731" s="3"/>
    </row>
    <row r="732" spans="1:17" x14ac:dyDescent="0.25">
      <c r="A732" s="1" t="str">
        <f>IF('XML a procesar'!A731&gt;0,'XML a procesar'!A731,"")</f>
        <v/>
      </c>
      <c r="B732" s="7">
        <f t="shared" si="125"/>
        <v>0</v>
      </c>
      <c r="C732" s="1">
        <f t="shared" si="128"/>
        <v>0</v>
      </c>
      <c r="D732" s="1">
        <f t="shared" si="126"/>
        <v>0</v>
      </c>
      <c r="E732" s="1">
        <f t="shared" si="129"/>
        <v>0</v>
      </c>
      <c r="F732" s="1" t="str">
        <f t="shared" ca="1" si="127"/>
        <v/>
      </c>
      <c r="G732" s="1">
        <f t="shared" ca="1" si="130"/>
        <v>0</v>
      </c>
      <c r="H732" s="1">
        <f ca="1">IF(AND(G731&gt;0,G732&gt;G731,NOT(ISERROR(MATCH(G731,D:D,0)))),H731+1,H731)</f>
        <v>0</v>
      </c>
      <c r="I732" s="1">
        <f t="shared" ca="1" si="131"/>
        <v>0</v>
      </c>
      <c r="J732" s="7" t="str">
        <f t="shared" ca="1" si="132"/>
        <v/>
      </c>
      <c r="K732" s="1" t="str">
        <f ca="1">IF(J732="Linea_para_MAIL_creada_por_LuXML",IF(ISERROR(MATCH(INDIRECT(ADDRESS(ROW()-G732,7)),D:D,0)),J732,INDIRECT(ADDRESS(MATCH(INDIRECT(ADDRESS(ROW()-G732,7)),D:D,0),1))),J732)</f>
        <v/>
      </c>
      <c r="L732" s="7">
        <f t="shared" ca="1" si="133"/>
        <v>0</v>
      </c>
      <c r="M732" s="7" t="str">
        <f t="shared" ca="1" si="135"/>
        <v/>
      </c>
      <c r="N732" s="7">
        <f t="shared" ca="1" si="134"/>
        <v>0</v>
      </c>
      <c r="O732" s="9" t="str">
        <f ca="1">IF(N732&gt;-1,INDIRECT(ADDRESS(ROW(),13)),IF(N732&lt;N731,CONCATENATE("&lt;page-count count=",CHAR(34),1+LARGE(N:N,1)-LARGE(N:N,2),CHAR(34),"/&gt;"),INDIRECT(ADDRESS(ROW()-1,13))))</f>
        <v/>
      </c>
      <c r="P732" s="1">
        <f>IF(ROW()&lt;$S$4+2,IF('XML a procesar'!A731="",P731,IF(MID('XML a procesar'!A731,1,1)="&lt;",P731,P731+1)),P731)</f>
        <v>1</v>
      </c>
      <c r="Q732" s="3"/>
    </row>
    <row r="733" spans="1:17" x14ac:dyDescent="0.25">
      <c r="A733" s="1" t="str">
        <f>IF('XML a procesar'!A732&gt;0,'XML a procesar'!A732,"")</f>
        <v/>
      </c>
      <c r="B733" s="7">
        <f t="shared" si="125"/>
        <v>0</v>
      </c>
      <c r="C733" s="1">
        <f t="shared" si="128"/>
        <v>0</v>
      </c>
      <c r="D733" s="1">
        <f t="shared" si="126"/>
        <v>0</v>
      </c>
      <c r="E733" s="1">
        <f t="shared" si="129"/>
        <v>0</v>
      </c>
      <c r="F733" s="1" t="str">
        <f t="shared" ca="1" si="127"/>
        <v/>
      </c>
      <c r="G733" s="1">
        <f t="shared" ca="1" si="130"/>
        <v>0</v>
      </c>
      <c r="H733" s="1">
        <f ca="1">IF(AND(G732&gt;0,G733&gt;G732,NOT(ISERROR(MATCH(G732,D:D,0)))),H732+1,H732)</f>
        <v>0</v>
      </c>
      <c r="I733" s="1">
        <f t="shared" ca="1" si="131"/>
        <v>0</v>
      </c>
      <c r="J733" s="7" t="str">
        <f t="shared" ca="1" si="132"/>
        <v/>
      </c>
      <c r="K733" s="1" t="str">
        <f ca="1">IF(J733="Linea_para_MAIL_creada_por_LuXML",IF(ISERROR(MATCH(INDIRECT(ADDRESS(ROW()-G733,7)),D:D,0)),J733,INDIRECT(ADDRESS(MATCH(INDIRECT(ADDRESS(ROW()-G733,7)),D:D,0),1))),J733)</f>
        <v/>
      </c>
      <c r="L733" s="7">
        <f t="shared" ca="1" si="133"/>
        <v>0</v>
      </c>
      <c r="M733" s="7" t="str">
        <f t="shared" ca="1" si="135"/>
        <v/>
      </c>
      <c r="N733" s="7">
        <f t="shared" ca="1" si="134"/>
        <v>0</v>
      </c>
      <c r="O733" s="9" t="str">
        <f ca="1">IF(N733&gt;-1,INDIRECT(ADDRESS(ROW(),13)),IF(N733&lt;N732,CONCATENATE("&lt;page-count count=",CHAR(34),1+LARGE(N:N,1)-LARGE(N:N,2),CHAR(34),"/&gt;"),INDIRECT(ADDRESS(ROW()-1,13))))</f>
        <v/>
      </c>
      <c r="P733" s="1">
        <f>IF(ROW()&lt;$S$4+2,IF('XML a procesar'!A732="",P732,IF(MID('XML a procesar'!A732,1,1)="&lt;",P732,P732+1)),P732)</f>
        <v>1</v>
      </c>
      <c r="Q733" s="3"/>
    </row>
    <row r="734" spans="1:17" x14ac:dyDescent="0.25">
      <c r="A734" s="1" t="str">
        <f>IF('XML a procesar'!A733&gt;0,'XML a procesar'!A733,"")</f>
        <v/>
      </c>
      <c r="B734" s="7">
        <f t="shared" si="125"/>
        <v>0</v>
      </c>
      <c r="C734" s="1">
        <f t="shared" si="128"/>
        <v>0</v>
      </c>
      <c r="D734" s="1">
        <f t="shared" si="126"/>
        <v>0</v>
      </c>
      <c r="E734" s="1">
        <f t="shared" si="129"/>
        <v>0</v>
      </c>
      <c r="F734" s="1" t="str">
        <f t="shared" ca="1" si="127"/>
        <v/>
      </c>
      <c r="G734" s="1">
        <f t="shared" ca="1" si="130"/>
        <v>0</v>
      </c>
      <c r="H734" s="1">
        <f ca="1">IF(AND(G733&gt;0,G734&gt;G733,NOT(ISERROR(MATCH(G733,D:D,0)))),H733+1,H733)</f>
        <v>0</v>
      </c>
      <c r="I734" s="1">
        <f t="shared" ca="1" si="131"/>
        <v>0</v>
      </c>
      <c r="J734" s="7" t="str">
        <f t="shared" ca="1" si="132"/>
        <v/>
      </c>
      <c r="K734" s="1" t="str">
        <f ca="1">IF(J734="Linea_para_MAIL_creada_por_LuXML",IF(ISERROR(MATCH(INDIRECT(ADDRESS(ROW()-G734,7)),D:D,0)),J734,INDIRECT(ADDRESS(MATCH(INDIRECT(ADDRESS(ROW()-G734,7)),D:D,0),1))),J734)</f>
        <v/>
      </c>
      <c r="L734" s="7">
        <f t="shared" ca="1" si="133"/>
        <v>0</v>
      </c>
      <c r="M734" s="7" t="str">
        <f t="shared" ca="1" si="135"/>
        <v/>
      </c>
      <c r="N734" s="7">
        <f t="shared" ca="1" si="134"/>
        <v>0</v>
      </c>
      <c r="O734" s="9" t="str">
        <f ca="1">IF(N734&gt;-1,INDIRECT(ADDRESS(ROW(),13)),IF(N734&lt;N733,CONCATENATE("&lt;page-count count=",CHAR(34),1+LARGE(N:N,1)-LARGE(N:N,2),CHAR(34),"/&gt;"),INDIRECT(ADDRESS(ROW()-1,13))))</f>
        <v/>
      </c>
      <c r="P734" s="1">
        <f>IF(ROW()&lt;$S$4+2,IF('XML a procesar'!A733="",P733,IF(MID('XML a procesar'!A733,1,1)="&lt;",P733,P733+1)),P733)</f>
        <v>1</v>
      </c>
      <c r="Q734" s="3"/>
    </row>
    <row r="735" spans="1:17" x14ac:dyDescent="0.25">
      <c r="A735" s="1" t="str">
        <f>IF('XML a procesar'!A734&gt;0,'XML a procesar'!A734,"")</f>
        <v/>
      </c>
      <c r="B735" s="7">
        <f t="shared" si="125"/>
        <v>0</v>
      </c>
      <c r="C735" s="1">
        <f t="shared" si="128"/>
        <v>0</v>
      </c>
      <c r="D735" s="1">
        <f t="shared" si="126"/>
        <v>0</v>
      </c>
      <c r="E735" s="1">
        <f t="shared" si="129"/>
        <v>0</v>
      </c>
      <c r="F735" s="1" t="str">
        <f t="shared" ca="1" si="127"/>
        <v/>
      </c>
      <c r="G735" s="1">
        <f t="shared" ca="1" si="130"/>
        <v>0</v>
      </c>
      <c r="H735" s="1">
        <f ca="1">IF(AND(G734&gt;0,G735&gt;G734,NOT(ISERROR(MATCH(G734,D:D,0)))),H734+1,H734)</f>
        <v>0</v>
      </c>
      <c r="I735" s="1">
        <f t="shared" ca="1" si="131"/>
        <v>0</v>
      </c>
      <c r="J735" s="7" t="str">
        <f t="shared" ca="1" si="132"/>
        <v/>
      </c>
      <c r="K735" s="1" t="str">
        <f ca="1">IF(J735="Linea_para_MAIL_creada_por_LuXML",IF(ISERROR(MATCH(INDIRECT(ADDRESS(ROW()-G735,7)),D:D,0)),J735,INDIRECT(ADDRESS(MATCH(INDIRECT(ADDRESS(ROW()-G735,7)),D:D,0),1))),J735)</f>
        <v/>
      </c>
      <c r="L735" s="7">
        <f t="shared" ca="1" si="133"/>
        <v>0</v>
      </c>
      <c r="M735" s="7" t="str">
        <f t="shared" ca="1" si="135"/>
        <v/>
      </c>
      <c r="N735" s="7">
        <f t="shared" ca="1" si="134"/>
        <v>0</v>
      </c>
      <c r="O735" s="9" t="str">
        <f ca="1">IF(N735&gt;-1,INDIRECT(ADDRESS(ROW(),13)),IF(N735&lt;N734,CONCATENATE("&lt;page-count count=",CHAR(34),1+LARGE(N:N,1)-LARGE(N:N,2),CHAR(34),"/&gt;"),INDIRECT(ADDRESS(ROW()-1,13))))</f>
        <v/>
      </c>
      <c r="P735" s="1">
        <f>IF(ROW()&lt;$S$4+2,IF('XML a procesar'!A734="",P734,IF(MID('XML a procesar'!A734,1,1)="&lt;",P734,P734+1)),P734)</f>
        <v>1</v>
      </c>
      <c r="Q735" s="3"/>
    </row>
    <row r="736" spans="1:17" x14ac:dyDescent="0.25">
      <c r="A736" s="1" t="str">
        <f>IF('XML a procesar'!A735&gt;0,'XML a procesar'!A735,"")</f>
        <v/>
      </c>
      <c r="B736" s="7">
        <f t="shared" si="125"/>
        <v>0</v>
      </c>
      <c r="C736" s="1">
        <f t="shared" si="128"/>
        <v>0</v>
      </c>
      <c r="D736" s="1">
        <f t="shared" si="126"/>
        <v>0</v>
      </c>
      <c r="E736" s="1">
        <f t="shared" si="129"/>
        <v>0</v>
      </c>
      <c r="F736" s="1" t="str">
        <f t="shared" ca="1" si="127"/>
        <v/>
      </c>
      <c r="G736" s="1">
        <f t="shared" ca="1" si="130"/>
        <v>0</v>
      </c>
      <c r="H736" s="1">
        <f ca="1">IF(AND(G735&gt;0,G736&gt;G735,NOT(ISERROR(MATCH(G735,D:D,0)))),H735+1,H735)</f>
        <v>0</v>
      </c>
      <c r="I736" s="1">
        <f t="shared" ca="1" si="131"/>
        <v>0</v>
      </c>
      <c r="J736" s="7" t="str">
        <f t="shared" ca="1" si="132"/>
        <v/>
      </c>
      <c r="K736" s="1" t="str">
        <f ca="1">IF(J736="Linea_para_MAIL_creada_por_LuXML",IF(ISERROR(MATCH(INDIRECT(ADDRESS(ROW()-G736,7)),D:D,0)),J736,INDIRECT(ADDRESS(MATCH(INDIRECT(ADDRESS(ROW()-G736,7)),D:D,0),1))),J736)</f>
        <v/>
      </c>
      <c r="L736" s="7">
        <f t="shared" ca="1" si="133"/>
        <v>0</v>
      </c>
      <c r="M736" s="7" t="str">
        <f t="shared" ca="1" si="135"/>
        <v/>
      </c>
      <c r="N736" s="7">
        <f t="shared" ca="1" si="134"/>
        <v>0</v>
      </c>
      <c r="O736" s="9" t="str">
        <f ca="1">IF(N736&gt;-1,INDIRECT(ADDRESS(ROW(),13)),IF(N736&lt;N735,CONCATENATE("&lt;page-count count=",CHAR(34),1+LARGE(N:N,1)-LARGE(N:N,2),CHAR(34),"/&gt;"),INDIRECT(ADDRESS(ROW()-1,13))))</f>
        <v/>
      </c>
      <c r="P736" s="1">
        <f>IF(ROW()&lt;$S$4+2,IF('XML a procesar'!A735="",P735,IF(MID('XML a procesar'!A735,1,1)="&lt;",P735,P735+1)),P735)</f>
        <v>1</v>
      </c>
      <c r="Q736" s="3"/>
    </row>
    <row r="737" spans="1:17" x14ac:dyDescent="0.25">
      <c r="A737" s="1" t="str">
        <f>IF('XML a procesar'!A736&gt;0,'XML a procesar'!A736,"")</f>
        <v/>
      </c>
      <c r="B737" s="7">
        <f t="shared" si="125"/>
        <v>0</v>
      </c>
      <c r="C737" s="1">
        <f t="shared" si="128"/>
        <v>0</v>
      </c>
      <c r="D737" s="1">
        <f t="shared" si="126"/>
        <v>0</v>
      </c>
      <c r="E737" s="1">
        <f t="shared" si="129"/>
        <v>0</v>
      </c>
      <c r="F737" s="1" t="str">
        <f t="shared" ca="1" si="127"/>
        <v/>
      </c>
      <c r="G737" s="1">
        <f t="shared" ca="1" si="130"/>
        <v>0</v>
      </c>
      <c r="H737" s="1">
        <f ca="1">IF(AND(G736&gt;0,G737&gt;G736,NOT(ISERROR(MATCH(G736,D:D,0)))),H736+1,H736)</f>
        <v>0</v>
      </c>
      <c r="I737" s="1">
        <f t="shared" ca="1" si="131"/>
        <v>0</v>
      </c>
      <c r="J737" s="7" t="str">
        <f t="shared" ca="1" si="132"/>
        <v/>
      </c>
      <c r="K737" s="1" t="str">
        <f ca="1">IF(J737="Linea_para_MAIL_creada_por_LuXML",IF(ISERROR(MATCH(INDIRECT(ADDRESS(ROW()-G737,7)),D:D,0)),J737,INDIRECT(ADDRESS(MATCH(INDIRECT(ADDRESS(ROW()-G737,7)),D:D,0),1))),J737)</f>
        <v/>
      </c>
      <c r="L737" s="7">
        <f t="shared" ca="1" si="133"/>
        <v>0</v>
      </c>
      <c r="M737" s="7" t="str">
        <f t="shared" ca="1" si="135"/>
        <v/>
      </c>
      <c r="N737" s="7">
        <f t="shared" ca="1" si="134"/>
        <v>0</v>
      </c>
      <c r="O737" s="9" t="str">
        <f ca="1">IF(N737&gt;-1,INDIRECT(ADDRESS(ROW(),13)),IF(N737&lt;N736,CONCATENATE("&lt;page-count count=",CHAR(34),1+LARGE(N:N,1)-LARGE(N:N,2),CHAR(34),"/&gt;"),INDIRECT(ADDRESS(ROW()-1,13))))</f>
        <v/>
      </c>
      <c r="P737" s="1">
        <f>IF(ROW()&lt;$S$4+2,IF('XML a procesar'!A736="",P736,IF(MID('XML a procesar'!A736,1,1)="&lt;",P736,P736+1)),P736)</f>
        <v>1</v>
      </c>
      <c r="Q737" s="3"/>
    </row>
    <row r="738" spans="1:17" x14ac:dyDescent="0.25">
      <c r="A738" s="1" t="str">
        <f>IF('XML a procesar'!A737&gt;0,'XML a procesar'!A737,"")</f>
        <v/>
      </c>
      <c r="B738" s="7">
        <f t="shared" si="125"/>
        <v>0</v>
      </c>
      <c r="C738" s="1">
        <f t="shared" si="128"/>
        <v>0</v>
      </c>
      <c r="D738" s="1">
        <f t="shared" si="126"/>
        <v>0</v>
      </c>
      <c r="E738" s="1">
        <f t="shared" si="129"/>
        <v>0</v>
      </c>
      <c r="F738" s="1" t="str">
        <f t="shared" ca="1" si="127"/>
        <v/>
      </c>
      <c r="G738" s="1">
        <f t="shared" ca="1" si="130"/>
        <v>0</v>
      </c>
      <c r="H738" s="1">
        <f ca="1">IF(AND(G737&gt;0,G738&gt;G737,NOT(ISERROR(MATCH(G737,D:D,0)))),H737+1,H737)</f>
        <v>0</v>
      </c>
      <c r="I738" s="1">
        <f t="shared" ca="1" si="131"/>
        <v>0</v>
      </c>
      <c r="J738" s="7" t="str">
        <f t="shared" ca="1" si="132"/>
        <v/>
      </c>
      <c r="K738" s="1" t="str">
        <f ca="1">IF(J738="Linea_para_MAIL_creada_por_LuXML",IF(ISERROR(MATCH(INDIRECT(ADDRESS(ROW()-G738,7)),D:D,0)),J738,INDIRECT(ADDRESS(MATCH(INDIRECT(ADDRESS(ROW()-G738,7)),D:D,0),1))),J738)</f>
        <v/>
      </c>
      <c r="L738" s="7">
        <f t="shared" ca="1" si="133"/>
        <v>0</v>
      </c>
      <c r="M738" s="7" t="str">
        <f t="shared" ca="1" si="135"/>
        <v/>
      </c>
      <c r="N738" s="7">
        <f t="shared" ca="1" si="134"/>
        <v>0</v>
      </c>
      <c r="O738" s="9" t="str">
        <f ca="1">IF(N738&gt;-1,INDIRECT(ADDRESS(ROW(),13)),IF(N738&lt;N737,CONCATENATE("&lt;page-count count=",CHAR(34),1+LARGE(N:N,1)-LARGE(N:N,2),CHAR(34),"/&gt;"),INDIRECT(ADDRESS(ROW()-1,13))))</f>
        <v/>
      </c>
      <c r="P738" s="1">
        <f>IF(ROW()&lt;$S$4+2,IF('XML a procesar'!A737="",P737,IF(MID('XML a procesar'!A737,1,1)="&lt;",P737,P737+1)),P737)</f>
        <v>1</v>
      </c>
      <c r="Q738" s="3"/>
    </row>
    <row r="739" spans="1:17" x14ac:dyDescent="0.25">
      <c r="A739" s="1" t="str">
        <f>IF('XML a procesar'!A738&gt;0,'XML a procesar'!A738,"")</f>
        <v/>
      </c>
      <c r="B739" s="7">
        <f t="shared" si="125"/>
        <v>0</v>
      </c>
      <c r="C739" s="1">
        <f t="shared" si="128"/>
        <v>0</v>
      </c>
      <c r="D739" s="1">
        <f t="shared" si="126"/>
        <v>0</v>
      </c>
      <c r="E739" s="1">
        <f t="shared" si="129"/>
        <v>0</v>
      </c>
      <c r="F739" s="1" t="str">
        <f t="shared" ca="1" si="127"/>
        <v/>
      </c>
      <c r="G739" s="1">
        <f t="shared" ca="1" si="130"/>
        <v>0</v>
      </c>
      <c r="H739" s="1">
        <f ca="1">IF(AND(G738&gt;0,G739&gt;G738,NOT(ISERROR(MATCH(G738,D:D,0)))),H738+1,H738)</f>
        <v>0</v>
      </c>
      <c r="I739" s="1">
        <f t="shared" ca="1" si="131"/>
        <v>0</v>
      </c>
      <c r="J739" s="7" t="str">
        <f t="shared" ca="1" si="132"/>
        <v/>
      </c>
      <c r="K739" s="1" t="str">
        <f ca="1">IF(J739="Linea_para_MAIL_creada_por_LuXML",IF(ISERROR(MATCH(INDIRECT(ADDRESS(ROW()-G739,7)),D:D,0)),J739,INDIRECT(ADDRESS(MATCH(INDIRECT(ADDRESS(ROW()-G739,7)),D:D,0),1))),J739)</f>
        <v/>
      </c>
      <c r="L739" s="7">
        <f t="shared" ca="1" si="133"/>
        <v>0</v>
      </c>
      <c r="M739" s="7" t="str">
        <f t="shared" ca="1" si="135"/>
        <v/>
      </c>
      <c r="N739" s="7">
        <f t="shared" ca="1" si="134"/>
        <v>0</v>
      </c>
      <c r="O739" s="9" t="str">
        <f ca="1">IF(N739&gt;-1,INDIRECT(ADDRESS(ROW(),13)),IF(N739&lt;N738,CONCATENATE("&lt;page-count count=",CHAR(34),1+LARGE(N:N,1)-LARGE(N:N,2),CHAR(34),"/&gt;"),INDIRECT(ADDRESS(ROW()-1,13))))</f>
        <v/>
      </c>
      <c r="P739" s="1">
        <f>IF(ROW()&lt;$S$4+2,IF('XML a procesar'!A738="",P738,IF(MID('XML a procesar'!A738,1,1)="&lt;",P738,P738+1)),P738)</f>
        <v>1</v>
      </c>
      <c r="Q739" s="3"/>
    </row>
    <row r="740" spans="1:17" x14ac:dyDescent="0.25">
      <c r="A740" s="1" t="str">
        <f>IF('XML a procesar'!A739&gt;0,'XML a procesar'!A739,"")</f>
        <v/>
      </c>
      <c r="B740" s="7">
        <f t="shared" si="125"/>
        <v>0</v>
      </c>
      <c r="C740" s="1">
        <f t="shared" si="128"/>
        <v>0</v>
      </c>
      <c r="D740" s="1">
        <f t="shared" si="126"/>
        <v>0</v>
      </c>
      <c r="E740" s="1">
        <f t="shared" si="129"/>
        <v>0</v>
      </c>
      <c r="F740" s="1" t="str">
        <f t="shared" ca="1" si="127"/>
        <v/>
      </c>
      <c r="G740" s="1">
        <f t="shared" ca="1" si="130"/>
        <v>0</v>
      </c>
      <c r="H740" s="1">
        <f ca="1">IF(AND(G739&gt;0,G740&gt;G739,NOT(ISERROR(MATCH(G739,D:D,0)))),H739+1,H739)</f>
        <v>0</v>
      </c>
      <c r="I740" s="1">
        <f t="shared" ca="1" si="131"/>
        <v>0</v>
      </c>
      <c r="J740" s="7" t="str">
        <f t="shared" ca="1" si="132"/>
        <v/>
      </c>
      <c r="K740" s="1" t="str">
        <f ca="1">IF(J740="Linea_para_MAIL_creada_por_LuXML",IF(ISERROR(MATCH(INDIRECT(ADDRESS(ROW()-G740,7)),D:D,0)),J740,INDIRECT(ADDRESS(MATCH(INDIRECT(ADDRESS(ROW()-G740,7)),D:D,0),1))),J740)</f>
        <v/>
      </c>
      <c r="L740" s="7">
        <f t="shared" ca="1" si="133"/>
        <v>0</v>
      </c>
      <c r="M740" s="7" t="str">
        <f t="shared" ca="1" si="135"/>
        <v/>
      </c>
      <c r="N740" s="7">
        <f t="shared" ca="1" si="134"/>
        <v>0</v>
      </c>
      <c r="O740" s="9" t="str">
        <f ca="1">IF(N740&gt;-1,INDIRECT(ADDRESS(ROW(),13)),IF(N740&lt;N739,CONCATENATE("&lt;page-count count=",CHAR(34),1+LARGE(N:N,1)-LARGE(N:N,2),CHAR(34),"/&gt;"),INDIRECT(ADDRESS(ROW()-1,13))))</f>
        <v/>
      </c>
      <c r="P740" s="1">
        <f>IF(ROW()&lt;$S$4+2,IF('XML a procesar'!A739="",P739,IF(MID('XML a procesar'!A739,1,1)="&lt;",P739,P739+1)),P739)</f>
        <v>1</v>
      </c>
      <c r="Q740" s="3"/>
    </row>
    <row r="741" spans="1:17" x14ac:dyDescent="0.25">
      <c r="A741" s="1" t="str">
        <f>IF('XML a procesar'!A740&gt;0,'XML a procesar'!A740,"")</f>
        <v/>
      </c>
      <c r="B741" s="7">
        <f t="shared" si="125"/>
        <v>0</v>
      </c>
      <c r="C741" s="1">
        <f t="shared" si="128"/>
        <v>0</v>
      </c>
      <c r="D741" s="1">
        <f t="shared" si="126"/>
        <v>0</v>
      </c>
      <c r="E741" s="1">
        <f t="shared" si="129"/>
        <v>0</v>
      </c>
      <c r="F741" s="1" t="str">
        <f t="shared" ca="1" si="127"/>
        <v/>
      </c>
      <c r="G741" s="1">
        <f t="shared" ca="1" si="130"/>
        <v>0</v>
      </c>
      <c r="H741" s="1">
        <f ca="1">IF(AND(G740&gt;0,G741&gt;G740,NOT(ISERROR(MATCH(G740,D:D,0)))),H740+1,H740)</f>
        <v>0</v>
      </c>
      <c r="I741" s="1">
        <f t="shared" ca="1" si="131"/>
        <v>0</v>
      </c>
      <c r="J741" s="7" t="str">
        <f t="shared" ca="1" si="132"/>
        <v/>
      </c>
      <c r="K741" s="1" t="str">
        <f ca="1">IF(J741="Linea_para_MAIL_creada_por_LuXML",IF(ISERROR(MATCH(INDIRECT(ADDRESS(ROW()-G741,7)),D:D,0)),J741,INDIRECT(ADDRESS(MATCH(INDIRECT(ADDRESS(ROW()-G741,7)),D:D,0),1))),J741)</f>
        <v/>
      </c>
      <c r="L741" s="7">
        <f t="shared" ca="1" si="133"/>
        <v>0</v>
      </c>
      <c r="M741" s="7" t="str">
        <f t="shared" ca="1" si="135"/>
        <v/>
      </c>
      <c r="N741" s="7">
        <f t="shared" ca="1" si="134"/>
        <v>0</v>
      </c>
      <c r="O741" s="9" t="str">
        <f ca="1">IF(N741&gt;-1,INDIRECT(ADDRESS(ROW(),13)),IF(N741&lt;N740,CONCATENATE("&lt;page-count count=",CHAR(34),1+LARGE(N:N,1)-LARGE(N:N,2),CHAR(34),"/&gt;"),INDIRECT(ADDRESS(ROW()-1,13))))</f>
        <v/>
      </c>
      <c r="P741" s="1">
        <f>IF(ROW()&lt;$S$4+2,IF('XML a procesar'!A740="",P740,IF(MID('XML a procesar'!A740,1,1)="&lt;",P740,P740+1)),P740)</f>
        <v>1</v>
      </c>
      <c r="Q741" s="3"/>
    </row>
    <row r="742" spans="1:17" x14ac:dyDescent="0.25">
      <c r="A742" s="1" t="str">
        <f>IF('XML a procesar'!A741&gt;0,'XML a procesar'!A741,"")</f>
        <v/>
      </c>
      <c r="B742" s="7">
        <f t="shared" si="125"/>
        <v>0</v>
      </c>
      <c r="C742" s="1">
        <f t="shared" si="128"/>
        <v>0</v>
      </c>
      <c r="D742" s="1">
        <f t="shared" si="126"/>
        <v>0</v>
      </c>
      <c r="E742" s="1">
        <f t="shared" si="129"/>
        <v>0</v>
      </c>
      <c r="F742" s="1" t="str">
        <f t="shared" ca="1" si="127"/>
        <v/>
      </c>
      <c r="G742" s="1">
        <f t="shared" ca="1" si="130"/>
        <v>0</v>
      </c>
      <c r="H742" s="1">
        <f ca="1">IF(AND(G741&gt;0,G742&gt;G741,NOT(ISERROR(MATCH(G741,D:D,0)))),H741+1,H741)</f>
        <v>0</v>
      </c>
      <c r="I742" s="1">
        <f t="shared" ca="1" si="131"/>
        <v>0</v>
      </c>
      <c r="J742" s="7" t="str">
        <f t="shared" ca="1" si="132"/>
        <v/>
      </c>
      <c r="K742" s="1" t="str">
        <f ca="1">IF(J742="Linea_para_MAIL_creada_por_LuXML",IF(ISERROR(MATCH(INDIRECT(ADDRESS(ROW()-G742,7)),D:D,0)),J742,INDIRECT(ADDRESS(MATCH(INDIRECT(ADDRESS(ROW()-G742,7)),D:D,0),1))),J742)</f>
        <v/>
      </c>
      <c r="L742" s="7">
        <f t="shared" ca="1" si="133"/>
        <v>0</v>
      </c>
      <c r="M742" s="7" t="str">
        <f t="shared" ca="1" si="135"/>
        <v/>
      </c>
      <c r="N742" s="7">
        <f t="shared" ca="1" si="134"/>
        <v>0</v>
      </c>
      <c r="O742" s="9" t="str">
        <f ca="1">IF(N742&gt;-1,INDIRECT(ADDRESS(ROW(),13)),IF(N742&lt;N741,CONCATENATE("&lt;page-count count=",CHAR(34),1+LARGE(N:N,1)-LARGE(N:N,2),CHAR(34),"/&gt;"),INDIRECT(ADDRESS(ROW()-1,13))))</f>
        <v/>
      </c>
      <c r="P742" s="1">
        <f>IF(ROW()&lt;$S$4+2,IF('XML a procesar'!A741="",P741,IF(MID('XML a procesar'!A741,1,1)="&lt;",P741,P741+1)),P741)</f>
        <v>1</v>
      </c>
      <c r="Q742" s="3"/>
    </row>
    <row r="743" spans="1:17" x14ac:dyDescent="0.25">
      <c r="A743" s="1" t="str">
        <f>IF('XML a procesar'!A742&gt;0,'XML a procesar'!A742,"")</f>
        <v/>
      </c>
      <c r="B743" s="7">
        <f t="shared" si="125"/>
        <v>0</v>
      </c>
      <c r="C743" s="1">
        <f t="shared" si="128"/>
        <v>0</v>
      </c>
      <c r="D743" s="1">
        <f t="shared" si="126"/>
        <v>0</v>
      </c>
      <c r="E743" s="1">
        <f t="shared" si="129"/>
        <v>0</v>
      </c>
      <c r="F743" s="1" t="str">
        <f t="shared" ca="1" si="127"/>
        <v/>
      </c>
      <c r="G743" s="1">
        <f t="shared" ca="1" si="130"/>
        <v>0</v>
      </c>
      <c r="H743" s="1">
        <f ca="1">IF(AND(G742&gt;0,G743&gt;G742,NOT(ISERROR(MATCH(G742,D:D,0)))),H742+1,H742)</f>
        <v>0</v>
      </c>
      <c r="I743" s="1">
        <f t="shared" ca="1" si="131"/>
        <v>0</v>
      </c>
      <c r="J743" s="7" t="str">
        <f t="shared" ca="1" si="132"/>
        <v/>
      </c>
      <c r="K743" s="1" t="str">
        <f ca="1">IF(J743="Linea_para_MAIL_creada_por_LuXML",IF(ISERROR(MATCH(INDIRECT(ADDRESS(ROW()-G743,7)),D:D,0)),J743,INDIRECT(ADDRESS(MATCH(INDIRECT(ADDRESS(ROW()-G743,7)),D:D,0),1))),J743)</f>
        <v/>
      </c>
      <c r="L743" s="7">
        <f t="shared" ca="1" si="133"/>
        <v>0</v>
      </c>
      <c r="M743" s="7" t="str">
        <f t="shared" ca="1" si="135"/>
        <v/>
      </c>
      <c r="N743" s="7">
        <f t="shared" ca="1" si="134"/>
        <v>0</v>
      </c>
      <c r="O743" s="9" t="str">
        <f ca="1">IF(N743&gt;-1,INDIRECT(ADDRESS(ROW(),13)),IF(N743&lt;N742,CONCATENATE("&lt;page-count count=",CHAR(34),1+LARGE(N:N,1)-LARGE(N:N,2),CHAR(34),"/&gt;"),INDIRECT(ADDRESS(ROW()-1,13))))</f>
        <v/>
      </c>
      <c r="P743" s="1">
        <f>IF(ROW()&lt;$S$4+2,IF('XML a procesar'!A742="",P742,IF(MID('XML a procesar'!A742,1,1)="&lt;",P742,P742+1)),P742)</f>
        <v>1</v>
      </c>
      <c r="Q743" s="3"/>
    </row>
    <row r="744" spans="1:17" x14ac:dyDescent="0.25">
      <c r="A744" s="1" t="str">
        <f>IF('XML a procesar'!A743&gt;0,'XML a procesar'!A743,"")</f>
        <v/>
      </c>
      <c r="B744" s="7">
        <f t="shared" si="125"/>
        <v>0</v>
      </c>
      <c r="C744" s="1">
        <f t="shared" si="128"/>
        <v>0</v>
      </c>
      <c r="D744" s="1">
        <f t="shared" si="126"/>
        <v>0</v>
      </c>
      <c r="E744" s="1">
        <f t="shared" si="129"/>
        <v>0</v>
      </c>
      <c r="F744" s="1" t="str">
        <f t="shared" ca="1" si="127"/>
        <v/>
      </c>
      <c r="G744" s="1">
        <f t="shared" ca="1" si="130"/>
        <v>0</v>
      </c>
      <c r="H744" s="1">
        <f ca="1">IF(AND(G743&gt;0,G744&gt;G743,NOT(ISERROR(MATCH(G743,D:D,0)))),H743+1,H743)</f>
        <v>0</v>
      </c>
      <c r="I744" s="1">
        <f t="shared" ca="1" si="131"/>
        <v>0</v>
      </c>
      <c r="J744" s="7" t="str">
        <f t="shared" ca="1" si="132"/>
        <v/>
      </c>
      <c r="K744" s="1" t="str">
        <f ca="1">IF(J744="Linea_para_MAIL_creada_por_LuXML",IF(ISERROR(MATCH(INDIRECT(ADDRESS(ROW()-G744,7)),D:D,0)),J744,INDIRECT(ADDRESS(MATCH(INDIRECT(ADDRESS(ROW()-G744,7)),D:D,0),1))),J744)</f>
        <v/>
      </c>
      <c r="L744" s="7">
        <f t="shared" ca="1" si="133"/>
        <v>0</v>
      </c>
      <c r="M744" s="7" t="str">
        <f t="shared" ca="1" si="135"/>
        <v/>
      </c>
      <c r="N744" s="7">
        <f t="shared" ca="1" si="134"/>
        <v>0</v>
      </c>
      <c r="O744" s="9" t="str">
        <f ca="1">IF(N744&gt;-1,INDIRECT(ADDRESS(ROW(),13)),IF(N744&lt;N743,CONCATENATE("&lt;page-count count=",CHAR(34),1+LARGE(N:N,1)-LARGE(N:N,2),CHAR(34),"/&gt;"),INDIRECT(ADDRESS(ROW()-1,13))))</f>
        <v/>
      </c>
      <c r="P744" s="1">
        <f>IF(ROW()&lt;$S$4+2,IF('XML a procesar'!A743="",P743,IF(MID('XML a procesar'!A743,1,1)="&lt;",P743,P743+1)),P743)</f>
        <v>1</v>
      </c>
      <c r="Q744" s="3"/>
    </row>
    <row r="745" spans="1:17" x14ac:dyDescent="0.25">
      <c r="A745" s="1" t="str">
        <f>IF('XML a procesar'!A744&gt;0,'XML a procesar'!A744,"")</f>
        <v/>
      </c>
      <c r="B745" s="7">
        <f t="shared" si="125"/>
        <v>0</v>
      </c>
      <c r="C745" s="1">
        <f t="shared" si="128"/>
        <v>0</v>
      </c>
      <c r="D745" s="1">
        <f t="shared" si="126"/>
        <v>0</v>
      </c>
      <c r="E745" s="1">
        <f t="shared" si="129"/>
        <v>0</v>
      </c>
      <c r="F745" s="1" t="str">
        <f t="shared" ca="1" si="127"/>
        <v/>
      </c>
      <c r="G745" s="1">
        <f t="shared" ca="1" si="130"/>
        <v>0</v>
      </c>
      <c r="H745" s="1">
        <f ca="1">IF(AND(G744&gt;0,G745&gt;G744,NOT(ISERROR(MATCH(G744,D:D,0)))),H744+1,H744)</f>
        <v>0</v>
      </c>
      <c r="I745" s="1">
        <f t="shared" ca="1" si="131"/>
        <v>0</v>
      </c>
      <c r="J745" s="7" t="str">
        <f t="shared" ca="1" si="132"/>
        <v/>
      </c>
      <c r="K745" s="1" t="str">
        <f ca="1">IF(J745="Linea_para_MAIL_creada_por_LuXML",IF(ISERROR(MATCH(INDIRECT(ADDRESS(ROW()-G745,7)),D:D,0)),J745,INDIRECT(ADDRESS(MATCH(INDIRECT(ADDRESS(ROW()-G745,7)),D:D,0),1))),J745)</f>
        <v/>
      </c>
      <c r="L745" s="7">
        <f t="shared" ca="1" si="133"/>
        <v>0</v>
      </c>
      <c r="M745" s="7" t="str">
        <f t="shared" ca="1" si="135"/>
        <v/>
      </c>
      <c r="N745" s="7">
        <f t="shared" ca="1" si="134"/>
        <v>0</v>
      </c>
      <c r="O745" s="9" t="str">
        <f ca="1">IF(N745&gt;-1,INDIRECT(ADDRESS(ROW(),13)),IF(N745&lt;N744,CONCATENATE("&lt;page-count count=",CHAR(34),1+LARGE(N:N,1)-LARGE(N:N,2),CHAR(34),"/&gt;"),INDIRECT(ADDRESS(ROW()-1,13))))</f>
        <v/>
      </c>
      <c r="P745" s="1">
        <f>IF(ROW()&lt;$S$4+2,IF('XML a procesar'!A744="",P744,IF(MID('XML a procesar'!A744,1,1)="&lt;",P744,P744+1)),P744)</f>
        <v>1</v>
      </c>
      <c r="Q745" s="3"/>
    </row>
    <row r="746" spans="1:17" x14ac:dyDescent="0.25">
      <c r="A746" s="1" t="str">
        <f>IF('XML a procesar'!A745&gt;0,'XML a procesar'!A745,"")</f>
        <v/>
      </c>
      <c r="B746" s="7">
        <f t="shared" si="125"/>
        <v>0</v>
      </c>
      <c r="C746" s="1">
        <f t="shared" si="128"/>
        <v>0</v>
      </c>
      <c r="D746" s="1">
        <f t="shared" si="126"/>
        <v>0</v>
      </c>
      <c r="E746" s="1">
        <f t="shared" si="129"/>
        <v>0</v>
      </c>
      <c r="F746" s="1" t="str">
        <f t="shared" ca="1" si="127"/>
        <v/>
      </c>
      <c r="G746" s="1">
        <f t="shared" ca="1" si="130"/>
        <v>0</v>
      </c>
      <c r="H746" s="1">
        <f ca="1">IF(AND(G745&gt;0,G746&gt;G745,NOT(ISERROR(MATCH(G745,D:D,0)))),H745+1,H745)</f>
        <v>0</v>
      </c>
      <c r="I746" s="1">
        <f t="shared" ca="1" si="131"/>
        <v>0</v>
      </c>
      <c r="J746" s="7" t="str">
        <f t="shared" ca="1" si="132"/>
        <v/>
      </c>
      <c r="K746" s="1" t="str">
        <f ca="1">IF(J746="Linea_para_MAIL_creada_por_LuXML",IF(ISERROR(MATCH(INDIRECT(ADDRESS(ROW()-G746,7)),D:D,0)),J746,INDIRECT(ADDRESS(MATCH(INDIRECT(ADDRESS(ROW()-G746,7)),D:D,0),1))),J746)</f>
        <v/>
      </c>
      <c r="L746" s="7">
        <f t="shared" ca="1" si="133"/>
        <v>0</v>
      </c>
      <c r="M746" s="7" t="str">
        <f t="shared" ca="1" si="135"/>
        <v/>
      </c>
      <c r="N746" s="7">
        <f t="shared" ca="1" si="134"/>
        <v>0</v>
      </c>
      <c r="O746" s="9" t="str">
        <f ca="1">IF(N746&gt;-1,INDIRECT(ADDRESS(ROW(),13)),IF(N746&lt;N745,CONCATENATE("&lt;page-count count=",CHAR(34),1+LARGE(N:N,1)-LARGE(N:N,2),CHAR(34),"/&gt;"),INDIRECT(ADDRESS(ROW()-1,13))))</f>
        <v/>
      </c>
      <c r="P746" s="1">
        <f>IF(ROW()&lt;$S$4+2,IF('XML a procesar'!A745="",P745,IF(MID('XML a procesar'!A745,1,1)="&lt;",P745,P745+1)),P745)</f>
        <v>1</v>
      </c>
      <c r="Q746" s="3"/>
    </row>
    <row r="747" spans="1:17" x14ac:dyDescent="0.25">
      <c r="A747" s="1" t="str">
        <f>IF('XML a procesar'!A746&gt;0,'XML a procesar'!A746,"")</f>
        <v/>
      </c>
      <c r="B747" s="7">
        <f t="shared" si="125"/>
        <v>0</v>
      </c>
      <c r="C747" s="1">
        <f t="shared" si="128"/>
        <v>0</v>
      </c>
      <c r="D747" s="1">
        <f t="shared" si="126"/>
        <v>0</v>
      </c>
      <c r="E747" s="1">
        <f t="shared" si="129"/>
        <v>0</v>
      </c>
      <c r="F747" s="1" t="str">
        <f t="shared" ca="1" si="127"/>
        <v/>
      </c>
      <c r="G747" s="1">
        <f t="shared" ca="1" si="130"/>
        <v>0</v>
      </c>
      <c r="H747" s="1">
        <f ca="1">IF(AND(G746&gt;0,G747&gt;G746,NOT(ISERROR(MATCH(G746,D:D,0)))),H746+1,H746)</f>
        <v>0</v>
      </c>
      <c r="I747" s="1">
        <f t="shared" ca="1" si="131"/>
        <v>0</v>
      </c>
      <c r="J747" s="7" t="str">
        <f t="shared" ca="1" si="132"/>
        <v/>
      </c>
      <c r="K747" s="1" t="str">
        <f ca="1">IF(J747="Linea_para_MAIL_creada_por_LuXML",IF(ISERROR(MATCH(INDIRECT(ADDRESS(ROW()-G747,7)),D:D,0)),J747,INDIRECT(ADDRESS(MATCH(INDIRECT(ADDRESS(ROW()-G747,7)),D:D,0),1))),J747)</f>
        <v/>
      </c>
      <c r="L747" s="7">
        <f t="shared" ca="1" si="133"/>
        <v>0</v>
      </c>
      <c r="M747" s="7" t="str">
        <f t="shared" ca="1" si="135"/>
        <v/>
      </c>
      <c r="N747" s="7">
        <f t="shared" ca="1" si="134"/>
        <v>0</v>
      </c>
      <c r="O747" s="9" t="str">
        <f ca="1">IF(N747&gt;-1,INDIRECT(ADDRESS(ROW(),13)),IF(N747&lt;N746,CONCATENATE("&lt;page-count count=",CHAR(34),1+LARGE(N:N,1)-LARGE(N:N,2),CHAR(34),"/&gt;"),INDIRECT(ADDRESS(ROW()-1,13))))</f>
        <v/>
      </c>
      <c r="P747" s="1">
        <f>IF(ROW()&lt;$S$4+2,IF('XML a procesar'!A746="",P746,IF(MID('XML a procesar'!A746,1,1)="&lt;",P746,P746+1)),P746)</f>
        <v>1</v>
      </c>
      <c r="Q747" s="3"/>
    </row>
    <row r="748" spans="1:17" x14ac:dyDescent="0.25">
      <c r="A748" s="1" t="str">
        <f>IF('XML a procesar'!A747&gt;0,'XML a procesar'!A747,"")</f>
        <v/>
      </c>
      <c r="B748" s="7">
        <f t="shared" si="125"/>
        <v>0</v>
      </c>
      <c r="C748" s="1">
        <f t="shared" si="128"/>
        <v>0</v>
      </c>
      <c r="D748" s="1">
        <f t="shared" si="126"/>
        <v>0</v>
      </c>
      <c r="E748" s="1">
        <f t="shared" si="129"/>
        <v>0</v>
      </c>
      <c r="F748" s="1" t="str">
        <f t="shared" ca="1" si="127"/>
        <v/>
      </c>
      <c r="G748" s="1">
        <f t="shared" ca="1" si="130"/>
        <v>0</v>
      </c>
      <c r="H748" s="1">
        <f ca="1">IF(AND(G747&gt;0,G748&gt;G747,NOT(ISERROR(MATCH(G747,D:D,0)))),H747+1,H747)</f>
        <v>0</v>
      </c>
      <c r="I748" s="1">
        <f t="shared" ca="1" si="131"/>
        <v>0</v>
      </c>
      <c r="J748" s="7" t="str">
        <f t="shared" ca="1" si="132"/>
        <v/>
      </c>
      <c r="K748" s="1" t="str">
        <f ca="1">IF(J748="Linea_para_MAIL_creada_por_LuXML",IF(ISERROR(MATCH(INDIRECT(ADDRESS(ROW()-G748,7)),D:D,0)),J748,INDIRECT(ADDRESS(MATCH(INDIRECT(ADDRESS(ROW()-G748,7)),D:D,0),1))),J748)</f>
        <v/>
      </c>
      <c r="L748" s="7">
        <f t="shared" ca="1" si="133"/>
        <v>0</v>
      </c>
      <c r="M748" s="7" t="str">
        <f t="shared" ca="1" si="135"/>
        <v/>
      </c>
      <c r="N748" s="7">
        <f t="shared" ca="1" si="134"/>
        <v>0</v>
      </c>
      <c r="O748" s="9" t="str">
        <f ca="1">IF(N748&gt;-1,INDIRECT(ADDRESS(ROW(),13)),IF(N748&lt;N747,CONCATENATE("&lt;page-count count=",CHAR(34),1+LARGE(N:N,1)-LARGE(N:N,2),CHAR(34),"/&gt;"),INDIRECT(ADDRESS(ROW()-1,13))))</f>
        <v/>
      </c>
      <c r="P748" s="1">
        <f>IF(ROW()&lt;$S$4+2,IF('XML a procesar'!A747="",P747,IF(MID('XML a procesar'!A747,1,1)="&lt;",P747,P747+1)),P747)</f>
        <v>1</v>
      </c>
      <c r="Q748" s="3"/>
    </row>
    <row r="749" spans="1:17" x14ac:dyDescent="0.25">
      <c r="A749" s="1" t="str">
        <f>IF('XML a procesar'!A748&gt;0,'XML a procesar'!A748,"")</f>
        <v/>
      </c>
      <c r="B749" s="7">
        <f t="shared" si="125"/>
        <v>0</v>
      </c>
      <c r="C749" s="1">
        <f t="shared" si="128"/>
        <v>0</v>
      </c>
      <c r="D749" s="1">
        <f t="shared" si="126"/>
        <v>0</v>
      </c>
      <c r="E749" s="1">
        <f t="shared" si="129"/>
        <v>0</v>
      </c>
      <c r="F749" s="1" t="str">
        <f t="shared" ca="1" si="127"/>
        <v/>
      </c>
      <c r="G749" s="1">
        <f t="shared" ca="1" si="130"/>
        <v>0</v>
      </c>
      <c r="H749" s="1">
        <f ca="1">IF(AND(G748&gt;0,G749&gt;G748,NOT(ISERROR(MATCH(G748,D:D,0)))),H748+1,H748)</f>
        <v>0</v>
      </c>
      <c r="I749" s="1">
        <f t="shared" ca="1" si="131"/>
        <v>0</v>
      </c>
      <c r="J749" s="7" t="str">
        <f t="shared" ca="1" si="132"/>
        <v/>
      </c>
      <c r="K749" s="1" t="str">
        <f ca="1">IF(J749="Linea_para_MAIL_creada_por_LuXML",IF(ISERROR(MATCH(INDIRECT(ADDRESS(ROW()-G749,7)),D:D,0)),J749,INDIRECT(ADDRESS(MATCH(INDIRECT(ADDRESS(ROW()-G749,7)),D:D,0),1))),J749)</f>
        <v/>
      </c>
      <c r="L749" s="7">
        <f t="shared" ca="1" si="133"/>
        <v>0</v>
      </c>
      <c r="M749" s="7" t="str">
        <f t="shared" ca="1" si="135"/>
        <v/>
      </c>
      <c r="N749" s="7">
        <f t="shared" ca="1" si="134"/>
        <v>0</v>
      </c>
      <c r="O749" s="9" t="str">
        <f ca="1">IF(N749&gt;-1,INDIRECT(ADDRESS(ROW(),13)),IF(N749&lt;N748,CONCATENATE("&lt;page-count count=",CHAR(34),1+LARGE(N:N,1)-LARGE(N:N,2),CHAR(34),"/&gt;"),INDIRECT(ADDRESS(ROW()-1,13))))</f>
        <v/>
      </c>
      <c r="P749" s="1">
        <f>IF(ROW()&lt;$S$4+2,IF('XML a procesar'!A748="",P748,IF(MID('XML a procesar'!A748,1,1)="&lt;",P748,P748+1)),P748)</f>
        <v>1</v>
      </c>
      <c r="Q749" s="3"/>
    </row>
    <row r="750" spans="1:17" x14ac:dyDescent="0.25">
      <c r="A750" s="1" t="str">
        <f>IF('XML a procesar'!A749&gt;0,'XML a procesar'!A749,"")</f>
        <v/>
      </c>
      <c r="B750" s="7">
        <f t="shared" si="125"/>
        <v>0</v>
      </c>
      <c r="C750" s="1">
        <f t="shared" si="128"/>
        <v>0</v>
      </c>
      <c r="D750" s="1">
        <f t="shared" si="126"/>
        <v>0</v>
      </c>
      <c r="E750" s="1">
        <f t="shared" si="129"/>
        <v>0</v>
      </c>
      <c r="F750" s="1" t="str">
        <f t="shared" ca="1" si="127"/>
        <v/>
      </c>
      <c r="G750" s="1">
        <f t="shared" ca="1" si="130"/>
        <v>0</v>
      </c>
      <c r="H750" s="1">
        <f ca="1">IF(AND(G749&gt;0,G750&gt;G749,NOT(ISERROR(MATCH(G749,D:D,0)))),H749+1,H749)</f>
        <v>0</v>
      </c>
      <c r="I750" s="1">
        <f t="shared" ca="1" si="131"/>
        <v>0</v>
      </c>
      <c r="J750" s="7" t="str">
        <f t="shared" ca="1" si="132"/>
        <v/>
      </c>
      <c r="K750" s="1" t="str">
        <f ca="1">IF(J750="Linea_para_MAIL_creada_por_LuXML",IF(ISERROR(MATCH(INDIRECT(ADDRESS(ROW()-G750,7)),D:D,0)),J750,INDIRECT(ADDRESS(MATCH(INDIRECT(ADDRESS(ROW()-G750,7)),D:D,0),1))),J750)</f>
        <v/>
      </c>
      <c r="L750" s="7">
        <f t="shared" ca="1" si="133"/>
        <v>0</v>
      </c>
      <c r="M750" s="7" t="str">
        <f t="shared" ca="1" si="135"/>
        <v/>
      </c>
      <c r="N750" s="7">
        <f t="shared" ca="1" si="134"/>
        <v>0</v>
      </c>
      <c r="O750" s="9" t="str">
        <f ca="1">IF(N750&gt;-1,INDIRECT(ADDRESS(ROW(),13)),IF(N750&lt;N749,CONCATENATE("&lt;page-count count=",CHAR(34),1+LARGE(N:N,1)-LARGE(N:N,2),CHAR(34),"/&gt;"),INDIRECT(ADDRESS(ROW()-1,13))))</f>
        <v/>
      </c>
      <c r="P750" s="1">
        <f>IF(ROW()&lt;$S$4+2,IF('XML a procesar'!A749="",P749,IF(MID('XML a procesar'!A749,1,1)="&lt;",P749,P749+1)),P749)</f>
        <v>1</v>
      </c>
      <c r="Q750" s="3"/>
    </row>
    <row r="751" spans="1:17" x14ac:dyDescent="0.25">
      <c r="A751" s="1" t="str">
        <f>IF('XML a procesar'!A750&gt;0,'XML a procesar'!A750,"")</f>
        <v/>
      </c>
      <c r="B751" s="7">
        <f t="shared" si="125"/>
        <v>0</v>
      </c>
      <c r="C751" s="1">
        <f t="shared" si="128"/>
        <v>0</v>
      </c>
      <c r="D751" s="1">
        <f t="shared" si="126"/>
        <v>0</v>
      </c>
      <c r="E751" s="1">
        <f t="shared" si="129"/>
        <v>0</v>
      </c>
      <c r="F751" s="1" t="str">
        <f t="shared" ca="1" si="127"/>
        <v/>
      </c>
      <c r="G751" s="1">
        <f t="shared" ca="1" si="130"/>
        <v>0</v>
      </c>
      <c r="H751" s="1">
        <f ca="1">IF(AND(G750&gt;0,G751&gt;G750,NOT(ISERROR(MATCH(G750,D:D,0)))),H750+1,H750)</f>
        <v>0</v>
      </c>
      <c r="I751" s="1">
        <f t="shared" ca="1" si="131"/>
        <v>0</v>
      </c>
      <c r="J751" s="7" t="str">
        <f t="shared" ca="1" si="132"/>
        <v/>
      </c>
      <c r="K751" s="1" t="str">
        <f ca="1">IF(J751="Linea_para_MAIL_creada_por_LuXML",IF(ISERROR(MATCH(INDIRECT(ADDRESS(ROW()-G751,7)),D:D,0)),J751,INDIRECT(ADDRESS(MATCH(INDIRECT(ADDRESS(ROW()-G751,7)),D:D,0),1))),J751)</f>
        <v/>
      </c>
      <c r="L751" s="7">
        <f t="shared" ca="1" si="133"/>
        <v>0</v>
      </c>
      <c r="M751" s="7" t="str">
        <f t="shared" ca="1" si="135"/>
        <v/>
      </c>
      <c r="N751" s="7">
        <f t="shared" ca="1" si="134"/>
        <v>0</v>
      </c>
      <c r="O751" s="9" t="str">
        <f ca="1">IF(N751&gt;-1,INDIRECT(ADDRESS(ROW(),13)),IF(N751&lt;N750,CONCATENATE("&lt;page-count count=",CHAR(34),1+LARGE(N:N,1)-LARGE(N:N,2),CHAR(34),"/&gt;"),INDIRECT(ADDRESS(ROW()-1,13))))</f>
        <v/>
      </c>
      <c r="P751" s="1">
        <f>IF(ROW()&lt;$S$4+2,IF('XML a procesar'!A750="",P750,IF(MID('XML a procesar'!A750,1,1)="&lt;",P750,P750+1)),P750)</f>
        <v>1</v>
      </c>
      <c r="Q751" s="3"/>
    </row>
    <row r="752" spans="1:17" x14ac:dyDescent="0.25">
      <c r="A752" s="1" t="str">
        <f>IF('XML a procesar'!A751&gt;0,'XML a procesar'!A751,"")</f>
        <v/>
      </c>
      <c r="B752" s="7">
        <f t="shared" si="125"/>
        <v>0</v>
      </c>
      <c r="C752" s="1">
        <f t="shared" si="128"/>
        <v>0</v>
      </c>
      <c r="D752" s="1">
        <f t="shared" si="126"/>
        <v>0</v>
      </c>
      <c r="E752" s="1">
        <f t="shared" si="129"/>
        <v>0</v>
      </c>
      <c r="F752" s="1" t="str">
        <f t="shared" ca="1" si="127"/>
        <v/>
      </c>
      <c r="G752" s="1">
        <f t="shared" ca="1" si="130"/>
        <v>0</v>
      </c>
      <c r="H752" s="1">
        <f ca="1">IF(AND(G751&gt;0,G752&gt;G751,NOT(ISERROR(MATCH(G751,D:D,0)))),H751+1,H751)</f>
        <v>0</v>
      </c>
      <c r="I752" s="1">
        <f t="shared" ca="1" si="131"/>
        <v>0</v>
      </c>
      <c r="J752" s="7" t="str">
        <f t="shared" ca="1" si="132"/>
        <v/>
      </c>
      <c r="K752" s="1" t="str">
        <f ca="1">IF(J752="Linea_para_MAIL_creada_por_LuXML",IF(ISERROR(MATCH(INDIRECT(ADDRESS(ROW()-G752,7)),D:D,0)),J752,INDIRECT(ADDRESS(MATCH(INDIRECT(ADDRESS(ROW()-G752,7)),D:D,0),1))),J752)</f>
        <v/>
      </c>
      <c r="L752" s="7">
        <f t="shared" ca="1" si="133"/>
        <v>0</v>
      </c>
      <c r="M752" s="7" t="str">
        <f t="shared" ca="1" si="135"/>
        <v/>
      </c>
      <c r="N752" s="7">
        <f t="shared" ca="1" si="134"/>
        <v>0</v>
      </c>
      <c r="O752" s="9" t="str">
        <f ca="1">IF(N752&gt;-1,INDIRECT(ADDRESS(ROW(),13)),IF(N752&lt;N751,CONCATENATE("&lt;page-count count=",CHAR(34),1+LARGE(N:N,1)-LARGE(N:N,2),CHAR(34),"/&gt;"),INDIRECT(ADDRESS(ROW()-1,13))))</f>
        <v/>
      </c>
      <c r="P752" s="1">
        <f>IF(ROW()&lt;$S$4+2,IF('XML a procesar'!A751="",P751,IF(MID('XML a procesar'!A751,1,1)="&lt;",P751,P751+1)),P751)</f>
        <v>1</v>
      </c>
      <c r="Q752" s="3"/>
    </row>
    <row r="753" spans="1:17" x14ac:dyDescent="0.25">
      <c r="A753" s="1" t="str">
        <f>IF('XML a procesar'!A752&gt;0,'XML a procesar'!A752,"")</f>
        <v/>
      </c>
      <c r="B753" s="7">
        <f t="shared" si="125"/>
        <v>0</v>
      </c>
      <c r="C753" s="1">
        <f t="shared" si="128"/>
        <v>0</v>
      </c>
      <c r="D753" s="1">
        <f t="shared" si="126"/>
        <v>0</v>
      </c>
      <c r="E753" s="1">
        <f t="shared" si="129"/>
        <v>0</v>
      </c>
      <c r="F753" s="1" t="str">
        <f t="shared" ca="1" si="127"/>
        <v/>
      </c>
      <c r="G753" s="1">
        <f t="shared" ca="1" si="130"/>
        <v>0</v>
      </c>
      <c r="H753" s="1">
        <f ca="1">IF(AND(G752&gt;0,G753&gt;G752,NOT(ISERROR(MATCH(G752,D:D,0)))),H752+1,H752)</f>
        <v>0</v>
      </c>
      <c r="I753" s="1">
        <f t="shared" ca="1" si="131"/>
        <v>0</v>
      </c>
      <c r="J753" s="7" t="str">
        <f t="shared" ca="1" si="132"/>
        <v/>
      </c>
      <c r="K753" s="1" t="str">
        <f ca="1">IF(J753="Linea_para_MAIL_creada_por_LuXML",IF(ISERROR(MATCH(INDIRECT(ADDRESS(ROW()-G753,7)),D:D,0)),J753,INDIRECT(ADDRESS(MATCH(INDIRECT(ADDRESS(ROW()-G753,7)),D:D,0),1))),J753)</f>
        <v/>
      </c>
      <c r="L753" s="7">
        <f t="shared" ca="1" si="133"/>
        <v>0</v>
      </c>
      <c r="M753" s="7" t="str">
        <f t="shared" ca="1" si="135"/>
        <v/>
      </c>
      <c r="N753" s="7">
        <f t="shared" ca="1" si="134"/>
        <v>0</v>
      </c>
      <c r="O753" s="9" t="str">
        <f ca="1">IF(N753&gt;-1,INDIRECT(ADDRESS(ROW(),13)),IF(N753&lt;N752,CONCATENATE("&lt;page-count count=",CHAR(34),1+LARGE(N:N,1)-LARGE(N:N,2),CHAR(34),"/&gt;"),INDIRECT(ADDRESS(ROW()-1,13))))</f>
        <v/>
      </c>
      <c r="P753" s="1">
        <f>IF(ROW()&lt;$S$4+2,IF('XML a procesar'!A752="",P752,IF(MID('XML a procesar'!A752,1,1)="&lt;",P752,P752+1)),P752)</f>
        <v>1</v>
      </c>
      <c r="Q753" s="3"/>
    </row>
    <row r="754" spans="1:17" x14ac:dyDescent="0.25">
      <c r="A754" s="1" t="str">
        <f>IF('XML a procesar'!A753&gt;0,'XML a procesar'!A753,"")</f>
        <v/>
      </c>
      <c r="B754" s="7">
        <f t="shared" si="125"/>
        <v>0</v>
      </c>
      <c r="C754" s="1">
        <f t="shared" si="128"/>
        <v>0</v>
      </c>
      <c r="D754" s="1">
        <f t="shared" si="126"/>
        <v>0</v>
      </c>
      <c r="E754" s="1">
        <f t="shared" si="129"/>
        <v>0</v>
      </c>
      <c r="F754" s="1" t="str">
        <f t="shared" ca="1" si="127"/>
        <v/>
      </c>
      <c r="G754" s="1">
        <f t="shared" ca="1" si="130"/>
        <v>0</v>
      </c>
      <c r="H754" s="1">
        <f ca="1">IF(AND(G753&gt;0,G754&gt;G753,NOT(ISERROR(MATCH(G753,D:D,0)))),H753+1,H753)</f>
        <v>0</v>
      </c>
      <c r="I754" s="1">
        <f t="shared" ca="1" si="131"/>
        <v>0</v>
      </c>
      <c r="J754" s="7" t="str">
        <f t="shared" ca="1" si="132"/>
        <v/>
      </c>
      <c r="K754" s="1" t="str">
        <f ca="1">IF(J754="Linea_para_MAIL_creada_por_LuXML",IF(ISERROR(MATCH(INDIRECT(ADDRESS(ROW()-G754,7)),D:D,0)),J754,INDIRECT(ADDRESS(MATCH(INDIRECT(ADDRESS(ROW()-G754,7)),D:D,0),1))),J754)</f>
        <v/>
      </c>
      <c r="L754" s="7">
        <f t="shared" ca="1" si="133"/>
        <v>0</v>
      </c>
      <c r="M754" s="7" t="str">
        <f t="shared" ca="1" si="135"/>
        <v/>
      </c>
      <c r="N754" s="7">
        <f t="shared" ca="1" si="134"/>
        <v>0</v>
      </c>
      <c r="O754" s="9" t="str">
        <f ca="1">IF(N754&gt;-1,INDIRECT(ADDRESS(ROW(),13)),IF(N754&lt;N753,CONCATENATE("&lt;page-count count=",CHAR(34),1+LARGE(N:N,1)-LARGE(N:N,2),CHAR(34),"/&gt;"),INDIRECT(ADDRESS(ROW()-1,13))))</f>
        <v/>
      </c>
      <c r="P754" s="1">
        <f>IF(ROW()&lt;$S$4+2,IF('XML a procesar'!A753="",P753,IF(MID('XML a procesar'!A753,1,1)="&lt;",P753,P753+1)),P753)</f>
        <v>1</v>
      </c>
      <c r="Q754" s="3"/>
    </row>
    <row r="755" spans="1:17" x14ac:dyDescent="0.25">
      <c r="A755" s="1" t="str">
        <f>IF('XML a procesar'!A754&gt;0,'XML a procesar'!A754,"")</f>
        <v/>
      </c>
      <c r="B755" s="7">
        <f t="shared" si="125"/>
        <v>0</v>
      </c>
      <c r="C755" s="1">
        <f t="shared" si="128"/>
        <v>0</v>
      </c>
      <c r="D755" s="1">
        <f t="shared" si="126"/>
        <v>0</v>
      </c>
      <c r="E755" s="1">
        <f t="shared" si="129"/>
        <v>0</v>
      </c>
      <c r="F755" s="1" t="str">
        <f t="shared" ca="1" si="127"/>
        <v/>
      </c>
      <c r="G755" s="1">
        <f t="shared" ca="1" si="130"/>
        <v>0</v>
      </c>
      <c r="H755" s="1">
        <f ca="1">IF(AND(G754&gt;0,G755&gt;G754,NOT(ISERROR(MATCH(G754,D:D,0)))),H754+1,H754)</f>
        <v>0</v>
      </c>
      <c r="I755" s="1">
        <f t="shared" ca="1" si="131"/>
        <v>0</v>
      </c>
      <c r="J755" s="7" t="str">
        <f t="shared" ca="1" si="132"/>
        <v/>
      </c>
      <c r="K755" s="1" t="str">
        <f ca="1">IF(J755="Linea_para_MAIL_creada_por_LuXML",IF(ISERROR(MATCH(INDIRECT(ADDRESS(ROW()-G755,7)),D:D,0)),J755,INDIRECT(ADDRESS(MATCH(INDIRECT(ADDRESS(ROW()-G755,7)),D:D,0),1))),J755)</f>
        <v/>
      </c>
      <c r="L755" s="7">
        <f t="shared" ca="1" si="133"/>
        <v>0</v>
      </c>
      <c r="M755" s="7" t="str">
        <f t="shared" ca="1" si="135"/>
        <v/>
      </c>
      <c r="N755" s="7">
        <f t="shared" ca="1" si="134"/>
        <v>0</v>
      </c>
      <c r="O755" s="9" t="str">
        <f ca="1">IF(N755&gt;-1,INDIRECT(ADDRESS(ROW(),13)),IF(N755&lt;N754,CONCATENATE("&lt;page-count count=",CHAR(34),1+LARGE(N:N,1)-LARGE(N:N,2),CHAR(34),"/&gt;"),INDIRECT(ADDRESS(ROW()-1,13))))</f>
        <v/>
      </c>
      <c r="P755" s="1">
        <f>IF(ROW()&lt;$S$4+2,IF('XML a procesar'!A754="",P754,IF(MID('XML a procesar'!A754,1,1)="&lt;",P754,P754+1)),P754)</f>
        <v>1</v>
      </c>
      <c r="Q755" s="3"/>
    </row>
    <row r="756" spans="1:17" x14ac:dyDescent="0.25">
      <c r="A756" s="1" t="str">
        <f>IF('XML a procesar'!A755&gt;0,'XML a procesar'!A755,"")</f>
        <v/>
      </c>
      <c r="B756" s="7">
        <f t="shared" si="125"/>
        <v>0</v>
      </c>
      <c r="C756" s="1">
        <f t="shared" si="128"/>
        <v>0</v>
      </c>
      <c r="D756" s="1">
        <f t="shared" si="126"/>
        <v>0</v>
      </c>
      <c r="E756" s="1">
        <f t="shared" si="129"/>
        <v>0</v>
      </c>
      <c r="F756" s="1" t="str">
        <f t="shared" ca="1" si="127"/>
        <v/>
      </c>
      <c r="G756" s="1">
        <f t="shared" ca="1" si="130"/>
        <v>0</v>
      </c>
      <c r="H756" s="1">
        <f ca="1">IF(AND(G755&gt;0,G756&gt;G755,NOT(ISERROR(MATCH(G755,D:D,0)))),H755+1,H755)</f>
        <v>0</v>
      </c>
      <c r="I756" s="1">
        <f t="shared" ca="1" si="131"/>
        <v>0</v>
      </c>
      <c r="J756" s="7" t="str">
        <f t="shared" ca="1" si="132"/>
        <v/>
      </c>
      <c r="K756" s="1" t="str">
        <f ca="1">IF(J756="Linea_para_MAIL_creada_por_LuXML",IF(ISERROR(MATCH(INDIRECT(ADDRESS(ROW()-G756,7)),D:D,0)),J756,INDIRECT(ADDRESS(MATCH(INDIRECT(ADDRESS(ROW()-G756,7)),D:D,0),1))),J756)</f>
        <v/>
      </c>
      <c r="L756" s="7">
        <f t="shared" ca="1" si="133"/>
        <v>0</v>
      </c>
      <c r="M756" s="7" t="str">
        <f t="shared" ca="1" si="135"/>
        <v/>
      </c>
      <c r="N756" s="7">
        <f t="shared" ca="1" si="134"/>
        <v>0</v>
      </c>
      <c r="O756" s="9" t="str">
        <f ca="1">IF(N756&gt;-1,INDIRECT(ADDRESS(ROW(),13)),IF(N756&lt;N755,CONCATENATE("&lt;page-count count=",CHAR(34),1+LARGE(N:N,1)-LARGE(N:N,2),CHAR(34),"/&gt;"),INDIRECT(ADDRESS(ROW()-1,13))))</f>
        <v/>
      </c>
      <c r="P756" s="1">
        <f>IF(ROW()&lt;$S$4+2,IF('XML a procesar'!A755="",P755,IF(MID('XML a procesar'!A755,1,1)="&lt;",P755,P755+1)),P755)</f>
        <v>1</v>
      </c>
      <c r="Q756" s="3"/>
    </row>
    <row r="757" spans="1:17" x14ac:dyDescent="0.25">
      <c r="A757" s="1" t="str">
        <f>IF('XML a procesar'!A756&gt;0,'XML a procesar'!A756,"")</f>
        <v/>
      </c>
      <c r="B757" s="7">
        <f t="shared" si="125"/>
        <v>0</v>
      </c>
      <c r="C757" s="1">
        <f t="shared" si="128"/>
        <v>0</v>
      </c>
      <c r="D757" s="1">
        <f t="shared" si="126"/>
        <v>0</v>
      </c>
      <c r="E757" s="1">
        <f t="shared" si="129"/>
        <v>0</v>
      </c>
      <c r="F757" s="1" t="str">
        <f t="shared" ca="1" si="127"/>
        <v/>
      </c>
      <c r="G757" s="1">
        <f t="shared" ca="1" si="130"/>
        <v>0</v>
      </c>
      <c r="H757" s="1">
        <f ca="1">IF(AND(G756&gt;0,G757&gt;G756,NOT(ISERROR(MATCH(G756,D:D,0)))),H756+1,H756)</f>
        <v>0</v>
      </c>
      <c r="I757" s="1">
        <f t="shared" ca="1" si="131"/>
        <v>0</v>
      </c>
      <c r="J757" s="7" t="str">
        <f t="shared" ca="1" si="132"/>
        <v/>
      </c>
      <c r="K757" s="1" t="str">
        <f ca="1">IF(J757="Linea_para_MAIL_creada_por_LuXML",IF(ISERROR(MATCH(INDIRECT(ADDRESS(ROW()-G757,7)),D:D,0)),J757,INDIRECT(ADDRESS(MATCH(INDIRECT(ADDRESS(ROW()-G757,7)),D:D,0),1))),J757)</f>
        <v/>
      </c>
      <c r="L757" s="7">
        <f t="shared" ca="1" si="133"/>
        <v>0</v>
      </c>
      <c r="M757" s="7" t="str">
        <f t="shared" ca="1" si="135"/>
        <v/>
      </c>
      <c r="N757" s="7">
        <f t="shared" ca="1" si="134"/>
        <v>0</v>
      </c>
      <c r="O757" s="9" t="str">
        <f ca="1">IF(N757&gt;-1,INDIRECT(ADDRESS(ROW(),13)),IF(N757&lt;N756,CONCATENATE("&lt;page-count count=",CHAR(34),1+LARGE(N:N,1)-LARGE(N:N,2),CHAR(34),"/&gt;"),INDIRECT(ADDRESS(ROW()-1,13))))</f>
        <v/>
      </c>
      <c r="P757" s="1">
        <f>IF(ROW()&lt;$S$4+2,IF('XML a procesar'!A756="",P756,IF(MID('XML a procesar'!A756,1,1)="&lt;",P756,P756+1)),P756)</f>
        <v>1</v>
      </c>
      <c r="Q757" s="3"/>
    </row>
    <row r="758" spans="1:17" x14ac:dyDescent="0.25">
      <c r="A758" s="1" t="str">
        <f>IF('XML a procesar'!A757&gt;0,'XML a procesar'!A757,"")</f>
        <v/>
      </c>
      <c r="B758" s="7">
        <f t="shared" si="125"/>
        <v>0</v>
      </c>
      <c r="C758" s="1">
        <f t="shared" si="128"/>
        <v>0</v>
      </c>
      <c r="D758" s="1">
        <f t="shared" si="126"/>
        <v>0</v>
      </c>
      <c r="E758" s="1">
        <f t="shared" si="129"/>
        <v>0</v>
      </c>
      <c r="F758" s="1" t="str">
        <f t="shared" ca="1" si="127"/>
        <v/>
      </c>
      <c r="G758" s="1">
        <f t="shared" ca="1" si="130"/>
        <v>0</v>
      </c>
      <c r="H758" s="1">
        <f ca="1">IF(AND(G757&gt;0,G758&gt;G757,NOT(ISERROR(MATCH(G757,D:D,0)))),H757+1,H757)</f>
        <v>0</v>
      </c>
      <c r="I758" s="1">
        <f t="shared" ca="1" si="131"/>
        <v>0</v>
      </c>
      <c r="J758" s="7" t="str">
        <f t="shared" ca="1" si="132"/>
        <v/>
      </c>
      <c r="K758" s="1" t="str">
        <f ca="1">IF(J758="Linea_para_MAIL_creada_por_LuXML",IF(ISERROR(MATCH(INDIRECT(ADDRESS(ROW()-G758,7)),D:D,0)),J758,INDIRECT(ADDRESS(MATCH(INDIRECT(ADDRESS(ROW()-G758,7)),D:D,0),1))),J758)</f>
        <v/>
      </c>
      <c r="L758" s="7">
        <f t="shared" ca="1" si="133"/>
        <v>0</v>
      </c>
      <c r="M758" s="7" t="str">
        <f t="shared" ca="1" si="135"/>
        <v/>
      </c>
      <c r="N758" s="7">
        <f t="shared" ca="1" si="134"/>
        <v>0</v>
      </c>
      <c r="O758" s="9" t="str">
        <f ca="1">IF(N758&gt;-1,INDIRECT(ADDRESS(ROW(),13)),IF(N758&lt;N757,CONCATENATE("&lt;page-count count=",CHAR(34),1+LARGE(N:N,1)-LARGE(N:N,2),CHAR(34),"/&gt;"),INDIRECT(ADDRESS(ROW()-1,13))))</f>
        <v/>
      </c>
      <c r="P758" s="1">
        <f>IF(ROW()&lt;$S$4+2,IF('XML a procesar'!A757="",P757,IF(MID('XML a procesar'!A757,1,1)="&lt;",P757,P757+1)),P757)</f>
        <v>1</v>
      </c>
      <c r="Q758" s="3"/>
    </row>
    <row r="759" spans="1:17" x14ac:dyDescent="0.25">
      <c r="A759" s="1" t="str">
        <f>IF('XML a procesar'!A758&gt;0,'XML a procesar'!A758,"")</f>
        <v/>
      </c>
      <c r="B759" s="7">
        <f t="shared" si="125"/>
        <v>0</v>
      </c>
      <c r="C759" s="1">
        <f t="shared" si="128"/>
        <v>0</v>
      </c>
      <c r="D759" s="1">
        <f t="shared" si="126"/>
        <v>0</v>
      </c>
      <c r="E759" s="1">
        <f t="shared" si="129"/>
        <v>0</v>
      </c>
      <c r="F759" s="1" t="str">
        <f t="shared" ca="1" si="127"/>
        <v/>
      </c>
      <c r="G759" s="1">
        <f t="shared" ca="1" si="130"/>
        <v>0</v>
      </c>
      <c r="H759" s="1">
        <f ca="1">IF(AND(G758&gt;0,G759&gt;G758,NOT(ISERROR(MATCH(G758,D:D,0)))),H758+1,H758)</f>
        <v>0</v>
      </c>
      <c r="I759" s="1">
        <f t="shared" ca="1" si="131"/>
        <v>0</v>
      </c>
      <c r="J759" s="7" t="str">
        <f t="shared" ca="1" si="132"/>
        <v/>
      </c>
      <c r="K759" s="1" t="str">
        <f ca="1">IF(J759="Linea_para_MAIL_creada_por_LuXML",IF(ISERROR(MATCH(INDIRECT(ADDRESS(ROW()-G759,7)),D:D,0)),J759,INDIRECT(ADDRESS(MATCH(INDIRECT(ADDRESS(ROW()-G759,7)),D:D,0),1))),J759)</f>
        <v/>
      </c>
      <c r="L759" s="7">
        <f t="shared" ca="1" si="133"/>
        <v>0</v>
      </c>
      <c r="M759" s="7" t="str">
        <f t="shared" ca="1" si="135"/>
        <v/>
      </c>
      <c r="N759" s="7">
        <f t="shared" ca="1" si="134"/>
        <v>0</v>
      </c>
      <c r="O759" s="9" t="str">
        <f ca="1">IF(N759&gt;-1,INDIRECT(ADDRESS(ROW(),13)),IF(N759&lt;N758,CONCATENATE("&lt;page-count count=",CHAR(34),1+LARGE(N:N,1)-LARGE(N:N,2),CHAR(34),"/&gt;"),INDIRECT(ADDRESS(ROW()-1,13))))</f>
        <v/>
      </c>
      <c r="P759" s="1">
        <f>IF(ROW()&lt;$S$4+2,IF('XML a procesar'!A758="",P758,IF(MID('XML a procesar'!A758,1,1)="&lt;",P758,P758+1)),P758)</f>
        <v>1</v>
      </c>
      <c r="Q759" s="3"/>
    </row>
    <row r="760" spans="1:17" x14ac:dyDescent="0.25">
      <c r="A760" s="1" t="str">
        <f>IF('XML a procesar'!A759&gt;0,'XML a procesar'!A759,"")</f>
        <v/>
      </c>
      <c r="B760" s="7">
        <f t="shared" si="125"/>
        <v>0</v>
      </c>
      <c r="C760" s="1">
        <f t="shared" si="128"/>
        <v>0</v>
      </c>
      <c r="D760" s="1">
        <f t="shared" si="126"/>
        <v>0</v>
      </c>
      <c r="E760" s="1">
        <f t="shared" si="129"/>
        <v>0</v>
      </c>
      <c r="F760" s="1" t="str">
        <f t="shared" ca="1" si="127"/>
        <v/>
      </c>
      <c r="G760" s="1">
        <f t="shared" ca="1" si="130"/>
        <v>0</v>
      </c>
      <c r="H760" s="1">
        <f ca="1">IF(AND(G759&gt;0,G760&gt;G759,NOT(ISERROR(MATCH(G759,D:D,0)))),H759+1,H759)</f>
        <v>0</v>
      </c>
      <c r="I760" s="1">
        <f t="shared" ca="1" si="131"/>
        <v>0</v>
      </c>
      <c r="J760" s="7" t="str">
        <f t="shared" ca="1" si="132"/>
        <v/>
      </c>
      <c r="K760" s="1" t="str">
        <f ca="1">IF(J760="Linea_para_MAIL_creada_por_LuXML",IF(ISERROR(MATCH(INDIRECT(ADDRESS(ROW()-G760,7)),D:D,0)),J760,INDIRECT(ADDRESS(MATCH(INDIRECT(ADDRESS(ROW()-G760,7)),D:D,0),1))),J760)</f>
        <v/>
      </c>
      <c r="L760" s="7">
        <f t="shared" ca="1" si="133"/>
        <v>0</v>
      </c>
      <c r="M760" s="7" t="str">
        <f t="shared" ca="1" si="135"/>
        <v/>
      </c>
      <c r="N760" s="7">
        <f t="shared" ca="1" si="134"/>
        <v>0</v>
      </c>
      <c r="O760" s="9" t="str">
        <f ca="1">IF(N760&gt;-1,INDIRECT(ADDRESS(ROW(),13)),IF(N760&lt;N759,CONCATENATE("&lt;page-count count=",CHAR(34),1+LARGE(N:N,1)-LARGE(N:N,2),CHAR(34),"/&gt;"),INDIRECT(ADDRESS(ROW()-1,13))))</f>
        <v/>
      </c>
      <c r="P760" s="1">
        <f>IF(ROW()&lt;$S$4+2,IF('XML a procesar'!A759="",P759,IF(MID('XML a procesar'!A759,1,1)="&lt;",P759,P759+1)),P759)</f>
        <v>1</v>
      </c>
      <c r="Q760" s="3"/>
    </row>
    <row r="761" spans="1:17" x14ac:dyDescent="0.25">
      <c r="A761" s="1" t="str">
        <f>IF('XML a procesar'!A760&gt;0,'XML a procesar'!A760,"")</f>
        <v/>
      </c>
      <c r="B761" s="7">
        <f t="shared" si="125"/>
        <v>0</v>
      </c>
      <c r="C761" s="1">
        <f t="shared" si="128"/>
        <v>0</v>
      </c>
      <c r="D761" s="1">
        <f t="shared" si="126"/>
        <v>0</v>
      </c>
      <c r="E761" s="1">
        <f t="shared" si="129"/>
        <v>0</v>
      </c>
      <c r="F761" s="1" t="str">
        <f t="shared" ca="1" si="127"/>
        <v/>
      </c>
      <c r="G761" s="1">
        <f t="shared" ca="1" si="130"/>
        <v>0</v>
      </c>
      <c r="H761" s="1">
        <f ca="1">IF(AND(G760&gt;0,G761&gt;G760,NOT(ISERROR(MATCH(G760,D:D,0)))),H760+1,H760)</f>
        <v>0</v>
      </c>
      <c r="I761" s="1">
        <f t="shared" ca="1" si="131"/>
        <v>0</v>
      </c>
      <c r="J761" s="7" t="str">
        <f t="shared" ca="1" si="132"/>
        <v/>
      </c>
      <c r="K761" s="1" t="str">
        <f ca="1">IF(J761="Linea_para_MAIL_creada_por_LuXML",IF(ISERROR(MATCH(INDIRECT(ADDRESS(ROW()-G761,7)),D:D,0)),J761,INDIRECT(ADDRESS(MATCH(INDIRECT(ADDRESS(ROW()-G761,7)),D:D,0),1))),J761)</f>
        <v/>
      </c>
      <c r="L761" s="7">
        <f t="shared" ca="1" si="133"/>
        <v>0</v>
      </c>
      <c r="M761" s="7" t="str">
        <f t="shared" ca="1" si="135"/>
        <v/>
      </c>
      <c r="N761" s="7">
        <f t="shared" ca="1" si="134"/>
        <v>0</v>
      </c>
      <c r="O761" s="9" t="str">
        <f ca="1">IF(N761&gt;-1,INDIRECT(ADDRESS(ROW(),13)),IF(N761&lt;N760,CONCATENATE("&lt;page-count count=",CHAR(34),1+LARGE(N:N,1)-LARGE(N:N,2),CHAR(34),"/&gt;"),INDIRECT(ADDRESS(ROW()-1,13))))</f>
        <v/>
      </c>
      <c r="P761" s="1">
        <f>IF(ROW()&lt;$S$4+2,IF('XML a procesar'!A760="",P760,IF(MID('XML a procesar'!A760,1,1)="&lt;",P760,P760+1)),P760)</f>
        <v>1</v>
      </c>
      <c r="Q761" s="3"/>
    </row>
    <row r="762" spans="1:17" x14ac:dyDescent="0.25">
      <c r="A762" s="1" t="str">
        <f>IF('XML a procesar'!A761&gt;0,'XML a procesar'!A761,"")</f>
        <v/>
      </c>
      <c r="B762" s="7">
        <f t="shared" si="125"/>
        <v>0</v>
      </c>
      <c r="C762" s="1">
        <f t="shared" si="128"/>
        <v>0</v>
      </c>
      <c r="D762" s="1">
        <f t="shared" si="126"/>
        <v>0</v>
      </c>
      <c r="E762" s="1">
        <f t="shared" si="129"/>
        <v>0</v>
      </c>
      <c r="F762" s="1" t="str">
        <f t="shared" ca="1" si="127"/>
        <v/>
      </c>
      <c r="G762" s="1">
        <f t="shared" ca="1" si="130"/>
        <v>0</v>
      </c>
      <c r="H762" s="1">
        <f ca="1">IF(AND(G761&gt;0,G762&gt;G761,NOT(ISERROR(MATCH(G761,D:D,0)))),H761+1,H761)</f>
        <v>0</v>
      </c>
      <c r="I762" s="1">
        <f t="shared" ca="1" si="131"/>
        <v>0</v>
      </c>
      <c r="J762" s="7" t="str">
        <f t="shared" ca="1" si="132"/>
        <v/>
      </c>
      <c r="K762" s="1" t="str">
        <f ca="1">IF(J762="Linea_para_MAIL_creada_por_LuXML",IF(ISERROR(MATCH(INDIRECT(ADDRESS(ROW()-G762,7)),D:D,0)),J762,INDIRECT(ADDRESS(MATCH(INDIRECT(ADDRESS(ROW()-G762,7)),D:D,0),1))),J762)</f>
        <v/>
      </c>
      <c r="L762" s="7">
        <f t="shared" ca="1" si="133"/>
        <v>0</v>
      </c>
      <c r="M762" s="7" t="str">
        <f t="shared" ca="1" si="135"/>
        <v/>
      </c>
      <c r="N762" s="7">
        <f t="shared" ca="1" si="134"/>
        <v>0</v>
      </c>
      <c r="O762" s="9" t="str">
        <f ca="1">IF(N762&gt;-1,INDIRECT(ADDRESS(ROW(),13)),IF(N762&lt;N761,CONCATENATE("&lt;page-count count=",CHAR(34),1+LARGE(N:N,1)-LARGE(N:N,2),CHAR(34),"/&gt;"),INDIRECT(ADDRESS(ROW()-1,13))))</f>
        <v/>
      </c>
      <c r="P762" s="1">
        <f>IF(ROW()&lt;$S$4+2,IF('XML a procesar'!A761="",P761,IF(MID('XML a procesar'!A761,1,1)="&lt;",P761,P761+1)),P761)</f>
        <v>1</v>
      </c>
      <c r="Q762" s="3"/>
    </row>
    <row r="763" spans="1:17" x14ac:dyDescent="0.25">
      <c r="A763" s="1" t="str">
        <f>IF('XML a procesar'!A762&gt;0,'XML a procesar'!A762,"")</f>
        <v/>
      </c>
      <c r="B763" s="7">
        <f t="shared" si="125"/>
        <v>0</v>
      </c>
      <c r="C763" s="1">
        <f t="shared" si="128"/>
        <v>0</v>
      </c>
      <c r="D763" s="1">
        <f t="shared" si="126"/>
        <v>0</v>
      </c>
      <c r="E763" s="1">
        <f t="shared" si="129"/>
        <v>0</v>
      </c>
      <c r="F763" s="1" t="str">
        <f t="shared" ca="1" si="127"/>
        <v/>
      </c>
      <c r="G763" s="1">
        <f t="shared" ca="1" si="130"/>
        <v>0</v>
      </c>
      <c r="H763" s="1">
        <f ca="1">IF(AND(G762&gt;0,G763&gt;G762,NOT(ISERROR(MATCH(G762,D:D,0)))),H762+1,H762)</f>
        <v>0</v>
      </c>
      <c r="I763" s="1">
        <f t="shared" ca="1" si="131"/>
        <v>0</v>
      </c>
      <c r="J763" s="7" t="str">
        <f t="shared" ca="1" si="132"/>
        <v/>
      </c>
      <c r="K763" s="1" t="str">
        <f ca="1">IF(J763="Linea_para_MAIL_creada_por_LuXML",IF(ISERROR(MATCH(INDIRECT(ADDRESS(ROW()-G763,7)),D:D,0)),J763,INDIRECT(ADDRESS(MATCH(INDIRECT(ADDRESS(ROW()-G763,7)),D:D,0),1))),J763)</f>
        <v/>
      </c>
      <c r="L763" s="7">
        <f t="shared" ca="1" si="133"/>
        <v>0</v>
      </c>
      <c r="M763" s="7" t="str">
        <f t="shared" ca="1" si="135"/>
        <v/>
      </c>
      <c r="N763" s="7">
        <f t="shared" ca="1" si="134"/>
        <v>0</v>
      </c>
      <c r="O763" s="9" t="str">
        <f ca="1">IF(N763&gt;-1,INDIRECT(ADDRESS(ROW(),13)),IF(N763&lt;N762,CONCATENATE("&lt;page-count count=",CHAR(34),1+LARGE(N:N,1)-LARGE(N:N,2),CHAR(34),"/&gt;"),INDIRECT(ADDRESS(ROW()-1,13))))</f>
        <v/>
      </c>
      <c r="P763" s="1">
        <f>IF(ROW()&lt;$S$4+2,IF('XML a procesar'!A762="",P762,IF(MID('XML a procesar'!A762,1,1)="&lt;",P762,P762+1)),P762)</f>
        <v>1</v>
      </c>
      <c r="Q763" s="3"/>
    </row>
    <row r="764" spans="1:17" x14ac:dyDescent="0.25">
      <c r="A764" s="1" t="str">
        <f>IF('XML a procesar'!A763&gt;0,'XML a procesar'!A763,"")</f>
        <v/>
      </c>
      <c r="B764" s="7">
        <f t="shared" si="125"/>
        <v>0</v>
      </c>
      <c r="C764" s="1">
        <f t="shared" si="128"/>
        <v>0</v>
      </c>
      <c r="D764" s="1">
        <f t="shared" si="126"/>
        <v>0</v>
      </c>
      <c r="E764" s="1">
        <f t="shared" si="129"/>
        <v>0</v>
      </c>
      <c r="F764" s="1" t="str">
        <f t="shared" ca="1" si="127"/>
        <v/>
      </c>
      <c r="G764" s="1">
        <f t="shared" ca="1" si="130"/>
        <v>0</v>
      </c>
      <c r="H764" s="1">
        <f ca="1">IF(AND(G763&gt;0,G764&gt;G763,NOT(ISERROR(MATCH(G763,D:D,0)))),H763+1,H763)</f>
        <v>0</v>
      </c>
      <c r="I764" s="1">
        <f t="shared" ca="1" si="131"/>
        <v>0</v>
      </c>
      <c r="J764" s="7" t="str">
        <f t="shared" ca="1" si="132"/>
        <v/>
      </c>
      <c r="K764" s="1" t="str">
        <f ca="1">IF(J764="Linea_para_MAIL_creada_por_LuXML",IF(ISERROR(MATCH(INDIRECT(ADDRESS(ROW()-G764,7)),D:D,0)),J764,INDIRECT(ADDRESS(MATCH(INDIRECT(ADDRESS(ROW()-G764,7)),D:D,0),1))),J764)</f>
        <v/>
      </c>
      <c r="L764" s="7">
        <f t="shared" ca="1" si="133"/>
        <v>0</v>
      </c>
      <c r="M764" s="7" t="str">
        <f t="shared" ca="1" si="135"/>
        <v/>
      </c>
      <c r="N764" s="7">
        <f t="shared" ca="1" si="134"/>
        <v>0</v>
      </c>
      <c r="O764" s="9" t="str">
        <f ca="1">IF(N764&gt;-1,INDIRECT(ADDRESS(ROW(),13)),IF(N764&lt;N763,CONCATENATE("&lt;page-count count=",CHAR(34),1+LARGE(N:N,1)-LARGE(N:N,2),CHAR(34),"/&gt;"),INDIRECT(ADDRESS(ROW()-1,13))))</f>
        <v/>
      </c>
      <c r="P764" s="1">
        <f>IF(ROW()&lt;$S$4+2,IF('XML a procesar'!A763="",P763,IF(MID('XML a procesar'!A763,1,1)="&lt;",P763,P763+1)),P763)</f>
        <v>1</v>
      </c>
      <c r="Q764" s="3"/>
    </row>
    <row r="765" spans="1:17" x14ac:dyDescent="0.25">
      <c r="A765" s="1" t="str">
        <f>IF('XML a procesar'!A764&gt;0,'XML a procesar'!A764,"")</f>
        <v/>
      </c>
      <c r="B765" s="7">
        <f t="shared" si="125"/>
        <v>0</v>
      </c>
      <c r="C765" s="1">
        <f t="shared" si="128"/>
        <v>0</v>
      </c>
      <c r="D765" s="1">
        <f t="shared" si="126"/>
        <v>0</v>
      </c>
      <c r="E765" s="1">
        <f t="shared" si="129"/>
        <v>0</v>
      </c>
      <c r="F765" s="1" t="str">
        <f t="shared" ca="1" si="127"/>
        <v/>
      </c>
      <c r="G765" s="1">
        <f t="shared" ca="1" si="130"/>
        <v>0</v>
      </c>
      <c r="H765" s="1">
        <f ca="1">IF(AND(G764&gt;0,G765&gt;G764,NOT(ISERROR(MATCH(G764,D:D,0)))),H764+1,H764)</f>
        <v>0</v>
      </c>
      <c r="I765" s="1">
        <f t="shared" ca="1" si="131"/>
        <v>0</v>
      </c>
      <c r="J765" s="7" t="str">
        <f t="shared" ca="1" si="132"/>
        <v/>
      </c>
      <c r="K765" s="1" t="str">
        <f ca="1">IF(J765="Linea_para_MAIL_creada_por_LuXML",IF(ISERROR(MATCH(INDIRECT(ADDRESS(ROW()-G765,7)),D:D,0)),J765,INDIRECT(ADDRESS(MATCH(INDIRECT(ADDRESS(ROW()-G765,7)),D:D,0),1))),J765)</f>
        <v/>
      </c>
      <c r="L765" s="7">
        <f t="shared" ca="1" si="133"/>
        <v>0</v>
      </c>
      <c r="M765" s="7" t="str">
        <f t="shared" ca="1" si="135"/>
        <v/>
      </c>
      <c r="N765" s="7">
        <f t="shared" ca="1" si="134"/>
        <v>0</v>
      </c>
      <c r="O765" s="9" t="str">
        <f ca="1">IF(N765&gt;-1,INDIRECT(ADDRESS(ROW(),13)),IF(N765&lt;N764,CONCATENATE("&lt;page-count count=",CHAR(34),1+LARGE(N:N,1)-LARGE(N:N,2),CHAR(34),"/&gt;"),INDIRECT(ADDRESS(ROW()-1,13))))</f>
        <v/>
      </c>
      <c r="P765" s="1">
        <f>IF(ROW()&lt;$S$4+2,IF('XML a procesar'!A764="",P764,IF(MID('XML a procesar'!A764,1,1)="&lt;",P764,P764+1)),P764)</f>
        <v>1</v>
      </c>
      <c r="Q765" s="3"/>
    </row>
    <row r="766" spans="1:17" x14ac:dyDescent="0.25">
      <c r="A766" s="1" t="str">
        <f>IF('XML a procesar'!A765&gt;0,'XML a procesar'!A765,"")</f>
        <v/>
      </c>
      <c r="B766" s="7">
        <f t="shared" si="125"/>
        <v>0</v>
      </c>
      <c r="C766" s="1">
        <f t="shared" si="128"/>
        <v>0</v>
      </c>
      <c r="D766" s="1">
        <f t="shared" si="126"/>
        <v>0</v>
      </c>
      <c r="E766" s="1">
        <f t="shared" si="129"/>
        <v>0</v>
      </c>
      <c r="F766" s="1" t="str">
        <f t="shared" ca="1" si="127"/>
        <v/>
      </c>
      <c r="G766" s="1">
        <f t="shared" ca="1" si="130"/>
        <v>0</v>
      </c>
      <c r="H766" s="1">
        <f ca="1">IF(AND(G765&gt;0,G766&gt;G765,NOT(ISERROR(MATCH(G765,D:D,0)))),H765+1,H765)</f>
        <v>0</v>
      </c>
      <c r="I766" s="1">
        <f t="shared" ca="1" si="131"/>
        <v>0</v>
      </c>
      <c r="J766" s="7" t="str">
        <f t="shared" ca="1" si="132"/>
        <v/>
      </c>
      <c r="K766" s="1" t="str">
        <f ca="1">IF(J766="Linea_para_MAIL_creada_por_LuXML",IF(ISERROR(MATCH(INDIRECT(ADDRESS(ROW()-G766,7)),D:D,0)),J766,INDIRECT(ADDRESS(MATCH(INDIRECT(ADDRESS(ROW()-G766,7)),D:D,0),1))),J766)</f>
        <v/>
      </c>
      <c r="L766" s="7">
        <f t="shared" ca="1" si="133"/>
        <v>0</v>
      </c>
      <c r="M766" s="7" t="str">
        <f t="shared" ca="1" si="135"/>
        <v/>
      </c>
      <c r="N766" s="7">
        <f t="shared" ca="1" si="134"/>
        <v>0</v>
      </c>
      <c r="O766" s="9" t="str">
        <f ca="1">IF(N766&gt;-1,INDIRECT(ADDRESS(ROW(),13)),IF(N766&lt;N765,CONCATENATE("&lt;page-count count=",CHAR(34),1+LARGE(N:N,1)-LARGE(N:N,2),CHAR(34),"/&gt;"),INDIRECT(ADDRESS(ROW()-1,13))))</f>
        <v/>
      </c>
      <c r="P766" s="1">
        <f>IF(ROW()&lt;$S$4+2,IF('XML a procesar'!A765="",P765,IF(MID('XML a procesar'!A765,1,1)="&lt;",P765,P765+1)),P765)</f>
        <v>1</v>
      </c>
      <c r="Q766" s="3"/>
    </row>
    <row r="767" spans="1:17" x14ac:dyDescent="0.25">
      <c r="A767" s="1" t="str">
        <f>IF('XML a procesar'!A766&gt;0,'XML a procesar'!A766,"")</f>
        <v/>
      </c>
      <c r="B767" s="7">
        <f t="shared" si="125"/>
        <v>0</v>
      </c>
      <c r="C767" s="1">
        <f t="shared" si="128"/>
        <v>0</v>
      </c>
      <c r="D767" s="1">
        <f t="shared" si="126"/>
        <v>0</v>
      </c>
      <c r="E767" s="1">
        <f t="shared" si="129"/>
        <v>0</v>
      </c>
      <c r="F767" s="1" t="str">
        <f t="shared" ca="1" si="127"/>
        <v/>
      </c>
      <c r="G767" s="1">
        <f t="shared" ca="1" si="130"/>
        <v>0</v>
      </c>
      <c r="H767" s="1">
        <f ca="1">IF(AND(G766&gt;0,G767&gt;G766,NOT(ISERROR(MATCH(G766,D:D,0)))),H766+1,H766)</f>
        <v>0</v>
      </c>
      <c r="I767" s="1">
        <f t="shared" ca="1" si="131"/>
        <v>0</v>
      </c>
      <c r="J767" s="7" t="str">
        <f t="shared" ca="1" si="132"/>
        <v/>
      </c>
      <c r="K767" s="1" t="str">
        <f ca="1">IF(J767="Linea_para_MAIL_creada_por_LuXML",IF(ISERROR(MATCH(INDIRECT(ADDRESS(ROW()-G767,7)),D:D,0)),J767,INDIRECT(ADDRESS(MATCH(INDIRECT(ADDRESS(ROW()-G767,7)),D:D,0),1))),J767)</f>
        <v/>
      </c>
      <c r="L767" s="7">
        <f t="shared" ca="1" si="133"/>
        <v>0</v>
      </c>
      <c r="M767" s="7" t="str">
        <f t="shared" ca="1" si="135"/>
        <v/>
      </c>
      <c r="N767" s="7">
        <f t="shared" ca="1" si="134"/>
        <v>0</v>
      </c>
      <c r="O767" s="9" t="str">
        <f ca="1">IF(N767&gt;-1,INDIRECT(ADDRESS(ROW(),13)),IF(N767&lt;N766,CONCATENATE("&lt;page-count count=",CHAR(34),1+LARGE(N:N,1)-LARGE(N:N,2),CHAR(34),"/&gt;"),INDIRECT(ADDRESS(ROW()-1,13))))</f>
        <v/>
      </c>
      <c r="P767" s="1">
        <f>IF(ROW()&lt;$S$4+2,IF('XML a procesar'!A766="",P766,IF(MID('XML a procesar'!A766,1,1)="&lt;",P766,P766+1)),P766)</f>
        <v>1</v>
      </c>
      <c r="Q767" s="3"/>
    </row>
    <row r="768" spans="1:17" x14ac:dyDescent="0.25">
      <c r="A768" s="1" t="str">
        <f>IF('XML a procesar'!A767&gt;0,'XML a procesar'!A767,"")</f>
        <v/>
      </c>
      <c r="B768" s="7">
        <f t="shared" si="125"/>
        <v>0</v>
      </c>
      <c r="C768" s="1">
        <f t="shared" si="128"/>
        <v>0</v>
      </c>
      <c r="D768" s="1">
        <f t="shared" si="126"/>
        <v>0</v>
      </c>
      <c r="E768" s="1">
        <f t="shared" si="129"/>
        <v>0</v>
      </c>
      <c r="F768" s="1" t="str">
        <f t="shared" ca="1" si="127"/>
        <v/>
      </c>
      <c r="G768" s="1">
        <f t="shared" ca="1" si="130"/>
        <v>0</v>
      </c>
      <c r="H768" s="1">
        <f ca="1">IF(AND(G767&gt;0,G768&gt;G767,NOT(ISERROR(MATCH(G767,D:D,0)))),H767+1,H767)</f>
        <v>0</v>
      </c>
      <c r="I768" s="1">
        <f t="shared" ca="1" si="131"/>
        <v>0</v>
      </c>
      <c r="J768" s="7" t="str">
        <f t="shared" ca="1" si="132"/>
        <v/>
      </c>
      <c r="K768" s="1" t="str">
        <f ca="1">IF(J768="Linea_para_MAIL_creada_por_LuXML",IF(ISERROR(MATCH(INDIRECT(ADDRESS(ROW()-G768,7)),D:D,0)),J768,INDIRECT(ADDRESS(MATCH(INDIRECT(ADDRESS(ROW()-G768,7)),D:D,0),1))),J768)</f>
        <v/>
      </c>
      <c r="L768" s="7">
        <f t="shared" ca="1" si="133"/>
        <v>0</v>
      </c>
      <c r="M768" s="7" t="str">
        <f t="shared" ca="1" si="135"/>
        <v/>
      </c>
      <c r="N768" s="7">
        <f t="shared" ca="1" si="134"/>
        <v>0</v>
      </c>
      <c r="O768" s="9" t="str">
        <f ca="1">IF(N768&gt;-1,INDIRECT(ADDRESS(ROW(),13)),IF(N768&lt;N767,CONCATENATE("&lt;page-count count=",CHAR(34),1+LARGE(N:N,1)-LARGE(N:N,2),CHAR(34),"/&gt;"),INDIRECT(ADDRESS(ROW()-1,13))))</f>
        <v/>
      </c>
      <c r="P768" s="1">
        <f>IF(ROW()&lt;$S$4+2,IF('XML a procesar'!A767="",P767,IF(MID('XML a procesar'!A767,1,1)="&lt;",P767,P767+1)),P767)</f>
        <v>1</v>
      </c>
      <c r="Q768" s="3"/>
    </row>
    <row r="769" spans="1:17" x14ac:dyDescent="0.25">
      <c r="A769" s="1" t="str">
        <f>IF('XML a procesar'!A768&gt;0,'XML a procesar'!A768,"")</f>
        <v/>
      </c>
      <c r="B769" s="7">
        <f t="shared" si="125"/>
        <v>0</v>
      </c>
      <c r="C769" s="1">
        <f t="shared" si="128"/>
        <v>0</v>
      </c>
      <c r="D769" s="1">
        <f t="shared" si="126"/>
        <v>0</v>
      </c>
      <c r="E769" s="1">
        <f t="shared" si="129"/>
        <v>0</v>
      </c>
      <c r="F769" s="1" t="str">
        <f t="shared" ca="1" si="127"/>
        <v/>
      </c>
      <c r="G769" s="1">
        <f t="shared" ca="1" si="130"/>
        <v>0</v>
      </c>
      <c r="H769" s="1">
        <f ca="1">IF(AND(G768&gt;0,G769&gt;G768,NOT(ISERROR(MATCH(G768,D:D,0)))),H768+1,H768)</f>
        <v>0</v>
      </c>
      <c r="I769" s="1">
        <f t="shared" ca="1" si="131"/>
        <v>0</v>
      </c>
      <c r="J769" s="7" t="str">
        <f t="shared" ca="1" si="132"/>
        <v/>
      </c>
      <c r="K769" s="1" t="str">
        <f ca="1">IF(J769="Linea_para_MAIL_creada_por_LuXML",IF(ISERROR(MATCH(INDIRECT(ADDRESS(ROW()-G769,7)),D:D,0)),J769,INDIRECT(ADDRESS(MATCH(INDIRECT(ADDRESS(ROW()-G769,7)),D:D,0),1))),J769)</f>
        <v/>
      </c>
      <c r="L769" s="7">
        <f t="shared" ca="1" si="133"/>
        <v>0</v>
      </c>
      <c r="M769" s="7" t="str">
        <f t="shared" ca="1" si="135"/>
        <v/>
      </c>
      <c r="N769" s="7">
        <f t="shared" ca="1" si="134"/>
        <v>0</v>
      </c>
      <c r="O769" s="9" t="str">
        <f ca="1">IF(N769&gt;-1,INDIRECT(ADDRESS(ROW(),13)),IF(N769&lt;N768,CONCATENATE("&lt;page-count count=",CHAR(34),1+LARGE(N:N,1)-LARGE(N:N,2),CHAR(34),"/&gt;"),INDIRECT(ADDRESS(ROW()-1,13))))</f>
        <v/>
      </c>
      <c r="P769" s="1">
        <f>IF(ROW()&lt;$S$4+2,IF('XML a procesar'!A768="",P768,IF(MID('XML a procesar'!A768,1,1)="&lt;",P768,P768+1)),P768)</f>
        <v>1</v>
      </c>
      <c r="Q769" s="3"/>
    </row>
    <row r="770" spans="1:17" x14ac:dyDescent="0.25">
      <c r="A770" s="1" t="str">
        <f>IF('XML a procesar'!A769&gt;0,'XML a procesar'!A769,"")</f>
        <v/>
      </c>
      <c r="B770" s="7">
        <f t="shared" si="125"/>
        <v>0</v>
      </c>
      <c r="C770" s="1">
        <f t="shared" si="128"/>
        <v>0</v>
      </c>
      <c r="D770" s="1">
        <f t="shared" si="126"/>
        <v>0</v>
      </c>
      <c r="E770" s="1">
        <f t="shared" si="129"/>
        <v>0</v>
      </c>
      <c r="F770" s="1" t="str">
        <f t="shared" ca="1" si="127"/>
        <v/>
      </c>
      <c r="G770" s="1">
        <f t="shared" ca="1" si="130"/>
        <v>0</v>
      </c>
      <c r="H770" s="1">
        <f ca="1">IF(AND(G769&gt;0,G770&gt;G769,NOT(ISERROR(MATCH(G769,D:D,0)))),H769+1,H769)</f>
        <v>0</v>
      </c>
      <c r="I770" s="1">
        <f t="shared" ca="1" si="131"/>
        <v>0</v>
      </c>
      <c r="J770" s="7" t="str">
        <f t="shared" ca="1" si="132"/>
        <v/>
      </c>
      <c r="K770" s="1" t="str">
        <f ca="1">IF(J770="Linea_para_MAIL_creada_por_LuXML",IF(ISERROR(MATCH(INDIRECT(ADDRESS(ROW()-G770,7)),D:D,0)),J770,INDIRECT(ADDRESS(MATCH(INDIRECT(ADDRESS(ROW()-G770,7)),D:D,0),1))),J770)</f>
        <v/>
      </c>
      <c r="L770" s="7">
        <f t="shared" ca="1" si="133"/>
        <v>0</v>
      </c>
      <c r="M770" s="7" t="str">
        <f t="shared" ca="1" si="135"/>
        <v/>
      </c>
      <c r="N770" s="7">
        <f t="shared" ca="1" si="134"/>
        <v>0</v>
      </c>
      <c r="O770" s="9" t="str">
        <f ca="1">IF(N770&gt;-1,INDIRECT(ADDRESS(ROW(),13)),IF(N770&lt;N769,CONCATENATE("&lt;page-count count=",CHAR(34),1+LARGE(N:N,1)-LARGE(N:N,2),CHAR(34),"/&gt;"),INDIRECT(ADDRESS(ROW()-1,13))))</f>
        <v/>
      </c>
      <c r="P770" s="1">
        <f>IF(ROW()&lt;$S$4+2,IF('XML a procesar'!A769="",P769,IF(MID('XML a procesar'!A769,1,1)="&lt;",P769,P769+1)),P769)</f>
        <v>1</v>
      </c>
      <c r="Q770" s="3"/>
    </row>
    <row r="771" spans="1:17" x14ac:dyDescent="0.25">
      <c r="A771" s="1" t="str">
        <f>IF('XML a procesar'!A770&gt;0,'XML a procesar'!A770,"")</f>
        <v/>
      </c>
      <c r="B771" s="7">
        <f t="shared" ref="B771:B834" si="136">IF(ISERROR(FIND("/doi.org/",A771,1)),0,1)</f>
        <v>0</v>
      </c>
      <c r="C771" s="1">
        <f t="shared" si="128"/>
        <v>0</v>
      </c>
      <c r="D771" s="1">
        <f t="shared" ref="D771:D834" si="137">IF(AND(C771&gt;0,LEFT(A771,7)="&lt;email&gt;",ISNUMBER(SEARCH("@",A771,1))),C771,IF(LEFT(A771,10)="&lt;alt-text&gt;",-1,0))</f>
        <v>0</v>
      </c>
      <c r="E771" s="1">
        <f t="shared" si="129"/>
        <v>0</v>
      </c>
      <c r="F771" s="1" t="str">
        <f t="shared" ref="F771:F834" ca="1" si="138">INDIRECT(ADDRESS(ROW()+INDIRECT(ADDRESS(ROW()+E771,5)),1))</f>
        <v/>
      </c>
      <c r="G771" s="1">
        <f t="shared" ca="1" si="130"/>
        <v>0</v>
      </c>
      <c r="H771" s="1">
        <f ca="1">IF(AND(G770&gt;0,G771&gt;G770,NOT(ISERROR(MATCH(G770,D:D,0)))),H770+1,H770)</f>
        <v>0</v>
      </c>
      <c r="I771" s="1">
        <f t="shared" ca="1" si="131"/>
        <v>0</v>
      </c>
      <c r="J771" s="7" t="str">
        <f t="shared" ca="1" si="132"/>
        <v/>
      </c>
      <c r="K771" s="1" t="str">
        <f ca="1">IF(J771="Linea_para_MAIL_creada_por_LuXML",IF(ISERROR(MATCH(INDIRECT(ADDRESS(ROW()-G771,7)),D:D,0)),J771,INDIRECT(ADDRESS(MATCH(INDIRECT(ADDRESS(ROW()-G771,7)),D:D,0),1))),J771)</f>
        <v/>
      </c>
      <c r="L771" s="7">
        <f t="shared" ca="1" si="133"/>
        <v>0</v>
      </c>
      <c r="M771" s="7" t="str">
        <f t="shared" ca="1" si="135"/>
        <v/>
      </c>
      <c r="N771" s="7">
        <f t="shared" ca="1" si="134"/>
        <v>0</v>
      </c>
      <c r="O771" s="9" t="str">
        <f ca="1">IF(N771&gt;-1,INDIRECT(ADDRESS(ROW(),13)),IF(N771&lt;N770,CONCATENATE("&lt;page-count count=",CHAR(34),1+LARGE(N:N,1)-LARGE(N:N,2),CHAR(34),"/&gt;"),INDIRECT(ADDRESS(ROW()-1,13))))</f>
        <v/>
      </c>
      <c r="P771" s="1">
        <f>IF(ROW()&lt;$S$4+2,IF('XML a procesar'!A770="",P770,IF(MID('XML a procesar'!A770,1,1)="&lt;",P770,P770+1)),P770)</f>
        <v>1</v>
      </c>
      <c r="Q771" s="3"/>
    </row>
    <row r="772" spans="1:17" x14ac:dyDescent="0.25">
      <c r="A772" s="1" t="str">
        <f>IF('XML a procesar'!A771&gt;0,'XML a procesar'!A771,"")</f>
        <v/>
      </c>
      <c r="B772" s="7">
        <f t="shared" si="136"/>
        <v>0</v>
      </c>
      <c r="C772" s="1">
        <f t="shared" ref="C772:C835" si="139">IF(LEFT(A771,16)="&lt;contrib contrib",C771+1,IF(LEFT(A771,16)="&lt;/contrib-group&gt;",0,IF(LEFT(A771,10)="&lt;/contrib&gt;",C771,C771)))</f>
        <v>0</v>
      </c>
      <c r="D772" s="1">
        <f t="shared" si="137"/>
        <v>0</v>
      </c>
      <c r="E772" s="1">
        <f t="shared" ref="E772:E835" si="140">IF(D772=0,E771,E771+1)</f>
        <v>0</v>
      </c>
      <c r="F772" s="1" t="str">
        <f t="shared" ca="1" si="138"/>
        <v/>
      </c>
      <c r="G772" s="1">
        <f t="shared" ref="G772:G835" ca="1" si="141">IF(LEFT(F772,7)="&lt;aff id",_xlfn.NUMBERVALUE(MID(F772,13,LEN(F772)-14)),IF(F772="&lt;/aff&gt;",G771+1,G771))</f>
        <v>0</v>
      </c>
      <c r="H772" s="1">
        <f ca="1">IF(AND(G771&gt;0,G772&gt;G771,NOT(ISERROR(MATCH(G771,D:D,0)))),H771+1,H771)</f>
        <v>0</v>
      </c>
      <c r="I772" s="1">
        <f t="shared" ref="I772:I835" ca="1" si="142">INDIRECT(ADDRESS(ROW()-INDIRECT(ADDRESS(ROW()-H772,8)),8))</f>
        <v>0</v>
      </c>
      <c r="J772" s="7" t="str">
        <f t="shared" ref="J772:J835" ca="1" si="143">IF(J771="Linea_para_MAIL_creada_por_LuXML","&lt;/aff&gt;",IF(I772&gt;INDIRECT(ADDRESS(ROW()-I772-1,8)),"Linea_para_MAIL_creada_por_LuXML",INDIRECT(ADDRESS(ROW()-I772,6))))</f>
        <v/>
      </c>
      <c r="K772" s="1" t="str">
        <f ca="1">IF(J772="Linea_para_MAIL_creada_por_LuXML",IF(ISERROR(MATCH(INDIRECT(ADDRESS(ROW()-G772,7)),D:D,0)),J772,INDIRECT(ADDRESS(MATCH(INDIRECT(ADDRESS(ROW()-G772,7)),D:D,0),1))),J772)</f>
        <v/>
      </c>
      <c r="L772" s="7">
        <f t="shared" ref="L772:L835" ca="1" si="144">IF(OR(MID(K770,3,5)="page&gt;",MID(K771,3,5)="page&gt;"),L771,IF(OR(K771="&lt;history&gt;",K772="&lt;history&gt;"),L771+1,L771))</f>
        <v>0</v>
      </c>
      <c r="M772" s="7" t="str">
        <f t="shared" ca="1" si="135"/>
        <v/>
      </c>
      <c r="N772" s="7">
        <f t="shared" ref="N772:N835" ca="1" si="145">IF(N771=-1,-1,IF(M772="&lt;/counts&gt;",-1,IF(OR(LEFT(M772,7)="&lt;fpage&gt;",LEFT(M772,7)="&lt;lpage&gt;"),VALUE(MID(M772,8,LEN(M772)-15)),0)))</f>
        <v>0</v>
      </c>
      <c r="O772" s="9" t="str">
        <f ca="1">IF(N772&gt;-1,INDIRECT(ADDRESS(ROW(),13)),IF(N772&lt;N771,CONCATENATE("&lt;page-count count=",CHAR(34),1+LARGE(N:N,1)-LARGE(N:N,2),CHAR(34),"/&gt;"),INDIRECT(ADDRESS(ROW()-1,13))))</f>
        <v/>
      </c>
      <c r="P772" s="1">
        <f>IF(ROW()&lt;$S$4+2,IF('XML a procesar'!A771="",P771,IF(MID('XML a procesar'!A771,1,1)="&lt;",P771,P771+1)),P771)</f>
        <v>1</v>
      </c>
      <c r="Q772" s="3"/>
    </row>
    <row r="773" spans="1:17" x14ac:dyDescent="0.25">
      <c r="A773" s="1" t="str">
        <f>IF('XML a procesar'!A772&gt;0,'XML a procesar'!A772,"")</f>
        <v/>
      </c>
      <c r="B773" s="7">
        <f t="shared" si="136"/>
        <v>0</v>
      </c>
      <c r="C773" s="1">
        <f t="shared" si="139"/>
        <v>0</v>
      </c>
      <c r="D773" s="1">
        <f t="shared" si="137"/>
        <v>0</v>
      </c>
      <c r="E773" s="1">
        <f t="shared" si="140"/>
        <v>0</v>
      </c>
      <c r="F773" s="1" t="str">
        <f t="shared" ca="1" si="138"/>
        <v/>
      </c>
      <c r="G773" s="1">
        <f t="shared" ca="1" si="141"/>
        <v>0</v>
      </c>
      <c r="H773" s="1">
        <f ca="1">IF(AND(G772&gt;0,G773&gt;G772,NOT(ISERROR(MATCH(G772,D:D,0)))),H772+1,H772)</f>
        <v>0</v>
      </c>
      <c r="I773" s="1">
        <f t="shared" ca="1" si="142"/>
        <v>0</v>
      </c>
      <c r="J773" s="7" t="str">
        <f t="shared" ca="1" si="143"/>
        <v/>
      </c>
      <c r="K773" s="1" t="str">
        <f ca="1">IF(J773="Linea_para_MAIL_creada_por_LuXML",IF(ISERROR(MATCH(INDIRECT(ADDRESS(ROW()-G773,7)),D:D,0)),J773,INDIRECT(ADDRESS(MATCH(INDIRECT(ADDRESS(ROW()-G773,7)),D:D,0),1))),J773)</f>
        <v/>
      </c>
      <c r="L773" s="7">
        <f t="shared" ca="1" si="144"/>
        <v>0</v>
      </c>
      <c r="M773" s="7" t="str">
        <f t="shared" ca="1" si="135"/>
        <v/>
      </c>
      <c r="N773" s="7">
        <f t="shared" ca="1" si="145"/>
        <v>0</v>
      </c>
      <c r="O773" s="9" t="str">
        <f ca="1">IF(N773&gt;-1,INDIRECT(ADDRESS(ROW(),13)),IF(N773&lt;N772,CONCATENATE("&lt;page-count count=",CHAR(34),1+LARGE(N:N,1)-LARGE(N:N,2),CHAR(34),"/&gt;"),INDIRECT(ADDRESS(ROW()-1,13))))</f>
        <v/>
      </c>
      <c r="P773" s="1">
        <f>IF(ROW()&lt;$S$4+2,IF('XML a procesar'!A772="",P772,IF(MID('XML a procesar'!A772,1,1)="&lt;",P772,P772+1)),P772)</f>
        <v>1</v>
      </c>
      <c r="Q773" s="3"/>
    </row>
    <row r="774" spans="1:17" x14ac:dyDescent="0.25">
      <c r="A774" s="1" t="str">
        <f>IF('XML a procesar'!A773&gt;0,'XML a procesar'!A773,"")</f>
        <v/>
      </c>
      <c r="B774" s="7">
        <f t="shared" si="136"/>
        <v>0</v>
      </c>
      <c r="C774" s="1">
        <f t="shared" si="139"/>
        <v>0</v>
      </c>
      <c r="D774" s="1">
        <f t="shared" si="137"/>
        <v>0</v>
      </c>
      <c r="E774" s="1">
        <f t="shared" si="140"/>
        <v>0</v>
      </c>
      <c r="F774" s="1" t="str">
        <f t="shared" ca="1" si="138"/>
        <v/>
      </c>
      <c r="G774" s="1">
        <f t="shared" ca="1" si="141"/>
        <v>0</v>
      </c>
      <c r="H774" s="1">
        <f ca="1">IF(AND(G773&gt;0,G774&gt;G773,NOT(ISERROR(MATCH(G773,D:D,0)))),H773+1,H773)</f>
        <v>0</v>
      </c>
      <c r="I774" s="1">
        <f t="shared" ca="1" si="142"/>
        <v>0</v>
      </c>
      <c r="J774" s="7" t="str">
        <f t="shared" ca="1" si="143"/>
        <v/>
      </c>
      <c r="K774" s="1" t="str">
        <f ca="1">IF(J774="Linea_para_MAIL_creada_por_LuXML",IF(ISERROR(MATCH(INDIRECT(ADDRESS(ROW()-G774,7)),D:D,0)),J774,INDIRECT(ADDRESS(MATCH(INDIRECT(ADDRESS(ROW()-G774,7)),D:D,0),1))),J774)</f>
        <v/>
      </c>
      <c r="L774" s="7">
        <f t="shared" ca="1" si="144"/>
        <v>0</v>
      </c>
      <c r="M774" s="7" t="str">
        <f t="shared" ref="M774:M837" ca="1" si="146">IF(L774&gt;L773,IF(L774=1,CONCATENATE("&lt;fpage&gt;",$S$10,"&lt;/fpage&gt;"),CONCATENATE("&lt;lpage&gt;",$S$10+1,"&lt;/lpage&gt;")),IF(ISERROR(INDIRECT(ADDRESS(ROW()-L774,11),1)),"",INDIRECT(ADDRESS(ROW()-L774,11),1)))</f>
        <v/>
      </c>
      <c r="N774" s="7">
        <f t="shared" ca="1" si="145"/>
        <v>0</v>
      </c>
      <c r="O774" s="9" t="str">
        <f ca="1">IF(N774&gt;-1,INDIRECT(ADDRESS(ROW(),13)),IF(N774&lt;N773,CONCATENATE("&lt;page-count count=",CHAR(34),1+LARGE(N:N,1)-LARGE(N:N,2),CHAR(34),"/&gt;"),INDIRECT(ADDRESS(ROW()-1,13))))</f>
        <v/>
      </c>
      <c r="P774" s="1">
        <f>IF(ROW()&lt;$S$4+2,IF('XML a procesar'!A773="",P773,IF(MID('XML a procesar'!A773,1,1)="&lt;",P773,P773+1)),P773)</f>
        <v>1</v>
      </c>
      <c r="Q774" s="3"/>
    </row>
    <row r="775" spans="1:17" x14ac:dyDescent="0.25">
      <c r="A775" s="1" t="str">
        <f>IF('XML a procesar'!A774&gt;0,'XML a procesar'!A774,"")</f>
        <v/>
      </c>
      <c r="B775" s="7">
        <f t="shared" si="136"/>
        <v>0</v>
      </c>
      <c r="C775" s="1">
        <f t="shared" si="139"/>
        <v>0</v>
      </c>
      <c r="D775" s="1">
        <f t="shared" si="137"/>
        <v>0</v>
      </c>
      <c r="E775" s="1">
        <f t="shared" si="140"/>
        <v>0</v>
      </c>
      <c r="F775" s="1" t="str">
        <f t="shared" ca="1" si="138"/>
        <v/>
      </c>
      <c r="G775" s="1">
        <f t="shared" ca="1" si="141"/>
        <v>0</v>
      </c>
      <c r="H775" s="1">
        <f ca="1">IF(AND(G774&gt;0,G775&gt;G774,NOT(ISERROR(MATCH(G774,D:D,0)))),H774+1,H774)</f>
        <v>0</v>
      </c>
      <c r="I775" s="1">
        <f t="shared" ca="1" si="142"/>
        <v>0</v>
      </c>
      <c r="J775" s="7" t="str">
        <f t="shared" ca="1" si="143"/>
        <v/>
      </c>
      <c r="K775" s="1" t="str">
        <f ca="1">IF(J775="Linea_para_MAIL_creada_por_LuXML",IF(ISERROR(MATCH(INDIRECT(ADDRESS(ROW()-G775,7)),D:D,0)),J775,INDIRECT(ADDRESS(MATCH(INDIRECT(ADDRESS(ROW()-G775,7)),D:D,0),1))),J775)</f>
        <v/>
      </c>
      <c r="L775" s="7">
        <f t="shared" ca="1" si="144"/>
        <v>0</v>
      </c>
      <c r="M775" s="7" t="str">
        <f t="shared" ca="1" si="146"/>
        <v/>
      </c>
      <c r="N775" s="7">
        <f t="shared" ca="1" si="145"/>
        <v>0</v>
      </c>
      <c r="O775" s="9" t="str">
        <f ca="1">IF(N775&gt;-1,INDIRECT(ADDRESS(ROW(),13)),IF(N775&lt;N774,CONCATENATE("&lt;page-count count=",CHAR(34),1+LARGE(N:N,1)-LARGE(N:N,2),CHAR(34),"/&gt;"),INDIRECT(ADDRESS(ROW()-1,13))))</f>
        <v/>
      </c>
      <c r="P775" s="1">
        <f>IF(ROW()&lt;$S$4+2,IF('XML a procesar'!A774="",P774,IF(MID('XML a procesar'!A774,1,1)="&lt;",P774,P774+1)),P774)</f>
        <v>1</v>
      </c>
      <c r="Q775" s="3"/>
    </row>
    <row r="776" spans="1:17" x14ac:dyDescent="0.25">
      <c r="A776" s="1" t="str">
        <f>IF('XML a procesar'!A775&gt;0,'XML a procesar'!A775,"")</f>
        <v/>
      </c>
      <c r="B776" s="7">
        <f t="shared" si="136"/>
        <v>0</v>
      </c>
      <c r="C776" s="1">
        <f t="shared" si="139"/>
        <v>0</v>
      </c>
      <c r="D776" s="1">
        <f t="shared" si="137"/>
        <v>0</v>
      </c>
      <c r="E776" s="1">
        <f t="shared" si="140"/>
        <v>0</v>
      </c>
      <c r="F776" s="1" t="str">
        <f t="shared" ca="1" si="138"/>
        <v/>
      </c>
      <c r="G776" s="1">
        <f t="shared" ca="1" si="141"/>
        <v>0</v>
      </c>
      <c r="H776" s="1">
        <f ca="1">IF(AND(G775&gt;0,G776&gt;G775,NOT(ISERROR(MATCH(G775,D:D,0)))),H775+1,H775)</f>
        <v>0</v>
      </c>
      <c r="I776" s="1">
        <f t="shared" ca="1" si="142"/>
        <v>0</v>
      </c>
      <c r="J776" s="7" t="str">
        <f t="shared" ca="1" si="143"/>
        <v/>
      </c>
      <c r="K776" s="1" t="str">
        <f ca="1">IF(J776="Linea_para_MAIL_creada_por_LuXML",IF(ISERROR(MATCH(INDIRECT(ADDRESS(ROW()-G776,7)),D:D,0)),J776,INDIRECT(ADDRESS(MATCH(INDIRECT(ADDRESS(ROW()-G776,7)),D:D,0),1))),J776)</f>
        <v/>
      </c>
      <c r="L776" s="7">
        <f t="shared" ca="1" si="144"/>
        <v>0</v>
      </c>
      <c r="M776" s="7" t="str">
        <f t="shared" ca="1" si="146"/>
        <v/>
      </c>
      <c r="N776" s="7">
        <f t="shared" ca="1" si="145"/>
        <v>0</v>
      </c>
      <c r="O776" s="9" t="str">
        <f ca="1">IF(N776&gt;-1,INDIRECT(ADDRESS(ROW(),13)),IF(N776&lt;N775,CONCATENATE("&lt;page-count count=",CHAR(34),1+LARGE(N:N,1)-LARGE(N:N,2),CHAR(34),"/&gt;"),INDIRECT(ADDRESS(ROW()-1,13))))</f>
        <v/>
      </c>
      <c r="P776" s="1">
        <f>IF(ROW()&lt;$S$4+2,IF('XML a procesar'!A775="",P775,IF(MID('XML a procesar'!A775,1,1)="&lt;",P775,P775+1)),P775)</f>
        <v>1</v>
      </c>
      <c r="Q776" s="3"/>
    </row>
    <row r="777" spans="1:17" x14ac:dyDescent="0.25">
      <c r="A777" s="1" t="str">
        <f>IF('XML a procesar'!A776&gt;0,'XML a procesar'!A776,"")</f>
        <v/>
      </c>
      <c r="B777" s="7">
        <f t="shared" si="136"/>
        <v>0</v>
      </c>
      <c r="C777" s="1">
        <f t="shared" si="139"/>
        <v>0</v>
      </c>
      <c r="D777" s="1">
        <f t="shared" si="137"/>
        <v>0</v>
      </c>
      <c r="E777" s="1">
        <f t="shared" si="140"/>
        <v>0</v>
      </c>
      <c r="F777" s="1" t="str">
        <f t="shared" ca="1" si="138"/>
        <v/>
      </c>
      <c r="G777" s="1">
        <f t="shared" ca="1" si="141"/>
        <v>0</v>
      </c>
      <c r="H777" s="1">
        <f ca="1">IF(AND(G776&gt;0,G777&gt;G776,NOT(ISERROR(MATCH(G776,D:D,0)))),H776+1,H776)</f>
        <v>0</v>
      </c>
      <c r="I777" s="1">
        <f t="shared" ca="1" si="142"/>
        <v>0</v>
      </c>
      <c r="J777" s="7" t="str">
        <f t="shared" ca="1" si="143"/>
        <v/>
      </c>
      <c r="K777" s="1" t="str">
        <f ca="1">IF(J777="Linea_para_MAIL_creada_por_LuXML",IF(ISERROR(MATCH(INDIRECT(ADDRESS(ROW()-G777,7)),D:D,0)),J777,INDIRECT(ADDRESS(MATCH(INDIRECT(ADDRESS(ROW()-G777,7)),D:D,0),1))),J777)</f>
        <v/>
      </c>
      <c r="L777" s="7">
        <f t="shared" ca="1" si="144"/>
        <v>0</v>
      </c>
      <c r="M777" s="7" t="str">
        <f t="shared" ca="1" si="146"/>
        <v/>
      </c>
      <c r="N777" s="7">
        <f t="shared" ca="1" si="145"/>
        <v>0</v>
      </c>
      <c r="O777" s="9" t="str">
        <f ca="1">IF(N777&gt;-1,INDIRECT(ADDRESS(ROW(),13)),IF(N777&lt;N776,CONCATENATE("&lt;page-count count=",CHAR(34),1+LARGE(N:N,1)-LARGE(N:N,2),CHAR(34),"/&gt;"),INDIRECT(ADDRESS(ROW()-1,13))))</f>
        <v/>
      </c>
      <c r="P777" s="1">
        <f>IF(ROW()&lt;$S$4+2,IF('XML a procesar'!A776="",P776,IF(MID('XML a procesar'!A776,1,1)="&lt;",P776,P776+1)),P776)</f>
        <v>1</v>
      </c>
      <c r="Q777" s="3"/>
    </row>
    <row r="778" spans="1:17" x14ac:dyDescent="0.25">
      <c r="A778" s="1" t="str">
        <f>IF('XML a procesar'!A777&gt;0,'XML a procesar'!A777,"")</f>
        <v/>
      </c>
      <c r="B778" s="7">
        <f t="shared" si="136"/>
        <v>0</v>
      </c>
      <c r="C778" s="1">
        <f t="shared" si="139"/>
        <v>0</v>
      </c>
      <c r="D778" s="1">
        <f t="shared" si="137"/>
        <v>0</v>
      </c>
      <c r="E778" s="1">
        <f t="shared" si="140"/>
        <v>0</v>
      </c>
      <c r="F778" s="1" t="str">
        <f t="shared" ca="1" si="138"/>
        <v/>
      </c>
      <c r="G778" s="1">
        <f t="shared" ca="1" si="141"/>
        <v>0</v>
      </c>
      <c r="H778" s="1">
        <f ca="1">IF(AND(G777&gt;0,G778&gt;G777,NOT(ISERROR(MATCH(G777,D:D,0)))),H777+1,H777)</f>
        <v>0</v>
      </c>
      <c r="I778" s="1">
        <f t="shared" ca="1" si="142"/>
        <v>0</v>
      </c>
      <c r="J778" s="7" t="str">
        <f t="shared" ca="1" si="143"/>
        <v/>
      </c>
      <c r="K778" s="1" t="str">
        <f ca="1">IF(J778="Linea_para_MAIL_creada_por_LuXML",IF(ISERROR(MATCH(INDIRECT(ADDRESS(ROW()-G778,7)),D:D,0)),J778,INDIRECT(ADDRESS(MATCH(INDIRECT(ADDRESS(ROW()-G778,7)),D:D,0),1))),J778)</f>
        <v/>
      </c>
      <c r="L778" s="7">
        <f t="shared" ca="1" si="144"/>
        <v>0</v>
      </c>
      <c r="M778" s="7" t="str">
        <f t="shared" ca="1" si="146"/>
        <v/>
      </c>
      <c r="N778" s="7">
        <f t="shared" ca="1" si="145"/>
        <v>0</v>
      </c>
      <c r="O778" s="9" t="str">
        <f ca="1">IF(N778&gt;-1,INDIRECT(ADDRESS(ROW(),13)),IF(N778&lt;N777,CONCATENATE("&lt;page-count count=",CHAR(34),1+LARGE(N:N,1)-LARGE(N:N,2),CHAR(34),"/&gt;"),INDIRECT(ADDRESS(ROW()-1,13))))</f>
        <v/>
      </c>
      <c r="P778" s="1">
        <f>IF(ROW()&lt;$S$4+2,IF('XML a procesar'!A777="",P777,IF(MID('XML a procesar'!A777,1,1)="&lt;",P777,P777+1)),P777)</f>
        <v>1</v>
      </c>
      <c r="Q778" s="3"/>
    </row>
    <row r="779" spans="1:17" x14ac:dyDescent="0.25">
      <c r="A779" s="1" t="str">
        <f>IF('XML a procesar'!A778&gt;0,'XML a procesar'!A778,"")</f>
        <v/>
      </c>
      <c r="B779" s="7">
        <f t="shared" si="136"/>
        <v>0</v>
      </c>
      <c r="C779" s="1">
        <f t="shared" si="139"/>
        <v>0</v>
      </c>
      <c r="D779" s="1">
        <f t="shared" si="137"/>
        <v>0</v>
      </c>
      <c r="E779" s="1">
        <f t="shared" si="140"/>
        <v>0</v>
      </c>
      <c r="F779" s="1" t="str">
        <f t="shared" ca="1" si="138"/>
        <v/>
      </c>
      <c r="G779" s="1">
        <f t="shared" ca="1" si="141"/>
        <v>0</v>
      </c>
      <c r="H779" s="1">
        <f ca="1">IF(AND(G778&gt;0,G779&gt;G778,NOT(ISERROR(MATCH(G778,D:D,0)))),H778+1,H778)</f>
        <v>0</v>
      </c>
      <c r="I779" s="1">
        <f t="shared" ca="1" si="142"/>
        <v>0</v>
      </c>
      <c r="J779" s="7" t="str">
        <f t="shared" ca="1" si="143"/>
        <v/>
      </c>
      <c r="K779" s="1" t="str">
        <f ca="1">IF(J779="Linea_para_MAIL_creada_por_LuXML",IF(ISERROR(MATCH(INDIRECT(ADDRESS(ROW()-G779,7)),D:D,0)),J779,INDIRECT(ADDRESS(MATCH(INDIRECT(ADDRESS(ROW()-G779,7)),D:D,0),1))),J779)</f>
        <v/>
      </c>
      <c r="L779" s="7">
        <f t="shared" ca="1" si="144"/>
        <v>0</v>
      </c>
      <c r="M779" s="7" t="str">
        <f t="shared" ca="1" si="146"/>
        <v/>
      </c>
      <c r="N779" s="7">
        <f t="shared" ca="1" si="145"/>
        <v>0</v>
      </c>
      <c r="O779" s="9" t="str">
        <f ca="1">IF(N779&gt;-1,INDIRECT(ADDRESS(ROW(),13)),IF(N779&lt;N778,CONCATENATE("&lt;page-count count=",CHAR(34),1+LARGE(N:N,1)-LARGE(N:N,2),CHAR(34),"/&gt;"),INDIRECT(ADDRESS(ROW()-1,13))))</f>
        <v/>
      </c>
      <c r="P779" s="1">
        <f>IF(ROW()&lt;$S$4+2,IF('XML a procesar'!A778="",P778,IF(MID('XML a procesar'!A778,1,1)="&lt;",P778,P778+1)),P778)</f>
        <v>1</v>
      </c>
      <c r="Q779" s="3"/>
    </row>
    <row r="780" spans="1:17" x14ac:dyDescent="0.25">
      <c r="A780" s="1" t="str">
        <f>IF('XML a procesar'!A779&gt;0,'XML a procesar'!A779,"")</f>
        <v/>
      </c>
      <c r="B780" s="7">
        <f t="shared" si="136"/>
        <v>0</v>
      </c>
      <c r="C780" s="1">
        <f t="shared" si="139"/>
        <v>0</v>
      </c>
      <c r="D780" s="1">
        <f t="shared" si="137"/>
        <v>0</v>
      </c>
      <c r="E780" s="1">
        <f t="shared" si="140"/>
        <v>0</v>
      </c>
      <c r="F780" s="1" t="str">
        <f t="shared" ca="1" si="138"/>
        <v/>
      </c>
      <c r="G780" s="1">
        <f t="shared" ca="1" si="141"/>
        <v>0</v>
      </c>
      <c r="H780" s="1">
        <f ca="1">IF(AND(G779&gt;0,G780&gt;G779,NOT(ISERROR(MATCH(G779,D:D,0)))),H779+1,H779)</f>
        <v>0</v>
      </c>
      <c r="I780" s="1">
        <f t="shared" ca="1" si="142"/>
        <v>0</v>
      </c>
      <c r="J780" s="7" t="str">
        <f t="shared" ca="1" si="143"/>
        <v/>
      </c>
      <c r="K780" s="1" t="str">
        <f ca="1">IF(J780="Linea_para_MAIL_creada_por_LuXML",IF(ISERROR(MATCH(INDIRECT(ADDRESS(ROW()-G780,7)),D:D,0)),J780,INDIRECT(ADDRESS(MATCH(INDIRECT(ADDRESS(ROW()-G780,7)),D:D,0),1))),J780)</f>
        <v/>
      </c>
      <c r="L780" s="7">
        <f t="shared" ca="1" si="144"/>
        <v>0</v>
      </c>
      <c r="M780" s="7" t="str">
        <f t="shared" ca="1" si="146"/>
        <v/>
      </c>
      <c r="N780" s="7">
        <f t="shared" ca="1" si="145"/>
        <v>0</v>
      </c>
      <c r="O780" s="9" t="str">
        <f ca="1">IF(N780&gt;-1,INDIRECT(ADDRESS(ROW(),13)),IF(N780&lt;N779,CONCATENATE("&lt;page-count count=",CHAR(34),1+LARGE(N:N,1)-LARGE(N:N,2),CHAR(34),"/&gt;"),INDIRECT(ADDRESS(ROW()-1,13))))</f>
        <v/>
      </c>
      <c r="P780" s="1">
        <f>IF(ROW()&lt;$S$4+2,IF('XML a procesar'!A779="",P779,IF(MID('XML a procesar'!A779,1,1)="&lt;",P779,P779+1)),P779)</f>
        <v>1</v>
      </c>
      <c r="Q780" s="3"/>
    </row>
    <row r="781" spans="1:17" x14ac:dyDescent="0.25">
      <c r="A781" s="1" t="str">
        <f>IF('XML a procesar'!A780&gt;0,'XML a procesar'!A780,"")</f>
        <v/>
      </c>
      <c r="B781" s="7">
        <f t="shared" si="136"/>
        <v>0</v>
      </c>
      <c r="C781" s="1">
        <f t="shared" si="139"/>
        <v>0</v>
      </c>
      <c r="D781" s="1">
        <f t="shared" si="137"/>
        <v>0</v>
      </c>
      <c r="E781" s="1">
        <f t="shared" si="140"/>
        <v>0</v>
      </c>
      <c r="F781" s="1" t="str">
        <f t="shared" ca="1" si="138"/>
        <v/>
      </c>
      <c r="G781" s="1">
        <f t="shared" ca="1" si="141"/>
        <v>0</v>
      </c>
      <c r="H781" s="1">
        <f ca="1">IF(AND(G780&gt;0,G781&gt;G780,NOT(ISERROR(MATCH(G780,D:D,0)))),H780+1,H780)</f>
        <v>0</v>
      </c>
      <c r="I781" s="1">
        <f t="shared" ca="1" si="142"/>
        <v>0</v>
      </c>
      <c r="J781" s="7" t="str">
        <f t="shared" ca="1" si="143"/>
        <v/>
      </c>
      <c r="K781" s="1" t="str">
        <f ca="1">IF(J781="Linea_para_MAIL_creada_por_LuXML",IF(ISERROR(MATCH(INDIRECT(ADDRESS(ROW()-G781,7)),D:D,0)),J781,INDIRECT(ADDRESS(MATCH(INDIRECT(ADDRESS(ROW()-G781,7)),D:D,0),1))),J781)</f>
        <v/>
      </c>
      <c r="L781" s="7">
        <f t="shared" ca="1" si="144"/>
        <v>0</v>
      </c>
      <c r="M781" s="7" t="str">
        <f t="shared" ca="1" si="146"/>
        <v/>
      </c>
      <c r="N781" s="7">
        <f t="shared" ca="1" si="145"/>
        <v>0</v>
      </c>
      <c r="O781" s="9" t="str">
        <f ca="1">IF(N781&gt;-1,INDIRECT(ADDRESS(ROW(),13)),IF(N781&lt;N780,CONCATENATE("&lt;page-count count=",CHAR(34),1+LARGE(N:N,1)-LARGE(N:N,2),CHAR(34),"/&gt;"),INDIRECT(ADDRESS(ROW()-1,13))))</f>
        <v/>
      </c>
      <c r="P781" s="1">
        <f>IF(ROW()&lt;$S$4+2,IF('XML a procesar'!A780="",P780,IF(MID('XML a procesar'!A780,1,1)="&lt;",P780,P780+1)),P780)</f>
        <v>1</v>
      </c>
      <c r="Q781" s="3"/>
    </row>
    <row r="782" spans="1:17" x14ac:dyDescent="0.25">
      <c r="A782" s="1" t="str">
        <f>IF('XML a procesar'!A781&gt;0,'XML a procesar'!A781,"")</f>
        <v/>
      </c>
      <c r="B782" s="7">
        <f t="shared" si="136"/>
        <v>0</v>
      </c>
      <c r="C782" s="1">
        <f t="shared" si="139"/>
        <v>0</v>
      </c>
      <c r="D782" s="1">
        <f t="shared" si="137"/>
        <v>0</v>
      </c>
      <c r="E782" s="1">
        <f t="shared" si="140"/>
        <v>0</v>
      </c>
      <c r="F782" s="1" t="str">
        <f t="shared" ca="1" si="138"/>
        <v/>
      </c>
      <c r="G782" s="1">
        <f t="shared" ca="1" si="141"/>
        <v>0</v>
      </c>
      <c r="H782" s="1">
        <f ca="1">IF(AND(G781&gt;0,G782&gt;G781,NOT(ISERROR(MATCH(G781,D:D,0)))),H781+1,H781)</f>
        <v>0</v>
      </c>
      <c r="I782" s="1">
        <f t="shared" ca="1" si="142"/>
        <v>0</v>
      </c>
      <c r="J782" s="7" t="str">
        <f t="shared" ca="1" si="143"/>
        <v/>
      </c>
      <c r="K782" s="1" t="str">
        <f ca="1">IF(J782="Linea_para_MAIL_creada_por_LuXML",IF(ISERROR(MATCH(INDIRECT(ADDRESS(ROW()-G782,7)),D:D,0)),J782,INDIRECT(ADDRESS(MATCH(INDIRECT(ADDRESS(ROW()-G782,7)),D:D,0),1))),J782)</f>
        <v/>
      </c>
      <c r="L782" s="7">
        <f t="shared" ca="1" si="144"/>
        <v>0</v>
      </c>
      <c r="M782" s="7" t="str">
        <f t="shared" ca="1" si="146"/>
        <v/>
      </c>
      <c r="N782" s="7">
        <f t="shared" ca="1" si="145"/>
        <v>0</v>
      </c>
      <c r="O782" s="9" t="str">
        <f ca="1">IF(N782&gt;-1,INDIRECT(ADDRESS(ROW(),13)),IF(N782&lt;N781,CONCATENATE("&lt;page-count count=",CHAR(34),1+LARGE(N:N,1)-LARGE(N:N,2),CHAR(34),"/&gt;"),INDIRECT(ADDRESS(ROW()-1,13))))</f>
        <v/>
      </c>
      <c r="P782" s="1">
        <f>IF(ROW()&lt;$S$4+2,IF('XML a procesar'!A781="",P781,IF(MID('XML a procesar'!A781,1,1)="&lt;",P781,P781+1)),P781)</f>
        <v>1</v>
      </c>
      <c r="Q782" s="3"/>
    </row>
    <row r="783" spans="1:17" x14ac:dyDescent="0.25">
      <c r="A783" s="1" t="str">
        <f>IF('XML a procesar'!A782&gt;0,'XML a procesar'!A782,"")</f>
        <v/>
      </c>
      <c r="B783" s="7">
        <f t="shared" si="136"/>
        <v>0</v>
      </c>
      <c r="C783" s="1">
        <f t="shared" si="139"/>
        <v>0</v>
      </c>
      <c r="D783" s="1">
        <f t="shared" si="137"/>
        <v>0</v>
      </c>
      <c r="E783" s="1">
        <f t="shared" si="140"/>
        <v>0</v>
      </c>
      <c r="F783" s="1" t="str">
        <f t="shared" ca="1" si="138"/>
        <v/>
      </c>
      <c r="G783" s="1">
        <f t="shared" ca="1" si="141"/>
        <v>0</v>
      </c>
      <c r="H783" s="1">
        <f ca="1">IF(AND(G782&gt;0,G783&gt;G782,NOT(ISERROR(MATCH(G782,D:D,0)))),H782+1,H782)</f>
        <v>0</v>
      </c>
      <c r="I783" s="1">
        <f t="shared" ca="1" si="142"/>
        <v>0</v>
      </c>
      <c r="J783" s="7" t="str">
        <f t="shared" ca="1" si="143"/>
        <v/>
      </c>
      <c r="K783" s="1" t="str">
        <f ca="1">IF(J783="Linea_para_MAIL_creada_por_LuXML",IF(ISERROR(MATCH(INDIRECT(ADDRESS(ROW()-G783,7)),D:D,0)),J783,INDIRECT(ADDRESS(MATCH(INDIRECT(ADDRESS(ROW()-G783,7)),D:D,0),1))),J783)</f>
        <v/>
      </c>
      <c r="L783" s="7">
        <f t="shared" ca="1" si="144"/>
        <v>0</v>
      </c>
      <c r="M783" s="7" t="str">
        <f t="shared" ca="1" si="146"/>
        <v/>
      </c>
      <c r="N783" s="7">
        <f t="shared" ca="1" si="145"/>
        <v>0</v>
      </c>
      <c r="O783" s="9" t="str">
        <f ca="1">IF(N783&gt;-1,INDIRECT(ADDRESS(ROW(),13)),IF(N783&lt;N782,CONCATENATE("&lt;page-count count=",CHAR(34),1+LARGE(N:N,1)-LARGE(N:N,2),CHAR(34),"/&gt;"),INDIRECT(ADDRESS(ROW()-1,13))))</f>
        <v/>
      </c>
      <c r="P783" s="1">
        <f>IF(ROW()&lt;$S$4+2,IF('XML a procesar'!A782="",P782,IF(MID('XML a procesar'!A782,1,1)="&lt;",P782,P782+1)),P782)</f>
        <v>1</v>
      </c>
      <c r="Q783" s="3"/>
    </row>
    <row r="784" spans="1:17" x14ac:dyDescent="0.25">
      <c r="A784" s="1" t="str">
        <f>IF('XML a procesar'!A783&gt;0,'XML a procesar'!A783,"")</f>
        <v/>
      </c>
      <c r="B784" s="7">
        <f t="shared" si="136"/>
        <v>0</v>
      </c>
      <c r="C784" s="1">
        <f t="shared" si="139"/>
        <v>0</v>
      </c>
      <c r="D784" s="1">
        <f t="shared" si="137"/>
        <v>0</v>
      </c>
      <c r="E784" s="1">
        <f t="shared" si="140"/>
        <v>0</v>
      </c>
      <c r="F784" s="1" t="str">
        <f t="shared" ca="1" si="138"/>
        <v/>
      </c>
      <c r="G784" s="1">
        <f t="shared" ca="1" si="141"/>
        <v>0</v>
      </c>
      <c r="H784" s="1">
        <f ca="1">IF(AND(G783&gt;0,G784&gt;G783,NOT(ISERROR(MATCH(G783,D:D,0)))),H783+1,H783)</f>
        <v>0</v>
      </c>
      <c r="I784" s="1">
        <f t="shared" ca="1" si="142"/>
        <v>0</v>
      </c>
      <c r="J784" s="7" t="str">
        <f t="shared" ca="1" si="143"/>
        <v/>
      </c>
      <c r="K784" s="1" t="str">
        <f ca="1">IF(J784="Linea_para_MAIL_creada_por_LuXML",IF(ISERROR(MATCH(INDIRECT(ADDRESS(ROW()-G784,7)),D:D,0)),J784,INDIRECT(ADDRESS(MATCH(INDIRECT(ADDRESS(ROW()-G784,7)),D:D,0),1))),J784)</f>
        <v/>
      </c>
      <c r="L784" s="7">
        <f t="shared" ca="1" si="144"/>
        <v>0</v>
      </c>
      <c r="M784" s="7" t="str">
        <f t="shared" ca="1" si="146"/>
        <v/>
      </c>
      <c r="N784" s="7">
        <f t="shared" ca="1" si="145"/>
        <v>0</v>
      </c>
      <c r="O784" s="9" t="str">
        <f ca="1">IF(N784&gt;-1,INDIRECT(ADDRESS(ROW(),13)),IF(N784&lt;N783,CONCATENATE("&lt;page-count count=",CHAR(34),1+LARGE(N:N,1)-LARGE(N:N,2),CHAR(34),"/&gt;"),INDIRECT(ADDRESS(ROW()-1,13))))</f>
        <v/>
      </c>
      <c r="P784" s="1">
        <f>IF(ROW()&lt;$S$4+2,IF('XML a procesar'!A783="",P783,IF(MID('XML a procesar'!A783,1,1)="&lt;",P783,P783+1)),P783)</f>
        <v>1</v>
      </c>
      <c r="Q784" s="3"/>
    </row>
    <row r="785" spans="1:17" x14ac:dyDescent="0.25">
      <c r="A785" s="1" t="str">
        <f>IF('XML a procesar'!A784&gt;0,'XML a procesar'!A784,"")</f>
        <v/>
      </c>
      <c r="B785" s="7">
        <f t="shared" si="136"/>
        <v>0</v>
      </c>
      <c r="C785" s="1">
        <f t="shared" si="139"/>
        <v>0</v>
      </c>
      <c r="D785" s="1">
        <f t="shared" si="137"/>
        <v>0</v>
      </c>
      <c r="E785" s="1">
        <f t="shared" si="140"/>
        <v>0</v>
      </c>
      <c r="F785" s="1" t="str">
        <f t="shared" ca="1" si="138"/>
        <v/>
      </c>
      <c r="G785" s="1">
        <f t="shared" ca="1" si="141"/>
        <v>0</v>
      </c>
      <c r="H785" s="1">
        <f ca="1">IF(AND(G784&gt;0,G785&gt;G784,NOT(ISERROR(MATCH(G784,D:D,0)))),H784+1,H784)</f>
        <v>0</v>
      </c>
      <c r="I785" s="1">
        <f t="shared" ca="1" si="142"/>
        <v>0</v>
      </c>
      <c r="J785" s="7" t="str">
        <f t="shared" ca="1" si="143"/>
        <v/>
      </c>
      <c r="K785" s="1" t="str">
        <f ca="1">IF(J785="Linea_para_MAIL_creada_por_LuXML",IF(ISERROR(MATCH(INDIRECT(ADDRESS(ROW()-G785,7)),D:D,0)),J785,INDIRECT(ADDRESS(MATCH(INDIRECT(ADDRESS(ROW()-G785,7)),D:D,0),1))),J785)</f>
        <v/>
      </c>
      <c r="L785" s="7">
        <f t="shared" ca="1" si="144"/>
        <v>0</v>
      </c>
      <c r="M785" s="7" t="str">
        <f t="shared" ca="1" si="146"/>
        <v/>
      </c>
      <c r="N785" s="7">
        <f t="shared" ca="1" si="145"/>
        <v>0</v>
      </c>
      <c r="O785" s="9" t="str">
        <f ca="1">IF(N785&gt;-1,INDIRECT(ADDRESS(ROW(),13)),IF(N785&lt;N784,CONCATENATE("&lt;page-count count=",CHAR(34),1+LARGE(N:N,1)-LARGE(N:N,2),CHAR(34),"/&gt;"),INDIRECT(ADDRESS(ROW()-1,13))))</f>
        <v/>
      </c>
      <c r="P785" s="1">
        <f>IF(ROW()&lt;$S$4+2,IF('XML a procesar'!A784="",P784,IF(MID('XML a procesar'!A784,1,1)="&lt;",P784,P784+1)),P784)</f>
        <v>1</v>
      </c>
      <c r="Q785" s="3"/>
    </row>
    <row r="786" spans="1:17" x14ac:dyDescent="0.25">
      <c r="A786" s="1" t="str">
        <f>IF('XML a procesar'!A785&gt;0,'XML a procesar'!A785,"")</f>
        <v/>
      </c>
      <c r="B786" s="7">
        <f t="shared" si="136"/>
        <v>0</v>
      </c>
      <c r="C786" s="1">
        <f t="shared" si="139"/>
        <v>0</v>
      </c>
      <c r="D786" s="1">
        <f t="shared" si="137"/>
        <v>0</v>
      </c>
      <c r="E786" s="1">
        <f t="shared" si="140"/>
        <v>0</v>
      </c>
      <c r="F786" s="1" t="str">
        <f t="shared" ca="1" si="138"/>
        <v/>
      </c>
      <c r="G786" s="1">
        <f t="shared" ca="1" si="141"/>
        <v>0</v>
      </c>
      <c r="H786" s="1">
        <f ca="1">IF(AND(G785&gt;0,G786&gt;G785,NOT(ISERROR(MATCH(G785,D:D,0)))),H785+1,H785)</f>
        <v>0</v>
      </c>
      <c r="I786" s="1">
        <f t="shared" ca="1" si="142"/>
        <v>0</v>
      </c>
      <c r="J786" s="7" t="str">
        <f t="shared" ca="1" si="143"/>
        <v/>
      </c>
      <c r="K786" s="1" t="str">
        <f ca="1">IF(J786="Linea_para_MAIL_creada_por_LuXML",IF(ISERROR(MATCH(INDIRECT(ADDRESS(ROW()-G786,7)),D:D,0)),J786,INDIRECT(ADDRESS(MATCH(INDIRECT(ADDRESS(ROW()-G786,7)),D:D,0),1))),J786)</f>
        <v/>
      </c>
      <c r="L786" s="7">
        <f t="shared" ca="1" si="144"/>
        <v>0</v>
      </c>
      <c r="M786" s="7" t="str">
        <f t="shared" ca="1" si="146"/>
        <v/>
      </c>
      <c r="N786" s="7">
        <f t="shared" ca="1" si="145"/>
        <v>0</v>
      </c>
      <c r="O786" s="9" t="str">
        <f ca="1">IF(N786&gt;-1,INDIRECT(ADDRESS(ROW(),13)),IF(N786&lt;N785,CONCATENATE("&lt;page-count count=",CHAR(34),1+LARGE(N:N,1)-LARGE(N:N,2),CHAR(34),"/&gt;"),INDIRECT(ADDRESS(ROW()-1,13))))</f>
        <v/>
      </c>
      <c r="P786" s="1">
        <f>IF(ROW()&lt;$S$4+2,IF('XML a procesar'!A785="",P785,IF(MID('XML a procesar'!A785,1,1)="&lt;",P785,P785+1)),P785)</f>
        <v>1</v>
      </c>
      <c r="Q786" s="3"/>
    </row>
    <row r="787" spans="1:17" x14ac:dyDescent="0.25">
      <c r="A787" s="1" t="str">
        <f>IF('XML a procesar'!A786&gt;0,'XML a procesar'!A786,"")</f>
        <v/>
      </c>
      <c r="B787" s="7">
        <f t="shared" si="136"/>
        <v>0</v>
      </c>
      <c r="C787" s="1">
        <f t="shared" si="139"/>
        <v>0</v>
      </c>
      <c r="D787" s="1">
        <f t="shared" si="137"/>
        <v>0</v>
      </c>
      <c r="E787" s="1">
        <f t="shared" si="140"/>
        <v>0</v>
      </c>
      <c r="F787" s="1" t="str">
        <f t="shared" ca="1" si="138"/>
        <v/>
      </c>
      <c r="G787" s="1">
        <f t="shared" ca="1" si="141"/>
        <v>0</v>
      </c>
      <c r="H787" s="1">
        <f ca="1">IF(AND(G786&gt;0,G787&gt;G786,NOT(ISERROR(MATCH(G786,D:D,0)))),H786+1,H786)</f>
        <v>0</v>
      </c>
      <c r="I787" s="1">
        <f t="shared" ca="1" si="142"/>
        <v>0</v>
      </c>
      <c r="J787" s="7" t="str">
        <f t="shared" ca="1" si="143"/>
        <v/>
      </c>
      <c r="K787" s="1" t="str">
        <f ca="1">IF(J787="Linea_para_MAIL_creada_por_LuXML",IF(ISERROR(MATCH(INDIRECT(ADDRESS(ROW()-G787,7)),D:D,0)),J787,INDIRECT(ADDRESS(MATCH(INDIRECT(ADDRESS(ROW()-G787,7)),D:D,0),1))),J787)</f>
        <v/>
      </c>
      <c r="L787" s="7">
        <f t="shared" ca="1" si="144"/>
        <v>0</v>
      </c>
      <c r="M787" s="7" t="str">
        <f t="shared" ca="1" si="146"/>
        <v/>
      </c>
      <c r="N787" s="7">
        <f t="shared" ca="1" si="145"/>
        <v>0</v>
      </c>
      <c r="O787" s="9" t="str">
        <f ca="1">IF(N787&gt;-1,INDIRECT(ADDRESS(ROW(),13)),IF(N787&lt;N786,CONCATENATE("&lt;page-count count=",CHAR(34),1+LARGE(N:N,1)-LARGE(N:N,2),CHAR(34),"/&gt;"),INDIRECT(ADDRESS(ROW()-1,13))))</f>
        <v/>
      </c>
      <c r="P787" s="1">
        <f>IF(ROW()&lt;$S$4+2,IF('XML a procesar'!A786="",P786,IF(MID('XML a procesar'!A786,1,1)="&lt;",P786,P786+1)),P786)</f>
        <v>1</v>
      </c>
      <c r="Q787" s="3"/>
    </row>
    <row r="788" spans="1:17" x14ac:dyDescent="0.25">
      <c r="A788" s="1" t="str">
        <f>IF('XML a procesar'!A787&gt;0,'XML a procesar'!A787,"")</f>
        <v/>
      </c>
      <c r="B788" s="7">
        <f t="shared" si="136"/>
        <v>0</v>
      </c>
      <c r="C788" s="1">
        <f t="shared" si="139"/>
        <v>0</v>
      </c>
      <c r="D788" s="1">
        <f t="shared" si="137"/>
        <v>0</v>
      </c>
      <c r="E788" s="1">
        <f t="shared" si="140"/>
        <v>0</v>
      </c>
      <c r="F788" s="1" t="str">
        <f t="shared" ca="1" si="138"/>
        <v/>
      </c>
      <c r="G788" s="1">
        <f t="shared" ca="1" si="141"/>
        <v>0</v>
      </c>
      <c r="H788" s="1">
        <f ca="1">IF(AND(G787&gt;0,G788&gt;G787,NOT(ISERROR(MATCH(G787,D:D,0)))),H787+1,H787)</f>
        <v>0</v>
      </c>
      <c r="I788" s="1">
        <f t="shared" ca="1" si="142"/>
        <v>0</v>
      </c>
      <c r="J788" s="7" t="str">
        <f t="shared" ca="1" si="143"/>
        <v/>
      </c>
      <c r="K788" s="1" t="str">
        <f ca="1">IF(J788="Linea_para_MAIL_creada_por_LuXML",IF(ISERROR(MATCH(INDIRECT(ADDRESS(ROW()-G788,7)),D:D,0)),J788,INDIRECT(ADDRESS(MATCH(INDIRECT(ADDRESS(ROW()-G788,7)),D:D,0),1))),J788)</f>
        <v/>
      </c>
      <c r="L788" s="7">
        <f t="shared" ca="1" si="144"/>
        <v>0</v>
      </c>
      <c r="M788" s="7" t="str">
        <f t="shared" ca="1" si="146"/>
        <v/>
      </c>
      <c r="N788" s="7">
        <f t="shared" ca="1" si="145"/>
        <v>0</v>
      </c>
      <c r="O788" s="9" t="str">
        <f ca="1">IF(N788&gt;-1,INDIRECT(ADDRESS(ROW(),13)),IF(N788&lt;N787,CONCATENATE("&lt;page-count count=",CHAR(34),1+LARGE(N:N,1)-LARGE(N:N,2),CHAR(34),"/&gt;"),INDIRECT(ADDRESS(ROW()-1,13))))</f>
        <v/>
      </c>
      <c r="P788" s="1">
        <f>IF(ROW()&lt;$S$4+2,IF('XML a procesar'!A787="",P787,IF(MID('XML a procesar'!A787,1,1)="&lt;",P787,P787+1)),P787)</f>
        <v>1</v>
      </c>
      <c r="Q788" s="3"/>
    </row>
    <row r="789" spans="1:17" x14ac:dyDescent="0.25">
      <c r="A789" s="1" t="str">
        <f>IF('XML a procesar'!A788&gt;0,'XML a procesar'!A788,"")</f>
        <v/>
      </c>
      <c r="B789" s="7">
        <f t="shared" si="136"/>
        <v>0</v>
      </c>
      <c r="C789" s="1">
        <f t="shared" si="139"/>
        <v>0</v>
      </c>
      <c r="D789" s="1">
        <f t="shared" si="137"/>
        <v>0</v>
      </c>
      <c r="E789" s="1">
        <f t="shared" si="140"/>
        <v>0</v>
      </c>
      <c r="F789" s="1" t="str">
        <f t="shared" ca="1" si="138"/>
        <v/>
      </c>
      <c r="G789" s="1">
        <f t="shared" ca="1" si="141"/>
        <v>0</v>
      </c>
      <c r="H789" s="1">
        <f ca="1">IF(AND(G788&gt;0,G789&gt;G788,NOT(ISERROR(MATCH(G788,D:D,0)))),H788+1,H788)</f>
        <v>0</v>
      </c>
      <c r="I789" s="1">
        <f t="shared" ca="1" si="142"/>
        <v>0</v>
      </c>
      <c r="J789" s="7" t="str">
        <f t="shared" ca="1" si="143"/>
        <v/>
      </c>
      <c r="K789" s="1" t="str">
        <f ca="1">IF(J789="Linea_para_MAIL_creada_por_LuXML",IF(ISERROR(MATCH(INDIRECT(ADDRESS(ROW()-G789,7)),D:D,0)),J789,INDIRECT(ADDRESS(MATCH(INDIRECT(ADDRESS(ROW()-G789,7)),D:D,0),1))),J789)</f>
        <v/>
      </c>
      <c r="L789" s="7">
        <f t="shared" ca="1" si="144"/>
        <v>0</v>
      </c>
      <c r="M789" s="7" t="str">
        <f t="shared" ca="1" si="146"/>
        <v/>
      </c>
      <c r="N789" s="7">
        <f t="shared" ca="1" si="145"/>
        <v>0</v>
      </c>
      <c r="O789" s="9" t="str">
        <f ca="1">IF(N789&gt;-1,INDIRECT(ADDRESS(ROW(),13)),IF(N789&lt;N788,CONCATENATE("&lt;page-count count=",CHAR(34),1+LARGE(N:N,1)-LARGE(N:N,2),CHAR(34),"/&gt;"),INDIRECT(ADDRESS(ROW()-1,13))))</f>
        <v/>
      </c>
      <c r="P789" s="1">
        <f>IF(ROW()&lt;$S$4+2,IF('XML a procesar'!A788="",P788,IF(MID('XML a procesar'!A788,1,1)="&lt;",P788,P788+1)),P788)</f>
        <v>1</v>
      </c>
      <c r="Q789" s="3"/>
    </row>
    <row r="790" spans="1:17" x14ac:dyDescent="0.25">
      <c r="A790" s="1" t="str">
        <f>IF('XML a procesar'!A789&gt;0,'XML a procesar'!A789,"")</f>
        <v/>
      </c>
      <c r="B790" s="7">
        <f t="shared" si="136"/>
        <v>0</v>
      </c>
      <c r="C790" s="1">
        <f t="shared" si="139"/>
        <v>0</v>
      </c>
      <c r="D790" s="1">
        <f t="shared" si="137"/>
        <v>0</v>
      </c>
      <c r="E790" s="1">
        <f t="shared" si="140"/>
        <v>0</v>
      </c>
      <c r="F790" s="1" t="str">
        <f t="shared" ca="1" si="138"/>
        <v/>
      </c>
      <c r="G790" s="1">
        <f t="shared" ca="1" si="141"/>
        <v>0</v>
      </c>
      <c r="H790" s="1">
        <f ca="1">IF(AND(G789&gt;0,G790&gt;G789,NOT(ISERROR(MATCH(G789,D:D,0)))),H789+1,H789)</f>
        <v>0</v>
      </c>
      <c r="I790" s="1">
        <f t="shared" ca="1" si="142"/>
        <v>0</v>
      </c>
      <c r="J790" s="7" t="str">
        <f t="shared" ca="1" si="143"/>
        <v/>
      </c>
      <c r="K790" s="1" t="str">
        <f ca="1">IF(J790="Linea_para_MAIL_creada_por_LuXML",IF(ISERROR(MATCH(INDIRECT(ADDRESS(ROW()-G790,7)),D:D,0)),J790,INDIRECT(ADDRESS(MATCH(INDIRECT(ADDRESS(ROW()-G790,7)),D:D,0),1))),J790)</f>
        <v/>
      </c>
      <c r="L790" s="7">
        <f t="shared" ca="1" si="144"/>
        <v>0</v>
      </c>
      <c r="M790" s="7" t="str">
        <f t="shared" ca="1" si="146"/>
        <v/>
      </c>
      <c r="N790" s="7">
        <f t="shared" ca="1" si="145"/>
        <v>0</v>
      </c>
      <c r="O790" s="9" t="str">
        <f ca="1">IF(N790&gt;-1,INDIRECT(ADDRESS(ROW(),13)),IF(N790&lt;N789,CONCATENATE("&lt;page-count count=",CHAR(34),1+LARGE(N:N,1)-LARGE(N:N,2),CHAR(34),"/&gt;"),INDIRECT(ADDRESS(ROW()-1,13))))</f>
        <v/>
      </c>
      <c r="P790" s="1">
        <f>IF(ROW()&lt;$S$4+2,IF('XML a procesar'!A789="",P789,IF(MID('XML a procesar'!A789,1,1)="&lt;",P789,P789+1)),P789)</f>
        <v>1</v>
      </c>
      <c r="Q790" s="3"/>
    </row>
    <row r="791" spans="1:17" x14ac:dyDescent="0.25">
      <c r="A791" s="1" t="str">
        <f>IF('XML a procesar'!A790&gt;0,'XML a procesar'!A790,"")</f>
        <v/>
      </c>
      <c r="B791" s="7">
        <f t="shared" si="136"/>
        <v>0</v>
      </c>
      <c r="C791" s="1">
        <f t="shared" si="139"/>
        <v>0</v>
      </c>
      <c r="D791" s="1">
        <f t="shared" si="137"/>
        <v>0</v>
      </c>
      <c r="E791" s="1">
        <f t="shared" si="140"/>
        <v>0</v>
      </c>
      <c r="F791" s="1" t="str">
        <f t="shared" ca="1" si="138"/>
        <v/>
      </c>
      <c r="G791" s="1">
        <f t="shared" ca="1" si="141"/>
        <v>0</v>
      </c>
      <c r="H791" s="1">
        <f ca="1">IF(AND(G790&gt;0,G791&gt;G790,NOT(ISERROR(MATCH(G790,D:D,0)))),H790+1,H790)</f>
        <v>0</v>
      </c>
      <c r="I791" s="1">
        <f t="shared" ca="1" si="142"/>
        <v>0</v>
      </c>
      <c r="J791" s="7" t="str">
        <f t="shared" ca="1" si="143"/>
        <v/>
      </c>
      <c r="K791" s="1" t="str">
        <f ca="1">IF(J791="Linea_para_MAIL_creada_por_LuXML",IF(ISERROR(MATCH(INDIRECT(ADDRESS(ROW()-G791,7)),D:D,0)),J791,INDIRECT(ADDRESS(MATCH(INDIRECT(ADDRESS(ROW()-G791,7)),D:D,0),1))),J791)</f>
        <v/>
      </c>
      <c r="L791" s="7">
        <f t="shared" ca="1" si="144"/>
        <v>0</v>
      </c>
      <c r="M791" s="7" t="str">
        <f t="shared" ca="1" si="146"/>
        <v/>
      </c>
      <c r="N791" s="7">
        <f t="shared" ca="1" si="145"/>
        <v>0</v>
      </c>
      <c r="O791" s="9" t="str">
        <f ca="1">IF(N791&gt;-1,INDIRECT(ADDRESS(ROW(),13)),IF(N791&lt;N790,CONCATENATE("&lt;page-count count=",CHAR(34),1+LARGE(N:N,1)-LARGE(N:N,2),CHAR(34),"/&gt;"),INDIRECT(ADDRESS(ROW()-1,13))))</f>
        <v/>
      </c>
      <c r="P791" s="1">
        <f>IF(ROW()&lt;$S$4+2,IF('XML a procesar'!A790="",P790,IF(MID('XML a procesar'!A790,1,1)="&lt;",P790,P790+1)),P790)</f>
        <v>1</v>
      </c>
      <c r="Q791" s="3"/>
    </row>
    <row r="792" spans="1:17" x14ac:dyDescent="0.25">
      <c r="A792" s="1" t="str">
        <f>IF('XML a procesar'!A791&gt;0,'XML a procesar'!A791,"")</f>
        <v/>
      </c>
      <c r="B792" s="7">
        <f t="shared" si="136"/>
        <v>0</v>
      </c>
      <c r="C792" s="1">
        <f t="shared" si="139"/>
        <v>0</v>
      </c>
      <c r="D792" s="1">
        <f t="shared" si="137"/>
        <v>0</v>
      </c>
      <c r="E792" s="1">
        <f t="shared" si="140"/>
        <v>0</v>
      </c>
      <c r="F792" s="1" t="str">
        <f t="shared" ca="1" si="138"/>
        <v/>
      </c>
      <c r="G792" s="1">
        <f t="shared" ca="1" si="141"/>
        <v>0</v>
      </c>
      <c r="H792" s="1">
        <f ca="1">IF(AND(G791&gt;0,G792&gt;G791,NOT(ISERROR(MATCH(G791,D:D,0)))),H791+1,H791)</f>
        <v>0</v>
      </c>
      <c r="I792" s="1">
        <f t="shared" ca="1" si="142"/>
        <v>0</v>
      </c>
      <c r="J792" s="7" t="str">
        <f t="shared" ca="1" si="143"/>
        <v/>
      </c>
      <c r="K792" s="1" t="str">
        <f ca="1">IF(J792="Linea_para_MAIL_creada_por_LuXML",IF(ISERROR(MATCH(INDIRECT(ADDRESS(ROW()-G792,7)),D:D,0)),J792,INDIRECT(ADDRESS(MATCH(INDIRECT(ADDRESS(ROW()-G792,7)),D:D,0),1))),J792)</f>
        <v/>
      </c>
      <c r="L792" s="7">
        <f t="shared" ca="1" si="144"/>
        <v>0</v>
      </c>
      <c r="M792" s="7" t="str">
        <f t="shared" ca="1" si="146"/>
        <v/>
      </c>
      <c r="N792" s="7">
        <f t="shared" ca="1" si="145"/>
        <v>0</v>
      </c>
      <c r="O792" s="9" t="str">
        <f ca="1">IF(N792&gt;-1,INDIRECT(ADDRESS(ROW(),13)),IF(N792&lt;N791,CONCATENATE("&lt;page-count count=",CHAR(34),1+LARGE(N:N,1)-LARGE(N:N,2),CHAR(34),"/&gt;"),INDIRECT(ADDRESS(ROW()-1,13))))</f>
        <v/>
      </c>
      <c r="P792" s="1">
        <f>IF(ROW()&lt;$S$4+2,IF('XML a procesar'!A791="",P791,IF(MID('XML a procesar'!A791,1,1)="&lt;",P791,P791+1)),P791)</f>
        <v>1</v>
      </c>
      <c r="Q792" s="3"/>
    </row>
    <row r="793" spans="1:17" x14ac:dyDescent="0.25">
      <c r="A793" s="1" t="str">
        <f>IF('XML a procesar'!A792&gt;0,'XML a procesar'!A792,"")</f>
        <v/>
      </c>
      <c r="B793" s="7">
        <f t="shared" si="136"/>
        <v>0</v>
      </c>
      <c r="C793" s="1">
        <f t="shared" si="139"/>
        <v>0</v>
      </c>
      <c r="D793" s="1">
        <f t="shared" si="137"/>
        <v>0</v>
      </c>
      <c r="E793" s="1">
        <f t="shared" si="140"/>
        <v>0</v>
      </c>
      <c r="F793" s="1" t="str">
        <f t="shared" ca="1" si="138"/>
        <v/>
      </c>
      <c r="G793" s="1">
        <f t="shared" ca="1" si="141"/>
        <v>0</v>
      </c>
      <c r="H793" s="1">
        <f ca="1">IF(AND(G792&gt;0,G793&gt;G792,NOT(ISERROR(MATCH(G792,D:D,0)))),H792+1,H792)</f>
        <v>0</v>
      </c>
      <c r="I793" s="1">
        <f t="shared" ca="1" si="142"/>
        <v>0</v>
      </c>
      <c r="J793" s="7" t="str">
        <f t="shared" ca="1" si="143"/>
        <v/>
      </c>
      <c r="K793" s="1" t="str">
        <f ca="1">IF(J793="Linea_para_MAIL_creada_por_LuXML",IF(ISERROR(MATCH(INDIRECT(ADDRESS(ROW()-G793,7)),D:D,0)),J793,INDIRECT(ADDRESS(MATCH(INDIRECT(ADDRESS(ROW()-G793,7)),D:D,0),1))),J793)</f>
        <v/>
      </c>
      <c r="L793" s="7">
        <f t="shared" ca="1" si="144"/>
        <v>0</v>
      </c>
      <c r="M793" s="7" t="str">
        <f t="shared" ca="1" si="146"/>
        <v/>
      </c>
      <c r="N793" s="7">
        <f t="shared" ca="1" si="145"/>
        <v>0</v>
      </c>
      <c r="O793" s="9" t="str">
        <f ca="1">IF(N793&gt;-1,INDIRECT(ADDRESS(ROW(),13)),IF(N793&lt;N792,CONCATENATE("&lt;page-count count=",CHAR(34),1+LARGE(N:N,1)-LARGE(N:N,2),CHAR(34),"/&gt;"),INDIRECT(ADDRESS(ROW()-1,13))))</f>
        <v/>
      </c>
      <c r="P793" s="1">
        <f>IF(ROW()&lt;$S$4+2,IF('XML a procesar'!A792="",P792,IF(MID('XML a procesar'!A792,1,1)="&lt;",P792,P792+1)),P792)</f>
        <v>1</v>
      </c>
      <c r="Q793" s="3"/>
    </row>
    <row r="794" spans="1:17" x14ac:dyDescent="0.25">
      <c r="A794" s="1" t="str">
        <f>IF('XML a procesar'!A793&gt;0,'XML a procesar'!A793,"")</f>
        <v/>
      </c>
      <c r="B794" s="7">
        <f t="shared" si="136"/>
        <v>0</v>
      </c>
      <c r="C794" s="1">
        <f t="shared" si="139"/>
        <v>0</v>
      </c>
      <c r="D794" s="1">
        <f t="shared" si="137"/>
        <v>0</v>
      </c>
      <c r="E794" s="1">
        <f t="shared" si="140"/>
        <v>0</v>
      </c>
      <c r="F794" s="1" t="str">
        <f t="shared" ca="1" si="138"/>
        <v/>
      </c>
      <c r="G794" s="1">
        <f t="shared" ca="1" si="141"/>
        <v>0</v>
      </c>
      <c r="H794" s="1">
        <f ca="1">IF(AND(G793&gt;0,G794&gt;G793,NOT(ISERROR(MATCH(G793,D:D,0)))),H793+1,H793)</f>
        <v>0</v>
      </c>
      <c r="I794" s="1">
        <f t="shared" ca="1" si="142"/>
        <v>0</v>
      </c>
      <c r="J794" s="7" t="str">
        <f t="shared" ca="1" si="143"/>
        <v/>
      </c>
      <c r="K794" s="1" t="str">
        <f ca="1">IF(J794="Linea_para_MAIL_creada_por_LuXML",IF(ISERROR(MATCH(INDIRECT(ADDRESS(ROW()-G794,7)),D:D,0)),J794,INDIRECT(ADDRESS(MATCH(INDIRECT(ADDRESS(ROW()-G794,7)),D:D,0),1))),J794)</f>
        <v/>
      </c>
      <c r="L794" s="7">
        <f t="shared" ca="1" si="144"/>
        <v>0</v>
      </c>
      <c r="M794" s="7" t="str">
        <f t="shared" ca="1" si="146"/>
        <v/>
      </c>
      <c r="N794" s="7">
        <f t="shared" ca="1" si="145"/>
        <v>0</v>
      </c>
      <c r="O794" s="9" t="str">
        <f ca="1">IF(N794&gt;-1,INDIRECT(ADDRESS(ROW(),13)),IF(N794&lt;N793,CONCATENATE("&lt;page-count count=",CHAR(34),1+LARGE(N:N,1)-LARGE(N:N,2),CHAR(34),"/&gt;"),INDIRECT(ADDRESS(ROW()-1,13))))</f>
        <v/>
      </c>
      <c r="P794" s="1">
        <f>IF(ROW()&lt;$S$4+2,IF('XML a procesar'!A793="",P793,IF(MID('XML a procesar'!A793,1,1)="&lt;",P793,P793+1)),P793)</f>
        <v>1</v>
      </c>
      <c r="Q794" s="3"/>
    </row>
    <row r="795" spans="1:17" x14ac:dyDescent="0.25">
      <c r="A795" s="1" t="str">
        <f>IF('XML a procesar'!A794&gt;0,'XML a procesar'!A794,"")</f>
        <v/>
      </c>
      <c r="B795" s="7">
        <f t="shared" si="136"/>
        <v>0</v>
      </c>
      <c r="C795" s="1">
        <f t="shared" si="139"/>
        <v>0</v>
      </c>
      <c r="D795" s="1">
        <f t="shared" si="137"/>
        <v>0</v>
      </c>
      <c r="E795" s="1">
        <f t="shared" si="140"/>
        <v>0</v>
      </c>
      <c r="F795" s="1" t="str">
        <f t="shared" ca="1" si="138"/>
        <v/>
      </c>
      <c r="G795" s="1">
        <f t="shared" ca="1" si="141"/>
        <v>0</v>
      </c>
      <c r="H795" s="1">
        <f ca="1">IF(AND(G794&gt;0,G795&gt;G794,NOT(ISERROR(MATCH(G794,D:D,0)))),H794+1,H794)</f>
        <v>0</v>
      </c>
      <c r="I795" s="1">
        <f t="shared" ca="1" si="142"/>
        <v>0</v>
      </c>
      <c r="J795" s="7" t="str">
        <f t="shared" ca="1" si="143"/>
        <v/>
      </c>
      <c r="K795" s="1" t="str">
        <f ca="1">IF(J795="Linea_para_MAIL_creada_por_LuXML",IF(ISERROR(MATCH(INDIRECT(ADDRESS(ROW()-G795,7)),D:D,0)),J795,INDIRECT(ADDRESS(MATCH(INDIRECT(ADDRESS(ROW()-G795,7)),D:D,0),1))),J795)</f>
        <v/>
      </c>
      <c r="L795" s="7">
        <f t="shared" ca="1" si="144"/>
        <v>0</v>
      </c>
      <c r="M795" s="7" t="str">
        <f t="shared" ca="1" si="146"/>
        <v/>
      </c>
      <c r="N795" s="7">
        <f t="shared" ca="1" si="145"/>
        <v>0</v>
      </c>
      <c r="O795" s="9" t="str">
        <f ca="1">IF(N795&gt;-1,INDIRECT(ADDRESS(ROW(),13)),IF(N795&lt;N794,CONCATENATE("&lt;page-count count=",CHAR(34),1+LARGE(N:N,1)-LARGE(N:N,2),CHAR(34),"/&gt;"),INDIRECT(ADDRESS(ROW()-1,13))))</f>
        <v/>
      </c>
      <c r="P795" s="1">
        <f>IF(ROW()&lt;$S$4+2,IF('XML a procesar'!A794="",P794,IF(MID('XML a procesar'!A794,1,1)="&lt;",P794,P794+1)),P794)</f>
        <v>1</v>
      </c>
      <c r="Q795" s="3"/>
    </row>
    <row r="796" spans="1:17" x14ac:dyDescent="0.25">
      <c r="A796" s="1" t="str">
        <f>IF('XML a procesar'!A795&gt;0,'XML a procesar'!A795,"")</f>
        <v/>
      </c>
      <c r="B796" s="7">
        <f t="shared" si="136"/>
        <v>0</v>
      </c>
      <c r="C796" s="1">
        <f t="shared" si="139"/>
        <v>0</v>
      </c>
      <c r="D796" s="1">
        <f t="shared" si="137"/>
        <v>0</v>
      </c>
      <c r="E796" s="1">
        <f t="shared" si="140"/>
        <v>0</v>
      </c>
      <c r="F796" s="1" t="str">
        <f t="shared" ca="1" si="138"/>
        <v/>
      </c>
      <c r="G796" s="1">
        <f t="shared" ca="1" si="141"/>
        <v>0</v>
      </c>
      <c r="H796" s="1">
        <f ca="1">IF(AND(G795&gt;0,G796&gt;G795,NOT(ISERROR(MATCH(G795,D:D,0)))),H795+1,H795)</f>
        <v>0</v>
      </c>
      <c r="I796" s="1">
        <f t="shared" ca="1" si="142"/>
        <v>0</v>
      </c>
      <c r="J796" s="7" t="str">
        <f t="shared" ca="1" si="143"/>
        <v/>
      </c>
      <c r="K796" s="1" t="str">
        <f ca="1">IF(J796="Linea_para_MAIL_creada_por_LuXML",IF(ISERROR(MATCH(INDIRECT(ADDRESS(ROW()-G796,7)),D:D,0)),J796,INDIRECT(ADDRESS(MATCH(INDIRECT(ADDRESS(ROW()-G796,7)),D:D,0),1))),J796)</f>
        <v/>
      </c>
      <c r="L796" s="7">
        <f t="shared" ca="1" si="144"/>
        <v>0</v>
      </c>
      <c r="M796" s="7" t="str">
        <f t="shared" ca="1" si="146"/>
        <v/>
      </c>
      <c r="N796" s="7">
        <f t="shared" ca="1" si="145"/>
        <v>0</v>
      </c>
      <c r="O796" s="9" t="str">
        <f ca="1">IF(N796&gt;-1,INDIRECT(ADDRESS(ROW(),13)),IF(N796&lt;N795,CONCATENATE("&lt;page-count count=",CHAR(34),1+LARGE(N:N,1)-LARGE(N:N,2),CHAR(34),"/&gt;"),INDIRECT(ADDRESS(ROW()-1,13))))</f>
        <v/>
      </c>
      <c r="P796" s="1">
        <f>IF(ROW()&lt;$S$4+2,IF('XML a procesar'!A795="",P795,IF(MID('XML a procesar'!A795,1,1)="&lt;",P795,P795+1)),P795)</f>
        <v>1</v>
      </c>
      <c r="Q796" s="3"/>
    </row>
    <row r="797" spans="1:17" x14ac:dyDescent="0.25">
      <c r="A797" s="1" t="str">
        <f>IF('XML a procesar'!A796&gt;0,'XML a procesar'!A796,"")</f>
        <v/>
      </c>
      <c r="B797" s="7">
        <f t="shared" si="136"/>
        <v>0</v>
      </c>
      <c r="C797" s="1">
        <f t="shared" si="139"/>
        <v>0</v>
      </c>
      <c r="D797" s="1">
        <f t="shared" si="137"/>
        <v>0</v>
      </c>
      <c r="E797" s="1">
        <f t="shared" si="140"/>
        <v>0</v>
      </c>
      <c r="F797" s="1" t="str">
        <f t="shared" ca="1" si="138"/>
        <v/>
      </c>
      <c r="G797" s="1">
        <f t="shared" ca="1" si="141"/>
        <v>0</v>
      </c>
      <c r="H797" s="1">
        <f ca="1">IF(AND(G796&gt;0,G797&gt;G796,NOT(ISERROR(MATCH(G796,D:D,0)))),H796+1,H796)</f>
        <v>0</v>
      </c>
      <c r="I797" s="1">
        <f t="shared" ca="1" si="142"/>
        <v>0</v>
      </c>
      <c r="J797" s="7" t="str">
        <f t="shared" ca="1" si="143"/>
        <v/>
      </c>
      <c r="K797" s="1" t="str">
        <f ca="1">IF(J797="Linea_para_MAIL_creada_por_LuXML",IF(ISERROR(MATCH(INDIRECT(ADDRESS(ROW()-G797,7)),D:D,0)),J797,INDIRECT(ADDRESS(MATCH(INDIRECT(ADDRESS(ROW()-G797,7)),D:D,0),1))),J797)</f>
        <v/>
      </c>
      <c r="L797" s="7">
        <f t="shared" ca="1" si="144"/>
        <v>0</v>
      </c>
      <c r="M797" s="7" t="str">
        <f t="shared" ca="1" si="146"/>
        <v/>
      </c>
      <c r="N797" s="7">
        <f t="shared" ca="1" si="145"/>
        <v>0</v>
      </c>
      <c r="O797" s="9" t="str">
        <f ca="1">IF(N797&gt;-1,INDIRECT(ADDRESS(ROW(),13)),IF(N797&lt;N796,CONCATENATE("&lt;page-count count=",CHAR(34),1+LARGE(N:N,1)-LARGE(N:N,2),CHAR(34),"/&gt;"),INDIRECT(ADDRESS(ROW()-1,13))))</f>
        <v/>
      </c>
      <c r="P797" s="1">
        <f>IF(ROW()&lt;$S$4+2,IF('XML a procesar'!A796="",P796,IF(MID('XML a procesar'!A796,1,1)="&lt;",P796,P796+1)),P796)</f>
        <v>1</v>
      </c>
      <c r="Q797" s="3"/>
    </row>
    <row r="798" spans="1:17" x14ac:dyDescent="0.25">
      <c r="A798" s="1" t="str">
        <f>IF('XML a procesar'!A797&gt;0,'XML a procesar'!A797,"")</f>
        <v/>
      </c>
      <c r="B798" s="7">
        <f t="shared" si="136"/>
        <v>0</v>
      </c>
      <c r="C798" s="1">
        <f t="shared" si="139"/>
        <v>0</v>
      </c>
      <c r="D798" s="1">
        <f t="shared" si="137"/>
        <v>0</v>
      </c>
      <c r="E798" s="1">
        <f t="shared" si="140"/>
        <v>0</v>
      </c>
      <c r="F798" s="1" t="str">
        <f t="shared" ca="1" si="138"/>
        <v/>
      </c>
      <c r="G798" s="1">
        <f t="shared" ca="1" si="141"/>
        <v>0</v>
      </c>
      <c r="H798" s="1">
        <f ca="1">IF(AND(G797&gt;0,G798&gt;G797,NOT(ISERROR(MATCH(G797,D:D,0)))),H797+1,H797)</f>
        <v>0</v>
      </c>
      <c r="I798" s="1">
        <f t="shared" ca="1" si="142"/>
        <v>0</v>
      </c>
      <c r="J798" s="7" t="str">
        <f t="shared" ca="1" si="143"/>
        <v/>
      </c>
      <c r="K798" s="1" t="str">
        <f ca="1">IF(J798="Linea_para_MAIL_creada_por_LuXML",IF(ISERROR(MATCH(INDIRECT(ADDRESS(ROW()-G798,7)),D:D,0)),J798,INDIRECT(ADDRESS(MATCH(INDIRECT(ADDRESS(ROW()-G798,7)),D:D,0),1))),J798)</f>
        <v/>
      </c>
      <c r="L798" s="7">
        <f t="shared" ca="1" si="144"/>
        <v>0</v>
      </c>
      <c r="M798" s="7" t="str">
        <f t="shared" ca="1" si="146"/>
        <v/>
      </c>
      <c r="N798" s="7">
        <f t="shared" ca="1" si="145"/>
        <v>0</v>
      </c>
      <c r="O798" s="9" t="str">
        <f ca="1">IF(N798&gt;-1,INDIRECT(ADDRESS(ROW(),13)),IF(N798&lt;N797,CONCATENATE("&lt;page-count count=",CHAR(34),1+LARGE(N:N,1)-LARGE(N:N,2),CHAR(34),"/&gt;"),INDIRECT(ADDRESS(ROW()-1,13))))</f>
        <v/>
      </c>
      <c r="P798" s="1">
        <f>IF(ROW()&lt;$S$4+2,IF('XML a procesar'!A797="",P797,IF(MID('XML a procesar'!A797,1,1)="&lt;",P797,P797+1)),P797)</f>
        <v>1</v>
      </c>
      <c r="Q798" s="3"/>
    </row>
    <row r="799" spans="1:17" x14ac:dyDescent="0.25">
      <c r="A799" s="1" t="str">
        <f>IF('XML a procesar'!A798&gt;0,'XML a procesar'!A798,"")</f>
        <v/>
      </c>
      <c r="B799" s="7">
        <f t="shared" si="136"/>
        <v>0</v>
      </c>
      <c r="C799" s="1">
        <f t="shared" si="139"/>
        <v>0</v>
      </c>
      <c r="D799" s="1">
        <f t="shared" si="137"/>
        <v>0</v>
      </c>
      <c r="E799" s="1">
        <f t="shared" si="140"/>
        <v>0</v>
      </c>
      <c r="F799" s="1" t="str">
        <f t="shared" ca="1" si="138"/>
        <v/>
      </c>
      <c r="G799" s="1">
        <f t="shared" ca="1" si="141"/>
        <v>0</v>
      </c>
      <c r="H799" s="1">
        <f ca="1">IF(AND(G798&gt;0,G799&gt;G798,NOT(ISERROR(MATCH(G798,D:D,0)))),H798+1,H798)</f>
        <v>0</v>
      </c>
      <c r="I799" s="1">
        <f t="shared" ca="1" si="142"/>
        <v>0</v>
      </c>
      <c r="J799" s="7" t="str">
        <f t="shared" ca="1" si="143"/>
        <v/>
      </c>
      <c r="K799" s="1" t="str">
        <f ca="1">IF(J799="Linea_para_MAIL_creada_por_LuXML",IF(ISERROR(MATCH(INDIRECT(ADDRESS(ROW()-G799,7)),D:D,0)),J799,INDIRECT(ADDRESS(MATCH(INDIRECT(ADDRESS(ROW()-G799,7)),D:D,0),1))),J799)</f>
        <v/>
      </c>
      <c r="L799" s="7">
        <f t="shared" ca="1" si="144"/>
        <v>0</v>
      </c>
      <c r="M799" s="7" t="str">
        <f t="shared" ca="1" si="146"/>
        <v/>
      </c>
      <c r="N799" s="7">
        <f t="shared" ca="1" si="145"/>
        <v>0</v>
      </c>
      <c r="O799" s="9" t="str">
        <f ca="1">IF(N799&gt;-1,INDIRECT(ADDRESS(ROW(),13)),IF(N799&lt;N798,CONCATENATE("&lt;page-count count=",CHAR(34),1+LARGE(N:N,1)-LARGE(N:N,2),CHAR(34),"/&gt;"),INDIRECT(ADDRESS(ROW()-1,13))))</f>
        <v/>
      </c>
      <c r="P799" s="1">
        <f>IF(ROW()&lt;$S$4+2,IF('XML a procesar'!A798="",P798,IF(MID('XML a procesar'!A798,1,1)="&lt;",P798,P798+1)),P798)</f>
        <v>1</v>
      </c>
      <c r="Q799" s="3"/>
    </row>
    <row r="800" spans="1:17" x14ac:dyDescent="0.25">
      <c r="A800" s="1" t="str">
        <f>IF('XML a procesar'!A799&gt;0,'XML a procesar'!A799,"")</f>
        <v/>
      </c>
      <c r="B800" s="7">
        <f t="shared" si="136"/>
        <v>0</v>
      </c>
      <c r="C800" s="1">
        <f t="shared" si="139"/>
        <v>0</v>
      </c>
      <c r="D800" s="1">
        <f t="shared" si="137"/>
        <v>0</v>
      </c>
      <c r="E800" s="1">
        <f t="shared" si="140"/>
        <v>0</v>
      </c>
      <c r="F800" s="1" t="str">
        <f t="shared" ca="1" si="138"/>
        <v/>
      </c>
      <c r="G800" s="1">
        <f t="shared" ca="1" si="141"/>
        <v>0</v>
      </c>
      <c r="H800" s="1">
        <f ca="1">IF(AND(G799&gt;0,G800&gt;G799,NOT(ISERROR(MATCH(G799,D:D,0)))),H799+1,H799)</f>
        <v>0</v>
      </c>
      <c r="I800" s="1">
        <f t="shared" ca="1" si="142"/>
        <v>0</v>
      </c>
      <c r="J800" s="7" t="str">
        <f t="shared" ca="1" si="143"/>
        <v/>
      </c>
      <c r="K800" s="1" t="str">
        <f ca="1">IF(J800="Linea_para_MAIL_creada_por_LuXML",IF(ISERROR(MATCH(INDIRECT(ADDRESS(ROW()-G800,7)),D:D,0)),J800,INDIRECT(ADDRESS(MATCH(INDIRECT(ADDRESS(ROW()-G800,7)),D:D,0),1))),J800)</f>
        <v/>
      </c>
      <c r="L800" s="7">
        <f t="shared" ca="1" si="144"/>
        <v>0</v>
      </c>
      <c r="M800" s="7" t="str">
        <f t="shared" ca="1" si="146"/>
        <v/>
      </c>
      <c r="N800" s="7">
        <f t="shared" ca="1" si="145"/>
        <v>0</v>
      </c>
      <c r="O800" s="9" t="str">
        <f ca="1">IF(N800&gt;-1,INDIRECT(ADDRESS(ROW(),13)),IF(N800&lt;N799,CONCATENATE("&lt;page-count count=",CHAR(34),1+LARGE(N:N,1)-LARGE(N:N,2),CHAR(34),"/&gt;"),INDIRECT(ADDRESS(ROW()-1,13))))</f>
        <v/>
      </c>
      <c r="P800" s="1">
        <f>IF(ROW()&lt;$S$4+2,IF('XML a procesar'!A799="",P799,IF(MID('XML a procesar'!A799,1,1)="&lt;",P799,P799+1)),P799)</f>
        <v>1</v>
      </c>
      <c r="Q800" s="3"/>
    </row>
    <row r="801" spans="1:17" x14ac:dyDescent="0.25">
      <c r="A801" s="1" t="str">
        <f>IF('XML a procesar'!A800&gt;0,'XML a procesar'!A800,"")</f>
        <v/>
      </c>
      <c r="B801" s="7">
        <f t="shared" si="136"/>
        <v>0</v>
      </c>
      <c r="C801" s="1">
        <f t="shared" si="139"/>
        <v>0</v>
      </c>
      <c r="D801" s="1">
        <f t="shared" si="137"/>
        <v>0</v>
      </c>
      <c r="E801" s="1">
        <f t="shared" si="140"/>
        <v>0</v>
      </c>
      <c r="F801" s="1" t="str">
        <f t="shared" ca="1" si="138"/>
        <v/>
      </c>
      <c r="G801" s="1">
        <f t="shared" ca="1" si="141"/>
        <v>0</v>
      </c>
      <c r="H801" s="1">
        <f ca="1">IF(AND(G800&gt;0,G801&gt;G800,NOT(ISERROR(MATCH(G800,D:D,0)))),H800+1,H800)</f>
        <v>0</v>
      </c>
      <c r="I801" s="1">
        <f t="shared" ca="1" si="142"/>
        <v>0</v>
      </c>
      <c r="J801" s="7" t="str">
        <f t="shared" ca="1" si="143"/>
        <v/>
      </c>
      <c r="K801" s="1" t="str">
        <f ca="1">IF(J801="Linea_para_MAIL_creada_por_LuXML",IF(ISERROR(MATCH(INDIRECT(ADDRESS(ROW()-G801,7)),D:D,0)),J801,INDIRECT(ADDRESS(MATCH(INDIRECT(ADDRESS(ROW()-G801,7)),D:D,0),1))),J801)</f>
        <v/>
      </c>
      <c r="L801" s="7">
        <f t="shared" ca="1" si="144"/>
        <v>0</v>
      </c>
      <c r="M801" s="7" t="str">
        <f t="shared" ca="1" si="146"/>
        <v/>
      </c>
      <c r="N801" s="7">
        <f t="shared" ca="1" si="145"/>
        <v>0</v>
      </c>
      <c r="O801" s="9" t="str">
        <f ca="1">IF(N801&gt;-1,INDIRECT(ADDRESS(ROW(),13)),IF(N801&lt;N800,CONCATENATE("&lt;page-count count=",CHAR(34),1+LARGE(N:N,1)-LARGE(N:N,2),CHAR(34),"/&gt;"),INDIRECT(ADDRESS(ROW()-1,13))))</f>
        <v/>
      </c>
      <c r="P801" s="1">
        <f>IF(ROW()&lt;$S$4+2,IF('XML a procesar'!A800="",P800,IF(MID('XML a procesar'!A800,1,1)="&lt;",P800,P800+1)),P800)</f>
        <v>1</v>
      </c>
      <c r="Q801" s="3"/>
    </row>
    <row r="802" spans="1:17" x14ac:dyDescent="0.25">
      <c r="A802" s="1" t="str">
        <f>IF('XML a procesar'!A801&gt;0,'XML a procesar'!A801,"")</f>
        <v/>
      </c>
      <c r="B802" s="7">
        <f t="shared" si="136"/>
        <v>0</v>
      </c>
      <c r="C802" s="1">
        <f t="shared" si="139"/>
        <v>0</v>
      </c>
      <c r="D802" s="1">
        <f t="shared" si="137"/>
        <v>0</v>
      </c>
      <c r="E802" s="1">
        <f t="shared" si="140"/>
        <v>0</v>
      </c>
      <c r="F802" s="1" t="str">
        <f t="shared" ca="1" si="138"/>
        <v/>
      </c>
      <c r="G802" s="1">
        <f t="shared" ca="1" si="141"/>
        <v>0</v>
      </c>
      <c r="H802" s="1">
        <f ca="1">IF(AND(G801&gt;0,G802&gt;G801,NOT(ISERROR(MATCH(G801,D:D,0)))),H801+1,H801)</f>
        <v>0</v>
      </c>
      <c r="I802" s="1">
        <f t="shared" ca="1" si="142"/>
        <v>0</v>
      </c>
      <c r="J802" s="7" t="str">
        <f t="shared" ca="1" si="143"/>
        <v/>
      </c>
      <c r="K802" s="1" t="str">
        <f ca="1">IF(J802="Linea_para_MAIL_creada_por_LuXML",IF(ISERROR(MATCH(INDIRECT(ADDRESS(ROW()-G802,7)),D:D,0)),J802,INDIRECT(ADDRESS(MATCH(INDIRECT(ADDRESS(ROW()-G802,7)),D:D,0),1))),J802)</f>
        <v/>
      </c>
      <c r="L802" s="7">
        <f t="shared" ca="1" si="144"/>
        <v>0</v>
      </c>
      <c r="M802" s="7" t="str">
        <f t="shared" ca="1" si="146"/>
        <v/>
      </c>
      <c r="N802" s="7">
        <f t="shared" ca="1" si="145"/>
        <v>0</v>
      </c>
      <c r="O802" s="9" t="str">
        <f ca="1">IF(N802&gt;-1,INDIRECT(ADDRESS(ROW(),13)),IF(N802&lt;N801,CONCATENATE("&lt;page-count count=",CHAR(34),1+LARGE(N:N,1)-LARGE(N:N,2),CHAR(34),"/&gt;"),INDIRECT(ADDRESS(ROW()-1,13))))</f>
        <v/>
      </c>
      <c r="P802" s="1">
        <f>IF(ROW()&lt;$S$4+2,IF('XML a procesar'!A801="",P801,IF(MID('XML a procesar'!A801,1,1)="&lt;",P801,P801+1)),P801)</f>
        <v>1</v>
      </c>
      <c r="Q802" s="3"/>
    </row>
    <row r="803" spans="1:17" x14ac:dyDescent="0.25">
      <c r="A803" s="1" t="str">
        <f>IF('XML a procesar'!A802&gt;0,'XML a procesar'!A802,"")</f>
        <v/>
      </c>
      <c r="B803" s="7">
        <f t="shared" si="136"/>
        <v>0</v>
      </c>
      <c r="C803" s="1">
        <f t="shared" si="139"/>
        <v>0</v>
      </c>
      <c r="D803" s="1">
        <f t="shared" si="137"/>
        <v>0</v>
      </c>
      <c r="E803" s="1">
        <f t="shared" si="140"/>
        <v>0</v>
      </c>
      <c r="F803" s="1" t="str">
        <f t="shared" ca="1" si="138"/>
        <v/>
      </c>
      <c r="G803" s="1">
        <f t="shared" ca="1" si="141"/>
        <v>0</v>
      </c>
      <c r="H803" s="1">
        <f ca="1">IF(AND(G802&gt;0,G803&gt;G802,NOT(ISERROR(MATCH(G802,D:D,0)))),H802+1,H802)</f>
        <v>0</v>
      </c>
      <c r="I803" s="1">
        <f t="shared" ca="1" si="142"/>
        <v>0</v>
      </c>
      <c r="J803" s="7" t="str">
        <f t="shared" ca="1" si="143"/>
        <v/>
      </c>
      <c r="K803" s="1" t="str">
        <f ca="1">IF(J803="Linea_para_MAIL_creada_por_LuXML",IF(ISERROR(MATCH(INDIRECT(ADDRESS(ROW()-G803,7)),D:D,0)),J803,INDIRECT(ADDRESS(MATCH(INDIRECT(ADDRESS(ROW()-G803,7)),D:D,0),1))),J803)</f>
        <v/>
      </c>
      <c r="L803" s="7">
        <f t="shared" ca="1" si="144"/>
        <v>0</v>
      </c>
      <c r="M803" s="7" t="str">
        <f t="shared" ca="1" si="146"/>
        <v/>
      </c>
      <c r="N803" s="7">
        <f t="shared" ca="1" si="145"/>
        <v>0</v>
      </c>
      <c r="O803" s="9" t="str">
        <f ca="1">IF(N803&gt;-1,INDIRECT(ADDRESS(ROW(),13)),IF(N803&lt;N802,CONCATENATE("&lt;page-count count=",CHAR(34),1+LARGE(N:N,1)-LARGE(N:N,2),CHAR(34),"/&gt;"),INDIRECT(ADDRESS(ROW()-1,13))))</f>
        <v/>
      </c>
      <c r="P803" s="1">
        <f>IF(ROW()&lt;$S$4+2,IF('XML a procesar'!A802="",P802,IF(MID('XML a procesar'!A802,1,1)="&lt;",P802,P802+1)),P802)</f>
        <v>1</v>
      </c>
      <c r="Q803" s="3"/>
    </row>
    <row r="804" spans="1:17" x14ac:dyDescent="0.25">
      <c r="A804" s="1" t="str">
        <f>IF('XML a procesar'!A803&gt;0,'XML a procesar'!A803,"")</f>
        <v/>
      </c>
      <c r="B804" s="7">
        <f t="shared" si="136"/>
        <v>0</v>
      </c>
      <c r="C804" s="1">
        <f t="shared" si="139"/>
        <v>0</v>
      </c>
      <c r="D804" s="1">
        <f t="shared" si="137"/>
        <v>0</v>
      </c>
      <c r="E804" s="1">
        <f t="shared" si="140"/>
        <v>0</v>
      </c>
      <c r="F804" s="1" t="str">
        <f t="shared" ca="1" si="138"/>
        <v/>
      </c>
      <c r="G804" s="1">
        <f t="shared" ca="1" si="141"/>
        <v>0</v>
      </c>
      <c r="H804" s="1">
        <f ca="1">IF(AND(G803&gt;0,G804&gt;G803,NOT(ISERROR(MATCH(G803,D:D,0)))),H803+1,H803)</f>
        <v>0</v>
      </c>
      <c r="I804" s="1">
        <f t="shared" ca="1" si="142"/>
        <v>0</v>
      </c>
      <c r="J804" s="7" t="str">
        <f t="shared" ca="1" si="143"/>
        <v/>
      </c>
      <c r="K804" s="1" t="str">
        <f ca="1">IF(J804="Linea_para_MAIL_creada_por_LuXML",IF(ISERROR(MATCH(INDIRECT(ADDRESS(ROW()-G804,7)),D:D,0)),J804,INDIRECT(ADDRESS(MATCH(INDIRECT(ADDRESS(ROW()-G804,7)),D:D,0),1))),J804)</f>
        <v/>
      </c>
      <c r="L804" s="7">
        <f t="shared" ca="1" si="144"/>
        <v>0</v>
      </c>
      <c r="M804" s="7" t="str">
        <f t="shared" ca="1" si="146"/>
        <v/>
      </c>
      <c r="N804" s="7">
        <f t="shared" ca="1" si="145"/>
        <v>0</v>
      </c>
      <c r="O804" s="9" t="str">
        <f ca="1">IF(N804&gt;-1,INDIRECT(ADDRESS(ROW(),13)),IF(N804&lt;N803,CONCATENATE("&lt;page-count count=",CHAR(34),1+LARGE(N:N,1)-LARGE(N:N,2),CHAR(34),"/&gt;"),INDIRECT(ADDRESS(ROW()-1,13))))</f>
        <v/>
      </c>
      <c r="P804" s="1">
        <f>IF(ROW()&lt;$S$4+2,IF('XML a procesar'!A803="",P803,IF(MID('XML a procesar'!A803,1,1)="&lt;",P803,P803+1)),P803)</f>
        <v>1</v>
      </c>
      <c r="Q804" s="3"/>
    </row>
    <row r="805" spans="1:17" x14ac:dyDescent="0.25">
      <c r="A805" s="1" t="str">
        <f>IF('XML a procesar'!A804&gt;0,'XML a procesar'!A804,"")</f>
        <v/>
      </c>
      <c r="B805" s="7">
        <f t="shared" si="136"/>
        <v>0</v>
      </c>
      <c r="C805" s="1">
        <f t="shared" si="139"/>
        <v>0</v>
      </c>
      <c r="D805" s="1">
        <f t="shared" si="137"/>
        <v>0</v>
      </c>
      <c r="E805" s="1">
        <f t="shared" si="140"/>
        <v>0</v>
      </c>
      <c r="F805" s="1" t="str">
        <f t="shared" ca="1" si="138"/>
        <v/>
      </c>
      <c r="G805" s="1">
        <f t="shared" ca="1" si="141"/>
        <v>0</v>
      </c>
      <c r="H805" s="1">
        <f ca="1">IF(AND(G804&gt;0,G805&gt;G804,NOT(ISERROR(MATCH(G804,D:D,0)))),H804+1,H804)</f>
        <v>0</v>
      </c>
      <c r="I805" s="1">
        <f t="shared" ca="1" si="142"/>
        <v>0</v>
      </c>
      <c r="J805" s="7" t="str">
        <f t="shared" ca="1" si="143"/>
        <v/>
      </c>
      <c r="K805" s="1" t="str">
        <f ca="1">IF(J805="Linea_para_MAIL_creada_por_LuXML",IF(ISERROR(MATCH(INDIRECT(ADDRESS(ROW()-G805,7)),D:D,0)),J805,INDIRECT(ADDRESS(MATCH(INDIRECT(ADDRESS(ROW()-G805,7)),D:D,0),1))),J805)</f>
        <v/>
      </c>
      <c r="L805" s="7">
        <f t="shared" ca="1" si="144"/>
        <v>0</v>
      </c>
      <c r="M805" s="7" t="str">
        <f t="shared" ca="1" si="146"/>
        <v/>
      </c>
      <c r="N805" s="7">
        <f t="shared" ca="1" si="145"/>
        <v>0</v>
      </c>
      <c r="O805" s="9" t="str">
        <f ca="1">IF(N805&gt;-1,INDIRECT(ADDRESS(ROW(),13)),IF(N805&lt;N804,CONCATENATE("&lt;page-count count=",CHAR(34),1+LARGE(N:N,1)-LARGE(N:N,2),CHAR(34),"/&gt;"),INDIRECT(ADDRESS(ROW()-1,13))))</f>
        <v/>
      </c>
      <c r="P805" s="1">
        <f>IF(ROW()&lt;$S$4+2,IF('XML a procesar'!A804="",P804,IF(MID('XML a procesar'!A804,1,1)="&lt;",P804,P804+1)),P804)</f>
        <v>1</v>
      </c>
      <c r="Q805" s="3"/>
    </row>
    <row r="806" spans="1:17" x14ac:dyDescent="0.25">
      <c r="A806" s="1" t="str">
        <f>IF('XML a procesar'!A805&gt;0,'XML a procesar'!A805,"")</f>
        <v/>
      </c>
      <c r="B806" s="7">
        <f t="shared" si="136"/>
        <v>0</v>
      </c>
      <c r="C806" s="1">
        <f t="shared" si="139"/>
        <v>0</v>
      </c>
      <c r="D806" s="1">
        <f t="shared" si="137"/>
        <v>0</v>
      </c>
      <c r="E806" s="1">
        <f t="shared" si="140"/>
        <v>0</v>
      </c>
      <c r="F806" s="1" t="str">
        <f t="shared" ca="1" si="138"/>
        <v/>
      </c>
      <c r="G806" s="1">
        <f t="shared" ca="1" si="141"/>
        <v>0</v>
      </c>
      <c r="H806" s="1">
        <f ca="1">IF(AND(G805&gt;0,G806&gt;G805,NOT(ISERROR(MATCH(G805,D:D,0)))),H805+1,H805)</f>
        <v>0</v>
      </c>
      <c r="I806" s="1">
        <f t="shared" ca="1" si="142"/>
        <v>0</v>
      </c>
      <c r="J806" s="7" t="str">
        <f t="shared" ca="1" si="143"/>
        <v/>
      </c>
      <c r="K806" s="1" t="str">
        <f ca="1">IF(J806="Linea_para_MAIL_creada_por_LuXML",IF(ISERROR(MATCH(INDIRECT(ADDRESS(ROW()-G806,7)),D:D,0)),J806,INDIRECT(ADDRESS(MATCH(INDIRECT(ADDRESS(ROW()-G806,7)),D:D,0),1))),J806)</f>
        <v/>
      </c>
      <c r="L806" s="7">
        <f t="shared" ca="1" si="144"/>
        <v>0</v>
      </c>
      <c r="M806" s="7" t="str">
        <f t="shared" ca="1" si="146"/>
        <v/>
      </c>
      <c r="N806" s="7">
        <f t="shared" ca="1" si="145"/>
        <v>0</v>
      </c>
      <c r="O806" s="9" t="str">
        <f ca="1">IF(N806&gt;-1,INDIRECT(ADDRESS(ROW(),13)),IF(N806&lt;N805,CONCATENATE("&lt;page-count count=",CHAR(34),1+LARGE(N:N,1)-LARGE(N:N,2),CHAR(34),"/&gt;"),INDIRECT(ADDRESS(ROW()-1,13))))</f>
        <v/>
      </c>
      <c r="P806" s="1">
        <f>IF(ROW()&lt;$S$4+2,IF('XML a procesar'!A805="",P805,IF(MID('XML a procesar'!A805,1,1)="&lt;",P805,P805+1)),P805)</f>
        <v>1</v>
      </c>
      <c r="Q806" s="3"/>
    </row>
    <row r="807" spans="1:17" x14ac:dyDescent="0.25">
      <c r="A807" s="1" t="str">
        <f>IF('XML a procesar'!A806&gt;0,'XML a procesar'!A806,"")</f>
        <v/>
      </c>
      <c r="B807" s="7">
        <f t="shared" si="136"/>
        <v>0</v>
      </c>
      <c r="C807" s="1">
        <f t="shared" si="139"/>
        <v>0</v>
      </c>
      <c r="D807" s="1">
        <f t="shared" si="137"/>
        <v>0</v>
      </c>
      <c r="E807" s="1">
        <f t="shared" si="140"/>
        <v>0</v>
      </c>
      <c r="F807" s="1" t="str">
        <f t="shared" ca="1" si="138"/>
        <v/>
      </c>
      <c r="G807" s="1">
        <f t="shared" ca="1" si="141"/>
        <v>0</v>
      </c>
      <c r="H807" s="1">
        <f ca="1">IF(AND(G806&gt;0,G807&gt;G806,NOT(ISERROR(MATCH(G806,D:D,0)))),H806+1,H806)</f>
        <v>0</v>
      </c>
      <c r="I807" s="1">
        <f t="shared" ca="1" si="142"/>
        <v>0</v>
      </c>
      <c r="J807" s="7" t="str">
        <f t="shared" ca="1" si="143"/>
        <v/>
      </c>
      <c r="K807" s="1" t="str">
        <f ca="1">IF(J807="Linea_para_MAIL_creada_por_LuXML",IF(ISERROR(MATCH(INDIRECT(ADDRESS(ROW()-G807,7)),D:D,0)),J807,INDIRECT(ADDRESS(MATCH(INDIRECT(ADDRESS(ROW()-G807,7)),D:D,0),1))),J807)</f>
        <v/>
      </c>
      <c r="L807" s="7">
        <f t="shared" ca="1" si="144"/>
        <v>0</v>
      </c>
      <c r="M807" s="7" t="str">
        <f t="shared" ca="1" si="146"/>
        <v/>
      </c>
      <c r="N807" s="7">
        <f t="shared" ca="1" si="145"/>
        <v>0</v>
      </c>
      <c r="O807" s="9" t="str">
        <f ca="1">IF(N807&gt;-1,INDIRECT(ADDRESS(ROW(),13)),IF(N807&lt;N806,CONCATENATE("&lt;page-count count=",CHAR(34),1+LARGE(N:N,1)-LARGE(N:N,2),CHAR(34),"/&gt;"),INDIRECT(ADDRESS(ROW()-1,13))))</f>
        <v/>
      </c>
      <c r="P807" s="1">
        <f>IF(ROW()&lt;$S$4+2,IF('XML a procesar'!A806="",P806,IF(MID('XML a procesar'!A806,1,1)="&lt;",P806,P806+1)),P806)</f>
        <v>1</v>
      </c>
      <c r="Q807" s="3"/>
    </row>
    <row r="808" spans="1:17" x14ac:dyDescent="0.25">
      <c r="A808" s="1" t="str">
        <f>IF('XML a procesar'!A807&gt;0,'XML a procesar'!A807,"")</f>
        <v/>
      </c>
      <c r="B808" s="7">
        <f t="shared" si="136"/>
        <v>0</v>
      </c>
      <c r="C808" s="1">
        <f t="shared" si="139"/>
        <v>0</v>
      </c>
      <c r="D808" s="1">
        <f t="shared" si="137"/>
        <v>0</v>
      </c>
      <c r="E808" s="1">
        <f t="shared" si="140"/>
        <v>0</v>
      </c>
      <c r="F808" s="1" t="str">
        <f t="shared" ca="1" si="138"/>
        <v/>
      </c>
      <c r="G808" s="1">
        <f t="shared" ca="1" si="141"/>
        <v>0</v>
      </c>
      <c r="H808" s="1">
        <f ca="1">IF(AND(G807&gt;0,G808&gt;G807,NOT(ISERROR(MATCH(G807,D:D,0)))),H807+1,H807)</f>
        <v>0</v>
      </c>
      <c r="I808" s="1">
        <f t="shared" ca="1" si="142"/>
        <v>0</v>
      </c>
      <c r="J808" s="7" t="str">
        <f t="shared" ca="1" si="143"/>
        <v/>
      </c>
      <c r="K808" s="1" t="str">
        <f ca="1">IF(J808="Linea_para_MAIL_creada_por_LuXML",IF(ISERROR(MATCH(INDIRECT(ADDRESS(ROW()-G808,7)),D:D,0)),J808,INDIRECT(ADDRESS(MATCH(INDIRECT(ADDRESS(ROW()-G808,7)),D:D,0),1))),J808)</f>
        <v/>
      </c>
      <c r="L808" s="7">
        <f t="shared" ca="1" si="144"/>
        <v>0</v>
      </c>
      <c r="M808" s="7" t="str">
        <f t="shared" ca="1" si="146"/>
        <v/>
      </c>
      <c r="N808" s="7">
        <f t="shared" ca="1" si="145"/>
        <v>0</v>
      </c>
      <c r="O808" s="9" t="str">
        <f ca="1">IF(N808&gt;-1,INDIRECT(ADDRESS(ROW(),13)),IF(N808&lt;N807,CONCATENATE("&lt;page-count count=",CHAR(34),1+LARGE(N:N,1)-LARGE(N:N,2),CHAR(34),"/&gt;"),INDIRECT(ADDRESS(ROW()-1,13))))</f>
        <v/>
      </c>
      <c r="P808" s="1">
        <f>IF(ROW()&lt;$S$4+2,IF('XML a procesar'!A807="",P807,IF(MID('XML a procesar'!A807,1,1)="&lt;",P807,P807+1)),P807)</f>
        <v>1</v>
      </c>
      <c r="Q808" s="3"/>
    </row>
    <row r="809" spans="1:17" x14ac:dyDescent="0.25">
      <c r="A809" s="1" t="str">
        <f>IF('XML a procesar'!A808&gt;0,'XML a procesar'!A808,"")</f>
        <v/>
      </c>
      <c r="B809" s="7">
        <f t="shared" si="136"/>
        <v>0</v>
      </c>
      <c r="C809" s="1">
        <f t="shared" si="139"/>
        <v>0</v>
      </c>
      <c r="D809" s="1">
        <f t="shared" si="137"/>
        <v>0</v>
      </c>
      <c r="E809" s="1">
        <f t="shared" si="140"/>
        <v>0</v>
      </c>
      <c r="F809" s="1" t="str">
        <f t="shared" ca="1" si="138"/>
        <v/>
      </c>
      <c r="G809" s="1">
        <f t="shared" ca="1" si="141"/>
        <v>0</v>
      </c>
      <c r="H809" s="1">
        <f ca="1">IF(AND(G808&gt;0,G809&gt;G808,NOT(ISERROR(MATCH(G808,D:D,0)))),H808+1,H808)</f>
        <v>0</v>
      </c>
      <c r="I809" s="1">
        <f t="shared" ca="1" si="142"/>
        <v>0</v>
      </c>
      <c r="J809" s="7" t="str">
        <f t="shared" ca="1" si="143"/>
        <v/>
      </c>
      <c r="K809" s="1" t="str">
        <f ca="1">IF(J809="Linea_para_MAIL_creada_por_LuXML",IF(ISERROR(MATCH(INDIRECT(ADDRESS(ROW()-G809,7)),D:D,0)),J809,INDIRECT(ADDRESS(MATCH(INDIRECT(ADDRESS(ROW()-G809,7)),D:D,0),1))),J809)</f>
        <v/>
      </c>
      <c r="L809" s="7">
        <f t="shared" ca="1" si="144"/>
        <v>0</v>
      </c>
      <c r="M809" s="7" t="str">
        <f t="shared" ca="1" si="146"/>
        <v/>
      </c>
      <c r="N809" s="7">
        <f t="shared" ca="1" si="145"/>
        <v>0</v>
      </c>
      <c r="O809" s="9" t="str">
        <f ca="1">IF(N809&gt;-1,INDIRECT(ADDRESS(ROW(),13)),IF(N809&lt;N808,CONCATENATE("&lt;page-count count=",CHAR(34),1+LARGE(N:N,1)-LARGE(N:N,2),CHAR(34),"/&gt;"),INDIRECT(ADDRESS(ROW()-1,13))))</f>
        <v/>
      </c>
      <c r="P809" s="1">
        <f>IF(ROW()&lt;$S$4+2,IF('XML a procesar'!A808="",P808,IF(MID('XML a procesar'!A808,1,1)="&lt;",P808,P808+1)),P808)</f>
        <v>1</v>
      </c>
      <c r="Q809" s="3"/>
    </row>
    <row r="810" spans="1:17" x14ac:dyDescent="0.25">
      <c r="A810" s="1" t="str">
        <f>IF('XML a procesar'!A809&gt;0,'XML a procesar'!A809,"")</f>
        <v/>
      </c>
      <c r="B810" s="7">
        <f t="shared" si="136"/>
        <v>0</v>
      </c>
      <c r="C810" s="1">
        <f t="shared" si="139"/>
        <v>0</v>
      </c>
      <c r="D810" s="1">
        <f t="shared" si="137"/>
        <v>0</v>
      </c>
      <c r="E810" s="1">
        <f t="shared" si="140"/>
        <v>0</v>
      </c>
      <c r="F810" s="1" t="str">
        <f t="shared" ca="1" si="138"/>
        <v/>
      </c>
      <c r="G810" s="1">
        <f t="shared" ca="1" si="141"/>
        <v>0</v>
      </c>
      <c r="H810" s="1">
        <f ca="1">IF(AND(G809&gt;0,G810&gt;G809,NOT(ISERROR(MATCH(G809,D:D,0)))),H809+1,H809)</f>
        <v>0</v>
      </c>
      <c r="I810" s="1">
        <f t="shared" ca="1" si="142"/>
        <v>0</v>
      </c>
      <c r="J810" s="7" t="str">
        <f t="shared" ca="1" si="143"/>
        <v/>
      </c>
      <c r="K810" s="1" t="str">
        <f ca="1">IF(J810="Linea_para_MAIL_creada_por_LuXML",IF(ISERROR(MATCH(INDIRECT(ADDRESS(ROW()-G810,7)),D:D,0)),J810,INDIRECT(ADDRESS(MATCH(INDIRECT(ADDRESS(ROW()-G810,7)),D:D,0),1))),J810)</f>
        <v/>
      </c>
      <c r="L810" s="7">
        <f t="shared" ca="1" si="144"/>
        <v>0</v>
      </c>
      <c r="M810" s="7" t="str">
        <f t="shared" ca="1" si="146"/>
        <v/>
      </c>
      <c r="N810" s="7">
        <f t="shared" ca="1" si="145"/>
        <v>0</v>
      </c>
      <c r="O810" s="9" t="str">
        <f ca="1">IF(N810&gt;-1,INDIRECT(ADDRESS(ROW(),13)),IF(N810&lt;N809,CONCATENATE("&lt;page-count count=",CHAR(34),1+LARGE(N:N,1)-LARGE(N:N,2),CHAR(34),"/&gt;"),INDIRECT(ADDRESS(ROW()-1,13))))</f>
        <v/>
      </c>
      <c r="P810" s="1">
        <f>IF(ROW()&lt;$S$4+2,IF('XML a procesar'!A809="",P809,IF(MID('XML a procesar'!A809,1,1)="&lt;",P809,P809+1)),P809)</f>
        <v>1</v>
      </c>
      <c r="Q810" s="3"/>
    </row>
    <row r="811" spans="1:17" x14ac:dyDescent="0.25">
      <c r="A811" s="1" t="str">
        <f>IF('XML a procesar'!A810&gt;0,'XML a procesar'!A810,"")</f>
        <v/>
      </c>
      <c r="B811" s="7">
        <f t="shared" si="136"/>
        <v>0</v>
      </c>
      <c r="C811" s="1">
        <f t="shared" si="139"/>
        <v>0</v>
      </c>
      <c r="D811" s="1">
        <f t="shared" si="137"/>
        <v>0</v>
      </c>
      <c r="E811" s="1">
        <f t="shared" si="140"/>
        <v>0</v>
      </c>
      <c r="F811" s="1" t="str">
        <f t="shared" ca="1" si="138"/>
        <v/>
      </c>
      <c r="G811" s="1">
        <f t="shared" ca="1" si="141"/>
        <v>0</v>
      </c>
      <c r="H811" s="1">
        <f ca="1">IF(AND(G810&gt;0,G811&gt;G810,NOT(ISERROR(MATCH(G810,D:D,0)))),H810+1,H810)</f>
        <v>0</v>
      </c>
      <c r="I811" s="1">
        <f t="shared" ca="1" si="142"/>
        <v>0</v>
      </c>
      <c r="J811" s="7" t="str">
        <f t="shared" ca="1" si="143"/>
        <v/>
      </c>
      <c r="K811" s="1" t="str">
        <f ca="1">IF(J811="Linea_para_MAIL_creada_por_LuXML",IF(ISERROR(MATCH(INDIRECT(ADDRESS(ROW()-G811,7)),D:D,0)),J811,INDIRECT(ADDRESS(MATCH(INDIRECT(ADDRESS(ROW()-G811,7)),D:D,0),1))),J811)</f>
        <v/>
      </c>
      <c r="L811" s="7">
        <f t="shared" ca="1" si="144"/>
        <v>0</v>
      </c>
      <c r="M811" s="7" t="str">
        <f t="shared" ca="1" si="146"/>
        <v/>
      </c>
      <c r="N811" s="7">
        <f t="shared" ca="1" si="145"/>
        <v>0</v>
      </c>
      <c r="O811" s="9" t="str">
        <f ca="1">IF(N811&gt;-1,INDIRECT(ADDRESS(ROW(),13)),IF(N811&lt;N810,CONCATENATE("&lt;page-count count=",CHAR(34),1+LARGE(N:N,1)-LARGE(N:N,2),CHAR(34),"/&gt;"),INDIRECT(ADDRESS(ROW()-1,13))))</f>
        <v/>
      </c>
      <c r="P811" s="1">
        <f>IF(ROW()&lt;$S$4+2,IF('XML a procesar'!A810="",P810,IF(MID('XML a procesar'!A810,1,1)="&lt;",P810,P810+1)),P810)</f>
        <v>1</v>
      </c>
      <c r="Q811" s="3"/>
    </row>
    <row r="812" spans="1:17" x14ac:dyDescent="0.25">
      <c r="A812" s="1" t="str">
        <f>IF('XML a procesar'!A811&gt;0,'XML a procesar'!A811,"")</f>
        <v/>
      </c>
      <c r="B812" s="7">
        <f t="shared" si="136"/>
        <v>0</v>
      </c>
      <c r="C812" s="1">
        <f t="shared" si="139"/>
        <v>0</v>
      </c>
      <c r="D812" s="1">
        <f t="shared" si="137"/>
        <v>0</v>
      </c>
      <c r="E812" s="1">
        <f t="shared" si="140"/>
        <v>0</v>
      </c>
      <c r="F812" s="1" t="str">
        <f t="shared" ca="1" si="138"/>
        <v/>
      </c>
      <c r="G812" s="1">
        <f t="shared" ca="1" si="141"/>
        <v>0</v>
      </c>
      <c r="H812" s="1">
        <f ca="1">IF(AND(G811&gt;0,G812&gt;G811,NOT(ISERROR(MATCH(G811,D:D,0)))),H811+1,H811)</f>
        <v>0</v>
      </c>
      <c r="I812" s="1">
        <f t="shared" ca="1" si="142"/>
        <v>0</v>
      </c>
      <c r="J812" s="7" t="str">
        <f t="shared" ca="1" si="143"/>
        <v/>
      </c>
      <c r="K812" s="1" t="str">
        <f ca="1">IF(J812="Linea_para_MAIL_creada_por_LuXML",IF(ISERROR(MATCH(INDIRECT(ADDRESS(ROW()-G812,7)),D:D,0)),J812,INDIRECT(ADDRESS(MATCH(INDIRECT(ADDRESS(ROW()-G812,7)),D:D,0),1))),J812)</f>
        <v/>
      </c>
      <c r="L812" s="7">
        <f t="shared" ca="1" si="144"/>
        <v>0</v>
      </c>
      <c r="M812" s="7" t="str">
        <f t="shared" ca="1" si="146"/>
        <v/>
      </c>
      <c r="N812" s="7">
        <f t="shared" ca="1" si="145"/>
        <v>0</v>
      </c>
      <c r="O812" s="9" t="str">
        <f ca="1">IF(N812&gt;-1,INDIRECT(ADDRESS(ROW(),13)),IF(N812&lt;N811,CONCATENATE("&lt;page-count count=",CHAR(34),1+LARGE(N:N,1)-LARGE(N:N,2),CHAR(34),"/&gt;"),INDIRECT(ADDRESS(ROW()-1,13))))</f>
        <v/>
      </c>
      <c r="P812" s="1">
        <f>IF(ROW()&lt;$S$4+2,IF('XML a procesar'!A811="",P811,IF(MID('XML a procesar'!A811,1,1)="&lt;",P811,P811+1)),P811)</f>
        <v>1</v>
      </c>
      <c r="Q812" s="3"/>
    </row>
    <row r="813" spans="1:17" x14ac:dyDescent="0.25">
      <c r="A813" s="1" t="str">
        <f>IF('XML a procesar'!A812&gt;0,'XML a procesar'!A812,"")</f>
        <v/>
      </c>
      <c r="B813" s="7">
        <f t="shared" si="136"/>
        <v>0</v>
      </c>
      <c r="C813" s="1">
        <f t="shared" si="139"/>
        <v>0</v>
      </c>
      <c r="D813" s="1">
        <f t="shared" si="137"/>
        <v>0</v>
      </c>
      <c r="E813" s="1">
        <f t="shared" si="140"/>
        <v>0</v>
      </c>
      <c r="F813" s="1" t="str">
        <f t="shared" ca="1" si="138"/>
        <v/>
      </c>
      <c r="G813" s="1">
        <f t="shared" ca="1" si="141"/>
        <v>0</v>
      </c>
      <c r="H813" s="1">
        <f ca="1">IF(AND(G812&gt;0,G813&gt;G812,NOT(ISERROR(MATCH(G812,D:D,0)))),H812+1,H812)</f>
        <v>0</v>
      </c>
      <c r="I813" s="1">
        <f t="shared" ca="1" si="142"/>
        <v>0</v>
      </c>
      <c r="J813" s="7" t="str">
        <f t="shared" ca="1" si="143"/>
        <v/>
      </c>
      <c r="K813" s="1" t="str">
        <f ca="1">IF(J813="Linea_para_MAIL_creada_por_LuXML",IF(ISERROR(MATCH(INDIRECT(ADDRESS(ROW()-G813,7)),D:D,0)),J813,INDIRECT(ADDRESS(MATCH(INDIRECT(ADDRESS(ROW()-G813,7)),D:D,0),1))),J813)</f>
        <v/>
      </c>
      <c r="L813" s="7">
        <f t="shared" ca="1" si="144"/>
        <v>0</v>
      </c>
      <c r="M813" s="7" t="str">
        <f t="shared" ca="1" si="146"/>
        <v/>
      </c>
      <c r="N813" s="7">
        <f t="shared" ca="1" si="145"/>
        <v>0</v>
      </c>
      <c r="O813" s="9" t="str">
        <f ca="1">IF(N813&gt;-1,INDIRECT(ADDRESS(ROW(),13)),IF(N813&lt;N812,CONCATENATE("&lt;page-count count=",CHAR(34),1+LARGE(N:N,1)-LARGE(N:N,2),CHAR(34),"/&gt;"),INDIRECT(ADDRESS(ROW()-1,13))))</f>
        <v/>
      </c>
      <c r="P813" s="1">
        <f>IF(ROW()&lt;$S$4+2,IF('XML a procesar'!A812="",P812,IF(MID('XML a procesar'!A812,1,1)="&lt;",P812,P812+1)),P812)</f>
        <v>1</v>
      </c>
      <c r="Q813" s="3"/>
    </row>
    <row r="814" spans="1:17" x14ac:dyDescent="0.25">
      <c r="A814" s="1" t="str">
        <f>IF('XML a procesar'!A813&gt;0,'XML a procesar'!A813,"")</f>
        <v/>
      </c>
      <c r="B814" s="7">
        <f t="shared" si="136"/>
        <v>0</v>
      </c>
      <c r="C814" s="1">
        <f t="shared" si="139"/>
        <v>0</v>
      </c>
      <c r="D814" s="1">
        <f t="shared" si="137"/>
        <v>0</v>
      </c>
      <c r="E814" s="1">
        <f t="shared" si="140"/>
        <v>0</v>
      </c>
      <c r="F814" s="1" t="str">
        <f t="shared" ca="1" si="138"/>
        <v/>
      </c>
      <c r="G814" s="1">
        <f t="shared" ca="1" si="141"/>
        <v>0</v>
      </c>
      <c r="H814" s="1">
        <f ca="1">IF(AND(G813&gt;0,G814&gt;G813,NOT(ISERROR(MATCH(G813,D:D,0)))),H813+1,H813)</f>
        <v>0</v>
      </c>
      <c r="I814" s="1">
        <f t="shared" ca="1" si="142"/>
        <v>0</v>
      </c>
      <c r="J814" s="7" t="str">
        <f t="shared" ca="1" si="143"/>
        <v/>
      </c>
      <c r="K814" s="1" t="str">
        <f ca="1">IF(J814="Linea_para_MAIL_creada_por_LuXML",IF(ISERROR(MATCH(INDIRECT(ADDRESS(ROW()-G814,7)),D:D,0)),J814,INDIRECT(ADDRESS(MATCH(INDIRECT(ADDRESS(ROW()-G814,7)),D:D,0),1))),J814)</f>
        <v/>
      </c>
      <c r="L814" s="7">
        <f t="shared" ca="1" si="144"/>
        <v>0</v>
      </c>
      <c r="M814" s="7" t="str">
        <f t="shared" ca="1" si="146"/>
        <v/>
      </c>
      <c r="N814" s="7">
        <f t="shared" ca="1" si="145"/>
        <v>0</v>
      </c>
      <c r="O814" s="9" t="str">
        <f ca="1">IF(N814&gt;-1,INDIRECT(ADDRESS(ROW(),13)),IF(N814&lt;N813,CONCATENATE("&lt;page-count count=",CHAR(34),1+LARGE(N:N,1)-LARGE(N:N,2),CHAR(34),"/&gt;"),INDIRECT(ADDRESS(ROW()-1,13))))</f>
        <v/>
      </c>
      <c r="P814" s="1">
        <f>IF(ROW()&lt;$S$4+2,IF('XML a procesar'!A813="",P813,IF(MID('XML a procesar'!A813,1,1)="&lt;",P813,P813+1)),P813)</f>
        <v>1</v>
      </c>
      <c r="Q814" s="3"/>
    </row>
    <row r="815" spans="1:17" x14ac:dyDescent="0.25">
      <c r="A815" s="1" t="str">
        <f>IF('XML a procesar'!A814&gt;0,'XML a procesar'!A814,"")</f>
        <v/>
      </c>
      <c r="B815" s="7">
        <f t="shared" si="136"/>
        <v>0</v>
      </c>
      <c r="C815" s="1">
        <f t="shared" si="139"/>
        <v>0</v>
      </c>
      <c r="D815" s="1">
        <f t="shared" si="137"/>
        <v>0</v>
      </c>
      <c r="E815" s="1">
        <f t="shared" si="140"/>
        <v>0</v>
      </c>
      <c r="F815" s="1" t="str">
        <f t="shared" ca="1" si="138"/>
        <v/>
      </c>
      <c r="G815" s="1">
        <f t="shared" ca="1" si="141"/>
        <v>0</v>
      </c>
      <c r="H815" s="1">
        <f ca="1">IF(AND(G814&gt;0,G815&gt;G814,NOT(ISERROR(MATCH(G814,D:D,0)))),H814+1,H814)</f>
        <v>0</v>
      </c>
      <c r="I815" s="1">
        <f t="shared" ca="1" si="142"/>
        <v>0</v>
      </c>
      <c r="J815" s="7" t="str">
        <f t="shared" ca="1" si="143"/>
        <v/>
      </c>
      <c r="K815" s="1" t="str">
        <f ca="1">IF(J815="Linea_para_MAIL_creada_por_LuXML",IF(ISERROR(MATCH(INDIRECT(ADDRESS(ROW()-G815,7)),D:D,0)),J815,INDIRECT(ADDRESS(MATCH(INDIRECT(ADDRESS(ROW()-G815,7)),D:D,0),1))),J815)</f>
        <v/>
      </c>
      <c r="L815" s="7">
        <f t="shared" ca="1" si="144"/>
        <v>0</v>
      </c>
      <c r="M815" s="7" t="str">
        <f t="shared" ca="1" si="146"/>
        <v/>
      </c>
      <c r="N815" s="7">
        <f t="shared" ca="1" si="145"/>
        <v>0</v>
      </c>
      <c r="O815" s="9" t="str">
        <f ca="1">IF(N815&gt;-1,INDIRECT(ADDRESS(ROW(),13)),IF(N815&lt;N814,CONCATENATE("&lt;page-count count=",CHAR(34),1+LARGE(N:N,1)-LARGE(N:N,2),CHAR(34),"/&gt;"),INDIRECT(ADDRESS(ROW()-1,13))))</f>
        <v/>
      </c>
      <c r="P815" s="1">
        <f>IF(ROW()&lt;$S$4+2,IF('XML a procesar'!A814="",P814,IF(MID('XML a procesar'!A814,1,1)="&lt;",P814,P814+1)),P814)</f>
        <v>1</v>
      </c>
      <c r="Q815" s="3"/>
    </row>
    <row r="816" spans="1:17" x14ac:dyDescent="0.25">
      <c r="A816" s="1" t="str">
        <f>IF('XML a procesar'!A815&gt;0,'XML a procesar'!A815,"")</f>
        <v/>
      </c>
      <c r="B816" s="7">
        <f t="shared" si="136"/>
        <v>0</v>
      </c>
      <c r="C816" s="1">
        <f t="shared" si="139"/>
        <v>0</v>
      </c>
      <c r="D816" s="1">
        <f t="shared" si="137"/>
        <v>0</v>
      </c>
      <c r="E816" s="1">
        <f t="shared" si="140"/>
        <v>0</v>
      </c>
      <c r="F816" s="1" t="str">
        <f t="shared" ca="1" si="138"/>
        <v/>
      </c>
      <c r="G816" s="1">
        <f t="shared" ca="1" si="141"/>
        <v>0</v>
      </c>
      <c r="H816" s="1">
        <f ca="1">IF(AND(G815&gt;0,G816&gt;G815,NOT(ISERROR(MATCH(G815,D:D,0)))),H815+1,H815)</f>
        <v>0</v>
      </c>
      <c r="I816" s="1">
        <f t="shared" ca="1" si="142"/>
        <v>0</v>
      </c>
      <c r="J816" s="7" t="str">
        <f t="shared" ca="1" si="143"/>
        <v/>
      </c>
      <c r="K816" s="1" t="str">
        <f ca="1">IF(J816="Linea_para_MAIL_creada_por_LuXML",IF(ISERROR(MATCH(INDIRECT(ADDRESS(ROW()-G816,7)),D:D,0)),J816,INDIRECT(ADDRESS(MATCH(INDIRECT(ADDRESS(ROW()-G816,7)),D:D,0),1))),J816)</f>
        <v/>
      </c>
      <c r="L816" s="7">
        <f t="shared" ca="1" si="144"/>
        <v>0</v>
      </c>
      <c r="M816" s="7" t="str">
        <f t="shared" ca="1" si="146"/>
        <v/>
      </c>
      <c r="N816" s="7">
        <f t="shared" ca="1" si="145"/>
        <v>0</v>
      </c>
      <c r="O816" s="9" t="str">
        <f ca="1">IF(N816&gt;-1,INDIRECT(ADDRESS(ROW(),13)),IF(N816&lt;N815,CONCATENATE("&lt;page-count count=",CHAR(34),1+LARGE(N:N,1)-LARGE(N:N,2),CHAR(34),"/&gt;"),INDIRECT(ADDRESS(ROW()-1,13))))</f>
        <v/>
      </c>
      <c r="P816" s="1">
        <f>IF(ROW()&lt;$S$4+2,IF('XML a procesar'!A815="",P815,IF(MID('XML a procesar'!A815,1,1)="&lt;",P815,P815+1)),P815)</f>
        <v>1</v>
      </c>
      <c r="Q816" s="3"/>
    </row>
    <row r="817" spans="1:17" x14ac:dyDescent="0.25">
      <c r="A817" s="1" t="str">
        <f>IF('XML a procesar'!A816&gt;0,'XML a procesar'!A816,"")</f>
        <v/>
      </c>
      <c r="B817" s="7">
        <f t="shared" si="136"/>
        <v>0</v>
      </c>
      <c r="C817" s="1">
        <f t="shared" si="139"/>
        <v>0</v>
      </c>
      <c r="D817" s="1">
        <f t="shared" si="137"/>
        <v>0</v>
      </c>
      <c r="E817" s="1">
        <f t="shared" si="140"/>
        <v>0</v>
      </c>
      <c r="F817" s="1" t="str">
        <f t="shared" ca="1" si="138"/>
        <v/>
      </c>
      <c r="G817" s="1">
        <f t="shared" ca="1" si="141"/>
        <v>0</v>
      </c>
      <c r="H817" s="1">
        <f ca="1">IF(AND(G816&gt;0,G817&gt;G816,NOT(ISERROR(MATCH(G816,D:D,0)))),H816+1,H816)</f>
        <v>0</v>
      </c>
      <c r="I817" s="1">
        <f t="shared" ca="1" si="142"/>
        <v>0</v>
      </c>
      <c r="J817" s="7" t="str">
        <f t="shared" ca="1" si="143"/>
        <v/>
      </c>
      <c r="K817" s="1" t="str">
        <f ca="1">IF(J817="Linea_para_MAIL_creada_por_LuXML",IF(ISERROR(MATCH(INDIRECT(ADDRESS(ROW()-G817,7)),D:D,0)),J817,INDIRECT(ADDRESS(MATCH(INDIRECT(ADDRESS(ROW()-G817,7)),D:D,0),1))),J817)</f>
        <v/>
      </c>
      <c r="L817" s="7">
        <f t="shared" ca="1" si="144"/>
        <v>0</v>
      </c>
      <c r="M817" s="7" t="str">
        <f t="shared" ca="1" si="146"/>
        <v/>
      </c>
      <c r="N817" s="7">
        <f t="shared" ca="1" si="145"/>
        <v>0</v>
      </c>
      <c r="O817" s="9" t="str">
        <f ca="1">IF(N817&gt;-1,INDIRECT(ADDRESS(ROW(),13)),IF(N817&lt;N816,CONCATENATE("&lt;page-count count=",CHAR(34),1+LARGE(N:N,1)-LARGE(N:N,2),CHAR(34),"/&gt;"),INDIRECT(ADDRESS(ROW()-1,13))))</f>
        <v/>
      </c>
      <c r="P817" s="1">
        <f>IF(ROW()&lt;$S$4+2,IF('XML a procesar'!A816="",P816,IF(MID('XML a procesar'!A816,1,1)="&lt;",P816,P816+1)),P816)</f>
        <v>1</v>
      </c>
      <c r="Q817" s="3"/>
    </row>
    <row r="818" spans="1:17" x14ac:dyDescent="0.25">
      <c r="A818" s="1" t="str">
        <f>IF('XML a procesar'!A817&gt;0,'XML a procesar'!A817,"")</f>
        <v/>
      </c>
      <c r="B818" s="7">
        <f t="shared" si="136"/>
        <v>0</v>
      </c>
      <c r="C818" s="1">
        <f t="shared" si="139"/>
        <v>0</v>
      </c>
      <c r="D818" s="1">
        <f t="shared" si="137"/>
        <v>0</v>
      </c>
      <c r="E818" s="1">
        <f t="shared" si="140"/>
        <v>0</v>
      </c>
      <c r="F818" s="1" t="str">
        <f t="shared" ca="1" si="138"/>
        <v/>
      </c>
      <c r="G818" s="1">
        <f t="shared" ca="1" si="141"/>
        <v>0</v>
      </c>
      <c r="H818" s="1">
        <f ca="1">IF(AND(G817&gt;0,G818&gt;G817,NOT(ISERROR(MATCH(G817,D:D,0)))),H817+1,H817)</f>
        <v>0</v>
      </c>
      <c r="I818" s="1">
        <f t="shared" ca="1" si="142"/>
        <v>0</v>
      </c>
      <c r="J818" s="7" t="str">
        <f t="shared" ca="1" si="143"/>
        <v/>
      </c>
      <c r="K818" s="1" t="str">
        <f ca="1">IF(J818="Linea_para_MAIL_creada_por_LuXML",IF(ISERROR(MATCH(INDIRECT(ADDRESS(ROW()-G818,7)),D:D,0)),J818,INDIRECT(ADDRESS(MATCH(INDIRECT(ADDRESS(ROW()-G818,7)),D:D,0),1))),J818)</f>
        <v/>
      </c>
      <c r="L818" s="7">
        <f t="shared" ca="1" si="144"/>
        <v>0</v>
      </c>
      <c r="M818" s="7" t="str">
        <f t="shared" ca="1" si="146"/>
        <v/>
      </c>
      <c r="N818" s="7">
        <f t="shared" ca="1" si="145"/>
        <v>0</v>
      </c>
      <c r="O818" s="9" t="str">
        <f ca="1">IF(N818&gt;-1,INDIRECT(ADDRESS(ROW(),13)),IF(N818&lt;N817,CONCATENATE("&lt;page-count count=",CHAR(34),1+LARGE(N:N,1)-LARGE(N:N,2),CHAR(34),"/&gt;"),INDIRECT(ADDRESS(ROW()-1,13))))</f>
        <v/>
      </c>
      <c r="P818" s="1">
        <f>IF(ROW()&lt;$S$4+2,IF('XML a procesar'!A817="",P817,IF(MID('XML a procesar'!A817,1,1)="&lt;",P817,P817+1)),P817)</f>
        <v>1</v>
      </c>
      <c r="Q818" s="3"/>
    </row>
    <row r="819" spans="1:17" x14ac:dyDescent="0.25">
      <c r="A819" s="1" t="str">
        <f>IF('XML a procesar'!A818&gt;0,'XML a procesar'!A818,"")</f>
        <v/>
      </c>
      <c r="B819" s="7">
        <f t="shared" si="136"/>
        <v>0</v>
      </c>
      <c r="C819" s="1">
        <f t="shared" si="139"/>
        <v>0</v>
      </c>
      <c r="D819" s="1">
        <f t="shared" si="137"/>
        <v>0</v>
      </c>
      <c r="E819" s="1">
        <f t="shared" si="140"/>
        <v>0</v>
      </c>
      <c r="F819" s="1" t="str">
        <f t="shared" ca="1" si="138"/>
        <v/>
      </c>
      <c r="G819" s="1">
        <f t="shared" ca="1" si="141"/>
        <v>0</v>
      </c>
      <c r="H819" s="1">
        <f ca="1">IF(AND(G818&gt;0,G819&gt;G818,NOT(ISERROR(MATCH(G818,D:D,0)))),H818+1,H818)</f>
        <v>0</v>
      </c>
      <c r="I819" s="1">
        <f t="shared" ca="1" si="142"/>
        <v>0</v>
      </c>
      <c r="J819" s="7" t="str">
        <f t="shared" ca="1" si="143"/>
        <v/>
      </c>
      <c r="K819" s="1" t="str">
        <f ca="1">IF(J819="Linea_para_MAIL_creada_por_LuXML",IF(ISERROR(MATCH(INDIRECT(ADDRESS(ROW()-G819,7)),D:D,0)),J819,INDIRECT(ADDRESS(MATCH(INDIRECT(ADDRESS(ROW()-G819,7)),D:D,0),1))),J819)</f>
        <v/>
      </c>
      <c r="L819" s="7">
        <f t="shared" ca="1" si="144"/>
        <v>0</v>
      </c>
      <c r="M819" s="7" t="str">
        <f t="shared" ca="1" si="146"/>
        <v/>
      </c>
      <c r="N819" s="7">
        <f t="shared" ca="1" si="145"/>
        <v>0</v>
      </c>
      <c r="O819" s="9" t="str">
        <f ca="1">IF(N819&gt;-1,INDIRECT(ADDRESS(ROW(),13)),IF(N819&lt;N818,CONCATENATE("&lt;page-count count=",CHAR(34),1+LARGE(N:N,1)-LARGE(N:N,2),CHAR(34),"/&gt;"),INDIRECT(ADDRESS(ROW()-1,13))))</f>
        <v/>
      </c>
      <c r="P819" s="1">
        <f>IF(ROW()&lt;$S$4+2,IF('XML a procesar'!A818="",P818,IF(MID('XML a procesar'!A818,1,1)="&lt;",P818,P818+1)),P818)</f>
        <v>1</v>
      </c>
      <c r="Q819" s="3"/>
    </row>
    <row r="820" spans="1:17" x14ac:dyDescent="0.25">
      <c r="A820" s="1" t="str">
        <f>IF('XML a procesar'!A819&gt;0,'XML a procesar'!A819,"")</f>
        <v/>
      </c>
      <c r="B820" s="7">
        <f t="shared" si="136"/>
        <v>0</v>
      </c>
      <c r="C820" s="1">
        <f t="shared" si="139"/>
        <v>0</v>
      </c>
      <c r="D820" s="1">
        <f t="shared" si="137"/>
        <v>0</v>
      </c>
      <c r="E820" s="1">
        <f t="shared" si="140"/>
        <v>0</v>
      </c>
      <c r="F820" s="1" t="str">
        <f t="shared" ca="1" si="138"/>
        <v/>
      </c>
      <c r="G820" s="1">
        <f t="shared" ca="1" si="141"/>
        <v>0</v>
      </c>
      <c r="H820" s="1">
        <f ca="1">IF(AND(G819&gt;0,G820&gt;G819,NOT(ISERROR(MATCH(G819,D:D,0)))),H819+1,H819)</f>
        <v>0</v>
      </c>
      <c r="I820" s="1">
        <f t="shared" ca="1" si="142"/>
        <v>0</v>
      </c>
      <c r="J820" s="7" t="str">
        <f t="shared" ca="1" si="143"/>
        <v/>
      </c>
      <c r="K820" s="1" t="str">
        <f ca="1">IF(J820="Linea_para_MAIL_creada_por_LuXML",IF(ISERROR(MATCH(INDIRECT(ADDRESS(ROW()-G820,7)),D:D,0)),J820,INDIRECT(ADDRESS(MATCH(INDIRECT(ADDRESS(ROW()-G820,7)),D:D,0),1))),J820)</f>
        <v/>
      </c>
      <c r="L820" s="7">
        <f t="shared" ca="1" si="144"/>
        <v>0</v>
      </c>
      <c r="M820" s="7" t="str">
        <f t="shared" ca="1" si="146"/>
        <v/>
      </c>
      <c r="N820" s="7">
        <f t="shared" ca="1" si="145"/>
        <v>0</v>
      </c>
      <c r="O820" s="9" t="str">
        <f ca="1">IF(N820&gt;-1,INDIRECT(ADDRESS(ROW(),13)),IF(N820&lt;N819,CONCATENATE("&lt;page-count count=",CHAR(34),1+LARGE(N:N,1)-LARGE(N:N,2),CHAR(34),"/&gt;"),INDIRECT(ADDRESS(ROW()-1,13))))</f>
        <v/>
      </c>
      <c r="P820" s="1">
        <f>IF(ROW()&lt;$S$4+2,IF('XML a procesar'!A819="",P819,IF(MID('XML a procesar'!A819,1,1)="&lt;",P819,P819+1)),P819)</f>
        <v>1</v>
      </c>
      <c r="Q820" s="3"/>
    </row>
    <row r="821" spans="1:17" x14ac:dyDescent="0.25">
      <c r="A821" s="1" t="str">
        <f>IF('XML a procesar'!A820&gt;0,'XML a procesar'!A820,"")</f>
        <v/>
      </c>
      <c r="B821" s="7">
        <f t="shared" si="136"/>
        <v>0</v>
      </c>
      <c r="C821" s="1">
        <f t="shared" si="139"/>
        <v>0</v>
      </c>
      <c r="D821" s="1">
        <f t="shared" si="137"/>
        <v>0</v>
      </c>
      <c r="E821" s="1">
        <f t="shared" si="140"/>
        <v>0</v>
      </c>
      <c r="F821" s="1" t="str">
        <f t="shared" ca="1" si="138"/>
        <v/>
      </c>
      <c r="G821" s="1">
        <f t="shared" ca="1" si="141"/>
        <v>0</v>
      </c>
      <c r="H821" s="1">
        <f ca="1">IF(AND(G820&gt;0,G821&gt;G820,NOT(ISERROR(MATCH(G820,D:D,0)))),H820+1,H820)</f>
        <v>0</v>
      </c>
      <c r="I821" s="1">
        <f t="shared" ca="1" si="142"/>
        <v>0</v>
      </c>
      <c r="J821" s="7" t="str">
        <f t="shared" ca="1" si="143"/>
        <v/>
      </c>
      <c r="K821" s="1" t="str">
        <f ca="1">IF(J821="Linea_para_MAIL_creada_por_LuXML",IF(ISERROR(MATCH(INDIRECT(ADDRESS(ROW()-G821,7)),D:D,0)),J821,INDIRECT(ADDRESS(MATCH(INDIRECT(ADDRESS(ROW()-G821,7)),D:D,0),1))),J821)</f>
        <v/>
      </c>
      <c r="L821" s="7">
        <f t="shared" ca="1" si="144"/>
        <v>0</v>
      </c>
      <c r="M821" s="7" t="str">
        <f t="shared" ca="1" si="146"/>
        <v/>
      </c>
      <c r="N821" s="7">
        <f t="shared" ca="1" si="145"/>
        <v>0</v>
      </c>
      <c r="O821" s="9" t="str">
        <f ca="1">IF(N821&gt;-1,INDIRECT(ADDRESS(ROW(),13)),IF(N821&lt;N820,CONCATENATE("&lt;page-count count=",CHAR(34),1+LARGE(N:N,1)-LARGE(N:N,2),CHAR(34),"/&gt;"),INDIRECT(ADDRESS(ROW()-1,13))))</f>
        <v/>
      </c>
      <c r="P821" s="1">
        <f>IF(ROW()&lt;$S$4+2,IF('XML a procesar'!A820="",P820,IF(MID('XML a procesar'!A820,1,1)="&lt;",P820,P820+1)),P820)</f>
        <v>1</v>
      </c>
      <c r="Q821" s="3"/>
    </row>
    <row r="822" spans="1:17" x14ac:dyDescent="0.25">
      <c r="A822" s="1" t="str">
        <f>IF('XML a procesar'!A821&gt;0,'XML a procesar'!A821,"")</f>
        <v/>
      </c>
      <c r="B822" s="7">
        <f t="shared" si="136"/>
        <v>0</v>
      </c>
      <c r="C822" s="1">
        <f t="shared" si="139"/>
        <v>0</v>
      </c>
      <c r="D822" s="1">
        <f t="shared" si="137"/>
        <v>0</v>
      </c>
      <c r="E822" s="1">
        <f t="shared" si="140"/>
        <v>0</v>
      </c>
      <c r="F822" s="1" t="str">
        <f t="shared" ca="1" si="138"/>
        <v/>
      </c>
      <c r="G822" s="1">
        <f t="shared" ca="1" si="141"/>
        <v>0</v>
      </c>
      <c r="H822" s="1">
        <f ca="1">IF(AND(G821&gt;0,G822&gt;G821,NOT(ISERROR(MATCH(G821,D:D,0)))),H821+1,H821)</f>
        <v>0</v>
      </c>
      <c r="I822" s="1">
        <f t="shared" ca="1" si="142"/>
        <v>0</v>
      </c>
      <c r="J822" s="7" t="str">
        <f t="shared" ca="1" si="143"/>
        <v/>
      </c>
      <c r="K822" s="1" t="str">
        <f ca="1">IF(J822="Linea_para_MAIL_creada_por_LuXML",IF(ISERROR(MATCH(INDIRECT(ADDRESS(ROW()-G822,7)),D:D,0)),J822,INDIRECT(ADDRESS(MATCH(INDIRECT(ADDRESS(ROW()-G822,7)),D:D,0),1))),J822)</f>
        <v/>
      </c>
      <c r="L822" s="7">
        <f t="shared" ca="1" si="144"/>
        <v>0</v>
      </c>
      <c r="M822" s="7" t="str">
        <f t="shared" ca="1" si="146"/>
        <v/>
      </c>
      <c r="N822" s="7">
        <f t="shared" ca="1" si="145"/>
        <v>0</v>
      </c>
      <c r="O822" s="9" t="str">
        <f ca="1">IF(N822&gt;-1,INDIRECT(ADDRESS(ROW(),13)),IF(N822&lt;N821,CONCATENATE("&lt;page-count count=",CHAR(34),1+LARGE(N:N,1)-LARGE(N:N,2),CHAR(34),"/&gt;"),INDIRECT(ADDRESS(ROW()-1,13))))</f>
        <v/>
      </c>
      <c r="P822" s="1">
        <f>IF(ROW()&lt;$S$4+2,IF('XML a procesar'!A821="",P821,IF(MID('XML a procesar'!A821,1,1)="&lt;",P821,P821+1)),P821)</f>
        <v>1</v>
      </c>
      <c r="Q822" s="3"/>
    </row>
    <row r="823" spans="1:17" x14ac:dyDescent="0.25">
      <c r="A823" s="1" t="str">
        <f>IF('XML a procesar'!A822&gt;0,'XML a procesar'!A822,"")</f>
        <v/>
      </c>
      <c r="B823" s="7">
        <f t="shared" si="136"/>
        <v>0</v>
      </c>
      <c r="C823" s="1">
        <f t="shared" si="139"/>
        <v>0</v>
      </c>
      <c r="D823" s="1">
        <f t="shared" si="137"/>
        <v>0</v>
      </c>
      <c r="E823" s="1">
        <f t="shared" si="140"/>
        <v>0</v>
      </c>
      <c r="F823" s="1" t="str">
        <f t="shared" ca="1" si="138"/>
        <v/>
      </c>
      <c r="G823" s="1">
        <f t="shared" ca="1" si="141"/>
        <v>0</v>
      </c>
      <c r="H823" s="1">
        <f ca="1">IF(AND(G822&gt;0,G823&gt;G822,NOT(ISERROR(MATCH(G822,D:D,0)))),H822+1,H822)</f>
        <v>0</v>
      </c>
      <c r="I823" s="1">
        <f t="shared" ca="1" si="142"/>
        <v>0</v>
      </c>
      <c r="J823" s="7" t="str">
        <f t="shared" ca="1" si="143"/>
        <v/>
      </c>
      <c r="K823" s="1" t="str">
        <f ca="1">IF(J823="Linea_para_MAIL_creada_por_LuXML",IF(ISERROR(MATCH(INDIRECT(ADDRESS(ROW()-G823,7)),D:D,0)),J823,INDIRECT(ADDRESS(MATCH(INDIRECT(ADDRESS(ROW()-G823,7)),D:D,0),1))),J823)</f>
        <v/>
      </c>
      <c r="L823" s="7">
        <f t="shared" ca="1" si="144"/>
        <v>0</v>
      </c>
      <c r="M823" s="7" t="str">
        <f t="shared" ca="1" si="146"/>
        <v/>
      </c>
      <c r="N823" s="7">
        <f t="shared" ca="1" si="145"/>
        <v>0</v>
      </c>
      <c r="O823" s="9" t="str">
        <f ca="1">IF(N823&gt;-1,INDIRECT(ADDRESS(ROW(),13)),IF(N823&lt;N822,CONCATENATE("&lt;page-count count=",CHAR(34),1+LARGE(N:N,1)-LARGE(N:N,2),CHAR(34),"/&gt;"),INDIRECT(ADDRESS(ROW()-1,13))))</f>
        <v/>
      </c>
      <c r="P823" s="1">
        <f>IF(ROW()&lt;$S$4+2,IF('XML a procesar'!A822="",P822,IF(MID('XML a procesar'!A822,1,1)="&lt;",P822,P822+1)),P822)</f>
        <v>1</v>
      </c>
      <c r="Q823" s="3"/>
    </row>
    <row r="824" spans="1:17" x14ac:dyDescent="0.25">
      <c r="A824" s="1" t="str">
        <f>IF('XML a procesar'!A823&gt;0,'XML a procesar'!A823,"")</f>
        <v/>
      </c>
      <c r="B824" s="7">
        <f t="shared" si="136"/>
        <v>0</v>
      </c>
      <c r="C824" s="1">
        <f t="shared" si="139"/>
        <v>0</v>
      </c>
      <c r="D824" s="1">
        <f t="shared" si="137"/>
        <v>0</v>
      </c>
      <c r="E824" s="1">
        <f t="shared" si="140"/>
        <v>0</v>
      </c>
      <c r="F824" s="1" t="str">
        <f t="shared" ca="1" si="138"/>
        <v/>
      </c>
      <c r="G824" s="1">
        <f t="shared" ca="1" si="141"/>
        <v>0</v>
      </c>
      <c r="H824" s="1">
        <f ca="1">IF(AND(G823&gt;0,G824&gt;G823,NOT(ISERROR(MATCH(G823,D:D,0)))),H823+1,H823)</f>
        <v>0</v>
      </c>
      <c r="I824" s="1">
        <f t="shared" ca="1" si="142"/>
        <v>0</v>
      </c>
      <c r="J824" s="7" t="str">
        <f t="shared" ca="1" si="143"/>
        <v/>
      </c>
      <c r="K824" s="1" t="str">
        <f ca="1">IF(J824="Linea_para_MAIL_creada_por_LuXML",IF(ISERROR(MATCH(INDIRECT(ADDRESS(ROW()-G824,7)),D:D,0)),J824,INDIRECT(ADDRESS(MATCH(INDIRECT(ADDRESS(ROW()-G824,7)),D:D,0),1))),J824)</f>
        <v/>
      </c>
      <c r="L824" s="7">
        <f t="shared" ca="1" si="144"/>
        <v>0</v>
      </c>
      <c r="M824" s="7" t="str">
        <f t="shared" ca="1" si="146"/>
        <v/>
      </c>
      <c r="N824" s="7">
        <f t="shared" ca="1" si="145"/>
        <v>0</v>
      </c>
      <c r="O824" s="9" t="str">
        <f ca="1">IF(N824&gt;-1,INDIRECT(ADDRESS(ROW(),13)),IF(N824&lt;N823,CONCATENATE("&lt;page-count count=",CHAR(34),1+LARGE(N:N,1)-LARGE(N:N,2),CHAR(34),"/&gt;"),INDIRECT(ADDRESS(ROW()-1,13))))</f>
        <v/>
      </c>
      <c r="P824" s="1">
        <f>IF(ROW()&lt;$S$4+2,IF('XML a procesar'!A823="",P823,IF(MID('XML a procesar'!A823,1,1)="&lt;",P823,P823+1)),P823)</f>
        <v>1</v>
      </c>
      <c r="Q824" s="3"/>
    </row>
    <row r="825" spans="1:17" x14ac:dyDescent="0.25">
      <c r="A825" s="1" t="str">
        <f>IF('XML a procesar'!A824&gt;0,'XML a procesar'!A824,"")</f>
        <v/>
      </c>
      <c r="B825" s="7">
        <f t="shared" si="136"/>
        <v>0</v>
      </c>
      <c r="C825" s="1">
        <f t="shared" si="139"/>
        <v>0</v>
      </c>
      <c r="D825" s="1">
        <f t="shared" si="137"/>
        <v>0</v>
      </c>
      <c r="E825" s="1">
        <f t="shared" si="140"/>
        <v>0</v>
      </c>
      <c r="F825" s="1" t="str">
        <f t="shared" ca="1" si="138"/>
        <v/>
      </c>
      <c r="G825" s="1">
        <f t="shared" ca="1" si="141"/>
        <v>0</v>
      </c>
      <c r="H825" s="1">
        <f ca="1">IF(AND(G824&gt;0,G825&gt;G824,NOT(ISERROR(MATCH(G824,D:D,0)))),H824+1,H824)</f>
        <v>0</v>
      </c>
      <c r="I825" s="1">
        <f t="shared" ca="1" si="142"/>
        <v>0</v>
      </c>
      <c r="J825" s="7" t="str">
        <f t="shared" ca="1" si="143"/>
        <v/>
      </c>
      <c r="K825" s="1" t="str">
        <f ca="1">IF(J825="Linea_para_MAIL_creada_por_LuXML",IF(ISERROR(MATCH(INDIRECT(ADDRESS(ROW()-G825,7)),D:D,0)),J825,INDIRECT(ADDRESS(MATCH(INDIRECT(ADDRESS(ROW()-G825,7)),D:D,0),1))),J825)</f>
        <v/>
      </c>
      <c r="L825" s="7">
        <f t="shared" ca="1" si="144"/>
        <v>0</v>
      </c>
      <c r="M825" s="7" t="str">
        <f t="shared" ca="1" si="146"/>
        <v/>
      </c>
      <c r="N825" s="7">
        <f t="shared" ca="1" si="145"/>
        <v>0</v>
      </c>
      <c r="O825" s="9" t="str">
        <f ca="1">IF(N825&gt;-1,INDIRECT(ADDRESS(ROW(),13)),IF(N825&lt;N824,CONCATENATE("&lt;page-count count=",CHAR(34),1+LARGE(N:N,1)-LARGE(N:N,2),CHAR(34),"/&gt;"),INDIRECT(ADDRESS(ROW()-1,13))))</f>
        <v/>
      </c>
      <c r="P825" s="1">
        <f>IF(ROW()&lt;$S$4+2,IF('XML a procesar'!A824="",P824,IF(MID('XML a procesar'!A824,1,1)="&lt;",P824,P824+1)),P824)</f>
        <v>1</v>
      </c>
      <c r="Q825" s="3"/>
    </row>
    <row r="826" spans="1:17" x14ac:dyDescent="0.25">
      <c r="A826" s="1" t="str">
        <f>IF('XML a procesar'!A825&gt;0,'XML a procesar'!A825,"")</f>
        <v/>
      </c>
      <c r="B826" s="7">
        <f t="shared" si="136"/>
        <v>0</v>
      </c>
      <c r="C826" s="1">
        <f t="shared" si="139"/>
        <v>0</v>
      </c>
      <c r="D826" s="1">
        <f t="shared" si="137"/>
        <v>0</v>
      </c>
      <c r="E826" s="1">
        <f t="shared" si="140"/>
        <v>0</v>
      </c>
      <c r="F826" s="1" t="str">
        <f t="shared" ca="1" si="138"/>
        <v/>
      </c>
      <c r="G826" s="1">
        <f t="shared" ca="1" si="141"/>
        <v>0</v>
      </c>
      <c r="H826" s="1">
        <f ca="1">IF(AND(G825&gt;0,G826&gt;G825,NOT(ISERROR(MATCH(G825,D:D,0)))),H825+1,H825)</f>
        <v>0</v>
      </c>
      <c r="I826" s="1">
        <f t="shared" ca="1" si="142"/>
        <v>0</v>
      </c>
      <c r="J826" s="7" t="str">
        <f t="shared" ca="1" si="143"/>
        <v/>
      </c>
      <c r="K826" s="1" t="str">
        <f ca="1">IF(J826="Linea_para_MAIL_creada_por_LuXML",IF(ISERROR(MATCH(INDIRECT(ADDRESS(ROW()-G826,7)),D:D,0)),J826,INDIRECT(ADDRESS(MATCH(INDIRECT(ADDRESS(ROW()-G826,7)),D:D,0),1))),J826)</f>
        <v/>
      </c>
      <c r="L826" s="7">
        <f t="shared" ca="1" si="144"/>
        <v>0</v>
      </c>
      <c r="M826" s="7" t="str">
        <f t="shared" ca="1" si="146"/>
        <v/>
      </c>
      <c r="N826" s="7">
        <f t="shared" ca="1" si="145"/>
        <v>0</v>
      </c>
      <c r="O826" s="9" t="str">
        <f ca="1">IF(N826&gt;-1,INDIRECT(ADDRESS(ROW(),13)),IF(N826&lt;N825,CONCATENATE("&lt;page-count count=",CHAR(34),1+LARGE(N:N,1)-LARGE(N:N,2),CHAR(34),"/&gt;"),INDIRECT(ADDRESS(ROW()-1,13))))</f>
        <v/>
      </c>
      <c r="P826" s="1">
        <f>IF(ROW()&lt;$S$4+2,IF('XML a procesar'!A825="",P825,IF(MID('XML a procesar'!A825,1,1)="&lt;",P825,P825+1)),P825)</f>
        <v>1</v>
      </c>
      <c r="Q826" s="3"/>
    </row>
    <row r="827" spans="1:17" x14ac:dyDescent="0.25">
      <c r="A827" s="1" t="str">
        <f>IF('XML a procesar'!A826&gt;0,'XML a procesar'!A826,"")</f>
        <v/>
      </c>
      <c r="B827" s="7">
        <f t="shared" si="136"/>
        <v>0</v>
      </c>
      <c r="C827" s="1">
        <f t="shared" si="139"/>
        <v>0</v>
      </c>
      <c r="D827" s="1">
        <f t="shared" si="137"/>
        <v>0</v>
      </c>
      <c r="E827" s="1">
        <f t="shared" si="140"/>
        <v>0</v>
      </c>
      <c r="F827" s="1" t="str">
        <f t="shared" ca="1" si="138"/>
        <v/>
      </c>
      <c r="G827" s="1">
        <f t="shared" ca="1" si="141"/>
        <v>0</v>
      </c>
      <c r="H827" s="1">
        <f ca="1">IF(AND(G826&gt;0,G827&gt;G826,NOT(ISERROR(MATCH(G826,D:D,0)))),H826+1,H826)</f>
        <v>0</v>
      </c>
      <c r="I827" s="1">
        <f t="shared" ca="1" si="142"/>
        <v>0</v>
      </c>
      <c r="J827" s="7" t="str">
        <f t="shared" ca="1" si="143"/>
        <v/>
      </c>
      <c r="K827" s="1" t="str">
        <f ca="1">IF(J827="Linea_para_MAIL_creada_por_LuXML",IF(ISERROR(MATCH(INDIRECT(ADDRESS(ROW()-G827,7)),D:D,0)),J827,INDIRECT(ADDRESS(MATCH(INDIRECT(ADDRESS(ROW()-G827,7)),D:D,0),1))),J827)</f>
        <v/>
      </c>
      <c r="L827" s="7">
        <f t="shared" ca="1" si="144"/>
        <v>0</v>
      </c>
      <c r="M827" s="7" t="str">
        <f t="shared" ca="1" si="146"/>
        <v/>
      </c>
      <c r="N827" s="7">
        <f t="shared" ca="1" si="145"/>
        <v>0</v>
      </c>
      <c r="O827" s="9" t="str">
        <f ca="1">IF(N827&gt;-1,INDIRECT(ADDRESS(ROW(),13)),IF(N827&lt;N826,CONCATENATE("&lt;page-count count=",CHAR(34),1+LARGE(N:N,1)-LARGE(N:N,2),CHAR(34),"/&gt;"),INDIRECT(ADDRESS(ROW()-1,13))))</f>
        <v/>
      </c>
      <c r="P827" s="1">
        <f>IF(ROW()&lt;$S$4+2,IF('XML a procesar'!A826="",P826,IF(MID('XML a procesar'!A826,1,1)="&lt;",P826,P826+1)),P826)</f>
        <v>1</v>
      </c>
      <c r="Q827" s="3"/>
    </row>
    <row r="828" spans="1:17" x14ac:dyDescent="0.25">
      <c r="A828" s="1" t="str">
        <f>IF('XML a procesar'!A827&gt;0,'XML a procesar'!A827,"")</f>
        <v/>
      </c>
      <c r="B828" s="7">
        <f t="shared" si="136"/>
        <v>0</v>
      </c>
      <c r="C828" s="1">
        <f t="shared" si="139"/>
        <v>0</v>
      </c>
      <c r="D828" s="1">
        <f t="shared" si="137"/>
        <v>0</v>
      </c>
      <c r="E828" s="1">
        <f t="shared" si="140"/>
        <v>0</v>
      </c>
      <c r="F828" s="1" t="str">
        <f t="shared" ca="1" si="138"/>
        <v/>
      </c>
      <c r="G828" s="1">
        <f t="shared" ca="1" si="141"/>
        <v>0</v>
      </c>
      <c r="H828" s="1">
        <f ca="1">IF(AND(G827&gt;0,G828&gt;G827,NOT(ISERROR(MATCH(G827,D:D,0)))),H827+1,H827)</f>
        <v>0</v>
      </c>
      <c r="I828" s="1">
        <f t="shared" ca="1" si="142"/>
        <v>0</v>
      </c>
      <c r="J828" s="7" t="str">
        <f t="shared" ca="1" si="143"/>
        <v/>
      </c>
      <c r="K828" s="1" t="str">
        <f ca="1">IF(J828="Linea_para_MAIL_creada_por_LuXML",IF(ISERROR(MATCH(INDIRECT(ADDRESS(ROW()-G828,7)),D:D,0)),J828,INDIRECT(ADDRESS(MATCH(INDIRECT(ADDRESS(ROW()-G828,7)),D:D,0),1))),J828)</f>
        <v/>
      </c>
      <c r="L828" s="7">
        <f t="shared" ca="1" si="144"/>
        <v>0</v>
      </c>
      <c r="M828" s="7" t="str">
        <f t="shared" ca="1" si="146"/>
        <v/>
      </c>
      <c r="N828" s="7">
        <f t="shared" ca="1" si="145"/>
        <v>0</v>
      </c>
      <c r="O828" s="9" t="str">
        <f ca="1">IF(N828&gt;-1,INDIRECT(ADDRESS(ROW(),13)),IF(N828&lt;N827,CONCATENATE("&lt;page-count count=",CHAR(34),1+LARGE(N:N,1)-LARGE(N:N,2),CHAR(34),"/&gt;"),INDIRECT(ADDRESS(ROW()-1,13))))</f>
        <v/>
      </c>
      <c r="P828" s="1">
        <f>IF(ROW()&lt;$S$4+2,IF('XML a procesar'!A827="",P827,IF(MID('XML a procesar'!A827,1,1)="&lt;",P827,P827+1)),P827)</f>
        <v>1</v>
      </c>
      <c r="Q828" s="3"/>
    </row>
    <row r="829" spans="1:17" x14ac:dyDescent="0.25">
      <c r="A829" s="1" t="str">
        <f>IF('XML a procesar'!A828&gt;0,'XML a procesar'!A828,"")</f>
        <v/>
      </c>
      <c r="B829" s="7">
        <f t="shared" si="136"/>
        <v>0</v>
      </c>
      <c r="C829" s="1">
        <f t="shared" si="139"/>
        <v>0</v>
      </c>
      <c r="D829" s="1">
        <f t="shared" si="137"/>
        <v>0</v>
      </c>
      <c r="E829" s="1">
        <f t="shared" si="140"/>
        <v>0</v>
      </c>
      <c r="F829" s="1" t="str">
        <f t="shared" ca="1" si="138"/>
        <v/>
      </c>
      <c r="G829" s="1">
        <f t="shared" ca="1" si="141"/>
        <v>0</v>
      </c>
      <c r="H829" s="1">
        <f ca="1">IF(AND(G828&gt;0,G829&gt;G828,NOT(ISERROR(MATCH(G828,D:D,0)))),H828+1,H828)</f>
        <v>0</v>
      </c>
      <c r="I829" s="1">
        <f t="shared" ca="1" si="142"/>
        <v>0</v>
      </c>
      <c r="J829" s="7" t="str">
        <f t="shared" ca="1" si="143"/>
        <v/>
      </c>
      <c r="K829" s="1" t="str">
        <f ca="1">IF(J829="Linea_para_MAIL_creada_por_LuXML",IF(ISERROR(MATCH(INDIRECT(ADDRESS(ROW()-G829,7)),D:D,0)),J829,INDIRECT(ADDRESS(MATCH(INDIRECT(ADDRESS(ROW()-G829,7)),D:D,0),1))),J829)</f>
        <v/>
      </c>
      <c r="L829" s="7">
        <f t="shared" ca="1" si="144"/>
        <v>0</v>
      </c>
      <c r="M829" s="7" t="str">
        <f t="shared" ca="1" si="146"/>
        <v/>
      </c>
      <c r="N829" s="7">
        <f t="shared" ca="1" si="145"/>
        <v>0</v>
      </c>
      <c r="O829" s="9" t="str">
        <f ca="1">IF(N829&gt;-1,INDIRECT(ADDRESS(ROW(),13)),IF(N829&lt;N828,CONCATENATE("&lt;page-count count=",CHAR(34),1+LARGE(N:N,1)-LARGE(N:N,2),CHAR(34),"/&gt;"),INDIRECT(ADDRESS(ROW()-1,13))))</f>
        <v/>
      </c>
      <c r="P829" s="1">
        <f>IF(ROW()&lt;$S$4+2,IF('XML a procesar'!A828="",P828,IF(MID('XML a procesar'!A828,1,1)="&lt;",P828,P828+1)),P828)</f>
        <v>1</v>
      </c>
      <c r="Q829" s="3"/>
    </row>
    <row r="830" spans="1:17" x14ac:dyDescent="0.25">
      <c r="A830" s="1" t="str">
        <f>IF('XML a procesar'!A829&gt;0,'XML a procesar'!A829,"")</f>
        <v/>
      </c>
      <c r="B830" s="7">
        <f t="shared" si="136"/>
        <v>0</v>
      </c>
      <c r="C830" s="1">
        <f t="shared" si="139"/>
        <v>0</v>
      </c>
      <c r="D830" s="1">
        <f t="shared" si="137"/>
        <v>0</v>
      </c>
      <c r="E830" s="1">
        <f t="shared" si="140"/>
        <v>0</v>
      </c>
      <c r="F830" s="1" t="str">
        <f t="shared" ca="1" si="138"/>
        <v/>
      </c>
      <c r="G830" s="1">
        <f t="shared" ca="1" si="141"/>
        <v>0</v>
      </c>
      <c r="H830" s="1">
        <f ca="1">IF(AND(G829&gt;0,G830&gt;G829,NOT(ISERROR(MATCH(G829,D:D,0)))),H829+1,H829)</f>
        <v>0</v>
      </c>
      <c r="I830" s="1">
        <f t="shared" ca="1" si="142"/>
        <v>0</v>
      </c>
      <c r="J830" s="7" t="str">
        <f t="shared" ca="1" si="143"/>
        <v/>
      </c>
      <c r="K830" s="1" t="str">
        <f ca="1">IF(J830="Linea_para_MAIL_creada_por_LuXML",IF(ISERROR(MATCH(INDIRECT(ADDRESS(ROW()-G830,7)),D:D,0)),J830,INDIRECT(ADDRESS(MATCH(INDIRECT(ADDRESS(ROW()-G830,7)),D:D,0),1))),J830)</f>
        <v/>
      </c>
      <c r="L830" s="7">
        <f t="shared" ca="1" si="144"/>
        <v>0</v>
      </c>
      <c r="M830" s="7" t="str">
        <f t="shared" ca="1" si="146"/>
        <v/>
      </c>
      <c r="N830" s="7">
        <f t="shared" ca="1" si="145"/>
        <v>0</v>
      </c>
      <c r="O830" s="9" t="str">
        <f ca="1">IF(N830&gt;-1,INDIRECT(ADDRESS(ROW(),13)),IF(N830&lt;N829,CONCATENATE("&lt;page-count count=",CHAR(34),1+LARGE(N:N,1)-LARGE(N:N,2),CHAR(34),"/&gt;"),INDIRECT(ADDRESS(ROW()-1,13))))</f>
        <v/>
      </c>
      <c r="P830" s="1">
        <f>IF(ROW()&lt;$S$4+2,IF('XML a procesar'!A829="",P829,IF(MID('XML a procesar'!A829,1,1)="&lt;",P829,P829+1)),P829)</f>
        <v>1</v>
      </c>
      <c r="Q830" s="3"/>
    </row>
    <row r="831" spans="1:17" x14ac:dyDescent="0.25">
      <c r="A831" s="1" t="str">
        <f>IF('XML a procesar'!A830&gt;0,'XML a procesar'!A830,"")</f>
        <v/>
      </c>
      <c r="B831" s="7">
        <f t="shared" si="136"/>
        <v>0</v>
      </c>
      <c r="C831" s="1">
        <f t="shared" si="139"/>
        <v>0</v>
      </c>
      <c r="D831" s="1">
        <f t="shared" si="137"/>
        <v>0</v>
      </c>
      <c r="E831" s="1">
        <f t="shared" si="140"/>
        <v>0</v>
      </c>
      <c r="F831" s="1" t="str">
        <f t="shared" ca="1" si="138"/>
        <v/>
      </c>
      <c r="G831" s="1">
        <f t="shared" ca="1" si="141"/>
        <v>0</v>
      </c>
      <c r="H831" s="1">
        <f ca="1">IF(AND(G830&gt;0,G831&gt;G830,NOT(ISERROR(MATCH(G830,D:D,0)))),H830+1,H830)</f>
        <v>0</v>
      </c>
      <c r="I831" s="1">
        <f t="shared" ca="1" si="142"/>
        <v>0</v>
      </c>
      <c r="J831" s="7" t="str">
        <f t="shared" ca="1" si="143"/>
        <v/>
      </c>
      <c r="K831" s="1" t="str">
        <f ca="1">IF(J831="Linea_para_MAIL_creada_por_LuXML",IF(ISERROR(MATCH(INDIRECT(ADDRESS(ROW()-G831,7)),D:D,0)),J831,INDIRECT(ADDRESS(MATCH(INDIRECT(ADDRESS(ROW()-G831,7)),D:D,0),1))),J831)</f>
        <v/>
      </c>
      <c r="L831" s="7">
        <f t="shared" ca="1" si="144"/>
        <v>0</v>
      </c>
      <c r="M831" s="7" t="str">
        <f t="shared" ca="1" si="146"/>
        <v/>
      </c>
      <c r="N831" s="7">
        <f t="shared" ca="1" si="145"/>
        <v>0</v>
      </c>
      <c r="O831" s="9" t="str">
        <f ca="1">IF(N831&gt;-1,INDIRECT(ADDRESS(ROW(),13)),IF(N831&lt;N830,CONCATENATE("&lt;page-count count=",CHAR(34),1+LARGE(N:N,1)-LARGE(N:N,2),CHAR(34),"/&gt;"),INDIRECT(ADDRESS(ROW()-1,13))))</f>
        <v/>
      </c>
      <c r="P831" s="1">
        <f>IF(ROW()&lt;$S$4+2,IF('XML a procesar'!A830="",P830,IF(MID('XML a procesar'!A830,1,1)="&lt;",P830,P830+1)),P830)</f>
        <v>1</v>
      </c>
      <c r="Q831" s="3"/>
    </row>
    <row r="832" spans="1:17" x14ac:dyDescent="0.25">
      <c r="A832" s="1" t="str">
        <f>IF('XML a procesar'!A831&gt;0,'XML a procesar'!A831,"")</f>
        <v/>
      </c>
      <c r="B832" s="7">
        <f t="shared" si="136"/>
        <v>0</v>
      </c>
      <c r="C832" s="1">
        <f t="shared" si="139"/>
        <v>0</v>
      </c>
      <c r="D832" s="1">
        <f t="shared" si="137"/>
        <v>0</v>
      </c>
      <c r="E832" s="1">
        <f t="shared" si="140"/>
        <v>0</v>
      </c>
      <c r="F832" s="1" t="str">
        <f t="shared" ca="1" si="138"/>
        <v/>
      </c>
      <c r="G832" s="1">
        <f t="shared" ca="1" si="141"/>
        <v>0</v>
      </c>
      <c r="H832" s="1">
        <f ca="1">IF(AND(G831&gt;0,G832&gt;G831,NOT(ISERROR(MATCH(G831,D:D,0)))),H831+1,H831)</f>
        <v>0</v>
      </c>
      <c r="I832" s="1">
        <f t="shared" ca="1" si="142"/>
        <v>0</v>
      </c>
      <c r="J832" s="7" t="str">
        <f t="shared" ca="1" si="143"/>
        <v/>
      </c>
      <c r="K832" s="1" t="str">
        <f ca="1">IF(J832="Linea_para_MAIL_creada_por_LuXML",IF(ISERROR(MATCH(INDIRECT(ADDRESS(ROW()-G832,7)),D:D,0)),J832,INDIRECT(ADDRESS(MATCH(INDIRECT(ADDRESS(ROW()-G832,7)),D:D,0),1))),J832)</f>
        <v/>
      </c>
      <c r="L832" s="7">
        <f t="shared" ca="1" si="144"/>
        <v>0</v>
      </c>
      <c r="M832" s="7" t="str">
        <f t="shared" ca="1" si="146"/>
        <v/>
      </c>
      <c r="N832" s="7">
        <f t="shared" ca="1" si="145"/>
        <v>0</v>
      </c>
      <c r="O832" s="9" t="str">
        <f ca="1">IF(N832&gt;-1,INDIRECT(ADDRESS(ROW(),13)),IF(N832&lt;N831,CONCATENATE("&lt;page-count count=",CHAR(34),1+LARGE(N:N,1)-LARGE(N:N,2),CHAR(34),"/&gt;"),INDIRECT(ADDRESS(ROW()-1,13))))</f>
        <v/>
      </c>
      <c r="P832" s="1">
        <f>IF(ROW()&lt;$S$4+2,IF('XML a procesar'!A831="",P831,IF(MID('XML a procesar'!A831,1,1)="&lt;",P831,P831+1)),P831)</f>
        <v>1</v>
      </c>
      <c r="Q832" s="3"/>
    </row>
    <row r="833" spans="1:17" x14ac:dyDescent="0.25">
      <c r="A833" s="1" t="str">
        <f>IF('XML a procesar'!A832&gt;0,'XML a procesar'!A832,"")</f>
        <v/>
      </c>
      <c r="B833" s="7">
        <f t="shared" si="136"/>
        <v>0</v>
      </c>
      <c r="C833" s="1">
        <f t="shared" si="139"/>
        <v>0</v>
      </c>
      <c r="D833" s="1">
        <f t="shared" si="137"/>
        <v>0</v>
      </c>
      <c r="E833" s="1">
        <f t="shared" si="140"/>
        <v>0</v>
      </c>
      <c r="F833" s="1" t="str">
        <f t="shared" ca="1" si="138"/>
        <v/>
      </c>
      <c r="G833" s="1">
        <f t="shared" ca="1" si="141"/>
        <v>0</v>
      </c>
      <c r="H833" s="1">
        <f ca="1">IF(AND(G832&gt;0,G833&gt;G832,NOT(ISERROR(MATCH(G832,D:D,0)))),H832+1,H832)</f>
        <v>0</v>
      </c>
      <c r="I833" s="1">
        <f t="shared" ca="1" si="142"/>
        <v>0</v>
      </c>
      <c r="J833" s="7" t="str">
        <f t="shared" ca="1" si="143"/>
        <v/>
      </c>
      <c r="K833" s="1" t="str">
        <f ca="1">IF(J833="Linea_para_MAIL_creada_por_LuXML",IF(ISERROR(MATCH(INDIRECT(ADDRESS(ROW()-G833,7)),D:D,0)),J833,INDIRECT(ADDRESS(MATCH(INDIRECT(ADDRESS(ROW()-G833,7)),D:D,0),1))),J833)</f>
        <v/>
      </c>
      <c r="L833" s="7">
        <f t="shared" ca="1" si="144"/>
        <v>0</v>
      </c>
      <c r="M833" s="7" t="str">
        <f t="shared" ca="1" si="146"/>
        <v/>
      </c>
      <c r="N833" s="7">
        <f t="shared" ca="1" si="145"/>
        <v>0</v>
      </c>
      <c r="O833" s="9" t="str">
        <f ca="1">IF(N833&gt;-1,INDIRECT(ADDRESS(ROW(),13)),IF(N833&lt;N832,CONCATENATE("&lt;page-count count=",CHAR(34),1+LARGE(N:N,1)-LARGE(N:N,2),CHAR(34),"/&gt;"),INDIRECT(ADDRESS(ROW()-1,13))))</f>
        <v/>
      </c>
      <c r="P833" s="1">
        <f>IF(ROW()&lt;$S$4+2,IF('XML a procesar'!A832="",P832,IF(MID('XML a procesar'!A832,1,1)="&lt;",P832,P832+1)),P832)</f>
        <v>1</v>
      </c>
      <c r="Q833" s="3"/>
    </row>
    <row r="834" spans="1:17" x14ac:dyDescent="0.25">
      <c r="A834" s="1" t="str">
        <f>IF('XML a procesar'!A833&gt;0,'XML a procesar'!A833,"")</f>
        <v/>
      </c>
      <c r="B834" s="7">
        <f t="shared" si="136"/>
        <v>0</v>
      </c>
      <c r="C834" s="1">
        <f t="shared" si="139"/>
        <v>0</v>
      </c>
      <c r="D834" s="1">
        <f t="shared" si="137"/>
        <v>0</v>
      </c>
      <c r="E834" s="1">
        <f t="shared" si="140"/>
        <v>0</v>
      </c>
      <c r="F834" s="1" t="str">
        <f t="shared" ca="1" si="138"/>
        <v/>
      </c>
      <c r="G834" s="1">
        <f t="shared" ca="1" si="141"/>
        <v>0</v>
      </c>
      <c r="H834" s="1">
        <f ca="1">IF(AND(G833&gt;0,G834&gt;G833,NOT(ISERROR(MATCH(G833,D:D,0)))),H833+1,H833)</f>
        <v>0</v>
      </c>
      <c r="I834" s="1">
        <f t="shared" ca="1" si="142"/>
        <v>0</v>
      </c>
      <c r="J834" s="7" t="str">
        <f t="shared" ca="1" si="143"/>
        <v/>
      </c>
      <c r="K834" s="1" t="str">
        <f ca="1">IF(J834="Linea_para_MAIL_creada_por_LuXML",IF(ISERROR(MATCH(INDIRECT(ADDRESS(ROW()-G834,7)),D:D,0)),J834,INDIRECT(ADDRESS(MATCH(INDIRECT(ADDRESS(ROW()-G834,7)),D:D,0),1))),J834)</f>
        <v/>
      </c>
      <c r="L834" s="7">
        <f t="shared" ca="1" si="144"/>
        <v>0</v>
      </c>
      <c r="M834" s="7" t="str">
        <f t="shared" ca="1" si="146"/>
        <v/>
      </c>
      <c r="N834" s="7">
        <f t="shared" ca="1" si="145"/>
        <v>0</v>
      </c>
      <c r="O834" s="9" t="str">
        <f ca="1">IF(N834&gt;-1,INDIRECT(ADDRESS(ROW(),13)),IF(N834&lt;N833,CONCATENATE("&lt;page-count count=",CHAR(34),1+LARGE(N:N,1)-LARGE(N:N,2),CHAR(34),"/&gt;"),INDIRECT(ADDRESS(ROW()-1,13))))</f>
        <v/>
      </c>
      <c r="P834" s="1">
        <f>IF(ROW()&lt;$S$4+2,IF('XML a procesar'!A833="",P833,IF(MID('XML a procesar'!A833,1,1)="&lt;",P833,P833+1)),P833)</f>
        <v>1</v>
      </c>
      <c r="Q834" s="3"/>
    </row>
    <row r="835" spans="1:17" x14ac:dyDescent="0.25">
      <c r="A835" s="1" t="str">
        <f>IF('XML a procesar'!A834&gt;0,'XML a procesar'!A834,"")</f>
        <v/>
      </c>
      <c r="B835" s="7">
        <f t="shared" ref="B835:B898" si="147">IF(ISERROR(FIND("/doi.org/",A835,1)),0,1)</f>
        <v>0</v>
      </c>
      <c r="C835" s="1">
        <f t="shared" si="139"/>
        <v>0</v>
      </c>
      <c r="D835" s="1">
        <f t="shared" ref="D835:D898" si="148">IF(AND(C835&gt;0,LEFT(A835,7)="&lt;email&gt;",ISNUMBER(SEARCH("@",A835,1))),C835,IF(LEFT(A835,10)="&lt;alt-text&gt;",-1,0))</f>
        <v>0</v>
      </c>
      <c r="E835" s="1">
        <f t="shared" si="140"/>
        <v>0</v>
      </c>
      <c r="F835" s="1" t="str">
        <f t="shared" ref="F835:F898" ca="1" si="149">INDIRECT(ADDRESS(ROW()+INDIRECT(ADDRESS(ROW()+E835,5)),1))</f>
        <v/>
      </c>
      <c r="G835" s="1">
        <f t="shared" ca="1" si="141"/>
        <v>0</v>
      </c>
      <c r="H835" s="1">
        <f ca="1">IF(AND(G834&gt;0,G835&gt;G834,NOT(ISERROR(MATCH(G834,D:D,0)))),H834+1,H834)</f>
        <v>0</v>
      </c>
      <c r="I835" s="1">
        <f t="shared" ca="1" si="142"/>
        <v>0</v>
      </c>
      <c r="J835" s="7" t="str">
        <f t="shared" ca="1" si="143"/>
        <v/>
      </c>
      <c r="K835" s="1" t="str">
        <f ca="1">IF(J835="Linea_para_MAIL_creada_por_LuXML",IF(ISERROR(MATCH(INDIRECT(ADDRESS(ROW()-G835,7)),D:D,0)),J835,INDIRECT(ADDRESS(MATCH(INDIRECT(ADDRESS(ROW()-G835,7)),D:D,0),1))),J835)</f>
        <v/>
      </c>
      <c r="L835" s="7">
        <f t="shared" ca="1" si="144"/>
        <v>0</v>
      </c>
      <c r="M835" s="7" t="str">
        <f t="shared" ca="1" si="146"/>
        <v/>
      </c>
      <c r="N835" s="7">
        <f t="shared" ca="1" si="145"/>
        <v>0</v>
      </c>
      <c r="O835" s="9" t="str">
        <f ca="1">IF(N835&gt;-1,INDIRECT(ADDRESS(ROW(),13)),IF(N835&lt;N834,CONCATENATE("&lt;page-count count=",CHAR(34),1+LARGE(N:N,1)-LARGE(N:N,2),CHAR(34),"/&gt;"),INDIRECT(ADDRESS(ROW()-1,13))))</f>
        <v/>
      </c>
      <c r="P835" s="1">
        <f>IF(ROW()&lt;$S$4+2,IF('XML a procesar'!A834="",P834,IF(MID('XML a procesar'!A834,1,1)="&lt;",P834,P834+1)),P834)</f>
        <v>1</v>
      </c>
      <c r="Q835" s="3"/>
    </row>
    <row r="836" spans="1:17" x14ac:dyDescent="0.25">
      <c r="A836" s="1" t="str">
        <f>IF('XML a procesar'!A835&gt;0,'XML a procesar'!A835,"")</f>
        <v/>
      </c>
      <c r="B836" s="7">
        <f t="shared" si="147"/>
        <v>0</v>
      </c>
      <c r="C836" s="1">
        <f t="shared" ref="C836:C899" si="150">IF(LEFT(A835,16)="&lt;contrib contrib",C835+1,IF(LEFT(A835,16)="&lt;/contrib-group&gt;",0,IF(LEFT(A835,10)="&lt;/contrib&gt;",C835,C835)))</f>
        <v>0</v>
      </c>
      <c r="D836" s="1">
        <f t="shared" si="148"/>
        <v>0</v>
      </c>
      <c r="E836" s="1">
        <f t="shared" ref="E836:E899" si="151">IF(D836=0,E835,E835+1)</f>
        <v>0</v>
      </c>
      <c r="F836" s="1" t="str">
        <f t="shared" ca="1" si="149"/>
        <v/>
      </c>
      <c r="G836" s="1">
        <f t="shared" ref="G836:G899" ca="1" si="152">IF(LEFT(F836,7)="&lt;aff id",_xlfn.NUMBERVALUE(MID(F836,13,LEN(F836)-14)),IF(F836="&lt;/aff&gt;",G835+1,G835))</f>
        <v>0</v>
      </c>
      <c r="H836" s="1">
        <f ca="1">IF(AND(G835&gt;0,G836&gt;G835,NOT(ISERROR(MATCH(G835,D:D,0)))),H835+1,H835)</f>
        <v>0</v>
      </c>
      <c r="I836" s="1">
        <f t="shared" ref="I836:I899" ca="1" si="153">INDIRECT(ADDRESS(ROW()-INDIRECT(ADDRESS(ROW()-H836,8)),8))</f>
        <v>0</v>
      </c>
      <c r="J836" s="7" t="str">
        <f t="shared" ref="J836:J899" ca="1" si="154">IF(J835="Linea_para_MAIL_creada_por_LuXML","&lt;/aff&gt;",IF(I836&gt;INDIRECT(ADDRESS(ROW()-I836-1,8)),"Linea_para_MAIL_creada_por_LuXML",INDIRECT(ADDRESS(ROW()-I836,6))))</f>
        <v/>
      </c>
      <c r="K836" s="1" t="str">
        <f ca="1">IF(J836="Linea_para_MAIL_creada_por_LuXML",IF(ISERROR(MATCH(INDIRECT(ADDRESS(ROW()-G836,7)),D:D,0)),J836,INDIRECT(ADDRESS(MATCH(INDIRECT(ADDRESS(ROW()-G836,7)),D:D,0),1))),J836)</f>
        <v/>
      </c>
      <c r="L836" s="7">
        <f t="shared" ref="L836:L899" ca="1" si="155">IF(OR(MID(K834,3,5)="page&gt;",MID(K835,3,5)="page&gt;"),L835,IF(OR(K835="&lt;history&gt;",K836="&lt;history&gt;"),L835+1,L835))</f>
        <v>0</v>
      </c>
      <c r="M836" s="7" t="str">
        <f t="shared" ca="1" si="146"/>
        <v/>
      </c>
      <c r="N836" s="7">
        <f t="shared" ref="N836:N899" ca="1" si="156">IF(N835=-1,-1,IF(M836="&lt;/counts&gt;",-1,IF(OR(LEFT(M836,7)="&lt;fpage&gt;",LEFT(M836,7)="&lt;lpage&gt;"),VALUE(MID(M836,8,LEN(M836)-15)),0)))</f>
        <v>0</v>
      </c>
      <c r="O836" s="9" t="str">
        <f ca="1">IF(N836&gt;-1,INDIRECT(ADDRESS(ROW(),13)),IF(N836&lt;N835,CONCATENATE("&lt;page-count count=",CHAR(34),1+LARGE(N:N,1)-LARGE(N:N,2),CHAR(34),"/&gt;"),INDIRECT(ADDRESS(ROW()-1,13))))</f>
        <v/>
      </c>
      <c r="P836" s="1">
        <f>IF(ROW()&lt;$S$4+2,IF('XML a procesar'!A835="",P835,IF(MID('XML a procesar'!A835,1,1)="&lt;",P835,P835+1)),P835)</f>
        <v>1</v>
      </c>
      <c r="Q836" s="3"/>
    </row>
    <row r="837" spans="1:17" x14ac:dyDescent="0.25">
      <c r="A837" s="1" t="str">
        <f>IF('XML a procesar'!A836&gt;0,'XML a procesar'!A836,"")</f>
        <v/>
      </c>
      <c r="B837" s="7">
        <f t="shared" si="147"/>
        <v>0</v>
      </c>
      <c r="C837" s="1">
        <f t="shared" si="150"/>
        <v>0</v>
      </c>
      <c r="D837" s="1">
        <f t="shared" si="148"/>
        <v>0</v>
      </c>
      <c r="E837" s="1">
        <f t="shared" si="151"/>
        <v>0</v>
      </c>
      <c r="F837" s="1" t="str">
        <f t="shared" ca="1" si="149"/>
        <v/>
      </c>
      <c r="G837" s="1">
        <f t="shared" ca="1" si="152"/>
        <v>0</v>
      </c>
      <c r="H837" s="1">
        <f ca="1">IF(AND(G836&gt;0,G837&gt;G836,NOT(ISERROR(MATCH(G836,D:D,0)))),H836+1,H836)</f>
        <v>0</v>
      </c>
      <c r="I837" s="1">
        <f t="shared" ca="1" si="153"/>
        <v>0</v>
      </c>
      <c r="J837" s="7" t="str">
        <f t="shared" ca="1" si="154"/>
        <v/>
      </c>
      <c r="K837" s="1" t="str">
        <f ca="1">IF(J837="Linea_para_MAIL_creada_por_LuXML",IF(ISERROR(MATCH(INDIRECT(ADDRESS(ROW()-G837,7)),D:D,0)),J837,INDIRECT(ADDRESS(MATCH(INDIRECT(ADDRESS(ROW()-G837,7)),D:D,0),1))),J837)</f>
        <v/>
      </c>
      <c r="L837" s="7">
        <f t="shared" ca="1" si="155"/>
        <v>0</v>
      </c>
      <c r="M837" s="7" t="str">
        <f t="shared" ca="1" si="146"/>
        <v/>
      </c>
      <c r="N837" s="7">
        <f t="shared" ca="1" si="156"/>
        <v>0</v>
      </c>
      <c r="O837" s="9" t="str">
        <f ca="1">IF(N837&gt;-1,INDIRECT(ADDRESS(ROW(),13)),IF(N837&lt;N836,CONCATENATE("&lt;page-count count=",CHAR(34),1+LARGE(N:N,1)-LARGE(N:N,2),CHAR(34),"/&gt;"),INDIRECT(ADDRESS(ROW()-1,13))))</f>
        <v/>
      </c>
      <c r="P837" s="1">
        <f>IF(ROW()&lt;$S$4+2,IF('XML a procesar'!A836="",P836,IF(MID('XML a procesar'!A836,1,1)="&lt;",P836,P836+1)),P836)</f>
        <v>1</v>
      </c>
      <c r="Q837" s="3"/>
    </row>
    <row r="838" spans="1:17" x14ac:dyDescent="0.25">
      <c r="A838" s="1" t="str">
        <f>IF('XML a procesar'!A837&gt;0,'XML a procesar'!A837,"")</f>
        <v/>
      </c>
      <c r="B838" s="7">
        <f t="shared" si="147"/>
        <v>0</v>
      </c>
      <c r="C838" s="1">
        <f t="shared" si="150"/>
        <v>0</v>
      </c>
      <c r="D838" s="1">
        <f t="shared" si="148"/>
        <v>0</v>
      </c>
      <c r="E838" s="1">
        <f t="shared" si="151"/>
        <v>0</v>
      </c>
      <c r="F838" s="1" t="str">
        <f t="shared" ca="1" si="149"/>
        <v/>
      </c>
      <c r="G838" s="1">
        <f t="shared" ca="1" si="152"/>
        <v>0</v>
      </c>
      <c r="H838" s="1">
        <f ca="1">IF(AND(G837&gt;0,G838&gt;G837,NOT(ISERROR(MATCH(G837,D:D,0)))),H837+1,H837)</f>
        <v>0</v>
      </c>
      <c r="I838" s="1">
        <f t="shared" ca="1" si="153"/>
        <v>0</v>
      </c>
      <c r="J838" s="7" t="str">
        <f t="shared" ca="1" si="154"/>
        <v/>
      </c>
      <c r="K838" s="1" t="str">
        <f ca="1">IF(J838="Linea_para_MAIL_creada_por_LuXML",IF(ISERROR(MATCH(INDIRECT(ADDRESS(ROW()-G838,7)),D:D,0)),J838,INDIRECT(ADDRESS(MATCH(INDIRECT(ADDRESS(ROW()-G838,7)),D:D,0),1))),J838)</f>
        <v/>
      </c>
      <c r="L838" s="7">
        <f t="shared" ca="1" si="155"/>
        <v>0</v>
      </c>
      <c r="M838" s="7" t="str">
        <f t="shared" ref="M838:M901" ca="1" si="157">IF(L838&gt;L837,IF(L838=1,CONCATENATE("&lt;fpage&gt;",$S$10,"&lt;/fpage&gt;"),CONCATENATE("&lt;lpage&gt;",$S$10+1,"&lt;/lpage&gt;")),IF(ISERROR(INDIRECT(ADDRESS(ROW()-L838,11),1)),"",INDIRECT(ADDRESS(ROW()-L838,11),1)))</f>
        <v/>
      </c>
      <c r="N838" s="7">
        <f t="shared" ca="1" si="156"/>
        <v>0</v>
      </c>
      <c r="O838" s="9" t="str">
        <f ca="1">IF(N838&gt;-1,INDIRECT(ADDRESS(ROW(),13)),IF(N838&lt;N837,CONCATENATE("&lt;page-count count=",CHAR(34),1+LARGE(N:N,1)-LARGE(N:N,2),CHAR(34),"/&gt;"),INDIRECT(ADDRESS(ROW()-1,13))))</f>
        <v/>
      </c>
      <c r="P838" s="1">
        <f>IF(ROW()&lt;$S$4+2,IF('XML a procesar'!A837="",P837,IF(MID('XML a procesar'!A837,1,1)="&lt;",P837,P837+1)),P837)</f>
        <v>1</v>
      </c>
      <c r="Q838" s="3"/>
    </row>
    <row r="839" spans="1:17" x14ac:dyDescent="0.25">
      <c r="A839" s="1" t="str">
        <f>IF('XML a procesar'!A838&gt;0,'XML a procesar'!A838,"")</f>
        <v/>
      </c>
      <c r="B839" s="7">
        <f t="shared" si="147"/>
        <v>0</v>
      </c>
      <c r="C839" s="1">
        <f t="shared" si="150"/>
        <v>0</v>
      </c>
      <c r="D839" s="1">
        <f t="shared" si="148"/>
        <v>0</v>
      </c>
      <c r="E839" s="1">
        <f t="shared" si="151"/>
        <v>0</v>
      </c>
      <c r="F839" s="1" t="str">
        <f t="shared" ca="1" si="149"/>
        <v/>
      </c>
      <c r="G839" s="1">
        <f t="shared" ca="1" si="152"/>
        <v>0</v>
      </c>
      <c r="H839" s="1">
        <f ca="1">IF(AND(G838&gt;0,G839&gt;G838,NOT(ISERROR(MATCH(G838,D:D,0)))),H838+1,H838)</f>
        <v>0</v>
      </c>
      <c r="I839" s="1">
        <f t="shared" ca="1" si="153"/>
        <v>0</v>
      </c>
      <c r="J839" s="7" t="str">
        <f t="shared" ca="1" si="154"/>
        <v/>
      </c>
      <c r="K839" s="1" t="str">
        <f ca="1">IF(J839="Linea_para_MAIL_creada_por_LuXML",IF(ISERROR(MATCH(INDIRECT(ADDRESS(ROW()-G839,7)),D:D,0)),J839,INDIRECT(ADDRESS(MATCH(INDIRECT(ADDRESS(ROW()-G839,7)),D:D,0),1))),J839)</f>
        <v/>
      </c>
      <c r="L839" s="7">
        <f t="shared" ca="1" si="155"/>
        <v>0</v>
      </c>
      <c r="M839" s="7" t="str">
        <f t="shared" ca="1" si="157"/>
        <v/>
      </c>
      <c r="N839" s="7">
        <f t="shared" ca="1" si="156"/>
        <v>0</v>
      </c>
      <c r="O839" s="9" t="str">
        <f ca="1">IF(N839&gt;-1,INDIRECT(ADDRESS(ROW(),13)),IF(N839&lt;N838,CONCATENATE("&lt;page-count count=",CHAR(34),1+LARGE(N:N,1)-LARGE(N:N,2),CHAR(34),"/&gt;"),INDIRECT(ADDRESS(ROW()-1,13))))</f>
        <v/>
      </c>
      <c r="P839" s="1">
        <f>IF(ROW()&lt;$S$4+2,IF('XML a procesar'!A838="",P838,IF(MID('XML a procesar'!A838,1,1)="&lt;",P838,P838+1)),P838)</f>
        <v>1</v>
      </c>
      <c r="Q839" s="3"/>
    </row>
    <row r="840" spans="1:17" x14ac:dyDescent="0.25">
      <c r="A840" s="1" t="str">
        <f>IF('XML a procesar'!A839&gt;0,'XML a procesar'!A839,"")</f>
        <v/>
      </c>
      <c r="B840" s="7">
        <f t="shared" si="147"/>
        <v>0</v>
      </c>
      <c r="C840" s="1">
        <f t="shared" si="150"/>
        <v>0</v>
      </c>
      <c r="D840" s="1">
        <f t="shared" si="148"/>
        <v>0</v>
      </c>
      <c r="E840" s="1">
        <f t="shared" si="151"/>
        <v>0</v>
      </c>
      <c r="F840" s="1" t="str">
        <f t="shared" ca="1" si="149"/>
        <v/>
      </c>
      <c r="G840" s="1">
        <f t="shared" ca="1" si="152"/>
        <v>0</v>
      </c>
      <c r="H840" s="1">
        <f ca="1">IF(AND(G839&gt;0,G840&gt;G839,NOT(ISERROR(MATCH(G839,D:D,0)))),H839+1,H839)</f>
        <v>0</v>
      </c>
      <c r="I840" s="1">
        <f t="shared" ca="1" si="153"/>
        <v>0</v>
      </c>
      <c r="J840" s="7" t="str">
        <f t="shared" ca="1" si="154"/>
        <v/>
      </c>
      <c r="K840" s="1" t="str">
        <f ca="1">IF(J840="Linea_para_MAIL_creada_por_LuXML",IF(ISERROR(MATCH(INDIRECT(ADDRESS(ROW()-G840,7)),D:D,0)),J840,INDIRECT(ADDRESS(MATCH(INDIRECT(ADDRESS(ROW()-G840,7)),D:D,0),1))),J840)</f>
        <v/>
      </c>
      <c r="L840" s="7">
        <f t="shared" ca="1" si="155"/>
        <v>0</v>
      </c>
      <c r="M840" s="7" t="str">
        <f t="shared" ca="1" si="157"/>
        <v/>
      </c>
      <c r="N840" s="7">
        <f t="shared" ca="1" si="156"/>
        <v>0</v>
      </c>
      <c r="O840" s="9" t="str">
        <f ca="1">IF(N840&gt;-1,INDIRECT(ADDRESS(ROW(),13)),IF(N840&lt;N839,CONCATENATE("&lt;page-count count=",CHAR(34),1+LARGE(N:N,1)-LARGE(N:N,2),CHAR(34),"/&gt;"),INDIRECT(ADDRESS(ROW()-1,13))))</f>
        <v/>
      </c>
      <c r="P840" s="1">
        <f>IF(ROW()&lt;$S$4+2,IF('XML a procesar'!A839="",P839,IF(MID('XML a procesar'!A839,1,1)="&lt;",P839,P839+1)),P839)</f>
        <v>1</v>
      </c>
      <c r="Q840" s="3"/>
    </row>
    <row r="841" spans="1:17" x14ac:dyDescent="0.25">
      <c r="A841" s="1" t="str">
        <f>IF('XML a procesar'!A840&gt;0,'XML a procesar'!A840,"")</f>
        <v/>
      </c>
      <c r="B841" s="7">
        <f t="shared" si="147"/>
        <v>0</v>
      </c>
      <c r="C841" s="1">
        <f t="shared" si="150"/>
        <v>0</v>
      </c>
      <c r="D841" s="1">
        <f t="shared" si="148"/>
        <v>0</v>
      </c>
      <c r="E841" s="1">
        <f t="shared" si="151"/>
        <v>0</v>
      </c>
      <c r="F841" s="1" t="str">
        <f t="shared" ca="1" si="149"/>
        <v/>
      </c>
      <c r="G841" s="1">
        <f t="shared" ca="1" si="152"/>
        <v>0</v>
      </c>
      <c r="H841" s="1">
        <f ca="1">IF(AND(G840&gt;0,G841&gt;G840,NOT(ISERROR(MATCH(G840,D:D,0)))),H840+1,H840)</f>
        <v>0</v>
      </c>
      <c r="I841" s="1">
        <f t="shared" ca="1" si="153"/>
        <v>0</v>
      </c>
      <c r="J841" s="7" t="str">
        <f t="shared" ca="1" si="154"/>
        <v/>
      </c>
      <c r="K841" s="1" t="str">
        <f ca="1">IF(J841="Linea_para_MAIL_creada_por_LuXML",IF(ISERROR(MATCH(INDIRECT(ADDRESS(ROW()-G841,7)),D:D,0)),J841,INDIRECT(ADDRESS(MATCH(INDIRECT(ADDRESS(ROW()-G841,7)),D:D,0),1))),J841)</f>
        <v/>
      </c>
      <c r="L841" s="7">
        <f t="shared" ca="1" si="155"/>
        <v>0</v>
      </c>
      <c r="M841" s="7" t="str">
        <f t="shared" ca="1" si="157"/>
        <v/>
      </c>
      <c r="N841" s="7">
        <f t="shared" ca="1" si="156"/>
        <v>0</v>
      </c>
      <c r="O841" s="9" t="str">
        <f ca="1">IF(N841&gt;-1,INDIRECT(ADDRESS(ROW(),13)),IF(N841&lt;N840,CONCATENATE("&lt;page-count count=",CHAR(34),1+LARGE(N:N,1)-LARGE(N:N,2),CHAR(34),"/&gt;"),INDIRECT(ADDRESS(ROW()-1,13))))</f>
        <v/>
      </c>
      <c r="P841" s="1">
        <f>IF(ROW()&lt;$S$4+2,IF('XML a procesar'!A840="",P840,IF(MID('XML a procesar'!A840,1,1)="&lt;",P840,P840+1)),P840)</f>
        <v>1</v>
      </c>
      <c r="Q841" s="3"/>
    </row>
    <row r="842" spans="1:17" x14ac:dyDescent="0.25">
      <c r="A842" s="1" t="str">
        <f>IF('XML a procesar'!A841&gt;0,'XML a procesar'!A841,"")</f>
        <v/>
      </c>
      <c r="B842" s="7">
        <f t="shared" si="147"/>
        <v>0</v>
      </c>
      <c r="C842" s="1">
        <f t="shared" si="150"/>
        <v>0</v>
      </c>
      <c r="D842" s="1">
        <f t="shared" si="148"/>
        <v>0</v>
      </c>
      <c r="E842" s="1">
        <f t="shared" si="151"/>
        <v>0</v>
      </c>
      <c r="F842" s="1" t="str">
        <f t="shared" ca="1" si="149"/>
        <v/>
      </c>
      <c r="G842" s="1">
        <f t="shared" ca="1" si="152"/>
        <v>0</v>
      </c>
      <c r="H842" s="1">
        <f ca="1">IF(AND(G841&gt;0,G842&gt;G841,NOT(ISERROR(MATCH(G841,D:D,0)))),H841+1,H841)</f>
        <v>0</v>
      </c>
      <c r="I842" s="1">
        <f t="shared" ca="1" si="153"/>
        <v>0</v>
      </c>
      <c r="J842" s="7" t="str">
        <f t="shared" ca="1" si="154"/>
        <v/>
      </c>
      <c r="K842" s="1" t="str">
        <f ca="1">IF(J842="Linea_para_MAIL_creada_por_LuXML",IF(ISERROR(MATCH(INDIRECT(ADDRESS(ROW()-G842,7)),D:D,0)),J842,INDIRECT(ADDRESS(MATCH(INDIRECT(ADDRESS(ROW()-G842,7)),D:D,0),1))),J842)</f>
        <v/>
      </c>
      <c r="L842" s="7">
        <f t="shared" ca="1" si="155"/>
        <v>0</v>
      </c>
      <c r="M842" s="7" t="str">
        <f t="shared" ca="1" si="157"/>
        <v/>
      </c>
      <c r="N842" s="7">
        <f t="shared" ca="1" si="156"/>
        <v>0</v>
      </c>
      <c r="O842" s="9" t="str">
        <f ca="1">IF(N842&gt;-1,INDIRECT(ADDRESS(ROW(),13)),IF(N842&lt;N841,CONCATENATE("&lt;page-count count=",CHAR(34),1+LARGE(N:N,1)-LARGE(N:N,2),CHAR(34),"/&gt;"),INDIRECT(ADDRESS(ROW()-1,13))))</f>
        <v/>
      </c>
      <c r="P842" s="1">
        <f>IF(ROW()&lt;$S$4+2,IF('XML a procesar'!A841="",P841,IF(MID('XML a procesar'!A841,1,1)="&lt;",P841,P841+1)),P841)</f>
        <v>1</v>
      </c>
      <c r="Q842" s="3"/>
    </row>
    <row r="843" spans="1:17" x14ac:dyDescent="0.25">
      <c r="A843" s="1" t="str">
        <f>IF('XML a procesar'!A842&gt;0,'XML a procesar'!A842,"")</f>
        <v/>
      </c>
      <c r="B843" s="7">
        <f t="shared" si="147"/>
        <v>0</v>
      </c>
      <c r="C843" s="1">
        <f t="shared" si="150"/>
        <v>0</v>
      </c>
      <c r="D843" s="1">
        <f t="shared" si="148"/>
        <v>0</v>
      </c>
      <c r="E843" s="1">
        <f t="shared" si="151"/>
        <v>0</v>
      </c>
      <c r="F843" s="1" t="str">
        <f t="shared" ca="1" si="149"/>
        <v/>
      </c>
      <c r="G843" s="1">
        <f t="shared" ca="1" si="152"/>
        <v>0</v>
      </c>
      <c r="H843" s="1">
        <f ca="1">IF(AND(G842&gt;0,G843&gt;G842,NOT(ISERROR(MATCH(G842,D:D,0)))),H842+1,H842)</f>
        <v>0</v>
      </c>
      <c r="I843" s="1">
        <f t="shared" ca="1" si="153"/>
        <v>0</v>
      </c>
      <c r="J843" s="7" t="str">
        <f t="shared" ca="1" si="154"/>
        <v/>
      </c>
      <c r="K843" s="1" t="str">
        <f ca="1">IF(J843="Linea_para_MAIL_creada_por_LuXML",IF(ISERROR(MATCH(INDIRECT(ADDRESS(ROW()-G843,7)),D:D,0)),J843,INDIRECT(ADDRESS(MATCH(INDIRECT(ADDRESS(ROW()-G843,7)),D:D,0),1))),J843)</f>
        <v/>
      </c>
      <c r="L843" s="7">
        <f t="shared" ca="1" si="155"/>
        <v>0</v>
      </c>
      <c r="M843" s="7" t="str">
        <f t="shared" ca="1" si="157"/>
        <v/>
      </c>
      <c r="N843" s="7">
        <f t="shared" ca="1" si="156"/>
        <v>0</v>
      </c>
      <c r="O843" s="9" t="str">
        <f ca="1">IF(N843&gt;-1,INDIRECT(ADDRESS(ROW(),13)),IF(N843&lt;N842,CONCATENATE("&lt;page-count count=",CHAR(34),1+LARGE(N:N,1)-LARGE(N:N,2),CHAR(34),"/&gt;"),INDIRECT(ADDRESS(ROW()-1,13))))</f>
        <v/>
      </c>
      <c r="P843" s="1">
        <f>IF(ROW()&lt;$S$4+2,IF('XML a procesar'!A842="",P842,IF(MID('XML a procesar'!A842,1,1)="&lt;",P842,P842+1)),P842)</f>
        <v>1</v>
      </c>
      <c r="Q843" s="3"/>
    </row>
    <row r="844" spans="1:17" x14ac:dyDescent="0.25">
      <c r="A844" s="1" t="str">
        <f>IF('XML a procesar'!A843&gt;0,'XML a procesar'!A843,"")</f>
        <v/>
      </c>
      <c r="B844" s="7">
        <f t="shared" si="147"/>
        <v>0</v>
      </c>
      <c r="C844" s="1">
        <f t="shared" si="150"/>
        <v>0</v>
      </c>
      <c r="D844" s="1">
        <f t="shared" si="148"/>
        <v>0</v>
      </c>
      <c r="E844" s="1">
        <f t="shared" si="151"/>
        <v>0</v>
      </c>
      <c r="F844" s="1" t="str">
        <f t="shared" ca="1" si="149"/>
        <v/>
      </c>
      <c r="G844" s="1">
        <f t="shared" ca="1" si="152"/>
        <v>0</v>
      </c>
      <c r="H844" s="1">
        <f ca="1">IF(AND(G843&gt;0,G844&gt;G843,NOT(ISERROR(MATCH(G843,D:D,0)))),H843+1,H843)</f>
        <v>0</v>
      </c>
      <c r="I844" s="1">
        <f t="shared" ca="1" si="153"/>
        <v>0</v>
      </c>
      <c r="J844" s="7" t="str">
        <f t="shared" ca="1" si="154"/>
        <v/>
      </c>
      <c r="K844" s="1" t="str">
        <f ca="1">IF(J844="Linea_para_MAIL_creada_por_LuXML",IF(ISERROR(MATCH(INDIRECT(ADDRESS(ROW()-G844,7)),D:D,0)),J844,INDIRECT(ADDRESS(MATCH(INDIRECT(ADDRESS(ROW()-G844,7)),D:D,0),1))),J844)</f>
        <v/>
      </c>
      <c r="L844" s="7">
        <f t="shared" ca="1" si="155"/>
        <v>0</v>
      </c>
      <c r="M844" s="7" t="str">
        <f t="shared" ca="1" si="157"/>
        <v/>
      </c>
      <c r="N844" s="7">
        <f t="shared" ca="1" si="156"/>
        <v>0</v>
      </c>
      <c r="O844" s="9" t="str">
        <f ca="1">IF(N844&gt;-1,INDIRECT(ADDRESS(ROW(),13)),IF(N844&lt;N843,CONCATENATE("&lt;page-count count=",CHAR(34),1+LARGE(N:N,1)-LARGE(N:N,2),CHAR(34),"/&gt;"),INDIRECT(ADDRESS(ROW()-1,13))))</f>
        <v/>
      </c>
      <c r="P844" s="1">
        <f>IF(ROW()&lt;$S$4+2,IF('XML a procesar'!A843="",P843,IF(MID('XML a procesar'!A843,1,1)="&lt;",P843,P843+1)),P843)</f>
        <v>1</v>
      </c>
      <c r="Q844" s="3"/>
    </row>
    <row r="845" spans="1:17" x14ac:dyDescent="0.25">
      <c r="A845" s="1" t="str">
        <f>IF('XML a procesar'!A844&gt;0,'XML a procesar'!A844,"")</f>
        <v/>
      </c>
      <c r="B845" s="7">
        <f t="shared" si="147"/>
        <v>0</v>
      </c>
      <c r="C845" s="1">
        <f t="shared" si="150"/>
        <v>0</v>
      </c>
      <c r="D845" s="1">
        <f t="shared" si="148"/>
        <v>0</v>
      </c>
      <c r="E845" s="1">
        <f t="shared" si="151"/>
        <v>0</v>
      </c>
      <c r="F845" s="1" t="str">
        <f t="shared" ca="1" si="149"/>
        <v/>
      </c>
      <c r="G845" s="1">
        <f t="shared" ca="1" si="152"/>
        <v>0</v>
      </c>
      <c r="H845" s="1">
        <f ca="1">IF(AND(G844&gt;0,G845&gt;G844,NOT(ISERROR(MATCH(G844,D:D,0)))),H844+1,H844)</f>
        <v>0</v>
      </c>
      <c r="I845" s="1">
        <f t="shared" ca="1" si="153"/>
        <v>0</v>
      </c>
      <c r="J845" s="7" t="str">
        <f t="shared" ca="1" si="154"/>
        <v/>
      </c>
      <c r="K845" s="1" t="str">
        <f ca="1">IF(J845="Linea_para_MAIL_creada_por_LuXML",IF(ISERROR(MATCH(INDIRECT(ADDRESS(ROW()-G845,7)),D:D,0)),J845,INDIRECT(ADDRESS(MATCH(INDIRECT(ADDRESS(ROW()-G845,7)),D:D,0),1))),J845)</f>
        <v/>
      </c>
      <c r="L845" s="7">
        <f t="shared" ca="1" si="155"/>
        <v>0</v>
      </c>
      <c r="M845" s="7" t="str">
        <f t="shared" ca="1" si="157"/>
        <v/>
      </c>
      <c r="N845" s="7">
        <f t="shared" ca="1" si="156"/>
        <v>0</v>
      </c>
      <c r="O845" s="9" t="str">
        <f ca="1">IF(N845&gt;-1,INDIRECT(ADDRESS(ROW(),13)),IF(N845&lt;N844,CONCATENATE("&lt;page-count count=",CHAR(34),1+LARGE(N:N,1)-LARGE(N:N,2),CHAR(34),"/&gt;"),INDIRECT(ADDRESS(ROW()-1,13))))</f>
        <v/>
      </c>
      <c r="P845" s="1">
        <f>IF(ROW()&lt;$S$4+2,IF('XML a procesar'!A844="",P844,IF(MID('XML a procesar'!A844,1,1)="&lt;",P844,P844+1)),P844)</f>
        <v>1</v>
      </c>
      <c r="Q845" s="3"/>
    </row>
    <row r="846" spans="1:17" x14ac:dyDescent="0.25">
      <c r="A846" s="1" t="str">
        <f>IF('XML a procesar'!A845&gt;0,'XML a procesar'!A845,"")</f>
        <v/>
      </c>
      <c r="B846" s="7">
        <f t="shared" si="147"/>
        <v>0</v>
      </c>
      <c r="C846" s="1">
        <f t="shared" si="150"/>
        <v>0</v>
      </c>
      <c r="D846" s="1">
        <f t="shared" si="148"/>
        <v>0</v>
      </c>
      <c r="E846" s="1">
        <f t="shared" si="151"/>
        <v>0</v>
      </c>
      <c r="F846" s="1" t="str">
        <f t="shared" ca="1" si="149"/>
        <v/>
      </c>
      <c r="G846" s="1">
        <f t="shared" ca="1" si="152"/>
        <v>0</v>
      </c>
      <c r="H846" s="1">
        <f ca="1">IF(AND(G845&gt;0,G846&gt;G845,NOT(ISERROR(MATCH(G845,D:D,0)))),H845+1,H845)</f>
        <v>0</v>
      </c>
      <c r="I846" s="1">
        <f t="shared" ca="1" si="153"/>
        <v>0</v>
      </c>
      <c r="J846" s="7" t="str">
        <f t="shared" ca="1" si="154"/>
        <v/>
      </c>
      <c r="K846" s="1" t="str">
        <f ca="1">IF(J846="Linea_para_MAIL_creada_por_LuXML",IF(ISERROR(MATCH(INDIRECT(ADDRESS(ROW()-G846,7)),D:D,0)),J846,INDIRECT(ADDRESS(MATCH(INDIRECT(ADDRESS(ROW()-G846,7)),D:D,0),1))),J846)</f>
        <v/>
      </c>
      <c r="L846" s="7">
        <f t="shared" ca="1" si="155"/>
        <v>0</v>
      </c>
      <c r="M846" s="7" t="str">
        <f t="shared" ca="1" si="157"/>
        <v/>
      </c>
      <c r="N846" s="7">
        <f t="shared" ca="1" si="156"/>
        <v>0</v>
      </c>
      <c r="O846" s="9" t="str">
        <f ca="1">IF(N846&gt;-1,INDIRECT(ADDRESS(ROW(),13)),IF(N846&lt;N845,CONCATENATE("&lt;page-count count=",CHAR(34),1+LARGE(N:N,1)-LARGE(N:N,2),CHAR(34),"/&gt;"),INDIRECT(ADDRESS(ROW()-1,13))))</f>
        <v/>
      </c>
      <c r="P846" s="1">
        <f>IF(ROW()&lt;$S$4+2,IF('XML a procesar'!A845="",P845,IF(MID('XML a procesar'!A845,1,1)="&lt;",P845,P845+1)),P845)</f>
        <v>1</v>
      </c>
      <c r="Q846" s="3"/>
    </row>
    <row r="847" spans="1:17" x14ac:dyDescent="0.25">
      <c r="A847" s="1" t="str">
        <f>IF('XML a procesar'!A846&gt;0,'XML a procesar'!A846,"")</f>
        <v/>
      </c>
      <c r="B847" s="7">
        <f t="shared" si="147"/>
        <v>0</v>
      </c>
      <c r="C847" s="1">
        <f t="shared" si="150"/>
        <v>0</v>
      </c>
      <c r="D847" s="1">
        <f t="shared" si="148"/>
        <v>0</v>
      </c>
      <c r="E847" s="1">
        <f t="shared" si="151"/>
        <v>0</v>
      </c>
      <c r="F847" s="1" t="str">
        <f t="shared" ca="1" si="149"/>
        <v/>
      </c>
      <c r="G847" s="1">
        <f t="shared" ca="1" si="152"/>
        <v>0</v>
      </c>
      <c r="H847" s="1">
        <f ca="1">IF(AND(G846&gt;0,G847&gt;G846,NOT(ISERROR(MATCH(G846,D:D,0)))),H846+1,H846)</f>
        <v>0</v>
      </c>
      <c r="I847" s="1">
        <f t="shared" ca="1" si="153"/>
        <v>0</v>
      </c>
      <c r="J847" s="7" t="str">
        <f t="shared" ca="1" si="154"/>
        <v/>
      </c>
      <c r="K847" s="1" t="str">
        <f ca="1">IF(J847="Linea_para_MAIL_creada_por_LuXML",IF(ISERROR(MATCH(INDIRECT(ADDRESS(ROW()-G847,7)),D:D,0)),J847,INDIRECT(ADDRESS(MATCH(INDIRECT(ADDRESS(ROW()-G847,7)),D:D,0),1))),J847)</f>
        <v/>
      </c>
      <c r="L847" s="7">
        <f t="shared" ca="1" si="155"/>
        <v>0</v>
      </c>
      <c r="M847" s="7" t="str">
        <f t="shared" ca="1" si="157"/>
        <v/>
      </c>
      <c r="N847" s="7">
        <f t="shared" ca="1" si="156"/>
        <v>0</v>
      </c>
      <c r="O847" s="9" t="str">
        <f ca="1">IF(N847&gt;-1,INDIRECT(ADDRESS(ROW(),13)),IF(N847&lt;N846,CONCATENATE("&lt;page-count count=",CHAR(34),1+LARGE(N:N,1)-LARGE(N:N,2),CHAR(34),"/&gt;"),INDIRECT(ADDRESS(ROW()-1,13))))</f>
        <v/>
      </c>
      <c r="P847" s="1">
        <f>IF(ROW()&lt;$S$4+2,IF('XML a procesar'!A846="",P846,IF(MID('XML a procesar'!A846,1,1)="&lt;",P846,P846+1)),P846)</f>
        <v>1</v>
      </c>
      <c r="Q847" s="3"/>
    </row>
    <row r="848" spans="1:17" x14ac:dyDescent="0.25">
      <c r="A848" s="1" t="str">
        <f>IF('XML a procesar'!A847&gt;0,'XML a procesar'!A847,"")</f>
        <v/>
      </c>
      <c r="B848" s="7">
        <f t="shared" si="147"/>
        <v>0</v>
      </c>
      <c r="C848" s="1">
        <f t="shared" si="150"/>
        <v>0</v>
      </c>
      <c r="D848" s="1">
        <f t="shared" si="148"/>
        <v>0</v>
      </c>
      <c r="E848" s="1">
        <f t="shared" si="151"/>
        <v>0</v>
      </c>
      <c r="F848" s="1" t="str">
        <f t="shared" ca="1" si="149"/>
        <v/>
      </c>
      <c r="G848" s="1">
        <f t="shared" ca="1" si="152"/>
        <v>0</v>
      </c>
      <c r="H848" s="1">
        <f ca="1">IF(AND(G847&gt;0,G848&gt;G847,NOT(ISERROR(MATCH(G847,D:D,0)))),H847+1,H847)</f>
        <v>0</v>
      </c>
      <c r="I848" s="1">
        <f t="shared" ca="1" si="153"/>
        <v>0</v>
      </c>
      <c r="J848" s="7" t="str">
        <f t="shared" ca="1" si="154"/>
        <v/>
      </c>
      <c r="K848" s="1" t="str">
        <f ca="1">IF(J848="Linea_para_MAIL_creada_por_LuXML",IF(ISERROR(MATCH(INDIRECT(ADDRESS(ROW()-G848,7)),D:D,0)),J848,INDIRECT(ADDRESS(MATCH(INDIRECT(ADDRESS(ROW()-G848,7)),D:D,0),1))),J848)</f>
        <v/>
      </c>
      <c r="L848" s="7">
        <f t="shared" ca="1" si="155"/>
        <v>0</v>
      </c>
      <c r="M848" s="7" t="str">
        <f t="shared" ca="1" si="157"/>
        <v/>
      </c>
      <c r="N848" s="7">
        <f t="shared" ca="1" si="156"/>
        <v>0</v>
      </c>
      <c r="O848" s="9" t="str">
        <f ca="1">IF(N848&gt;-1,INDIRECT(ADDRESS(ROW(),13)),IF(N848&lt;N847,CONCATENATE("&lt;page-count count=",CHAR(34),1+LARGE(N:N,1)-LARGE(N:N,2),CHAR(34),"/&gt;"),INDIRECT(ADDRESS(ROW()-1,13))))</f>
        <v/>
      </c>
      <c r="P848" s="1">
        <f>IF(ROW()&lt;$S$4+2,IF('XML a procesar'!A847="",P847,IF(MID('XML a procesar'!A847,1,1)="&lt;",P847,P847+1)),P847)</f>
        <v>1</v>
      </c>
      <c r="Q848" s="3"/>
    </row>
    <row r="849" spans="1:17" x14ac:dyDescent="0.25">
      <c r="A849" s="1" t="str">
        <f>IF('XML a procesar'!A848&gt;0,'XML a procesar'!A848,"")</f>
        <v/>
      </c>
      <c r="B849" s="7">
        <f t="shared" si="147"/>
        <v>0</v>
      </c>
      <c r="C849" s="1">
        <f t="shared" si="150"/>
        <v>0</v>
      </c>
      <c r="D849" s="1">
        <f t="shared" si="148"/>
        <v>0</v>
      </c>
      <c r="E849" s="1">
        <f t="shared" si="151"/>
        <v>0</v>
      </c>
      <c r="F849" s="1" t="str">
        <f t="shared" ca="1" si="149"/>
        <v/>
      </c>
      <c r="G849" s="1">
        <f t="shared" ca="1" si="152"/>
        <v>0</v>
      </c>
      <c r="H849" s="1">
        <f ca="1">IF(AND(G848&gt;0,G849&gt;G848,NOT(ISERROR(MATCH(G848,D:D,0)))),H848+1,H848)</f>
        <v>0</v>
      </c>
      <c r="I849" s="1">
        <f t="shared" ca="1" si="153"/>
        <v>0</v>
      </c>
      <c r="J849" s="7" t="str">
        <f t="shared" ca="1" si="154"/>
        <v/>
      </c>
      <c r="K849" s="1" t="str">
        <f ca="1">IF(J849="Linea_para_MAIL_creada_por_LuXML",IF(ISERROR(MATCH(INDIRECT(ADDRESS(ROW()-G849,7)),D:D,0)),J849,INDIRECT(ADDRESS(MATCH(INDIRECT(ADDRESS(ROW()-G849,7)),D:D,0),1))),J849)</f>
        <v/>
      </c>
      <c r="L849" s="7">
        <f t="shared" ca="1" si="155"/>
        <v>0</v>
      </c>
      <c r="M849" s="7" t="str">
        <f t="shared" ca="1" si="157"/>
        <v/>
      </c>
      <c r="N849" s="7">
        <f t="shared" ca="1" si="156"/>
        <v>0</v>
      </c>
      <c r="O849" s="9" t="str">
        <f ca="1">IF(N849&gt;-1,INDIRECT(ADDRESS(ROW(),13)),IF(N849&lt;N848,CONCATENATE("&lt;page-count count=",CHAR(34),1+LARGE(N:N,1)-LARGE(N:N,2),CHAR(34),"/&gt;"),INDIRECT(ADDRESS(ROW()-1,13))))</f>
        <v/>
      </c>
      <c r="P849" s="1">
        <f>IF(ROW()&lt;$S$4+2,IF('XML a procesar'!A848="",P848,IF(MID('XML a procesar'!A848,1,1)="&lt;",P848,P848+1)),P848)</f>
        <v>1</v>
      </c>
      <c r="Q849" s="3"/>
    </row>
    <row r="850" spans="1:17" x14ac:dyDescent="0.25">
      <c r="A850" s="1" t="str">
        <f>IF('XML a procesar'!A849&gt;0,'XML a procesar'!A849,"")</f>
        <v/>
      </c>
      <c r="B850" s="7">
        <f t="shared" si="147"/>
        <v>0</v>
      </c>
      <c r="C850" s="1">
        <f t="shared" si="150"/>
        <v>0</v>
      </c>
      <c r="D850" s="1">
        <f t="shared" si="148"/>
        <v>0</v>
      </c>
      <c r="E850" s="1">
        <f t="shared" si="151"/>
        <v>0</v>
      </c>
      <c r="F850" s="1" t="str">
        <f t="shared" ca="1" si="149"/>
        <v/>
      </c>
      <c r="G850" s="1">
        <f t="shared" ca="1" si="152"/>
        <v>0</v>
      </c>
      <c r="H850" s="1">
        <f ca="1">IF(AND(G849&gt;0,G850&gt;G849,NOT(ISERROR(MATCH(G849,D:D,0)))),H849+1,H849)</f>
        <v>0</v>
      </c>
      <c r="I850" s="1">
        <f t="shared" ca="1" si="153"/>
        <v>0</v>
      </c>
      <c r="J850" s="7" t="str">
        <f t="shared" ca="1" si="154"/>
        <v/>
      </c>
      <c r="K850" s="1" t="str">
        <f ca="1">IF(J850="Linea_para_MAIL_creada_por_LuXML",IF(ISERROR(MATCH(INDIRECT(ADDRESS(ROW()-G850,7)),D:D,0)),J850,INDIRECT(ADDRESS(MATCH(INDIRECT(ADDRESS(ROW()-G850,7)),D:D,0),1))),J850)</f>
        <v/>
      </c>
      <c r="L850" s="7">
        <f t="shared" ca="1" si="155"/>
        <v>0</v>
      </c>
      <c r="M850" s="7" t="str">
        <f t="shared" ca="1" si="157"/>
        <v/>
      </c>
      <c r="N850" s="7">
        <f t="shared" ca="1" si="156"/>
        <v>0</v>
      </c>
      <c r="O850" s="9" t="str">
        <f ca="1">IF(N850&gt;-1,INDIRECT(ADDRESS(ROW(),13)),IF(N850&lt;N849,CONCATENATE("&lt;page-count count=",CHAR(34),1+LARGE(N:N,1)-LARGE(N:N,2),CHAR(34),"/&gt;"),INDIRECT(ADDRESS(ROW()-1,13))))</f>
        <v/>
      </c>
      <c r="P850" s="1">
        <f>IF(ROW()&lt;$S$4+2,IF('XML a procesar'!A849="",P849,IF(MID('XML a procesar'!A849,1,1)="&lt;",P849,P849+1)),P849)</f>
        <v>1</v>
      </c>
      <c r="Q850" s="3"/>
    </row>
    <row r="851" spans="1:17" x14ac:dyDescent="0.25">
      <c r="A851" s="1" t="str">
        <f>IF('XML a procesar'!A850&gt;0,'XML a procesar'!A850,"")</f>
        <v/>
      </c>
      <c r="B851" s="7">
        <f t="shared" si="147"/>
        <v>0</v>
      </c>
      <c r="C851" s="1">
        <f t="shared" si="150"/>
        <v>0</v>
      </c>
      <c r="D851" s="1">
        <f t="shared" si="148"/>
        <v>0</v>
      </c>
      <c r="E851" s="1">
        <f t="shared" si="151"/>
        <v>0</v>
      </c>
      <c r="F851" s="1" t="str">
        <f t="shared" ca="1" si="149"/>
        <v/>
      </c>
      <c r="G851" s="1">
        <f t="shared" ca="1" si="152"/>
        <v>0</v>
      </c>
      <c r="H851" s="1">
        <f ca="1">IF(AND(G850&gt;0,G851&gt;G850,NOT(ISERROR(MATCH(G850,D:D,0)))),H850+1,H850)</f>
        <v>0</v>
      </c>
      <c r="I851" s="1">
        <f t="shared" ca="1" si="153"/>
        <v>0</v>
      </c>
      <c r="J851" s="7" t="str">
        <f t="shared" ca="1" si="154"/>
        <v/>
      </c>
      <c r="K851" s="1" t="str">
        <f ca="1">IF(J851="Linea_para_MAIL_creada_por_LuXML",IF(ISERROR(MATCH(INDIRECT(ADDRESS(ROW()-G851,7)),D:D,0)),J851,INDIRECT(ADDRESS(MATCH(INDIRECT(ADDRESS(ROW()-G851,7)),D:D,0),1))),J851)</f>
        <v/>
      </c>
      <c r="L851" s="7">
        <f t="shared" ca="1" si="155"/>
        <v>0</v>
      </c>
      <c r="M851" s="7" t="str">
        <f t="shared" ca="1" si="157"/>
        <v/>
      </c>
      <c r="N851" s="7">
        <f t="shared" ca="1" si="156"/>
        <v>0</v>
      </c>
      <c r="O851" s="9" t="str">
        <f ca="1">IF(N851&gt;-1,INDIRECT(ADDRESS(ROW(),13)),IF(N851&lt;N850,CONCATENATE("&lt;page-count count=",CHAR(34),1+LARGE(N:N,1)-LARGE(N:N,2),CHAR(34),"/&gt;"),INDIRECT(ADDRESS(ROW()-1,13))))</f>
        <v/>
      </c>
      <c r="P851" s="1">
        <f>IF(ROW()&lt;$S$4+2,IF('XML a procesar'!A850="",P850,IF(MID('XML a procesar'!A850,1,1)="&lt;",P850,P850+1)),P850)</f>
        <v>1</v>
      </c>
      <c r="Q851" s="3"/>
    </row>
    <row r="852" spans="1:17" x14ac:dyDescent="0.25">
      <c r="A852" s="1" t="str">
        <f>IF('XML a procesar'!A851&gt;0,'XML a procesar'!A851,"")</f>
        <v/>
      </c>
      <c r="B852" s="7">
        <f t="shared" si="147"/>
        <v>0</v>
      </c>
      <c r="C852" s="1">
        <f t="shared" si="150"/>
        <v>0</v>
      </c>
      <c r="D852" s="1">
        <f t="shared" si="148"/>
        <v>0</v>
      </c>
      <c r="E852" s="1">
        <f t="shared" si="151"/>
        <v>0</v>
      </c>
      <c r="F852" s="1" t="str">
        <f t="shared" ca="1" si="149"/>
        <v/>
      </c>
      <c r="G852" s="1">
        <f t="shared" ca="1" si="152"/>
        <v>0</v>
      </c>
      <c r="H852" s="1">
        <f ca="1">IF(AND(G851&gt;0,G852&gt;G851,NOT(ISERROR(MATCH(G851,D:D,0)))),H851+1,H851)</f>
        <v>0</v>
      </c>
      <c r="I852" s="1">
        <f t="shared" ca="1" si="153"/>
        <v>0</v>
      </c>
      <c r="J852" s="7" t="str">
        <f t="shared" ca="1" si="154"/>
        <v/>
      </c>
      <c r="K852" s="1" t="str">
        <f ca="1">IF(J852="Linea_para_MAIL_creada_por_LuXML",IF(ISERROR(MATCH(INDIRECT(ADDRESS(ROW()-G852,7)),D:D,0)),J852,INDIRECT(ADDRESS(MATCH(INDIRECT(ADDRESS(ROW()-G852,7)),D:D,0),1))),J852)</f>
        <v/>
      </c>
      <c r="L852" s="7">
        <f t="shared" ca="1" si="155"/>
        <v>0</v>
      </c>
      <c r="M852" s="7" t="str">
        <f t="shared" ca="1" si="157"/>
        <v/>
      </c>
      <c r="N852" s="7">
        <f t="shared" ca="1" si="156"/>
        <v>0</v>
      </c>
      <c r="O852" s="9" t="str">
        <f ca="1">IF(N852&gt;-1,INDIRECT(ADDRESS(ROW(),13)),IF(N852&lt;N851,CONCATENATE("&lt;page-count count=",CHAR(34),1+LARGE(N:N,1)-LARGE(N:N,2),CHAR(34),"/&gt;"),INDIRECT(ADDRESS(ROW()-1,13))))</f>
        <v/>
      </c>
      <c r="P852" s="1">
        <f>IF(ROW()&lt;$S$4+2,IF('XML a procesar'!A851="",P851,IF(MID('XML a procesar'!A851,1,1)="&lt;",P851,P851+1)),P851)</f>
        <v>1</v>
      </c>
      <c r="Q852" s="3"/>
    </row>
    <row r="853" spans="1:17" x14ac:dyDescent="0.25">
      <c r="A853" s="1" t="str">
        <f>IF('XML a procesar'!A852&gt;0,'XML a procesar'!A852,"")</f>
        <v/>
      </c>
      <c r="B853" s="7">
        <f t="shared" si="147"/>
        <v>0</v>
      </c>
      <c r="C853" s="1">
        <f t="shared" si="150"/>
        <v>0</v>
      </c>
      <c r="D853" s="1">
        <f t="shared" si="148"/>
        <v>0</v>
      </c>
      <c r="E853" s="1">
        <f t="shared" si="151"/>
        <v>0</v>
      </c>
      <c r="F853" s="1" t="str">
        <f t="shared" ca="1" si="149"/>
        <v/>
      </c>
      <c r="G853" s="1">
        <f t="shared" ca="1" si="152"/>
        <v>0</v>
      </c>
      <c r="H853" s="1">
        <f ca="1">IF(AND(G852&gt;0,G853&gt;G852,NOT(ISERROR(MATCH(G852,D:D,0)))),H852+1,H852)</f>
        <v>0</v>
      </c>
      <c r="I853" s="1">
        <f t="shared" ca="1" si="153"/>
        <v>0</v>
      </c>
      <c r="J853" s="7" t="str">
        <f t="shared" ca="1" si="154"/>
        <v/>
      </c>
      <c r="K853" s="1" t="str">
        <f ca="1">IF(J853="Linea_para_MAIL_creada_por_LuXML",IF(ISERROR(MATCH(INDIRECT(ADDRESS(ROW()-G853,7)),D:D,0)),J853,INDIRECT(ADDRESS(MATCH(INDIRECT(ADDRESS(ROW()-G853,7)),D:D,0),1))),J853)</f>
        <v/>
      </c>
      <c r="L853" s="7">
        <f t="shared" ca="1" si="155"/>
        <v>0</v>
      </c>
      <c r="M853" s="7" t="str">
        <f t="shared" ca="1" si="157"/>
        <v/>
      </c>
      <c r="N853" s="7">
        <f t="shared" ca="1" si="156"/>
        <v>0</v>
      </c>
      <c r="O853" s="9" t="str">
        <f ca="1">IF(N853&gt;-1,INDIRECT(ADDRESS(ROW(),13)),IF(N853&lt;N852,CONCATENATE("&lt;page-count count=",CHAR(34),1+LARGE(N:N,1)-LARGE(N:N,2),CHAR(34),"/&gt;"),INDIRECT(ADDRESS(ROW()-1,13))))</f>
        <v/>
      </c>
      <c r="P853" s="1">
        <f>IF(ROW()&lt;$S$4+2,IF('XML a procesar'!A852="",P852,IF(MID('XML a procesar'!A852,1,1)="&lt;",P852,P852+1)),P852)</f>
        <v>1</v>
      </c>
      <c r="Q853" s="3"/>
    </row>
    <row r="854" spans="1:17" x14ac:dyDescent="0.25">
      <c r="A854" s="1" t="str">
        <f>IF('XML a procesar'!A853&gt;0,'XML a procesar'!A853,"")</f>
        <v/>
      </c>
      <c r="B854" s="7">
        <f t="shared" si="147"/>
        <v>0</v>
      </c>
      <c r="C854" s="1">
        <f t="shared" si="150"/>
        <v>0</v>
      </c>
      <c r="D854" s="1">
        <f t="shared" si="148"/>
        <v>0</v>
      </c>
      <c r="E854" s="1">
        <f t="shared" si="151"/>
        <v>0</v>
      </c>
      <c r="F854" s="1" t="str">
        <f t="shared" ca="1" si="149"/>
        <v/>
      </c>
      <c r="G854" s="1">
        <f t="shared" ca="1" si="152"/>
        <v>0</v>
      </c>
      <c r="H854" s="1">
        <f ca="1">IF(AND(G853&gt;0,G854&gt;G853,NOT(ISERROR(MATCH(G853,D:D,0)))),H853+1,H853)</f>
        <v>0</v>
      </c>
      <c r="I854" s="1">
        <f t="shared" ca="1" si="153"/>
        <v>0</v>
      </c>
      <c r="J854" s="7" t="str">
        <f t="shared" ca="1" si="154"/>
        <v/>
      </c>
      <c r="K854" s="1" t="str">
        <f ca="1">IF(J854="Linea_para_MAIL_creada_por_LuXML",IF(ISERROR(MATCH(INDIRECT(ADDRESS(ROW()-G854,7)),D:D,0)),J854,INDIRECT(ADDRESS(MATCH(INDIRECT(ADDRESS(ROW()-G854,7)),D:D,0),1))),J854)</f>
        <v/>
      </c>
      <c r="L854" s="7">
        <f t="shared" ca="1" si="155"/>
        <v>0</v>
      </c>
      <c r="M854" s="7" t="str">
        <f t="shared" ca="1" si="157"/>
        <v/>
      </c>
      <c r="N854" s="7">
        <f t="shared" ca="1" si="156"/>
        <v>0</v>
      </c>
      <c r="O854" s="9" t="str">
        <f ca="1">IF(N854&gt;-1,INDIRECT(ADDRESS(ROW(),13)),IF(N854&lt;N853,CONCATENATE("&lt;page-count count=",CHAR(34),1+LARGE(N:N,1)-LARGE(N:N,2),CHAR(34),"/&gt;"),INDIRECT(ADDRESS(ROW()-1,13))))</f>
        <v/>
      </c>
      <c r="P854" s="1">
        <f>IF(ROW()&lt;$S$4+2,IF('XML a procesar'!A853="",P853,IF(MID('XML a procesar'!A853,1,1)="&lt;",P853,P853+1)),P853)</f>
        <v>1</v>
      </c>
      <c r="Q854" s="3"/>
    </row>
    <row r="855" spans="1:17" x14ac:dyDescent="0.25">
      <c r="A855" s="1" t="str">
        <f>IF('XML a procesar'!A854&gt;0,'XML a procesar'!A854,"")</f>
        <v/>
      </c>
      <c r="B855" s="7">
        <f t="shared" si="147"/>
        <v>0</v>
      </c>
      <c r="C855" s="1">
        <f t="shared" si="150"/>
        <v>0</v>
      </c>
      <c r="D855" s="1">
        <f t="shared" si="148"/>
        <v>0</v>
      </c>
      <c r="E855" s="1">
        <f t="shared" si="151"/>
        <v>0</v>
      </c>
      <c r="F855" s="1" t="str">
        <f t="shared" ca="1" si="149"/>
        <v/>
      </c>
      <c r="G855" s="1">
        <f t="shared" ca="1" si="152"/>
        <v>0</v>
      </c>
      <c r="H855" s="1">
        <f ca="1">IF(AND(G854&gt;0,G855&gt;G854,NOT(ISERROR(MATCH(G854,D:D,0)))),H854+1,H854)</f>
        <v>0</v>
      </c>
      <c r="I855" s="1">
        <f t="shared" ca="1" si="153"/>
        <v>0</v>
      </c>
      <c r="J855" s="7" t="str">
        <f t="shared" ca="1" si="154"/>
        <v/>
      </c>
      <c r="K855" s="1" t="str">
        <f ca="1">IF(J855="Linea_para_MAIL_creada_por_LuXML",IF(ISERROR(MATCH(INDIRECT(ADDRESS(ROW()-G855,7)),D:D,0)),J855,INDIRECT(ADDRESS(MATCH(INDIRECT(ADDRESS(ROW()-G855,7)),D:D,0),1))),J855)</f>
        <v/>
      </c>
      <c r="L855" s="7">
        <f t="shared" ca="1" si="155"/>
        <v>0</v>
      </c>
      <c r="M855" s="7" t="str">
        <f t="shared" ca="1" si="157"/>
        <v/>
      </c>
      <c r="N855" s="7">
        <f t="shared" ca="1" si="156"/>
        <v>0</v>
      </c>
      <c r="O855" s="9" t="str">
        <f ca="1">IF(N855&gt;-1,INDIRECT(ADDRESS(ROW(),13)),IF(N855&lt;N854,CONCATENATE("&lt;page-count count=",CHAR(34),1+LARGE(N:N,1)-LARGE(N:N,2),CHAR(34),"/&gt;"),INDIRECT(ADDRESS(ROW()-1,13))))</f>
        <v/>
      </c>
      <c r="P855" s="1">
        <f>IF(ROW()&lt;$S$4+2,IF('XML a procesar'!A854="",P854,IF(MID('XML a procesar'!A854,1,1)="&lt;",P854,P854+1)),P854)</f>
        <v>1</v>
      </c>
      <c r="Q855" s="3"/>
    </row>
    <row r="856" spans="1:17" x14ac:dyDescent="0.25">
      <c r="A856" s="1" t="str">
        <f>IF('XML a procesar'!A855&gt;0,'XML a procesar'!A855,"")</f>
        <v/>
      </c>
      <c r="B856" s="7">
        <f t="shared" si="147"/>
        <v>0</v>
      </c>
      <c r="C856" s="1">
        <f t="shared" si="150"/>
        <v>0</v>
      </c>
      <c r="D856" s="1">
        <f t="shared" si="148"/>
        <v>0</v>
      </c>
      <c r="E856" s="1">
        <f t="shared" si="151"/>
        <v>0</v>
      </c>
      <c r="F856" s="1" t="str">
        <f t="shared" ca="1" si="149"/>
        <v/>
      </c>
      <c r="G856" s="1">
        <f t="shared" ca="1" si="152"/>
        <v>0</v>
      </c>
      <c r="H856" s="1">
        <f ca="1">IF(AND(G855&gt;0,G856&gt;G855,NOT(ISERROR(MATCH(G855,D:D,0)))),H855+1,H855)</f>
        <v>0</v>
      </c>
      <c r="I856" s="1">
        <f t="shared" ca="1" si="153"/>
        <v>0</v>
      </c>
      <c r="J856" s="7" t="str">
        <f t="shared" ca="1" si="154"/>
        <v/>
      </c>
      <c r="K856" s="1" t="str">
        <f ca="1">IF(J856="Linea_para_MAIL_creada_por_LuXML",IF(ISERROR(MATCH(INDIRECT(ADDRESS(ROW()-G856,7)),D:D,0)),J856,INDIRECT(ADDRESS(MATCH(INDIRECT(ADDRESS(ROW()-G856,7)),D:D,0),1))),J856)</f>
        <v/>
      </c>
      <c r="L856" s="7">
        <f t="shared" ca="1" si="155"/>
        <v>0</v>
      </c>
      <c r="M856" s="7" t="str">
        <f t="shared" ca="1" si="157"/>
        <v/>
      </c>
      <c r="N856" s="7">
        <f t="shared" ca="1" si="156"/>
        <v>0</v>
      </c>
      <c r="O856" s="9" t="str">
        <f ca="1">IF(N856&gt;-1,INDIRECT(ADDRESS(ROW(),13)),IF(N856&lt;N855,CONCATENATE("&lt;page-count count=",CHAR(34),1+LARGE(N:N,1)-LARGE(N:N,2),CHAR(34),"/&gt;"),INDIRECT(ADDRESS(ROW()-1,13))))</f>
        <v/>
      </c>
      <c r="P856" s="1">
        <f>IF(ROW()&lt;$S$4+2,IF('XML a procesar'!A855="",P855,IF(MID('XML a procesar'!A855,1,1)="&lt;",P855,P855+1)),P855)</f>
        <v>1</v>
      </c>
      <c r="Q856" s="3"/>
    </row>
    <row r="857" spans="1:17" x14ac:dyDescent="0.25">
      <c r="A857" s="1" t="str">
        <f>IF('XML a procesar'!A856&gt;0,'XML a procesar'!A856,"")</f>
        <v/>
      </c>
      <c r="B857" s="7">
        <f t="shared" si="147"/>
        <v>0</v>
      </c>
      <c r="C857" s="1">
        <f t="shared" si="150"/>
        <v>0</v>
      </c>
      <c r="D857" s="1">
        <f t="shared" si="148"/>
        <v>0</v>
      </c>
      <c r="E857" s="1">
        <f t="shared" si="151"/>
        <v>0</v>
      </c>
      <c r="F857" s="1" t="str">
        <f t="shared" ca="1" si="149"/>
        <v/>
      </c>
      <c r="G857" s="1">
        <f t="shared" ca="1" si="152"/>
        <v>0</v>
      </c>
      <c r="H857" s="1">
        <f ca="1">IF(AND(G856&gt;0,G857&gt;G856,NOT(ISERROR(MATCH(G856,D:D,0)))),H856+1,H856)</f>
        <v>0</v>
      </c>
      <c r="I857" s="1">
        <f t="shared" ca="1" si="153"/>
        <v>0</v>
      </c>
      <c r="J857" s="7" t="str">
        <f t="shared" ca="1" si="154"/>
        <v/>
      </c>
      <c r="K857" s="1" t="str">
        <f ca="1">IF(J857="Linea_para_MAIL_creada_por_LuXML",IF(ISERROR(MATCH(INDIRECT(ADDRESS(ROW()-G857,7)),D:D,0)),J857,INDIRECT(ADDRESS(MATCH(INDIRECT(ADDRESS(ROW()-G857,7)),D:D,0),1))),J857)</f>
        <v/>
      </c>
      <c r="L857" s="7">
        <f t="shared" ca="1" si="155"/>
        <v>0</v>
      </c>
      <c r="M857" s="7" t="str">
        <f t="shared" ca="1" si="157"/>
        <v/>
      </c>
      <c r="N857" s="7">
        <f t="shared" ca="1" si="156"/>
        <v>0</v>
      </c>
      <c r="O857" s="9" t="str">
        <f ca="1">IF(N857&gt;-1,INDIRECT(ADDRESS(ROW(),13)),IF(N857&lt;N856,CONCATENATE("&lt;page-count count=",CHAR(34),1+LARGE(N:N,1)-LARGE(N:N,2),CHAR(34),"/&gt;"),INDIRECT(ADDRESS(ROW()-1,13))))</f>
        <v/>
      </c>
      <c r="P857" s="1">
        <f>IF(ROW()&lt;$S$4+2,IF('XML a procesar'!A856="",P856,IF(MID('XML a procesar'!A856,1,1)="&lt;",P856,P856+1)),P856)</f>
        <v>1</v>
      </c>
      <c r="Q857" s="3"/>
    </row>
    <row r="858" spans="1:17" x14ac:dyDescent="0.25">
      <c r="A858" s="1" t="str">
        <f>IF('XML a procesar'!A857&gt;0,'XML a procesar'!A857,"")</f>
        <v/>
      </c>
      <c r="B858" s="7">
        <f t="shared" si="147"/>
        <v>0</v>
      </c>
      <c r="C858" s="1">
        <f t="shared" si="150"/>
        <v>0</v>
      </c>
      <c r="D858" s="1">
        <f t="shared" si="148"/>
        <v>0</v>
      </c>
      <c r="E858" s="1">
        <f t="shared" si="151"/>
        <v>0</v>
      </c>
      <c r="F858" s="1" t="str">
        <f t="shared" ca="1" si="149"/>
        <v/>
      </c>
      <c r="G858" s="1">
        <f t="shared" ca="1" si="152"/>
        <v>0</v>
      </c>
      <c r="H858" s="1">
        <f ca="1">IF(AND(G857&gt;0,G858&gt;G857,NOT(ISERROR(MATCH(G857,D:D,0)))),H857+1,H857)</f>
        <v>0</v>
      </c>
      <c r="I858" s="1">
        <f t="shared" ca="1" si="153"/>
        <v>0</v>
      </c>
      <c r="J858" s="7" t="str">
        <f t="shared" ca="1" si="154"/>
        <v/>
      </c>
      <c r="K858" s="1" t="str">
        <f ca="1">IF(J858="Linea_para_MAIL_creada_por_LuXML",IF(ISERROR(MATCH(INDIRECT(ADDRESS(ROW()-G858,7)),D:D,0)),J858,INDIRECT(ADDRESS(MATCH(INDIRECT(ADDRESS(ROW()-G858,7)),D:D,0),1))),J858)</f>
        <v/>
      </c>
      <c r="L858" s="7">
        <f t="shared" ca="1" si="155"/>
        <v>0</v>
      </c>
      <c r="M858" s="7" t="str">
        <f t="shared" ca="1" si="157"/>
        <v/>
      </c>
      <c r="N858" s="7">
        <f t="shared" ca="1" si="156"/>
        <v>0</v>
      </c>
      <c r="O858" s="9" t="str">
        <f ca="1">IF(N858&gt;-1,INDIRECT(ADDRESS(ROW(),13)),IF(N858&lt;N857,CONCATENATE("&lt;page-count count=",CHAR(34),1+LARGE(N:N,1)-LARGE(N:N,2),CHAR(34),"/&gt;"),INDIRECT(ADDRESS(ROW()-1,13))))</f>
        <v/>
      </c>
      <c r="P858" s="1">
        <f>IF(ROW()&lt;$S$4+2,IF('XML a procesar'!A857="",P857,IF(MID('XML a procesar'!A857,1,1)="&lt;",P857,P857+1)),P857)</f>
        <v>1</v>
      </c>
      <c r="Q858" s="3"/>
    </row>
    <row r="859" spans="1:17" x14ac:dyDescent="0.25">
      <c r="A859" s="1" t="str">
        <f>IF('XML a procesar'!A858&gt;0,'XML a procesar'!A858,"")</f>
        <v/>
      </c>
      <c r="B859" s="7">
        <f t="shared" si="147"/>
        <v>0</v>
      </c>
      <c r="C859" s="1">
        <f t="shared" si="150"/>
        <v>0</v>
      </c>
      <c r="D859" s="1">
        <f t="shared" si="148"/>
        <v>0</v>
      </c>
      <c r="E859" s="1">
        <f t="shared" si="151"/>
        <v>0</v>
      </c>
      <c r="F859" s="1" t="str">
        <f t="shared" ca="1" si="149"/>
        <v/>
      </c>
      <c r="G859" s="1">
        <f t="shared" ca="1" si="152"/>
        <v>0</v>
      </c>
      <c r="H859" s="1">
        <f ca="1">IF(AND(G858&gt;0,G859&gt;G858,NOT(ISERROR(MATCH(G858,D:D,0)))),H858+1,H858)</f>
        <v>0</v>
      </c>
      <c r="I859" s="1">
        <f t="shared" ca="1" si="153"/>
        <v>0</v>
      </c>
      <c r="J859" s="7" t="str">
        <f t="shared" ca="1" si="154"/>
        <v/>
      </c>
      <c r="K859" s="1" t="str">
        <f ca="1">IF(J859="Linea_para_MAIL_creada_por_LuXML",IF(ISERROR(MATCH(INDIRECT(ADDRESS(ROW()-G859,7)),D:D,0)),J859,INDIRECT(ADDRESS(MATCH(INDIRECT(ADDRESS(ROW()-G859,7)),D:D,0),1))),J859)</f>
        <v/>
      </c>
      <c r="L859" s="7">
        <f t="shared" ca="1" si="155"/>
        <v>0</v>
      </c>
      <c r="M859" s="7" t="str">
        <f t="shared" ca="1" si="157"/>
        <v/>
      </c>
      <c r="N859" s="7">
        <f t="shared" ca="1" si="156"/>
        <v>0</v>
      </c>
      <c r="O859" s="9" t="str">
        <f ca="1">IF(N859&gt;-1,INDIRECT(ADDRESS(ROW(),13)),IF(N859&lt;N858,CONCATENATE("&lt;page-count count=",CHAR(34),1+LARGE(N:N,1)-LARGE(N:N,2),CHAR(34),"/&gt;"),INDIRECT(ADDRESS(ROW()-1,13))))</f>
        <v/>
      </c>
      <c r="P859" s="1">
        <f>IF(ROW()&lt;$S$4+2,IF('XML a procesar'!A858="",P858,IF(MID('XML a procesar'!A858,1,1)="&lt;",P858,P858+1)),P858)</f>
        <v>1</v>
      </c>
      <c r="Q859" s="3"/>
    </row>
    <row r="860" spans="1:17" x14ac:dyDescent="0.25">
      <c r="A860" s="1" t="str">
        <f>IF('XML a procesar'!A859&gt;0,'XML a procesar'!A859,"")</f>
        <v/>
      </c>
      <c r="B860" s="7">
        <f t="shared" si="147"/>
        <v>0</v>
      </c>
      <c r="C860" s="1">
        <f t="shared" si="150"/>
        <v>0</v>
      </c>
      <c r="D860" s="1">
        <f t="shared" si="148"/>
        <v>0</v>
      </c>
      <c r="E860" s="1">
        <f t="shared" si="151"/>
        <v>0</v>
      </c>
      <c r="F860" s="1" t="str">
        <f t="shared" ca="1" si="149"/>
        <v/>
      </c>
      <c r="G860" s="1">
        <f t="shared" ca="1" si="152"/>
        <v>0</v>
      </c>
      <c r="H860" s="1">
        <f ca="1">IF(AND(G859&gt;0,G860&gt;G859,NOT(ISERROR(MATCH(G859,D:D,0)))),H859+1,H859)</f>
        <v>0</v>
      </c>
      <c r="I860" s="1">
        <f t="shared" ca="1" si="153"/>
        <v>0</v>
      </c>
      <c r="J860" s="7" t="str">
        <f t="shared" ca="1" si="154"/>
        <v/>
      </c>
      <c r="K860" s="1" t="str">
        <f ca="1">IF(J860="Linea_para_MAIL_creada_por_LuXML",IF(ISERROR(MATCH(INDIRECT(ADDRESS(ROW()-G860,7)),D:D,0)),J860,INDIRECT(ADDRESS(MATCH(INDIRECT(ADDRESS(ROW()-G860,7)),D:D,0),1))),J860)</f>
        <v/>
      </c>
      <c r="L860" s="7">
        <f t="shared" ca="1" si="155"/>
        <v>0</v>
      </c>
      <c r="M860" s="7" t="str">
        <f t="shared" ca="1" si="157"/>
        <v/>
      </c>
      <c r="N860" s="7">
        <f t="shared" ca="1" si="156"/>
        <v>0</v>
      </c>
      <c r="O860" s="9" t="str">
        <f ca="1">IF(N860&gt;-1,INDIRECT(ADDRESS(ROW(),13)),IF(N860&lt;N859,CONCATENATE("&lt;page-count count=",CHAR(34),1+LARGE(N:N,1)-LARGE(N:N,2),CHAR(34),"/&gt;"),INDIRECT(ADDRESS(ROW()-1,13))))</f>
        <v/>
      </c>
      <c r="P860" s="1">
        <f>IF(ROW()&lt;$S$4+2,IF('XML a procesar'!A859="",P859,IF(MID('XML a procesar'!A859,1,1)="&lt;",P859,P859+1)),P859)</f>
        <v>1</v>
      </c>
      <c r="Q860" s="3"/>
    </row>
    <row r="861" spans="1:17" x14ac:dyDescent="0.25">
      <c r="A861" s="1" t="str">
        <f>IF('XML a procesar'!A860&gt;0,'XML a procesar'!A860,"")</f>
        <v/>
      </c>
      <c r="B861" s="7">
        <f t="shared" si="147"/>
        <v>0</v>
      </c>
      <c r="C861" s="1">
        <f t="shared" si="150"/>
        <v>0</v>
      </c>
      <c r="D861" s="1">
        <f t="shared" si="148"/>
        <v>0</v>
      </c>
      <c r="E861" s="1">
        <f t="shared" si="151"/>
        <v>0</v>
      </c>
      <c r="F861" s="1" t="str">
        <f t="shared" ca="1" si="149"/>
        <v/>
      </c>
      <c r="G861" s="1">
        <f t="shared" ca="1" si="152"/>
        <v>0</v>
      </c>
      <c r="H861" s="1">
        <f ca="1">IF(AND(G860&gt;0,G861&gt;G860,NOT(ISERROR(MATCH(G860,D:D,0)))),H860+1,H860)</f>
        <v>0</v>
      </c>
      <c r="I861" s="1">
        <f t="shared" ca="1" si="153"/>
        <v>0</v>
      </c>
      <c r="J861" s="7" t="str">
        <f t="shared" ca="1" si="154"/>
        <v/>
      </c>
      <c r="K861" s="1" t="str">
        <f ca="1">IF(J861="Linea_para_MAIL_creada_por_LuXML",IF(ISERROR(MATCH(INDIRECT(ADDRESS(ROW()-G861,7)),D:D,0)),J861,INDIRECT(ADDRESS(MATCH(INDIRECT(ADDRESS(ROW()-G861,7)),D:D,0),1))),J861)</f>
        <v/>
      </c>
      <c r="L861" s="7">
        <f t="shared" ca="1" si="155"/>
        <v>0</v>
      </c>
      <c r="M861" s="7" t="str">
        <f t="shared" ca="1" si="157"/>
        <v/>
      </c>
      <c r="N861" s="7">
        <f t="shared" ca="1" si="156"/>
        <v>0</v>
      </c>
      <c r="O861" s="9" t="str">
        <f ca="1">IF(N861&gt;-1,INDIRECT(ADDRESS(ROW(),13)),IF(N861&lt;N860,CONCATENATE("&lt;page-count count=",CHAR(34),1+LARGE(N:N,1)-LARGE(N:N,2),CHAR(34),"/&gt;"),INDIRECT(ADDRESS(ROW()-1,13))))</f>
        <v/>
      </c>
      <c r="P861" s="1">
        <f>IF(ROW()&lt;$S$4+2,IF('XML a procesar'!A860="",P860,IF(MID('XML a procesar'!A860,1,1)="&lt;",P860,P860+1)),P860)</f>
        <v>1</v>
      </c>
      <c r="Q861" s="3"/>
    </row>
    <row r="862" spans="1:17" x14ac:dyDescent="0.25">
      <c r="A862" s="1" t="str">
        <f>IF('XML a procesar'!A861&gt;0,'XML a procesar'!A861,"")</f>
        <v/>
      </c>
      <c r="B862" s="7">
        <f t="shared" si="147"/>
        <v>0</v>
      </c>
      <c r="C862" s="1">
        <f t="shared" si="150"/>
        <v>0</v>
      </c>
      <c r="D862" s="1">
        <f t="shared" si="148"/>
        <v>0</v>
      </c>
      <c r="E862" s="1">
        <f t="shared" si="151"/>
        <v>0</v>
      </c>
      <c r="F862" s="1" t="str">
        <f t="shared" ca="1" si="149"/>
        <v/>
      </c>
      <c r="G862" s="1">
        <f t="shared" ca="1" si="152"/>
        <v>0</v>
      </c>
      <c r="H862" s="1">
        <f ca="1">IF(AND(G861&gt;0,G862&gt;G861,NOT(ISERROR(MATCH(G861,D:D,0)))),H861+1,H861)</f>
        <v>0</v>
      </c>
      <c r="I862" s="1">
        <f t="shared" ca="1" si="153"/>
        <v>0</v>
      </c>
      <c r="J862" s="7" t="str">
        <f t="shared" ca="1" si="154"/>
        <v/>
      </c>
      <c r="K862" s="1" t="str">
        <f ca="1">IF(J862="Linea_para_MAIL_creada_por_LuXML",IF(ISERROR(MATCH(INDIRECT(ADDRESS(ROW()-G862,7)),D:D,0)),J862,INDIRECT(ADDRESS(MATCH(INDIRECT(ADDRESS(ROW()-G862,7)),D:D,0),1))),J862)</f>
        <v/>
      </c>
      <c r="L862" s="7">
        <f t="shared" ca="1" si="155"/>
        <v>0</v>
      </c>
      <c r="M862" s="7" t="str">
        <f t="shared" ca="1" si="157"/>
        <v/>
      </c>
      <c r="N862" s="7">
        <f t="shared" ca="1" si="156"/>
        <v>0</v>
      </c>
      <c r="O862" s="9" t="str">
        <f ca="1">IF(N862&gt;-1,INDIRECT(ADDRESS(ROW(),13)),IF(N862&lt;N861,CONCATENATE("&lt;page-count count=",CHAR(34),1+LARGE(N:N,1)-LARGE(N:N,2),CHAR(34),"/&gt;"),INDIRECT(ADDRESS(ROW()-1,13))))</f>
        <v/>
      </c>
      <c r="P862" s="1">
        <f>IF(ROW()&lt;$S$4+2,IF('XML a procesar'!A861="",P861,IF(MID('XML a procesar'!A861,1,1)="&lt;",P861,P861+1)),P861)</f>
        <v>1</v>
      </c>
      <c r="Q862" s="3"/>
    </row>
    <row r="863" spans="1:17" x14ac:dyDescent="0.25">
      <c r="A863" s="1" t="str">
        <f>IF('XML a procesar'!A862&gt;0,'XML a procesar'!A862,"")</f>
        <v/>
      </c>
      <c r="B863" s="7">
        <f t="shared" si="147"/>
        <v>0</v>
      </c>
      <c r="C863" s="1">
        <f t="shared" si="150"/>
        <v>0</v>
      </c>
      <c r="D863" s="1">
        <f t="shared" si="148"/>
        <v>0</v>
      </c>
      <c r="E863" s="1">
        <f t="shared" si="151"/>
        <v>0</v>
      </c>
      <c r="F863" s="1" t="str">
        <f t="shared" ca="1" si="149"/>
        <v/>
      </c>
      <c r="G863" s="1">
        <f t="shared" ca="1" si="152"/>
        <v>0</v>
      </c>
      <c r="H863" s="1">
        <f ca="1">IF(AND(G862&gt;0,G863&gt;G862,NOT(ISERROR(MATCH(G862,D:D,0)))),H862+1,H862)</f>
        <v>0</v>
      </c>
      <c r="I863" s="1">
        <f t="shared" ca="1" si="153"/>
        <v>0</v>
      </c>
      <c r="J863" s="7" t="str">
        <f t="shared" ca="1" si="154"/>
        <v/>
      </c>
      <c r="K863" s="1" t="str">
        <f ca="1">IF(J863="Linea_para_MAIL_creada_por_LuXML",IF(ISERROR(MATCH(INDIRECT(ADDRESS(ROW()-G863,7)),D:D,0)),J863,INDIRECT(ADDRESS(MATCH(INDIRECT(ADDRESS(ROW()-G863,7)),D:D,0),1))),J863)</f>
        <v/>
      </c>
      <c r="L863" s="7">
        <f t="shared" ca="1" si="155"/>
        <v>0</v>
      </c>
      <c r="M863" s="7" t="str">
        <f t="shared" ca="1" si="157"/>
        <v/>
      </c>
      <c r="N863" s="7">
        <f t="shared" ca="1" si="156"/>
        <v>0</v>
      </c>
      <c r="O863" s="9" t="str">
        <f ca="1">IF(N863&gt;-1,INDIRECT(ADDRESS(ROW(),13)),IF(N863&lt;N862,CONCATENATE("&lt;page-count count=",CHAR(34),1+LARGE(N:N,1)-LARGE(N:N,2),CHAR(34),"/&gt;"),INDIRECT(ADDRESS(ROW()-1,13))))</f>
        <v/>
      </c>
      <c r="P863" s="1">
        <f>IF(ROW()&lt;$S$4+2,IF('XML a procesar'!A862="",P862,IF(MID('XML a procesar'!A862,1,1)="&lt;",P862,P862+1)),P862)</f>
        <v>1</v>
      </c>
      <c r="Q863" s="3"/>
    </row>
    <row r="864" spans="1:17" x14ac:dyDescent="0.25">
      <c r="A864" s="1" t="str">
        <f>IF('XML a procesar'!A863&gt;0,'XML a procesar'!A863,"")</f>
        <v/>
      </c>
      <c r="B864" s="7">
        <f t="shared" si="147"/>
        <v>0</v>
      </c>
      <c r="C864" s="1">
        <f t="shared" si="150"/>
        <v>0</v>
      </c>
      <c r="D864" s="1">
        <f t="shared" si="148"/>
        <v>0</v>
      </c>
      <c r="E864" s="1">
        <f t="shared" si="151"/>
        <v>0</v>
      </c>
      <c r="F864" s="1" t="str">
        <f t="shared" ca="1" si="149"/>
        <v/>
      </c>
      <c r="G864" s="1">
        <f t="shared" ca="1" si="152"/>
        <v>0</v>
      </c>
      <c r="H864" s="1">
        <f ca="1">IF(AND(G863&gt;0,G864&gt;G863,NOT(ISERROR(MATCH(G863,D:D,0)))),H863+1,H863)</f>
        <v>0</v>
      </c>
      <c r="I864" s="1">
        <f t="shared" ca="1" si="153"/>
        <v>0</v>
      </c>
      <c r="J864" s="7" t="str">
        <f t="shared" ca="1" si="154"/>
        <v/>
      </c>
      <c r="K864" s="1" t="str">
        <f ca="1">IF(J864="Linea_para_MAIL_creada_por_LuXML",IF(ISERROR(MATCH(INDIRECT(ADDRESS(ROW()-G864,7)),D:D,0)),J864,INDIRECT(ADDRESS(MATCH(INDIRECT(ADDRESS(ROW()-G864,7)),D:D,0),1))),J864)</f>
        <v/>
      </c>
      <c r="L864" s="7">
        <f t="shared" ca="1" si="155"/>
        <v>0</v>
      </c>
      <c r="M864" s="7" t="str">
        <f t="shared" ca="1" si="157"/>
        <v/>
      </c>
      <c r="N864" s="7">
        <f t="shared" ca="1" si="156"/>
        <v>0</v>
      </c>
      <c r="O864" s="9" t="str">
        <f ca="1">IF(N864&gt;-1,INDIRECT(ADDRESS(ROW(),13)),IF(N864&lt;N863,CONCATENATE("&lt;page-count count=",CHAR(34),1+LARGE(N:N,1)-LARGE(N:N,2),CHAR(34),"/&gt;"),INDIRECT(ADDRESS(ROW()-1,13))))</f>
        <v/>
      </c>
      <c r="P864" s="1">
        <f>IF(ROW()&lt;$S$4+2,IF('XML a procesar'!A863="",P863,IF(MID('XML a procesar'!A863,1,1)="&lt;",P863,P863+1)),P863)</f>
        <v>1</v>
      </c>
      <c r="Q864" s="3"/>
    </row>
    <row r="865" spans="1:17" x14ac:dyDescent="0.25">
      <c r="A865" s="1" t="str">
        <f>IF('XML a procesar'!A864&gt;0,'XML a procesar'!A864,"")</f>
        <v/>
      </c>
      <c r="B865" s="7">
        <f t="shared" si="147"/>
        <v>0</v>
      </c>
      <c r="C865" s="1">
        <f t="shared" si="150"/>
        <v>0</v>
      </c>
      <c r="D865" s="1">
        <f t="shared" si="148"/>
        <v>0</v>
      </c>
      <c r="E865" s="1">
        <f t="shared" si="151"/>
        <v>0</v>
      </c>
      <c r="F865" s="1" t="str">
        <f t="shared" ca="1" si="149"/>
        <v/>
      </c>
      <c r="G865" s="1">
        <f t="shared" ca="1" si="152"/>
        <v>0</v>
      </c>
      <c r="H865" s="1">
        <f ca="1">IF(AND(G864&gt;0,G865&gt;G864,NOT(ISERROR(MATCH(G864,D:D,0)))),H864+1,H864)</f>
        <v>0</v>
      </c>
      <c r="I865" s="1">
        <f t="shared" ca="1" si="153"/>
        <v>0</v>
      </c>
      <c r="J865" s="7" t="str">
        <f t="shared" ca="1" si="154"/>
        <v/>
      </c>
      <c r="K865" s="1" t="str">
        <f ca="1">IF(J865="Linea_para_MAIL_creada_por_LuXML",IF(ISERROR(MATCH(INDIRECT(ADDRESS(ROW()-G865,7)),D:D,0)),J865,INDIRECT(ADDRESS(MATCH(INDIRECT(ADDRESS(ROW()-G865,7)),D:D,0),1))),J865)</f>
        <v/>
      </c>
      <c r="L865" s="7">
        <f t="shared" ca="1" si="155"/>
        <v>0</v>
      </c>
      <c r="M865" s="7" t="str">
        <f t="shared" ca="1" si="157"/>
        <v/>
      </c>
      <c r="N865" s="7">
        <f t="shared" ca="1" si="156"/>
        <v>0</v>
      </c>
      <c r="O865" s="9" t="str">
        <f ca="1">IF(N865&gt;-1,INDIRECT(ADDRESS(ROW(),13)),IF(N865&lt;N864,CONCATENATE("&lt;page-count count=",CHAR(34),1+LARGE(N:N,1)-LARGE(N:N,2),CHAR(34),"/&gt;"),INDIRECT(ADDRESS(ROW()-1,13))))</f>
        <v/>
      </c>
      <c r="P865" s="1">
        <f>IF(ROW()&lt;$S$4+2,IF('XML a procesar'!A864="",P864,IF(MID('XML a procesar'!A864,1,1)="&lt;",P864,P864+1)),P864)</f>
        <v>1</v>
      </c>
      <c r="Q865" s="3"/>
    </row>
    <row r="866" spans="1:17" x14ac:dyDescent="0.25">
      <c r="A866" s="1" t="str">
        <f>IF('XML a procesar'!A865&gt;0,'XML a procesar'!A865,"")</f>
        <v/>
      </c>
      <c r="B866" s="7">
        <f t="shared" si="147"/>
        <v>0</v>
      </c>
      <c r="C866" s="1">
        <f t="shared" si="150"/>
        <v>0</v>
      </c>
      <c r="D866" s="1">
        <f t="shared" si="148"/>
        <v>0</v>
      </c>
      <c r="E866" s="1">
        <f t="shared" si="151"/>
        <v>0</v>
      </c>
      <c r="F866" s="1" t="str">
        <f t="shared" ca="1" si="149"/>
        <v/>
      </c>
      <c r="G866" s="1">
        <f t="shared" ca="1" si="152"/>
        <v>0</v>
      </c>
      <c r="H866" s="1">
        <f ca="1">IF(AND(G865&gt;0,G866&gt;G865,NOT(ISERROR(MATCH(G865,D:D,0)))),H865+1,H865)</f>
        <v>0</v>
      </c>
      <c r="I866" s="1">
        <f t="shared" ca="1" si="153"/>
        <v>0</v>
      </c>
      <c r="J866" s="7" t="str">
        <f t="shared" ca="1" si="154"/>
        <v/>
      </c>
      <c r="K866" s="1" t="str">
        <f ca="1">IF(J866="Linea_para_MAIL_creada_por_LuXML",IF(ISERROR(MATCH(INDIRECT(ADDRESS(ROW()-G866,7)),D:D,0)),J866,INDIRECT(ADDRESS(MATCH(INDIRECT(ADDRESS(ROW()-G866,7)),D:D,0),1))),J866)</f>
        <v/>
      </c>
      <c r="L866" s="7">
        <f t="shared" ca="1" si="155"/>
        <v>0</v>
      </c>
      <c r="M866" s="7" t="str">
        <f t="shared" ca="1" si="157"/>
        <v/>
      </c>
      <c r="N866" s="7">
        <f t="shared" ca="1" si="156"/>
        <v>0</v>
      </c>
      <c r="O866" s="9" t="str">
        <f ca="1">IF(N866&gt;-1,INDIRECT(ADDRESS(ROW(),13)),IF(N866&lt;N865,CONCATENATE("&lt;page-count count=",CHAR(34),1+LARGE(N:N,1)-LARGE(N:N,2),CHAR(34),"/&gt;"),INDIRECT(ADDRESS(ROW()-1,13))))</f>
        <v/>
      </c>
      <c r="P866" s="1">
        <f>IF(ROW()&lt;$S$4+2,IF('XML a procesar'!A865="",P865,IF(MID('XML a procesar'!A865,1,1)="&lt;",P865,P865+1)),P865)</f>
        <v>1</v>
      </c>
      <c r="Q866" s="3"/>
    </row>
    <row r="867" spans="1:17" x14ac:dyDescent="0.25">
      <c r="A867" s="1" t="str">
        <f>IF('XML a procesar'!A866&gt;0,'XML a procesar'!A866,"")</f>
        <v/>
      </c>
      <c r="B867" s="7">
        <f t="shared" si="147"/>
        <v>0</v>
      </c>
      <c r="C867" s="1">
        <f t="shared" si="150"/>
        <v>0</v>
      </c>
      <c r="D867" s="1">
        <f t="shared" si="148"/>
        <v>0</v>
      </c>
      <c r="E867" s="1">
        <f t="shared" si="151"/>
        <v>0</v>
      </c>
      <c r="F867" s="1" t="str">
        <f t="shared" ca="1" si="149"/>
        <v/>
      </c>
      <c r="G867" s="1">
        <f t="shared" ca="1" si="152"/>
        <v>0</v>
      </c>
      <c r="H867" s="1">
        <f ca="1">IF(AND(G866&gt;0,G867&gt;G866,NOT(ISERROR(MATCH(G866,D:D,0)))),H866+1,H866)</f>
        <v>0</v>
      </c>
      <c r="I867" s="1">
        <f t="shared" ca="1" si="153"/>
        <v>0</v>
      </c>
      <c r="J867" s="7" t="str">
        <f t="shared" ca="1" si="154"/>
        <v/>
      </c>
      <c r="K867" s="1" t="str">
        <f ca="1">IF(J867="Linea_para_MAIL_creada_por_LuXML",IF(ISERROR(MATCH(INDIRECT(ADDRESS(ROW()-G867,7)),D:D,0)),J867,INDIRECT(ADDRESS(MATCH(INDIRECT(ADDRESS(ROW()-G867,7)),D:D,0),1))),J867)</f>
        <v/>
      </c>
      <c r="L867" s="7">
        <f t="shared" ca="1" si="155"/>
        <v>0</v>
      </c>
      <c r="M867" s="7" t="str">
        <f t="shared" ca="1" si="157"/>
        <v/>
      </c>
      <c r="N867" s="7">
        <f t="shared" ca="1" si="156"/>
        <v>0</v>
      </c>
      <c r="O867" s="9" t="str">
        <f ca="1">IF(N867&gt;-1,INDIRECT(ADDRESS(ROW(),13)),IF(N867&lt;N866,CONCATENATE("&lt;page-count count=",CHAR(34),1+LARGE(N:N,1)-LARGE(N:N,2),CHAR(34),"/&gt;"),INDIRECT(ADDRESS(ROW()-1,13))))</f>
        <v/>
      </c>
      <c r="P867" s="1">
        <f>IF(ROW()&lt;$S$4+2,IF('XML a procesar'!A866="",P866,IF(MID('XML a procesar'!A866,1,1)="&lt;",P866,P866+1)),P866)</f>
        <v>1</v>
      </c>
      <c r="Q867" s="3"/>
    </row>
    <row r="868" spans="1:17" x14ac:dyDescent="0.25">
      <c r="A868" s="1" t="str">
        <f>IF('XML a procesar'!A867&gt;0,'XML a procesar'!A867,"")</f>
        <v/>
      </c>
      <c r="B868" s="7">
        <f t="shared" si="147"/>
        <v>0</v>
      </c>
      <c r="C868" s="1">
        <f t="shared" si="150"/>
        <v>0</v>
      </c>
      <c r="D868" s="1">
        <f t="shared" si="148"/>
        <v>0</v>
      </c>
      <c r="E868" s="1">
        <f t="shared" si="151"/>
        <v>0</v>
      </c>
      <c r="F868" s="1" t="str">
        <f t="shared" ca="1" si="149"/>
        <v/>
      </c>
      <c r="G868" s="1">
        <f t="shared" ca="1" si="152"/>
        <v>0</v>
      </c>
      <c r="H868" s="1">
        <f ca="1">IF(AND(G867&gt;0,G868&gt;G867,NOT(ISERROR(MATCH(G867,D:D,0)))),H867+1,H867)</f>
        <v>0</v>
      </c>
      <c r="I868" s="1">
        <f t="shared" ca="1" si="153"/>
        <v>0</v>
      </c>
      <c r="J868" s="7" t="str">
        <f t="shared" ca="1" si="154"/>
        <v/>
      </c>
      <c r="K868" s="1" t="str">
        <f ca="1">IF(J868="Linea_para_MAIL_creada_por_LuXML",IF(ISERROR(MATCH(INDIRECT(ADDRESS(ROW()-G868,7)),D:D,0)),J868,INDIRECT(ADDRESS(MATCH(INDIRECT(ADDRESS(ROW()-G868,7)),D:D,0),1))),J868)</f>
        <v/>
      </c>
      <c r="L868" s="7">
        <f t="shared" ca="1" si="155"/>
        <v>0</v>
      </c>
      <c r="M868" s="7" t="str">
        <f t="shared" ca="1" si="157"/>
        <v/>
      </c>
      <c r="N868" s="7">
        <f t="shared" ca="1" si="156"/>
        <v>0</v>
      </c>
      <c r="O868" s="9" t="str">
        <f ca="1">IF(N868&gt;-1,INDIRECT(ADDRESS(ROW(),13)),IF(N868&lt;N867,CONCATENATE("&lt;page-count count=",CHAR(34),1+LARGE(N:N,1)-LARGE(N:N,2),CHAR(34),"/&gt;"),INDIRECT(ADDRESS(ROW()-1,13))))</f>
        <v/>
      </c>
      <c r="P868" s="1">
        <f>IF(ROW()&lt;$S$4+2,IF('XML a procesar'!A867="",P867,IF(MID('XML a procesar'!A867,1,1)="&lt;",P867,P867+1)),P867)</f>
        <v>1</v>
      </c>
      <c r="Q868" s="3"/>
    </row>
    <row r="869" spans="1:17" x14ac:dyDescent="0.25">
      <c r="A869" s="1" t="str">
        <f>IF('XML a procesar'!A868&gt;0,'XML a procesar'!A868,"")</f>
        <v/>
      </c>
      <c r="B869" s="7">
        <f t="shared" si="147"/>
        <v>0</v>
      </c>
      <c r="C869" s="1">
        <f t="shared" si="150"/>
        <v>0</v>
      </c>
      <c r="D869" s="1">
        <f t="shared" si="148"/>
        <v>0</v>
      </c>
      <c r="E869" s="1">
        <f t="shared" si="151"/>
        <v>0</v>
      </c>
      <c r="F869" s="1" t="str">
        <f t="shared" ca="1" si="149"/>
        <v/>
      </c>
      <c r="G869" s="1">
        <f t="shared" ca="1" si="152"/>
        <v>0</v>
      </c>
      <c r="H869" s="1">
        <f ca="1">IF(AND(G868&gt;0,G869&gt;G868,NOT(ISERROR(MATCH(G868,D:D,0)))),H868+1,H868)</f>
        <v>0</v>
      </c>
      <c r="I869" s="1">
        <f t="shared" ca="1" si="153"/>
        <v>0</v>
      </c>
      <c r="J869" s="7" t="str">
        <f t="shared" ca="1" si="154"/>
        <v/>
      </c>
      <c r="K869" s="1" t="str">
        <f ca="1">IF(J869="Linea_para_MAIL_creada_por_LuXML",IF(ISERROR(MATCH(INDIRECT(ADDRESS(ROW()-G869,7)),D:D,0)),J869,INDIRECT(ADDRESS(MATCH(INDIRECT(ADDRESS(ROW()-G869,7)),D:D,0),1))),J869)</f>
        <v/>
      </c>
      <c r="L869" s="7">
        <f t="shared" ca="1" si="155"/>
        <v>0</v>
      </c>
      <c r="M869" s="7" t="str">
        <f t="shared" ca="1" si="157"/>
        <v/>
      </c>
      <c r="N869" s="7">
        <f t="shared" ca="1" si="156"/>
        <v>0</v>
      </c>
      <c r="O869" s="9" t="str">
        <f ca="1">IF(N869&gt;-1,INDIRECT(ADDRESS(ROW(),13)),IF(N869&lt;N868,CONCATENATE("&lt;page-count count=",CHAR(34),1+LARGE(N:N,1)-LARGE(N:N,2),CHAR(34),"/&gt;"),INDIRECT(ADDRESS(ROW()-1,13))))</f>
        <v/>
      </c>
      <c r="P869" s="1">
        <f>IF(ROW()&lt;$S$4+2,IF('XML a procesar'!A868="",P868,IF(MID('XML a procesar'!A868,1,1)="&lt;",P868,P868+1)),P868)</f>
        <v>1</v>
      </c>
      <c r="Q869" s="3"/>
    </row>
    <row r="870" spans="1:17" x14ac:dyDescent="0.25">
      <c r="A870" s="1" t="str">
        <f>IF('XML a procesar'!A869&gt;0,'XML a procesar'!A869,"")</f>
        <v/>
      </c>
      <c r="B870" s="7">
        <f t="shared" si="147"/>
        <v>0</v>
      </c>
      <c r="C870" s="1">
        <f t="shared" si="150"/>
        <v>0</v>
      </c>
      <c r="D870" s="1">
        <f t="shared" si="148"/>
        <v>0</v>
      </c>
      <c r="E870" s="1">
        <f t="shared" si="151"/>
        <v>0</v>
      </c>
      <c r="F870" s="1" t="str">
        <f t="shared" ca="1" si="149"/>
        <v/>
      </c>
      <c r="G870" s="1">
        <f t="shared" ca="1" si="152"/>
        <v>0</v>
      </c>
      <c r="H870" s="1">
        <f ca="1">IF(AND(G869&gt;0,G870&gt;G869,NOT(ISERROR(MATCH(G869,D:D,0)))),H869+1,H869)</f>
        <v>0</v>
      </c>
      <c r="I870" s="1">
        <f t="shared" ca="1" si="153"/>
        <v>0</v>
      </c>
      <c r="J870" s="7" t="str">
        <f t="shared" ca="1" si="154"/>
        <v/>
      </c>
      <c r="K870" s="1" t="str">
        <f ca="1">IF(J870="Linea_para_MAIL_creada_por_LuXML",IF(ISERROR(MATCH(INDIRECT(ADDRESS(ROW()-G870,7)),D:D,0)),J870,INDIRECT(ADDRESS(MATCH(INDIRECT(ADDRESS(ROW()-G870,7)),D:D,0),1))),J870)</f>
        <v/>
      </c>
      <c r="L870" s="7">
        <f t="shared" ca="1" si="155"/>
        <v>0</v>
      </c>
      <c r="M870" s="7" t="str">
        <f t="shared" ca="1" si="157"/>
        <v/>
      </c>
      <c r="N870" s="7">
        <f t="shared" ca="1" si="156"/>
        <v>0</v>
      </c>
      <c r="O870" s="9" t="str">
        <f ca="1">IF(N870&gt;-1,INDIRECT(ADDRESS(ROW(),13)),IF(N870&lt;N869,CONCATENATE("&lt;page-count count=",CHAR(34),1+LARGE(N:N,1)-LARGE(N:N,2),CHAR(34),"/&gt;"),INDIRECT(ADDRESS(ROW()-1,13))))</f>
        <v/>
      </c>
      <c r="P870" s="1">
        <f>IF(ROW()&lt;$S$4+2,IF('XML a procesar'!A869="",P869,IF(MID('XML a procesar'!A869,1,1)="&lt;",P869,P869+1)),P869)</f>
        <v>1</v>
      </c>
      <c r="Q870" s="3"/>
    </row>
    <row r="871" spans="1:17" x14ac:dyDescent="0.25">
      <c r="A871" s="1" t="str">
        <f>IF('XML a procesar'!A870&gt;0,'XML a procesar'!A870,"")</f>
        <v/>
      </c>
      <c r="B871" s="7">
        <f t="shared" si="147"/>
        <v>0</v>
      </c>
      <c r="C871" s="1">
        <f t="shared" si="150"/>
        <v>0</v>
      </c>
      <c r="D871" s="1">
        <f t="shared" si="148"/>
        <v>0</v>
      </c>
      <c r="E871" s="1">
        <f t="shared" si="151"/>
        <v>0</v>
      </c>
      <c r="F871" s="1" t="str">
        <f t="shared" ca="1" si="149"/>
        <v/>
      </c>
      <c r="G871" s="1">
        <f t="shared" ca="1" si="152"/>
        <v>0</v>
      </c>
      <c r="H871" s="1">
        <f ca="1">IF(AND(G870&gt;0,G871&gt;G870,NOT(ISERROR(MATCH(G870,D:D,0)))),H870+1,H870)</f>
        <v>0</v>
      </c>
      <c r="I871" s="1">
        <f t="shared" ca="1" si="153"/>
        <v>0</v>
      </c>
      <c r="J871" s="7" t="str">
        <f t="shared" ca="1" si="154"/>
        <v/>
      </c>
      <c r="K871" s="1" t="str">
        <f ca="1">IF(J871="Linea_para_MAIL_creada_por_LuXML",IF(ISERROR(MATCH(INDIRECT(ADDRESS(ROW()-G871,7)),D:D,0)),J871,INDIRECT(ADDRESS(MATCH(INDIRECT(ADDRESS(ROW()-G871,7)),D:D,0),1))),J871)</f>
        <v/>
      </c>
      <c r="L871" s="7">
        <f t="shared" ca="1" si="155"/>
        <v>0</v>
      </c>
      <c r="M871" s="7" t="str">
        <f t="shared" ca="1" si="157"/>
        <v/>
      </c>
      <c r="N871" s="7">
        <f t="shared" ca="1" si="156"/>
        <v>0</v>
      </c>
      <c r="O871" s="9" t="str">
        <f ca="1">IF(N871&gt;-1,INDIRECT(ADDRESS(ROW(),13)),IF(N871&lt;N870,CONCATENATE("&lt;page-count count=",CHAR(34),1+LARGE(N:N,1)-LARGE(N:N,2),CHAR(34),"/&gt;"),INDIRECT(ADDRESS(ROW()-1,13))))</f>
        <v/>
      </c>
      <c r="P871" s="1">
        <f>IF(ROW()&lt;$S$4+2,IF('XML a procesar'!A870="",P870,IF(MID('XML a procesar'!A870,1,1)="&lt;",P870,P870+1)),P870)</f>
        <v>1</v>
      </c>
      <c r="Q871" s="3"/>
    </row>
    <row r="872" spans="1:17" x14ac:dyDescent="0.25">
      <c r="A872" s="1" t="str">
        <f>IF('XML a procesar'!A871&gt;0,'XML a procesar'!A871,"")</f>
        <v/>
      </c>
      <c r="B872" s="7">
        <f t="shared" si="147"/>
        <v>0</v>
      </c>
      <c r="C872" s="1">
        <f t="shared" si="150"/>
        <v>0</v>
      </c>
      <c r="D872" s="1">
        <f t="shared" si="148"/>
        <v>0</v>
      </c>
      <c r="E872" s="1">
        <f t="shared" si="151"/>
        <v>0</v>
      </c>
      <c r="F872" s="1" t="str">
        <f t="shared" ca="1" si="149"/>
        <v/>
      </c>
      <c r="G872" s="1">
        <f t="shared" ca="1" si="152"/>
        <v>0</v>
      </c>
      <c r="H872" s="1">
        <f ca="1">IF(AND(G871&gt;0,G872&gt;G871,NOT(ISERROR(MATCH(G871,D:D,0)))),H871+1,H871)</f>
        <v>0</v>
      </c>
      <c r="I872" s="1">
        <f t="shared" ca="1" si="153"/>
        <v>0</v>
      </c>
      <c r="J872" s="7" t="str">
        <f t="shared" ca="1" si="154"/>
        <v/>
      </c>
      <c r="K872" s="1" t="str">
        <f ca="1">IF(J872="Linea_para_MAIL_creada_por_LuXML",IF(ISERROR(MATCH(INDIRECT(ADDRESS(ROW()-G872,7)),D:D,0)),J872,INDIRECT(ADDRESS(MATCH(INDIRECT(ADDRESS(ROW()-G872,7)),D:D,0),1))),J872)</f>
        <v/>
      </c>
      <c r="L872" s="7">
        <f t="shared" ca="1" si="155"/>
        <v>0</v>
      </c>
      <c r="M872" s="7" t="str">
        <f t="shared" ca="1" si="157"/>
        <v/>
      </c>
      <c r="N872" s="7">
        <f t="shared" ca="1" si="156"/>
        <v>0</v>
      </c>
      <c r="O872" s="9" t="str">
        <f ca="1">IF(N872&gt;-1,INDIRECT(ADDRESS(ROW(),13)),IF(N872&lt;N871,CONCATENATE("&lt;page-count count=",CHAR(34),1+LARGE(N:N,1)-LARGE(N:N,2),CHAR(34),"/&gt;"),INDIRECT(ADDRESS(ROW()-1,13))))</f>
        <v/>
      </c>
      <c r="P872" s="1">
        <f>IF(ROW()&lt;$S$4+2,IF('XML a procesar'!A871="",P871,IF(MID('XML a procesar'!A871,1,1)="&lt;",P871,P871+1)),P871)</f>
        <v>1</v>
      </c>
      <c r="Q872" s="3"/>
    </row>
    <row r="873" spans="1:17" x14ac:dyDescent="0.25">
      <c r="A873" s="1" t="str">
        <f>IF('XML a procesar'!A872&gt;0,'XML a procesar'!A872,"")</f>
        <v/>
      </c>
      <c r="B873" s="7">
        <f t="shared" si="147"/>
        <v>0</v>
      </c>
      <c r="C873" s="1">
        <f t="shared" si="150"/>
        <v>0</v>
      </c>
      <c r="D873" s="1">
        <f t="shared" si="148"/>
        <v>0</v>
      </c>
      <c r="E873" s="1">
        <f t="shared" si="151"/>
        <v>0</v>
      </c>
      <c r="F873" s="1" t="str">
        <f t="shared" ca="1" si="149"/>
        <v/>
      </c>
      <c r="G873" s="1">
        <f t="shared" ca="1" si="152"/>
        <v>0</v>
      </c>
      <c r="H873" s="1">
        <f ca="1">IF(AND(G872&gt;0,G873&gt;G872,NOT(ISERROR(MATCH(G872,D:D,0)))),H872+1,H872)</f>
        <v>0</v>
      </c>
      <c r="I873" s="1">
        <f t="shared" ca="1" si="153"/>
        <v>0</v>
      </c>
      <c r="J873" s="7" t="str">
        <f t="shared" ca="1" si="154"/>
        <v/>
      </c>
      <c r="K873" s="1" t="str">
        <f ca="1">IF(J873="Linea_para_MAIL_creada_por_LuXML",IF(ISERROR(MATCH(INDIRECT(ADDRESS(ROW()-G873,7)),D:D,0)),J873,INDIRECT(ADDRESS(MATCH(INDIRECT(ADDRESS(ROW()-G873,7)),D:D,0),1))),J873)</f>
        <v/>
      </c>
      <c r="L873" s="7">
        <f t="shared" ca="1" si="155"/>
        <v>0</v>
      </c>
      <c r="M873" s="7" t="str">
        <f t="shared" ca="1" si="157"/>
        <v/>
      </c>
      <c r="N873" s="7">
        <f t="shared" ca="1" si="156"/>
        <v>0</v>
      </c>
      <c r="O873" s="9" t="str">
        <f ca="1">IF(N873&gt;-1,INDIRECT(ADDRESS(ROW(),13)),IF(N873&lt;N872,CONCATENATE("&lt;page-count count=",CHAR(34),1+LARGE(N:N,1)-LARGE(N:N,2),CHAR(34),"/&gt;"),INDIRECT(ADDRESS(ROW()-1,13))))</f>
        <v/>
      </c>
      <c r="P873" s="1">
        <f>IF(ROW()&lt;$S$4+2,IF('XML a procesar'!A872="",P872,IF(MID('XML a procesar'!A872,1,1)="&lt;",P872,P872+1)),P872)</f>
        <v>1</v>
      </c>
      <c r="Q873" s="3"/>
    </row>
    <row r="874" spans="1:17" x14ac:dyDescent="0.25">
      <c r="A874" s="1" t="str">
        <f>IF('XML a procesar'!A873&gt;0,'XML a procesar'!A873,"")</f>
        <v/>
      </c>
      <c r="B874" s="7">
        <f t="shared" si="147"/>
        <v>0</v>
      </c>
      <c r="C874" s="1">
        <f t="shared" si="150"/>
        <v>0</v>
      </c>
      <c r="D874" s="1">
        <f t="shared" si="148"/>
        <v>0</v>
      </c>
      <c r="E874" s="1">
        <f t="shared" si="151"/>
        <v>0</v>
      </c>
      <c r="F874" s="1" t="str">
        <f t="shared" ca="1" si="149"/>
        <v/>
      </c>
      <c r="G874" s="1">
        <f t="shared" ca="1" si="152"/>
        <v>0</v>
      </c>
      <c r="H874" s="1">
        <f ca="1">IF(AND(G873&gt;0,G874&gt;G873,NOT(ISERROR(MATCH(G873,D:D,0)))),H873+1,H873)</f>
        <v>0</v>
      </c>
      <c r="I874" s="1">
        <f t="shared" ca="1" si="153"/>
        <v>0</v>
      </c>
      <c r="J874" s="7" t="str">
        <f t="shared" ca="1" si="154"/>
        <v/>
      </c>
      <c r="K874" s="1" t="str">
        <f ca="1">IF(J874="Linea_para_MAIL_creada_por_LuXML",IF(ISERROR(MATCH(INDIRECT(ADDRESS(ROW()-G874,7)),D:D,0)),J874,INDIRECT(ADDRESS(MATCH(INDIRECT(ADDRESS(ROW()-G874,7)),D:D,0),1))),J874)</f>
        <v/>
      </c>
      <c r="L874" s="7">
        <f t="shared" ca="1" si="155"/>
        <v>0</v>
      </c>
      <c r="M874" s="7" t="str">
        <f t="shared" ca="1" si="157"/>
        <v/>
      </c>
      <c r="N874" s="7">
        <f t="shared" ca="1" si="156"/>
        <v>0</v>
      </c>
      <c r="O874" s="9" t="str">
        <f ca="1">IF(N874&gt;-1,INDIRECT(ADDRESS(ROW(),13)),IF(N874&lt;N873,CONCATENATE("&lt;page-count count=",CHAR(34),1+LARGE(N:N,1)-LARGE(N:N,2),CHAR(34),"/&gt;"),INDIRECT(ADDRESS(ROW()-1,13))))</f>
        <v/>
      </c>
      <c r="P874" s="1">
        <f>IF(ROW()&lt;$S$4+2,IF('XML a procesar'!A873="",P873,IF(MID('XML a procesar'!A873,1,1)="&lt;",P873,P873+1)),P873)</f>
        <v>1</v>
      </c>
      <c r="Q874" s="3"/>
    </row>
    <row r="875" spans="1:17" x14ac:dyDescent="0.25">
      <c r="A875" s="1" t="str">
        <f>IF('XML a procesar'!A874&gt;0,'XML a procesar'!A874,"")</f>
        <v/>
      </c>
      <c r="B875" s="7">
        <f t="shared" si="147"/>
        <v>0</v>
      </c>
      <c r="C875" s="1">
        <f t="shared" si="150"/>
        <v>0</v>
      </c>
      <c r="D875" s="1">
        <f t="shared" si="148"/>
        <v>0</v>
      </c>
      <c r="E875" s="1">
        <f t="shared" si="151"/>
        <v>0</v>
      </c>
      <c r="F875" s="1" t="str">
        <f t="shared" ca="1" si="149"/>
        <v/>
      </c>
      <c r="G875" s="1">
        <f t="shared" ca="1" si="152"/>
        <v>0</v>
      </c>
      <c r="H875" s="1">
        <f ca="1">IF(AND(G874&gt;0,G875&gt;G874,NOT(ISERROR(MATCH(G874,D:D,0)))),H874+1,H874)</f>
        <v>0</v>
      </c>
      <c r="I875" s="1">
        <f t="shared" ca="1" si="153"/>
        <v>0</v>
      </c>
      <c r="J875" s="7" t="str">
        <f t="shared" ca="1" si="154"/>
        <v/>
      </c>
      <c r="K875" s="1" t="str">
        <f ca="1">IF(J875="Linea_para_MAIL_creada_por_LuXML",IF(ISERROR(MATCH(INDIRECT(ADDRESS(ROW()-G875,7)),D:D,0)),J875,INDIRECT(ADDRESS(MATCH(INDIRECT(ADDRESS(ROW()-G875,7)),D:D,0),1))),J875)</f>
        <v/>
      </c>
      <c r="L875" s="7">
        <f t="shared" ca="1" si="155"/>
        <v>0</v>
      </c>
      <c r="M875" s="7" t="str">
        <f t="shared" ca="1" si="157"/>
        <v/>
      </c>
      <c r="N875" s="7">
        <f t="shared" ca="1" si="156"/>
        <v>0</v>
      </c>
      <c r="O875" s="9" t="str">
        <f ca="1">IF(N875&gt;-1,INDIRECT(ADDRESS(ROW(),13)),IF(N875&lt;N874,CONCATENATE("&lt;page-count count=",CHAR(34),1+LARGE(N:N,1)-LARGE(N:N,2),CHAR(34),"/&gt;"),INDIRECT(ADDRESS(ROW()-1,13))))</f>
        <v/>
      </c>
      <c r="P875" s="1">
        <f>IF(ROW()&lt;$S$4+2,IF('XML a procesar'!A874="",P874,IF(MID('XML a procesar'!A874,1,1)="&lt;",P874,P874+1)),P874)</f>
        <v>1</v>
      </c>
      <c r="Q875" s="3"/>
    </row>
    <row r="876" spans="1:17" x14ac:dyDescent="0.25">
      <c r="A876" s="1" t="str">
        <f>IF('XML a procesar'!A875&gt;0,'XML a procesar'!A875,"")</f>
        <v/>
      </c>
      <c r="B876" s="7">
        <f t="shared" si="147"/>
        <v>0</v>
      </c>
      <c r="C876" s="1">
        <f t="shared" si="150"/>
        <v>0</v>
      </c>
      <c r="D876" s="1">
        <f t="shared" si="148"/>
        <v>0</v>
      </c>
      <c r="E876" s="1">
        <f t="shared" si="151"/>
        <v>0</v>
      </c>
      <c r="F876" s="1" t="str">
        <f t="shared" ca="1" si="149"/>
        <v/>
      </c>
      <c r="G876" s="1">
        <f t="shared" ca="1" si="152"/>
        <v>0</v>
      </c>
      <c r="H876" s="1">
        <f ca="1">IF(AND(G875&gt;0,G876&gt;G875,NOT(ISERROR(MATCH(G875,D:D,0)))),H875+1,H875)</f>
        <v>0</v>
      </c>
      <c r="I876" s="1">
        <f t="shared" ca="1" si="153"/>
        <v>0</v>
      </c>
      <c r="J876" s="7" t="str">
        <f t="shared" ca="1" si="154"/>
        <v/>
      </c>
      <c r="K876" s="1" t="str">
        <f ca="1">IF(J876="Linea_para_MAIL_creada_por_LuXML",IF(ISERROR(MATCH(INDIRECT(ADDRESS(ROW()-G876,7)),D:D,0)),J876,INDIRECT(ADDRESS(MATCH(INDIRECT(ADDRESS(ROW()-G876,7)),D:D,0),1))),J876)</f>
        <v/>
      </c>
      <c r="L876" s="7">
        <f t="shared" ca="1" si="155"/>
        <v>0</v>
      </c>
      <c r="M876" s="7" t="str">
        <f t="shared" ca="1" si="157"/>
        <v/>
      </c>
      <c r="N876" s="7">
        <f t="shared" ca="1" si="156"/>
        <v>0</v>
      </c>
      <c r="O876" s="9" t="str">
        <f ca="1">IF(N876&gt;-1,INDIRECT(ADDRESS(ROW(),13)),IF(N876&lt;N875,CONCATENATE("&lt;page-count count=",CHAR(34),1+LARGE(N:N,1)-LARGE(N:N,2),CHAR(34),"/&gt;"),INDIRECT(ADDRESS(ROW()-1,13))))</f>
        <v/>
      </c>
      <c r="P876" s="1">
        <f>IF(ROW()&lt;$S$4+2,IF('XML a procesar'!A875="",P875,IF(MID('XML a procesar'!A875,1,1)="&lt;",P875,P875+1)),P875)</f>
        <v>1</v>
      </c>
      <c r="Q876" s="3"/>
    </row>
    <row r="877" spans="1:17" x14ac:dyDescent="0.25">
      <c r="A877" s="1" t="str">
        <f>IF('XML a procesar'!A876&gt;0,'XML a procesar'!A876,"")</f>
        <v/>
      </c>
      <c r="B877" s="7">
        <f t="shared" si="147"/>
        <v>0</v>
      </c>
      <c r="C877" s="1">
        <f t="shared" si="150"/>
        <v>0</v>
      </c>
      <c r="D877" s="1">
        <f t="shared" si="148"/>
        <v>0</v>
      </c>
      <c r="E877" s="1">
        <f t="shared" si="151"/>
        <v>0</v>
      </c>
      <c r="F877" s="1" t="str">
        <f t="shared" ca="1" si="149"/>
        <v/>
      </c>
      <c r="G877" s="1">
        <f t="shared" ca="1" si="152"/>
        <v>0</v>
      </c>
      <c r="H877" s="1">
        <f ca="1">IF(AND(G876&gt;0,G877&gt;G876,NOT(ISERROR(MATCH(G876,D:D,0)))),H876+1,H876)</f>
        <v>0</v>
      </c>
      <c r="I877" s="1">
        <f t="shared" ca="1" si="153"/>
        <v>0</v>
      </c>
      <c r="J877" s="7" t="str">
        <f t="shared" ca="1" si="154"/>
        <v/>
      </c>
      <c r="K877" s="1" t="str">
        <f ca="1">IF(J877="Linea_para_MAIL_creada_por_LuXML",IF(ISERROR(MATCH(INDIRECT(ADDRESS(ROW()-G877,7)),D:D,0)),J877,INDIRECT(ADDRESS(MATCH(INDIRECT(ADDRESS(ROW()-G877,7)),D:D,0),1))),J877)</f>
        <v/>
      </c>
      <c r="L877" s="7">
        <f t="shared" ca="1" si="155"/>
        <v>0</v>
      </c>
      <c r="M877" s="7" t="str">
        <f t="shared" ca="1" si="157"/>
        <v/>
      </c>
      <c r="N877" s="7">
        <f t="shared" ca="1" si="156"/>
        <v>0</v>
      </c>
      <c r="O877" s="9" t="str">
        <f ca="1">IF(N877&gt;-1,INDIRECT(ADDRESS(ROW(),13)),IF(N877&lt;N876,CONCATENATE("&lt;page-count count=",CHAR(34),1+LARGE(N:N,1)-LARGE(N:N,2),CHAR(34),"/&gt;"),INDIRECT(ADDRESS(ROW()-1,13))))</f>
        <v/>
      </c>
      <c r="P877" s="1">
        <f>IF(ROW()&lt;$S$4+2,IF('XML a procesar'!A876="",P876,IF(MID('XML a procesar'!A876,1,1)="&lt;",P876,P876+1)),P876)</f>
        <v>1</v>
      </c>
      <c r="Q877" s="3"/>
    </row>
    <row r="878" spans="1:17" x14ac:dyDescent="0.25">
      <c r="A878" s="1" t="str">
        <f>IF('XML a procesar'!A877&gt;0,'XML a procesar'!A877,"")</f>
        <v/>
      </c>
      <c r="B878" s="7">
        <f t="shared" si="147"/>
        <v>0</v>
      </c>
      <c r="C878" s="1">
        <f t="shared" si="150"/>
        <v>0</v>
      </c>
      <c r="D878" s="1">
        <f t="shared" si="148"/>
        <v>0</v>
      </c>
      <c r="E878" s="1">
        <f t="shared" si="151"/>
        <v>0</v>
      </c>
      <c r="F878" s="1" t="str">
        <f t="shared" ca="1" si="149"/>
        <v/>
      </c>
      <c r="G878" s="1">
        <f t="shared" ca="1" si="152"/>
        <v>0</v>
      </c>
      <c r="H878" s="1">
        <f ca="1">IF(AND(G877&gt;0,G878&gt;G877,NOT(ISERROR(MATCH(G877,D:D,0)))),H877+1,H877)</f>
        <v>0</v>
      </c>
      <c r="I878" s="1">
        <f t="shared" ca="1" si="153"/>
        <v>0</v>
      </c>
      <c r="J878" s="7" t="str">
        <f t="shared" ca="1" si="154"/>
        <v/>
      </c>
      <c r="K878" s="1" t="str">
        <f ca="1">IF(J878="Linea_para_MAIL_creada_por_LuXML",IF(ISERROR(MATCH(INDIRECT(ADDRESS(ROW()-G878,7)),D:D,0)),J878,INDIRECT(ADDRESS(MATCH(INDIRECT(ADDRESS(ROW()-G878,7)),D:D,0),1))),J878)</f>
        <v/>
      </c>
      <c r="L878" s="7">
        <f t="shared" ca="1" si="155"/>
        <v>0</v>
      </c>
      <c r="M878" s="7" t="str">
        <f t="shared" ca="1" si="157"/>
        <v/>
      </c>
      <c r="N878" s="7">
        <f t="shared" ca="1" si="156"/>
        <v>0</v>
      </c>
      <c r="O878" s="9" t="str">
        <f ca="1">IF(N878&gt;-1,INDIRECT(ADDRESS(ROW(),13)),IF(N878&lt;N877,CONCATENATE("&lt;page-count count=",CHAR(34),1+LARGE(N:N,1)-LARGE(N:N,2),CHAR(34),"/&gt;"),INDIRECT(ADDRESS(ROW()-1,13))))</f>
        <v/>
      </c>
      <c r="P878" s="1">
        <f>IF(ROW()&lt;$S$4+2,IF('XML a procesar'!A877="",P877,IF(MID('XML a procesar'!A877,1,1)="&lt;",P877,P877+1)),P877)</f>
        <v>1</v>
      </c>
      <c r="Q878" s="3"/>
    </row>
    <row r="879" spans="1:17" x14ac:dyDescent="0.25">
      <c r="A879" s="1" t="str">
        <f>IF('XML a procesar'!A878&gt;0,'XML a procesar'!A878,"")</f>
        <v/>
      </c>
      <c r="B879" s="7">
        <f t="shared" si="147"/>
        <v>0</v>
      </c>
      <c r="C879" s="1">
        <f t="shared" si="150"/>
        <v>0</v>
      </c>
      <c r="D879" s="1">
        <f t="shared" si="148"/>
        <v>0</v>
      </c>
      <c r="E879" s="1">
        <f t="shared" si="151"/>
        <v>0</v>
      </c>
      <c r="F879" s="1" t="str">
        <f t="shared" ca="1" si="149"/>
        <v/>
      </c>
      <c r="G879" s="1">
        <f t="shared" ca="1" si="152"/>
        <v>0</v>
      </c>
      <c r="H879" s="1">
        <f ca="1">IF(AND(G878&gt;0,G879&gt;G878,NOT(ISERROR(MATCH(G878,D:D,0)))),H878+1,H878)</f>
        <v>0</v>
      </c>
      <c r="I879" s="1">
        <f t="shared" ca="1" si="153"/>
        <v>0</v>
      </c>
      <c r="J879" s="7" t="str">
        <f t="shared" ca="1" si="154"/>
        <v/>
      </c>
      <c r="K879" s="1" t="str">
        <f ca="1">IF(J879="Linea_para_MAIL_creada_por_LuXML",IF(ISERROR(MATCH(INDIRECT(ADDRESS(ROW()-G879,7)),D:D,0)),J879,INDIRECT(ADDRESS(MATCH(INDIRECT(ADDRESS(ROW()-G879,7)),D:D,0),1))),J879)</f>
        <v/>
      </c>
      <c r="L879" s="7">
        <f t="shared" ca="1" si="155"/>
        <v>0</v>
      </c>
      <c r="M879" s="7" t="str">
        <f t="shared" ca="1" si="157"/>
        <v/>
      </c>
      <c r="N879" s="7">
        <f t="shared" ca="1" si="156"/>
        <v>0</v>
      </c>
      <c r="O879" s="9" t="str">
        <f ca="1">IF(N879&gt;-1,INDIRECT(ADDRESS(ROW(),13)),IF(N879&lt;N878,CONCATENATE("&lt;page-count count=",CHAR(34),1+LARGE(N:N,1)-LARGE(N:N,2),CHAR(34),"/&gt;"),INDIRECT(ADDRESS(ROW()-1,13))))</f>
        <v/>
      </c>
      <c r="P879" s="1">
        <f>IF(ROW()&lt;$S$4+2,IF('XML a procesar'!A878="",P878,IF(MID('XML a procesar'!A878,1,1)="&lt;",P878,P878+1)),P878)</f>
        <v>1</v>
      </c>
      <c r="Q879" s="3"/>
    </row>
    <row r="880" spans="1:17" x14ac:dyDescent="0.25">
      <c r="A880" s="1" t="str">
        <f>IF('XML a procesar'!A879&gt;0,'XML a procesar'!A879,"")</f>
        <v/>
      </c>
      <c r="B880" s="7">
        <f t="shared" si="147"/>
        <v>0</v>
      </c>
      <c r="C880" s="1">
        <f t="shared" si="150"/>
        <v>0</v>
      </c>
      <c r="D880" s="1">
        <f t="shared" si="148"/>
        <v>0</v>
      </c>
      <c r="E880" s="1">
        <f t="shared" si="151"/>
        <v>0</v>
      </c>
      <c r="F880" s="1" t="str">
        <f t="shared" ca="1" si="149"/>
        <v/>
      </c>
      <c r="G880" s="1">
        <f t="shared" ca="1" si="152"/>
        <v>0</v>
      </c>
      <c r="H880" s="1">
        <f ca="1">IF(AND(G879&gt;0,G880&gt;G879,NOT(ISERROR(MATCH(G879,D:D,0)))),H879+1,H879)</f>
        <v>0</v>
      </c>
      <c r="I880" s="1">
        <f t="shared" ca="1" si="153"/>
        <v>0</v>
      </c>
      <c r="J880" s="7" t="str">
        <f t="shared" ca="1" si="154"/>
        <v/>
      </c>
      <c r="K880" s="1" t="str">
        <f ca="1">IF(J880="Linea_para_MAIL_creada_por_LuXML",IF(ISERROR(MATCH(INDIRECT(ADDRESS(ROW()-G880,7)),D:D,0)),J880,INDIRECT(ADDRESS(MATCH(INDIRECT(ADDRESS(ROW()-G880,7)),D:D,0),1))),J880)</f>
        <v/>
      </c>
      <c r="L880" s="7">
        <f t="shared" ca="1" si="155"/>
        <v>0</v>
      </c>
      <c r="M880" s="7" t="str">
        <f t="shared" ca="1" si="157"/>
        <v/>
      </c>
      <c r="N880" s="7">
        <f t="shared" ca="1" si="156"/>
        <v>0</v>
      </c>
      <c r="O880" s="9" t="str">
        <f ca="1">IF(N880&gt;-1,INDIRECT(ADDRESS(ROW(),13)),IF(N880&lt;N879,CONCATENATE("&lt;page-count count=",CHAR(34),1+LARGE(N:N,1)-LARGE(N:N,2),CHAR(34),"/&gt;"),INDIRECT(ADDRESS(ROW()-1,13))))</f>
        <v/>
      </c>
      <c r="P880" s="1">
        <f>IF(ROW()&lt;$S$4+2,IF('XML a procesar'!A879="",P879,IF(MID('XML a procesar'!A879,1,1)="&lt;",P879,P879+1)),P879)</f>
        <v>1</v>
      </c>
      <c r="Q880" s="3"/>
    </row>
    <row r="881" spans="1:17" x14ac:dyDescent="0.25">
      <c r="A881" s="1" t="str">
        <f>IF('XML a procesar'!A880&gt;0,'XML a procesar'!A880,"")</f>
        <v/>
      </c>
      <c r="B881" s="7">
        <f t="shared" si="147"/>
        <v>0</v>
      </c>
      <c r="C881" s="1">
        <f t="shared" si="150"/>
        <v>0</v>
      </c>
      <c r="D881" s="1">
        <f t="shared" si="148"/>
        <v>0</v>
      </c>
      <c r="E881" s="1">
        <f t="shared" si="151"/>
        <v>0</v>
      </c>
      <c r="F881" s="1" t="str">
        <f t="shared" ca="1" si="149"/>
        <v/>
      </c>
      <c r="G881" s="1">
        <f t="shared" ca="1" si="152"/>
        <v>0</v>
      </c>
      <c r="H881" s="1">
        <f ca="1">IF(AND(G880&gt;0,G881&gt;G880,NOT(ISERROR(MATCH(G880,D:D,0)))),H880+1,H880)</f>
        <v>0</v>
      </c>
      <c r="I881" s="1">
        <f t="shared" ca="1" si="153"/>
        <v>0</v>
      </c>
      <c r="J881" s="7" t="str">
        <f t="shared" ca="1" si="154"/>
        <v/>
      </c>
      <c r="K881" s="1" t="str">
        <f ca="1">IF(J881="Linea_para_MAIL_creada_por_LuXML",IF(ISERROR(MATCH(INDIRECT(ADDRESS(ROW()-G881,7)),D:D,0)),J881,INDIRECT(ADDRESS(MATCH(INDIRECT(ADDRESS(ROW()-G881,7)),D:D,0),1))),J881)</f>
        <v/>
      </c>
      <c r="L881" s="7">
        <f t="shared" ca="1" si="155"/>
        <v>0</v>
      </c>
      <c r="M881" s="7" t="str">
        <f t="shared" ca="1" si="157"/>
        <v/>
      </c>
      <c r="N881" s="7">
        <f t="shared" ca="1" si="156"/>
        <v>0</v>
      </c>
      <c r="O881" s="9" t="str">
        <f ca="1">IF(N881&gt;-1,INDIRECT(ADDRESS(ROW(),13)),IF(N881&lt;N880,CONCATENATE("&lt;page-count count=",CHAR(34),1+LARGE(N:N,1)-LARGE(N:N,2),CHAR(34),"/&gt;"),INDIRECT(ADDRESS(ROW()-1,13))))</f>
        <v/>
      </c>
      <c r="P881" s="1">
        <f>IF(ROW()&lt;$S$4+2,IF('XML a procesar'!A880="",P880,IF(MID('XML a procesar'!A880,1,1)="&lt;",P880,P880+1)),P880)</f>
        <v>1</v>
      </c>
      <c r="Q881" s="3"/>
    </row>
    <row r="882" spans="1:17" x14ac:dyDescent="0.25">
      <c r="A882" s="1" t="str">
        <f>IF('XML a procesar'!A881&gt;0,'XML a procesar'!A881,"")</f>
        <v/>
      </c>
      <c r="B882" s="7">
        <f t="shared" si="147"/>
        <v>0</v>
      </c>
      <c r="C882" s="1">
        <f t="shared" si="150"/>
        <v>0</v>
      </c>
      <c r="D882" s="1">
        <f t="shared" si="148"/>
        <v>0</v>
      </c>
      <c r="E882" s="1">
        <f t="shared" si="151"/>
        <v>0</v>
      </c>
      <c r="F882" s="1" t="str">
        <f t="shared" ca="1" si="149"/>
        <v/>
      </c>
      <c r="G882" s="1">
        <f t="shared" ca="1" si="152"/>
        <v>0</v>
      </c>
      <c r="H882" s="1">
        <f ca="1">IF(AND(G881&gt;0,G882&gt;G881,NOT(ISERROR(MATCH(G881,D:D,0)))),H881+1,H881)</f>
        <v>0</v>
      </c>
      <c r="I882" s="1">
        <f t="shared" ca="1" si="153"/>
        <v>0</v>
      </c>
      <c r="J882" s="7" t="str">
        <f t="shared" ca="1" si="154"/>
        <v/>
      </c>
      <c r="K882" s="1" t="str">
        <f ca="1">IF(J882="Linea_para_MAIL_creada_por_LuXML",IF(ISERROR(MATCH(INDIRECT(ADDRESS(ROW()-G882,7)),D:D,0)),J882,INDIRECT(ADDRESS(MATCH(INDIRECT(ADDRESS(ROW()-G882,7)),D:D,0),1))),J882)</f>
        <v/>
      </c>
      <c r="L882" s="7">
        <f t="shared" ca="1" si="155"/>
        <v>0</v>
      </c>
      <c r="M882" s="7" t="str">
        <f t="shared" ca="1" si="157"/>
        <v/>
      </c>
      <c r="N882" s="7">
        <f t="shared" ca="1" si="156"/>
        <v>0</v>
      </c>
      <c r="O882" s="9" t="str">
        <f ca="1">IF(N882&gt;-1,INDIRECT(ADDRESS(ROW(),13)),IF(N882&lt;N881,CONCATENATE("&lt;page-count count=",CHAR(34),1+LARGE(N:N,1)-LARGE(N:N,2),CHAR(34),"/&gt;"),INDIRECT(ADDRESS(ROW()-1,13))))</f>
        <v/>
      </c>
      <c r="P882" s="1">
        <f>IF(ROW()&lt;$S$4+2,IF('XML a procesar'!A881="",P881,IF(MID('XML a procesar'!A881,1,1)="&lt;",P881,P881+1)),P881)</f>
        <v>1</v>
      </c>
      <c r="Q882" s="3"/>
    </row>
    <row r="883" spans="1:17" x14ac:dyDescent="0.25">
      <c r="A883" s="1" t="str">
        <f>IF('XML a procesar'!A882&gt;0,'XML a procesar'!A882,"")</f>
        <v/>
      </c>
      <c r="B883" s="7">
        <f t="shared" si="147"/>
        <v>0</v>
      </c>
      <c r="C883" s="1">
        <f t="shared" si="150"/>
        <v>0</v>
      </c>
      <c r="D883" s="1">
        <f t="shared" si="148"/>
        <v>0</v>
      </c>
      <c r="E883" s="1">
        <f t="shared" si="151"/>
        <v>0</v>
      </c>
      <c r="F883" s="1" t="str">
        <f t="shared" ca="1" si="149"/>
        <v/>
      </c>
      <c r="G883" s="1">
        <f t="shared" ca="1" si="152"/>
        <v>0</v>
      </c>
      <c r="H883" s="1">
        <f ca="1">IF(AND(G882&gt;0,G883&gt;G882,NOT(ISERROR(MATCH(G882,D:D,0)))),H882+1,H882)</f>
        <v>0</v>
      </c>
      <c r="I883" s="1">
        <f t="shared" ca="1" si="153"/>
        <v>0</v>
      </c>
      <c r="J883" s="7" t="str">
        <f t="shared" ca="1" si="154"/>
        <v/>
      </c>
      <c r="K883" s="1" t="str">
        <f ca="1">IF(J883="Linea_para_MAIL_creada_por_LuXML",IF(ISERROR(MATCH(INDIRECT(ADDRESS(ROW()-G883,7)),D:D,0)),J883,INDIRECT(ADDRESS(MATCH(INDIRECT(ADDRESS(ROW()-G883,7)),D:D,0),1))),J883)</f>
        <v/>
      </c>
      <c r="L883" s="7">
        <f t="shared" ca="1" si="155"/>
        <v>0</v>
      </c>
      <c r="M883" s="7" t="str">
        <f t="shared" ca="1" si="157"/>
        <v/>
      </c>
      <c r="N883" s="7">
        <f t="shared" ca="1" si="156"/>
        <v>0</v>
      </c>
      <c r="O883" s="9" t="str">
        <f ca="1">IF(N883&gt;-1,INDIRECT(ADDRESS(ROW(),13)),IF(N883&lt;N882,CONCATENATE("&lt;page-count count=",CHAR(34),1+LARGE(N:N,1)-LARGE(N:N,2),CHAR(34),"/&gt;"),INDIRECT(ADDRESS(ROW()-1,13))))</f>
        <v/>
      </c>
      <c r="P883" s="1">
        <f>IF(ROW()&lt;$S$4+2,IF('XML a procesar'!A882="",P882,IF(MID('XML a procesar'!A882,1,1)="&lt;",P882,P882+1)),P882)</f>
        <v>1</v>
      </c>
      <c r="Q883" s="3"/>
    </row>
    <row r="884" spans="1:17" x14ac:dyDescent="0.25">
      <c r="A884" s="1" t="str">
        <f>IF('XML a procesar'!A883&gt;0,'XML a procesar'!A883,"")</f>
        <v/>
      </c>
      <c r="B884" s="7">
        <f t="shared" si="147"/>
        <v>0</v>
      </c>
      <c r="C884" s="1">
        <f t="shared" si="150"/>
        <v>0</v>
      </c>
      <c r="D884" s="1">
        <f t="shared" si="148"/>
        <v>0</v>
      </c>
      <c r="E884" s="1">
        <f t="shared" si="151"/>
        <v>0</v>
      </c>
      <c r="F884" s="1" t="str">
        <f t="shared" ca="1" si="149"/>
        <v/>
      </c>
      <c r="G884" s="1">
        <f t="shared" ca="1" si="152"/>
        <v>0</v>
      </c>
      <c r="H884" s="1">
        <f ca="1">IF(AND(G883&gt;0,G884&gt;G883,NOT(ISERROR(MATCH(G883,D:D,0)))),H883+1,H883)</f>
        <v>0</v>
      </c>
      <c r="I884" s="1">
        <f t="shared" ca="1" si="153"/>
        <v>0</v>
      </c>
      <c r="J884" s="7" t="str">
        <f t="shared" ca="1" si="154"/>
        <v/>
      </c>
      <c r="K884" s="1" t="str">
        <f ca="1">IF(J884="Linea_para_MAIL_creada_por_LuXML",IF(ISERROR(MATCH(INDIRECT(ADDRESS(ROW()-G884,7)),D:D,0)),J884,INDIRECT(ADDRESS(MATCH(INDIRECT(ADDRESS(ROW()-G884,7)),D:D,0),1))),J884)</f>
        <v/>
      </c>
      <c r="L884" s="7">
        <f t="shared" ca="1" si="155"/>
        <v>0</v>
      </c>
      <c r="M884" s="7" t="str">
        <f t="shared" ca="1" si="157"/>
        <v/>
      </c>
      <c r="N884" s="7">
        <f t="shared" ca="1" si="156"/>
        <v>0</v>
      </c>
      <c r="O884" s="9" t="str">
        <f ca="1">IF(N884&gt;-1,INDIRECT(ADDRESS(ROW(),13)),IF(N884&lt;N883,CONCATENATE("&lt;page-count count=",CHAR(34),1+LARGE(N:N,1)-LARGE(N:N,2),CHAR(34),"/&gt;"),INDIRECT(ADDRESS(ROW()-1,13))))</f>
        <v/>
      </c>
      <c r="P884" s="1">
        <f>IF(ROW()&lt;$S$4+2,IF('XML a procesar'!A883="",P883,IF(MID('XML a procesar'!A883,1,1)="&lt;",P883,P883+1)),P883)</f>
        <v>1</v>
      </c>
      <c r="Q884" s="3"/>
    </row>
    <row r="885" spans="1:17" x14ac:dyDescent="0.25">
      <c r="A885" s="1" t="str">
        <f>IF('XML a procesar'!A884&gt;0,'XML a procesar'!A884,"")</f>
        <v/>
      </c>
      <c r="B885" s="7">
        <f t="shared" si="147"/>
        <v>0</v>
      </c>
      <c r="C885" s="1">
        <f t="shared" si="150"/>
        <v>0</v>
      </c>
      <c r="D885" s="1">
        <f t="shared" si="148"/>
        <v>0</v>
      </c>
      <c r="E885" s="1">
        <f t="shared" si="151"/>
        <v>0</v>
      </c>
      <c r="F885" s="1" t="str">
        <f t="shared" ca="1" si="149"/>
        <v/>
      </c>
      <c r="G885" s="1">
        <f t="shared" ca="1" si="152"/>
        <v>0</v>
      </c>
      <c r="H885" s="1">
        <f ca="1">IF(AND(G884&gt;0,G885&gt;G884,NOT(ISERROR(MATCH(G884,D:D,0)))),H884+1,H884)</f>
        <v>0</v>
      </c>
      <c r="I885" s="1">
        <f t="shared" ca="1" si="153"/>
        <v>0</v>
      </c>
      <c r="J885" s="7" t="str">
        <f t="shared" ca="1" si="154"/>
        <v/>
      </c>
      <c r="K885" s="1" t="str">
        <f ca="1">IF(J885="Linea_para_MAIL_creada_por_LuXML",IF(ISERROR(MATCH(INDIRECT(ADDRESS(ROW()-G885,7)),D:D,0)),J885,INDIRECT(ADDRESS(MATCH(INDIRECT(ADDRESS(ROW()-G885,7)),D:D,0),1))),J885)</f>
        <v/>
      </c>
      <c r="L885" s="7">
        <f t="shared" ca="1" si="155"/>
        <v>0</v>
      </c>
      <c r="M885" s="7" t="str">
        <f t="shared" ca="1" si="157"/>
        <v/>
      </c>
      <c r="N885" s="7">
        <f t="shared" ca="1" si="156"/>
        <v>0</v>
      </c>
      <c r="O885" s="9" t="str">
        <f ca="1">IF(N885&gt;-1,INDIRECT(ADDRESS(ROW(),13)),IF(N885&lt;N884,CONCATENATE("&lt;page-count count=",CHAR(34),1+LARGE(N:N,1)-LARGE(N:N,2),CHAR(34),"/&gt;"),INDIRECT(ADDRESS(ROW()-1,13))))</f>
        <v/>
      </c>
      <c r="P885" s="1">
        <f>IF(ROW()&lt;$S$4+2,IF('XML a procesar'!A884="",P884,IF(MID('XML a procesar'!A884,1,1)="&lt;",P884,P884+1)),P884)</f>
        <v>1</v>
      </c>
      <c r="Q885" s="3"/>
    </row>
    <row r="886" spans="1:17" x14ac:dyDescent="0.25">
      <c r="A886" s="1" t="str">
        <f>IF('XML a procesar'!A885&gt;0,'XML a procesar'!A885,"")</f>
        <v/>
      </c>
      <c r="B886" s="7">
        <f t="shared" si="147"/>
        <v>0</v>
      </c>
      <c r="C886" s="1">
        <f t="shared" si="150"/>
        <v>0</v>
      </c>
      <c r="D886" s="1">
        <f t="shared" si="148"/>
        <v>0</v>
      </c>
      <c r="E886" s="1">
        <f t="shared" si="151"/>
        <v>0</v>
      </c>
      <c r="F886" s="1" t="str">
        <f t="shared" ca="1" si="149"/>
        <v/>
      </c>
      <c r="G886" s="1">
        <f t="shared" ca="1" si="152"/>
        <v>0</v>
      </c>
      <c r="H886" s="1">
        <f ca="1">IF(AND(G885&gt;0,G886&gt;G885,NOT(ISERROR(MATCH(G885,D:D,0)))),H885+1,H885)</f>
        <v>0</v>
      </c>
      <c r="I886" s="1">
        <f t="shared" ca="1" si="153"/>
        <v>0</v>
      </c>
      <c r="J886" s="7" t="str">
        <f t="shared" ca="1" si="154"/>
        <v/>
      </c>
      <c r="K886" s="1" t="str">
        <f ca="1">IF(J886="Linea_para_MAIL_creada_por_LuXML",IF(ISERROR(MATCH(INDIRECT(ADDRESS(ROW()-G886,7)),D:D,0)),J886,INDIRECT(ADDRESS(MATCH(INDIRECT(ADDRESS(ROW()-G886,7)),D:D,0),1))),J886)</f>
        <v/>
      </c>
      <c r="L886" s="7">
        <f t="shared" ca="1" si="155"/>
        <v>0</v>
      </c>
      <c r="M886" s="7" t="str">
        <f t="shared" ca="1" si="157"/>
        <v/>
      </c>
      <c r="N886" s="7">
        <f t="shared" ca="1" si="156"/>
        <v>0</v>
      </c>
      <c r="O886" s="9" t="str">
        <f ca="1">IF(N886&gt;-1,INDIRECT(ADDRESS(ROW(),13)),IF(N886&lt;N885,CONCATENATE("&lt;page-count count=",CHAR(34),1+LARGE(N:N,1)-LARGE(N:N,2),CHAR(34),"/&gt;"),INDIRECT(ADDRESS(ROW()-1,13))))</f>
        <v/>
      </c>
      <c r="P886" s="1">
        <f>IF(ROW()&lt;$S$4+2,IF('XML a procesar'!A885="",P885,IF(MID('XML a procesar'!A885,1,1)="&lt;",P885,P885+1)),P885)</f>
        <v>1</v>
      </c>
      <c r="Q886" s="3"/>
    </row>
    <row r="887" spans="1:17" x14ac:dyDescent="0.25">
      <c r="A887" s="1" t="str">
        <f>IF('XML a procesar'!A886&gt;0,'XML a procesar'!A886,"")</f>
        <v/>
      </c>
      <c r="B887" s="7">
        <f t="shared" si="147"/>
        <v>0</v>
      </c>
      <c r="C887" s="1">
        <f t="shared" si="150"/>
        <v>0</v>
      </c>
      <c r="D887" s="1">
        <f t="shared" si="148"/>
        <v>0</v>
      </c>
      <c r="E887" s="1">
        <f t="shared" si="151"/>
        <v>0</v>
      </c>
      <c r="F887" s="1" t="str">
        <f t="shared" ca="1" si="149"/>
        <v/>
      </c>
      <c r="G887" s="1">
        <f t="shared" ca="1" si="152"/>
        <v>0</v>
      </c>
      <c r="H887" s="1">
        <f ca="1">IF(AND(G886&gt;0,G887&gt;G886,NOT(ISERROR(MATCH(G886,D:D,0)))),H886+1,H886)</f>
        <v>0</v>
      </c>
      <c r="I887" s="1">
        <f t="shared" ca="1" si="153"/>
        <v>0</v>
      </c>
      <c r="J887" s="7" t="str">
        <f t="shared" ca="1" si="154"/>
        <v/>
      </c>
      <c r="K887" s="1" t="str">
        <f ca="1">IF(J887="Linea_para_MAIL_creada_por_LuXML",IF(ISERROR(MATCH(INDIRECT(ADDRESS(ROW()-G887,7)),D:D,0)),J887,INDIRECT(ADDRESS(MATCH(INDIRECT(ADDRESS(ROW()-G887,7)),D:D,0),1))),J887)</f>
        <v/>
      </c>
      <c r="L887" s="7">
        <f t="shared" ca="1" si="155"/>
        <v>0</v>
      </c>
      <c r="M887" s="7" t="str">
        <f t="shared" ca="1" si="157"/>
        <v/>
      </c>
      <c r="N887" s="7">
        <f t="shared" ca="1" si="156"/>
        <v>0</v>
      </c>
      <c r="O887" s="9" t="str">
        <f ca="1">IF(N887&gt;-1,INDIRECT(ADDRESS(ROW(),13)),IF(N887&lt;N886,CONCATENATE("&lt;page-count count=",CHAR(34),1+LARGE(N:N,1)-LARGE(N:N,2),CHAR(34),"/&gt;"),INDIRECT(ADDRESS(ROW()-1,13))))</f>
        <v/>
      </c>
      <c r="P887" s="1">
        <f>IF(ROW()&lt;$S$4+2,IF('XML a procesar'!A886="",P886,IF(MID('XML a procesar'!A886,1,1)="&lt;",P886,P886+1)),P886)</f>
        <v>1</v>
      </c>
      <c r="Q887" s="3"/>
    </row>
    <row r="888" spans="1:17" x14ac:dyDescent="0.25">
      <c r="A888" s="1" t="str">
        <f>IF('XML a procesar'!A887&gt;0,'XML a procesar'!A887,"")</f>
        <v/>
      </c>
      <c r="B888" s="7">
        <f t="shared" si="147"/>
        <v>0</v>
      </c>
      <c r="C888" s="1">
        <f t="shared" si="150"/>
        <v>0</v>
      </c>
      <c r="D888" s="1">
        <f t="shared" si="148"/>
        <v>0</v>
      </c>
      <c r="E888" s="1">
        <f t="shared" si="151"/>
        <v>0</v>
      </c>
      <c r="F888" s="1" t="str">
        <f t="shared" ca="1" si="149"/>
        <v/>
      </c>
      <c r="G888" s="1">
        <f t="shared" ca="1" si="152"/>
        <v>0</v>
      </c>
      <c r="H888" s="1">
        <f ca="1">IF(AND(G887&gt;0,G888&gt;G887,NOT(ISERROR(MATCH(G887,D:D,0)))),H887+1,H887)</f>
        <v>0</v>
      </c>
      <c r="I888" s="1">
        <f t="shared" ca="1" si="153"/>
        <v>0</v>
      </c>
      <c r="J888" s="7" t="str">
        <f t="shared" ca="1" si="154"/>
        <v/>
      </c>
      <c r="K888" s="1" t="str">
        <f ca="1">IF(J888="Linea_para_MAIL_creada_por_LuXML",IF(ISERROR(MATCH(INDIRECT(ADDRESS(ROW()-G888,7)),D:D,0)),J888,INDIRECT(ADDRESS(MATCH(INDIRECT(ADDRESS(ROW()-G888,7)),D:D,0),1))),J888)</f>
        <v/>
      </c>
      <c r="L888" s="7">
        <f t="shared" ca="1" si="155"/>
        <v>0</v>
      </c>
      <c r="M888" s="7" t="str">
        <f t="shared" ca="1" si="157"/>
        <v/>
      </c>
      <c r="N888" s="7">
        <f t="shared" ca="1" si="156"/>
        <v>0</v>
      </c>
      <c r="O888" s="9" t="str">
        <f ca="1">IF(N888&gt;-1,INDIRECT(ADDRESS(ROW(),13)),IF(N888&lt;N887,CONCATENATE("&lt;page-count count=",CHAR(34),1+LARGE(N:N,1)-LARGE(N:N,2),CHAR(34),"/&gt;"),INDIRECT(ADDRESS(ROW()-1,13))))</f>
        <v/>
      </c>
      <c r="P888" s="1">
        <f>IF(ROW()&lt;$S$4+2,IF('XML a procesar'!A887="",P887,IF(MID('XML a procesar'!A887,1,1)="&lt;",P887,P887+1)),P887)</f>
        <v>1</v>
      </c>
      <c r="Q888" s="3"/>
    </row>
    <row r="889" spans="1:17" x14ac:dyDescent="0.25">
      <c r="A889" s="1" t="str">
        <f>IF('XML a procesar'!A888&gt;0,'XML a procesar'!A888,"")</f>
        <v/>
      </c>
      <c r="B889" s="7">
        <f t="shared" si="147"/>
        <v>0</v>
      </c>
      <c r="C889" s="1">
        <f t="shared" si="150"/>
        <v>0</v>
      </c>
      <c r="D889" s="1">
        <f t="shared" si="148"/>
        <v>0</v>
      </c>
      <c r="E889" s="1">
        <f t="shared" si="151"/>
        <v>0</v>
      </c>
      <c r="F889" s="1" t="str">
        <f t="shared" ca="1" si="149"/>
        <v/>
      </c>
      <c r="G889" s="1">
        <f t="shared" ca="1" si="152"/>
        <v>0</v>
      </c>
      <c r="H889" s="1">
        <f ca="1">IF(AND(G888&gt;0,G889&gt;G888,NOT(ISERROR(MATCH(G888,D:D,0)))),H888+1,H888)</f>
        <v>0</v>
      </c>
      <c r="I889" s="1">
        <f t="shared" ca="1" si="153"/>
        <v>0</v>
      </c>
      <c r="J889" s="7" t="str">
        <f t="shared" ca="1" si="154"/>
        <v/>
      </c>
      <c r="K889" s="1" t="str">
        <f ca="1">IF(J889="Linea_para_MAIL_creada_por_LuXML",IF(ISERROR(MATCH(INDIRECT(ADDRESS(ROW()-G889,7)),D:D,0)),J889,INDIRECT(ADDRESS(MATCH(INDIRECT(ADDRESS(ROW()-G889,7)),D:D,0),1))),J889)</f>
        <v/>
      </c>
      <c r="L889" s="7">
        <f t="shared" ca="1" si="155"/>
        <v>0</v>
      </c>
      <c r="M889" s="7" t="str">
        <f t="shared" ca="1" si="157"/>
        <v/>
      </c>
      <c r="N889" s="7">
        <f t="shared" ca="1" si="156"/>
        <v>0</v>
      </c>
      <c r="O889" s="9" t="str">
        <f ca="1">IF(N889&gt;-1,INDIRECT(ADDRESS(ROW(),13)),IF(N889&lt;N888,CONCATENATE("&lt;page-count count=",CHAR(34),1+LARGE(N:N,1)-LARGE(N:N,2),CHAR(34),"/&gt;"),INDIRECT(ADDRESS(ROW()-1,13))))</f>
        <v/>
      </c>
      <c r="P889" s="1">
        <f>IF(ROW()&lt;$S$4+2,IF('XML a procesar'!A888="",P888,IF(MID('XML a procesar'!A888,1,1)="&lt;",P888,P888+1)),P888)</f>
        <v>1</v>
      </c>
      <c r="Q889" s="3"/>
    </row>
    <row r="890" spans="1:17" x14ac:dyDescent="0.25">
      <c r="A890" s="1" t="str">
        <f>IF('XML a procesar'!A889&gt;0,'XML a procesar'!A889,"")</f>
        <v/>
      </c>
      <c r="B890" s="7">
        <f t="shared" si="147"/>
        <v>0</v>
      </c>
      <c r="C890" s="1">
        <f t="shared" si="150"/>
        <v>0</v>
      </c>
      <c r="D890" s="1">
        <f t="shared" si="148"/>
        <v>0</v>
      </c>
      <c r="E890" s="1">
        <f t="shared" si="151"/>
        <v>0</v>
      </c>
      <c r="F890" s="1" t="str">
        <f t="shared" ca="1" si="149"/>
        <v/>
      </c>
      <c r="G890" s="1">
        <f t="shared" ca="1" si="152"/>
        <v>0</v>
      </c>
      <c r="H890" s="1">
        <f ca="1">IF(AND(G889&gt;0,G890&gt;G889,NOT(ISERROR(MATCH(G889,D:D,0)))),H889+1,H889)</f>
        <v>0</v>
      </c>
      <c r="I890" s="1">
        <f t="shared" ca="1" si="153"/>
        <v>0</v>
      </c>
      <c r="J890" s="7" t="str">
        <f t="shared" ca="1" si="154"/>
        <v/>
      </c>
      <c r="K890" s="1" t="str">
        <f ca="1">IF(J890="Linea_para_MAIL_creada_por_LuXML",IF(ISERROR(MATCH(INDIRECT(ADDRESS(ROW()-G890,7)),D:D,0)),J890,INDIRECT(ADDRESS(MATCH(INDIRECT(ADDRESS(ROW()-G890,7)),D:D,0),1))),J890)</f>
        <v/>
      </c>
      <c r="L890" s="7">
        <f t="shared" ca="1" si="155"/>
        <v>0</v>
      </c>
      <c r="M890" s="7" t="str">
        <f t="shared" ca="1" si="157"/>
        <v/>
      </c>
      <c r="N890" s="7">
        <f t="shared" ca="1" si="156"/>
        <v>0</v>
      </c>
      <c r="O890" s="9" t="str">
        <f ca="1">IF(N890&gt;-1,INDIRECT(ADDRESS(ROW(),13)),IF(N890&lt;N889,CONCATENATE("&lt;page-count count=",CHAR(34),1+LARGE(N:N,1)-LARGE(N:N,2),CHAR(34),"/&gt;"),INDIRECT(ADDRESS(ROW()-1,13))))</f>
        <v/>
      </c>
      <c r="P890" s="1">
        <f>IF(ROW()&lt;$S$4+2,IF('XML a procesar'!A889="",P889,IF(MID('XML a procesar'!A889,1,1)="&lt;",P889,P889+1)),P889)</f>
        <v>1</v>
      </c>
      <c r="Q890" s="3"/>
    </row>
    <row r="891" spans="1:17" x14ac:dyDescent="0.25">
      <c r="A891" s="1" t="str">
        <f>IF('XML a procesar'!A890&gt;0,'XML a procesar'!A890,"")</f>
        <v/>
      </c>
      <c r="B891" s="7">
        <f t="shared" si="147"/>
        <v>0</v>
      </c>
      <c r="C891" s="1">
        <f t="shared" si="150"/>
        <v>0</v>
      </c>
      <c r="D891" s="1">
        <f t="shared" si="148"/>
        <v>0</v>
      </c>
      <c r="E891" s="1">
        <f t="shared" si="151"/>
        <v>0</v>
      </c>
      <c r="F891" s="1" t="str">
        <f t="shared" ca="1" si="149"/>
        <v/>
      </c>
      <c r="G891" s="1">
        <f t="shared" ca="1" si="152"/>
        <v>0</v>
      </c>
      <c r="H891" s="1">
        <f ca="1">IF(AND(G890&gt;0,G891&gt;G890,NOT(ISERROR(MATCH(G890,D:D,0)))),H890+1,H890)</f>
        <v>0</v>
      </c>
      <c r="I891" s="1">
        <f t="shared" ca="1" si="153"/>
        <v>0</v>
      </c>
      <c r="J891" s="7" t="str">
        <f t="shared" ca="1" si="154"/>
        <v/>
      </c>
      <c r="K891" s="1" t="str">
        <f ca="1">IF(J891="Linea_para_MAIL_creada_por_LuXML",IF(ISERROR(MATCH(INDIRECT(ADDRESS(ROW()-G891,7)),D:D,0)),J891,INDIRECT(ADDRESS(MATCH(INDIRECT(ADDRESS(ROW()-G891,7)),D:D,0),1))),J891)</f>
        <v/>
      </c>
      <c r="L891" s="7">
        <f t="shared" ca="1" si="155"/>
        <v>0</v>
      </c>
      <c r="M891" s="7" t="str">
        <f t="shared" ca="1" si="157"/>
        <v/>
      </c>
      <c r="N891" s="7">
        <f t="shared" ca="1" si="156"/>
        <v>0</v>
      </c>
      <c r="O891" s="9" t="str">
        <f ca="1">IF(N891&gt;-1,INDIRECT(ADDRESS(ROW(),13)),IF(N891&lt;N890,CONCATENATE("&lt;page-count count=",CHAR(34),1+LARGE(N:N,1)-LARGE(N:N,2),CHAR(34),"/&gt;"),INDIRECT(ADDRESS(ROW()-1,13))))</f>
        <v/>
      </c>
      <c r="P891" s="1">
        <f>IF(ROW()&lt;$S$4+2,IF('XML a procesar'!A890="",P890,IF(MID('XML a procesar'!A890,1,1)="&lt;",P890,P890+1)),P890)</f>
        <v>1</v>
      </c>
      <c r="Q891" s="3"/>
    </row>
    <row r="892" spans="1:17" x14ac:dyDescent="0.25">
      <c r="A892" s="1" t="str">
        <f>IF('XML a procesar'!A891&gt;0,'XML a procesar'!A891,"")</f>
        <v/>
      </c>
      <c r="B892" s="7">
        <f t="shared" si="147"/>
        <v>0</v>
      </c>
      <c r="C892" s="1">
        <f t="shared" si="150"/>
        <v>0</v>
      </c>
      <c r="D892" s="1">
        <f t="shared" si="148"/>
        <v>0</v>
      </c>
      <c r="E892" s="1">
        <f t="shared" si="151"/>
        <v>0</v>
      </c>
      <c r="F892" s="1" t="str">
        <f t="shared" ca="1" si="149"/>
        <v/>
      </c>
      <c r="G892" s="1">
        <f t="shared" ca="1" si="152"/>
        <v>0</v>
      </c>
      <c r="H892" s="1">
        <f ca="1">IF(AND(G891&gt;0,G892&gt;G891,NOT(ISERROR(MATCH(G891,D:D,0)))),H891+1,H891)</f>
        <v>0</v>
      </c>
      <c r="I892" s="1">
        <f t="shared" ca="1" si="153"/>
        <v>0</v>
      </c>
      <c r="J892" s="7" t="str">
        <f t="shared" ca="1" si="154"/>
        <v/>
      </c>
      <c r="K892" s="1" t="str">
        <f ca="1">IF(J892="Linea_para_MAIL_creada_por_LuXML",IF(ISERROR(MATCH(INDIRECT(ADDRESS(ROW()-G892,7)),D:D,0)),J892,INDIRECT(ADDRESS(MATCH(INDIRECT(ADDRESS(ROW()-G892,7)),D:D,0),1))),J892)</f>
        <v/>
      </c>
      <c r="L892" s="7">
        <f t="shared" ca="1" si="155"/>
        <v>0</v>
      </c>
      <c r="M892" s="7" t="str">
        <f t="shared" ca="1" si="157"/>
        <v/>
      </c>
      <c r="N892" s="7">
        <f t="shared" ca="1" si="156"/>
        <v>0</v>
      </c>
      <c r="O892" s="9" t="str">
        <f ca="1">IF(N892&gt;-1,INDIRECT(ADDRESS(ROW(),13)),IF(N892&lt;N891,CONCATENATE("&lt;page-count count=",CHAR(34),1+LARGE(N:N,1)-LARGE(N:N,2),CHAR(34),"/&gt;"),INDIRECT(ADDRESS(ROW()-1,13))))</f>
        <v/>
      </c>
      <c r="P892" s="1">
        <f>IF(ROW()&lt;$S$4+2,IF('XML a procesar'!A891="",P891,IF(MID('XML a procesar'!A891,1,1)="&lt;",P891,P891+1)),P891)</f>
        <v>1</v>
      </c>
      <c r="Q892" s="3"/>
    </row>
    <row r="893" spans="1:17" x14ac:dyDescent="0.25">
      <c r="A893" s="1" t="str">
        <f>IF('XML a procesar'!A892&gt;0,'XML a procesar'!A892,"")</f>
        <v/>
      </c>
      <c r="B893" s="7">
        <f t="shared" si="147"/>
        <v>0</v>
      </c>
      <c r="C893" s="1">
        <f t="shared" si="150"/>
        <v>0</v>
      </c>
      <c r="D893" s="1">
        <f t="shared" si="148"/>
        <v>0</v>
      </c>
      <c r="E893" s="1">
        <f t="shared" si="151"/>
        <v>0</v>
      </c>
      <c r="F893" s="1" t="str">
        <f t="shared" ca="1" si="149"/>
        <v/>
      </c>
      <c r="G893" s="1">
        <f t="shared" ca="1" si="152"/>
        <v>0</v>
      </c>
      <c r="H893" s="1">
        <f ca="1">IF(AND(G892&gt;0,G893&gt;G892,NOT(ISERROR(MATCH(G892,D:D,0)))),H892+1,H892)</f>
        <v>0</v>
      </c>
      <c r="I893" s="1">
        <f t="shared" ca="1" si="153"/>
        <v>0</v>
      </c>
      <c r="J893" s="7" t="str">
        <f t="shared" ca="1" si="154"/>
        <v/>
      </c>
      <c r="K893" s="1" t="str">
        <f ca="1">IF(J893="Linea_para_MAIL_creada_por_LuXML",IF(ISERROR(MATCH(INDIRECT(ADDRESS(ROW()-G893,7)),D:D,0)),J893,INDIRECT(ADDRESS(MATCH(INDIRECT(ADDRESS(ROW()-G893,7)),D:D,0),1))),J893)</f>
        <v/>
      </c>
      <c r="L893" s="7">
        <f t="shared" ca="1" si="155"/>
        <v>0</v>
      </c>
      <c r="M893" s="7" t="str">
        <f t="shared" ca="1" si="157"/>
        <v/>
      </c>
      <c r="N893" s="7">
        <f t="shared" ca="1" si="156"/>
        <v>0</v>
      </c>
      <c r="O893" s="9" t="str">
        <f ca="1">IF(N893&gt;-1,INDIRECT(ADDRESS(ROW(),13)),IF(N893&lt;N892,CONCATENATE("&lt;page-count count=",CHAR(34),1+LARGE(N:N,1)-LARGE(N:N,2),CHAR(34),"/&gt;"),INDIRECT(ADDRESS(ROW()-1,13))))</f>
        <v/>
      </c>
      <c r="P893" s="1">
        <f>IF(ROW()&lt;$S$4+2,IF('XML a procesar'!A892="",P892,IF(MID('XML a procesar'!A892,1,1)="&lt;",P892,P892+1)),P892)</f>
        <v>1</v>
      </c>
      <c r="Q893" s="3"/>
    </row>
    <row r="894" spans="1:17" x14ac:dyDescent="0.25">
      <c r="A894" s="1" t="str">
        <f>IF('XML a procesar'!A893&gt;0,'XML a procesar'!A893,"")</f>
        <v/>
      </c>
      <c r="B894" s="7">
        <f t="shared" si="147"/>
        <v>0</v>
      </c>
      <c r="C894" s="1">
        <f t="shared" si="150"/>
        <v>0</v>
      </c>
      <c r="D894" s="1">
        <f t="shared" si="148"/>
        <v>0</v>
      </c>
      <c r="E894" s="1">
        <f t="shared" si="151"/>
        <v>0</v>
      </c>
      <c r="F894" s="1" t="str">
        <f t="shared" ca="1" si="149"/>
        <v/>
      </c>
      <c r="G894" s="1">
        <f t="shared" ca="1" si="152"/>
        <v>0</v>
      </c>
      <c r="H894" s="1">
        <f ca="1">IF(AND(G893&gt;0,G894&gt;G893,NOT(ISERROR(MATCH(G893,D:D,0)))),H893+1,H893)</f>
        <v>0</v>
      </c>
      <c r="I894" s="1">
        <f t="shared" ca="1" si="153"/>
        <v>0</v>
      </c>
      <c r="J894" s="7" t="str">
        <f t="shared" ca="1" si="154"/>
        <v/>
      </c>
      <c r="K894" s="1" t="str">
        <f ca="1">IF(J894="Linea_para_MAIL_creada_por_LuXML",IF(ISERROR(MATCH(INDIRECT(ADDRESS(ROW()-G894,7)),D:D,0)),J894,INDIRECT(ADDRESS(MATCH(INDIRECT(ADDRESS(ROW()-G894,7)),D:D,0),1))),J894)</f>
        <v/>
      </c>
      <c r="L894" s="7">
        <f t="shared" ca="1" si="155"/>
        <v>0</v>
      </c>
      <c r="M894" s="7" t="str">
        <f t="shared" ca="1" si="157"/>
        <v/>
      </c>
      <c r="N894" s="7">
        <f t="shared" ca="1" si="156"/>
        <v>0</v>
      </c>
      <c r="O894" s="9" t="str">
        <f ca="1">IF(N894&gt;-1,INDIRECT(ADDRESS(ROW(),13)),IF(N894&lt;N893,CONCATENATE("&lt;page-count count=",CHAR(34),1+LARGE(N:N,1)-LARGE(N:N,2),CHAR(34),"/&gt;"),INDIRECT(ADDRESS(ROW()-1,13))))</f>
        <v/>
      </c>
      <c r="P894" s="1">
        <f>IF(ROW()&lt;$S$4+2,IF('XML a procesar'!A893="",P893,IF(MID('XML a procesar'!A893,1,1)="&lt;",P893,P893+1)),P893)</f>
        <v>1</v>
      </c>
      <c r="Q894" s="3"/>
    </row>
    <row r="895" spans="1:17" x14ac:dyDescent="0.25">
      <c r="A895" s="1" t="str">
        <f>IF('XML a procesar'!A894&gt;0,'XML a procesar'!A894,"")</f>
        <v/>
      </c>
      <c r="B895" s="7">
        <f t="shared" si="147"/>
        <v>0</v>
      </c>
      <c r="C895" s="1">
        <f t="shared" si="150"/>
        <v>0</v>
      </c>
      <c r="D895" s="1">
        <f t="shared" si="148"/>
        <v>0</v>
      </c>
      <c r="E895" s="1">
        <f t="shared" si="151"/>
        <v>0</v>
      </c>
      <c r="F895" s="1" t="str">
        <f t="shared" ca="1" si="149"/>
        <v/>
      </c>
      <c r="G895" s="1">
        <f t="shared" ca="1" si="152"/>
        <v>0</v>
      </c>
      <c r="H895" s="1">
        <f ca="1">IF(AND(G894&gt;0,G895&gt;G894,NOT(ISERROR(MATCH(G894,D:D,0)))),H894+1,H894)</f>
        <v>0</v>
      </c>
      <c r="I895" s="1">
        <f t="shared" ca="1" si="153"/>
        <v>0</v>
      </c>
      <c r="J895" s="7" t="str">
        <f t="shared" ca="1" si="154"/>
        <v/>
      </c>
      <c r="K895" s="1" t="str">
        <f ca="1">IF(J895="Linea_para_MAIL_creada_por_LuXML",IF(ISERROR(MATCH(INDIRECT(ADDRESS(ROW()-G895,7)),D:D,0)),J895,INDIRECT(ADDRESS(MATCH(INDIRECT(ADDRESS(ROW()-G895,7)),D:D,0),1))),J895)</f>
        <v/>
      </c>
      <c r="L895" s="7">
        <f t="shared" ca="1" si="155"/>
        <v>0</v>
      </c>
      <c r="M895" s="7" t="str">
        <f t="shared" ca="1" si="157"/>
        <v/>
      </c>
      <c r="N895" s="7">
        <f t="shared" ca="1" si="156"/>
        <v>0</v>
      </c>
      <c r="O895" s="9" t="str">
        <f ca="1">IF(N895&gt;-1,INDIRECT(ADDRESS(ROW(),13)),IF(N895&lt;N894,CONCATENATE("&lt;page-count count=",CHAR(34),1+LARGE(N:N,1)-LARGE(N:N,2),CHAR(34),"/&gt;"),INDIRECT(ADDRESS(ROW()-1,13))))</f>
        <v/>
      </c>
      <c r="P895" s="1">
        <f>IF(ROW()&lt;$S$4+2,IF('XML a procesar'!A894="",P894,IF(MID('XML a procesar'!A894,1,1)="&lt;",P894,P894+1)),P894)</f>
        <v>1</v>
      </c>
      <c r="Q895" s="3"/>
    </row>
    <row r="896" spans="1:17" x14ac:dyDescent="0.25">
      <c r="A896" s="1" t="str">
        <f>IF('XML a procesar'!A895&gt;0,'XML a procesar'!A895,"")</f>
        <v/>
      </c>
      <c r="B896" s="7">
        <f t="shared" si="147"/>
        <v>0</v>
      </c>
      <c r="C896" s="1">
        <f t="shared" si="150"/>
        <v>0</v>
      </c>
      <c r="D896" s="1">
        <f t="shared" si="148"/>
        <v>0</v>
      </c>
      <c r="E896" s="1">
        <f t="shared" si="151"/>
        <v>0</v>
      </c>
      <c r="F896" s="1" t="str">
        <f t="shared" ca="1" si="149"/>
        <v/>
      </c>
      <c r="G896" s="1">
        <f t="shared" ca="1" si="152"/>
        <v>0</v>
      </c>
      <c r="H896" s="1">
        <f ca="1">IF(AND(G895&gt;0,G896&gt;G895,NOT(ISERROR(MATCH(G895,D:D,0)))),H895+1,H895)</f>
        <v>0</v>
      </c>
      <c r="I896" s="1">
        <f t="shared" ca="1" si="153"/>
        <v>0</v>
      </c>
      <c r="J896" s="7" t="str">
        <f t="shared" ca="1" si="154"/>
        <v/>
      </c>
      <c r="K896" s="1" t="str">
        <f ca="1">IF(J896="Linea_para_MAIL_creada_por_LuXML",IF(ISERROR(MATCH(INDIRECT(ADDRESS(ROW()-G896,7)),D:D,0)),J896,INDIRECT(ADDRESS(MATCH(INDIRECT(ADDRESS(ROW()-G896,7)),D:D,0),1))),J896)</f>
        <v/>
      </c>
      <c r="L896" s="7">
        <f t="shared" ca="1" si="155"/>
        <v>0</v>
      </c>
      <c r="M896" s="7" t="str">
        <f t="shared" ca="1" si="157"/>
        <v/>
      </c>
      <c r="N896" s="7">
        <f t="shared" ca="1" si="156"/>
        <v>0</v>
      </c>
      <c r="O896" s="9" t="str">
        <f ca="1">IF(N896&gt;-1,INDIRECT(ADDRESS(ROW(),13)),IF(N896&lt;N895,CONCATENATE("&lt;page-count count=",CHAR(34),1+LARGE(N:N,1)-LARGE(N:N,2),CHAR(34),"/&gt;"),INDIRECT(ADDRESS(ROW()-1,13))))</f>
        <v/>
      </c>
      <c r="P896" s="1">
        <f>IF(ROW()&lt;$S$4+2,IF('XML a procesar'!A895="",P895,IF(MID('XML a procesar'!A895,1,1)="&lt;",P895,P895+1)),P895)</f>
        <v>1</v>
      </c>
      <c r="Q896" s="3"/>
    </row>
    <row r="897" spans="1:17" x14ac:dyDescent="0.25">
      <c r="A897" s="1" t="str">
        <f>IF('XML a procesar'!A896&gt;0,'XML a procesar'!A896,"")</f>
        <v/>
      </c>
      <c r="B897" s="7">
        <f t="shared" si="147"/>
        <v>0</v>
      </c>
      <c r="C897" s="1">
        <f t="shared" si="150"/>
        <v>0</v>
      </c>
      <c r="D897" s="1">
        <f t="shared" si="148"/>
        <v>0</v>
      </c>
      <c r="E897" s="1">
        <f t="shared" si="151"/>
        <v>0</v>
      </c>
      <c r="F897" s="1" t="str">
        <f t="shared" ca="1" si="149"/>
        <v/>
      </c>
      <c r="G897" s="1">
        <f t="shared" ca="1" si="152"/>
        <v>0</v>
      </c>
      <c r="H897" s="1">
        <f ca="1">IF(AND(G896&gt;0,G897&gt;G896,NOT(ISERROR(MATCH(G896,D:D,0)))),H896+1,H896)</f>
        <v>0</v>
      </c>
      <c r="I897" s="1">
        <f t="shared" ca="1" si="153"/>
        <v>0</v>
      </c>
      <c r="J897" s="7" t="str">
        <f t="shared" ca="1" si="154"/>
        <v/>
      </c>
      <c r="K897" s="1" t="str">
        <f ca="1">IF(J897="Linea_para_MAIL_creada_por_LuXML",IF(ISERROR(MATCH(INDIRECT(ADDRESS(ROW()-G897,7)),D:D,0)),J897,INDIRECT(ADDRESS(MATCH(INDIRECT(ADDRESS(ROW()-G897,7)),D:D,0),1))),J897)</f>
        <v/>
      </c>
      <c r="L897" s="7">
        <f t="shared" ca="1" si="155"/>
        <v>0</v>
      </c>
      <c r="M897" s="7" t="str">
        <f t="shared" ca="1" si="157"/>
        <v/>
      </c>
      <c r="N897" s="7">
        <f t="shared" ca="1" si="156"/>
        <v>0</v>
      </c>
      <c r="O897" s="9" t="str">
        <f ca="1">IF(N897&gt;-1,INDIRECT(ADDRESS(ROW(),13)),IF(N897&lt;N896,CONCATENATE("&lt;page-count count=",CHAR(34),1+LARGE(N:N,1)-LARGE(N:N,2),CHAR(34),"/&gt;"),INDIRECT(ADDRESS(ROW()-1,13))))</f>
        <v/>
      </c>
      <c r="P897" s="1">
        <f>IF(ROW()&lt;$S$4+2,IF('XML a procesar'!A896="",P896,IF(MID('XML a procesar'!A896,1,1)="&lt;",P896,P896+1)),P896)</f>
        <v>1</v>
      </c>
      <c r="Q897" s="3"/>
    </row>
    <row r="898" spans="1:17" x14ac:dyDescent="0.25">
      <c r="A898" s="1" t="str">
        <f>IF('XML a procesar'!A897&gt;0,'XML a procesar'!A897,"")</f>
        <v/>
      </c>
      <c r="B898" s="7">
        <f t="shared" si="147"/>
        <v>0</v>
      </c>
      <c r="C898" s="1">
        <f t="shared" si="150"/>
        <v>0</v>
      </c>
      <c r="D898" s="1">
        <f t="shared" si="148"/>
        <v>0</v>
      </c>
      <c r="E898" s="1">
        <f t="shared" si="151"/>
        <v>0</v>
      </c>
      <c r="F898" s="1" t="str">
        <f t="shared" ca="1" si="149"/>
        <v/>
      </c>
      <c r="G898" s="1">
        <f t="shared" ca="1" si="152"/>
        <v>0</v>
      </c>
      <c r="H898" s="1">
        <f ca="1">IF(AND(G897&gt;0,G898&gt;G897,NOT(ISERROR(MATCH(G897,D:D,0)))),H897+1,H897)</f>
        <v>0</v>
      </c>
      <c r="I898" s="1">
        <f t="shared" ca="1" si="153"/>
        <v>0</v>
      </c>
      <c r="J898" s="7" t="str">
        <f t="shared" ca="1" si="154"/>
        <v/>
      </c>
      <c r="K898" s="1" t="str">
        <f ca="1">IF(J898="Linea_para_MAIL_creada_por_LuXML",IF(ISERROR(MATCH(INDIRECT(ADDRESS(ROW()-G898,7)),D:D,0)),J898,INDIRECT(ADDRESS(MATCH(INDIRECT(ADDRESS(ROW()-G898,7)),D:D,0),1))),J898)</f>
        <v/>
      </c>
      <c r="L898" s="7">
        <f t="shared" ca="1" si="155"/>
        <v>0</v>
      </c>
      <c r="M898" s="7" t="str">
        <f t="shared" ca="1" si="157"/>
        <v/>
      </c>
      <c r="N898" s="7">
        <f t="shared" ca="1" si="156"/>
        <v>0</v>
      </c>
      <c r="O898" s="9" t="str">
        <f ca="1">IF(N898&gt;-1,INDIRECT(ADDRESS(ROW(),13)),IF(N898&lt;N897,CONCATENATE("&lt;page-count count=",CHAR(34),1+LARGE(N:N,1)-LARGE(N:N,2),CHAR(34),"/&gt;"),INDIRECT(ADDRESS(ROW()-1,13))))</f>
        <v/>
      </c>
      <c r="P898" s="1">
        <f>IF(ROW()&lt;$S$4+2,IF('XML a procesar'!A897="",P897,IF(MID('XML a procesar'!A897,1,1)="&lt;",P897,P897+1)),P897)</f>
        <v>1</v>
      </c>
      <c r="Q898" s="3"/>
    </row>
    <row r="899" spans="1:17" x14ac:dyDescent="0.25">
      <c r="A899" s="1" t="str">
        <f>IF('XML a procesar'!A898&gt;0,'XML a procesar'!A898,"")</f>
        <v/>
      </c>
      <c r="B899" s="7">
        <f t="shared" ref="B899:B962" si="158">IF(ISERROR(FIND("/doi.org/",A899,1)),0,1)</f>
        <v>0</v>
      </c>
      <c r="C899" s="1">
        <f t="shared" si="150"/>
        <v>0</v>
      </c>
      <c r="D899" s="1">
        <f t="shared" ref="D899:D962" si="159">IF(AND(C899&gt;0,LEFT(A899,7)="&lt;email&gt;",ISNUMBER(SEARCH("@",A899,1))),C899,IF(LEFT(A899,10)="&lt;alt-text&gt;",-1,0))</f>
        <v>0</v>
      </c>
      <c r="E899" s="1">
        <f t="shared" si="151"/>
        <v>0</v>
      </c>
      <c r="F899" s="1" t="str">
        <f t="shared" ref="F899:F962" ca="1" si="160">INDIRECT(ADDRESS(ROW()+INDIRECT(ADDRESS(ROW()+E899,5)),1))</f>
        <v/>
      </c>
      <c r="G899" s="1">
        <f t="shared" ca="1" si="152"/>
        <v>0</v>
      </c>
      <c r="H899" s="1">
        <f ca="1">IF(AND(G898&gt;0,G899&gt;G898,NOT(ISERROR(MATCH(G898,D:D,0)))),H898+1,H898)</f>
        <v>0</v>
      </c>
      <c r="I899" s="1">
        <f t="shared" ca="1" si="153"/>
        <v>0</v>
      </c>
      <c r="J899" s="7" t="str">
        <f t="shared" ca="1" si="154"/>
        <v/>
      </c>
      <c r="K899" s="1" t="str">
        <f ca="1">IF(J899="Linea_para_MAIL_creada_por_LuXML",IF(ISERROR(MATCH(INDIRECT(ADDRESS(ROW()-G899,7)),D:D,0)),J899,INDIRECT(ADDRESS(MATCH(INDIRECT(ADDRESS(ROW()-G899,7)),D:D,0),1))),J899)</f>
        <v/>
      </c>
      <c r="L899" s="7">
        <f t="shared" ca="1" si="155"/>
        <v>0</v>
      </c>
      <c r="M899" s="7" t="str">
        <f t="shared" ca="1" si="157"/>
        <v/>
      </c>
      <c r="N899" s="7">
        <f t="shared" ca="1" si="156"/>
        <v>0</v>
      </c>
      <c r="O899" s="9" t="str">
        <f ca="1">IF(N899&gt;-1,INDIRECT(ADDRESS(ROW(),13)),IF(N899&lt;N898,CONCATENATE("&lt;page-count count=",CHAR(34),1+LARGE(N:N,1)-LARGE(N:N,2),CHAR(34),"/&gt;"),INDIRECT(ADDRESS(ROW()-1,13))))</f>
        <v/>
      </c>
      <c r="P899" s="1">
        <f>IF(ROW()&lt;$S$4+2,IF('XML a procesar'!A898="",P898,IF(MID('XML a procesar'!A898,1,1)="&lt;",P898,P898+1)),P898)</f>
        <v>1</v>
      </c>
      <c r="Q899" s="3"/>
    </row>
    <row r="900" spans="1:17" x14ac:dyDescent="0.25">
      <c r="A900" s="1" t="str">
        <f>IF('XML a procesar'!A899&gt;0,'XML a procesar'!A899,"")</f>
        <v/>
      </c>
      <c r="B900" s="7">
        <f t="shared" si="158"/>
        <v>0</v>
      </c>
      <c r="C900" s="1">
        <f t="shared" ref="C900:C963" si="161">IF(LEFT(A899,16)="&lt;contrib contrib",C899+1,IF(LEFT(A899,16)="&lt;/contrib-group&gt;",0,IF(LEFT(A899,10)="&lt;/contrib&gt;",C899,C899)))</f>
        <v>0</v>
      </c>
      <c r="D900" s="1">
        <f t="shared" si="159"/>
        <v>0</v>
      </c>
      <c r="E900" s="1">
        <f t="shared" ref="E900:E963" si="162">IF(D900=0,E899,E899+1)</f>
        <v>0</v>
      </c>
      <c r="F900" s="1" t="str">
        <f t="shared" ca="1" si="160"/>
        <v/>
      </c>
      <c r="G900" s="1">
        <f t="shared" ref="G900:G963" ca="1" si="163">IF(LEFT(F900,7)="&lt;aff id",_xlfn.NUMBERVALUE(MID(F900,13,LEN(F900)-14)),IF(F900="&lt;/aff&gt;",G899+1,G899))</f>
        <v>0</v>
      </c>
      <c r="H900" s="1">
        <f ca="1">IF(AND(G899&gt;0,G900&gt;G899,NOT(ISERROR(MATCH(G899,D:D,0)))),H899+1,H899)</f>
        <v>0</v>
      </c>
      <c r="I900" s="1">
        <f t="shared" ref="I900:I963" ca="1" si="164">INDIRECT(ADDRESS(ROW()-INDIRECT(ADDRESS(ROW()-H900,8)),8))</f>
        <v>0</v>
      </c>
      <c r="J900" s="7" t="str">
        <f t="shared" ref="J900:J963" ca="1" si="165">IF(J899="Linea_para_MAIL_creada_por_LuXML","&lt;/aff&gt;",IF(I900&gt;INDIRECT(ADDRESS(ROW()-I900-1,8)),"Linea_para_MAIL_creada_por_LuXML",INDIRECT(ADDRESS(ROW()-I900,6))))</f>
        <v/>
      </c>
      <c r="K900" s="1" t="str">
        <f ca="1">IF(J900="Linea_para_MAIL_creada_por_LuXML",IF(ISERROR(MATCH(INDIRECT(ADDRESS(ROW()-G900,7)),D:D,0)),J900,INDIRECT(ADDRESS(MATCH(INDIRECT(ADDRESS(ROW()-G900,7)),D:D,0),1))),J900)</f>
        <v/>
      </c>
      <c r="L900" s="7">
        <f t="shared" ref="L900:L963" ca="1" si="166">IF(OR(MID(K898,3,5)="page&gt;",MID(K899,3,5)="page&gt;"),L899,IF(OR(K899="&lt;history&gt;",K900="&lt;history&gt;"),L899+1,L899))</f>
        <v>0</v>
      </c>
      <c r="M900" s="7" t="str">
        <f t="shared" ca="1" si="157"/>
        <v/>
      </c>
      <c r="N900" s="7">
        <f t="shared" ref="N900:N963" ca="1" si="167">IF(N899=-1,-1,IF(M900="&lt;/counts&gt;",-1,IF(OR(LEFT(M900,7)="&lt;fpage&gt;",LEFT(M900,7)="&lt;lpage&gt;"),VALUE(MID(M900,8,LEN(M900)-15)),0)))</f>
        <v>0</v>
      </c>
      <c r="O900" s="9" t="str">
        <f ca="1">IF(N900&gt;-1,INDIRECT(ADDRESS(ROW(),13)),IF(N900&lt;N899,CONCATENATE("&lt;page-count count=",CHAR(34),1+LARGE(N:N,1)-LARGE(N:N,2),CHAR(34),"/&gt;"),INDIRECT(ADDRESS(ROW()-1,13))))</f>
        <v/>
      </c>
      <c r="P900" s="1">
        <f>IF(ROW()&lt;$S$4+2,IF('XML a procesar'!A899="",P899,IF(MID('XML a procesar'!A899,1,1)="&lt;",P899,P899+1)),P899)</f>
        <v>1</v>
      </c>
      <c r="Q900" s="3"/>
    </row>
    <row r="901" spans="1:17" x14ac:dyDescent="0.25">
      <c r="A901" s="1" t="str">
        <f>IF('XML a procesar'!A900&gt;0,'XML a procesar'!A900,"")</f>
        <v/>
      </c>
      <c r="B901" s="7">
        <f t="shared" si="158"/>
        <v>0</v>
      </c>
      <c r="C901" s="1">
        <f t="shared" si="161"/>
        <v>0</v>
      </c>
      <c r="D901" s="1">
        <f t="shared" si="159"/>
        <v>0</v>
      </c>
      <c r="E901" s="1">
        <f t="shared" si="162"/>
        <v>0</v>
      </c>
      <c r="F901" s="1" t="str">
        <f t="shared" ca="1" si="160"/>
        <v/>
      </c>
      <c r="G901" s="1">
        <f t="shared" ca="1" si="163"/>
        <v>0</v>
      </c>
      <c r="H901" s="1">
        <f ca="1">IF(AND(G900&gt;0,G901&gt;G900,NOT(ISERROR(MATCH(G900,D:D,0)))),H900+1,H900)</f>
        <v>0</v>
      </c>
      <c r="I901" s="1">
        <f t="shared" ca="1" si="164"/>
        <v>0</v>
      </c>
      <c r="J901" s="7" t="str">
        <f t="shared" ca="1" si="165"/>
        <v/>
      </c>
      <c r="K901" s="1" t="str">
        <f ca="1">IF(J901="Linea_para_MAIL_creada_por_LuXML",IF(ISERROR(MATCH(INDIRECT(ADDRESS(ROW()-G901,7)),D:D,0)),J901,INDIRECT(ADDRESS(MATCH(INDIRECT(ADDRESS(ROW()-G901,7)),D:D,0),1))),J901)</f>
        <v/>
      </c>
      <c r="L901" s="7">
        <f t="shared" ca="1" si="166"/>
        <v>0</v>
      </c>
      <c r="M901" s="7" t="str">
        <f t="shared" ca="1" si="157"/>
        <v/>
      </c>
      <c r="N901" s="7">
        <f t="shared" ca="1" si="167"/>
        <v>0</v>
      </c>
      <c r="O901" s="9" t="str">
        <f ca="1">IF(N901&gt;-1,INDIRECT(ADDRESS(ROW(),13)),IF(N901&lt;N900,CONCATENATE("&lt;page-count count=",CHAR(34),1+LARGE(N:N,1)-LARGE(N:N,2),CHAR(34),"/&gt;"),INDIRECT(ADDRESS(ROW()-1,13))))</f>
        <v/>
      </c>
      <c r="P901" s="1">
        <f>IF(ROW()&lt;$S$4+2,IF('XML a procesar'!A900="",P900,IF(MID('XML a procesar'!A900,1,1)="&lt;",P900,P900+1)),P900)</f>
        <v>1</v>
      </c>
      <c r="Q901" s="3"/>
    </row>
    <row r="902" spans="1:17" x14ac:dyDescent="0.25">
      <c r="A902" s="1" t="str">
        <f>IF('XML a procesar'!A901&gt;0,'XML a procesar'!A901,"")</f>
        <v/>
      </c>
      <c r="B902" s="7">
        <f t="shared" si="158"/>
        <v>0</v>
      </c>
      <c r="C902" s="1">
        <f t="shared" si="161"/>
        <v>0</v>
      </c>
      <c r="D902" s="1">
        <f t="shared" si="159"/>
        <v>0</v>
      </c>
      <c r="E902" s="1">
        <f t="shared" si="162"/>
        <v>0</v>
      </c>
      <c r="F902" s="1" t="str">
        <f t="shared" ca="1" si="160"/>
        <v/>
      </c>
      <c r="G902" s="1">
        <f t="shared" ca="1" si="163"/>
        <v>0</v>
      </c>
      <c r="H902" s="1">
        <f ca="1">IF(AND(G901&gt;0,G902&gt;G901,NOT(ISERROR(MATCH(G901,D:D,0)))),H901+1,H901)</f>
        <v>0</v>
      </c>
      <c r="I902" s="1">
        <f t="shared" ca="1" si="164"/>
        <v>0</v>
      </c>
      <c r="J902" s="7" t="str">
        <f t="shared" ca="1" si="165"/>
        <v/>
      </c>
      <c r="K902" s="1" t="str">
        <f ca="1">IF(J902="Linea_para_MAIL_creada_por_LuXML",IF(ISERROR(MATCH(INDIRECT(ADDRESS(ROW()-G902,7)),D:D,0)),J902,INDIRECT(ADDRESS(MATCH(INDIRECT(ADDRESS(ROW()-G902,7)),D:D,0),1))),J902)</f>
        <v/>
      </c>
      <c r="L902" s="7">
        <f t="shared" ca="1" si="166"/>
        <v>0</v>
      </c>
      <c r="M902" s="7" t="str">
        <f t="shared" ref="M902:M965" ca="1" si="168">IF(L902&gt;L901,IF(L902=1,CONCATENATE("&lt;fpage&gt;",$S$10,"&lt;/fpage&gt;"),CONCATENATE("&lt;lpage&gt;",$S$10+1,"&lt;/lpage&gt;")),IF(ISERROR(INDIRECT(ADDRESS(ROW()-L902,11),1)),"",INDIRECT(ADDRESS(ROW()-L902,11),1)))</f>
        <v/>
      </c>
      <c r="N902" s="7">
        <f t="shared" ca="1" si="167"/>
        <v>0</v>
      </c>
      <c r="O902" s="9" t="str">
        <f ca="1">IF(N902&gt;-1,INDIRECT(ADDRESS(ROW(),13)),IF(N902&lt;N901,CONCATENATE("&lt;page-count count=",CHAR(34),1+LARGE(N:N,1)-LARGE(N:N,2),CHAR(34),"/&gt;"),INDIRECT(ADDRESS(ROW()-1,13))))</f>
        <v/>
      </c>
      <c r="P902" s="1">
        <f>IF(ROW()&lt;$S$4+2,IF('XML a procesar'!A901="",P901,IF(MID('XML a procesar'!A901,1,1)="&lt;",P901,P901+1)),P901)</f>
        <v>1</v>
      </c>
      <c r="Q902" s="3"/>
    </row>
    <row r="903" spans="1:17" x14ac:dyDescent="0.25">
      <c r="A903" s="1" t="str">
        <f>IF('XML a procesar'!A902&gt;0,'XML a procesar'!A902,"")</f>
        <v/>
      </c>
      <c r="B903" s="7">
        <f t="shared" si="158"/>
        <v>0</v>
      </c>
      <c r="C903" s="1">
        <f t="shared" si="161"/>
        <v>0</v>
      </c>
      <c r="D903" s="1">
        <f t="shared" si="159"/>
        <v>0</v>
      </c>
      <c r="E903" s="1">
        <f t="shared" si="162"/>
        <v>0</v>
      </c>
      <c r="F903" s="1" t="str">
        <f t="shared" ca="1" si="160"/>
        <v/>
      </c>
      <c r="G903" s="1">
        <f t="shared" ca="1" si="163"/>
        <v>0</v>
      </c>
      <c r="H903" s="1">
        <f ca="1">IF(AND(G902&gt;0,G903&gt;G902,NOT(ISERROR(MATCH(G902,D:D,0)))),H902+1,H902)</f>
        <v>0</v>
      </c>
      <c r="I903" s="1">
        <f t="shared" ca="1" si="164"/>
        <v>0</v>
      </c>
      <c r="J903" s="7" t="str">
        <f t="shared" ca="1" si="165"/>
        <v/>
      </c>
      <c r="K903" s="1" t="str">
        <f ca="1">IF(J903="Linea_para_MAIL_creada_por_LuXML",IF(ISERROR(MATCH(INDIRECT(ADDRESS(ROW()-G903,7)),D:D,0)),J903,INDIRECT(ADDRESS(MATCH(INDIRECT(ADDRESS(ROW()-G903,7)),D:D,0),1))),J903)</f>
        <v/>
      </c>
      <c r="L903" s="7">
        <f t="shared" ca="1" si="166"/>
        <v>0</v>
      </c>
      <c r="M903" s="7" t="str">
        <f t="shared" ca="1" si="168"/>
        <v/>
      </c>
      <c r="N903" s="7">
        <f t="shared" ca="1" si="167"/>
        <v>0</v>
      </c>
      <c r="O903" s="9" t="str">
        <f ca="1">IF(N903&gt;-1,INDIRECT(ADDRESS(ROW(),13)),IF(N903&lt;N902,CONCATENATE("&lt;page-count count=",CHAR(34),1+LARGE(N:N,1)-LARGE(N:N,2),CHAR(34),"/&gt;"),INDIRECT(ADDRESS(ROW()-1,13))))</f>
        <v/>
      </c>
      <c r="P903" s="1">
        <f>IF(ROW()&lt;$S$4+2,IF('XML a procesar'!A902="",P902,IF(MID('XML a procesar'!A902,1,1)="&lt;",P902,P902+1)),P902)</f>
        <v>1</v>
      </c>
      <c r="Q903" s="3"/>
    </row>
    <row r="904" spans="1:17" x14ac:dyDescent="0.25">
      <c r="A904" s="1" t="str">
        <f>IF('XML a procesar'!A903&gt;0,'XML a procesar'!A903,"")</f>
        <v/>
      </c>
      <c r="B904" s="7">
        <f t="shared" si="158"/>
        <v>0</v>
      </c>
      <c r="C904" s="1">
        <f t="shared" si="161"/>
        <v>0</v>
      </c>
      <c r="D904" s="1">
        <f t="shared" si="159"/>
        <v>0</v>
      </c>
      <c r="E904" s="1">
        <f t="shared" si="162"/>
        <v>0</v>
      </c>
      <c r="F904" s="1" t="str">
        <f t="shared" ca="1" si="160"/>
        <v/>
      </c>
      <c r="G904" s="1">
        <f t="shared" ca="1" si="163"/>
        <v>0</v>
      </c>
      <c r="H904" s="1">
        <f ca="1">IF(AND(G903&gt;0,G904&gt;G903,NOT(ISERROR(MATCH(G903,D:D,0)))),H903+1,H903)</f>
        <v>0</v>
      </c>
      <c r="I904" s="1">
        <f t="shared" ca="1" si="164"/>
        <v>0</v>
      </c>
      <c r="J904" s="7" t="str">
        <f t="shared" ca="1" si="165"/>
        <v/>
      </c>
      <c r="K904" s="1" t="str">
        <f ca="1">IF(J904="Linea_para_MAIL_creada_por_LuXML",IF(ISERROR(MATCH(INDIRECT(ADDRESS(ROW()-G904,7)),D:D,0)),J904,INDIRECT(ADDRESS(MATCH(INDIRECT(ADDRESS(ROW()-G904,7)),D:D,0),1))),J904)</f>
        <v/>
      </c>
      <c r="L904" s="7">
        <f t="shared" ca="1" si="166"/>
        <v>0</v>
      </c>
      <c r="M904" s="7" t="str">
        <f t="shared" ca="1" si="168"/>
        <v/>
      </c>
      <c r="N904" s="7">
        <f t="shared" ca="1" si="167"/>
        <v>0</v>
      </c>
      <c r="O904" s="9" t="str">
        <f ca="1">IF(N904&gt;-1,INDIRECT(ADDRESS(ROW(),13)),IF(N904&lt;N903,CONCATENATE("&lt;page-count count=",CHAR(34),1+LARGE(N:N,1)-LARGE(N:N,2),CHAR(34),"/&gt;"),INDIRECT(ADDRESS(ROW()-1,13))))</f>
        <v/>
      </c>
      <c r="P904" s="1">
        <f>IF(ROW()&lt;$S$4+2,IF('XML a procesar'!A903="",P903,IF(MID('XML a procesar'!A903,1,1)="&lt;",P903,P903+1)),P903)</f>
        <v>1</v>
      </c>
      <c r="Q904" s="3"/>
    </row>
    <row r="905" spans="1:17" x14ac:dyDescent="0.25">
      <c r="A905" s="1" t="str">
        <f>IF('XML a procesar'!A904&gt;0,'XML a procesar'!A904,"")</f>
        <v/>
      </c>
      <c r="B905" s="7">
        <f t="shared" si="158"/>
        <v>0</v>
      </c>
      <c r="C905" s="1">
        <f t="shared" si="161"/>
        <v>0</v>
      </c>
      <c r="D905" s="1">
        <f t="shared" si="159"/>
        <v>0</v>
      </c>
      <c r="E905" s="1">
        <f t="shared" si="162"/>
        <v>0</v>
      </c>
      <c r="F905" s="1" t="str">
        <f t="shared" ca="1" si="160"/>
        <v/>
      </c>
      <c r="G905" s="1">
        <f t="shared" ca="1" si="163"/>
        <v>0</v>
      </c>
      <c r="H905" s="1">
        <f ca="1">IF(AND(G904&gt;0,G905&gt;G904,NOT(ISERROR(MATCH(G904,D:D,0)))),H904+1,H904)</f>
        <v>0</v>
      </c>
      <c r="I905" s="1">
        <f t="shared" ca="1" si="164"/>
        <v>0</v>
      </c>
      <c r="J905" s="7" t="str">
        <f t="shared" ca="1" si="165"/>
        <v/>
      </c>
      <c r="K905" s="1" t="str">
        <f ca="1">IF(J905="Linea_para_MAIL_creada_por_LuXML",IF(ISERROR(MATCH(INDIRECT(ADDRESS(ROW()-G905,7)),D:D,0)),J905,INDIRECT(ADDRESS(MATCH(INDIRECT(ADDRESS(ROW()-G905,7)),D:D,0),1))),J905)</f>
        <v/>
      </c>
      <c r="L905" s="7">
        <f t="shared" ca="1" si="166"/>
        <v>0</v>
      </c>
      <c r="M905" s="7" t="str">
        <f t="shared" ca="1" si="168"/>
        <v/>
      </c>
      <c r="N905" s="7">
        <f t="shared" ca="1" si="167"/>
        <v>0</v>
      </c>
      <c r="O905" s="9" t="str">
        <f ca="1">IF(N905&gt;-1,INDIRECT(ADDRESS(ROW(),13)),IF(N905&lt;N904,CONCATENATE("&lt;page-count count=",CHAR(34),1+LARGE(N:N,1)-LARGE(N:N,2),CHAR(34),"/&gt;"),INDIRECT(ADDRESS(ROW()-1,13))))</f>
        <v/>
      </c>
      <c r="P905" s="1">
        <f>IF(ROW()&lt;$S$4+2,IF('XML a procesar'!A904="",P904,IF(MID('XML a procesar'!A904,1,1)="&lt;",P904,P904+1)),P904)</f>
        <v>1</v>
      </c>
      <c r="Q905" s="3"/>
    </row>
    <row r="906" spans="1:17" x14ac:dyDescent="0.25">
      <c r="A906" s="1" t="str">
        <f>IF('XML a procesar'!A905&gt;0,'XML a procesar'!A905,"")</f>
        <v/>
      </c>
      <c r="B906" s="7">
        <f t="shared" si="158"/>
        <v>0</v>
      </c>
      <c r="C906" s="1">
        <f t="shared" si="161"/>
        <v>0</v>
      </c>
      <c r="D906" s="1">
        <f t="shared" si="159"/>
        <v>0</v>
      </c>
      <c r="E906" s="1">
        <f t="shared" si="162"/>
        <v>0</v>
      </c>
      <c r="F906" s="1" t="str">
        <f t="shared" ca="1" si="160"/>
        <v/>
      </c>
      <c r="G906" s="1">
        <f t="shared" ca="1" si="163"/>
        <v>0</v>
      </c>
      <c r="H906" s="1">
        <f ca="1">IF(AND(G905&gt;0,G906&gt;G905,NOT(ISERROR(MATCH(G905,D:D,0)))),H905+1,H905)</f>
        <v>0</v>
      </c>
      <c r="I906" s="1">
        <f t="shared" ca="1" si="164"/>
        <v>0</v>
      </c>
      <c r="J906" s="7" t="str">
        <f t="shared" ca="1" si="165"/>
        <v/>
      </c>
      <c r="K906" s="1" t="str">
        <f ca="1">IF(J906="Linea_para_MAIL_creada_por_LuXML",IF(ISERROR(MATCH(INDIRECT(ADDRESS(ROW()-G906,7)),D:D,0)),J906,INDIRECT(ADDRESS(MATCH(INDIRECT(ADDRESS(ROW()-G906,7)),D:D,0),1))),J906)</f>
        <v/>
      </c>
      <c r="L906" s="7">
        <f t="shared" ca="1" si="166"/>
        <v>0</v>
      </c>
      <c r="M906" s="7" t="str">
        <f t="shared" ca="1" si="168"/>
        <v/>
      </c>
      <c r="N906" s="7">
        <f t="shared" ca="1" si="167"/>
        <v>0</v>
      </c>
      <c r="O906" s="9" t="str">
        <f ca="1">IF(N906&gt;-1,INDIRECT(ADDRESS(ROW(),13)),IF(N906&lt;N905,CONCATENATE("&lt;page-count count=",CHAR(34),1+LARGE(N:N,1)-LARGE(N:N,2),CHAR(34),"/&gt;"),INDIRECT(ADDRESS(ROW()-1,13))))</f>
        <v/>
      </c>
      <c r="P906" s="1">
        <f>IF(ROW()&lt;$S$4+2,IF('XML a procesar'!A905="",P905,IF(MID('XML a procesar'!A905,1,1)="&lt;",P905,P905+1)),P905)</f>
        <v>1</v>
      </c>
      <c r="Q906" s="3"/>
    </row>
    <row r="907" spans="1:17" x14ac:dyDescent="0.25">
      <c r="A907" s="1" t="str">
        <f>IF('XML a procesar'!A906&gt;0,'XML a procesar'!A906,"")</f>
        <v/>
      </c>
      <c r="B907" s="7">
        <f t="shared" si="158"/>
        <v>0</v>
      </c>
      <c r="C907" s="1">
        <f t="shared" si="161"/>
        <v>0</v>
      </c>
      <c r="D907" s="1">
        <f t="shared" si="159"/>
        <v>0</v>
      </c>
      <c r="E907" s="1">
        <f t="shared" si="162"/>
        <v>0</v>
      </c>
      <c r="F907" s="1" t="str">
        <f t="shared" ca="1" si="160"/>
        <v/>
      </c>
      <c r="G907" s="1">
        <f t="shared" ca="1" si="163"/>
        <v>0</v>
      </c>
      <c r="H907" s="1">
        <f ca="1">IF(AND(G906&gt;0,G907&gt;G906,NOT(ISERROR(MATCH(G906,D:D,0)))),H906+1,H906)</f>
        <v>0</v>
      </c>
      <c r="I907" s="1">
        <f t="shared" ca="1" si="164"/>
        <v>0</v>
      </c>
      <c r="J907" s="7" t="str">
        <f t="shared" ca="1" si="165"/>
        <v/>
      </c>
      <c r="K907" s="1" t="str">
        <f ca="1">IF(J907="Linea_para_MAIL_creada_por_LuXML",IF(ISERROR(MATCH(INDIRECT(ADDRESS(ROW()-G907,7)),D:D,0)),J907,INDIRECT(ADDRESS(MATCH(INDIRECT(ADDRESS(ROW()-G907,7)),D:D,0),1))),J907)</f>
        <v/>
      </c>
      <c r="L907" s="7">
        <f t="shared" ca="1" si="166"/>
        <v>0</v>
      </c>
      <c r="M907" s="7" t="str">
        <f t="shared" ca="1" si="168"/>
        <v/>
      </c>
      <c r="N907" s="7">
        <f t="shared" ca="1" si="167"/>
        <v>0</v>
      </c>
      <c r="O907" s="9" t="str">
        <f ca="1">IF(N907&gt;-1,INDIRECT(ADDRESS(ROW(),13)),IF(N907&lt;N906,CONCATENATE("&lt;page-count count=",CHAR(34),1+LARGE(N:N,1)-LARGE(N:N,2),CHAR(34),"/&gt;"),INDIRECT(ADDRESS(ROW()-1,13))))</f>
        <v/>
      </c>
      <c r="P907" s="1">
        <f>IF(ROW()&lt;$S$4+2,IF('XML a procesar'!A906="",P906,IF(MID('XML a procesar'!A906,1,1)="&lt;",P906,P906+1)),P906)</f>
        <v>1</v>
      </c>
      <c r="Q907" s="3"/>
    </row>
    <row r="908" spans="1:17" x14ac:dyDescent="0.25">
      <c r="A908" s="1" t="str">
        <f>IF('XML a procesar'!A907&gt;0,'XML a procesar'!A907,"")</f>
        <v/>
      </c>
      <c r="B908" s="7">
        <f t="shared" si="158"/>
        <v>0</v>
      </c>
      <c r="C908" s="1">
        <f t="shared" si="161"/>
        <v>0</v>
      </c>
      <c r="D908" s="1">
        <f t="shared" si="159"/>
        <v>0</v>
      </c>
      <c r="E908" s="1">
        <f t="shared" si="162"/>
        <v>0</v>
      </c>
      <c r="F908" s="1" t="str">
        <f t="shared" ca="1" si="160"/>
        <v/>
      </c>
      <c r="G908" s="1">
        <f t="shared" ca="1" si="163"/>
        <v>0</v>
      </c>
      <c r="H908" s="1">
        <f ca="1">IF(AND(G907&gt;0,G908&gt;G907,NOT(ISERROR(MATCH(G907,D:D,0)))),H907+1,H907)</f>
        <v>0</v>
      </c>
      <c r="I908" s="1">
        <f t="shared" ca="1" si="164"/>
        <v>0</v>
      </c>
      <c r="J908" s="7" t="str">
        <f t="shared" ca="1" si="165"/>
        <v/>
      </c>
      <c r="K908" s="1" t="str">
        <f ca="1">IF(J908="Linea_para_MAIL_creada_por_LuXML",IF(ISERROR(MATCH(INDIRECT(ADDRESS(ROW()-G908,7)),D:D,0)),J908,INDIRECT(ADDRESS(MATCH(INDIRECT(ADDRESS(ROW()-G908,7)),D:D,0),1))),J908)</f>
        <v/>
      </c>
      <c r="L908" s="7">
        <f t="shared" ca="1" si="166"/>
        <v>0</v>
      </c>
      <c r="M908" s="7" t="str">
        <f t="shared" ca="1" si="168"/>
        <v/>
      </c>
      <c r="N908" s="7">
        <f t="shared" ca="1" si="167"/>
        <v>0</v>
      </c>
      <c r="O908" s="9" t="str">
        <f ca="1">IF(N908&gt;-1,INDIRECT(ADDRESS(ROW(),13)),IF(N908&lt;N907,CONCATENATE("&lt;page-count count=",CHAR(34),1+LARGE(N:N,1)-LARGE(N:N,2),CHAR(34),"/&gt;"),INDIRECT(ADDRESS(ROW()-1,13))))</f>
        <v/>
      </c>
      <c r="P908" s="1">
        <f>IF(ROW()&lt;$S$4+2,IF('XML a procesar'!A907="",P907,IF(MID('XML a procesar'!A907,1,1)="&lt;",P907,P907+1)),P907)</f>
        <v>1</v>
      </c>
      <c r="Q908" s="3"/>
    </row>
    <row r="909" spans="1:17" x14ac:dyDescent="0.25">
      <c r="A909" s="1" t="str">
        <f>IF('XML a procesar'!A908&gt;0,'XML a procesar'!A908,"")</f>
        <v/>
      </c>
      <c r="B909" s="7">
        <f t="shared" si="158"/>
        <v>0</v>
      </c>
      <c r="C909" s="1">
        <f t="shared" si="161"/>
        <v>0</v>
      </c>
      <c r="D909" s="1">
        <f t="shared" si="159"/>
        <v>0</v>
      </c>
      <c r="E909" s="1">
        <f t="shared" si="162"/>
        <v>0</v>
      </c>
      <c r="F909" s="1" t="str">
        <f t="shared" ca="1" si="160"/>
        <v/>
      </c>
      <c r="G909" s="1">
        <f t="shared" ca="1" si="163"/>
        <v>0</v>
      </c>
      <c r="H909" s="1">
        <f ca="1">IF(AND(G908&gt;0,G909&gt;G908,NOT(ISERROR(MATCH(G908,D:D,0)))),H908+1,H908)</f>
        <v>0</v>
      </c>
      <c r="I909" s="1">
        <f t="shared" ca="1" si="164"/>
        <v>0</v>
      </c>
      <c r="J909" s="7" t="str">
        <f t="shared" ca="1" si="165"/>
        <v/>
      </c>
      <c r="K909" s="1" t="str">
        <f ca="1">IF(J909="Linea_para_MAIL_creada_por_LuXML",IF(ISERROR(MATCH(INDIRECT(ADDRESS(ROW()-G909,7)),D:D,0)),J909,INDIRECT(ADDRESS(MATCH(INDIRECT(ADDRESS(ROW()-G909,7)),D:D,0),1))),J909)</f>
        <v/>
      </c>
      <c r="L909" s="7">
        <f t="shared" ca="1" si="166"/>
        <v>0</v>
      </c>
      <c r="M909" s="7" t="str">
        <f t="shared" ca="1" si="168"/>
        <v/>
      </c>
      <c r="N909" s="7">
        <f t="shared" ca="1" si="167"/>
        <v>0</v>
      </c>
      <c r="O909" s="9" t="str">
        <f ca="1">IF(N909&gt;-1,INDIRECT(ADDRESS(ROW(),13)),IF(N909&lt;N908,CONCATENATE("&lt;page-count count=",CHAR(34),1+LARGE(N:N,1)-LARGE(N:N,2),CHAR(34),"/&gt;"),INDIRECT(ADDRESS(ROW()-1,13))))</f>
        <v/>
      </c>
      <c r="P909" s="1">
        <f>IF(ROW()&lt;$S$4+2,IF('XML a procesar'!A908="",P908,IF(MID('XML a procesar'!A908,1,1)="&lt;",P908,P908+1)),P908)</f>
        <v>1</v>
      </c>
      <c r="Q909" s="3"/>
    </row>
    <row r="910" spans="1:17" x14ac:dyDescent="0.25">
      <c r="A910" s="1" t="str">
        <f>IF('XML a procesar'!A909&gt;0,'XML a procesar'!A909,"")</f>
        <v/>
      </c>
      <c r="B910" s="7">
        <f t="shared" si="158"/>
        <v>0</v>
      </c>
      <c r="C910" s="1">
        <f t="shared" si="161"/>
        <v>0</v>
      </c>
      <c r="D910" s="1">
        <f t="shared" si="159"/>
        <v>0</v>
      </c>
      <c r="E910" s="1">
        <f t="shared" si="162"/>
        <v>0</v>
      </c>
      <c r="F910" s="1" t="str">
        <f t="shared" ca="1" si="160"/>
        <v/>
      </c>
      <c r="G910" s="1">
        <f t="shared" ca="1" si="163"/>
        <v>0</v>
      </c>
      <c r="H910" s="1">
        <f ca="1">IF(AND(G909&gt;0,G910&gt;G909,NOT(ISERROR(MATCH(G909,D:D,0)))),H909+1,H909)</f>
        <v>0</v>
      </c>
      <c r="I910" s="1">
        <f t="shared" ca="1" si="164"/>
        <v>0</v>
      </c>
      <c r="J910" s="7" t="str">
        <f t="shared" ca="1" si="165"/>
        <v/>
      </c>
      <c r="K910" s="1" t="str">
        <f ca="1">IF(J910="Linea_para_MAIL_creada_por_LuXML",IF(ISERROR(MATCH(INDIRECT(ADDRESS(ROW()-G910,7)),D:D,0)),J910,INDIRECT(ADDRESS(MATCH(INDIRECT(ADDRESS(ROW()-G910,7)),D:D,0),1))),J910)</f>
        <v/>
      </c>
      <c r="L910" s="7">
        <f t="shared" ca="1" si="166"/>
        <v>0</v>
      </c>
      <c r="M910" s="7" t="str">
        <f t="shared" ca="1" si="168"/>
        <v/>
      </c>
      <c r="N910" s="7">
        <f t="shared" ca="1" si="167"/>
        <v>0</v>
      </c>
      <c r="O910" s="9" t="str">
        <f ca="1">IF(N910&gt;-1,INDIRECT(ADDRESS(ROW(),13)),IF(N910&lt;N909,CONCATENATE("&lt;page-count count=",CHAR(34),1+LARGE(N:N,1)-LARGE(N:N,2),CHAR(34),"/&gt;"),INDIRECT(ADDRESS(ROW()-1,13))))</f>
        <v/>
      </c>
      <c r="P910" s="1">
        <f>IF(ROW()&lt;$S$4+2,IF('XML a procesar'!A909="",P909,IF(MID('XML a procesar'!A909,1,1)="&lt;",P909,P909+1)),P909)</f>
        <v>1</v>
      </c>
      <c r="Q910" s="3"/>
    </row>
    <row r="911" spans="1:17" x14ac:dyDescent="0.25">
      <c r="A911" s="1" t="str">
        <f>IF('XML a procesar'!A910&gt;0,'XML a procesar'!A910,"")</f>
        <v/>
      </c>
      <c r="B911" s="7">
        <f t="shared" si="158"/>
        <v>0</v>
      </c>
      <c r="C911" s="1">
        <f t="shared" si="161"/>
        <v>0</v>
      </c>
      <c r="D911" s="1">
        <f t="shared" si="159"/>
        <v>0</v>
      </c>
      <c r="E911" s="1">
        <f t="shared" si="162"/>
        <v>0</v>
      </c>
      <c r="F911" s="1" t="str">
        <f t="shared" ca="1" si="160"/>
        <v/>
      </c>
      <c r="G911" s="1">
        <f t="shared" ca="1" si="163"/>
        <v>0</v>
      </c>
      <c r="H911" s="1">
        <f ca="1">IF(AND(G910&gt;0,G911&gt;G910,NOT(ISERROR(MATCH(G910,D:D,0)))),H910+1,H910)</f>
        <v>0</v>
      </c>
      <c r="I911" s="1">
        <f t="shared" ca="1" si="164"/>
        <v>0</v>
      </c>
      <c r="J911" s="7" t="str">
        <f t="shared" ca="1" si="165"/>
        <v/>
      </c>
      <c r="K911" s="1" t="str">
        <f ca="1">IF(J911="Linea_para_MAIL_creada_por_LuXML",IF(ISERROR(MATCH(INDIRECT(ADDRESS(ROW()-G911,7)),D:D,0)),J911,INDIRECT(ADDRESS(MATCH(INDIRECT(ADDRESS(ROW()-G911,7)),D:D,0),1))),J911)</f>
        <v/>
      </c>
      <c r="L911" s="7">
        <f t="shared" ca="1" si="166"/>
        <v>0</v>
      </c>
      <c r="M911" s="7" t="str">
        <f t="shared" ca="1" si="168"/>
        <v/>
      </c>
      <c r="N911" s="7">
        <f t="shared" ca="1" si="167"/>
        <v>0</v>
      </c>
      <c r="O911" s="9" t="str">
        <f ca="1">IF(N911&gt;-1,INDIRECT(ADDRESS(ROW(),13)),IF(N911&lt;N910,CONCATENATE("&lt;page-count count=",CHAR(34),1+LARGE(N:N,1)-LARGE(N:N,2),CHAR(34),"/&gt;"),INDIRECT(ADDRESS(ROW()-1,13))))</f>
        <v/>
      </c>
      <c r="P911" s="1">
        <f>IF(ROW()&lt;$S$4+2,IF('XML a procesar'!A910="",P910,IF(MID('XML a procesar'!A910,1,1)="&lt;",P910,P910+1)),P910)</f>
        <v>1</v>
      </c>
      <c r="Q911" s="3"/>
    </row>
    <row r="912" spans="1:17" x14ac:dyDescent="0.25">
      <c r="A912" s="1" t="str">
        <f>IF('XML a procesar'!A911&gt;0,'XML a procesar'!A911,"")</f>
        <v/>
      </c>
      <c r="B912" s="7">
        <f t="shared" si="158"/>
        <v>0</v>
      </c>
      <c r="C912" s="1">
        <f t="shared" si="161"/>
        <v>0</v>
      </c>
      <c r="D912" s="1">
        <f t="shared" si="159"/>
        <v>0</v>
      </c>
      <c r="E912" s="1">
        <f t="shared" si="162"/>
        <v>0</v>
      </c>
      <c r="F912" s="1" t="str">
        <f t="shared" ca="1" si="160"/>
        <v/>
      </c>
      <c r="G912" s="1">
        <f t="shared" ca="1" si="163"/>
        <v>0</v>
      </c>
      <c r="H912" s="1">
        <f ca="1">IF(AND(G911&gt;0,G912&gt;G911,NOT(ISERROR(MATCH(G911,D:D,0)))),H911+1,H911)</f>
        <v>0</v>
      </c>
      <c r="I912" s="1">
        <f t="shared" ca="1" si="164"/>
        <v>0</v>
      </c>
      <c r="J912" s="7" t="str">
        <f t="shared" ca="1" si="165"/>
        <v/>
      </c>
      <c r="K912" s="1" t="str">
        <f ca="1">IF(J912="Linea_para_MAIL_creada_por_LuXML",IF(ISERROR(MATCH(INDIRECT(ADDRESS(ROW()-G912,7)),D:D,0)),J912,INDIRECT(ADDRESS(MATCH(INDIRECT(ADDRESS(ROW()-G912,7)),D:D,0),1))),J912)</f>
        <v/>
      </c>
      <c r="L912" s="7">
        <f t="shared" ca="1" si="166"/>
        <v>0</v>
      </c>
      <c r="M912" s="7" t="str">
        <f t="shared" ca="1" si="168"/>
        <v/>
      </c>
      <c r="N912" s="7">
        <f t="shared" ca="1" si="167"/>
        <v>0</v>
      </c>
      <c r="O912" s="9" t="str">
        <f ca="1">IF(N912&gt;-1,INDIRECT(ADDRESS(ROW(),13)),IF(N912&lt;N911,CONCATENATE("&lt;page-count count=",CHAR(34),1+LARGE(N:N,1)-LARGE(N:N,2),CHAR(34),"/&gt;"),INDIRECT(ADDRESS(ROW()-1,13))))</f>
        <v/>
      </c>
      <c r="P912" s="1">
        <f>IF(ROW()&lt;$S$4+2,IF('XML a procesar'!A911="",P911,IF(MID('XML a procesar'!A911,1,1)="&lt;",P911,P911+1)),P911)</f>
        <v>1</v>
      </c>
      <c r="Q912" s="3"/>
    </row>
    <row r="913" spans="1:17" x14ac:dyDescent="0.25">
      <c r="A913" s="1" t="str">
        <f>IF('XML a procesar'!A912&gt;0,'XML a procesar'!A912,"")</f>
        <v/>
      </c>
      <c r="B913" s="7">
        <f t="shared" si="158"/>
        <v>0</v>
      </c>
      <c r="C913" s="1">
        <f t="shared" si="161"/>
        <v>0</v>
      </c>
      <c r="D913" s="1">
        <f t="shared" si="159"/>
        <v>0</v>
      </c>
      <c r="E913" s="1">
        <f t="shared" si="162"/>
        <v>0</v>
      </c>
      <c r="F913" s="1" t="str">
        <f t="shared" ca="1" si="160"/>
        <v/>
      </c>
      <c r="G913" s="1">
        <f t="shared" ca="1" si="163"/>
        <v>0</v>
      </c>
      <c r="H913" s="1">
        <f ca="1">IF(AND(G912&gt;0,G913&gt;G912,NOT(ISERROR(MATCH(G912,D:D,0)))),H912+1,H912)</f>
        <v>0</v>
      </c>
      <c r="I913" s="1">
        <f t="shared" ca="1" si="164"/>
        <v>0</v>
      </c>
      <c r="J913" s="7" t="str">
        <f t="shared" ca="1" si="165"/>
        <v/>
      </c>
      <c r="K913" s="1" t="str">
        <f ca="1">IF(J913="Linea_para_MAIL_creada_por_LuXML",IF(ISERROR(MATCH(INDIRECT(ADDRESS(ROW()-G913,7)),D:D,0)),J913,INDIRECT(ADDRESS(MATCH(INDIRECT(ADDRESS(ROW()-G913,7)),D:D,0),1))),J913)</f>
        <v/>
      </c>
      <c r="L913" s="7">
        <f t="shared" ca="1" si="166"/>
        <v>0</v>
      </c>
      <c r="M913" s="7" t="str">
        <f t="shared" ca="1" si="168"/>
        <v/>
      </c>
      <c r="N913" s="7">
        <f t="shared" ca="1" si="167"/>
        <v>0</v>
      </c>
      <c r="O913" s="9" t="str">
        <f ca="1">IF(N913&gt;-1,INDIRECT(ADDRESS(ROW(),13)),IF(N913&lt;N912,CONCATENATE("&lt;page-count count=",CHAR(34),1+LARGE(N:N,1)-LARGE(N:N,2),CHAR(34),"/&gt;"),INDIRECT(ADDRESS(ROW()-1,13))))</f>
        <v/>
      </c>
      <c r="P913" s="1">
        <f>IF(ROW()&lt;$S$4+2,IF('XML a procesar'!A912="",P912,IF(MID('XML a procesar'!A912,1,1)="&lt;",P912,P912+1)),P912)</f>
        <v>1</v>
      </c>
      <c r="Q913" s="3"/>
    </row>
    <row r="914" spans="1:17" x14ac:dyDescent="0.25">
      <c r="A914" s="1" t="str">
        <f>IF('XML a procesar'!A913&gt;0,'XML a procesar'!A913,"")</f>
        <v/>
      </c>
      <c r="B914" s="7">
        <f t="shared" si="158"/>
        <v>0</v>
      </c>
      <c r="C914" s="1">
        <f t="shared" si="161"/>
        <v>0</v>
      </c>
      <c r="D914" s="1">
        <f t="shared" si="159"/>
        <v>0</v>
      </c>
      <c r="E914" s="1">
        <f t="shared" si="162"/>
        <v>0</v>
      </c>
      <c r="F914" s="1" t="str">
        <f t="shared" ca="1" si="160"/>
        <v/>
      </c>
      <c r="G914" s="1">
        <f t="shared" ca="1" si="163"/>
        <v>0</v>
      </c>
      <c r="H914" s="1">
        <f ca="1">IF(AND(G913&gt;0,G914&gt;G913,NOT(ISERROR(MATCH(G913,D:D,0)))),H913+1,H913)</f>
        <v>0</v>
      </c>
      <c r="I914" s="1">
        <f t="shared" ca="1" si="164"/>
        <v>0</v>
      </c>
      <c r="J914" s="7" t="str">
        <f t="shared" ca="1" si="165"/>
        <v/>
      </c>
      <c r="K914" s="1" t="str">
        <f ca="1">IF(J914="Linea_para_MAIL_creada_por_LuXML",IF(ISERROR(MATCH(INDIRECT(ADDRESS(ROW()-G914,7)),D:D,0)),J914,INDIRECT(ADDRESS(MATCH(INDIRECT(ADDRESS(ROW()-G914,7)),D:D,0),1))),J914)</f>
        <v/>
      </c>
      <c r="L914" s="7">
        <f t="shared" ca="1" si="166"/>
        <v>0</v>
      </c>
      <c r="M914" s="7" t="str">
        <f t="shared" ca="1" si="168"/>
        <v/>
      </c>
      <c r="N914" s="7">
        <f t="shared" ca="1" si="167"/>
        <v>0</v>
      </c>
      <c r="O914" s="9" t="str">
        <f ca="1">IF(N914&gt;-1,INDIRECT(ADDRESS(ROW(),13)),IF(N914&lt;N913,CONCATENATE("&lt;page-count count=",CHAR(34),1+LARGE(N:N,1)-LARGE(N:N,2),CHAR(34),"/&gt;"),INDIRECT(ADDRESS(ROW()-1,13))))</f>
        <v/>
      </c>
      <c r="P914" s="1">
        <f>IF(ROW()&lt;$S$4+2,IF('XML a procesar'!A913="",P913,IF(MID('XML a procesar'!A913,1,1)="&lt;",P913,P913+1)),P913)</f>
        <v>1</v>
      </c>
      <c r="Q914" s="3"/>
    </row>
    <row r="915" spans="1:17" x14ac:dyDescent="0.25">
      <c r="A915" s="1" t="str">
        <f>IF('XML a procesar'!A914&gt;0,'XML a procesar'!A914,"")</f>
        <v/>
      </c>
      <c r="B915" s="7">
        <f t="shared" si="158"/>
        <v>0</v>
      </c>
      <c r="C915" s="1">
        <f t="shared" si="161"/>
        <v>0</v>
      </c>
      <c r="D915" s="1">
        <f t="shared" si="159"/>
        <v>0</v>
      </c>
      <c r="E915" s="1">
        <f t="shared" si="162"/>
        <v>0</v>
      </c>
      <c r="F915" s="1" t="str">
        <f t="shared" ca="1" si="160"/>
        <v/>
      </c>
      <c r="G915" s="1">
        <f t="shared" ca="1" si="163"/>
        <v>0</v>
      </c>
      <c r="H915" s="1">
        <f ca="1">IF(AND(G914&gt;0,G915&gt;G914,NOT(ISERROR(MATCH(G914,D:D,0)))),H914+1,H914)</f>
        <v>0</v>
      </c>
      <c r="I915" s="1">
        <f t="shared" ca="1" si="164"/>
        <v>0</v>
      </c>
      <c r="J915" s="7" t="str">
        <f t="shared" ca="1" si="165"/>
        <v/>
      </c>
      <c r="K915" s="1" t="str">
        <f ca="1">IF(J915="Linea_para_MAIL_creada_por_LuXML",IF(ISERROR(MATCH(INDIRECT(ADDRESS(ROW()-G915,7)),D:D,0)),J915,INDIRECT(ADDRESS(MATCH(INDIRECT(ADDRESS(ROW()-G915,7)),D:D,0),1))),J915)</f>
        <v/>
      </c>
      <c r="L915" s="7">
        <f t="shared" ca="1" si="166"/>
        <v>0</v>
      </c>
      <c r="M915" s="7" t="str">
        <f t="shared" ca="1" si="168"/>
        <v/>
      </c>
      <c r="N915" s="7">
        <f t="shared" ca="1" si="167"/>
        <v>0</v>
      </c>
      <c r="O915" s="9" t="str">
        <f ca="1">IF(N915&gt;-1,INDIRECT(ADDRESS(ROW(),13)),IF(N915&lt;N914,CONCATENATE("&lt;page-count count=",CHAR(34),1+LARGE(N:N,1)-LARGE(N:N,2),CHAR(34),"/&gt;"),INDIRECT(ADDRESS(ROW()-1,13))))</f>
        <v/>
      </c>
      <c r="P915" s="1">
        <f>IF(ROW()&lt;$S$4+2,IF('XML a procesar'!A914="",P914,IF(MID('XML a procesar'!A914,1,1)="&lt;",P914,P914+1)),P914)</f>
        <v>1</v>
      </c>
      <c r="Q915" s="3"/>
    </row>
    <row r="916" spans="1:17" x14ac:dyDescent="0.25">
      <c r="A916" s="1" t="str">
        <f>IF('XML a procesar'!A915&gt;0,'XML a procesar'!A915,"")</f>
        <v/>
      </c>
      <c r="B916" s="7">
        <f t="shared" si="158"/>
        <v>0</v>
      </c>
      <c r="C916" s="1">
        <f t="shared" si="161"/>
        <v>0</v>
      </c>
      <c r="D916" s="1">
        <f t="shared" si="159"/>
        <v>0</v>
      </c>
      <c r="E916" s="1">
        <f t="shared" si="162"/>
        <v>0</v>
      </c>
      <c r="F916" s="1" t="str">
        <f t="shared" ca="1" si="160"/>
        <v/>
      </c>
      <c r="G916" s="1">
        <f t="shared" ca="1" si="163"/>
        <v>0</v>
      </c>
      <c r="H916" s="1">
        <f ca="1">IF(AND(G915&gt;0,G916&gt;G915,NOT(ISERROR(MATCH(G915,D:D,0)))),H915+1,H915)</f>
        <v>0</v>
      </c>
      <c r="I916" s="1">
        <f t="shared" ca="1" si="164"/>
        <v>0</v>
      </c>
      <c r="J916" s="7" t="str">
        <f t="shared" ca="1" si="165"/>
        <v/>
      </c>
      <c r="K916" s="1" t="str">
        <f ca="1">IF(J916="Linea_para_MAIL_creada_por_LuXML",IF(ISERROR(MATCH(INDIRECT(ADDRESS(ROW()-G916,7)),D:D,0)),J916,INDIRECT(ADDRESS(MATCH(INDIRECT(ADDRESS(ROW()-G916,7)),D:D,0),1))),J916)</f>
        <v/>
      </c>
      <c r="L916" s="7">
        <f t="shared" ca="1" si="166"/>
        <v>0</v>
      </c>
      <c r="M916" s="7" t="str">
        <f t="shared" ca="1" si="168"/>
        <v/>
      </c>
      <c r="N916" s="7">
        <f t="shared" ca="1" si="167"/>
        <v>0</v>
      </c>
      <c r="O916" s="9" t="str">
        <f ca="1">IF(N916&gt;-1,INDIRECT(ADDRESS(ROW(),13)),IF(N916&lt;N915,CONCATENATE("&lt;page-count count=",CHAR(34),1+LARGE(N:N,1)-LARGE(N:N,2),CHAR(34),"/&gt;"),INDIRECT(ADDRESS(ROW()-1,13))))</f>
        <v/>
      </c>
      <c r="P916" s="1">
        <f>IF(ROW()&lt;$S$4+2,IF('XML a procesar'!A915="",P915,IF(MID('XML a procesar'!A915,1,1)="&lt;",P915,P915+1)),P915)</f>
        <v>1</v>
      </c>
      <c r="Q916" s="3"/>
    </row>
    <row r="917" spans="1:17" x14ac:dyDescent="0.25">
      <c r="A917" s="1" t="str">
        <f>IF('XML a procesar'!A916&gt;0,'XML a procesar'!A916,"")</f>
        <v/>
      </c>
      <c r="B917" s="7">
        <f t="shared" si="158"/>
        <v>0</v>
      </c>
      <c r="C917" s="1">
        <f t="shared" si="161"/>
        <v>0</v>
      </c>
      <c r="D917" s="1">
        <f t="shared" si="159"/>
        <v>0</v>
      </c>
      <c r="E917" s="1">
        <f t="shared" si="162"/>
        <v>0</v>
      </c>
      <c r="F917" s="1" t="str">
        <f t="shared" ca="1" si="160"/>
        <v/>
      </c>
      <c r="G917" s="1">
        <f t="shared" ca="1" si="163"/>
        <v>0</v>
      </c>
      <c r="H917" s="1">
        <f ca="1">IF(AND(G916&gt;0,G917&gt;G916,NOT(ISERROR(MATCH(G916,D:D,0)))),H916+1,H916)</f>
        <v>0</v>
      </c>
      <c r="I917" s="1">
        <f t="shared" ca="1" si="164"/>
        <v>0</v>
      </c>
      <c r="J917" s="7" t="str">
        <f t="shared" ca="1" si="165"/>
        <v/>
      </c>
      <c r="K917" s="1" t="str">
        <f ca="1">IF(J917="Linea_para_MAIL_creada_por_LuXML",IF(ISERROR(MATCH(INDIRECT(ADDRESS(ROW()-G917,7)),D:D,0)),J917,INDIRECT(ADDRESS(MATCH(INDIRECT(ADDRESS(ROW()-G917,7)),D:D,0),1))),J917)</f>
        <v/>
      </c>
      <c r="L917" s="7">
        <f t="shared" ca="1" si="166"/>
        <v>0</v>
      </c>
      <c r="M917" s="7" t="str">
        <f t="shared" ca="1" si="168"/>
        <v/>
      </c>
      <c r="N917" s="7">
        <f t="shared" ca="1" si="167"/>
        <v>0</v>
      </c>
      <c r="O917" s="9" t="str">
        <f ca="1">IF(N917&gt;-1,INDIRECT(ADDRESS(ROW(),13)),IF(N917&lt;N916,CONCATENATE("&lt;page-count count=",CHAR(34),1+LARGE(N:N,1)-LARGE(N:N,2),CHAR(34),"/&gt;"),INDIRECT(ADDRESS(ROW()-1,13))))</f>
        <v/>
      </c>
      <c r="P917" s="1">
        <f>IF(ROW()&lt;$S$4+2,IF('XML a procesar'!A916="",P916,IF(MID('XML a procesar'!A916,1,1)="&lt;",P916,P916+1)),P916)</f>
        <v>1</v>
      </c>
      <c r="Q917" s="3"/>
    </row>
    <row r="918" spans="1:17" x14ac:dyDescent="0.25">
      <c r="A918" s="1" t="str">
        <f>IF('XML a procesar'!A917&gt;0,'XML a procesar'!A917,"")</f>
        <v/>
      </c>
      <c r="B918" s="7">
        <f t="shared" si="158"/>
        <v>0</v>
      </c>
      <c r="C918" s="1">
        <f t="shared" si="161"/>
        <v>0</v>
      </c>
      <c r="D918" s="1">
        <f t="shared" si="159"/>
        <v>0</v>
      </c>
      <c r="E918" s="1">
        <f t="shared" si="162"/>
        <v>0</v>
      </c>
      <c r="F918" s="1" t="str">
        <f t="shared" ca="1" si="160"/>
        <v/>
      </c>
      <c r="G918" s="1">
        <f t="shared" ca="1" si="163"/>
        <v>0</v>
      </c>
      <c r="H918" s="1">
        <f ca="1">IF(AND(G917&gt;0,G918&gt;G917,NOT(ISERROR(MATCH(G917,D:D,0)))),H917+1,H917)</f>
        <v>0</v>
      </c>
      <c r="I918" s="1">
        <f t="shared" ca="1" si="164"/>
        <v>0</v>
      </c>
      <c r="J918" s="7" t="str">
        <f t="shared" ca="1" si="165"/>
        <v/>
      </c>
      <c r="K918" s="1" t="str">
        <f ca="1">IF(J918="Linea_para_MAIL_creada_por_LuXML",IF(ISERROR(MATCH(INDIRECT(ADDRESS(ROW()-G918,7)),D:D,0)),J918,INDIRECT(ADDRESS(MATCH(INDIRECT(ADDRESS(ROW()-G918,7)),D:D,0),1))),J918)</f>
        <v/>
      </c>
      <c r="L918" s="7">
        <f t="shared" ca="1" si="166"/>
        <v>0</v>
      </c>
      <c r="M918" s="7" t="str">
        <f t="shared" ca="1" si="168"/>
        <v/>
      </c>
      <c r="N918" s="7">
        <f t="shared" ca="1" si="167"/>
        <v>0</v>
      </c>
      <c r="O918" s="9" t="str">
        <f ca="1">IF(N918&gt;-1,INDIRECT(ADDRESS(ROW(),13)),IF(N918&lt;N917,CONCATENATE("&lt;page-count count=",CHAR(34),1+LARGE(N:N,1)-LARGE(N:N,2),CHAR(34),"/&gt;"),INDIRECT(ADDRESS(ROW()-1,13))))</f>
        <v/>
      </c>
      <c r="P918" s="1">
        <f>IF(ROW()&lt;$S$4+2,IF('XML a procesar'!A917="",P917,IF(MID('XML a procesar'!A917,1,1)="&lt;",P917,P917+1)),P917)</f>
        <v>1</v>
      </c>
      <c r="Q918" s="3"/>
    </row>
    <row r="919" spans="1:17" x14ac:dyDescent="0.25">
      <c r="A919" s="1" t="str">
        <f>IF('XML a procesar'!A918&gt;0,'XML a procesar'!A918,"")</f>
        <v/>
      </c>
      <c r="B919" s="7">
        <f t="shared" si="158"/>
        <v>0</v>
      </c>
      <c r="C919" s="1">
        <f t="shared" si="161"/>
        <v>0</v>
      </c>
      <c r="D919" s="1">
        <f t="shared" si="159"/>
        <v>0</v>
      </c>
      <c r="E919" s="1">
        <f t="shared" si="162"/>
        <v>0</v>
      </c>
      <c r="F919" s="1" t="str">
        <f t="shared" ca="1" si="160"/>
        <v/>
      </c>
      <c r="G919" s="1">
        <f t="shared" ca="1" si="163"/>
        <v>0</v>
      </c>
      <c r="H919" s="1">
        <f ca="1">IF(AND(G918&gt;0,G919&gt;G918,NOT(ISERROR(MATCH(G918,D:D,0)))),H918+1,H918)</f>
        <v>0</v>
      </c>
      <c r="I919" s="1">
        <f t="shared" ca="1" si="164"/>
        <v>0</v>
      </c>
      <c r="J919" s="7" t="str">
        <f t="shared" ca="1" si="165"/>
        <v/>
      </c>
      <c r="K919" s="1" t="str">
        <f ca="1">IF(J919="Linea_para_MAIL_creada_por_LuXML",IF(ISERROR(MATCH(INDIRECT(ADDRESS(ROW()-G919,7)),D:D,0)),J919,INDIRECT(ADDRESS(MATCH(INDIRECT(ADDRESS(ROW()-G919,7)),D:D,0),1))),J919)</f>
        <v/>
      </c>
      <c r="L919" s="7">
        <f t="shared" ca="1" si="166"/>
        <v>0</v>
      </c>
      <c r="M919" s="7" t="str">
        <f t="shared" ca="1" si="168"/>
        <v/>
      </c>
      <c r="N919" s="7">
        <f t="shared" ca="1" si="167"/>
        <v>0</v>
      </c>
      <c r="O919" s="9" t="str">
        <f ca="1">IF(N919&gt;-1,INDIRECT(ADDRESS(ROW(),13)),IF(N919&lt;N918,CONCATENATE("&lt;page-count count=",CHAR(34),1+LARGE(N:N,1)-LARGE(N:N,2),CHAR(34),"/&gt;"),INDIRECT(ADDRESS(ROW()-1,13))))</f>
        <v/>
      </c>
      <c r="P919" s="1">
        <f>IF(ROW()&lt;$S$4+2,IF('XML a procesar'!A918="",P918,IF(MID('XML a procesar'!A918,1,1)="&lt;",P918,P918+1)),P918)</f>
        <v>1</v>
      </c>
      <c r="Q919" s="3"/>
    </row>
    <row r="920" spans="1:17" x14ac:dyDescent="0.25">
      <c r="A920" s="1" t="str">
        <f>IF('XML a procesar'!A919&gt;0,'XML a procesar'!A919,"")</f>
        <v/>
      </c>
      <c r="B920" s="7">
        <f t="shared" si="158"/>
        <v>0</v>
      </c>
      <c r="C920" s="1">
        <f t="shared" si="161"/>
        <v>0</v>
      </c>
      <c r="D920" s="1">
        <f t="shared" si="159"/>
        <v>0</v>
      </c>
      <c r="E920" s="1">
        <f t="shared" si="162"/>
        <v>0</v>
      </c>
      <c r="F920" s="1" t="str">
        <f t="shared" ca="1" si="160"/>
        <v/>
      </c>
      <c r="G920" s="1">
        <f t="shared" ca="1" si="163"/>
        <v>0</v>
      </c>
      <c r="H920" s="1">
        <f ca="1">IF(AND(G919&gt;0,G920&gt;G919,NOT(ISERROR(MATCH(G919,D:D,0)))),H919+1,H919)</f>
        <v>0</v>
      </c>
      <c r="I920" s="1">
        <f t="shared" ca="1" si="164"/>
        <v>0</v>
      </c>
      <c r="J920" s="7" t="str">
        <f t="shared" ca="1" si="165"/>
        <v/>
      </c>
      <c r="K920" s="1" t="str">
        <f ca="1">IF(J920="Linea_para_MAIL_creada_por_LuXML",IF(ISERROR(MATCH(INDIRECT(ADDRESS(ROW()-G920,7)),D:D,0)),J920,INDIRECT(ADDRESS(MATCH(INDIRECT(ADDRESS(ROW()-G920,7)),D:D,0),1))),J920)</f>
        <v/>
      </c>
      <c r="L920" s="7">
        <f t="shared" ca="1" si="166"/>
        <v>0</v>
      </c>
      <c r="M920" s="7" t="str">
        <f t="shared" ca="1" si="168"/>
        <v/>
      </c>
      <c r="N920" s="7">
        <f t="shared" ca="1" si="167"/>
        <v>0</v>
      </c>
      <c r="O920" s="9" t="str">
        <f ca="1">IF(N920&gt;-1,INDIRECT(ADDRESS(ROW(),13)),IF(N920&lt;N919,CONCATENATE("&lt;page-count count=",CHAR(34),1+LARGE(N:N,1)-LARGE(N:N,2),CHAR(34),"/&gt;"),INDIRECT(ADDRESS(ROW()-1,13))))</f>
        <v/>
      </c>
      <c r="P920" s="1">
        <f>IF(ROW()&lt;$S$4+2,IF('XML a procesar'!A919="",P919,IF(MID('XML a procesar'!A919,1,1)="&lt;",P919,P919+1)),P919)</f>
        <v>1</v>
      </c>
      <c r="Q920" s="3"/>
    </row>
    <row r="921" spans="1:17" x14ac:dyDescent="0.25">
      <c r="A921" s="1" t="str">
        <f>IF('XML a procesar'!A920&gt;0,'XML a procesar'!A920,"")</f>
        <v/>
      </c>
      <c r="B921" s="7">
        <f t="shared" si="158"/>
        <v>0</v>
      </c>
      <c r="C921" s="1">
        <f t="shared" si="161"/>
        <v>0</v>
      </c>
      <c r="D921" s="1">
        <f t="shared" si="159"/>
        <v>0</v>
      </c>
      <c r="E921" s="1">
        <f t="shared" si="162"/>
        <v>0</v>
      </c>
      <c r="F921" s="1" t="str">
        <f t="shared" ca="1" si="160"/>
        <v/>
      </c>
      <c r="G921" s="1">
        <f t="shared" ca="1" si="163"/>
        <v>0</v>
      </c>
      <c r="H921" s="1">
        <f ca="1">IF(AND(G920&gt;0,G921&gt;G920,NOT(ISERROR(MATCH(G920,D:D,0)))),H920+1,H920)</f>
        <v>0</v>
      </c>
      <c r="I921" s="1">
        <f t="shared" ca="1" si="164"/>
        <v>0</v>
      </c>
      <c r="J921" s="7" t="str">
        <f t="shared" ca="1" si="165"/>
        <v/>
      </c>
      <c r="K921" s="1" t="str">
        <f ca="1">IF(J921="Linea_para_MAIL_creada_por_LuXML",IF(ISERROR(MATCH(INDIRECT(ADDRESS(ROW()-G921,7)),D:D,0)),J921,INDIRECT(ADDRESS(MATCH(INDIRECT(ADDRESS(ROW()-G921,7)),D:D,0),1))),J921)</f>
        <v/>
      </c>
      <c r="L921" s="7">
        <f t="shared" ca="1" si="166"/>
        <v>0</v>
      </c>
      <c r="M921" s="7" t="str">
        <f t="shared" ca="1" si="168"/>
        <v/>
      </c>
      <c r="N921" s="7">
        <f t="shared" ca="1" si="167"/>
        <v>0</v>
      </c>
      <c r="O921" s="9" t="str">
        <f ca="1">IF(N921&gt;-1,INDIRECT(ADDRESS(ROW(),13)),IF(N921&lt;N920,CONCATENATE("&lt;page-count count=",CHAR(34),1+LARGE(N:N,1)-LARGE(N:N,2),CHAR(34),"/&gt;"),INDIRECT(ADDRESS(ROW()-1,13))))</f>
        <v/>
      </c>
      <c r="P921" s="1">
        <f>IF(ROW()&lt;$S$4+2,IF('XML a procesar'!A920="",P920,IF(MID('XML a procesar'!A920,1,1)="&lt;",P920,P920+1)),P920)</f>
        <v>1</v>
      </c>
      <c r="Q921" s="3"/>
    </row>
    <row r="922" spans="1:17" x14ac:dyDescent="0.25">
      <c r="A922" s="1" t="str">
        <f>IF('XML a procesar'!A921&gt;0,'XML a procesar'!A921,"")</f>
        <v/>
      </c>
      <c r="B922" s="7">
        <f t="shared" si="158"/>
        <v>0</v>
      </c>
      <c r="C922" s="1">
        <f t="shared" si="161"/>
        <v>0</v>
      </c>
      <c r="D922" s="1">
        <f t="shared" si="159"/>
        <v>0</v>
      </c>
      <c r="E922" s="1">
        <f t="shared" si="162"/>
        <v>0</v>
      </c>
      <c r="F922" s="1" t="str">
        <f t="shared" ca="1" si="160"/>
        <v/>
      </c>
      <c r="G922" s="1">
        <f t="shared" ca="1" si="163"/>
        <v>0</v>
      </c>
      <c r="H922" s="1">
        <f ca="1">IF(AND(G921&gt;0,G922&gt;G921,NOT(ISERROR(MATCH(G921,D:D,0)))),H921+1,H921)</f>
        <v>0</v>
      </c>
      <c r="I922" s="1">
        <f t="shared" ca="1" si="164"/>
        <v>0</v>
      </c>
      <c r="J922" s="7" t="str">
        <f t="shared" ca="1" si="165"/>
        <v/>
      </c>
      <c r="K922" s="1" t="str">
        <f ca="1">IF(J922="Linea_para_MAIL_creada_por_LuXML",IF(ISERROR(MATCH(INDIRECT(ADDRESS(ROW()-G922,7)),D:D,0)),J922,INDIRECT(ADDRESS(MATCH(INDIRECT(ADDRESS(ROW()-G922,7)),D:D,0),1))),J922)</f>
        <v/>
      </c>
      <c r="L922" s="7">
        <f t="shared" ca="1" si="166"/>
        <v>0</v>
      </c>
      <c r="M922" s="7" t="str">
        <f t="shared" ca="1" si="168"/>
        <v/>
      </c>
      <c r="N922" s="7">
        <f t="shared" ca="1" si="167"/>
        <v>0</v>
      </c>
      <c r="O922" s="9" t="str">
        <f ca="1">IF(N922&gt;-1,INDIRECT(ADDRESS(ROW(),13)),IF(N922&lt;N921,CONCATENATE("&lt;page-count count=",CHAR(34),1+LARGE(N:N,1)-LARGE(N:N,2),CHAR(34),"/&gt;"),INDIRECT(ADDRESS(ROW()-1,13))))</f>
        <v/>
      </c>
      <c r="P922" s="1">
        <f>IF(ROW()&lt;$S$4+2,IF('XML a procesar'!A921="",P921,IF(MID('XML a procesar'!A921,1,1)="&lt;",P921,P921+1)),P921)</f>
        <v>1</v>
      </c>
      <c r="Q922" s="3"/>
    </row>
    <row r="923" spans="1:17" x14ac:dyDescent="0.25">
      <c r="A923" s="1" t="str">
        <f>IF('XML a procesar'!A922&gt;0,'XML a procesar'!A922,"")</f>
        <v/>
      </c>
      <c r="B923" s="7">
        <f t="shared" si="158"/>
        <v>0</v>
      </c>
      <c r="C923" s="1">
        <f t="shared" si="161"/>
        <v>0</v>
      </c>
      <c r="D923" s="1">
        <f t="shared" si="159"/>
        <v>0</v>
      </c>
      <c r="E923" s="1">
        <f t="shared" si="162"/>
        <v>0</v>
      </c>
      <c r="F923" s="1" t="str">
        <f t="shared" ca="1" si="160"/>
        <v/>
      </c>
      <c r="G923" s="1">
        <f t="shared" ca="1" si="163"/>
        <v>0</v>
      </c>
      <c r="H923" s="1">
        <f ca="1">IF(AND(G922&gt;0,G923&gt;G922,NOT(ISERROR(MATCH(G922,D:D,0)))),H922+1,H922)</f>
        <v>0</v>
      </c>
      <c r="I923" s="1">
        <f t="shared" ca="1" si="164"/>
        <v>0</v>
      </c>
      <c r="J923" s="7" t="str">
        <f t="shared" ca="1" si="165"/>
        <v/>
      </c>
      <c r="K923" s="1" t="str">
        <f ca="1">IF(J923="Linea_para_MAIL_creada_por_LuXML",IF(ISERROR(MATCH(INDIRECT(ADDRESS(ROW()-G923,7)),D:D,0)),J923,INDIRECT(ADDRESS(MATCH(INDIRECT(ADDRESS(ROW()-G923,7)),D:D,0),1))),J923)</f>
        <v/>
      </c>
      <c r="L923" s="7">
        <f t="shared" ca="1" si="166"/>
        <v>0</v>
      </c>
      <c r="M923" s="7" t="str">
        <f t="shared" ca="1" si="168"/>
        <v/>
      </c>
      <c r="N923" s="7">
        <f t="shared" ca="1" si="167"/>
        <v>0</v>
      </c>
      <c r="O923" s="9" t="str">
        <f ca="1">IF(N923&gt;-1,INDIRECT(ADDRESS(ROW(),13)),IF(N923&lt;N922,CONCATENATE("&lt;page-count count=",CHAR(34),1+LARGE(N:N,1)-LARGE(N:N,2),CHAR(34),"/&gt;"),INDIRECT(ADDRESS(ROW()-1,13))))</f>
        <v/>
      </c>
      <c r="P923" s="1">
        <f>IF(ROW()&lt;$S$4+2,IF('XML a procesar'!A922="",P922,IF(MID('XML a procesar'!A922,1,1)="&lt;",P922,P922+1)),P922)</f>
        <v>1</v>
      </c>
      <c r="Q923" s="3"/>
    </row>
    <row r="924" spans="1:17" x14ac:dyDescent="0.25">
      <c r="A924" s="1" t="str">
        <f>IF('XML a procesar'!A923&gt;0,'XML a procesar'!A923,"")</f>
        <v/>
      </c>
      <c r="B924" s="7">
        <f t="shared" si="158"/>
        <v>0</v>
      </c>
      <c r="C924" s="1">
        <f t="shared" si="161"/>
        <v>0</v>
      </c>
      <c r="D924" s="1">
        <f t="shared" si="159"/>
        <v>0</v>
      </c>
      <c r="E924" s="1">
        <f t="shared" si="162"/>
        <v>0</v>
      </c>
      <c r="F924" s="1" t="str">
        <f t="shared" ca="1" si="160"/>
        <v/>
      </c>
      <c r="G924" s="1">
        <f t="shared" ca="1" si="163"/>
        <v>0</v>
      </c>
      <c r="H924" s="1">
        <f ca="1">IF(AND(G923&gt;0,G924&gt;G923,NOT(ISERROR(MATCH(G923,D:D,0)))),H923+1,H923)</f>
        <v>0</v>
      </c>
      <c r="I924" s="1">
        <f t="shared" ca="1" si="164"/>
        <v>0</v>
      </c>
      <c r="J924" s="7" t="str">
        <f t="shared" ca="1" si="165"/>
        <v/>
      </c>
      <c r="K924" s="1" t="str">
        <f ca="1">IF(J924="Linea_para_MAIL_creada_por_LuXML",IF(ISERROR(MATCH(INDIRECT(ADDRESS(ROW()-G924,7)),D:D,0)),J924,INDIRECT(ADDRESS(MATCH(INDIRECT(ADDRESS(ROW()-G924,7)),D:D,0),1))),J924)</f>
        <v/>
      </c>
      <c r="L924" s="7">
        <f t="shared" ca="1" si="166"/>
        <v>0</v>
      </c>
      <c r="M924" s="7" t="str">
        <f t="shared" ca="1" si="168"/>
        <v/>
      </c>
      <c r="N924" s="7">
        <f t="shared" ca="1" si="167"/>
        <v>0</v>
      </c>
      <c r="O924" s="9" t="str">
        <f ca="1">IF(N924&gt;-1,INDIRECT(ADDRESS(ROW(),13)),IF(N924&lt;N923,CONCATENATE("&lt;page-count count=",CHAR(34),1+LARGE(N:N,1)-LARGE(N:N,2),CHAR(34),"/&gt;"),INDIRECT(ADDRESS(ROW()-1,13))))</f>
        <v/>
      </c>
      <c r="P924" s="1">
        <f>IF(ROW()&lt;$S$4+2,IF('XML a procesar'!A923="",P923,IF(MID('XML a procesar'!A923,1,1)="&lt;",P923,P923+1)),P923)</f>
        <v>1</v>
      </c>
      <c r="Q924" s="3"/>
    </row>
    <row r="925" spans="1:17" x14ac:dyDescent="0.25">
      <c r="A925" s="1" t="str">
        <f>IF('XML a procesar'!A924&gt;0,'XML a procesar'!A924,"")</f>
        <v/>
      </c>
      <c r="B925" s="7">
        <f t="shared" si="158"/>
        <v>0</v>
      </c>
      <c r="C925" s="1">
        <f t="shared" si="161"/>
        <v>0</v>
      </c>
      <c r="D925" s="1">
        <f t="shared" si="159"/>
        <v>0</v>
      </c>
      <c r="E925" s="1">
        <f t="shared" si="162"/>
        <v>0</v>
      </c>
      <c r="F925" s="1" t="str">
        <f t="shared" ca="1" si="160"/>
        <v/>
      </c>
      <c r="G925" s="1">
        <f t="shared" ca="1" si="163"/>
        <v>0</v>
      </c>
      <c r="H925" s="1">
        <f ca="1">IF(AND(G924&gt;0,G925&gt;G924,NOT(ISERROR(MATCH(G924,D:D,0)))),H924+1,H924)</f>
        <v>0</v>
      </c>
      <c r="I925" s="1">
        <f t="shared" ca="1" si="164"/>
        <v>0</v>
      </c>
      <c r="J925" s="7" t="str">
        <f t="shared" ca="1" si="165"/>
        <v/>
      </c>
      <c r="K925" s="1" t="str">
        <f ca="1">IF(J925="Linea_para_MAIL_creada_por_LuXML",IF(ISERROR(MATCH(INDIRECT(ADDRESS(ROW()-G925,7)),D:D,0)),J925,INDIRECT(ADDRESS(MATCH(INDIRECT(ADDRESS(ROW()-G925,7)),D:D,0),1))),J925)</f>
        <v/>
      </c>
      <c r="L925" s="7">
        <f t="shared" ca="1" si="166"/>
        <v>0</v>
      </c>
      <c r="M925" s="7" t="str">
        <f t="shared" ca="1" si="168"/>
        <v/>
      </c>
      <c r="N925" s="7">
        <f t="shared" ca="1" si="167"/>
        <v>0</v>
      </c>
      <c r="O925" s="9" t="str">
        <f ca="1">IF(N925&gt;-1,INDIRECT(ADDRESS(ROW(),13)),IF(N925&lt;N924,CONCATENATE("&lt;page-count count=",CHAR(34),1+LARGE(N:N,1)-LARGE(N:N,2),CHAR(34),"/&gt;"),INDIRECT(ADDRESS(ROW()-1,13))))</f>
        <v/>
      </c>
      <c r="P925" s="1">
        <f>IF(ROW()&lt;$S$4+2,IF('XML a procesar'!A924="",P924,IF(MID('XML a procesar'!A924,1,1)="&lt;",P924,P924+1)),P924)</f>
        <v>1</v>
      </c>
      <c r="Q925" s="3"/>
    </row>
    <row r="926" spans="1:17" x14ac:dyDescent="0.25">
      <c r="A926" s="1" t="str">
        <f>IF('XML a procesar'!A925&gt;0,'XML a procesar'!A925,"")</f>
        <v/>
      </c>
      <c r="B926" s="7">
        <f t="shared" si="158"/>
        <v>0</v>
      </c>
      <c r="C926" s="1">
        <f t="shared" si="161"/>
        <v>0</v>
      </c>
      <c r="D926" s="1">
        <f t="shared" si="159"/>
        <v>0</v>
      </c>
      <c r="E926" s="1">
        <f t="shared" si="162"/>
        <v>0</v>
      </c>
      <c r="F926" s="1" t="str">
        <f t="shared" ca="1" si="160"/>
        <v/>
      </c>
      <c r="G926" s="1">
        <f t="shared" ca="1" si="163"/>
        <v>0</v>
      </c>
      <c r="H926" s="1">
        <f ca="1">IF(AND(G925&gt;0,G926&gt;G925,NOT(ISERROR(MATCH(G925,D:D,0)))),H925+1,H925)</f>
        <v>0</v>
      </c>
      <c r="I926" s="1">
        <f t="shared" ca="1" si="164"/>
        <v>0</v>
      </c>
      <c r="J926" s="7" t="str">
        <f t="shared" ca="1" si="165"/>
        <v/>
      </c>
      <c r="K926" s="1" t="str">
        <f ca="1">IF(J926="Linea_para_MAIL_creada_por_LuXML",IF(ISERROR(MATCH(INDIRECT(ADDRESS(ROW()-G926,7)),D:D,0)),J926,INDIRECT(ADDRESS(MATCH(INDIRECT(ADDRESS(ROW()-G926,7)),D:D,0),1))),J926)</f>
        <v/>
      </c>
      <c r="L926" s="7">
        <f t="shared" ca="1" si="166"/>
        <v>0</v>
      </c>
      <c r="M926" s="7" t="str">
        <f t="shared" ca="1" si="168"/>
        <v/>
      </c>
      <c r="N926" s="7">
        <f t="shared" ca="1" si="167"/>
        <v>0</v>
      </c>
      <c r="O926" s="9" t="str">
        <f ca="1">IF(N926&gt;-1,INDIRECT(ADDRESS(ROW(),13)),IF(N926&lt;N925,CONCATENATE("&lt;page-count count=",CHAR(34),1+LARGE(N:N,1)-LARGE(N:N,2),CHAR(34),"/&gt;"),INDIRECT(ADDRESS(ROW()-1,13))))</f>
        <v/>
      </c>
      <c r="P926" s="1">
        <f>IF(ROW()&lt;$S$4+2,IF('XML a procesar'!A925="",P925,IF(MID('XML a procesar'!A925,1,1)="&lt;",P925,P925+1)),P925)</f>
        <v>1</v>
      </c>
      <c r="Q926" s="3"/>
    </row>
    <row r="927" spans="1:17" x14ac:dyDescent="0.25">
      <c r="A927" s="1" t="str">
        <f>IF('XML a procesar'!A926&gt;0,'XML a procesar'!A926,"")</f>
        <v/>
      </c>
      <c r="B927" s="7">
        <f t="shared" si="158"/>
        <v>0</v>
      </c>
      <c r="C927" s="1">
        <f t="shared" si="161"/>
        <v>0</v>
      </c>
      <c r="D927" s="1">
        <f t="shared" si="159"/>
        <v>0</v>
      </c>
      <c r="E927" s="1">
        <f t="shared" si="162"/>
        <v>0</v>
      </c>
      <c r="F927" s="1" t="str">
        <f t="shared" ca="1" si="160"/>
        <v/>
      </c>
      <c r="G927" s="1">
        <f t="shared" ca="1" si="163"/>
        <v>0</v>
      </c>
      <c r="H927" s="1">
        <f ca="1">IF(AND(G926&gt;0,G927&gt;G926,NOT(ISERROR(MATCH(G926,D:D,0)))),H926+1,H926)</f>
        <v>0</v>
      </c>
      <c r="I927" s="1">
        <f t="shared" ca="1" si="164"/>
        <v>0</v>
      </c>
      <c r="J927" s="7" t="str">
        <f t="shared" ca="1" si="165"/>
        <v/>
      </c>
      <c r="K927" s="1" t="str">
        <f ca="1">IF(J927="Linea_para_MAIL_creada_por_LuXML",IF(ISERROR(MATCH(INDIRECT(ADDRESS(ROW()-G927,7)),D:D,0)),J927,INDIRECT(ADDRESS(MATCH(INDIRECT(ADDRESS(ROW()-G927,7)),D:D,0),1))),J927)</f>
        <v/>
      </c>
      <c r="L927" s="7">
        <f t="shared" ca="1" si="166"/>
        <v>0</v>
      </c>
      <c r="M927" s="7" t="str">
        <f t="shared" ca="1" si="168"/>
        <v/>
      </c>
      <c r="N927" s="7">
        <f t="shared" ca="1" si="167"/>
        <v>0</v>
      </c>
      <c r="O927" s="9" t="str">
        <f ca="1">IF(N927&gt;-1,INDIRECT(ADDRESS(ROW(),13)),IF(N927&lt;N926,CONCATENATE("&lt;page-count count=",CHAR(34),1+LARGE(N:N,1)-LARGE(N:N,2),CHAR(34),"/&gt;"),INDIRECT(ADDRESS(ROW()-1,13))))</f>
        <v/>
      </c>
      <c r="P927" s="1">
        <f>IF(ROW()&lt;$S$4+2,IF('XML a procesar'!A926="",P926,IF(MID('XML a procesar'!A926,1,1)="&lt;",P926,P926+1)),P926)</f>
        <v>1</v>
      </c>
      <c r="Q927" s="3"/>
    </row>
    <row r="928" spans="1:17" x14ac:dyDescent="0.25">
      <c r="A928" s="1" t="str">
        <f>IF('XML a procesar'!A927&gt;0,'XML a procesar'!A927,"")</f>
        <v/>
      </c>
      <c r="B928" s="7">
        <f t="shared" si="158"/>
        <v>0</v>
      </c>
      <c r="C928" s="1">
        <f t="shared" si="161"/>
        <v>0</v>
      </c>
      <c r="D928" s="1">
        <f t="shared" si="159"/>
        <v>0</v>
      </c>
      <c r="E928" s="1">
        <f t="shared" si="162"/>
        <v>0</v>
      </c>
      <c r="F928" s="1" t="str">
        <f t="shared" ca="1" si="160"/>
        <v/>
      </c>
      <c r="G928" s="1">
        <f t="shared" ca="1" si="163"/>
        <v>0</v>
      </c>
      <c r="H928" s="1">
        <f ca="1">IF(AND(G927&gt;0,G928&gt;G927,NOT(ISERROR(MATCH(G927,D:D,0)))),H927+1,H927)</f>
        <v>0</v>
      </c>
      <c r="I928" s="1">
        <f t="shared" ca="1" si="164"/>
        <v>0</v>
      </c>
      <c r="J928" s="7" t="str">
        <f t="shared" ca="1" si="165"/>
        <v/>
      </c>
      <c r="K928" s="1" t="str">
        <f ca="1">IF(J928="Linea_para_MAIL_creada_por_LuXML",IF(ISERROR(MATCH(INDIRECT(ADDRESS(ROW()-G928,7)),D:D,0)),J928,INDIRECT(ADDRESS(MATCH(INDIRECT(ADDRESS(ROW()-G928,7)),D:D,0),1))),J928)</f>
        <v/>
      </c>
      <c r="L928" s="7">
        <f t="shared" ca="1" si="166"/>
        <v>0</v>
      </c>
      <c r="M928" s="7" t="str">
        <f t="shared" ca="1" si="168"/>
        <v/>
      </c>
      <c r="N928" s="7">
        <f t="shared" ca="1" si="167"/>
        <v>0</v>
      </c>
      <c r="O928" s="9" t="str">
        <f ca="1">IF(N928&gt;-1,INDIRECT(ADDRESS(ROW(),13)),IF(N928&lt;N927,CONCATENATE("&lt;page-count count=",CHAR(34),1+LARGE(N:N,1)-LARGE(N:N,2),CHAR(34),"/&gt;"),INDIRECT(ADDRESS(ROW()-1,13))))</f>
        <v/>
      </c>
      <c r="P928" s="1">
        <f>IF(ROW()&lt;$S$4+2,IF('XML a procesar'!A927="",P927,IF(MID('XML a procesar'!A927,1,1)="&lt;",P927,P927+1)),P927)</f>
        <v>1</v>
      </c>
      <c r="Q928" s="3"/>
    </row>
    <row r="929" spans="1:17" x14ac:dyDescent="0.25">
      <c r="A929" s="1" t="str">
        <f>IF('XML a procesar'!A928&gt;0,'XML a procesar'!A928,"")</f>
        <v/>
      </c>
      <c r="B929" s="7">
        <f t="shared" si="158"/>
        <v>0</v>
      </c>
      <c r="C929" s="1">
        <f t="shared" si="161"/>
        <v>0</v>
      </c>
      <c r="D929" s="1">
        <f t="shared" si="159"/>
        <v>0</v>
      </c>
      <c r="E929" s="1">
        <f t="shared" si="162"/>
        <v>0</v>
      </c>
      <c r="F929" s="1" t="str">
        <f t="shared" ca="1" si="160"/>
        <v/>
      </c>
      <c r="G929" s="1">
        <f t="shared" ca="1" si="163"/>
        <v>0</v>
      </c>
      <c r="H929" s="1">
        <f ca="1">IF(AND(G928&gt;0,G929&gt;G928,NOT(ISERROR(MATCH(G928,D:D,0)))),H928+1,H928)</f>
        <v>0</v>
      </c>
      <c r="I929" s="1">
        <f t="shared" ca="1" si="164"/>
        <v>0</v>
      </c>
      <c r="J929" s="7" t="str">
        <f t="shared" ca="1" si="165"/>
        <v/>
      </c>
      <c r="K929" s="1" t="str">
        <f ca="1">IF(J929="Linea_para_MAIL_creada_por_LuXML",IF(ISERROR(MATCH(INDIRECT(ADDRESS(ROW()-G929,7)),D:D,0)),J929,INDIRECT(ADDRESS(MATCH(INDIRECT(ADDRESS(ROW()-G929,7)),D:D,0),1))),J929)</f>
        <v/>
      </c>
      <c r="L929" s="7">
        <f t="shared" ca="1" si="166"/>
        <v>0</v>
      </c>
      <c r="M929" s="7" t="str">
        <f t="shared" ca="1" si="168"/>
        <v/>
      </c>
      <c r="N929" s="7">
        <f t="shared" ca="1" si="167"/>
        <v>0</v>
      </c>
      <c r="O929" s="9" t="str">
        <f ca="1">IF(N929&gt;-1,INDIRECT(ADDRESS(ROW(),13)),IF(N929&lt;N928,CONCATENATE("&lt;page-count count=",CHAR(34),1+LARGE(N:N,1)-LARGE(N:N,2),CHAR(34),"/&gt;"),INDIRECT(ADDRESS(ROW()-1,13))))</f>
        <v/>
      </c>
      <c r="P929" s="1">
        <f>IF(ROW()&lt;$S$4+2,IF('XML a procesar'!A928="",P928,IF(MID('XML a procesar'!A928,1,1)="&lt;",P928,P928+1)),P928)</f>
        <v>1</v>
      </c>
      <c r="Q929" s="3"/>
    </row>
    <row r="930" spans="1:17" x14ac:dyDescent="0.25">
      <c r="A930" s="1" t="str">
        <f>IF('XML a procesar'!A929&gt;0,'XML a procesar'!A929,"")</f>
        <v/>
      </c>
      <c r="B930" s="7">
        <f t="shared" si="158"/>
        <v>0</v>
      </c>
      <c r="C930" s="1">
        <f t="shared" si="161"/>
        <v>0</v>
      </c>
      <c r="D930" s="1">
        <f t="shared" si="159"/>
        <v>0</v>
      </c>
      <c r="E930" s="1">
        <f t="shared" si="162"/>
        <v>0</v>
      </c>
      <c r="F930" s="1" t="str">
        <f t="shared" ca="1" si="160"/>
        <v/>
      </c>
      <c r="G930" s="1">
        <f t="shared" ca="1" si="163"/>
        <v>0</v>
      </c>
      <c r="H930" s="1">
        <f ca="1">IF(AND(G929&gt;0,G930&gt;G929,NOT(ISERROR(MATCH(G929,D:D,0)))),H929+1,H929)</f>
        <v>0</v>
      </c>
      <c r="I930" s="1">
        <f t="shared" ca="1" si="164"/>
        <v>0</v>
      </c>
      <c r="J930" s="7" t="str">
        <f t="shared" ca="1" si="165"/>
        <v/>
      </c>
      <c r="K930" s="1" t="str">
        <f ca="1">IF(J930="Linea_para_MAIL_creada_por_LuXML",IF(ISERROR(MATCH(INDIRECT(ADDRESS(ROW()-G930,7)),D:D,0)),J930,INDIRECT(ADDRESS(MATCH(INDIRECT(ADDRESS(ROW()-G930,7)),D:D,0),1))),J930)</f>
        <v/>
      </c>
      <c r="L930" s="7">
        <f t="shared" ca="1" si="166"/>
        <v>0</v>
      </c>
      <c r="M930" s="7" t="str">
        <f t="shared" ca="1" si="168"/>
        <v/>
      </c>
      <c r="N930" s="7">
        <f t="shared" ca="1" si="167"/>
        <v>0</v>
      </c>
      <c r="O930" s="9" t="str">
        <f ca="1">IF(N930&gt;-1,INDIRECT(ADDRESS(ROW(),13)),IF(N930&lt;N929,CONCATENATE("&lt;page-count count=",CHAR(34),1+LARGE(N:N,1)-LARGE(N:N,2),CHAR(34),"/&gt;"),INDIRECT(ADDRESS(ROW()-1,13))))</f>
        <v/>
      </c>
      <c r="P930" s="1">
        <f>IF(ROW()&lt;$S$4+2,IF('XML a procesar'!A929="",P929,IF(MID('XML a procesar'!A929,1,1)="&lt;",P929,P929+1)),P929)</f>
        <v>1</v>
      </c>
      <c r="Q930" s="3"/>
    </row>
    <row r="931" spans="1:17" x14ac:dyDescent="0.25">
      <c r="A931" s="1" t="str">
        <f>IF('XML a procesar'!A930&gt;0,'XML a procesar'!A930,"")</f>
        <v/>
      </c>
      <c r="B931" s="7">
        <f t="shared" si="158"/>
        <v>0</v>
      </c>
      <c r="C931" s="1">
        <f t="shared" si="161"/>
        <v>0</v>
      </c>
      <c r="D931" s="1">
        <f t="shared" si="159"/>
        <v>0</v>
      </c>
      <c r="E931" s="1">
        <f t="shared" si="162"/>
        <v>0</v>
      </c>
      <c r="F931" s="1" t="str">
        <f t="shared" ca="1" si="160"/>
        <v/>
      </c>
      <c r="G931" s="1">
        <f t="shared" ca="1" si="163"/>
        <v>0</v>
      </c>
      <c r="H931" s="1">
        <f ca="1">IF(AND(G930&gt;0,G931&gt;G930,NOT(ISERROR(MATCH(G930,D:D,0)))),H930+1,H930)</f>
        <v>0</v>
      </c>
      <c r="I931" s="1">
        <f t="shared" ca="1" si="164"/>
        <v>0</v>
      </c>
      <c r="J931" s="7" t="str">
        <f t="shared" ca="1" si="165"/>
        <v/>
      </c>
      <c r="K931" s="1" t="str">
        <f ca="1">IF(J931="Linea_para_MAIL_creada_por_LuXML",IF(ISERROR(MATCH(INDIRECT(ADDRESS(ROW()-G931,7)),D:D,0)),J931,INDIRECT(ADDRESS(MATCH(INDIRECT(ADDRESS(ROW()-G931,7)),D:D,0),1))),J931)</f>
        <v/>
      </c>
      <c r="L931" s="7">
        <f t="shared" ca="1" si="166"/>
        <v>0</v>
      </c>
      <c r="M931" s="7" t="str">
        <f t="shared" ca="1" si="168"/>
        <v/>
      </c>
      <c r="N931" s="7">
        <f t="shared" ca="1" si="167"/>
        <v>0</v>
      </c>
      <c r="O931" s="9" t="str">
        <f ca="1">IF(N931&gt;-1,INDIRECT(ADDRESS(ROW(),13)),IF(N931&lt;N930,CONCATENATE("&lt;page-count count=",CHAR(34),1+LARGE(N:N,1)-LARGE(N:N,2),CHAR(34),"/&gt;"),INDIRECT(ADDRESS(ROW()-1,13))))</f>
        <v/>
      </c>
      <c r="P931" s="1">
        <f>IF(ROW()&lt;$S$4+2,IF('XML a procesar'!A930="",P930,IF(MID('XML a procesar'!A930,1,1)="&lt;",P930,P930+1)),P930)</f>
        <v>1</v>
      </c>
      <c r="Q931" s="3"/>
    </row>
    <row r="932" spans="1:17" x14ac:dyDescent="0.25">
      <c r="A932" s="1" t="str">
        <f>IF('XML a procesar'!A931&gt;0,'XML a procesar'!A931,"")</f>
        <v/>
      </c>
      <c r="B932" s="7">
        <f t="shared" si="158"/>
        <v>0</v>
      </c>
      <c r="C932" s="1">
        <f t="shared" si="161"/>
        <v>0</v>
      </c>
      <c r="D932" s="1">
        <f t="shared" si="159"/>
        <v>0</v>
      </c>
      <c r="E932" s="1">
        <f t="shared" si="162"/>
        <v>0</v>
      </c>
      <c r="F932" s="1" t="str">
        <f t="shared" ca="1" si="160"/>
        <v/>
      </c>
      <c r="G932" s="1">
        <f t="shared" ca="1" si="163"/>
        <v>0</v>
      </c>
      <c r="H932" s="1">
        <f ca="1">IF(AND(G931&gt;0,G932&gt;G931,NOT(ISERROR(MATCH(G931,D:D,0)))),H931+1,H931)</f>
        <v>0</v>
      </c>
      <c r="I932" s="1">
        <f t="shared" ca="1" si="164"/>
        <v>0</v>
      </c>
      <c r="J932" s="7" t="str">
        <f t="shared" ca="1" si="165"/>
        <v/>
      </c>
      <c r="K932" s="1" t="str">
        <f ca="1">IF(J932="Linea_para_MAIL_creada_por_LuXML",IF(ISERROR(MATCH(INDIRECT(ADDRESS(ROW()-G932,7)),D:D,0)),J932,INDIRECT(ADDRESS(MATCH(INDIRECT(ADDRESS(ROW()-G932,7)),D:D,0),1))),J932)</f>
        <v/>
      </c>
      <c r="L932" s="7">
        <f t="shared" ca="1" si="166"/>
        <v>0</v>
      </c>
      <c r="M932" s="7" t="str">
        <f t="shared" ca="1" si="168"/>
        <v/>
      </c>
      <c r="N932" s="7">
        <f t="shared" ca="1" si="167"/>
        <v>0</v>
      </c>
      <c r="O932" s="9" t="str">
        <f ca="1">IF(N932&gt;-1,INDIRECT(ADDRESS(ROW(),13)),IF(N932&lt;N931,CONCATENATE("&lt;page-count count=",CHAR(34),1+LARGE(N:N,1)-LARGE(N:N,2),CHAR(34),"/&gt;"),INDIRECT(ADDRESS(ROW()-1,13))))</f>
        <v/>
      </c>
      <c r="P932" s="1">
        <f>IF(ROW()&lt;$S$4+2,IF('XML a procesar'!A931="",P931,IF(MID('XML a procesar'!A931,1,1)="&lt;",P931,P931+1)),P931)</f>
        <v>1</v>
      </c>
      <c r="Q932" s="3"/>
    </row>
    <row r="933" spans="1:17" x14ac:dyDescent="0.25">
      <c r="A933" s="1" t="str">
        <f>IF('XML a procesar'!A932&gt;0,'XML a procesar'!A932,"")</f>
        <v/>
      </c>
      <c r="B933" s="7">
        <f t="shared" si="158"/>
        <v>0</v>
      </c>
      <c r="C933" s="1">
        <f t="shared" si="161"/>
        <v>0</v>
      </c>
      <c r="D933" s="1">
        <f t="shared" si="159"/>
        <v>0</v>
      </c>
      <c r="E933" s="1">
        <f t="shared" si="162"/>
        <v>0</v>
      </c>
      <c r="F933" s="1" t="str">
        <f t="shared" ca="1" si="160"/>
        <v/>
      </c>
      <c r="G933" s="1">
        <f t="shared" ca="1" si="163"/>
        <v>0</v>
      </c>
      <c r="H933" s="1">
        <f ca="1">IF(AND(G932&gt;0,G933&gt;G932,NOT(ISERROR(MATCH(G932,D:D,0)))),H932+1,H932)</f>
        <v>0</v>
      </c>
      <c r="I933" s="1">
        <f t="shared" ca="1" si="164"/>
        <v>0</v>
      </c>
      <c r="J933" s="7" t="str">
        <f t="shared" ca="1" si="165"/>
        <v/>
      </c>
      <c r="K933" s="1" t="str">
        <f ca="1">IF(J933="Linea_para_MAIL_creada_por_LuXML",IF(ISERROR(MATCH(INDIRECT(ADDRESS(ROW()-G933,7)),D:D,0)),J933,INDIRECT(ADDRESS(MATCH(INDIRECT(ADDRESS(ROW()-G933,7)),D:D,0),1))),J933)</f>
        <v/>
      </c>
      <c r="L933" s="7">
        <f t="shared" ca="1" si="166"/>
        <v>0</v>
      </c>
      <c r="M933" s="7" t="str">
        <f t="shared" ca="1" si="168"/>
        <v/>
      </c>
      <c r="N933" s="7">
        <f t="shared" ca="1" si="167"/>
        <v>0</v>
      </c>
      <c r="O933" s="9" t="str">
        <f ca="1">IF(N933&gt;-1,INDIRECT(ADDRESS(ROW(),13)),IF(N933&lt;N932,CONCATENATE("&lt;page-count count=",CHAR(34),1+LARGE(N:N,1)-LARGE(N:N,2),CHAR(34),"/&gt;"),INDIRECT(ADDRESS(ROW()-1,13))))</f>
        <v/>
      </c>
      <c r="P933" s="1">
        <f>IF(ROW()&lt;$S$4+2,IF('XML a procesar'!A932="",P932,IF(MID('XML a procesar'!A932,1,1)="&lt;",P932,P932+1)),P932)</f>
        <v>1</v>
      </c>
      <c r="Q933" s="3"/>
    </row>
    <row r="934" spans="1:17" x14ac:dyDescent="0.25">
      <c r="A934" s="1" t="str">
        <f>IF('XML a procesar'!A933&gt;0,'XML a procesar'!A933,"")</f>
        <v/>
      </c>
      <c r="B934" s="7">
        <f t="shared" si="158"/>
        <v>0</v>
      </c>
      <c r="C934" s="1">
        <f t="shared" si="161"/>
        <v>0</v>
      </c>
      <c r="D934" s="1">
        <f t="shared" si="159"/>
        <v>0</v>
      </c>
      <c r="E934" s="1">
        <f t="shared" si="162"/>
        <v>0</v>
      </c>
      <c r="F934" s="1" t="str">
        <f t="shared" ca="1" si="160"/>
        <v/>
      </c>
      <c r="G934" s="1">
        <f t="shared" ca="1" si="163"/>
        <v>0</v>
      </c>
      <c r="H934" s="1">
        <f ca="1">IF(AND(G933&gt;0,G934&gt;G933,NOT(ISERROR(MATCH(G933,D:D,0)))),H933+1,H933)</f>
        <v>0</v>
      </c>
      <c r="I934" s="1">
        <f t="shared" ca="1" si="164"/>
        <v>0</v>
      </c>
      <c r="J934" s="7" t="str">
        <f t="shared" ca="1" si="165"/>
        <v/>
      </c>
      <c r="K934" s="1" t="str">
        <f ca="1">IF(J934="Linea_para_MAIL_creada_por_LuXML",IF(ISERROR(MATCH(INDIRECT(ADDRESS(ROW()-G934,7)),D:D,0)),J934,INDIRECT(ADDRESS(MATCH(INDIRECT(ADDRESS(ROW()-G934,7)),D:D,0),1))),J934)</f>
        <v/>
      </c>
      <c r="L934" s="7">
        <f t="shared" ca="1" si="166"/>
        <v>0</v>
      </c>
      <c r="M934" s="7" t="str">
        <f t="shared" ca="1" si="168"/>
        <v/>
      </c>
      <c r="N934" s="7">
        <f t="shared" ca="1" si="167"/>
        <v>0</v>
      </c>
      <c r="O934" s="9" t="str">
        <f ca="1">IF(N934&gt;-1,INDIRECT(ADDRESS(ROW(),13)),IF(N934&lt;N933,CONCATENATE("&lt;page-count count=",CHAR(34),1+LARGE(N:N,1)-LARGE(N:N,2),CHAR(34),"/&gt;"),INDIRECT(ADDRESS(ROW()-1,13))))</f>
        <v/>
      </c>
      <c r="P934" s="1">
        <f>IF(ROW()&lt;$S$4+2,IF('XML a procesar'!A933="",P933,IF(MID('XML a procesar'!A933,1,1)="&lt;",P933,P933+1)),P933)</f>
        <v>1</v>
      </c>
      <c r="Q934" s="3"/>
    </row>
    <row r="935" spans="1:17" x14ac:dyDescent="0.25">
      <c r="A935" s="1" t="str">
        <f>IF('XML a procesar'!A934&gt;0,'XML a procesar'!A934,"")</f>
        <v/>
      </c>
      <c r="B935" s="7">
        <f t="shared" si="158"/>
        <v>0</v>
      </c>
      <c r="C935" s="1">
        <f t="shared" si="161"/>
        <v>0</v>
      </c>
      <c r="D935" s="1">
        <f t="shared" si="159"/>
        <v>0</v>
      </c>
      <c r="E935" s="1">
        <f t="shared" si="162"/>
        <v>0</v>
      </c>
      <c r="F935" s="1" t="str">
        <f t="shared" ca="1" si="160"/>
        <v/>
      </c>
      <c r="G935" s="1">
        <f t="shared" ca="1" si="163"/>
        <v>0</v>
      </c>
      <c r="H935" s="1">
        <f ca="1">IF(AND(G934&gt;0,G935&gt;G934,NOT(ISERROR(MATCH(G934,D:D,0)))),H934+1,H934)</f>
        <v>0</v>
      </c>
      <c r="I935" s="1">
        <f t="shared" ca="1" si="164"/>
        <v>0</v>
      </c>
      <c r="J935" s="7" t="str">
        <f t="shared" ca="1" si="165"/>
        <v/>
      </c>
      <c r="K935" s="1" t="str">
        <f ca="1">IF(J935="Linea_para_MAIL_creada_por_LuXML",IF(ISERROR(MATCH(INDIRECT(ADDRESS(ROW()-G935,7)),D:D,0)),J935,INDIRECT(ADDRESS(MATCH(INDIRECT(ADDRESS(ROW()-G935,7)),D:D,0),1))),J935)</f>
        <v/>
      </c>
      <c r="L935" s="7">
        <f t="shared" ca="1" si="166"/>
        <v>0</v>
      </c>
      <c r="M935" s="7" t="str">
        <f t="shared" ca="1" si="168"/>
        <v/>
      </c>
      <c r="N935" s="7">
        <f t="shared" ca="1" si="167"/>
        <v>0</v>
      </c>
      <c r="O935" s="9" t="str">
        <f ca="1">IF(N935&gt;-1,INDIRECT(ADDRESS(ROW(),13)),IF(N935&lt;N934,CONCATENATE("&lt;page-count count=",CHAR(34),1+LARGE(N:N,1)-LARGE(N:N,2),CHAR(34),"/&gt;"),INDIRECT(ADDRESS(ROW()-1,13))))</f>
        <v/>
      </c>
      <c r="P935" s="1">
        <f>IF(ROW()&lt;$S$4+2,IF('XML a procesar'!A934="",P934,IF(MID('XML a procesar'!A934,1,1)="&lt;",P934,P934+1)),P934)</f>
        <v>1</v>
      </c>
      <c r="Q935" s="3"/>
    </row>
    <row r="936" spans="1:17" x14ac:dyDescent="0.25">
      <c r="A936" s="1" t="str">
        <f>IF('XML a procesar'!A935&gt;0,'XML a procesar'!A935,"")</f>
        <v/>
      </c>
      <c r="B936" s="7">
        <f t="shared" si="158"/>
        <v>0</v>
      </c>
      <c r="C936" s="1">
        <f t="shared" si="161"/>
        <v>0</v>
      </c>
      <c r="D936" s="1">
        <f t="shared" si="159"/>
        <v>0</v>
      </c>
      <c r="E936" s="1">
        <f t="shared" si="162"/>
        <v>0</v>
      </c>
      <c r="F936" s="1" t="str">
        <f t="shared" ca="1" si="160"/>
        <v/>
      </c>
      <c r="G936" s="1">
        <f t="shared" ca="1" si="163"/>
        <v>0</v>
      </c>
      <c r="H936" s="1">
        <f ca="1">IF(AND(G935&gt;0,G936&gt;G935,NOT(ISERROR(MATCH(G935,D:D,0)))),H935+1,H935)</f>
        <v>0</v>
      </c>
      <c r="I936" s="1">
        <f t="shared" ca="1" si="164"/>
        <v>0</v>
      </c>
      <c r="J936" s="7" t="str">
        <f t="shared" ca="1" si="165"/>
        <v/>
      </c>
      <c r="K936" s="1" t="str">
        <f ca="1">IF(J936="Linea_para_MAIL_creada_por_LuXML",IF(ISERROR(MATCH(INDIRECT(ADDRESS(ROW()-G936,7)),D:D,0)),J936,INDIRECT(ADDRESS(MATCH(INDIRECT(ADDRESS(ROW()-G936,7)),D:D,0),1))),J936)</f>
        <v/>
      </c>
      <c r="L936" s="7">
        <f t="shared" ca="1" si="166"/>
        <v>0</v>
      </c>
      <c r="M936" s="7" t="str">
        <f t="shared" ca="1" si="168"/>
        <v/>
      </c>
      <c r="N936" s="7">
        <f t="shared" ca="1" si="167"/>
        <v>0</v>
      </c>
      <c r="O936" s="9" t="str">
        <f ca="1">IF(N936&gt;-1,INDIRECT(ADDRESS(ROW(),13)),IF(N936&lt;N935,CONCATENATE("&lt;page-count count=",CHAR(34),1+LARGE(N:N,1)-LARGE(N:N,2),CHAR(34),"/&gt;"),INDIRECT(ADDRESS(ROW()-1,13))))</f>
        <v/>
      </c>
      <c r="P936" s="1">
        <f>IF(ROW()&lt;$S$4+2,IF('XML a procesar'!A935="",P935,IF(MID('XML a procesar'!A935,1,1)="&lt;",P935,P935+1)),P935)</f>
        <v>1</v>
      </c>
      <c r="Q936" s="3"/>
    </row>
    <row r="937" spans="1:17" x14ac:dyDescent="0.25">
      <c r="A937" s="1" t="str">
        <f>IF('XML a procesar'!A936&gt;0,'XML a procesar'!A936,"")</f>
        <v/>
      </c>
      <c r="B937" s="7">
        <f t="shared" si="158"/>
        <v>0</v>
      </c>
      <c r="C937" s="1">
        <f t="shared" si="161"/>
        <v>0</v>
      </c>
      <c r="D937" s="1">
        <f t="shared" si="159"/>
        <v>0</v>
      </c>
      <c r="E937" s="1">
        <f t="shared" si="162"/>
        <v>0</v>
      </c>
      <c r="F937" s="1" t="str">
        <f t="shared" ca="1" si="160"/>
        <v/>
      </c>
      <c r="G937" s="1">
        <f t="shared" ca="1" si="163"/>
        <v>0</v>
      </c>
      <c r="H937" s="1">
        <f ca="1">IF(AND(G936&gt;0,G937&gt;G936,NOT(ISERROR(MATCH(G936,D:D,0)))),H936+1,H936)</f>
        <v>0</v>
      </c>
      <c r="I937" s="1">
        <f t="shared" ca="1" si="164"/>
        <v>0</v>
      </c>
      <c r="J937" s="7" t="str">
        <f t="shared" ca="1" si="165"/>
        <v/>
      </c>
      <c r="K937" s="1" t="str">
        <f ca="1">IF(J937="Linea_para_MAIL_creada_por_LuXML",IF(ISERROR(MATCH(INDIRECT(ADDRESS(ROW()-G937,7)),D:D,0)),J937,INDIRECT(ADDRESS(MATCH(INDIRECT(ADDRESS(ROW()-G937,7)),D:D,0),1))),J937)</f>
        <v/>
      </c>
      <c r="L937" s="7">
        <f t="shared" ca="1" si="166"/>
        <v>0</v>
      </c>
      <c r="M937" s="7" t="str">
        <f t="shared" ca="1" si="168"/>
        <v/>
      </c>
      <c r="N937" s="7">
        <f t="shared" ca="1" si="167"/>
        <v>0</v>
      </c>
      <c r="O937" s="9" t="str">
        <f ca="1">IF(N937&gt;-1,INDIRECT(ADDRESS(ROW(),13)),IF(N937&lt;N936,CONCATENATE("&lt;page-count count=",CHAR(34),1+LARGE(N:N,1)-LARGE(N:N,2),CHAR(34),"/&gt;"),INDIRECT(ADDRESS(ROW()-1,13))))</f>
        <v/>
      </c>
      <c r="P937" s="1">
        <f>IF(ROW()&lt;$S$4+2,IF('XML a procesar'!A936="",P936,IF(MID('XML a procesar'!A936,1,1)="&lt;",P936,P936+1)),P936)</f>
        <v>1</v>
      </c>
      <c r="Q937" s="3"/>
    </row>
    <row r="938" spans="1:17" x14ac:dyDescent="0.25">
      <c r="A938" s="1" t="str">
        <f>IF('XML a procesar'!A937&gt;0,'XML a procesar'!A937,"")</f>
        <v/>
      </c>
      <c r="B938" s="7">
        <f t="shared" si="158"/>
        <v>0</v>
      </c>
      <c r="C938" s="1">
        <f t="shared" si="161"/>
        <v>0</v>
      </c>
      <c r="D938" s="1">
        <f t="shared" si="159"/>
        <v>0</v>
      </c>
      <c r="E938" s="1">
        <f t="shared" si="162"/>
        <v>0</v>
      </c>
      <c r="F938" s="1" t="str">
        <f t="shared" ca="1" si="160"/>
        <v/>
      </c>
      <c r="G938" s="1">
        <f t="shared" ca="1" si="163"/>
        <v>0</v>
      </c>
      <c r="H938" s="1">
        <f ca="1">IF(AND(G937&gt;0,G938&gt;G937,NOT(ISERROR(MATCH(G937,D:D,0)))),H937+1,H937)</f>
        <v>0</v>
      </c>
      <c r="I938" s="1">
        <f t="shared" ca="1" si="164"/>
        <v>0</v>
      </c>
      <c r="J938" s="7" t="str">
        <f t="shared" ca="1" si="165"/>
        <v/>
      </c>
      <c r="K938" s="1" t="str">
        <f ca="1">IF(J938="Linea_para_MAIL_creada_por_LuXML",IF(ISERROR(MATCH(INDIRECT(ADDRESS(ROW()-G938,7)),D:D,0)),J938,INDIRECT(ADDRESS(MATCH(INDIRECT(ADDRESS(ROW()-G938,7)),D:D,0),1))),J938)</f>
        <v/>
      </c>
      <c r="L938" s="7">
        <f t="shared" ca="1" si="166"/>
        <v>0</v>
      </c>
      <c r="M938" s="7" t="str">
        <f t="shared" ca="1" si="168"/>
        <v/>
      </c>
      <c r="N938" s="7">
        <f t="shared" ca="1" si="167"/>
        <v>0</v>
      </c>
      <c r="O938" s="9" t="str">
        <f ca="1">IF(N938&gt;-1,INDIRECT(ADDRESS(ROW(),13)),IF(N938&lt;N937,CONCATENATE("&lt;page-count count=",CHAR(34),1+LARGE(N:N,1)-LARGE(N:N,2),CHAR(34),"/&gt;"),INDIRECT(ADDRESS(ROW()-1,13))))</f>
        <v/>
      </c>
      <c r="P938" s="1">
        <f>IF(ROW()&lt;$S$4+2,IF('XML a procesar'!A937="",P937,IF(MID('XML a procesar'!A937,1,1)="&lt;",P937,P937+1)),P937)</f>
        <v>1</v>
      </c>
      <c r="Q938" s="3"/>
    </row>
    <row r="939" spans="1:17" x14ac:dyDescent="0.25">
      <c r="A939" s="1" t="str">
        <f>IF('XML a procesar'!A938&gt;0,'XML a procesar'!A938,"")</f>
        <v/>
      </c>
      <c r="B939" s="7">
        <f t="shared" si="158"/>
        <v>0</v>
      </c>
      <c r="C939" s="1">
        <f t="shared" si="161"/>
        <v>0</v>
      </c>
      <c r="D939" s="1">
        <f t="shared" si="159"/>
        <v>0</v>
      </c>
      <c r="E939" s="1">
        <f t="shared" si="162"/>
        <v>0</v>
      </c>
      <c r="F939" s="1" t="str">
        <f t="shared" ca="1" si="160"/>
        <v/>
      </c>
      <c r="G939" s="1">
        <f t="shared" ca="1" si="163"/>
        <v>0</v>
      </c>
      <c r="H939" s="1">
        <f ca="1">IF(AND(G938&gt;0,G939&gt;G938,NOT(ISERROR(MATCH(G938,D:D,0)))),H938+1,H938)</f>
        <v>0</v>
      </c>
      <c r="I939" s="1">
        <f t="shared" ca="1" si="164"/>
        <v>0</v>
      </c>
      <c r="J939" s="7" t="str">
        <f t="shared" ca="1" si="165"/>
        <v/>
      </c>
      <c r="K939" s="1" t="str">
        <f ca="1">IF(J939="Linea_para_MAIL_creada_por_LuXML",IF(ISERROR(MATCH(INDIRECT(ADDRESS(ROW()-G939,7)),D:D,0)),J939,INDIRECT(ADDRESS(MATCH(INDIRECT(ADDRESS(ROW()-G939,7)),D:D,0),1))),J939)</f>
        <v/>
      </c>
      <c r="L939" s="7">
        <f t="shared" ca="1" si="166"/>
        <v>0</v>
      </c>
      <c r="M939" s="7" t="str">
        <f t="shared" ca="1" si="168"/>
        <v/>
      </c>
      <c r="N939" s="7">
        <f t="shared" ca="1" si="167"/>
        <v>0</v>
      </c>
      <c r="O939" s="9" t="str">
        <f ca="1">IF(N939&gt;-1,INDIRECT(ADDRESS(ROW(),13)),IF(N939&lt;N938,CONCATENATE("&lt;page-count count=",CHAR(34),1+LARGE(N:N,1)-LARGE(N:N,2),CHAR(34),"/&gt;"),INDIRECT(ADDRESS(ROW()-1,13))))</f>
        <v/>
      </c>
      <c r="P939" s="1">
        <f>IF(ROW()&lt;$S$4+2,IF('XML a procesar'!A938="",P938,IF(MID('XML a procesar'!A938,1,1)="&lt;",P938,P938+1)),P938)</f>
        <v>1</v>
      </c>
      <c r="Q939" s="3"/>
    </row>
    <row r="940" spans="1:17" x14ac:dyDescent="0.25">
      <c r="A940" s="1" t="str">
        <f>IF('XML a procesar'!A939&gt;0,'XML a procesar'!A939,"")</f>
        <v/>
      </c>
      <c r="B940" s="7">
        <f t="shared" si="158"/>
        <v>0</v>
      </c>
      <c r="C940" s="1">
        <f t="shared" si="161"/>
        <v>0</v>
      </c>
      <c r="D940" s="1">
        <f t="shared" si="159"/>
        <v>0</v>
      </c>
      <c r="E940" s="1">
        <f t="shared" si="162"/>
        <v>0</v>
      </c>
      <c r="F940" s="1" t="str">
        <f t="shared" ca="1" si="160"/>
        <v/>
      </c>
      <c r="G940" s="1">
        <f t="shared" ca="1" si="163"/>
        <v>0</v>
      </c>
      <c r="H940" s="1">
        <f ca="1">IF(AND(G939&gt;0,G940&gt;G939,NOT(ISERROR(MATCH(G939,D:D,0)))),H939+1,H939)</f>
        <v>0</v>
      </c>
      <c r="I940" s="1">
        <f t="shared" ca="1" si="164"/>
        <v>0</v>
      </c>
      <c r="J940" s="7" t="str">
        <f t="shared" ca="1" si="165"/>
        <v/>
      </c>
      <c r="K940" s="1" t="str">
        <f ca="1">IF(J940="Linea_para_MAIL_creada_por_LuXML",IF(ISERROR(MATCH(INDIRECT(ADDRESS(ROW()-G940,7)),D:D,0)),J940,INDIRECT(ADDRESS(MATCH(INDIRECT(ADDRESS(ROW()-G940,7)),D:D,0),1))),J940)</f>
        <v/>
      </c>
      <c r="L940" s="7">
        <f t="shared" ca="1" si="166"/>
        <v>0</v>
      </c>
      <c r="M940" s="7" t="str">
        <f t="shared" ca="1" si="168"/>
        <v/>
      </c>
      <c r="N940" s="7">
        <f t="shared" ca="1" si="167"/>
        <v>0</v>
      </c>
      <c r="O940" s="9" t="str">
        <f ca="1">IF(N940&gt;-1,INDIRECT(ADDRESS(ROW(),13)),IF(N940&lt;N939,CONCATENATE("&lt;page-count count=",CHAR(34),1+LARGE(N:N,1)-LARGE(N:N,2),CHAR(34),"/&gt;"),INDIRECT(ADDRESS(ROW()-1,13))))</f>
        <v/>
      </c>
      <c r="P940" s="1">
        <f>IF(ROW()&lt;$S$4+2,IF('XML a procesar'!A939="",P939,IF(MID('XML a procesar'!A939,1,1)="&lt;",P939,P939+1)),P939)</f>
        <v>1</v>
      </c>
      <c r="Q940" s="3"/>
    </row>
    <row r="941" spans="1:17" x14ac:dyDescent="0.25">
      <c r="A941" s="1" t="str">
        <f>IF('XML a procesar'!A940&gt;0,'XML a procesar'!A940,"")</f>
        <v/>
      </c>
      <c r="B941" s="7">
        <f t="shared" si="158"/>
        <v>0</v>
      </c>
      <c r="C941" s="1">
        <f t="shared" si="161"/>
        <v>0</v>
      </c>
      <c r="D941" s="1">
        <f t="shared" si="159"/>
        <v>0</v>
      </c>
      <c r="E941" s="1">
        <f t="shared" si="162"/>
        <v>0</v>
      </c>
      <c r="F941" s="1" t="str">
        <f t="shared" ca="1" si="160"/>
        <v/>
      </c>
      <c r="G941" s="1">
        <f t="shared" ca="1" si="163"/>
        <v>0</v>
      </c>
      <c r="H941" s="1">
        <f ca="1">IF(AND(G940&gt;0,G941&gt;G940,NOT(ISERROR(MATCH(G940,D:D,0)))),H940+1,H940)</f>
        <v>0</v>
      </c>
      <c r="I941" s="1">
        <f t="shared" ca="1" si="164"/>
        <v>0</v>
      </c>
      <c r="J941" s="7" t="str">
        <f t="shared" ca="1" si="165"/>
        <v/>
      </c>
      <c r="K941" s="1" t="str">
        <f ca="1">IF(J941="Linea_para_MAIL_creada_por_LuXML",IF(ISERROR(MATCH(INDIRECT(ADDRESS(ROW()-G941,7)),D:D,0)),J941,INDIRECT(ADDRESS(MATCH(INDIRECT(ADDRESS(ROW()-G941,7)),D:D,0),1))),J941)</f>
        <v/>
      </c>
      <c r="L941" s="7">
        <f t="shared" ca="1" si="166"/>
        <v>0</v>
      </c>
      <c r="M941" s="7" t="str">
        <f t="shared" ca="1" si="168"/>
        <v/>
      </c>
      <c r="N941" s="7">
        <f t="shared" ca="1" si="167"/>
        <v>0</v>
      </c>
      <c r="O941" s="9" t="str">
        <f ca="1">IF(N941&gt;-1,INDIRECT(ADDRESS(ROW(),13)),IF(N941&lt;N940,CONCATENATE("&lt;page-count count=",CHAR(34),1+LARGE(N:N,1)-LARGE(N:N,2),CHAR(34),"/&gt;"),INDIRECT(ADDRESS(ROW()-1,13))))</f>
        <v/>
      </c>
      <c r="P941" s="1">
        <f>IF(ROW()&lt;$S$4+2,IF('XML a procesar'!A940="",P940,IF(MID('XML a procesar'!A940,1,1)="&lt;",P940,P940+1)),P940)</f>
        <v>1</v>
      </c>
      <c r="Q941" s="3"/>
    </row>
    <row r="942" spans="1:17" x14ac:dyDescent="0.25">
      <c r="A942" s="1" t="str">
        <f>IF('XML a procesar'!A941&gt;0,'XML a procesar'!A941,"")</f>
        <v/>
      </c>
      <c r="B942" s="7">
        <f t="shared" si="158"/>
        <v>0</v>
      </c>
      <c r="C942" s="1">
        <f t="shared" si="161"/>
        <v>0</v>
      </c>
      <c r="D942" s="1">
        <f t="shared" si="159"/>
        <v>0</v>
      </c>
      <c r="E942" s="1">
        <f t="shared" si="162"/>
        <v>0</v>
      </c>
      <c r="F942" s="1" t="str">
        <f t="shared" ca="1" si="160"/>
        <v/>
      </c>
      <c r="G942" s="1">
        <f t="shared" ca="1" si="163"/>
        <v>0</v>
      </c>
      <c r="H942" s="1">
        <f ca="1">IF(AND(G941&gt;0,G942&gt;G941,NOT(ISERROR(MATCH(G941,D:D,0)))),H941+1,H941)</f>
        <v>0</v>
      </c>
      <c r="I942" s="1">
        <f t="shared" ca="1" si="164"/>
        <v>0</v>
      </c>
      <c r="J942" s="7" t="str">
        <f t="shared" ca="1" si="165"/>
        <v/>
      </c>
      <c r="K942" s="1" t="str">
        <f ca="1">IF(J942="Linea_para_MAIL_creada_por_LuXML",IF(ISERROR(MATCH(INDIRECT(ADDRESS(ROW()-G942,7)),D:D,0)),J942,INDIRECT(ADDRESS(MATCH(INDIRECT(ADDRESS(ROW()-G942,7)),D:D,0),1))),J942)</f>
        <v/>
      </c>
      <c r="L942" s="7">
        <f t="shared" ca="1" si="166"/>
        <v>0</v>
      </c>
      <c r="M942" s="7" t="str">
        <f t="shared" ca="1" si="168"/>
        <v/>
      </c>
      <c r="N942" s="7">
        <f t="shared" ca="1" si="167"/>
        <v>0</v>
      </c>
      <c r="O942" s="9" t="str">
        <f ca="1">IF(N942&gt;-1,INDIRECT(ADDRESS(ROW(),13)),IF(N942&lt;N941,CONCATENATE("&lt;page-count count=",CHAR(34),1+LARGE(N:N,1)-LARGE(N:N,2),CHAR(34),"/&gt;"),INDIRECT(ADDRESS(ROW()-1,13))))</f>
        <v/>
      </c>
      <c r="P942" s="1">
        <f>IF(ROW()&lt;$S$4+2,IF('XML a procesar'!A941="",P941,IF(MID('XML a procesar'!A941,1,1)="&lt;",P941,P941+1)),P941)</f>
        <v>1</v>
      </c>
      <c r="Q942" s="3"/>
    </row>
    <row r="943" spans="1:17" x14ac:dyDescent="0.25">
      <c r="A943" s="1" t="str">
        <f>IF('XML a procesar'!A942&gt;0,'XML a procesar'!A942,"")</f>
        <v/>
      </c>
      <c r="B943" s="7">
        <f t="shared" si="158"/>
        <v>0</v>
      </c>
      <c r="C943" s="1">
        <f t="shared" si="161"/>
        <v>0</v>
      </c>
      <c r="D943" s="1">
        <f t="shared" si="159"/>
        <v>0</v>
      </c>
      <c r="E943" s="1">
        <f t="shared" si="162"/>
        <v>0</v>
      </c>
      <c r="F943" s="1" t="str">
        <f t="shared" ca="1" si="160"/>
        <v/>
      </c>
      <c r="G943" s="1">
        <f t="shared" ca="1" si="163"/>
        <v>0</v>
      </c>
      <c r="H943" s="1">
        <f ca="1">IF(AND(G942&gt;0,G943&gt;G942,NOT(ISERROR(MATCH(G942,D:D,0)))),H942+1,H942)</f>
        <v>0</v>
      </c>
      <c r="I943" s="1">
        <f t="shared" ca="1" si="164"/>
        <v>0</v>
      </c>
      <c r="J943" s="7" t="str">
        <f t="shared" ca="1" si="165"/>
        <v/>
      </c>
      <c r="K943" s="1" t="str">
        <f ca="1">IF(J943="Linea_para_MAIL_creada_por_LuXML",IF(ISERROR(MATCH(INDIRECT(ADDRESS(ROW()-G943,7)),D:D,0)),J943,INDIRECT(ADDRESS(MATCH(INDIRECT(ADDRESS(ROW()-G943,7)),D:D,0),1))),J943)</f>
        <v/>
      </c>
      <c r="L943" s="7">
        <f t="shared" ca="1" si="166"/>
        <v>0</v>
      </c>
      <c r="M943" s="7" t="str">
        <f t="shared" ca="1" si="168"/>
        <v/>
      </c>
      <c r="N943" s="7">
        <f t="shared" ca="1" si="167"/>
        <v>0</v>
      </c>
      <c r="O943" s="9" t="str">
        <f ca="1">IF(N943&gt;-1,INDIRECT(ADDRESS(ROW(),13)),IF(N943&lt;N942,CONCATENATE("&lt;page-count count=",CHAR(34),1+LARGE(N:N,1)-LARGE(N:N,2),CHAR(34),"/&gt;"),INDIRECT(ADDRESS(ROW()-1,13))))</f>
        <v/>
      </c>
      <c r="P943" s="1">
        <f>IF(ROW()&lt;$S$4+2,IF('XML a procesar'!A942="",P942,IF(MID('XML a procesar'!A942,1,1)="&lt;",P942,P942+1)),P942)</f>
        <v>1</v>
      </c>
      <c r="Q943" s="3"/>
    </row>
    <row r="944" spans="1:17" x14ac:dyDescent="0.25">
      <c r="A944" s="1" t="str">
        <f>IF('XML a procesar'!A943&gt;0,'XML a procesar'!A943,"")</f>
        <v/>
      </c>
      <c r="B944" s="7">
        <f t="shared" si="158"/>
        <v>0</v>
      </c>
      <c r="C944" s="1">
        <f t="shared" si="161"/>
        <v>0</v>
      </c>
      <c r="D944" s="1">
        <f t="shared" si="159"/>
        <v>0</v>
      </c>
      <c r="E944" s="1">
        <f t="shared" si="162"/>
        <v>0</v>
      </c>
      <c r="F944" s="1" t="str">
        <f t="shared" ca="1" si="160"/>
        <v/>
      </c>
      <c r="G944" s="1">
        <f t="shared" ca="1" si="163"/>
        <v>0</v>
      </c>
      <c r="H944" s="1">
        <f ca="1">IF(AND(G943&gt;0,G944&gt;G943,NOT(ISERROR(MATCH(G943,D:D,0)))),H943+1,H943)</f>
        <v>0</v>
      </c>
      <c r="I944" s="1">
        <f t="shared" ca="1" si="164"/>
        <v>0</v>
      </c>
      <c r="J944" s="7" t="str">
        <f t="shared" ca="1" si="165"/>
        <v/>
      </c>
      <c r="K944" s="1" t="str">
        <f ca="1">IF(J944="Linea_para_MAIL_creada_por_LuXML",IF(ISERROR(MATCH(INDIRECT(ADDRESS(ROW()-G944,7)),D:D,0)),J944,INDIRECT(ADDRESS(MATCH(INDIRECT(ADDRESS(ROW()-G944,7)),D:D,0),1))),J944)</f>
        <v/>
      </c>
      <c r="L944" s="7">
        <f t="shared" ca="1" si="166"/>
        <v>0</v>
      </c>
      <c r="M944" s="7" t="str">
        <f t="shared" ca="1" si="168"/>
        <v/>
      </c>
      <c r="N944" s="7">
        <f t="shared" ca="1" si="167"/>
        <v>0</v>
      </c>
      <c r="O944" s="9" t="str">
        <f ca="1">IF(N944&gt;-1,INDIRECT(ADDRESS(ROW(),13)),IF(N944&lt;N943,CONCATENATE("&lt;page-count count=",CHAR(34),1+LARGE(N:N,1)-LARGE(N:N,2),CHAR(34),"/&gt;"),INDIRECT(ADDRESS(ROW()-1,13))))</f>
        <v/>
      </c>
      <c r="P944" s="1">
        <f>IF(ROW()&lt;$S$4+2,IF('XML a procesar'!A943="",P943,IF(MID('XML a procesar'!A943,1,1)="&lt;",P943,P943+1)),P943)</f>
        <v>1</v>
      </c>
      <c r="Q944" s="3"/>
    </row>
    <row r="945" spans="1:17" x14ac:dyDescent="0.25">
      <c r="A945" s="1" t="str">
        <f>IF('XML a procesar'!A944&gt;0,'XML a procesar'!A944,"")</f>
        <v/>
      </c>
      <c r="B945" s="7">
        <f t="shared" si="158"/>
        <v>0</v>
      </c>
      <c r="C945" s="1">
        <f t="shared" si="161"/>
        <v>0</v>
      </c>
      <c r="D945" s="1">
        <f t="shared" si="159"/>
        <v>0</v>
      </c>
      <c r="E945" s="1">
        <f t="shared" si="162"/>
        <v>0</v>
      </c>
      <c r="F945" s="1" t="str">
        <f t="shared" ca="1" si="160"/>
        <v/>
      </c>
      <c r="G945" s="1">
        <f t="shared" ca="1" si="163"/>
        <v>0</v>
      </c>
      <c r="H945" s="1">
        <f ca="1">IF(AND(G944&gt;0,G945&gt;G944,NOT(ISERROR(MATCH(G944,D:D,0)))),H944+1,H944)</f>
        <v>0</v>
      </c>
      <c r="I945" s="1">
        <f t="shared" ca="1" si="164"/>
        <v>0</v>
      </c>
      <c r="J945" s="7" t="str">
        <f t="shared" ca="1" si="165"/>
        <v/>
      </c>
      <c r="K945" s="1" t="str">
        <f ca="1">IF(J945="Linea_para_MAIL_creada_por_LuXML",IF(ISERROR(MATCH(INDIRECT(ADDRESS(ROW()-G945,7)),D:D,0)),J945,INDIRECT(ADDRESS(MATCH(INDIRECT(ADDRESS(ROW()-G945,7)),D:D,0),1))),J945)</f>
        <v/>
      </c>
      <c r="L945" s="7">
        <f t="shared" ca="1" si="166"/>
        <v>0</v>
      </c>
      <c r="M945" s="7" t="str">
        <f t="shared" ca="1" si="168"/>
        <v/>
      </c>
      <c r="N945" s="7">
        <f t="shared" ca="1" si="167"/>
        <v>0</v>
      </c>
      <c r="O945" s="9" t="str">
        <f ca="1">IF(N945&gt;-1,INDIRECT(ADDRESS(ROW(),13)),IF(N945&lt;N944,CONCATENATE("&lt;page-count count=",CHAR(34),1+LARGE(N:N,1)-LARGE(N:N,2),CHAR(34),"/&gt;"),INDIRECT(ADDRESS(ROW()-1,13))))</f>
        <v/>
      </c>
      <c r="P945" s="1">
        <f>IF(ROW()&lt;$S$4+2,IF('XML a procesar'!A944="",P944,IF(MID('XML a procesar'!A944,1,1)="&lt;",P944,P944+1)),P944)</f>
        <v>1</v>
      </c>
      <c r="Q945" s="3"/>
    </row>
    <row r="946" spans="1:17" x14ac:dyDescent="0.25">
      <c r="A946" s="1" t="str">
        <f>IF('XML a procesar'!A945&gt;0,'XML a procesar'!A945,"")</f>
        <v/>
      </c>
      <c r="B946" s="7">
        <f t="shared" si="158"/>
        <v>0</v>
      </c>
      <c r="C946" s="1">
        <f t="shared" si="161"/>
        <v>0</v>
      </c>
      <c r="D946" s="1">
        <f t="shared" si="159"/>
        <v>0</v>
      </c>
      <c r="E946" s="1">
        <f t="shared" si="162"/>
        <v>0</v>
      </c>
      <c r="F946" s="1" t="str">
        <f t="shared" ca="1" si="160"/>
        <v/>
      </c>
      <c r="G946" s="1">
        <f t="shared" ca="1" si="163"/>
        <v>0</v>
      </c>
      <c r="H946" s="1">
        <f ca="1">IF(AND(G945&gt;0,G946&gt;G945,NOT(ISERROR(MATCH(G945,D:D,0)))),H945+1,H945)</f>
        <v>0</v>
      </c>
      <c r="I946" s="1">
        <f t="shared" ca="1" si="164"/>
        <v>0</v>
      </c>
      <c r="J946" s="7" t="str">
        <f t="shared" ca="1" si="165"/>
        <v/>
      </c>
      <c r="K946" s="1" t="str">
        <f ca="1">IF(J946="Linea_para_MAIL_creada_por_LuXML",IF(ISERROR(MATCH(INDIRECT(ADDRESS(ROW()-G946,7)),D:D,0)),J946,INDIRECT(ADDRESS(MATCH(INDIRECT(ADDRESS(ROW()-G946,7)),D:D,0),1))),J946)</f>
        <v/>
      </c>
      <c r="L946" s="7">
        <f t="shared" ca="1" si="166"/>
        <v>0</v>
      </c>
      <c r="M946" s="7" t="str">
        <f t="shared" ca="1" si="168"/>
        <v/>
      </c>
      <c r="N946" s="7">
        <f t="shared" ca="1" si="167"/>
        <v>0</v>
      </c>
      <c r="O946" s="9" t="str">
        <f ca="1">IF(N946&gt;-1,INDIRECT(ADDRESS(ROW(),13)),IF(N946&lt;N945,CONCATENATE("&lt;page-count count=",CHAR(34),1+LARGE(N:N,1)-LARGE(N:N,2),CHAR(34),"/&gt;"),INDIRECT(ADDRESS(ROW()-1,13))))</f>
        <v/>
      </c>
      <c r="P946" s="1">
        <f>IF(ROW()&lt;$S$4+2,IF('XML a procesar'!A945="",P945,IF(MID('XML a procesar'!A945,1,1)="&lt;",P945,P945+1)),P945)</f>
        <v>1</v>
      </c>
      <c r="Q946" s="3"/>
    </row>
    <row r="947" spans="1:17" x14ac:dyDescent="0.25">
      <c r="A947" s="1" t="str">
        <f>IF('XML a procesar'!A946&gt;0,'XML a procesar'!A946,"")</f>
        <v/>
      </c>
      <c r="B947" s="7">
        <f t="shared" si="158"/>
        <v>0</v>
      </c>
      <c r="C947" s="1">
        <f t="shared" si="161"/>
        <v>0</v>
      </c>
      <c r="D947" s="1">
        <f t="shared" si="159"/>
        <v>0</v>
      </c>
      <c r="E947" s="1">
        <f t="shared" si="162"/>
        <v>0</v>
      </c>
      <c r="F947" s="1" t="str">
        <f t="shared" ca="1" si="160"/>
        <v/>
      </c>
      <c r="G947" s="1">
        <f t="shared" ca="1" si="163"/>
        <v>0</v>
      </c>
      <c r="H947" s="1">
        <f ca="1">IF(AND(G946&gt;0,G947&gt;G946,NOT(ISERROR(MATCH(G946,D:D,0)))),H946+1,H946)</f>
        <v>0</v>
      </c>
      <c r="I947" s="1">
        <f t="shared" ca="1" si="164"/>
        <v>0</v>
      </c>
      <c r="J947" s="7" t="str">
        <f t="shared" ca="1" si="165"/>
        <v/>
      </c>
      <c r="K947" s="1" t="str">
        <f ca="1">IF(J947="Linea_para_MAIL_creada_por_LuXML",IF(ISERROR(MATCH(INDIRECT(ADDRESS(ROW()-G947,7)),D:D,0)),J947,INDIRECT(ADDRESS(MATCH(INDIRECT(ADDRESS(ROW()-G947,7)),D:D,0),1))),J947)</f>
        <v/>
      </c>
      <c r="L947" s="7">
        <f t="shared" ca="1" si="166"/>
        <v>0</v>
      </c>
      <c r="M947" s="7" t="str">
        <f t="shared" ca="1" si="168"/>
        <v/>
      </c>
      <c r="N947" s="7">
        <f t="shared" ca="1" si="167"/>
        <v>0</v>
      </c>
      <c r="O947" s="9" t="str">
        <f ca="1">IF(N947&gt;-1,INDIRECT(ADDRESS(ROW(),13)),IF(N947&lt;N946,CONCATENATE("&lt;page-count count=",CHAR(34),1+LARGE(N:N,1)-LARGE(N:N,2),CHAR(34),"/&gt;"),INDIRECT(ADDRESS(ROW()-1,13))))</f>
        <v/>
      </c>
      <c r="P947" s="1">
        <f>IF(ROW()&lt;$S$4+2,IF('XML a procesar'!A946="",P946,IF(MID('XML a procesar'!A946,1,1)="&lt;",P946,P946+1)),P946)</f>
        <v>1</v>
      </c>
      <c r="Q947" s="3"/>
    </row>
    <row r="948" spans="1:17" x14ac:dyDescent="0.25">
      <c r="A948" s="1" t="str">
        <f>IF('XML a procesar'!A947&gt;0,'XML a procesar'!A947,"")</f>
        <v/>
      </c>
      <c r="B948" s="7">
        <f t="shared" si="158"/>
        <v>0</v>
      </c>
      <c r="C948" s="1">
        <f t="shared" si="161"/>
        <v>0</v>
      </c>
      <c r="D948" s="1">
        <f t="shared" si="159"/>
        <v>0</v>
      </c>
      <c r="E948" s="1">
        <f t="shared" si="162"/>
        <v>0</v>
      </c>
      <c r="F948" s="1" t="str">
        <f t="shared" ca="1" si="160"/>
        <v/>
      </c>
      <c r="G948" s="1">
        <f t="shared" ca="1" si="163"/>
        <v>0</v>
      </c>
      <c r="H948" s="1">
        <f ca="1">IF(AND(G947&gt;0,G948&gt;G947,NOT(ISERROR(MATCH(G947,D:D,0)))),H947+1,H947)</f>
        <v>0</v>
      </c>
      <c r="I948" s="1">
        <f t="shared" ca="1" si="164"/>
        <v>0</v>
      </c>
      <c r="J948" s="7" t="str">
        <f t="shared" ca="1" si="165"/>
        <v/>
      </c>
      <c r="K948" s="1" t="str">
        <f ca="1">IF(J948="Linea_para_MAIL_creada_por_LuXML",IF(ISERROR(MATCH(INDIRECT(ADDRESS(ROW()-G948,7)),D:D,0)),J948,INDIRECT(ADDRESS(MATCH(INDIRECT(ADDRESS(ROW()-G948,7)),D:D,0),1))),J948)</f>
        <v/>
      </c>
      <c r="L948" s="7">
        <f t="shared" ca="1" si="166"/>
        <v>0</v>
      </c>
      <c r="M948" s="7" t="str">
        <f t="shared" ca="1" si="168"/>
        <v/>
      </c>
      <c r="N948" s="7">
        <f t="shared" ca="1" si="167"/>
        <v>0</v>
      </c>
      <c r="O948" s="9" t="str">
        <f ca="1">IF(N948&gt;-1,INDIRECT(ADDRESS(ROW(),13)),IF(N948&lt;N947,CONCATENATE("&lt;page-count count=",CHAR(34),1+LARGE(N:N,1)-LARGE(N:N,2),CHAR(34),"/&gt;"),INDIRECT(ADDRESS(ROW()-1,13))))</f>
        <v/>
      </c>
      <c r="P948" s="1">
        <f>IF(ROW()&lt;$S$4+2,IF('XML a procesar'!A947="",P947,IF(MID('XML a procesar'!A947,1,1)="&lt;",P947,P947+1)),P947)</f>
        <v>1</v>
      </c>
      <c r="Q948" s="3"/>
    </row>
    <row r="949" spans="1:17" x14ac:dyDescent="0.25">
      <c r="A949" s="1" t="str">
        <f>IF('XML a procesar'!A948&gt;0,'XML a procesar'!A948,"")</f>
        <v/>
      </c>
      <c r="B949" s="7">
        <f t="shared" si="158"/>
        <v>0</v>
      </c>
      <c r="C949" s="1">
        <f t="shared" si="161"/>
        <v>0</v>
      </c>
      <c r="D949" s="1">
        <f t="shared" si="159"/>
        <v>0</v>
      </c>
      <c r="E949" s="1">
        <f t="shared" si="162"/>
        <v>0</v>
      </c>
      <c r="F949" s="1" t="str">
        <f t="shared" ca="1" si="160"/>
        <v/>
      </c>
      <c r="G949" s="1">
        <f t="shared" ca="1" si="163"/>
        <v>0</v>
      </c>
      <c r="H949" s="1">
        <f ca="1">IF(AND(G948&gt;0,G949&gt;G948,NOT(ISERROR(MATCH(G948,D:D,0)))),H948+1,H948)</f>
        <v>0</v>
      </c>
      <c r="I949" s="1">
        <f t="shared" ca="1" si="164"/>
        <v>0</v>
      </c>
      <c r="J949" s="7" t="str">
        <f t="shared" ca="1" si="165"/>
        <v/>
      </c>
      <c r="K949" s="1" t="str">
        <f ca="1">IF(J949="Linea_para_MAIL_creada_por_LuXML",IF(ISERROR(MATCH(INDIRECT(ADDRESS(ROW()-G949,7)),D:D,0)),J949,INDIRECT(ADDRESS(MATCH(INDIRECT(ADDRESS(ROW()-G949,7)),D:D,0),1))),J949)</f>
        <v/>
      </c>
      <c r="L949" s="7">
        <f t="shared" ca="1" si="166"/>
        <v>0</v>
      </c>
      <c r="M949" s="7" t="str">
        <f t="shared" ca="1" si="168"/>
        <v/>
      </c>
      <c r="N949" s="7">
        <f t="shared" ca="1" si="167"/>
        <v>0</v>
      </c>
      <c r="O949" s="9" t="str">
        <f ca="1">IF(N949&gt;-1,INDIRECT(ADDRESS(ROW(),13)),IF(N949&lt;N948,CONCATENATE("&lt;page-count count=",CHAR(34),1+LARGE(N:N,1)-LARGE(N:N,2),CHAR(34),"/&gt;"),INDIRECT(ADDRESS(ROW()-1,13))))</f>
        <v/>
      </c>
      <c r="P949" s="1">
        <f>IF(ROW()&lt;$S$4+2,IF('XML a procesar'!A948="",P948,IF(MID('XML a procesar'!A948,1,1)="&lt;",P948,P948+1)),P948)</f>
        <v>1</v>
      </c>
      <c r="Q949" s="3"/>
    </row>
    <row r="950" spans="1:17" x14ac:dyDescent="0.25">
      <c r="A950" s="1" t="str">
        <f>IF('XML a procesar'!A949&gt;0,'XML a procesar'!A949,"")</f>
        <v/>
      </c>
      <c r="B950" s="7">
        <f t="shared" si="158"/>
        <v>0</v>
      </c>
      <c r="C950" s="1">
        <f t="shared" si="161"/>
        <v>0</v>
      </c>
      <c r="D950" s="1">
        <f t="shared" si="159"/>
        <v>0</v>
      </c>
      <c r="E950" s="1">
        <f t="shared" si="162"/>
        <v>0</v>
      </c>
      <c r="F950" s="1" t="str">
        <f t="shared" ca="1" si="160"/>
        <v/>
      </c>
      <c r="G950" s="1">
        <f t="shared" ca="1" si="163"/>
        <v>0</v>
      </c>
      <c r="H950" s="1">
        <f ca="1">IF(AND(G949&gt;0,G950&gt;G949,NOT(ISERROR(MATCH(G949,D:D,0)))),H949+1,H949)</f>
        <v>0</v>
      </c>
      <c r="I950" s="1">
        <f t="shared" ca="1" si="164"/>
        <v>0</v>
      </c>
      <c r="J950" s="7" t="str">
        <f t="shared" ca="1" si="165"/>
        <v/>
      </c>
      <c r="K950" s="1" t="str">
        <f ca="1">IF(J950="Linea_para_MAIL_creada_por_LuXML",IF(ISERROR(MATCH(INDIRECT(ADDRESS(ROW()-G950,7)),D:D,0)),J950,INDIRECT(ADDRESS(MATCH(INDIRECT(ADDRESS(ROW()-G950,7)),D:D,0),1))),J950)</f>
        <v/>
      </c>
      <c r="L950" s="7">
        <f t="shared" ca="1" si="166"/>
        <v>0</v>
      </c>
      <c r="M950" s="7" t="str">
        <f t="shared" ca="1" si="168"/>
        <v/>
      </c>
      <c r="N950" s="7">
        <f t="shared" ca="1" si="167"/>
        <v>0</v>
      </c>
      <c r="O950" s="9" t="str">
        <f ca="1">IF(N950&gt;-1,INDIRECT(ADDRESS(ROW(),13)),IF(N950&lt;N949,CONCATENATE("&lt;page-count count=",CHAR(34),1+LARGE(N:N,1)-LARGE(N:N,2),CHAR(34),"/&gt;"),INDIRECT(ADDRESS(ROW()-1,13))))</f>
        <v/>
      </c>
      <c r="P950" s="1">
        <f>IF(ROW()&lt;$S$4+2,IF('XML a procesar'!A949="",P949,IF(MID('XML a procesar'!A949,1,1)="&lt;",P949,P949+1)),P949)</f>
        <v>1</v>
      </c>
      <c r="Q950" s="3"/>
    </row>
    <row r="951" spans="1:17" x14ac:dyDescent="0.25">
      <c r="A951" s="1" t="str">
        <f>IF('XML a procesar'!A950&gt;0,'XML a procesar'!A950,"")</f>
        <v/>
      </c>
      <c r="B951" s="7">
        <f t="shared" si="158"/>
        <v>0</v>
      </c>
      <c r="C951" s="1">
        <f t="shared" si="161"/>
        <v>0</v>
      </c>
      <c r="D951" s="1">
        <f t="shared" si="159"/>
        <v>0</v>
      </c>
      <c r="E951" s="1">
        <f t="shared" si="162"/>
        <v>0</v>
      </c>
      <c r="F951" s="1" t="str">
        <f t="shared" ca="1" si="160"/>
        <v/>
      </c>
      <c r="G951" s="1">
        <f t="shared" ca="1" si="163"/>
        <v>0</v>
      </c>
      <c r="H951" s="1">
        <f ca="1">IF(AND(G950&gt;0,G951&gt;G950,NOT(ISERROR(MATCH(G950,D:D,0)))),H950+1,H950)</f>
        <v>0</v>
      </c>
      <c r="I951" s="1">
        <f t="shared" ca="1" si="164"/>
        <v>0</v>
      </c>
      <c r="J951" s="7" t="str">
        <f t="shared" ca="1" si="165"/>
        <v/>
      </c>
      <c r="K951" s="1" t="str">
        <f ca="1">IF(J951="Linea_para_MAIL_creada_por_LuXML",IF(ISERROR(MATCH(INDIRECT(ADDRESS(ROW()-G951,7)),D:D,0)),J951,INDIRECT(ADDRESS(MATCH(INDIRECT(ADDRESS(ROW()-G951,7)),D:D,0),1))),J951)</f>
        <v/>
      </c>
      <c r="L951" s="7">
        <f t="shared" ca="1" si="166"/>
        <v>0</v>
      </c>
      <c r="M951" s="7" t="str">
        <f t="shared" ca="1" si="168"/>
        <v/>
      </c>
      <c r="N951" s="7">
        <f t="shared" ca="1" si="167"/>
        <v>0</v>
      </c>
      <c r="O951" s="9" t="str">
        <f ca="1">IF(N951&gt;-1,INDIRECT(ADDRESS(ROW(),13)),IF(N951&lt;N950,CONCATENATE("&lt;page-count count=",CHAR(34),1+LARGE(N:N,1)-LARGE(N:N,2),CHAR(34),"/&gt;"),INDIRECT(ADDRESS(ROW()-1,13))))</f>
        <v/>
      </c>
      <c r="P951" s="1">
        <f>IF(ROW()&lt;$S$4+2,IF('XML a procesar'!A950="",P950,IF(MID('XML a procesar'!A950,1,1)="&lt;",P950,P950+1)),P950)</f>
        <v>1</v>
      </c>
      <c r="Q951" s="3"/>
    </row>
    <row r="952" spans="1:17" x14ac:dyDescent="0.25">
      <c r="A952" s="1" t="str">
        <f>IF('XML a procesar'!A951&gt;0,'XML a procesar'!A951,"")</f>
        <v/>
      </c>
      <c r="B952" s="7">
        <f t="shared" si="158"/>
        <v>0</v>
      </c>
      <c r="C952" s="1">
        <f t="shared" si="161"/>
        <v>0</v>
      </c>
      <c r="D952" s="1">
        <f t="shared" si="159"/>
        <v>0</v>
      </c>
      <c r="E952" s="1">
        <f t="shared" si="162"/>
        <v>0</v>
      </c>
      <c r="F952" s="1" t="str">
        <f t="shared" ca="1" si="160"/>
        <v/>
      </c>
      <c r="G952" s="1">
        <f t="shared" ca="1" si="163"/>
        <v>0</v>
      </c>
      <c r="H952" s="1">
        <f ca="1">IF(AND(G951&gt;0,G952&gt;G951,NOT(ISERROR(MATCH(G951,D:D,0)))),H951+1,H951)</f>
        <v>0</v>
      </c>
      <c r="I952" s="1">
        <f t="shared" ca="1" si="164"/>
        <v>0</v>
      </c>
      <c r="J952" s="7" t="str">
        <f t="shared" ca="1" si="165"/>
        <v/>
      </c>
      <c r="K952" s="1" t="str">
        <f ca="1">IF(J952="Linea_para_MAIL_creada_por_LuXML",IF(ISERROR(MATCH(INDIRECT(ADDRESS(ROW()-G952,7)),D:D,0)),J952,INDIRECT(ADDRESS(MATCH(INDIRECT(ADDRESS(ROW()-G952,7)),D:D,0),1))),J952)</f>
        <v/>
      </c>
      <c r="L952" s="7">
        <f t="shared" ca="1" si="166"/>
        <v>0</v>
      </c>
      <c r="M952" s="7" t="str">
        <f t="shared" ca="1" si="168"/>
        <v/>
      </c>
      <c r="N952" s="7">
        <f t="shared" ca="1" si="167"/>
        <v>0</v>
      </c>
      <c r="O952" s="9" t="str">
        <f ca="1">IF(N952&gt;-1,INDIRECT(ADDRESS(ROW(),13)),IF(N952&lt;N951,CONCATENATE("&lt;page-count count=",CHAR(34),1+LARGE(N:N,1)-LARGE(N:N,2),CHAR(34),"/&gt;"),INDIRECT(ADDRESS(ROW()-1,13))))</f>
        <v/>
      </c>
      <c r="P952" s="1">
        <f>IF(ROW()&lt;$S$4+2,IF('XML a procesar'!A951="",P951,IF(MID('XML a procesar'!A951,1,1)="&lt;",P951,P951+1)),P951)</f>
        <v>1</v>
      </c>
      <c r="Q952" s="3"/>
    </row>
    <row r="953" spans="1:17" x14ac:dyDescent="0.25">
      <c r="A953" s="1" t="str">
        <f>IF('XML a procesar'!A952&gt;0,'XML a procesar'!A952,"")</f>
        <v/>
      </c>
      <c r="B953" s="7">
        <f t="shared" si="158"/>
        <v>0</v>
      </c>
      <c r="C953" s="1">
        <f t="shared" si="161"/>
        <v>0</v>
      </c>
      <c r="D953" s="1">
        <f t="shared" si="159"/>
        <v>0</v>
      </c>
      <c r="E953" s="1">
        <f t="shared" si="162"/>
        <v>0</v>
      </c>
      <c r="F953" s="1" t="str">
        <f t="shared" ca="1" si="160"/>
        <v/>
      </c>
      <c r="G953" s="1">
        <f t="shared" ca="1" si="163"/>
        <v>0</v>
      </c>
      <c r="H953" s="1">
        <f ca="1">IF(AND(G952&gt;0,G953&gt;G952,NOT(ISERROR(MATCH(G952,D:D,0)))),H952+1,H952)</f>
        <v>0</v>
      </c>
      <c r="I953" s="1">
        <f t="shared" ca="1" si="164"/>
        <v>0</v>
      </c>
      <c r="J953" s="7" t="str">
        <f t="shared" ca="1" si="165"/>
        <v/>
      </c>
      <c r="K953" s="1" t="str">
        <f ca="1">IF(J953="Linea_para_MAIL_creada_por_LuXML",IF(ISERROR(MATCH(INDIRECT(ADDRESS(ROW()-G953,7)),D:D,0)),J953,INDIRECT(ADDRESS(MATCH(INDIRECT(ADDRESS(ROW()-G953,7)),D:D,0),1))),J953)</f>
        <v/>
      </c>
      <c r="L953" s="7">
        <f t="shared" ca="1" si="166"/>
        <v>0</v>
      </c>
      <c r="M953" s="7" t="str">
        <f t="shared" ca="1" si="168"/>
        <v/>
      </c>
      <c r="N953" s="7">
        <f t="shared" ca="1" si="167"/>
        <v>0</v>
      </c>
      <c r="O953" s="9" t="str">
        <f ca="1">IF(N953&gt;-1,INDIRECT(ADDRESS(ROW(),13)),IF(N953&lt;N952,CONCATENATE("&lt;page-count count=",CHAR(34),1+LARGE(N:N,1)-LARGE(N:N,2),CHAR(34),"/&gt;"),INDIRECT(ADDRESS(ROW()-1,13))))</f>
        <v/>
      </c>
      <c r="P953" s="1">
        <f>IF(ROW()&lt;$S$4+2,IF('XML a procesar'!A952="",P952,IF(MID('XML a procesar'!A952,1,1)="&lt;",P952,P952+1)),P952)</f>
        <v>1</v>
      </c>
      <c r="Q953" s="3"/>
    </row>
    <row r="954" spans="1:17" x14ac:dyDescent="0.25">
      <c r="A954" s="1" t="str">
        <f>IF('XML a procesar'!A953&gt;0,'XML a procesar'!A953,"")</f>
        <v/>
      </c>
      <c r="B954" s="7">
        <f t="shared" si="158"/>
        <v>0</v>
      </c>
      <c r="C954" s="1">
        <f t="shared" si="161"/>
        <v>0</v>
      </c>
      <c r="D954" s="1">
        <f t="shared" si="159"/>
        <v>0</v>
      </c>
      <c r="E954" s="1">
        <f t="shared" si="162"/>
        <v>0</v>
      </c>
      <c r="F954" s="1" t="str">
        <f t="shared" ca="1" si="160"/>
        <v/>
      </c>
      <c r="G954" s="1">
        <f t="shared" ca="1" si="163"/>
        <v>0</v>
      </c>
      <c r="H954" s="1">
        <f ca="1">IF(AND(G953&gt;0,G954&gt;G953,NOT(ISERROR(MATCH(G953,D:D,0)))),H953+1,H953)</f>
        <v>0</v>
      </c>
      <c r="I954" s="1">
        <f t="shared" ca="1" si="164"/>
        <v>0</v>
      </c>
      <c r="J954" s="7" t="str">
        <f t="shared" ca="1" si="165"/>
        <v/>
      </c>
      <c r="K954" s="1" t="str">
        <f ca="1">IF(J954="Linea_para_MAIL_creada_por_LuXML",IF(ISERROR(MATCH(INDIRECT(ADDRESS(ROW()-G954,7)),D:D,0)),J954,INDIRECT(ADDRESS(MATCH(INDIRECT(ADDRESS(ROW()-G954,7)),D:D,0),1))),J954)</f>
        <v/>
      </c>
      <c r="L954" s="7">
        <f t="shared" ca="1" si="166"/>
        <v>0</v>
      </c>
      <c r="M954" s="7" t="str">
        <f t="shared" ca="1" si="168"/>
        <v/>
      </c>
      <c r="N954" s="7">
        <f t="shared" ca="1" si="167"/>
        <v>0</v>
      </c>
      <c r="O954" s="9" t="str">
        <f ca="1">IF(N954&gt;-1,INDIRECT(ADDRESS(ROW(),13)),IF(N954&lt;N953,CONCATENATE("&lt;page-count count=",CHAR(34),1+LARGE(N:N,1)-LARGE(N:N,2),CHAR(34),"/&gt;"),INDIRECT(ADDRESS(ROW()-1,13))))</f>
        <v/>
      </c>
      <c r="P954" s="1">
        <f>IF(ROW()&lt;$S$4+2,IF('XML a procesar'!A953="",P953,IF(MID('XML a procesar'!A953,1,1)="&lt;",P953,P953+1)),P953)</f>
        <v>1</v>
      </c>
      <c r="Q954" s="3"/>
    </row>
    <row r="955" spans="1:17" x14ac:dyDescent="0.25">
      <c r="A955" s="1" t="str">
        <f>IF('XML a procesar'!A954&gt;0,'XML a procesar'!A954,"")</f>
        <v/>
      </c>
      <c r="B955" s="7">
        <f t="shared" si="158"/>
        <v>0</v>
      </c>
      <c r="C955" s="1">
        <f t="shared" si="161"/>
        <v>0</v>
      </c>
      <c r="D955" s="1">
        <f t="shared" si="159"/>
        <v>0</v>
      </c>
      <c r="E955" s="1">
        <f t="shared" si="162"/>
        <v>0</v>
      </c>
      <c r="F955" s="1" t="str">
        <f t="shared" ca="1" si="160"/>
        <v/>
      </c>
      <c r="G955" s="1">
        <f t="shared" ca="1" si="163"/>
        <v>0</v>
      </c>
      <c r="H955" s="1">
        <f ca="1">IF(AND(G954&gt;0,G955&gt;G954,NOT(ISERROR(MATCH(G954,D:D,0)))),H954+1,H954)</f>
        <v>0</v>
      </c>
      <c r="I955" s="1">
        <f t="shared" ca="1" si="164"/>
        <v>0</v>
      </c>
      <c r="J955" s="7" t="str">
        <f t="shared" ca="1" si="165"/>
        <v/>
      </c>
      <c r="K955" s="1" t="str">
        <f ca="1">IF(J955="Linea_para_MAIL_creada_por_LuXML",IF(ISERROR(MATCH(INDIRECT(ADDRESS(ROW()-G955,7)),D:D,0)),J955,INDIRECT(ADDRESS(MATCH(INDIRECT(ADDRESS(ROW()-G955,7)),D:D,0),1))),J955)</f>
        <v/>
      </c>
      <c r="L955" s="7">
        <f t="shared" ca="1" si="166"/>
        <v>0</v>
      </c>
      <c r="M955" s="7" t="str">
        <f t="shared" ca="1" si="168"/>
        <v/>
      </c>
      <c r="N955" s="7">
        <f t="shared" ca="1" si="167"/>
        <v>0</v>
      </c>
      <c r="O955" s="9" t="str">
        <f ca="1">IF(N955&gt;-1,INDIRECT(ADDRESS(ROW(),13)),IF(N955&lt;N954,CONCATENATE("&lt;page-count count=",CHAR(34),1+LARGE(N:N,1)-LARGE(N:N,2),CHAR(34),"/&gt;"),INDIRECT(ADDRESS(ROW()-1,13))))</f>
        <v/>
      </c>
      <c r="P955" s="1">
        <f>IF(ROW()&lt;$S$4+2,IF('XML a procesar'!A954="",P954,IF(MID('XML a procesar'!A954,1,1)="&lt;",P954,P954+1)),P954)</f>
        <v>1</v>
      </c>
      <c r="Q955" s="3"/>
    </row>
    <row r="956" spans="1:17" x14ac:dyDescent="0.25">
      <c r="A956" s="1" t="str">
        <f>IF('XML a procesar'!A955&gt;0,'XML a procesar'!A955,"")</f>
        <v/>
      </c>
      <c r="B956" s="7">
        <f t="shared" si="158"/>
        <v>0</v>
      </c>
      <c r="C956" s="1">
        <f t="shared" si="161"/>
        <v>0</v>
      </c>
      <c r="D956" s="1">
        <f t="shared" si="159"/>
        <v>0</v>
      </c>
      <c r="E956" s="1">
        <f t="shared" si="162"/>
        <v>0</v>
      </c>
      <c r="F956" s="1" t="str">
        <f t="shared" ca="1" si="160"/>
        <v/>
      </c>
      <c r="G956" s="1">
        <f t="shared" ca="1" si="163"/>
        <v>0</v>
      </c>
      <c r="H956" s="1">
        <f ca="1">IF(AND(G955&gt;0,G956&gt;G955,NOT(ISERROR(MATCH(G955,D:D,0)))),H955+1,H955)</f>
        <v>0</v>
      </c>
      <c r="I956" s="1">
        <f t="shared" ca="1" si="164"/>
        <v>0</v>
      </c>
      <c r="J956" s="7" t="str">
        <f t="shared" ca="1" si="165"/>
        <v/>
      </c>
      <c r="K956" s="1" t="str">
        <f ca="1">IF(J956="Linea_para_MAIL_creada_por_LuXML",IF(ISERROR(MATCH(INDIRECT(ADDRESS(ROW()-G956,7)),D:D,0)),J956,INDIRECT(ADDRESS(MATCH(INDIRECT(ADDRESS(ROW()-G956,7)),D:D,0),1))),J956)</f>
        <v/>
      </c>
      <c r="L956" s="7">
        <f t="shared" ca="1" si="166"/>
        <v>0</v>
      </c>
      <c r="M956" s="7" t="str">
        <f t="shared" ca="1" si="168"/>
        <v/>
      </c>
      <c r="N956" s="7">
        <f t="shared" ca="1" si="167"/>
        <v>0</v>
      </c>
      <c r="O956" s="9" t="str">
        <f ca="1">IF(N956&gt;-1,INDIRECT(ADDRESS(ROW(),13)),IF(N956&lt;N955,CONCATENATE("&lt;page-count count=",CHAR(34),1+LARGE(N:N,1)-LARGE(N:N,2),CHAR(34),"/&gt;"),INDIRECT(ADDRESS(ROW()-1,13))))</f>
        <v/>
      </c>
      <c r="P956" s="1">
        <f>IF(ROW()&lt;$S$4+2,IF('XML a procesar'!A955="",P955,IF(MID('XML a procesar'!A955,1,1)="&lt;",P955,P955+1)),P955)</f>
        <v>1</v>
      </c>
      <c r="Q956" s="3"/>
    </row>
    <row r="957" spans="1:17" x14ac:dyDescent="0.25">
      <c r="A957" s="1" t="str">
        <f>IF('XML a procesar'!A956&gt;0,'XML a procesar'!A956,"")</f>
        <v/>
      </c>
      <c r="B957" s="7">
        <f t="shared" si="158"/>
        <v>0</v>
      </c>
      <c r="C957" s="1">
        <f t="shared" si="161"/>
        <v>0</v>
      </c>
      <c r="D957" s="1">
        <f t="shared" si="159"/>
        <v>0</v>
      </c>
      <c r="E957" s="1">
        <f t="shared" si="162"/>
        <v>0</v>
      </c>
      <c r="F957" s="1" t="str">
        <f t="shared" ca="1" si="160"/>
        <v/>
      </c>
      <c r="G957" s="1">
        <f t="shared" ca="1" si="163"/>
        <v>0</v>
      </c>
      <c r="H957" s="1">
        <f ca="1">IF(AND(G956&gt;0,G957&gt;G956,NOT(ISERROR(MATCH(G956,D:D,0)))),H956+1,H956)</f>
        <v>0</v>
      </c>
      <c r="I957" s="1">
        <f t="shared" ca="1" si="164"/>
        <v>0</v>
      </c>
      <c r="J957" s="7" t="str">
        <f t="shared" ca="1" si="165"/>
        <v/>
      </c>
      <c r="K957" s="1" t="str">
        <f ca="1">IF(J957="Linea_para_MAIL_creada_por_LuXML",IF(ISERROR(MATCH(INDIRECT(ADDRESS(ROW()-G957,7)),D:D,0)),J957,INDIRECT(ADDRESS(MATCH(INDIRECT(ADDRESS(ROW()-G957,7)),D:D,0),1))),J957)</f>
        <v/>
      </c>
      <c r="L957" s="7">
        <f t="shared" ca="1" si="166"/>
        <v>0</v>
      </c>
      <c r="M957" s="7" t="str">
        <f t="shared" ca="1" si="168"/>
        <v/>
      </c>
      <c r="N957" s="7">
        <f t="shared" ca="1" si="167"/>
        <v>0</v>
      </c>
      <c r="O957" s="9" t="str">
        <f ca="1">IF(N957&gt;-1,INDIRECT(ADDRESS(ROW(),13)),IF(N957&lt;N956,CONCATENATE("&lt;page-count count=",CHAR(34),1+LARGE(N:N,1)-LARGE(N:N,2),CHAR(34),"/&gt;"),INDIRECT(ADDRESS(ROW()-1,13))))</f>
        <v/>
      </c>
      <c r="P957" s="1">
        <f>IF(ROW()&lt;$S$4+2,IF('XML a procesar'!A956="",P956,IF(MID('XML a procesar'!A956,1,1)="&lt;",P956,P956+1)),P956)</f>
        <v>1</v>
      </c>
      <c r="Q957" s="3"/>
    </row>
    <row r="958" spans="1:17" x14ac:dyDescent="0.25">
      <c r="A958" s="1" t="str">
        <f>IF('XML a procesar'!A957&gt;0,'XML a procesar'!A957,"")</f>
        <v/>
      </c>
      <c r="B958" s="7">
        <f t="shared" si="158"/>
        <v>0</v>
      </c>
      <c r="C958" s="1">
        <f t="shared" si="161"/>
        <v>0</v>
      </c>
      <c r="D958" s="1">
        <f t="shared" si="159"/>
        <v>0</v>
      </c>
      <c r="E958" s="1">
        <f t="shared" si="162"/>
        <v>0</v>
      </c>
      <c r="F958" s="1" t="str">
        <f t="shared" ca="1" si="160"/>
        <v/>
      </c>
      <c r="G958" s="1">
        <f t="shared" ca="1" si="163"/>
        <v>0</v>
      </c>
      <c r="H958" s="1">
        <f ca="1">IF(AND(G957&gt;0,G958&gt;G957,NOT(ISERROR(MATCH(G957,D:D,0)))),H957+1,H957)</f>
        <v>0</v>
      </c>
      <c r="I958" s="1">
        <f t="shared" ca="1" si="164"/>
        <v>0</v>
      </c>
      <c r="J958" s="7" t="str">
        <f t="shared" ca="1" si="165"/>
        <v/>
      </c>
      <c r="K958" s="1" t="str">
        <f ca="1">IF(J958="Linea_para_MAIL_creada_por_LuXML",IF(ISERROR(MATCH(INDIRECT(ADDRESS(ROW()-G958,7)),D:D,0)),J958,INDIRECT(ADDRESS(MATCH(INDIRECT(ADDRESS(ROW()-G958,7)),D:D,0),1))),J958)</f>
        <v/>
      </c>
      <c r="L958" s="7">
        <f t="shared" ca="1" si="166"/>
        <v>0</v>
      </c>
      <c r="M958" s="7" t="str">
        <f t="shared" ca="1" si="168"/>
        <v/>
      </c>
      <c r="N958" s="7">
        <f t="shared" ca="1" si="167"/>
        <v>0</v>
      </c>
      <c r="O958" s="9" t="str">
        <f ca="1">IF(N958&gt;-1,INDIRECT(ADDRESS(ROW(),13)),IF(N958&lt;N957,CONCATENATE("&lt;page-count count=",CHAR(34),1+LARGE(N:N,1)-LARGE(N:N,2),CHAR(34),"/&gt;"),INDIRECT(ADDRESS(ROW()-1,13))))</f>
        <v/>
      </c>
      <c r="P958" s="1">
        <f>IF(ROW()&lt;$S$4+2,IF('XML a procesar'!A957="",P957,IF(MID('XML a procesar'!A957,1,1)="&lt;",P957,P957+1)),P957)</f>
        <v>1</v>
      </c>
      <c r="Q958" s="3"/>
    </row>
    <row r="959" spans="1:17" x14ac:dyDescent="0.25">
      <c r="A959" s="1" t="str">
        <f>IF('XML a procesar'!A958&gt;0,'XML a procesar'!A958,"")</f>
        <v/>
      </c>
      <c r="B959" s="7">
        <f t="shared" si="158"/>
        <v>0</v>
      </c>
      <c r="C959" s="1">
        <f t="shared" si="161"/>
        <v>0</v>
      </c>
      <c r="D959" s="1">
        <f t="shared" si="159"/>
        <v>0</v>
      </c>
      <c r="E959" s="1">
        <f t="shared" si="162"/>
        <v>0</v>
      </c>
      <c r="F959" s="1" t="str">
        <f t="shared" ca="1" si="160"/>
        <v/>
      </c>
      <c r="G959" s="1">
        <f t="shared" ca="1" si="163"/>
        <v>0</v>
      </c>
      <c r="H959" s="1">
        <f ca="1">IF(AND(G958&gt;0,G959&gt;G958,NOT(ISERROR(MATCH(G958,D:D,0)))),H958+1,H958)</f>
        <v>0</v>
      </c>
      <c r="I959" s="1">
        <f t="shared" ca="1" si="164"/>
        <v>0</v>
      </c>
      <c r="J959" s="7" t="str">
        <f t="shared" ca="1" si="165"/>
        <v/>
      </c>
      <c r="K959" s="1" t="str">
        <f ca="1">IF(J959="Linea_para_MAIL_creada_por_LuXML",IF(ISERROR(MATCH(INDIRECT(ADDRESS(ROW()-G959,7)),D:D,0)),J959,INDIRECT(ADDRESS(MATCH(INDIRECT(ADDRESS(ROW()-G959,7)),D:D,0),1))),J959)</f>
        <v/>
      </c>
      <c r="L959" s="7">
        <f t="shared" ca="1" si="166"/>
        <v>0</v>
      </c>
      <c r="M959" s="7" t="str">
        <f t="shared" ca="1" si="168"/>
        <v/>
      </c>
      <c r="N959" s="7">
        <f t="shared" ca="1" si="167"/>
        <v>0</v>
      </c>
      <c r="O959" s="9" t="str">
        <f ca="1">IF(N959&gt;-1,INDIRECT(ADDRESS(ROW(),13)),IF(N959&lt;N958,CONCATENATE("&lt;page-count count=",CHAR(34),1+LARGE(N:N,1)-LARGE(N:N,2),CHAR(34),"/&gt;"),INDIRECT(ADDRESS(ROW()-1,13))))</f>
        <v/>
      </c>
      <c r="P959" s="1">
        <f>IF(ROW()&lt;$S$4+2,IF('XML a procesar'!A958="",P958,IF(MID('XML a procesar'!A958,1,1)="&lt;",P958,P958+1)),P958)</f>
        <v>1</v>
      </c>
      <c r="Q959" s="3"/>
    </row>
    <row r="960" spans="1:17" x14ac:dyDescent="0.25">
      <c r="A960" s="1" t="str">
        <f>IF('XML a procesar'!A959&gt;0,'XML a procesar'!A959,"")</f>
        <v/>
      </c>
      <c r="B960" s="7">
        <f t="shared" si="158"/>
        <v>0</v>
      </c>
      <c r="C960" s="1">
        <f t="shared" si="161"/>
        <v>0</v>
      </c>
      <c r="D960" s="1">
        <f t="shared" si="159"/>
        <v>0</v>
      </c>
      <c r="E960" s="1">
        <f t="shared" si="162"/>
        <v>0</v>
      </c>
      <c r="F960" s="1" t="str">
        <f t="shared" ca="1" si="160"/>
        <v/>
      </c>
      <c r="G960" s="1">
        <f t="shared" ca="1" si="163"/>
        <v>0</v>
      </c>
      <c r="H960" s="1">
        <f ca="1">IF(AND(G959&gt;0,G960&gt;G959,NOT(ISERROR(MATCH(G959,D:D,0)))),H959+1,H959)</f>
        <v>0</v>
      </c>
      <c r="I960" s="1">
        <f t="shared" ca="1" si="164"/>
        <v>0</v>
      </c>
      <c r="J960" s="7" t="str">
        <f t="shared" ca="1" si="165"/>
        <v/>
      </c>
      <c r="K960" s="1" t="str">
        <f ca="1">IF(J960="Linea_para_MAIL_creada_por_LuXML",IF(ISERROR(MATCH(INDIRECT(ADDRESS(ROW()-G960,7)),D:D,0)),J960,INDIRECT(ADDRESS(MATCH(INDIRECT(ADDRESS(ROW()-G960,7)),D:D,0),1))),J960)</f>
        <v/>
      </c>
      <c r="L960" s="7">
        <f t="shared" ca="1" si="166"/>
        <v>0</v>
      </c>
      <c r="M960" s="7" t="str">
        <f t="shared" ca="1" si="168"/>
        <v/>
      </c>
      <c r="N960" s="7">
        <f t="shared" ca="1" si="167"/>
        <v>0</v>
      </c>
      <c r="O960" s="9" t="str">
        <f ca="1">IF(N960&gt;-1,INDIRECT(ADDRESS(ROW(),13)),IF(N960&lt;N959,CONCATENATE("&lt;page-count count=",CHAR(34),1+LARGE(N:N,1)-LARGE(N:N,2),CHAR(34),"/&gt;"),INDIRECT(ADDRESS(ROW()-1,13))))</f>
        <v/>
      </c>
      <c r="P960" s="1">
        <f>IF(ROW()&lt;$S$4+2,IF('XML a procesar'!A959="",P959,IF(MID('XML a procesar'!A959,1,1)="&lt;",P959,P959+1)),P959)</f>
        <v>1</v>
      </c>
      <c r="Q960" s="3"/>
    </row>
    <row r="961" spans="1:17" x14ac:dyDescent="0.25">
      <c r="A961" s="1" t="str">
        <f>IF('XML a procesar'!A960&gt;0,'XML a procesar'!A960,"")</f>
        <v/>
      </c>
      <c r="B961" s="7">
        <f t="shared" si="158"/>
        <v>0</v>
      </c>
      <c r="C961" s="1">
        <f t="shared" si="161"/>
        <v>0</v>
      </c>
      <c r="D961" s="1">
        <f t="shared" si="159"/>
        <v>0</v>
      </c>
      <c r="E961" s="1">
        <f t="shared" si="162"/>
        <v>0</v>
      </c>
      <c r="F961" s="1" t="str">
        <f t="shared" ca="1" si="160"/>
        <v/>
      </c>
      <c r="G961" s="1">
        <f t="shared" ca="1" si="163"/>
        <v>0</v>
      </c>
      <c r="H961" s="1">
        <f ca="1">IF(AND(G960&gt;0,G961&gt;G960,NOT(ISERROR(MATCH(G960,D:D,0)))),H960+1,H960)</f>
        <v>0</v>
      </c>
      <c r="I961" s="1">
        <f t="shared" ca="1" si="164"/>
        <v>0</v>
      </c>
      <c r="J961" s="7" t="str">
        <f t="shared" ca="1" si="165"/>
        <v/>
      </c>
      <c r="K961" s="1" t="str">
        <f ca="1">IF(J961="Linea_para_MAIL_creada_por_LuXML",IF(ISERROR(MATCH(INDIRECT(ADDRESS(ROW()-G961,7)),D:D,0)),J961,INDIRECT(ADDRESS(MATCH(INDIRECT(ADDRESS(ROW()-G961,7)),D:D,0),1))),J961)</f>
        <v/>
      </c>
      <c r="L961" s="7">
        <f t="shared" ca="1" si="166"/>
        <v>0</v>
      </c>
      <c r="M961" s="7" t="str">
        <f t="shared" ca="1" si="168"/>
        <v/>
      </c>
      <c r="N961" s="7">
        <f t="shared" ca="1" si="167"/>
        <v>0</v>
      </c>
      <c r="O961" s="9" t="str">
        <f ca="1">IF(N961&gt;-1,INDIRECT(ADDRESS(ROW(),13)),IF(N961&lt;N960,CONCATENATE("&lt;page-count count=",CHAR(34),1+LARGE(N:N,1)-LARGE(N:N,2),CHAR(34),"/&gt;"),INDIRECT(ADDRESS(ROW()-1,13))))</f>
        <v/>
      </c>
      <c r="P961" s="1">
        <f>IF(ROW()&lt;$S$4+2,IF('XML a procesar'!A960="",P960,IF(MID('XML a procesar'!A960,1,1)="&lt;",P960,P960+1)),P960)</f>
        <v>1</v>
      </c>
      <c r="Q961" s="3"/>
    </row>
    <row r="962" spans="1:17" x14ac:dyDescent="0.25">
      <c r="A962" s="1" t="str">
        <f>IF('XML a procesar'!A961&gt;0,'XML a procesar'!A961,"")</f>
        <v/>
      </c>
      <c r="B962" s="7">
        <f t="shared" si="158"/>
        <v>0</v>
      </c>
      <c r="C962" s="1">
        <f t="shared" si="161"/>
        <v>0</v>
      </c>
      <c r="D962" s="1">
        <f t="shared" si="159"/>
        <v>0</v>
      </c>
      <c r="E962" s="1">
        <f t="shared" si="162"/>
        <v>0</v>
      </c>
      <c r="F962" s="1" t="str">
        <f t="shared" ca="1" si="160"/>
        <v/>
      </c>
      <c r="G962" s="1">
        <f t="shared" ca="1" si="163"/>
        <v>0</v>
      </c>
      <c r="H962" s="1">
        <f ca="1">IF(AND(G961&gt;0,G962&gt;G961,NOT(ISERROR(MATCH(G961,D:D,0)))),H961+1,H961)</f>
        <v>0</v>
      </c>
      <c r="I962" s="1">
        <f t="shared" ca="1" si="164"/>
        <v>0</v>
      </c>
      <c r="J962" s="7" t="str">
        <f t="shared" ca="1" si="165"/>
        <v/>
      </c>
      <c r="K962" s="1" t="str">
        <f ca="1">IF(J962="Linea_para_MAIL_creada_por_LuXML",IF(ISERROR(MATCH(INDIRECT(ADDRESS(ROW()-G962,7)),D:D,0)),J962,INDIRECT(ADDRESS(MATCH(INDIRECT(ADDRESS(ROW()-G962,7)),D:D,0),1))),J962)</f>
        <v/>
      </c>
      <c r="L962" s="7">
        <f t="shared" ca="1" si="166"/>
        <v>0</v>
      </c>
      <c r="M962" s="7" t="str">
        <f t="shared" ca="1" si="168"/>
        <v/>
      </c>
      <c r="N962" s="7">
        <f t="shared" ca="1" si="167"/>
        <v>0</v>
      </c>
      <c r="O962" s="9" t="str">
        <f ca="1">IF(N962&gt;-1,INDIRECT(ADDRESS(ROW(),13)),IF(N962&lt;N961,CONCATENATE("&lt;page-count count=",CHAR(34),1+LARGE(N:N,1)-LARGE(N:N,2),CHAR(34),"/&gt;"),INDIRECT(ADDRESS(ROW()-1,13))))</f>
        <v/>
      </c>
      <c r="P962" s="1">
        <f>IF(ROW()&lt;$S$4+2,IF('XML a procesar'!A961="",P961,IF(MID('XML a procesar'!A961,1,1)="&lt;",P961,P961+1)),P961)</f>
        <v>1</v>
      </c>
      <c r="Q962" s="3"/>
    </row>
    <row r="963" spans="1:17" x14ac:dyDescent="0.25">
      <c r="A963" s="1" t="str">
        <f>IF('XML a procesar'!A962&gt;0,'XML a procesar'!A962,"")</f>
        <v/>
      </c>
      <c r="B963" s="7">
        <f t="shared" ref="B963:B1026" si="169">IF(ISERROR(FIND("/doi.org/",A963,1)),0,1)</f>
        <v>0</v>
      </c>
      <c r="C963" s="1">
        <f t="shared" si="161"/>
        <v>0</v>
      </c>
      <c r="D963" s="1">
        <f t="shared" ref="D963:D1000" si="170">IF(AND(C963&gt;0,LEFT(A963,7)="&lt;email&gt;",ISNUMBER(SEARCH("@",A963,1))),C963,IF(LEFT(A963,10)="&lt;alt-text&gt;",-1,0))</f>
        <v>0</v>
      </c>
      <c r="E963" s="1">
        <f t="shared" si="162"/>
        <v>0</v>
      </c>
      <c r="F963" s="1" t="str">
        <f t="shared" ref="F963:F1026" ca="1" si="171">INDIRECT(ADDRESS(ROW()+INDIRECT(ADDRESS(ROW()+E963,5)),1))</f>
        <v/>
      </c>
      <c r="G963" s="1">
        <f t="shared" ca="1" si="163"/>
        <v>0</v>
      </c>
      <c r="H963" s="1">
        <f ca="1">IF(AND(G962&gt;0,G963&gt;G962,NOT(ISERROR(MATCH(G962,D:D,0)))),H962+1,H962)</f>
        <v>0</v>
      </c>
      <c r="I963" s="1">
        <f t="shared" ca="1" si="164"/>
        <v>0</v>
      </c>
      <c r="J963" s="7" t="str">
        <f t="shared" ca="1" si="165"/>
        <v/>
      </c>
      <c r="K963" s="1" t="str">
        <f ca="1">IF(J963="Linea_para_MAIL_creada_por_LuXML",IF(ISERROR(MATCH(INDIRECT(ADDRESS(ROW()-G963,7)),D:D,0)),J963,INDIRECT(ADDRESS(MATCH(INDIRECT(ADDRESS(ROW()-G963,7)),D:D,0),1))),J963)</f>
        <v/>
      </c>
      <c r="L963" s="7">
        <f t="shared" ca="1" si="166"/>
        <v>0</v>
      </c>
      <c r="M963" s="7" t="str">
        <f t="shared" ca="1" si="168"/>
        <v/>
      </c>
      <c r="N963" s="7">
        <f t="shared" ca="1" si="167"/>
        <v>0</v>
      </c>
      <c r="O963" s="9" t="str">
        <f ca="1">IF(N963&gt;-1,INDIRECT(ADDRESS(ROW(),13)),IF(N963&lt;N962,CONCATENATE("&lt;page-count count=",CHAR(34),1+LARGE(N:N,1)-LARGE(N:N,2),CHAR(34),"/&gt;"),INDIRECT(ADDRESS(ROW()-1,13))))</f>
        <v/>
      </c>
      <c r="P963" s="1">
        <f>IF(ROW()&lt;$S$4+2,IF('XML a procesar'!A962="",P962,IF(MID('XML a procesar'!A962,1,1)="&lt;",P962,P962+1)),P962)</f>
        <v>1</v>
      </c>
      <c r="Q963" s="3"/>
    </row>
    <row r="964" spans="1:17" x14ac:dyDescent="0.25">
      <c r="A964" s="1" t="str">
        <f>IF('XML a procesar'!A963&gt;0,'XML a procesar'!A963,"")</f>
        <v/>
      </c>
      <c r="B964" s="7">
        <f t="shared" si="169"/>
        <v>0</v>
      </c>
      <c r="C964" s="1">
        <f t="shared" ref="C964:C1000" si="172">IF(LEFT(A963,16)="&lt;contrib contrib",C963+1,IF(LEFT(A963,16)="&lt;/contrib-group&gt;",0,IF(LEFT(A963,10)="&lt;/contrib&gt;",C963,C963)))</f>
        <v>0</v>
      </c>
      <c r="D964" s="1">
        <f t="shared" si="170"/>
        <v>0</v>
      </c>
      <c r="E964" s="1">
        <f t="shared" ref="E964:E1000" si="173">IF(D964=0,E963,E963+1)</f>
        <v>0</v>
      </c>
      <c r="F964" s="1" t="str">
        <f t="shared" ca="1" si="171"/>
        <v/>
      </c>
      <c r="G964" s="1">
        <f t="shared" ref="G964:G1027" ca="1" si="174">IF(LEFT(F964,7)="&lt;aff id",_xlfn.NUMBERVALUE(MID(F964,13,LEN(F964)-14)),IF(F964="&lt;/aff&gt;",G963+1,G963))</f>
        <v>0</v>
      </c>
      <c r="H964" s="1">
        <f ca="1">IF(AND(G963&gt;0,G964&gt;G963,NOT(ISERROR(MATCH(G963,D:D,0)))),H963+1,H963)</f>
        <v>0</v>
      </c>
      <c r="I964" s="1">
        <f t="shared" ref="I964:I1027" ca="1" si="175">INDIRECT(ADDRESS(ROW()-INDIRECT(ADDRESS(ROW()-H964,8)),8))</f>
        <v>0</v>
      </c>
      <c r="J964" s="7" t="str">
        <f t="shared" ref="J964:J1027" ca="1" si="176">IF(J963="Linea_para_MAIL_creada_por_LuXML","&lt;/aff&gt;",IF(I964&gt;INDIRECT(ADDRESS(ROW()-I964-1,8)),"Linea_para_MAIL_creada_por_LuXML",INDIRECT(ADDRESS(ROW()-I964,6))))</f>
        <v/>
      </c>
      <c r="K964" s="1" t="str">
        <f ca="1">IF(J964="Linea_para_MAIL_creada_por_LuXML",IF(ISERROR(MATCH(INDIRECT(ADDRESS(ROW()-G964,7)),D:D,0)),J964,INDIRECT(ADDRESS(MATCH(INDIRECT(ADDRESS(ROW()-G964,7)),D:D,0),1))),J964)</f>
        <v/>
      </c>
      <c r="L964" s="7">
        <f t="shared" ref="L964:L1027" ca="1" si="177">IF(OR(MID(K962,3,5)="page&gt;",MID(K963,3,5)="page&gt;"),L963,IF(OR(K963="&lt;history&gt;",K964="&lt;history&gt;"),L963+1,L963))</f>
        <v>0</v>
      </c>
      <c r="M964" s="7" t="str">
        <f t="shared" ca="1" si="168"/>
        <v/>
      </c>
      <c r="N964" s="7">
        <f t="shared" ref="N964:N1027" ca="1" si="178">IF(N963=-1,-1,IF(M964="&lt;/counts&gt;",-1,IF(OR(LEFT(M964,7)="&lt;fpage&gt;",LEFT(M964,7)="&lt;lpage&gt;"),VALUE(MID(M964,8,LEN(M964)-15)),0)))</f>
        <v>0</v>
      </c>
      <c r="O964" s="9" t="str">
        <f ca="1">IF(N964&gt;-1,INDIRECT(ADDRESS(ROW(),13)),IF(N964&lt;N963,CONCATENATE("&lt;page-count count=",CHAR(34),1+LARGE(N:N,1)-LARGE(N:N,2),CHAR(34),"/&gt;"),INDIRECT(ADDRESS(ROW()-1,13))))</f>
        <v/>
      </c>
      <c r="P964" s="1">
        <f>IF(ROW()&lt;$S$4+2,IF('XML a procesar'!A963="",P963,IF(MID('XML a procesar'!A963,1,1)="&lt;",P963,P963+1)),P963)</f>
        <v>1</v>
      </c>
      <c r="Q964" s="3"/>
    </row>
    <row r="965" spans="1:17" x14ac:dyDescent="0.25">
      <c r="A965" s="1" t="str">
        <f>IF('XML a procesar'!A964&gt;0,'XML a procesar'!A964,"")</f>
        <v/>
      </c>
      <c r="B965" s="7">
        <f t="shared" si="169"/>
        <v>0</v>
      </c>
      <c r="C965" s="1">
        <f t="shared" si="172"/>
        <v>0</v>
      </c>
      <c r="D965" s="1">
        <f t="shared" si="170"/>
        <v>0</v>
      </c>
      <c r="E965" s="1">
        <f t="shared" si="173"/>
        <v>0</v>
      </c>
      <c r="F965" s="1" t="str">
        <f t="shared" ca="1" si="171"/>
        <v/>
      </c>
      <c r="G965" s="1">
        <f t="shared" ca="1" si="174"/>
        <v>0</v>
      </c>
      <c r="H965" s="1">
        <f ca="1">IF(AND(G964&gt;0,G965&gt;G964,NOT(ISERROR(MATCH(G964,D:D,0)))),H964+1,H964)</f>
        <v>0</v>
      </c>
      <c r="I965" s="1">
        <f t="shared" ca="1" si="175"/>
        <v>0</v>
      </c>
      <c r="J965" s="7" t="str">
        <f t="shared" ca="1" si="176"/>
        <v/>
      </c>
      <c r="K965" s="1" t="str">
        <f ca="1">IF(J965="Linea_para_MAIL_creada_por_LuXML",IF(ISERROR(MATCH(INDIRECT(ADDRESS(ROW()-G965,7)),D:D,0)),J965,INDIRECT(ADDRESS(MATCH(INDIRECT(ADDRESS(ROW()-G965,7)),D:D,0),1))),J965)</f>
        <v/>
      </c>
      <c r="L965" s="7">
        <f t="shared" ca="1" si="177"/>
        <v>0</v>
      </c>
      <c r="M965" s="7" t="str">
        <f t="shared" ca="1" si="168"/>
        <v/>
      </c>
      <c r="N965" s="7">
        <f t="shared" ca="1" si="178"/>
        <v>0</v>
      </c>
      <c r="O965" s="9" t="str">
        <f ca="1">IF(N965&gt;-1,INDIRECT(ADDRESS(ROW(),13)),IF(N965&lt;N964,CONCATENATE("&lt;page-count count=",CHAR(34),1+LARGE(N:N,1)-LARGE(N:N,2),CHAR(34),"/&gt;"),INDIRECT(ADDRESS(ROW()-1,13))))</f>
        <v/>
      </c>
      <c r="P965" s="1">
        <f>IF(ROW()&lt;$S$4+2,IF('XML a procesar'!A964="",P964,IF(MID('XML a procesar'!A964,1,1)="&lt;",P964,P964+1)),P964)</f>
        <v>1</v>
      </c>
      <c r="Q965" s="3"/>
    </row>
    <row r="966" spans="1:17" x14ac:dyDescent="0.25">
      <c r="A966" s="1" t="str">
        <f>IF('XML a procesar'!A965&gt;0,'XML a procesar'!A965,"")</f>
        <v/>
      </c>
      <c r="B966" s="7">
        <f t="shared" si="169"/>
        <v>0</v>
      </c>
      <c r="C966" s="1">
        <f t="shared" si="172"/>
        <v>0</v>
      </c>
      <c r="D966" s="1">
        <f t="shared" si="170"/>
        <v>0</v>
      </c>
      <c r="E966" s="1">
        <f t="shared" si="173"/>
        <v>0</v>
      </c>
      <c r="F966" s="1" t="str">
        <f t="shared" ca="1" si="171"/>
        <v/>
      </c>
      <c r="G966" s="1">
        <f t="shared" ca="1" si="174"/>
        <v>0</v>
      </c>
      <c r="H966" s="1">
        <f ca="1">IF(AND(G965&gt;0,G966&gt;G965,NOT(ISERROR(MATCH(G965,D:D,0)))),H965+1,H965)</f>
        <v>0</v>
      </c>
      <c r="I966" s="1">
        <f t="shared" ca="1" si="175"/>
        <v>0</v>
      </c>
      <c r="J966" s="7" t="str">
        <f t="shared" ca="1" si="176"/>
        <v/>
      </c>
      <c r="K966" s="1" t="str">
        <f ca="1">IF(J966="Linea_para_MAIL_creada_por_LuXML",IF(ISERROR(MATCH(INDIRECT(ADDRESS(ROW()-G966,7)),D:D,0)),J966,INDIRECT(ADDRESS(MATCH(INDIRECT(ADDRESS(ROW()-G966,7)),D:D,0),1))),J966)</f>
        <v/>
      </c>
      <c r="L966" s="7">
        <f t="shared" ca="1" si="177"/>
        <v>0</v>
      </c>
      <c r="M966" s="7" t="str">
        <f t="shared" ref="M966:M1029" ca="1" si="179">IF(L966&gt;L965,IF(L966=1,CONCATENATE("&lt;fpage&gt;",$S$10,"&lt;/fpage&gt;"),CONCATENATE("&lt;lpage&gt;",$S$10+1,"&lt;/lpage&gt;")),IF(ISERROR(INDIRECT(ADDRESS(ROW()-L966,11),1)),"",INDIRECT(ADDRESS(ROW()-L966,11),1)))</f>
        <v/>
      </c>
      <c r="N966" s="7">
        <f t="shared" ca="1" si="178"/>
        <v>0</v>
      </c>
      <c r="O966" s="9" t="str">
        <f ca="1">IF(N966&gt;-1,INDIRECT(ADDRESS(ROW(),13)),IF(N966&lt;N965,CONCATENATE("&lt;page-count count=",CHAR(34),1+LARGE(N:N,1)-LARGE(N:N,2),CHAR(34),"/&gt;"),INDIRECT(ADDRESS(ROW()-1,13))))</f>
        <v/>
      </c>
      <c r="P966" s="1">
        <f>IF(ROW()&lt;$S$4+2,IF('XML a procesar'!A965="",P965,IF(MID('XML a procesar'!A965,1,1)="&lt;",P965,P965+1)),P965)</f>
        <v>1</v>
      </c>
      <c r="Q966" s="3"/>
    </row>
    <row r="967" spans="1:17" x14ac:dyDescent="0.25">
      <c r="A967" s="1" t="str">
        <f>IF('XML a procesar'!A966&gt;0,'XML a procesar'!A966,"")</f>
        <v/>
      </c>
      <c r="B967" s="7">
        <f t="shared" si="169"/>
        <v>0</v>
      </c>
      <c r="C967" s="1">
        <f t="shared" si="172"/>
        <v>0</v>
      </c>
      <c r="D967" s="1">
        <f t="shared" si="170"/>
        <v>0</v>
      </c>
      <c r="E967" s="1">
        <f t="shared" si="173"/>
        <v>0</v>
      </c>
      <c r="F967" s="1" t="str">
        <f t="shared" ca="1" si="171"/>
        <v/>
      </c>
      <c r="G967" s="1">
        <f t="shared" ca="1" si="174"/>
        <v>0</v>
      </c>
      <c r="H967" s="1">
        <f ca="1">IF(AND(G966&gt;0,G967&gt;G966,NOT(ISERROR(MATCH(G966,D:D,0)))),H966+1,H966)</f>
        <v>0</v>
      </c>
      <c r="I967" s="1">
        <f t="shared" ca="1" si="175"/>
        <v>0</v>
      </c>
      <c r="J967" s="7" t="str">
        <f t="shared" ca="1" si="176"/>
        <v/>
      </c>
      <c r="K967" s="1" t="str">
        <f ca="1">IF(J967="Linea_para_MAIL_creada_por_LuXML",IF(ISERROR(MATCH(INDIRECT(ADDRESS(ROW()-G967,7)),D:D,0)),J967,INDIRECT(ADDRESS(MATCH(INDIRECT(ADDRESS(ROW()-G967,7)),D:D,0),1))),J967)</f>
        <v/>
      </c>
      <c r="L967" s="7">
        <f t="shared" ca="1" si="177"/>
        <v>0</v>
      </c>
      <c r="M967" s="7" t="str">
        <f t="shared" ca="1" si="179"/>
        <v/>
      </c>
      <c r="N967" s="7">
        <f t="shared" ca="1" si="178"/>
        <v>0</v>
      </c>
      <c r="O967" s="9" t="str">
        <f ca="1">IF(N967&gt;-1,INDIRECT(ADDRESS(ROW(),13)),IF(N967&lt;N966,CONCATENATE("&lt;page-count count=",CHAR(34),1+LARGE(N:N,1)-LARGE(N:N,2),CHAR(34),"/&gt;"),INDIRECT(ADDRESS(ROW()-1,13))))</f>
        <v/>
      </c>
      <c r="P967" s="1">
        <f>IF(ROW()&lt;$S$4+2,IF('XML a procesar'!A966="",P966,IF(MID('XML a procesar'!A966,1,1)="&lt;",P966,P966+1)),P966)</f>
        <v>1</v>
      </c>
      <c r="Q967" s="3"/>
    </row>
    <row r="968" spans="1:17" x14ac:dyDescent="0.25">
      <c r="A968" s="1" t="str">
        <f>IF('XML a procesar'!A967&gt;0,'XML a procesar'!A967,"")</f>
        <v/>
      </c>
      <c r="B968" s="7">
        <f t="shared" si="169"/>
        <v>0</v>
      </c>
      <c r="C968" s="1">
        <f t="shared" si="172"/>
        <v>0</v>
      </c>
      <c r="D968" s="1">
        <f t="shared" si="170"/>
        <v>0</v>
      </c>
      <c r="E968" s="1">
        <f t="shared" si="173"/>
        <v>0</v>
      </c>
      <c r="F968" s="1" t="str">
        <f t="shared" ca="1" si="171"/>
        <v/>
      </c>
      <c r="G968" s="1">
        <f t="shared" ca="1" si="174"/>
        <v>0</v>
      </c>
      <c r="H968" s="1">
        <f ca="1">IF(AND(G967&gt;0,G968&gt;G967,NOT(ISERROR(MATCH(G967,D:D,0)))),H967+1,H967)</f>
        <v>0</v>
      </c>
      <c r="I968" s="1">
        <f t="shared" ca="1" si="175"/>
        <v>0</v>
      </c>
      <c r="J968" s="7" t="str">
        <f t="shared" ca="1" si="176"/>
        <v/>
      </c>
      <c r="K968" s="1" t="str">
        <f ca="1">IF(J968="Linea_para_MAIL_creada_por_LuXML",IF(ISERROR(MATCH(INDIRECT(ADDRESS(ROW()-G968,7)),D:D,0)),J968,INDIRECT(ADDRESS(MATCH(INDIRECT(ADDRESS(ROW()-G968,7)),D:D,0),1))),J968)</f>
        <v/>
      </c>
      <c r="L968" s="7">
        <f t="shared" ca="1" si="177"/>
        <v>0</v>
      </c>
      <c r="M968" s="7" t="str">
        <f t="shared" ca="1" si="179"/>
        <v/>
      </c>
      <c r="N968" s="7">
        <f t="shared" ca="1" si="178"/>
        <v>0</v>
      </c>
      <c r="O968" s="9" t="str">
        <f ca="1">IF(N968&gt;-1,INDIRECT(ADDRESS(ROW(),13)),IF(N968&lt;N967,CONCATENATE("&lt;page-count count=",CHAR(34),1+LARGE(N:N,1)-LARGE(N:N,2),CHAR(34),"/&gt;"),INDIRECT(ADDRESS(ROW()-1,13))))</f>
        <v/>
      </c>
      <c r="P968" s="1">
        <f>IF(ROW()&lt;$S$4+2,IF('XML a procesar'!A967="",P967,IF(MID('XML a procesar'!A967,1,1)="&lt;",P967,P967+1)),P967)</f>
        <v>1</v>
      </c>
      <c r="Q968" s="3"/>
    </row>
    <row r="969" spans="1:17" x14ac:dyDescent="0.25">
      <c r="A969" s="1" t="str">
        <f>IF('XML a procesar'!A968&gt;0,'XML a procesar'!A968,"")</f>
        <v/>
      </c>
      <c r="B969" s="7">
        <f t="shared" si="169"/>
        <v>0</v>
      </c>
      <c r="C969" s="1">
        <f t="shared" si="172"/>
        <v>0</v>
      </c>
      <c r="D969" s="1">
        <f t="shared" si="170"/>
        <v>0</v>
      </c>
      <c r="E969" s="1">
        <f t="shared" si="173"/>
        <v>0</v>
      </c>
      <c r="F969" s="1" t="str">
        <f t="shared" ca="1" si="171"/>
        <v/>
      </c>
      <c r="G969" s="1">
        <f t="shared" ca="1" si="174"/>
        <v>0</v>
      </c>
      <c r="H969" s="1">
        <f ca="1">IF(AND(G968&gt;0,G969&gt;G968,NOT(ISERROR(MATCH(G968,D:D,0)))),H968+1,H968)</f>
        <v>0</v>
      </c>
      <c r="I969" s="1">
        <f t="shared" ca="1" si="175"/>
        <v>0</v>
      </c>
      <c r="J969" s="7" t="str">
        <f t="shared" ca="1" si="176"/>
        <v/>
      </c>
      <c r="K969" s="1" t="str">
        <f ca="1">IF(J969="Linea_para_MAIL_creada_por_LuXML",IF(ISERROR(MATCH(INDIRECT(ADDRESS(ROW()-G969,7)),D:D,0)),J969,INDIRECT(ADDRESS(MATCH(INDIRECT(ADDRESS(ROW()-G969,7)),D:D,0),1))),J969)</f>
        <v/>
      </c>
      <c r="L969" s="7">
        <f t="shared" ca="1" si="177"/>
        <v>0</v>
      </c>
      <c r="M969" s="7" t="str">
        <f t="shared" ca="1" si="179"/>
        <v/>
      </c>
      <c r="N969" s="7">
        <f t="shared" ca="1" si="178"/>
        <v>0</v>
      </c>
      <c r="O969" s="9" t="str">
        <f ca="1">IF(N969&gt;-1,INDIRECT(ADDRESS(ROW(),13)),IF(N969&lt;N968,CONCATENATE("&lt;page-count count=",CHAR(34),1+LARGE(N:N,1)-LARGE(N:N,2),CHAR(34),"/&gt;"),INDIRECT(ADDRESS(ROW()-1,13))))</f>
        <v/>
      </c>
      <c r="P969" s="1">
        <f>IF(ROW()&lt;$S$4+2,IF('XML a procesar'!A968="",P968,IF(MID('XML a procesar'!A968,1,1)="&lt;",P968,P968+1)),P968)</f>
        <v>1</v>
      </c>
      <c r="Q969" s="3"/>
    </row>
    <row r="970" spans="1:17" x14ac:dyDescent="0.25">
      <c r="A970" s="1" t="str">
        <f>IF('XML a procesar'!A969&gt;0,'XML a procesar'!A969,"")</f>
        <v/>
      </c>
      <c r="B970" s="7">
        <f t="shared" si="169"/>
        <v>0</v>
      </c>
      <c r="C970" s="1">
        <f t="shared" si="172"/>
        <v>0</v>
      </c>
      <c r="D970" s="1">
        <f t="shared" si="170"/>
        <v>0</v>
      </c>
      <c r="E970" s="1">
        <f t="shared" si="173"/>
        <v>0</v>
      </c>
      <c r="F970" s="1" t="str">
        <f t="shared" ca="1" si="171"/>
        <v/>
      </c>
      <c r="G970" s="1">
        <f t="shared" ca="1" si="174"/>
        <v>0</v>
      </c>
      <c r="H970" s="1">
        <f ca="1">IF(AND(G969&gt;0,G970&gt;G969,NOT(ISERROR(MATCH(G969,D:D,0)))),H969+1,H969)</f>
        <v>0</v>
      </c>
      <c r="I970" s="1">
        <f t="shared" ca="1" si="175"/>
        <v>0</v>
      </c>
      <c r="J970" s="7" t="str">
        <f t="shared" ca="1" si="176"/>
        <v/>
      </c>
      <c r="K970" s="1" t="str">
        <f ca="1">IF(J970="Linea_para_MAIL_creada_por_LuXML",IF(ISERROR(MATCH(INDIRECT(ADDRESS(ROW()-G970,7)),D:D,0)),J970,INDIRECT(ADDRESS(MATCH(INDIRECT(ADDRESS(ROW()-G970,7)),D:D,0),1))),J970)</f>
        <v/>
      </c>
      <c r="L970" s="7">
        <f t="shared" ca="1" si="177"/>
        <v>0</v>
      </c>
      <c r="M970" s="7" t="str">
        <f t="shared" ca="1" si="179"/>
        <v/>
      </c>
      <c r="N970" s="7">
        <f t="shared" ca="1" si="178"/>
        <v>0</v>
      </c>
      <c r="O970" s="9" t="str">
        <f ca="1">IF(N970&gt;-1,INDIRECT(ADDRESS(ROW(),13)),IF(N970&lt;N969,CONCATENATE("&lt;page-count count=",CHAR(34),1+LARGE(N:N,1)-LARGE(N:N,2),CHAR(34),"/&gt;"),INDIRECT(ADDRESS(ROW()-1,13))))</f>
        <v/>
      </c>
      <c r="P970" s="1">
        <f>IF(ROW()&lt;$S$4+2,IF('XML a procesar'!A969="",P969,IF(MID('XML a procesar'!A969,1,1)="&lt;",P969,P969+1)),P969)</f>
        <v>1</v>
      </c>
      <c r="Q970" s="3"/>
    </row>
    <row r="971" spans="1:17" x14ac:dyDescent="0.25">
      <c r="A971" s="1" t="str">
        <f>IF('XML a procesar'!A970&gt;0,'XML a procesar'!A970,"")</f>
        <v/>
      </c>
      <c r="B971" s="7">
        <f t="shared" si="169"/>
        <v>0</v>
      </c>
      <c r="C971" s="1">
        <f t="shared" si="172"/>
        <v>0</v>
      </c>
      <c r="D971" s="1">
        <f t="shared" si="170"/>
        <v>0</v>
      </c>
      <c r="E971" s="1">
        <f t="shared" si="173"/>
        <v>0</v>
      </c>
      <c r="F971" s="1" t="str">
        <f t="shared" ca="1" si="171"/>
        <v/>
      </c>
      <c r="G971" s="1">
        <f t="shared" ca="1" si="174"/>
        <v>0</v>
      </c>
      <c r="H971" s="1">
        <f ca="1">IF(AND(G970&gt;0,G971&gt;G970,NOT(ISERROR(MATCH(G970,D:D,0)))),H970+1,H970)</f>
        <v>0</v>
      </c>
      <c r="I971" s="1">
        <f t="shared" ca="1" si="175"/>
        <v>0</v>
      </c>
      <c r="J971" s="7" t="str">
        <f t="shared" ca="1" si="176"/>
        <v/>
      </c>
      <c r="K971" s="1" t="str">
        <f ca="1">IF(J971="Linea_para_MAIL_creada_por_LuXML",IF(ISERROR(MATCH(INDIRECT(ADDRESS(ROW()-G971,7)),D:D,0)),J971,INDIRECT(ADDRESS(MATCH(INDIRECT(ADDRESS(ROW()-G971,7)),D:D,0),1))),J971)</f>
        <v/>
      </c>
      <c r="L971" s="7">
        <f t="shared" ca="1" si="177"/>
        <v>0</v>
      </c>
      <c r="M971" s="7" t="str">
        <f t="shared" ca="1" si="179"/>
        <v/>
      </c>
      <c r="N971" s="7">
        <f t="shared" ca="1" si="178"/>
        <v>0</v>
      </c>
      <c r="O971" s="9" t="str">
        <f ca="1">IF(N971&gt;-1,INDIRECT(ADDRESS(ROW(),13)),IF(N971&lt;N970,CONCATENATE("&lt;page-count count=",CHAR(34),1+LARGE(N:N,1)-LARGE(N:N,2),CHAR(34),"/&gt;"),INDIRECT(ADDRESS(ROW()-1,13))))</f>
        <v/>
      </c>
      <c r="P971" s="1">
        <f>IF(ROW()&lt;$S$4+2,IF('XML a procesar'!A970="",P970,IF(MID('XML a procesar'!A970,1,1)="&lt;",P970,P970+1)),P970)</f>
        <v>1</v>
      </c>
      <c r="Q971" s="3"/>
    </row>
    <row r="972" spans="1:17" x14ac:dyDescent="0.25">
      <c r="A972" s="1" t="str">
        <f>IF('XML a procesar'!A971&gt;0,'XML a procesar'!A971,"")</f>
        <v/>
      </c>
      <c r="B972" s="7">
        <f t="shared" si="169"/>
        <v>0</v>
      </c>
      <c r="C972" s="1">
        <f t="shared" si="172"/>
        <v>0</v>
      </c>
      <c r="D972" s="1">
        <f t="shared" si="170"/>
        <v>0</v>
      </c>
      <c r="E972" s="1">
        <f t="shared" si="173"/>
        <v>0</v>
      </c>
      <c r="F972" s="1" t="str">
        <f t="shared" ca="1" si="171"/>
        <v/>
      </c>
      <c r="G972" s="1">
        <f t="shared" ca="1" si="174"/>
        <v>0</v>
      </c>
      <c r="H972" s="1">
        <f ca="1">IF(AND(G971&gt;0,G972&gt;G971,NOT(ISERROR(MATCH(G971,D:D,0)))),H971+1,H971)</f>
        <v>0</v>
      </c>
      <c r="I972" s="1">
        <f t="shared" ca="1" si="175"/>
        <v>0</v>
      </c>
      <c r="J972" s="7" t="str">
        <f t="shared" ca="1" si="176"/>
        <v/>
      </c>
      <c r="K972" s="1" t="str">
        <f ca="1">IF(J972="Linea_para_MAIL_creada_por_LuXML",IF(ISERROR(MATCH(INDIRECT(ADDRESS(ROW()-G972,7)),D:D,0)),J972,INDIRECT(ADDRESS(MATCH(INDIRECT(ADDRESS(ROW()-G972,7)),D:D,0),1))),J972)</f>
        <v/>
      </c>
      <c r="L972" s="7">
        <f t="shared" ca="1" si="177"/>
        <v>0</v>
      </c>
      <c r="M972" s="7" t="str">
        <f t="shared" ca="1" si="179"/>
        <v/>
      </c>
      <c r="N972" s="7">
        <f t="shared" ca="1" si="178"/>
        <v>0</v>
      </c>
      <c r="O972" s="9" t="str">
        <f ca="1">IF(N972&gt;-1,INDIRECT(ADDRESS(ROW(),13)),IF(N972&lt;N971,CONCATENATE("&lt;page-count count=",CHAR(34),1+LARGE(N:N,1)-LARGE(N:N,2),CHAR(34),"/&gt;"),INDIRECT(ADDRESS(ROW()-1,13))))</f>
        <v/>
      </c>
      <c r="P972" s="1">
        <f>IF(ROW()&lt;$S$4+2,IF('XML a procesar'!A971="",P971,IF(MID('XML a procesar'!A971,1,1)="&lt;",P971,P971+1)),P971)</f>
        <v>1</v>
      </c>
      <c r="Q972" s="3"/>
    </row>
    <row r="973" spans="1:17" x14ac:dyDescent="0.25">
      <c r="A973" s="1" t="str">
        <f>IF('XML a procesar'!A972&gt;0,'XML a procesar'!A972,"")</f>
        <v/>
      </c>
      <c r="B973" s="7">
        <f t="shared" si="169"/>
        <v>0</v>
      </c>
      <c r="C973" s="1">
        <f t="shared" si="172"/>
        <v>0</v>
      </c>
      <c r="D973" s="1">
        <f t="shared" si="170"/>
        <v>0</v>
      </c>
      <c r="E973" s="1">
        <f t="shared" si="173"/>
        <v>0</v>
      </c>
      <c r="F973" s="1" t="str">
        <f t="shared" ca="1" si="171"/>
        <v/>
      </c>
      <c r="G973" s="1">
        <f t="shared" ca="1" si="174"/>
        <v>0</v>
      </c>
      <c r="H973" s="1">
        <f ca="1">IF(AND(G972&gt;0,G973&gt;G972,NOT(ISERROR(MATCH(G972,D:D,0)))),H972+1,H972)</f>
        <v>0</v>
      </c>
      <c r="I973" s="1">
        <f t="shared" ca="1" si="175"/>
        <v>0</v>
      </c>
      <c r="J973" s="7" t="str">
        <f t="shared" ca="1" si="176"/>
        <v/>
      </c>
      <c r="K973" s="1" t="str">
        <f ca="1">IF(J973="Linea_para_MAIL_creada_por_LuXML",IF(ISERROR(MATCH(INDIRECT(ADDRESS(ROW()-G973,7)),D:D,0)),J973,INDIRECT(ADDRESS(MATCH(INDIRECT(ADDRESS(ROW()-G973,7)),D:D,0),1))),J973)</f>
        <v/>
      </c>
      <c r="L973" s="7">
        <f t="shared" ca="1" si="177"/>
        <v>0</v>
      </c>
      <c r="M973" s="7" t="str">
        <f t="shared" ca="1" si="179"/>
        <v/>
      </c>
      <c r="N973" s="7">
        <f t="shared" ca="1" si="178"/>
        <v>0</v>
      </c>
      <c r="O973" s="9" t="str">
        <f ca="1">IF(N973&gt;-1,INDIRECT(ADDRESS(ROW(),13)),IF(N973&lt;N972,CONCATENATE("&lt;page-count count=",CHAR(34),1+LARGE(N:N,1)-LARGE(N:N,2),CHAR(34),"/&gt;"),INDIRECT(ADDRESS(ROW()-1,13))))</f>
        <v/>
      </c>
      <c r="P973" s="1">
        <f>IF(ROW()&lt;$S$4+2,IF('XML a procesar'!A972="",P972,IF(MID('XML a procesar'!A972,1,1)="&lt;",P972,P972+1)),P972)</f>
        <v>1</v>
      </c>
      <c r="Q973" s="3"/>
    </row>
    <row r="974" spans="1:17" x14ac:dyDescent="0.25">
      <c r="A974" s="1" t="str">
        <f>IF('XML a procesar'!A973&gt;0,'XML a procesar'!A973,"")</f>
        <v/>
      </c>
      <c r="B974" s="7">
        <f t="shared" si="169"/>
        <v>0</v>
      </c>
      <c r="C974" s="1">
        <f t="shared" si="172"/>
        <v>0</v>
      </c>
      <c r="D974" s="1">
        <f t="shared" si="170"/>
        <v>0</v>
      </c>
      <c r="E974" s="1">
        <f t="shared" si="173"/>
        <v>0</v>
      </c>
      <c r="F974" s="1" t="str">
        <f t="shared" ca="1" si="171"/>
        <v/>
      </c>
      <c r="G974" s="1">
        <f t="shared" ca="1" si="174"/>
        <v>0</v>
      </c>
      <c r="H974" s="1">
        <f ca="1">IF(AND(G973&gt;0,G974&gt;G973,NOT(ISERROR(MATCH(G973,D:D,0)))),H973+1,H973)</f>
        <v>0</v>
      </c>
      <c r="I974" s="1">
        <f t="shared" ca="1" si="175"/>
        <v>0</v>
      </c>
      <c r="J974" s="7" t="str">
        <f t="shared" ca="1" si="176"/>
        <v/>
      </c>
      <c r="K974" s="1" t="str">
        <f ca="1">IF(J974="Linea_para_MAIL_creada_por_LuXML",IF(ISERROR(MATCH(INDIRECT(ADDRESS(ROW()-G974,7)),D:D,0)),J974,INDIRECT(ADDRESS(MATCH(INDIRECT(ADDRESS(ROW()-G974,7)),D:D,0),1))),J974)</f>
        <v/>
      </c>
      <c r="L974" s="7">
        <f t="shared" ca="1" si="177"/>
        <v>0</v>
      </c>
      <c r="M974" s="7" t="str">
        <f t="shared" ca="1" si="179"/>
        <v/>
      </c>
      <c r="N974" s="7">
        <f t="shared" ca="1" si="178"/>
        <v>0</v>
      </c>
      <c r="O974" s="9" t="str">
        <f ca="1">IF(N974&gt;-1,INDIRECT(ADDRESS(ROW(),13)),IF(N974&lt;N973,CONCATENATE("&lt;page-count count=",CHAR(34),1+LARGE(N:N,1)-LARGE(N:N,2),CHAR(34),"/&gt;"),INDIRECT(ADDRESS(ROW()-1,13))))</f>
        <v/>
      </c>
      <c r="P974" s="1">
        <f>IF(ROW()&lt;$S$4+2,IF('XML a procesar'!A973="",P973,IF(MID('XML a procesar'!A973,1,1)="&lt;",P973,P973+1)),P973)</f>
        <v>1</v>
      </c>
      <c r="Q974" s="3"/>
    </row>
    <row r="975" spans="1:17" x14ac:dyDescent="0.25">
      <c r="A975" s="1" t="str">
        <f>IF('XML a procesar'!A974&gt;0,'XML a procesar'!A974,"")</f>
        <v/>
      </c>
      <c r="B975" s="7">
        <f t="shared" si="169"/>
        <v>0</v>
      </c>
      <c r="C975" s="1">
        <f t="shared" si="172"/>
        <v>0</v>
      </c>
      <c r="D975" s="1">
        <f t="shared" si="170"/>
        <v>0</v>
      </c>
      <c r="E975" s="1">
        <f t="shared" si="173"/>
        <v>0</v>
      </c>
      <c r="F975" s="1" t="str">
        <f t="shared" ca="1" si="171"/>
        <v/>
      </c>
      <c r="G975" s="1">
        <f t="shared" ca="1" si="174"/>
        <v>0</v>
      </c>
      <c r="H975" s="1">
        <f ca="1">IF(AND(G974&gt;0,G975&gt;G974,NOT(ISERROR(MATCH(G974,D:D,0)))),H974+1,H974)</f>
        <v>0</v>
      </c>
      <c r="I975" s="1">
        <f t="shared" ca="1" si="175"/>
        <v>0</v>
      </c>
      <c r="J975" s="7" t="str">
        <f t="shared" ca="1" si="176"/>
        <v/>
      </c>
      <c r="K975" s="1" t="str">
        <f ca="1">IF(J975="Linea_para_MAIL_creada_por_LuXML",IF(ISERROR(MATCH(INDIRECT(ADDRESS(ROW()-G975,7)),D:D,0)),J975,INDIRECT(ADDRESS(MATCH(INDIRECT(ADDRESS(ROW()-G975,7)),D:D,0),1))),J975)</f>
        <v/>
      </c>
      <c r="L975" s="7">
        <f t="shared" ca="1" si="177"/>
        <v>0</v>
      </c>
      <c r="M975" s="7" t="str">
        <f t="shared" ca="1" si="179"/>
        <v/>
      </c>
      <c r="N975" s="7">
        <f t="shared" ca="1" si="178"/>
        <v>0</v>
      </c>
      <c r="O975" s="9" t="str">
        <f ca="1">IF(N975&gt;-1,INDIRECT(ADDRESS(ROW(),13)),IF(N975&lt;N974,CONCATENATE("&lt;page-count count=",CHAR(34),1+LARGE(N:N,1)-LARGE(N:N,2),CHAR(34),"/&gt;"),INDIRECT(ADDRESS(ROW()-1,13))))</f>
        <v/>
      </c>
      <c r="P975" s="1">
        <f>IF(ROW()&lt;$S$4+2,IF('XML a procesar'!A974="",P974,IF(MID('XML a procesar'!A974,1,1)="&lt;",P974,P974+1)),P974)</f>
        <v>1</v>
      </c>
      <c r="Q975" s="3"/>
    </row>
    <row r="976" spans="1:17" x14ac:dyDescent="0.25">
      <c r="A976" s="1" t="str">
        <f>IF('XML a procesar'!A975&gt;0,'XML a procesar'!A975,"")</f>
        <v/>
      </c>
      <c r="B976" s="7">
        <f t="shared" si="169"/>
        <v>0</v>
      </c>
      <c r="C976" s="1">
        <f t="shared" si="172"/>
        <v>0</v>
      </c>
      <c r="D976" s="1">
        <f t="shared" si="170"/>
        <v>0</v>
      </c>
      <c r="E976" s="1">
        <f t="shared" si="173"/>
        <v>0</v>
      </c>
      <c r="F976" s="1" t="str">
        <f t="shared" ca="1" si="171"/>
        <v/>
      </c>
      <c r="G976" s="1">
        <f t="shared" ca="1" si="174"/>
        <v>0</v>
      </c>
      <c r="H976" s="1">
        <f ca="1">IF(AND(G975&gt;0,G976&gt;G975,NOT(ISERROR(MATCH(G975,D:D,0)))),H975+1,H975)</f>
        <v>0</v>
      </c>
      <c r="I976" s="1">
        <f t="shared" ca="1" si="175"/>
        <v>0</v>
      </c>
      <c r="J976" s="7" t="str">
        <f t="shared" ca="1" si="176"/>
        <v/>
      </c>
      <c r="K976" s="1" t="str">
        <f ca="1">IF(J976="Linea_para_MAIL_creada_por_LuXML",IF(ISERROR(MATCH(INDIRECT(ADDRESS(ROW()-G976,7)),D:D,0)),J976,INDIRECT(ADDRESS(MATCH(INDIRECT(ADDRESS(ROW()-G976,7)),D:D,0),1))),J976)</f>
        <v/>
      </c>
      <c r="L976" s="7">
        <f t="shared" ca="1" si="177"/>
        <v>0</v>
      </c>
      <c r="M976" s="7" t="str">
        <f t="shared" ca="1" si="179"/>
        <v/>
      </c>
      <c r="N976" s="7">
        <f t="shared" ca="1" si="178"/>
        <v>0</v>
      </c>
      <c r="O976" s="9" t="str">
        <f ca="1">IF(N976&gt;-1,INDIRECT(ADDRESS(ROW(),13)),IF(N976&lt;N975,CONCATENATE("&lt;page-count count=",CHAR(34),1+LARGE(N:N,1)-LARGE(N:N,2),CHAR(34),"/&gt;"),INDIRECT(ADDRESS(ROW()-1,13))))</f>
        <v/>
      </c>
      <c r="P976" s="1">
        <f>IF(ROW()&lt;$S$4+2,IF('XML a procesar'!A975="",P975,IF(MID('XML a procesar'!A975,1,1)="&lt;",P975,P975+1)),P975)</f>
        <v>1</v>
      </c>
      <c r="Q976" s="3"/>
    </row>
    <row r="977" spans="1:17" x14ac:dyDescent="0.25">
      <c r="A977" s="1" t="str">
        <f>IF('XML a procesar'!A976&gt;0,'XML a procesar'!A976,"")</f>
        <v/>
      </c>
      <c r="B977" s="7">
        <f t="shared" si="169"/>
        <v>0</v>
      </c>
      <c r="C977" s="1">
        <f t="shared" si="172"/>
        <v>0</v>
      </c>
      <c r="D977" s="1">
        <f t="shared" si="170"/>
        <v>0</v>
      </c>
      <c r="E977" s="1">
        <f t="shared" si="173"/>
        <v>0</v>
      </c>
      <c r="F977" s="1" t="str">
        <f t="shared" ca="1" si="171"/>
        <v/>
      </c>
      <c r="G977" s="1">
        <f t="shared" ca="1" si="174"/>
        <v>0</v>
      </c>
      <c r="H977" s="1">
        <f ca="1">IF(AND(G976&gt;0,G977&gt;G976,NOT(ISERROR(MATCH(G976,D:D,0)))),H976+1,H976)</f>
        <v>0</v>
      </c>
      <c r="I977" s="1">
        <f t="shared" ca="1" si="175"/>
        <v>0</v>
      </c>
      <c r="J977" s="7" t="str">
        <f t="shared" ca="1" si="176"/>
        <v/>
      </c>
      <c r="K977" s="1" t="str">
        <f ca="1">IF(J977="Linea_para_MAIL_creada_por_LuXML",IF(ISERROR(MATCH(INDIRECT(ADDRESS(ROW()-G977,7)),D:D,0)),J977,INDIRECT(ADDRESS(MATCH(INDIRECT(ADDRESS(ROW()-G977,7)),D:D,0),1))),J977)</f>
        <v/>
      </c>
      <c r="L977" s="7">
        <f t="shared" ca="1" si="177"/>
        <v>0</v>
      </c>
      <c r="M977" s="7" t="str">
        <f t="shared" ca="1" si="179"/>
        <v/>
      </c>
      <c r="N977" s="7">
        <f t="shared" ca="1" si="178"/>
        <v>0</v>
      </c>
      <c r="O977" s="9" t="str">
        <f ca="1">IF(N977&gt;-1,INDIRECT(ADDRESS(ROW(),13)),IF(N977&lt;N976,CONCATENATE("&lt;page-count count=",CHAR(34),1+LARGE(N:N,1)-LARGE(N:N,2),CHAR(34),"/&gt;"),INDIRECT(ADDRESS(ROW()-1,13))))</f>
        <v/>
      </c>
      <c r="P977" s="1">
        <f>IF(ROW()&lt;$S$4+2,IF('XML a procesar'!A976="",P976,IF(MID('XML a procesar'!A976,1,1)="&lt;",P976,P976+1)),P976)</f>
        <v>1</v>
      </c>
      <c r="Q977" s="3"/>
    </row>
    <row r="978" spans="1:17" x14ac:dyDescent="0.25">
      <c r="A978" s="1" t="str">
        <f>IF('XML a procesar'!A977&gt;0,'XML a procesar'!A977,"")</f>
        <v/>
      </c>
      <c r="B978" s="7">
        <f t="shared" si="169"/>
        <v>0</v>
      </c>
      <c r="C978" s="1">
        <f t="shared" si="172"/>
        <v>0</v>
      </c>
      <c r="D978" s="1">
        <f t="shared" si="170"/>
        <v>0</v>
      </c>
      <c r="E978" s="1">
        <f t="shared" si="173"/>
        <v>0</v>
      </c>
      <c r="F978" s="1" t="str">
        <f t="shared" ca="1" si="171"/>
        <v/>
      </c>
      <c r="G978" s="1">
        <f t="shared" ca="1" si="174"/>
        <v>0</v>
      </c>
      <c r="H978" s="1">
        <f ca="1">IF(AND(G977&gt;0,G978&gt;G977,NOT(ISERROR(MATCH(G977,D:D,0)))),H977+1,H977)</f>
        <v>0</v>
      </c>
      <c r="I978" s="1">
        <f t="shared" ca="1" si="175"/>
        <v>0</v>
      </c>
      <c r="J978" s="7" t="str">
        <f t="shared" ca="1" si="176"/>
        <v/>
      </c>
      <c r="K978" s="1" t="str">
        <f ca="1">IF(J978="Linea_para_MAIL_creada_por_LuXML",IF(ISERROR(MATCH(INDIRECT(ADDRESS(ROW()-G978,7)),D:D,0)),J978,INDIRECT(ADDRESS(MATCH(INDIRECT(ADDRESS(ROW()-G978,7)),D:D,0),1))),J978)</f>
        <v/>
      </c>
      <c r="L978" s="7">
        <f t="shared" ca="1" si="177"/>
        <v>0</v>
      </c>
      <c r="M978" s="7" t="str">
        <f t="shared" ca="1" si="179"/>
        <v/>
      </c>
      <c r="N978" s="7">
        <f t="shared" ca="1" si="178"/>
        <v>0</v>
      </c>
      <c r="O978" s="9" t="str">
        <f ca="1">IF(N978&gt;-1,INDIRECT(ADDRESS(ROW(),13)),IF(N978&lt;N977,CONCATENATE("&lt;page-count count=",CHAR(34),1+LARGE(N:N,1)-LARGE(N:N,2),CHAR(34),"/&gt;"),INDIRECT(ADDRESS(ROW()-1,13))))</f>
        <v/>
      </c>
      <c r="P978" s="1">
        <f>IF(ROW()&lt;$S$4+2,IF('XML a procesar'!A977="",P977,IF(MID('XML a procesar'!A977,1,1)="&lt;",P977,P977+1)),P977)</f>
        <v>1</v>
      </c>
      <c r="Q978" s="3"/>
    </row>
    <row r="979" spans="1:17" x14ac:dyDescent="0.25">
      <c r="A979" s="1" t="str">
        <f>IF('XML a procesar'!A978&gt;0,'XML a procesar'!A978,"")</f>
        <v/>
      </c>
      <c r="B979" s="7">
        <f t="shared" si="169"/>
        <v>0</v>
      </c>
      <c r="C979" s="1">
        <f t="shared" si="172"/>
        <v>0</v>
      </c>
      <c r="D979" s="1">
        <f t="shared" si="170"/>
        <v>0</v>
      </c>
      <c r="E979" s="1">
        <f t="shared" si="173"/>
        <v>0</v>
      </c>
      <c r="F979" s="1" t="str">
        <f t="shared" ca="1" si="171"/>
        <v/>
      </c>
      <c r="G979" s="1">
        <f t="shared" ca="1" si="174"/>
        <v>0</v>
      </c>
      <c r="H979" s="1">
        <f ca="1">IF(AND(G978&gt;0,G979&gt;G978,NOT(ISERROR(MATCH(G978,D:D,0)))),H978+1,H978)</f>
        <v>0</v>
      </c>
      <c r="I979" s="1">
        <f t="shared" ca="1" si="175"/>
        <v>0</v>
      </c>
      <c r="J979" s="7" t="str">
        <f t="shared" ca="1" si="176"/>
        <v/>
      </c>
      <c r="K979" s="1" t="str">
        <f ca="1">IF(J979="Linea_para_MAIL_creada_por_LuXML",IF(ISERROR(MATCH(INDIRECT(ADDRESS(ROW()-G979,7)),D:D,0)),J979,INDIRECT(ADDRESS(MATCH(INDIRECT(ADDRESS(ROW()-G979,7)),D:D,0),1))),J979)</f>
        <v/>
      </c>
      <c r="L979" s="7">
        <f t="shared" ca="1" si="177"/>
        <v>0</v>
      </c>
      <c r="M979" s="7" t="str">
        <f t="shared" ca="1" si="179"/>
        <v/>
      </c>
      <c r="N979" s="7">
        <f t="shared" ca="1" si="178"/>
        <v>0</v>
      </c>
      <c r="O979" s="9" t="str">
        <f ca="1">IF(N979&gt;-1,INDIRECT(ADDRESS(ROW(),13)),IF(N979&lt;N978,CONCATENATE("&lt;page-count count=",CHAR(34),1+LARGE(N:N,1)-LARGE(N:N,2),CHAR(34),"/&gt;"),INDIRECT(ADDRESS(ROW()-1,13))))</f>
        <v/>
      </c>
      <c r="P979" s="1">
        <f>IF(ROW()&lt;$S$4+2,IF('XML a procesar'!A978="",P978,IF(MID('XML a procesar'!A978,1,1)="&lt;",P978,P978+1)),P978)</f>
        <v>1</v>
      </c>
      <c r="Q979" s="3"/>
    </row>
    <row r="980" spans="1:17" x14ac:dyDescent="0.25">
      <c r="A980" s="1" t="str">
        <f>IF('XML a procesar'!A979&gt;0,'XML a procesar'!A979,"")</f>
        <v/>
      </c>
      <c r="B980" s="7">
        <f t="shared" si="169"/>
        <v>0</v>
      </c>
      <c r="C980" s="1">
        <f t="shared" si="172"/>
        <v>0</v>
      </c>
      <c r="D980" s="1">
        <f t="shared" si="170"/>
        <v>0</v>
      </c>
      <c r="E980" s="1">
        <f t="shared" si="173"/>
        <v>0</v>
      </c>
      <c r="F980" s="1" t="str">
        <f t="shared" ca="1" si="171"/>
        <v/>
      </c>
      <c r="G980" s="1">
        <f t="shared" ca="1" si="174"/>
        <v>0</v>
      </c>
      <c r="H980" s="1">
        <f ca="1">IF(AND(G979&gt;0,G980&gt;G979,NOT(ISERROR(MATCH(G979,D:D,0)))),H979+1,H979)</f>
        <v>0</v>
      </c>
      <c r="I980" s="1">
        <f t="shared" ca="1" si="175"/>
        <v>0</v>
      </c>
      <c r="J980" s="7" t="str">
        <f t="shared" ca="1" si="176"/>
        <v/>
      </c>
      <c r="K980" s="1" t="str">
        <f ca="1">IF(J980="Linea_para_MAIL_creada_por_LuXML",IF(ISERROR(MATCH(INDIRECT(ADDRESS(ROW()-G980,7)),D:D,0)),J980,INDIRECT(ADDRESS(MATCH(INDIRECT(ADDRESS(ROW()-G980,7)),D:D,0),1))),J980)</f>
        <v/>
      </c>
      <c r="L980" s="7">
        <f t="shared" ca="1" si="177"/>
        <v>0</v>
      </c>
      <c r="M980" s="7" t="str">
        <f t="shared" ca="1" si="179"/>
        <v/>
      </c>
      <c r="N980" s="7">
        <f t="shared" ca="1" si="178"/>
        <v>0</v>
      </c>
      <c r="O980" s="9" t="str">
        <f ca="1">IF(N980&gt;-1,INDIRECT(ADDRESS(ROW(),13)),IF(N980&lt;N979,CONCATENATE("&lt;page-count count=",CHAR(34),1+LARGE(N:N,1)-LARGE(N:N,2),CHAR(34),"/&gt;"),INDIRECT(ADDRESS(ROW()-1,13))))</f>
        <v/>
      </c>
      <c r="P980" s="1">
        <f>IF(ROW()&lt;$S$4+2,IF('XML a procesar'!A979="",P979,IF(MID('XML a procesar'!A979,1,1)="&lt;",P979,P979+1)),P979)</f>
        <v>1</v>
      </c>
      <c r="Q980" s="3"/>
    </row>
    <row r="981" spans="1:17" x14ac:dyDescent="0.25">
      <c r="A981" s="1" t="str">
        <f>IF('XML a procesar'!A980&gt;0,'XML a procesar'!A980,"")</f>
        <v/>
      </c>
      <c r="B981" s="7">
        <f t="shared" si="169"/>
        <v>0</v>
      </c>
      <c r="C981" s="1">
        <f t="shared" si="172"/>
        <v>0</v>
      </c>
      <c r="D981" s="1">
        <f t="shared" si="170"/>
        <v>0</v>
      </c>
      <c r="E981" s="1">
        <f t="shared" si="173"/>
        <v>0</v>
      </c>
      <c r="F981" s="1" t="str">
        <f t="shared" ca="1" si="171"/>
        <v/>
      </c>
      <c r="G981" s="1">
        <f t="shared" ca="1" si="174"/>
        <v>0</v>
      </c>
      <c r="H981" s="1">
        <f ca="1">IF(AND(G980&gt;0,G981&gt;G980,NOT(ISERROR(MATCH(G980,D:D,0)))),H980+1,H980)</f>
        <v>0</v>
      </c>
      <c r="I981" s="1">
        <f t="shared" ca="1" si="175"/>
        <v>0</v>
      </c>
      <c r="J981" s="7" t="str">
        <f t="shared" ca="1" si="176"/>
        <v/>
      </c>
      <c r="K981" s="1" t="str">
        <f ca="1">IF(J981="Linea_para_MAIL_creada_por_LuXML",IF(ISERROR(MATCH(INDIRECT(ADDRESS(ROW()-G981,7)),D:D,0)),J981,INDIRECT(ADDRESS(MATCH(INDIRECT(ADDRESS(ROW()-G981,7)),D:D,0),1))),J981)</f>
        <v/>
      </c>
      <c r="L981" s="7">
        <f t="shared" ca="1" si="177"/>
        <v>0</v>
      </c>
      <c r="M981" s="7" t="str">
        <f t="shared" ca="1" si="179"/>
        <v/>
      </c>
      <c r="N981" s="7">
        <f t="shared" ca="1" si="178"/>
        <v>0</v>
      </c>
      <c r="O981" s="9" t="str">
        <f ca="1">IF(N981&gt;-1,INDIRECT(ADDRESS(ROW(),13)),IF(N981&lt;N980,CONCATENATE("&lt;page-count count=",CHAR(34),1+LARGE(N:N,1)-LARGE(N:N,2),CHAR(34),"/&gt;"),INDIRECT(ADDRESS(ROW()-1,13))))</f>
        <v/>
      </c>
      <c r="P981" s="1">
        <f>IF(ROW()&lt;$S$4+2,IF('XML a procesar'!A980="",P980,IF(MID('XML a procesar'!A980,1,1)="&lt;",P980,P980+1)),P980)</f>
        <v>1</v>
      </c>
      <c r="Q981" s="3"/>
    </row>
    <row r="982" spans="1:17" x14ac:dyDescent="0.25">
      <c r="A982" s="1" t="str">
        <f>IF('XML a procesar'!A981&gt;0,'XML a procesar'!A981,"")</f>
        <v/>
      </c>
      <c r="B982" s="7">
        <f t="shared" si="169"/>
        <v>0</v>
      </c>
      <c r="C982" s="1">
        <f t="shared" si="172"/>
        <v>0</v>
      </c>
      <c r="D982" s="1">
        <f t="shared" si="170"/>
        <v>0</v>
      </c>
      <c r="E982" s="1">
        <f t="shared" si="173"/>
        <v>0</v>
      </c>
      <c r="F982" s="1" t="str">
        <f t="shared" ca="1" si="171"/>
        <v/>
      </c>
      <c r="G982" s="1">
        <f t="shared" ca="1" si="174"/>
        <v>0</v>
      </c>
      <c r="H982" s="1">
        <f ca="1">IF(AND(G981&gt;0,G982&gt;G981,NOT(ISERROR(MATCH(G981,D:D,0)))),H981+1,H981)</f>
        <v>0</v>
      </c>
      <c r="I982" s="1">
        <f t="shared" ca="1" si="175"/>
        <v>0</v>
      </c>
      <c r="J982" s="7" t="str">
        <f t="shared" ca="1" si="176"/>
        <v/>
      </c>
      <c r="K982" s="1" t="str">
        <f ca="1">IF(J982="Linea_para_MAIL_creada_por_LuXML",IF(ISERROR(MATCH(INDIRECT(ADDRESS(ROW()-G982,7)),D:D,0)),J982,INDIRECT(ADDRESS(MATCH(INDIRECT(ADDRESS(ROW()-G982,7)),D:D,0),1))),J982)</f>
        <v/>
      </c>
      <c r="L982" s="7">
        <f t="shared" ca="1" si="177"/>
        <v>0</v>
      </c>
      <c r="M982" s="7" t="str">
        <f t="shared" ca="1" si="179"/>
        <v/>
      </c>
      <c r="N982" s="7">
        <f t="shared" ca="1" si="178"/>
        <v>0</v>
      </c>
      <c r="O982" s="9" t="str">
        <f ca="1">IF(N982&gt;-1,INDIRECT(ADDRESS(ROW(),13)),IF(N982&lt;N981,CONCATENATE("&lt;page-count count=",CHAR(34),1+LARGE(N:N,1)-LARGE(N:N,2),CHAR(34),"/&gt;"),INDIRECT(ADDRESS(ROW()-1,13))))</f>
        <v/>
      </c>
      <c r="P982" s="1">
        <f>IF(ROW()&lt;$S$4+2,IF('XML a procesar'!A981="",P981,IF(MID('XML a procesar'!A981,1,1)="&lt;",P981,P981+1)),P981)</f>
        <v>1</v>
      </c>
      <c r="Q982" s="3"/>
    </row>
    <row r="983" spans="1:17" x14ac:dyDescent="0.25">
      <c r="A983" s="1" t="str">
        <f>IF('XML a procesar'!A982&gt;0,'XML a procesar'!A982,"")</f>
        <v/>
      </c>
      <c r="B983" s="7">
        <f t="shared" si="169"/>
        <v>0</v>
      </c>
      <c r="C983" s="1">
        <f t="shared" si="172"/>
        <v>0</v>
      </c>
      <c r="D983" s="1">
        <f t="shared" si="170"/>
        <v>0</v>
      </c>
      <c r="E983" s="1">
        <f t="shared" si="173"/>
        <v>0</v>
      </c>
      <c r="F983" s="1" t="str">
        <f t="shared" ca="1" si="171"/>
        <v/>
      </c>
      <c r="G983" s="1">
        <f t="shared" ca="1" si="174"/>
        <v>0</v>
      </c>
      <c r="H983" s="1">
        <f ca="1">IF(AND(G982&gt;0,G983&gt;G982,NOT(ISERROR(MATCH(G982,D:D,0)))),H982+1,H982)</f>
        <v>0</v>
      </c>
      <c r="I983" s="1">
        <f t="shared" ca="1" si="175"/>
        <v>0</v>
      </c>
      <c r="J983" s="7" t="str">
        <f t="shared" ca="1" si="176"/>
        <v/>
      </c>
      <c r="K983" s="1" t="str">
        <f ca="1">IF(J983="Linea_para_MAIL_creada_por_LuXML",IF(ISERROR(MATCH(INDIRECT(ADDRESS(ROW()-G983,7)),D:D,0)),J983,INDIRECT(ADDRESS(MATCH(INDIRECT(ADDRESS(ROW()-G983,7)),D:D,0),1))),J983)</f>
        <v/>
      </c>
      <c r="L983" s="7">
        <f t="shared" ca="1" si="177"/>
        <v>0</v>
      </c>
      <c r="M983" s="7" t="str">
        <f t="shared" ca="1" si="179"/>
        <v/>
      </c>
      <c r="N983" s="7">
        <f t="shared" ca="1" si="178"/>
        <v>0</v>
      </c>
      <c r="O983" s="9" t="str">
        <f ca="1">IF(N983&gt;-1,INDIRECT(ADDRESS(ROW(),13)),IF(N983&lt;N982,CONCATENATE("&lt;page-count count=",CHAR(34),1+LARGE(N:N,1)-LARGE(N:N,2),CHAR(34),"/&gt;"),INDIRECT(ADDRESS(ROW()-1,13))))</f>
        <v/>
      </c>
      <c r="P983" s="1">
        <f>IF(ROW()&lt;$S$4+2,IF('XML a procesar'!A982="",P982,IF(MID('XML a procesar'!A982,1,1)="&lt;",P982,P982+1)),P982)</f>
        <v>1</v>
      </c>
      <c r="Q983" s="3"/>
    </row>
    <row r="984" spans="1:17" x14ac:dyDescent="0.25">
      <c r="A984" s="1" t="str">
        <f>IF('XML a procesar'!A983&gt;0,'XML a procesar'!A983,"")</f>
        <v/>
      </c>
      <c r="B984" s="7">
        <f t="shared" si="169"/>
        <v>0</v>
      </c>
      <c r="C984" s="1">
        <f t="shared" si="172"/>
        <v>0</v>
      </c>
      <c r="D984" s="1">
        <f t="shared" si="170"/>
        <v>0</v>
      </c>
      <c r="E984" s="1">
        <f t="shared" si="173"/>
        <v>0</v>
      </c>
      <c r="F984" s="1" t="str">
        <f t="shared" ca="1" si="171"/>
        <v/>
      </c>
      <c r="G984" s="1">
        <f t="shared" ca="1" si="174"/>
        <v>0</v>
      </c>
      <c r="H984" s="1">
        <f ca="1">IF(AND(G983&gt;0,G984&gt;G983,NOT(ISERROR(MATCH(G983,D:D,0)))),H983+1,H983)</f>
        <v>0</v>
      </c>
      <c r="I984" s="1">
        <f t="shared" ca="1" si="175"/>
        <v>0</v>
      </c>
      <c r="J984" s="7" t="str">
        <f t="shared" ca="1" si="176"/>
        <v/>
      </c>
      <c r="K984" s="1" t="str">
        <f ca="1">IF(J984="Linea_para_MAIL_creada_por_LuXML",IF(ISERROR(MATCH(INDIRECT(ADDRESS(ROW()-G984,7)),D:D,0)),J984,INDIRECT(ADDRESS(MATCH(INDIRECT(ADDRESS(ROW()-G984,7)),D:D,0),1))),J984)</f>
        <v/>
      </c>
      <c r="L984" s="7">
        <f t="shared" ca="1" si="177"/>
        <v>0</v>
      </c>
      <c r="M984" s="7" t="str">
        <f t="shared" ca="1" si="179"/>
        <v/>
      </c>
      <c r="N984" s="7">
        <f t="shared" ca="1" si="178"/>
        <v>0</v>
      </c>
      <c r="O984" s="9" t="str">
        <f ca="1">IF(N984&gt;-1,INDIRECT(ADDRESS(ROW(),13)),IF(N984&lt;N983,CONCATENATE("&lt;page-count count=",CHAR(34),1+LARGE(N:N,1)-LARGE(N:N,2),CHAR(34),"/&gt;"),INDIRECT(ADDRESS(ROW()-1,13))))</f>
        <v/>
      </c>
      <c r="P984" s="1">
        <f>IF(ROW()&lt;$S$4+2,IF('XML a procesar'!A983="",P983,IF(MID('XML a procesar'!A983,1,1)="&lt;",P983,P983+1)),P983)</f>
        <v>1</v>
      </c>
      <c r="Q984" s="3"/>
    </row>
    <row r="985" spans="1:17" x14ac:dyDescent="0.25">
      <c r="A985" s="1" t="str">
        <f>IF('XML a procesar'!A984&gt;0,'XML a procesar'!A984,"")</f>
        <v/>
      </c>
      <c r="B985" s="7">
        <f t="shared" si="169"/>
        <v>0</v>
      </c>
      <c r="C985" s="1">
        <f t="shared" si="172"/>
        <v>0</v>
      </c>
      <c r="D985" s="1">
        <f t="shared" si="170"/>
        <v>0</v>
      </c>
      <c r="E985" s="1">
        <f t="shared" si="173"/>
        <v>0</v>
      </c>
      <c r="F985" s="1" t="str">
        <f t="shared" ca="1" si="171"/>
        <v/>
      </c>
      <c r="G985" s="1">
        <f t="shared" ca="1" si="174"/>
        <v>0</v>
      </c>
      <c r="H985" s="1">
        <f ca="1">IF(AND(G984&gt;0,G985&gt;G984,NOT(ISERROR(MATCH(G984,D:D,0)))),H984+1,H984)</f>
        <v>0</v>
      </c>
      <c r="I985" s="1">
        <f t="shared" ca="1" si="175"/>
        <v>0</v>
      </c>
      <c r="J985" s="7" t="str">
        <f t="shared" ca="1" si="176"/>
        <v/>
      </c>
      <c r="K985" s="1" t="str">
        <f ca="1">IF(J985="Linea_para_MAIL_creada_por_LuXML",IF(ISERROR(MATCH(INDIRECT(ADDRESS(ROW()-G985,7)),D:D,0)),J985,INDIRECT(ADDRESS(MATCH(INDIRECT(ADDRESS(ROW()-G985,7)),D:D,0),1))),J985)</f>
        <v/>
      </c>
      <c r="L985" s="7">
        <f t="shared" ca="1" si="177"/>
        <v>0</v>
      </c>
      <c r="M985" s="7" t="str">
        <f t="shared" ca="1" si="179"/>
        <v/>
      </c>
      <c r="N985" s="7">
        <f t="shared" ca="1" si="178"/>
        <v>0</v>
      </c>
      <c r="O985" s="9" t="str">
        <f ca="1">IF(N985&gt;-1,INDIRECT(ADDRESS(ROW(),13)),IF(N985&lt;N984,CONCATENATE("&lt;page-count count=",CHAR(34),1+LARGE(N:N,1)-LARGE(N:N,2),CHAR(34),"/&gt;"),INDIRECT(ADDRESS(ROW()-1,13))))</f>
        <v/>
      </c>
      <c r="P985" s="1">
        <f>IF(ROW()&lt;$S$4+2,IF('XML a procesar'!A984="",P984,IF(MID('XML a procesar'!A984,1,1)="&lt;",P984,P984+1)),P984)</f>
        <v>1</v>
      </c>
      <c r="Q985" s="3"/>
    </row>
    <row r="986" spans="1:17" x14ac:dyDescent="0.25">
      <c r="A986" s="1" t="str">
        <f>IF('XML a procesar'!A985&gt;0,'XML a procesar'!A985,"")</f>
        <v/>
      </c>
      <c r="B986" s="7">
        <f t="shared" si="169"/>
        <v>0</v>
      </c>
      <c r="C986" s="1">
        <f t="shared" si="172"/>
        <v>0</v>
      </c>
      <c r="D986" s="1">
        <f t="shared" si="170"/>
        <v>0</v>
      </c>
      <c r="E986" s="1">
        <f t="shared" si="173"/>
        <v>0</v>
      </c>
      <c r="F986" s="1" t="str">
        <f t="shared" ca="1" si="171"/>
        <v/>
      </c>
      <c r="G986" s="1">
        <f t="shared" ca="1" si="174"/>
        <v>0</v>
      </c>
      <c r="H986" s="1">
        <f ca="1">IF(AND(G985&gt;0,G986&gt;G985,NOT(ISERROR(MATCH(G985,D:D,0)))),H985+1,H985)</f>
        <v>0</v>
      </c>
      <c r="I986" s="1">
        <f t="shared" ca="1" si="175"/>
        <v>0</v>
      </c>
      <c r="J986" s="7" t="str">
        <f t="shared" ca="1" si="176"/>
        <v/>
      </c>
      <c r="K986" s="1" t="str">
        <f ca="1">IF(J986="Linea_para_MAIL_creada_por_LuXML",IF(ISERROR(MATCH(INDIRECT(ADDRESS(ROW()-G986,7)),D:D,0)),J986,INDIRECT(ADDRESS(MATCH(INDIRECT(ADDRESS(ROW()-G986,7)),D:D,0),1))),J986)</f>
        <v/>
      </c>
      <c r="L986" s="7">
        <f t="shared" ca="1" si="177"/>
        <v>0</v>
      </c>
      <c r="M986" s="7" t="str">
        <f t="shared" ca="1" si="179"/>
        <v/>
      </c>
      <c r="N986" s="7">
        <f t="shared" ca="1" si="178"/>
        <v>0</v>
      </c>
      <c r="O986" s="9" t="str">
        <f ca="1">IF(N986&gt;-1,INDIRECT(ADDRESS(ROW(),13)),IF(N986&lt;N985,CONCATENATE("&lt;page-count count=",CHAR(34),1+LARGE(N:N,1)-LARGE(N:N,2),CHAR(34),"/&gt;"),INDIRECT(ADDRESS(ROW()-1,13))))</f>
        <v/>
      </c>
      <c r="P986" s="1">
        <f>IF(ROW()&lt;$S$4+2,IF('XML a procesar'!A985="",P985,IF(MID('XML a procesar'!A985,1,1)="&lt;",P985,P985+1)),P985)</f>
        <v>1</v>
      </c>
      <c r="Q986" s="3"/>
    </row>
    <row r="987" spans="1:17" x14ac:dyDescent="0.25">
      <c r="A987" s="1" t="str">
        <f>IF('XML a procesar'!A986&gt;0,'XML a procesar'!A986,"")</f>
        <v/>
      </c>
      <c r="B987" s="7">
        <f t="shared" si="169"/>
        <v>0</v>
      </c>
      <c r="C987" s="1">
        <f t="shared" si="172"/>
        <v>0</v>
      </c>
      <c r="D987" s="1">
        <f t="shared" si="170"/>
        <v>0</v>
      </c>
      <c r="E987" s="1">
        <f t="shared" si="173"/>
        <v>0</v>
      </c>
      <c r="F987" s="1" t="str">
        <f t="shared" ca="1" si="171"/>
        <v/>
      </c>
      <c r="G987" s="1">
        <f t="shared" ca="1" si="174"/>
        <v>0</v>
      </c>
      <c r="H987" s="1">
        <f ca="1">IF(AND(G986&gt;0,G987&gt;G986,NOT(ISERROR(MATCH(G986,D:D,0)))),H986+1,H986)</f>
        <v>0</v>
      </c>
      <c r="I987" s="1">
        <f t="shared" ca="1" si="175"/>
        <v>0</v>
      </c>
      <c r="J987" s="7" t="str">
        <f t="shared" ca="1" si="176"/>
        <v/>
      </c>
      <c r="K987" s="1" t="str">
        <f ca="1">IF(J987="Linea_para_MAIL_creada_por_LuXML",IF(ISERROR(MATCH(INDIRECT(ADDRESS(ROW()-G987,7)),D:D,0)),J987,INDIRECT(ADDRESS(MATCH(INDIRECT(ADDRESS(ROW()-G987,7)),D:D,0),1))),J987)</f>
        <v/>
      </c>
      <c r="L987" s="7">
        <f t="shared" ca="1" si="177"/>
        <v>0</v>
      </c>
      <c r="M987" s="7" t="str">
        <f t="shared" ca="1" si="179"/>
        <v/>
      </c>
      <c r="N987" s="7">
        <f t="shared" ca="1" si="178"/>
        <v>0</v>
      </c>
      <c r="O987" s="9" t="str">
        <f ca="1">IF(N987&gt;-1,INDIRECT(ADDRESS(ROW(),13)),IF(N987&lt;N986,CONCATENATE("&lt;page-count count=",CHAR(34),1+LARGE(N:N,1)-LARGE(N:N,2),CHAR(34),"/&gt;"),INDIRECT(ADDRESS(ROW()-1,13))))</f>
        <v/>
      </c>
      <c r="P987" s="1">
        <f>IF(ROW()&lt;$S$4+2,IF('XML a procesar'!A986="",P986,IF(MID('XML a procesar'!A986,1,1)="&lt;",P986,P986+1)),P986)</f>
        <v>1</v>
      </c>
      <c r="Q987" s="3"/>
    </row>
    <row r="988" spans="1:17" x14ac:dyDescent="0.25">
      <c r="A988" s="1" t="str">
        <f>IF('XML a procesar'!A987&gt;0,'XML a procesar'!A987,"")</f>
        <v/>
      </c>
      <c r="B988" s="7">
        <f t="shared" si="169"/>
        <v>0</v>
      </c>
      <c r="C988" s="1">
        <f t="shared" si="172"/>
        <v>0</v>
      </c>
      <c r="D988" s="1">
        <f t="shared" si="170"/>
        <v>0</v>
      </c>
      <c r="E988" s="1">
        <f t="shared" si="173"/>
        <v>0</v>
      </c>
      <c r="F988" s="1" t="str">
        <f t="shared" ca="1" si="171"/>
        <v/>
      </c>
      <c r="G988" s="1">
        <f t="shared" ca="1" si="174"/>
        <v>0</v>
      </c>
      <c r="H988" s="1">
        <f ca="1">IF(AND(G987&gt;0,G988&gt;G987,NOT(ISERROR(MATCH(G987,D:D,0)))),H987+1,H987)</f>
        <v>0</v>
      </c>
      <c r="I988" s="1">
        <f t="shared" ca="1" si="175"/>
        <v>0</v>
      </c>
      <c r="J988" s="7" t="str">
        <f t="shared" ca="1" si="176"/>
        <v/>
      </c>
      <c r="K988" s="1" t="str">
        <f ca="1">IF(J988="Linea_para_MAIL_creada_por_LuXML",IF(ISERROR(MATCH(INDIRECT(ADDRESS(ROW()-G988,7)),D:D,0)),J988,INDIRECT(ADDRESS(MATCH(INDIRECT(ADDRESS(ROW()-G988,7)),D:D,0),1))),J988)</f>
        <v/>
      </c>
      <c r="L988" s="7">
        <f t="shared" ca="1" si="177"/>
        <v>0</v>
      </c>
      <c r="M988" s="7" t="str">
        <f t="shared" ca="1" si="179"/>
        <v/>
      </c>
      <c r="N988" s="7">
        <f t="shared" ca="1" si="178"/>
        <v>0</v>
      </c>
      <c r="O988" s="9" t="str">
        <f ca="1">IF(N988&gt;-1,INDIRECT(ADDRESS(ROW(),13)),IF(N988&lt;N987,CONCATENATE("&lt;page-count count=",CHAR(34),1+LARGE(N:N,1)-LARGE(N:N,2),CHAR(34),"/&gt;"),INDIRECT(ADDRESS(ROW()-1,13))))</f>
        <v/>
      </c>
      <c r="P988" s="1">
        <f>IF(ROW()&lt;$S$4+2,IF('XML a procesar'!A987="",P987,IF(MID('XML a procesar'!A987,1,1)="&lt;",P987,P987+1)),P987)</f>
        <v>1</v>
      </c>
      <c r="Q988" s="3"/>
    </row>
    <row r="989" spans="1:17" x14ac:dyDescent="0.25">
      <c r="A989" s="1" t="str">
        <f>IF('XML a procesar'!A988&gt;0,'XML a procesar'!A988,"")</f>
        <v/>
      </c>
      <c r="B989" s="7">
        <f t="shared" si="169"/>
        <v>0</v>
      </c>
      <c r="C989" s="1">
        <f t="shared" si="172"/>
        <v>0</v>
      </c>
      <c r="D989" s="1">
        <f t="shared" si="170"/>
        <v>0</v>
      </c>
      <c r="E989" s="1">
        <f t="shared" si="173"/>
        <v>0</v>
      </c>
      <c r="F989" s="1" t="str">
        <f t="shared" ca="1" si="171"/>
        <v/>
      </c>
      <c r="G989" s="1">
        <f t="shared" ca="1" si="174"/>
        <v>0</v>
      </c>
      <c r="H989" s="1">
        <f ca="1">IF(AND(G988&gt;0,G989&gt;G988,NOT(ISERROR(MATCH(G988,D:D,0)))),H988+1,H988)</f>
        <v>0</v>
      </c>
      <c r="I989" s="1">
        <f t="shared" ca="1" si="175"/>
        <v>0</v>
      </c>
      <c r="J989" s="7" t="str">
        <f t="shared" ca="1" si="176"/>
        <v/>
      </c>
      <c r="K989" s="1" t="str">
        <f ca="1">IF(J989="Linea_para_MAIL_creada_por_LuXML",IF(ISERROR(MATCH(INDIRECT(ADDRESS(ROW()-G989,7)),D:D,0)),J989,INDIRECT(ADDRESS(MATCH(INDIRECT(ADDRESS(ROW()-G989,7)),D:D,0),1))),J989)</f>
        <v/>
      </c>
      <c r="L989" s="7">
        <f t="shared" ca="1" si="177"/>
        <v>0</v>
      </c>
      <c r="M989" s="7" t="str">
        <f t="shared" ca="1" si="179"/>
        <v/>
      </c>
      <c r="N989" s="7">
        <f t="shared" ca="1" si="178"/>
        <v>0</v>
      </c>
      <c r="O989" s="9" t="str">
        <f ca="1">IF(N989&gt;-1,INDIRECT(ADDRESS(ROW(),13)),IF(N989&lt;N988,CONCATENATE("&lt;page-count count=",CHAR(34),1+LARGE(N:N,1)-LARGE(N:N,2),CHAR(34),"/&gt;"),INDIRECT(ADDRESS(ROW()-1,13))))</f>
        <v/>
      </c>
      <c r="P989" s="1">
        <f>IF(ROW()&lt;$S$4+2,IF('XML a procesar'!A988="",P988,IF(MID('XML a procesar'!A988,1,1)="&lt;",P988,P988+1)),P988)</f>
        <v>1</v>
      </c>
      <c r="Q989" s="3"/>
    </row>
    <row r="990" spans="1:17" x14ac:dyDescent="0.25">
      <c r="A990" s="1" t="str">
        <f>IF('XML a procesar'!A989&gt;0,'XML a procesar'!A989,"")</f>
        <v/>
      </c>
      <c r="B990" s="7">
        <f t="shared" si="169"/>
        <v>0</v>
      </c>
      <c r="C990" s="1">
        <f t="shared" si="172"/>
        <v>0</v>
      </c>
      <c r="D990" s="1">
        <f t="shared" si="170"/>
        <v>0</v>
      </c>
      <c r="E990" s="1">
        <f t="shared" si="173"/>
        <v>0</v>
      </c>
      <c r="F990" s="1" t="str">
        <f t="shared" ca="1" si="171"/>
        <v/>
      </c>
      <c r="G990" s="1">
        <f t="shared" ca="1" si="174"/>
        <v>0</v>
      </c>
      <c r="H990" s="1">
        <f ca="1">IF(AND(G989&gt;0,G990&gt;G989,NOT(ISERROR(MATCH(G989,D:D,0)))),H989+1,H989)</f>
        <v>0</v>
      </c>
      <c r="I990" s="1">
        <f t="shared" ca="1" si="175"/>
        <v>0</v>
      </c>
      <c r="J990" s="7" t="str">
        <f t="shared" ca="1" si="176"/>
        <v/>
      </c>
      <c r="K990" s="1" t="str">
        <f ca="1">IF(J990="Linea_para_MAIL_creada_por_LuXML",IF(ISERROR(MATCH(INDIRECT(ADDRESS(ROW()-G990,7)),D:D,0)),J990,INDIRECT(ADDRESS(MATCH(INDIRECT(ADDRESS(ROW()-G990,7)),D:D,0),1))),J990)</f>
        <v/>
      </c>
      <c r="L990" s="7">
        <f t="shared" ca="1" si="177"/>
        <v>0</v>
      </c>
      <c r="M990" s="7" t="str">
        <f t="shared" ca="1" si="179"/>
        <v/>
      </c>
      <c r="N990" s="7">
        <f t="shared" ca="1" si="178"/>
        <v>0</v>
      </c>
      <c r="O990" s="9" t="str">
        <f ca="1">IF(N990&gt;-1,INDIRECT(ADDRESS(ROW(),13)),IF(N990&lt;N989,CONCATENATE("&lt;page-count count=",CHAR(34),1+LARGE(N:N,1)-LARGE(N:N,2),CHAR(34),"/&gt;"),INDIRECT(ADDRESS(ROW()-1,13))))</f>
        <v/>
      </c>
      <c r="P990" s="1">
        <f>IF(ROW()&lt;$S$4+2,IF('XML a procesar'!A989="",P989,IF(MID('XML a procesar'!A989,1,1)="&lt;",P989,P989+1)),P989)</f>
        <v>1</v>
      </c>
      <c r="Q990" s="3"/>
    </row>
    <row r="991" spans="1:17" x14ac:dyDescent="0.25">
      <c r="A991" s="1" t="str">
        <f>IF('XML a procesar'!A990&gt;0,'XML a procesar'!A990,"")</f>
        <v/>
      </c>
      <c r="B991" s="7">
        <f t="shared" si="169"/>
        <v>0</v>
      </c>
      <c r="C991" s="1">
        <f t="shared" si="172"/>
        <v>0</v>
      </c>
      <c r="D991" s="1">
        <f t="shared" si="170"/>
        <v>0</v>
      </c>
      <c r="E991" s="1">
        <f t="shared" si="173"/>
        <v>0</v>
      </c>
      <c r="F991" s="1" t="str">
        <f t="shared" ca="1" si="171"/>
        <v/>
      </c>
      <c r="G991" s="1">
        <f t="shared" ca="1" si="174"/>
        <v>0</v>
      </c>
      <c r="H991" s="1">
        <f ca="1">IF(AND(G990&gt;0,G991&gt;G990,NOT(ISERROR(MATCH(G990,D:D,0)))),H990+1,H990)</f>
        <v>0</v>
      </c>
      <c r="I991" s="1">
        <f t="shared" ca="1" si="175"/>
        <v>0</v>
      </c>
      <c r="J991" s="7" t="str">
        <f t="shared" ca="1" si="176"/>
        <v/>
      </c>
      <c r="K991" s="1" t="str">
        <f ca="1">IF(J991="Linea_para_MAIL_creada_por_LuXML",IF(ISERROR(MATCH(INDIRECT(ADDRESS(ROW()-G991,7)),D:D,0)),J991,INDIRECT(ADDRESS(MATCH(INDIRECT(ADDRESS(ROW()-G991,7)),D:D,0),1))),J991)</f>
        <v/>
      </c>
      <c r="L991" s="7">
        <f t="shared" ca="1" si="177"/>
        <v>0</v>
      </c>
      <c r="M991" s="7" t="str">
        <f t="shared" ca="1" si="179"/>
        <v/>
      </c>
      <c r="N991" s="7">
        <f t="shared" ca="1" si="178"/>
        <v>0</v>
      </c>
      <c r="O991" s="9" t="str">
        <f ca="1">IF(N991&gt;-1,INDIRECT(ADDRESS(ROW(),13)),IF(N991&lt;N990,CONCATENATE("&lt;page-count count=",CHAR(34),1+LARGE(N:N,1)-LARGE(N:N,2),CHAR(34),"/&gt;"),INDIRECT(ADDRESS(ROW()-1,13))))</f>
        <v/>
      </c>
      <c r="P991" s="1">
        <f>IF(ROW()&lt;$S$4+2,IF('XML a procesar'!A990="",P990,IF(MID('XML a procesar'!A990,1,1)="&lt;",P990,P990+1)),P990)</f>
        <v>1</v>
      </c>
      <c r="Q991" s="3"/>
    </row>
    <row r="992" spans="1:17" x14ac:dyDescent="0.25">
      <c r="A992" s="1" t="str">
        <f>IF('XML a procesar'!A991&gt;0,'XML a procesar'!A991,"")</f>
        <v/>
      </c>
      <c r="B992" s="7">
        <f t="shared" si="169"/>
        <v>0</v>
      </c>
      <c r="C992" s="1">
        <f t="shared" si="172"/>
        <v>0</v>
      </c>
      <c r="D992" s="1">
        <f t="shared" si="170"/>
        <v>0</v>
      </c>
      <c r="E992" s="1">
        <f t="shared" si="173"/>
        <v>0</v>
      </c>
      <c r="F992" s="1" t="str">
        <f t="shared" ca="1" si="171"/>
        <v/>
      </c>
      <c r="G992" s="1">
        <f t="shared" ca="1" si="174"/>
        <v>0</v>
      </c>
      <c r="H992" s="1">
        <f ca="1">IF(AND(G991&gt;0,G992&gt;G991,NOT(ISERROR(MATCH(G991,D:D,0)))),H991+1,H991)</f>
        <v>0</v>
      </c>
      <c r="I992" s="1">
        <f t="shared" ca="1" si="175"/>
        <v>0</v>
      </c>
      <c r="J992" s="7" t="str">
        <f t="shared" ca="1" si="176"/>
        <v/>
      </c>
      <c r="K992" s="1" t="str">
        <f ca="1">IF(J992="Linea_para_MAIL_creada_por_LuXML",IF(ISERROR(MATCH(INDIRECT(ADDRESS(ROW()-G992,7)),D:D,0)),J992,INDIRECT(ADDRESS(MATCH(INDIRECT(ADDRESS(ROW()-G992,7)),D:D,0),1))),J992)</f>
        <v/>
      </c>
      <c r="L992" s="7">
        <f t="shared" ca="1" si="177"/>
        <v>0</v>
      </c>
      <c r="M992" s="7" t="str">
        <f t="shared" ca="1" si="179"/>
        <v/>
      </c>
      <c r="N992" s="7">
        <f t="shared" ca="1" si="178"/>
        <v>0</v>
      </c>
      <c r="O992" s="9" t="str">
        <f ca="1">IF(N992&gt;-1,INDIRECT(ADDRESS(ROW(),13)),IF(N992&lt;N991,CONCATENATE("&lt;page-count count=",CHAR(34),1+LARGE(N:N,1)-LARGE(N:N,2),CHAR(34),"/&gt;"),INDIRECT(ADDRESS(ROW()-1,13))))</f>
        <v/>
      </c>
      <c r="P992" s="1">
        <f>IF(ROW()&lt;$S$4+2,IF('XML a procesar'!A991="",P991,IF(MID('XML a procesar'!A991,1,1)="&lt;",P991,P991+1)),P991)</f>
        <v>1</v>
      </c>
      <c r="Q992" s="3"/>
    </row>
    <row r="993" spans="1:17" x14ac:dyDescent="0.25">
      <c r="A993" s="1" t="str">
        <f>IF('XML a procesar'!A992&gt;0,'XML a procesar'!A992,"")</f>
        <v/>
      </c>
      <c r="B993" s="7">
        <f t="shared" si="169"/>
        <v>0</v>
      </c>
      <c r="C993" s="1">
        <f t="shared" si="172"/>
        <v>0</v>
      </c>
      <c r="D993" s="1">
        <f t="shared" si="170"/>
        <v>0</v>
      </c>
      <c r="E993" s="1">
        <f t="shared" si="173"/>
        <v>0</v>
      </c>
      <c r="F993" s="1" t="str">
        <f t="shared" ca="1" si="171"/>
        <v/>
      </c>
      <c r="G993" s="1">
        <f t="shared" ca="1" si="174"/>
        <v>0</v>
      </c>
      <c r="H993" s="1">
        <f ca="1">IF(AND(G992&gt;0,G993&gt;G992,NOT(ISERROR(MATCH(G992,D:D,0)))),H992+1,H992)</f>
        <v>0</v>
      </c>
      <c r="I993" s="1">
        <f t="shared" ca="1" si="175"/>
        <v>0</v>
      </c>
      <c r="J993" s="7" t="str">
        <f t="shared" ca="1" si="176"/>
        <v/>
      </c>
      <c r="K993" s="1" t="str">
        <f ca="1">IF(J993="Linea_para_MAIL_creada_por_LuXML",IF(ISERROR(MATCH(INDIRECT(ADDRESS(ROW()-G993,7)),D:D,0)),J993,INDIRECT(ADDRESS(MATCH(INDIRECT(ADDRESS(ROW()-G993,7)),D:D,0),1))),J993)</f>
        <v/>
      </c>
      <c r="L993" s="7">
        <f t="shared" ca="1" si="177"/>
        <v>0</v>
      </c>
      <c r="M993" s="7" t="str">
        <f t="shared" ca="1" si="179"/>
        <v/>
      </c>
      <c r="N993" s="7">
        <f t="shared" ca="1" si="178"/>
        <v>0</v>
      </c>
      <c r="O993" s="9" t="str">
        <f ca="1">IF(N993&gt;-1,INDIRECT(ADDRESS(ROW(),13)),IF(N993&lt;N992,CONCATENATE("&lt;page-count count=",CHAR(34),1+LARGE(N:N,1)-LARGE(N:N,2),CHAR(34),"/&gt;"),INDIRECT(ADDRESS(ROW()-1,13))))</f>
        <v/>
      </c>
      <c r="P993" s="1">
        <f>IF(ROW()&lt;$S$4+2,IF('XML a procesar'!A992="",P992,IF(MID('XML a procesar'!A992,1,1)="&lt;",P992,P992+1)),P992)</f>
        <v>1</v>
      </c>
      <c r="Q993" s="3"/>
    </row>
    <row r="994" spans="1:17" x14ac:dyDescent="0.25">
      <c r="A994" s="1" t="str">
        <f>IF('XML a procesar'!A993&gt;0,'XML a procesar'!A993,"")</f>
        <v/>
      </c>
      <c r="B994" s="7">
        <f t="shared" si="169"/>
        <v>0</v>
      </c>
      <c r="C994" s="1">
        <f t="shared" si="172"/>
        <v>0</v>
      </c>
      <c r="D994" s="1">
        <f t="shared" si="170"/>
        <v>0</v>
      </c>
      <c r="E994" s="1">
        <f t="shared" si="173"/>
        <v>0</v>
      </c>
      <c r="F994" s="1" t="str">
        <f t="shared" ca="1" si="171"/>
        <v/>
      </c>
      <c r="G994" s="1">
        <f t="shared" ca="1" si="174"/>
        <v>0</v>
      </c>
      <c r="H994" s="1">
        <f ca="1">IF(AND(G993&gt;0,G994&gt;G993,NOT(ISERROR(MATCH(G993,D:D,0)))),H993+1,H993)</f>
        <v>0</v>
      </c>
      <c r="I994" s="1">
        <f t="shared" ca="1" si="175"/>
        <v>0</v>
      </c>
      <c r="J994" s="7" t="str">
        <f t="shared" ca="1" si="176"/>
        <v/>
      </c>
      <c r="K994" s="1" t="str">
        <f ca="1">IF(J994="Linea_para_MAIL_creada_por_LuXML",IF(ISERROR(MATCH(INDIRECT(ADDRESS(ROW()-G994,7)),D:D,0)),J994,INDIRECT(ADDRESS(MATCH(INDIRECT(ADDRESS(ROW()-G994,7)),D:D,0),1))),J994)</f>
        <v/>
      </c>
      <c r="L994" s="7">
        <f t="shared" ca="1" si="177"/>
        <v>0</v>
      </c>
      <c r="M994" s="7" t="str">
        <f t="shared" ca="1" si="179"/>
        <v/>
      </c>
      <c r="N994" s="7">
        <f t="shared" ca="1" si="178"/>
        <v>0</v>
      </c>
      <c r="O994" s="9" t="str">
        <f ca="1">IF(N994&gt;-1,INDIRECT(ADDRESS(ROW(),13)),IF(N994&lt;N993,CONCATENATE("&lt;page-count count=",CHAR(34),1+LARGE(N:N,1)-LARGE(N:N,2),CHAR(34),"/&gt;"),INDIRECT(ADDRESS(ROW()-1,13))))</f>
        <v/>
      </c>
      <c r="P994" s="1">
        <f>IF(ROW()&lt;$S$4+2,IF('XML a procesar'!A993="",P993,IF(MID('XML a procesar'!A993,1,1)="&lt;",P993,P993+1)),P993)</f>
        <v>1</v>
      </c>
      <c r="Q994" s="3"/>
    </row>
    <row r="995" spans="1:17" x14ac:dyDescent="0.25">
      <c r="A995" s="1" t="str">
        <f>IF('XML a procesar'!A994&gt;0,'XML a procesar'!A994,"")</f>
        <v/>
      </c>
      <c r="B995" s="7">
        <f t="shared" si="169"/>
        <v>0</v>
      </c>
      <c r="C995" s="1">
        <f t="shared" si="172"/>
        <v>0</v>
      </c>
      <c r="D995" s="1">
        <f t="shared" si="170"/>
        <v>0</v>
      </c>
      <c r="E995" s="1">
        <f t="shared" si="173"/>
        <v>0</v>
      </c>
      <c r="F995" s="1" t="str">
        <f t="shared" ca="1" si="171"/>
        <v/>
      </c>
      <c r="G995" s="1">
        <f t="shared" ca="1" si="174"/>
        <v>0</v>
      </c>
      <c r="H995" s="1">
        <f ca="1">IF(AND(G994&gt;0,G995&gt;G994,NOT(ISERROR(MATCH(G994,D:D,0)))),H994+1,H994)</f>
        <v>0</v>
      </c>
      <c r="I995" s="1">
        <f t="shared" ca="1" si="175"/>
        <v>0</v>
      </c>
      <c r="J995" s="7" t="str">
        <f t="shared" ca="1" si="176"/>
        <v/>
      </c>
      <c r="K995" s="1" t="str">
        <f ca="1">IF(J995="Linea_para_MAIL_creada_por_LuXML",IF(ISERROR(MATCH(INDIRECT(ADDRESS(ROW()-G995,7)),D:D,0)),J995,INDIRECT(ADDRESS(MATCH(INDIRECT(ADDRESS(ROW()-G995,7)),D:D,0),1))),J995)</f>
        <v/>
      </c>
      <c r="L995" s="7">
        <f t="shared" ca="1" si="177"/>
        <v>0</v>
      </c>
      <c r="M995" s="7" t="str">
        <f t="shared" ca="1" si="179"/>
        <v/>
      </c>
      <c r="N995" s="7">
        <f t="shared" ca="1" si="178"/>
        <v>0</v>
      </c>
      <c r="O995" s="9" t="str">
        <f ca="1">IF(N995&gt;-1,INDIRECT(ADDRESS(ROW(),13)),IF(N995&lt;N994,CONCATENATE("&lt;page-count count=",CHAR(34),1+LARGE(N:N,1)-LARGE(N:N,2),CHAR(34),"/&gt;"),INDIRECT(ADDRESS(ROW()-1,13))))</f>
        <v/>
      </c>
      <c r="P995" s="1">
        <f>IF(ROW()&lt;$S$4+2,IF('XML a procesar'!A994="",P994,IF(MID('XML a procesar'!A994,1,1)="&lt;",P994,P994+1)),P994)</f>
        <v>1</v>
      </c>
      <c r="Q995" s="3"/>
    </row>
    <row r="996" spans="1:17" x14ac:dyDescent="0.25">
      <c r="A996" s="1" t="str">
        <f>IF('XML a procesar'!A995&gt;0,'XML a procesar'!A995,"")</f>
        <v/>
      </c>
      <c r="B996" s="7">
        <f t="shared" si="169"/>
        <v>0</v>
      </c>
      <c r="C996" s="1">
        <f t="shared" si="172"/>
        <v>0</v>
      </c>
      <c r="D996" s="1">
        <f t="shared" si="170"/>
        <v>0</v>
      </c>
      <c r="E996" s="1">
        <f t="shared" si="173"/>
        <v>0</v>
      </c>
      <c r="F996" s="1" t="str">
        <f t="shared" ca="1" si="171"/>
        <v/>
      </c>
      <c r="G996" s="1">
        <f t="shared" ca="1" si="174"/>
        <v>0</v>
      </c>
      <c r="H996" s="1">
        <f ca="1">IF(AND(G995&gt;0,G996&gt;G995,NOT(ISERROR(MATCH(G995,D:D,0)))),H995+1,H995)</f>
        <v>0</v>
      </c>
      <c r="I996" s="1">
        <f t="shared" ca="1" si="175"/>
        <v>0</v>
      </c>
      <c r="J996" s="7" t="str">
        <f t="shared" ca="1" si="176"/>
        <v/>
      </c>
      <c r="K996" s="1" t="str">
        <f ca="1">IF(J996="Linea_para_MAIL_creada_por_LuXML",IF(ISERROR(MATCH(INDIRECT(ADDRESS(ROW()-G996,7)),D:D,0)),J996,INDIRECT(ADDRESS(MATCH(INDIRECT(ADDRESS(ROW()-G996,7)),D:D,0),1))),J996)</f>
        <v/>
      </c>
      <c r="L996" s="7">
        <f t="shared" ca="1" si="177"/>
        <v>0</v>
      </c>
      <c r="M996" s="7" t="str">
        <f t="shared" ca="1" si="179"/>
        <v/>
      </c>
      <c r="N996" s="7">
        <f t="shared" ca="1" si="178"/>
        <v>0</v>
      </c>
      <c r="O996" s="9" t="str">
        <f ca="1">IF(N996&gt;-1,INDIRECT(ADDRESS(ROW(),13)),IF(N996&lt;N995,CONCATENATE("&lt;page-count count=",CHAR(34),1+LARGE(N:N,1)-LARGE(N:N,2),CHAR(34),"/&gt;"),INDIRECT(ADDRESS(ROW()-1,13))))</f>
        <v/>
      </c>
      <c r="P996" s="1">
        <f>IF(ROW()&lt;$S$4+2,IF('XML a procesar'!A995="",P995,IF(MID('XML a procesar'!A995,1,1)="&lt;",P995,P995+1)),P995)</f>
        <v>1</v>
      </c>
      <c r="Q996" s="3"/>
    </row>
    <row r="997" spans="1:17" x14ac:dyDescent="0.25">
      <c r="A997" s="1" t="str">
        <f>IF('XML a procesar'!A996&gt;0,'XML a procesar'!A996,"")</f>
        <v/>
      </c>
      <c r="B997" s="7">
        <f t="shared" si="169"/>
        <v>0</v>
      </c>
      <c r="C997" s="1">
        <f t="shared" si="172"/>
        <v>0</v>
      </c>
      <c r="D997" s="1">
        <f t="shared" si="170"/>
        <v>0</v>
      </c>
      <c r="E997" s="1">
        <f t="shared" si="173"/>
        <v>0</v>
      </c>
      <c r="F997" s="1" t="str">
        <f t="shared" ca="1" si="171"/>
        <v/>
      </c>
      <c r="G997" s="1">
        <f t="shared" ca="1" si="174"/>
        <v>0</v>
      </c>
      <c r="H997" s="1">
        <f ca="1">IF(AND(G996&gt;0,G997&gt;G996,NOT(ISERROR(MATCH(G996,D:D,0)))),H996+1,H996)</f>
        <v>0</v>
      </c>
      <c r="I997" s="1">
        <f t="shared" ca="1" si="175"/>
        <v>0</v>
      </c>
      <c r="J997" s="7" t="str">
        <f t="shared" ca="1" si="176"/>
        <v/>
      </c>
      <c r="K997" s="1" t="str">
        <f ca="1">IF(J997="Linea_para_MAIL_creada_por_LuXML",IF(ISERROR(MATCH(INDIRECT(ADDRESS(ROW()-G997,7)),D:D,0)),J997,INDIRECT(ADDRESS(MATCH(INDIRECT(ADDRESS(ROW()-G997,7)),D:D,0),1))),J997)</f>
        <v/>
      </c>
      <c r="L997" s="7">
        <f t="shared" ca="1" si="177"/>
        <v>0</v>
      </c>
      <c r="M997" s="7" t="str">
        <f t="shared" ca="1" si="179"/>
        <v/>
      </c>
      <c r="N997" s="7">
        <f t="shared" ca="1" si="178"/>
        <v>0</v>
      </c>
      <c r="O997" s="9" t="str">
        <f ca="1">IF(N997&gt;-1,INDIRECT(ADDRESS(ROW(),13)),IF(N997&lt;N996,CONCATENATE("&lt;page-count count=",CHAR(34),1+LARGE(N:N,1)-LARGE(N:N,2),CHAR(34),"/&gt;"),INDIRECT(ADDRESS(ROW()-1,13))))</f>
        <v/>
      </c>
      <c r="P997" s="1">
        <f>IF(ROW()&lt;$S$4+2,IF('XML a procesar'!A996="",P996,IF(MID('XML a procesar'!A996,1,1)="&lt;",P996,P996+1)),P996)</f>
        <v>1</v>
      </c>
      <c r="Q997" s="3"/>
    </row>
    <row r="998" spans="1:17" x14ac:dyDescent="0.25">
      <c r="A998" s="1" t="str">
        <f>IF('XML a procesar'!A997&gt;0,'XML a procesar'!A997,"")</f>
        <v/>
      </c>
      <c r="B998" s="7">
        <f t="shared" si="169"/>
        <v>0</v>
      </c>
      <c r="C998" s="1">
        <f t="shared" si="172"/>
        <v>0</v>
      </c>
      <c r="D998" s="1">
        <f t="shared" si="170"/>
        <v>0</v>
      </c>
      <c r="E998" s="1">
        <f t="shared" si="173"/>
        <v>0</v>
      </c>
      <c r="F998" s="1" t="str">
        <f t="shared" ca="1" si="171"/>
        <v/>
      </c>
      <c r="G998" s="1">
        <f t="shared" ca="1" si="174"/>
        <v>0</v>
      </c>
      <c r="H998" s="1">
        <f ca="1">IF(AND(G997&gt;0,G998&gt;G997,NOT(ISERROR(MATCH(G997,D:D,0)))),H997+1,H997)</f>
        <v>0</v>
      </c>
      <c r="I998" s="1">
        <f t="shared" ca="1" si="175"/>
        <v>0</v>
      </c>
      <c r="J998" s="7" t="str">
        <f t="shared" ca="1" si="176"/>
        <v/>
      </c>
      <c r="K998" s="1" t="str">
        <f ca="1">IF(J998="Linea_para_MAIL_creada_por_LuXML",IF(ISERROR(MATCH(INDIRECT(ADDRESS(ROW()-G998,7)),D:D,0)),J998,INDIRECT(ADDRESS(MATCH(INDIRECT(ADDRESS(ROW()-G998,7)),D:D,0),1))),J998)</f>
        <v/>
      </c>
      <c r="L998" s="7">
        <f t="shared" ca="1" si="177"/>
        <v>0</v>
      </c>
      <c r="M998" s="7" t="str">
        <f t="shared" ca="1" si="179"/>
        <v/>
      </c>
      <c r="N998" s="7">
        <f t="shared" ca="1" si="178"/>
        <v>0</v>
      </c>
      <c r="O998" s="9" t="str">
        <f ca="1">IF(N998&gt;-1,INDIRECT(ADDRESS(ROW(),13)),IF(N998&lt;N997,CONCATENATE("&lt;page-count count=",CHAR(34),1+LARGE(N:N,1)-LARGE(N:N,2),CHAR(34),"/&gt;"),INDIRECT(ADDRESS(ROW()-1,13))))</f>
        <v/>
      </c>
      <c r="P998" s="1">
        <f>IF(ROW()&lt;$S$4+2,IF('XML a procesar'!A997="",P997,IF(MID('XML a procesar'!A997,1,1)="&lt;",P997,P997+1)),P997)</f>
        <v>1</v>
      </c>
      <c r="Q998" s="3"/>
    </row>
    <row r="999" spans="1:17" x14ac:dyDescent="0.25">
      <c r="A999" s="1" t="str">
        <f>IF('XML a procesar'!A998&gt;0,'XML a procesar'!A998,"")</f>
        <v/>
      </c>
      <c r="B999" s="7">
        <f t="shared" si="169"/>
        <v>0</v>
      </c>
      <c r="C999" s="1">
        <f t="shared" si="172"/>
        <v>0</v>
      </c>
      <c r="D999" s="1">
        <f t="shared" si="170"/>
        <v>0</v>
      </c>
      <c r="E999" s="1">
        <f t="shared" si="173"/>
        <v>0</v>
      </c>
      <c r="F999" s="1" t="str">
        <f t="shared" ca="1" si="171"/>
        <v/>
      </c>
      <c r="G999" s="1">
        <f t="shared" ca="1" si="174"/>
        <v>0</v>
      </c>
      <c r="H999" s="1">
        <f ca="1">IF(AND(G998&gt;0,G999&gt;G998,NOT(ISERROR(MATCH(G998,D:D,0)))),H998+1,H998)</f>
        <v>0</v>
      </c>
      <c r="I999" s="1">
        <f t="shared" ca="1" si="175"/>
        <v>0</v>
      </c>
      <c r="J999" s="7" t="str">
        <f t="shared" ca="1" si="176"/>
        <v/>
      </c>
      <c r="K999" s="1" t="str">
        <f ca="1">IF(J999="Linea_para_MAIL_creada_por_LuXML",IF(ISERROR(MATCH(INDIRECT(ADDRESS(ROW()-G999,7)),D:D,0)),J999,INDIRECT(ADDRESS(MATCH(INDIRECT(ADDRESS(ROW()-G999,7)),D:D,0),1))),J999)</f>
        <v/>
      </c>
      <c r="L999" s="7">
        <f t="shared" ca="1" si="177"/>
        <v>0</v>
      </c>
      <c r="M999" s="7" t="str">
        <f t="shared" ca="1" si="179"/>
        <v/>
      </c>
      <c r="N999" s="7">
        <f t="shared" ca="1" si="178"/>
        <v>0</v>
      </c>
      <c r="O999" s="9" t="str">
        <f ca="1">IF(N999&gt;-1,INDIRECT(ADDRESS(ROW(),13)),IF(N999&lt;N998,CONCATENATE("&lt;page-count count=",CHAR(34),1+LARGE(N:N,1)-LARGE(N:N,2),CHAR(34),"/&gt;"),INDIRECT(ADDRESS(ROW()-1,13))))</f>
        <v/>
      </c>
      <c r="P999" s="1">
        <f>IF(ROW()&lt;$S$4+2,IF('XML a procesar'!A998="",P998,IF(MID('XML a procesar'!A998,1,1)="&lt;",P998,P998+1)),P998)</f>
        <v>1</v>
      </c>
      <c r="Q999" s="3"/>
    </row>
    <row r="1000" spans="1:17" x14ac:dyDescent="0.25">
      <c r="A1000" s="1" t="str">
        <f>IF('XML a procesar'!A999&gt;0,'XML a procesar'!A999,"")</f>
        <v/>
      </c>
      <c r="B1000" s="7">
        <f t="shared" si="169"/>
        <v>0</v>
      </c>
      <c r="C1000" s="1">
        <f t="shared" si="172"/>
        <v>0</v>
      </c>
      <c r="D1000" s="1">
        <f t="shared" si="170"/>
        <v>0</v>
      </c>
      <c r="E1000" s="1">
        <f t="shared" si="173"/>
        <v>0</v>
      </c>
      <c r="F1000" s="1" t="str">
        <f t="shared" ca="1" si="171"/>
        <v/>
      </c>
      <c r="G1000" s="1">
        <f t="shared" ca="1" si="174"/>
        <v>0</v>
      </c>
      <c r="H1000" s="1">
        <f ca="1">IF(AND(G999&gt;0,G1000&gt;G999,NOT(ISERROR(MATCH(G999,D:D,0)))),H999+1,H999)</f>
        <v>0</v>
      </c>
      <c r="I1000" s="1">
        <f t="shared" ca="1" si="175"/>
        <v>0</v>
      </c>
      <c r="J1000" s="7" t="str">
        <f t="shared" ca="1" si="176"/>
        <v/>
      </c>
      <c r="K1000" s="1" t="str">
        <f ca="1">IF(J1000="Linea_para_MAIL_creada_por_LuXML",IF(ISERROR(MATCH(INDIRECT(ADDRESS(ROW()-G1000,7)),D:D,0)),J1000,INDIRECT(ADDRESS(MATCH(INDIRECT(ADDRESS(ROW()-G1000,7)),D:D,0),1))),J1000)</f>
        <v/>
      </c>
      <c r="L1000" s="7">
        <f t="shared" ca="1" si="177"/>
        <v>0</v>
      </c>
      <c r="M1000" s="7" t="str">
        <f t="shared" ca="1" si="179"/>
        <v/>
      </c>
      <c r="N1000" s="7">
        <f t="shared" ca="1" si="178"/>
        <v>0</v>
      </c>
      <c r="O1000" s="9" t="str">
        <f ca="1">IF(N1000&gt;-1,INDIRECT(ADDRESS(ROW(),13)),IF(N1000&lt;N999,CONCATENATE("&lt;page-count count=",CHAR(34),1+LARGE(N:N,1)-LARGE(N:N,2),CHAR(34),"/&gt;"),INDIRECT(ADDRESS(ROW()-1,13))))</f>
        <v/>
      </c>
      <c r="P1000" s="1">
        <f>IF(ROW()&lt;$S$4+2,IF('XML a procesar'!A999="",P999,IF(MID('XML a procesar'!A999,1,1)="&lt;",P999,P999+1)),P999)</f>
        <v>1</v>
      </c>
      <c r="Q1000" s="3"/>
    </row>
    <row r="1001" spans="1:17" x14ac:dyDescent="0.25">
      <c r="A1001" s="1" t="str">
        <f>IF('XML a procesar'!A1000&gt;0,'XML a procesar'!A1000,"")</f>
        <v/>
      </c>
      <c r="B1001" s="7">
        <f t="shared" si="169"/>
        <v>0</v>
      </c>
      <c r="C1001" s="1">
        <f t="shared" ref="C1001:C1064" si="180">IF(LEFT(A1000,16)="&lt;contrib contrib",C1000+1,IF(LEFT(A1000,16)="&lt;/contrib-group&gt;",0,IF(LEFT(A1000,10)="&lt;/contrib&gt;",C1000,C1000)))</f>
        <v>0</v>
      </c>
      <c r="D1001" s="1">
        <f t="shared" ref="D1001:D1064" si="181">IF(AND(C1001&gt;0,LEFT(A1001,7)="&lt;email&gt;",ISNUMBER(SEARCH("@",A1001,1))),C1001,IF(LEFT(A1001,10)="&lt;alt-text&gt;",-1,0))</f>
        <v>0</v>
      </c>
      <c r="E1001" s="1">
        <f t="shared" ref="E1001:E1064" si="182">IF(D1001=0,E1000,E1000+1)</f>
        <v>0</v>
      </c>
      <c r="F1001" s="1" t="str">
        <f t="shared" ca="1" si="171"/>
        <v/>
      </c>
      <c r="G1001" s="1">
        <f t="shared" ca="1" si="174"/>
        <v>0</v>
      </c>
      <c r="H1001" s="1">
        <f ca="1">IF(AND(G1000&gt;0,G1001&gt;G1000,NOT(ISERROR(MATCH(G1000,D:D,0)))),H1000+1,H1000)</f>
        <v>0</v>
      </c>
      <c r="I1001" s="1">
        <f t="shared" ca="1" si="175"/>
        <v>0</v>
      </c>
      <c r="J1001" s="7" t="str">
        <f t="shared" ca="1" si="176"/>
        <v/>
      </c>
      <c r="K1001" s="1" t="str">
        <f ca="1">IF(J1001="Linea_para_MAIL_creada_por_LuXML",IF(ISERROR(MATCH(INDIRECT(ADDRESS(ROW()-G1001,7)),D:D,0)),J1001,INDIRECT(ADDRESS(MATCH(INDIRECT(ADDRESS(ROW()-G1001,7)),D:D,0),1))),J1001)</f>
        <v/>
      </c>
      <c r="L1001" s="7">
        <f t="shared" ca="1" si="177"/>
        <v>0</v>
      </c>
      <c r="M1001" s="7" t="str">
        <f t="shared" ca="1" si="179"/>
        <v/>
      </c>
      <c r="N1001" s="7">
        <f t="shared" ca="1" si="178"/>
        <v>0</v>
      </c>
      <c r="O1001" s="9" t="str">
        <f ca="1">IF(N1001&gt;-1,INDIRECT(ADDRESS(ROW(),13)),IF(N1001&lt;N1000,CONCATENATE("&lt;page-count count=",CHAR(34),1+LARGE(N:N,1)-LARGE(N:N,2),CHAR(34),"/&gt;"),INDIRECT(ADDRESS(ROW()-1,13))))</f>
        <v/>
      </c>
      <c r="P1001" s="1">
        <f>IF(ROW()&lt;$S$4+2,IF('XML a procesar'!A1000="",P1000,IF(MID('XML a procesar'!A1000,1,1)="&lt;",P1000,P1000+1)),P1000)</f>
        <v>1</v>
      </c>
    </row>
    <row r="1002" spans="1:17" x14ac:dyDescent="0.25">
      <c r="A1002" s="1" t="str">
        <f>IF('XML a procesar'!A1001&gt;0,'XML a procesar'!A1001,"")</f>
        <v/>
      </c>
      <c r="B1002" s="7">
        <f t="shared" si="169"/>
        <v>0</v>
      </c>
      <c r="C1002" s="1">
        <f t="shared" si="180"/>
        <v>0</v>
      </c>
      <c r="D1002" s="1">
        <f t="shared" si="181"/>
        <v>0</v>
      </c>
      <c r="E1002" s="1">
        <f t="shared" si="182"/>
        <v>0</v>
      </c>
      <c r="F1002" s="1" t="str">
        <f t="shared" ca="1" si="171"/>
        <v/>
      </c>
      <c r="G1002" s="1">
        <f t="shared" ca="1" si="174"/>
        <v>0</v>
      </c>
      <c r="H1002" s="1">
        <f ca="1">IF(AND(G1001&gt;0,G1002&gt;G1001,NOT(ISERROR(MATCH(G1001,D:D,0)))),H1001+1,H1001)</f>
        <v>0</v>
      </c>
      <c r="I1002" s="1">
        <f t="shared" ca="1" si="175"/>
        <v>0</v>
      </c>
      <c r="J1002" s="7" t="str">
        <f t="shared" ca="1" si="176"/>
        <v/>
      </c>
      <c r="K1002" s="1" t="str">
        <f ca="1">IF(J1002="Linea_para_MAIL_creada_por_LuXML",IF(ISERROR(MATCH(INDIRECT(ADDRESS(ROW()-G1002,7)),D:D,0)),J1002,INDIRECT(ADDRESS(MATCH(INDIRECT(ADDRESS(ROW()-G1002,7)),D:D,0),1))),J1002)</f>
        <v/>
      </c>
      <c r="L1002" s="7">
        <f t="shared" ca="1" si="177"/>
        <v>0</v>
      </c>
      <c r="M1002" s="7" t="str">
        <f t="shared" ca="1" si="179"/>
        <v/>
      </c>
      <c r="N1002" s="7">
        <f t="shared" ca="1" si="178"/>
        <v>0</v>
      </c>
      <c r="O1002" s="9" t="str">
        <f ca="1">IF(N1002&gt;-1,INDIRECT(ADDRESS(ROW(),13)),IF(N1002&lt;N1001,CONCATENATE("&lt;page-count count=",CHAR(34),1+LARGE(N:N,1)-LARGE(N:N,2),CHAR(34),"/&gt;"),INDIRECT(ADDRESS(ROW()-1,13))))</f>
        <v/>
      </c>
      <c r="P1002" s="1">
        <f>IF(ROW()&lt;$S$4+2,IF('XML a procesar'!A1001="",P1001,IF(MID('XML a procesar'!A1001,1,1)="&lt;",P1001,P1001+1)),P1001)</f>
        <v>1</v>
      </c>
    </row>
    <row r="1003" spans="1:17" x14ac:dyDescent="0.25">
      <c r="A1003" s="1" t="str">
        <f>IF('XML a procesar'!A1002&gt;0,'XML a procesar'!A1002,"")</f>
        <v/>
      </c>
      <c r="B1003" s="7">
        <f t="shared" si="169"/>
        <v>0</v>
      </c>
      <c r="C1003" s="1">
        <f t="shared" si="180"/>
        <v>0</v>
      </c>
      <c r="D1003" s="1">
        <f t="shared" si="181"/>
        <v>0</v>
      </c>
      <c r="E1003" s="1">
        <f t="shared" si="182"/>
        <v>0</v>
      </c>
      <c r="F1003" s="1" t="str">
        <f t="shared" ca="1" si="171"/>
        <v/>
      </c>
      <c r="G1003" s="1">
        <f t="shared" ca="1" si="174"/>
        <v>0</v>
      </c>
      <c r="H1003" s="1">
        <f ca="1">IF(AND(G1002&gt;0,G1003&gt;G1002,NOT(ISERROR(MATCH(G1002,D:D,0)))),H1002+1,H1002)</f>
        <v>0</v>
      </c>
      <c r="I1003" s="1">
        <f t="shared" ca="1" si="175"/>
        <v>0</v>
      </c>
      <c r="J1003" s="7" t="str">
        <f t="shared" ca="1" si="176"/>
        <v/>
      </c>
      <c r="K1003" s="1" t="str">
        <f ca="1">IF(J1003="Linea_para_MAIL_creada_por_LuXML",IF(ISERROR(MATCH(INDIRECT(ADDRESS(ROW()-G1003,7)),D:D,0)),J1003,INDIRECT(ADDRESS(MATCH(INDIRECT(ADDRESS(ROW()-G1003,7)),D:D,0),1))),J1003)</f>
        <v/>
      </c>
      <c r="L1003" s="7">
        <f t="shared" ca="1" si="177"/>
        <v>0</v>
      </c>
      <c r="M1003" s="7" t="str">
        <f t="shared" ca="1" si="179"/>
        <v/>
      </c>
      <c r="N1003" s="7">
        <f t="shared" ca="1" si="178"/>
        <v>0</v>
      </c>
      <c r="O1003" s="9" t="str">
        <f ca="1">IF(N1003&gt;-1,INDIRECT(ADDRESS(ROW(),13)),IF(N1003&lt;N1002,CONCATENATE("&lt;page-count count=",CHAR(34),1+LARGE(N:N,1)-LARGE(N:N,2),CHAR(34),"/&gt;"),INDIRECT(ADDRESS(ROW()-1,13))))</f>
        <v/>
      </c>
      <c r="P1003" s="1">
        <f>IF(ROW()&lt;$S$4+2,IF('XML a procesar'!A1002="",P1002,IF(MID('XML a procesar'!A1002,1,1)="&lt;",P1002,P1002+1)),P1002)</f>
        <v>1</v>
      </c>
    </row>
    <row r="1004" spans="1:17" x14ac:dyDescent="0.25">
      <c r="A1004" s="1" t="str">
        <f>IF('XML a procesar'!A1003&gt;0,'XML a procesar'!A1003,"")</f>
        <v/>
      </c>
      <c r="B1004" s="7">
        <f t="shared" si="169"/>
        <v>0</v>
      </c>
      <c r="C1004" s="1">
        <f t="shared" si="180"/>
        <v>0</v>
      </c>
      <c r="D1004" s="1">
        <f t="shared" si="181"/>
        <v>0</v>
      </c>
      <c r="E1004" s="1">
        <f t="shared" si="182"/>
        <v>0</v>
      </c>
      <c r="F1004" s="1" t="str">
        <f t="shared" ca="1" si="171"/>
        <v/>
      </c>
      <c r="G1004" s="1">
        <f t="shared" ca="1" si="174"/>
        <v>0</v>
      </c>
      <c r="H1004" s="1">
        <f ca="1">IF(AND(G1003&gt;0,G1004&gt;G1003,NOT(ISERROR(MATCH(G1003,D:D,0)))),H1003+1,H1003)</f>
        <v>0</v>
      </c>
      <c r="I1004" s="1">
        <f t="shared" ca="1" si="175"/>
        <v>0</v>
      </c>
      <c r="J1004" s="7" t="str">
        <f t="shared" ca="1" si="176"/>
        <v/>
      </c>
      <c r="K1004" s="1" t="str">
        <f ca="1">IF(J1004="Linea_para_MAIL_creada_por_LuXML",IF(ISERROR(MATCH(INDIRECT(ADDRESS(ROW()-G1004,7)),D:D,0)),J1004,INDIRECT(ADDRESS(MATCH(INDIRECT(ADDRESS(ROW()-G1004,7)),D:D,0),1))),J1004)</f>
        <v/>
      </c>
      <c r="L1004" s="7">
        <f t="shared" ca="1" si="177"/>
        <v>0</v>
      </c>
      <c r="M1004" s="7" t="str">
        <f t="shared" ca="1" si="179"/>
        <v/>
      </c>
      <c r="N1004" s="7">
        <f t="shared" ca="1" si="178"/>
        <v>0</v>
      </c>
      <c r="O1004" s="9" t="str">
        <f ca="1">IF(N1004&gt;-1,INDIRECT(ADDRESS(ROW(),13)),IF(N1004&lt;N1003,CONCATENATE("&lt;page-count count=",CHAR(34),1+LARGE(N:N,1)-LARGE(N:N,2),CHAR(34),"/&gt;"),INDIRECT(ADDRESS(ROW()-1,13))))</f>
        <v/>
      </c>
      <c r="P1004" s="1">
        <f>IF(ROW()&lt;$S$4+2,IF('XML a procesar'!A1003="",P1003,IF(MID('XML a procesar'!A1003,1,1)="&lt;",P1003,P1003+1)),P1003)</f>
        <v>1</v>
      </c>
    </row>
    <row r="1005" spans="1:17" x14ac:dyDescent="0.25">
      <c r="A1005" s="1" t="str">
        <f>IF('XML a procesar'!A1004&gt;0,'XML a procesar'!A1004,"")</f>
        <v/>
      </c>
      <c r="B1005" s="7">
        <f t="shared" si="169"/>
        <v>0</v>
      </c>
      <c r="C1005" s="1">
        <f t="shared" si="180"/>
        <v>0</v>
      </c>
      <c r="D1005" s="1">
        <f t="shared" si="181"/>
        <v>0</v>
      </c>
      <c r="E1005" s="1">
        <f t="shared" si="182"/>
        <v>0</v>
      </c>
      <c r="F1005" s="1" t="str">
        <f t="shared" ca="1" si="171"/>
        <v/>
      </c>
      <c r="G1005" s="1">
        <f t="shared" ca="1" si="174"/>
        <v>0</v>
      </c>
      <c r="H1005" s="1">
        <f ca="1">IF(AND(G1004&gt;0,G1005&gt;G1004,NOT(ISERROR(MATCH(G1004,D:D,0)))),H1004+1,H1004)</f>
        <v>0</v>
      </c>
      <c r="I1005" s="1">
        <f t="shared" ca="1" si="175"/>
        <v>0</v>
      </c>
      <c r="J1005" s="7" t="str">
        <f t="shared" ca="1" si="176"/>
        <v/>
      </c>
      <c r="K1005" s="1" t="str">
        <f ca="1">IF(J1005="Linea_para_MAIL_creada_por_LuXML",IF(ISERROR(MATCH(INDIRECT(ADDRESS(ROW()-G1005,7)),D:D,0)),J1005,INDIRECT(ADDRESS(MATCH(INDIRECT(ADDRESS(ROW()-G1005,7)),D:D,0),1))),J1005)</f>
        <v/>
      </c>
      <c r="L1005" s="7">
        <f t="shared" ca="1" si="177"/>
        <v>0</v>
      </c>
      <c r="M1005" s="7" t="str">
        <f t="shared" ca="1" si="179"/>
        <v/>
      </c>
      <c r="N1005" s="7">
        <f t="shared" ca="1" si="178"/>
        <v>0</v>
      </c>
      <c r="O1005" s="9" t="str">
        <f ca="1">IF(N1005&gt;-1,INDIRECT(ADDRESS(ROW(),13)),IF(N1005&lt;N1004,CONCATENATE("&lt;page-count count=",CHAR(34),1+LARGE(N:N,1)-LARGE(N:N,2),CHAR(34),"/&gt;"),INDIRECT(ADDRESS(ROW()-1,13))))</f>
        <v/>
      </c>
      <c r="P1005" s="1">
        <f>IF(ROW()&lt;$S$4+2,IF('XML a procesar'!A1004="",P1004,IF(MID('XML a procesar'!A1004,1,1)="&lt;",P1004,P1004+1)),P1004)</f>
        <v>1</v>
      </c>
    </row>
    <row r="1006" spans="1:17" x14ac:dyDescent="0.25">
      <c r="A1006" s="1" t="str">
        <f>IF('XML a procesar'!A1005&gt;0,'XML a procesar'!A1005,"")</f>
        <v/>
      </c>
      <c r="B1006" s="7">
        <f t="shared" si="169"/>
        <v>0</v>
      </c>
      <c r="C1006" s="1">
        <f t="shared" si="180"/>
        <v>0</v>
      </c>
      <c r="D1006" s="1">
        <f t="shared" si="181"/>
        <v>0</v>
      </c>
      <c r="E1006" s="1">
        <f t="shared" si="182"/>
        <v>0</v>
      </c>
      <c r="F1006" s="1" t="str">
        <f t="shared" ca="1" si="171"/>
        <v/>
      </c>
      <c r="G1006" s="1">
        <f t="shared" ca="1" si="174"/>
        <v>0</v>
      </c>
      <c r="H1006" s="1">
        <f ca="1">IF(AND(G1005&gt;0,G1006&gt;G1005,NOT(ISERROR(MATCH(G1005,D:D,0)))),H1005+1,H1005)</f>
        <v>0</v>
      </c>
      <c r="I1006" s="1">
        <f t="shared" ca="1" si="175"/>
        <v>0</v>
      </c>
      <c r="J1006" s="7" t="str">
        <f t="shared" ca="1" si="176"/>
        <v/>
      </c>
      <c r="K1006" s="1" t="str">
        <f ca="1">IF(J1006="Linea_para_MAIL_creada_por_LuXML",IF(ISERROR(MATCH(INDIRECT(ADDRESS(ROW()-G1006,7)),D:D,0)),J1006,INDIRECT(ADDRESS(MATCH(INDIRECT(ADDRESS(ROW()-G1006,7)),D:D,0),1))),J1006)</f>
        <v/>
      </c>
      <c r="L1006" s="7">
        <f t="shared" ca="1" si="177"/>
        <v>0</v>
      </c>
      <c r="M1006" s="7" t="str">
        <f t="shared" ca="1" si="179"/>
        <v/>
      </c>
      <c r="N1006" s="7">
        <f t="shared" ca="1" si="178"/>
        <v>0</v>
      </c>
      <c r="O1006" s="9" t="str">
        <f ca="1">IF(N1006&gt;-1,INDIRECT(ADDRESS(ROW(),13)),IF(N1006&lt;N1005,CONCATENATE("&lt;page-count count=",CHAR(34),1+LARGE(N:N,1)-LARGE(N:N,2),CHAR(34),"/&gt;"),INDIRECT(ADDRESS(ROW()-1,13))))</f>
        <v/>
      </c>
      <c r="P1006" s="1">
        <f>IF(ROW()&lt;$S$4+2,IF('XML a procesar'!A1005="",P1005,IF(MID('XML a procesar'!A1005,1,1)="&lt;",P1005,P1005+1)),P1005)</f>
        <v>1</v>
      </c>
    </row>
    <row r="1007" spans="1:17" x14ac:dyDescent="0.25">
      <c r="A1007" s="1" t="str">
        <f>IF('XML a procesar'!A1006&gt;0,'XML a procesar'!A1006,"")</f>
        <v/>
      </c>
      <c r="B1007" s="7">
        <f t="shared" si="169"/>
        <v>0</v>
      </c>
      <c r="C1007" s="1">
        <f t="shared" si="180"/>
        <v>0</v>
      </c>
      <c r="D1007" s="1">
        <f t="shared" si="181"/>
        <v>0</v>
      </c>
      <c r="E1007" s="1">
        <f t="shared" si="182"/>
        <v>0</v>
      </c>
      <c r="F1007" s="1" t="str">
        <f t="shared" ca="1" si="171"/>
        <v/>
      </c>
      <c r="G1007" s="1">
        <f t="shared" ca="1" si="174"/>
        <v>0</v>
      </c>
      <c r="H1007" s="1">
        <f ca="1">IF(AND(G1006&gt;0,G1007&gt;G1006,NOT(ISERROR(MATCH(G1006,D:D,0)))),H1006+1,H1006)</f>
        <v>0</v>
      </c>
      <c r="I1007" s="1">
        <f t="shared" ca="1" si="175"/>
        <v>0</v>
      </c>
      <c r="J1007" s="7" t="str">
        <f t="shared" ca="1" si="176"/>
        <v/>
      </c>
      <c r="K1007" s="1" t="str">
        <f ca="1">IF(J1007="Linea_para_MAIL_creada_por_LuXML",IF(ISERROR(MATCH(INDIRECT(ADDRESS(ROW()-G1007,7)),D:D,0)),J1007,INDIRECT(ADDRESS(MATCH(INDIRECT(ADDRESS(ROW()-G1007,7)),D:D,0),1))),J1007)</f>
        <v/>
      </c>
      <c r="L1007" s="7">
        <f t="shared" ca="1" si="177"/>
        <v>0</v>
      </c>
      <c r="M1007" s="7" t="str">
        <f t="shared" ca="1" si="179"/>
        <v/>
      </c>
      <c r="N1007" s="7">
        <f t="shared" ca="1" si="178"/>
        <v>0</v>
      </c>
      <c r="O1007" s="9" t="str">
        <f ca="1">IF(N1007&gt;-1,INDIRECT(ADDRESS(ROW(),13)),IF(N1007&lt;N1006,CONCATENATE("&lt;page-count count=",CHAR(34),1+LARGE(N:N,1)-LARGE(N:N,2),CHAR(34),"/&gt;"),INDIRECT(ADDRESS(ROW()-1,13))))</f>
        <v/>
      </c>
      <c r="P1007" s="1">
        <f>IF(ROW()&lt;$S$4+2,IF('XML a procesar'!A1006="",P1006,IF(MID('XML a procesar'!A1006,1,1)="&lt;",P1006,P1006+1)),P1006)</f>
        <v>1</v>
      </c>
    </row>
    <row r="1008" spans="1:17" x14ac:dyDescent="0.25">
      <c r="A1008" s="1" t="str">
        <f>IF('XML a procesar'!A1007&gt;0,'XML a procesar'!A1007,"")</f>
        <v/>
      </c>
      <c r="B1008" s="7">
        <f t="shared" si="169"/>
        <v>0</v>
      </c>
      <c r="C1008" s="1">
        <f t="shared" si="180"/>
        <v>0</v>
      </c>
      <c r="D1008" s="1">
        <f t="shared" si="181"/>
        <v>0</v>
      </c>
      <c r="E1008" s="1">
        <f t="shared" si="182"/>
        <v>0</v>
      </c>
      <c r="F1008" s="1" t="str">
        <f t="shared" ca="1" si="171"/>
        <v/>
      </c>
      <c r="G1008" s="1">
        <f t="shared" ca="1" si="174"/>
        <v>0</v>
      </c>
      <c r="H1008" s="1">
        <f ca="1">IF(AND(G1007&gt;0,G1008&gt;G1007,NOT(ISERROR(MATCH(G1007,D:D,0)))),H1007+1,H1007)</f>
        <v>0</v>
      </c>
      <c r="I1008" s="1">
        <f t="shared" ca="1" si="175"/>
        <v>0</v>
      </c>
      <c r="J1008" s="7" t="str">
        <f t="shared" ca="1" si="176"/>
        <v/>
      </c>
      <c r="K1008" s="1" t="str">
        <f ca="1">IF(J1008="Linea_para_MAIL_creada_por_LuXML",IF(ISERROR(MATCH(INDIRECT(ADDRESS(ROW()-G1008,7)),D:D,0)),J1008,INDIRECT(ADDRESS(MATCH(INDIRECT(ADDRESS(ROW()-G1008,7)),D:D,0),1))),J1008)</f>
        <v/>
      </c>
      <c r="L1008" s="7">
        <f t="shared" ca="1" si="177"/>
        <v>0</v>
      </c>
      <c r="M1008" s="7" t="str">
        <f t="shared" ca="1" si="179"/>
        <v/>
      </c>
      <c r="N1008" s="7">
        <f t="shared" ca="1" si="178"/>
        <v>0</v>
      </c>
      <c r="O1008" s="9" t="str">
        <f ca="1">IF(N1008&gt;-1,INDIRECT(ADDRESS(ROW(),13)),IF(N1008&lt;N1007,CONCATENATE("&lt;page-count count=",CHAR(34),1+LARGE(N:N,1)-LARGE(N:N,2),CHAR(34),"/&gt;"),INDIRECT(ADDRESS(ROW()-1,13))))</f>
        <v/>
      </c>
      <c r="P1008" s="1">
        <f>IF(ROW()&lt;$S$4+2,IF('XML a procesar'!A1007="",P1007,IF(MID('XML a procesar'!A1007,1,1)="&lt;",P1007,P1007+1)),P1007)</f>
        <v>1</v>
      </c>
    </row>
    <row r="1009" spans="1:16" x14ac:dyDescent="0.25">
      <c r="A1009" s="1" t="str">
        <f>IF('XML a procesar'!A1008&gt;0,'XML a procesar'!A1008,"")</f>
        <v/>
      </c>
      <c r="B1009" s="7">
        <f t="shared" si="169"/>
        <v>0</v>
      </c>
      <c r="C1009" s="1">
        <f t="shared" si="180"/>
        <v>0</v>
      </c>
      <c r="D1009" s="1">
        <f t="shared" si="181"/>
        <v>0</v>
      </c>
      <c r="E1009" s="1">
        <f t="shared" si="182"/>
        <v>0</v>
      </c>
      <c r="F1009" s="1" t="str">
        <f t="shared" ca="1" si="171"/>
        <v/>
      </c>
      <c r="G1009" s="1">
        <f t="shared" ca="1" si="174"/>
        <v>0</v>
      </c>
      <c r="H1009" s="1">
        <f ca="1">IF(AND(G1008&gt;0,G1009&gt;G1008,NOT(ISERROR(MATCH(G1008,D:D,0)))),H1008+1,H1008)</f>
        <v>0</v>
      </c>
      <c r="I1009" s="1">
        <f t="shared" ca="1" si="175"/>
        <v>0</v>
      </c>
      <c r="J1009" s="7" t="str">
        <f t="shared" ca="1" si="176"/>
        <v/>
      </c>
      <c r="K1009" s="1" t="str">
        <f ca="1">IF(J1009="Linea_para_MAIL_creada_por_LuXML",IF(ISERROR(MATCH(INDIRECT(ADDRESS(ROW()-G1009,7)),D:D,0)),J1009,INDIRECT(ADDRESS(MATCH(INDIRECT(ADDRESS(ROW()-G1009,7)),D:D,0),1))),J1009)</f>
        <v/>
      </c>
      <c r="L1009" s="7">
        <f t="shared" ca="1" si="177"/>
        <v>0</v>
      </c>
      <c r="M1009" s="7" t="str">
        <f t="shared" ca="1" si="179"/>
        <v/>
      </c>
      <c r="N1009" s="7">
        <f t="shared" ca="1" si="178"/>
        <v>0</v>
      </c>
      <c r="O1009" s="9" t="str">
        <f ca="1">IF(N1009&gt;-1,INDIRECT(ADDRESS(ROW(),13)),IF(N1009&lt;N1008,CONCATENATE("&lt;page-count count=",CHAR(34),1+LARGE(N:N,1)-LARGE(N:N,2),CHAR(34),"/&gt;"),INDIRECT(ADDRESS(ROW()-1,13))))</f>
        <v/>
      </c>
      <c r="P1009" s="1">
        <f>IF(ROW()&lt;$S$4+2,IF('XML a procesar'!A1008="",P1008,IF(MID('XML a procesar'!A1008,1,1)="&lt;",P1008,P1008+1)),P1008)</f>
        <v>1</v>
      </c>
    </row>
    <row r="1010" spans="1:16" x14ac:dyDescent="0.25">
      <c r="A1010" s="1" t="str">
        <f>IF('XML a procesar'!A1009&gt;0,'XML a procesar'!A1009,"")</f>
        <v/>
      </c>
      <c r="B1010" s="7">
        <f t="shared" si="169"/>
        <v>0</v>
      </c>
      <c r="C1010" s="1">
        <f t="shared" si="180"/>
        <v>0</v>
      </c>
      <c r="D1010" s="1">
        <f t="shared" si="181"/>
        <v>0</v>
      </c>
      <c r="E1010" s="1">
        <f t="shared" si="182"/>
        <v>0</v>
      </c>
      <c r="F1010" s="1" t="str">
        <f t="shared" ca="1" si="171"/>
        <v/>
      </c>
      <c r="G1010" s="1">
        <f t="shared" ca="1" si="174"/>
        <v>0</v>
      </c>
      <c r="H1010" s="1">
        <f ca="1">IF(AND(G1009&gt;0,G1010&gt;G1009,NOT(ISERROR(MATCH(G1009,D:D,0)))),H1009+1,H1009)</f>
        <v>0</v>
      </c>
      <c r="I1010" s="1">
        <f t="shared" ca="1" si="175"/>
        <v>0</v>
      </c>
      <c r="J1010" s="7" t="str">
        <f t="shared" ca="1" si="176"/>
        <v/>
      </c>
      <c r="K1010" s="1" t="str">
        <f ca="1">IF(J1010="Linea_para_MAIL_creada_por_LuXML",IF(ISERROR(MATCH(INDIRECT(ADDRESS(ROW()-G1010,7)),D:D,0)),J1010,INDIRECT(ADDRESS(MATCH(INDIRECT(ADDRESS(ROW()-G1010,7)),D:D,0),1))),J1010)</f>
        <v/>
      </c>
      <c r="L1010" s="7">
        <f t="shared" ca="1" si="177"/>
        <v>0</v>
      </c>
      <c r="M1010" s="7" t="str">
        <f t="shared" ca="1" si="179"/>
        <v/>
      </c>
      <c r="N1010" s="7">
        <f t="shared" ca="1" si="178"/>
        <v>0</v>
      </c>
      <c r="O1010" s="9" t="str">
        <f ca="1">IF(N1010&gt;-1,INDIRECT(ADDRESS(ROW(),13)),IF(N1010&lt;N1009,CONCATENATE("&lt;page-count count=",CHAR(34),1+LARGE(N:N,1)-LARGE(N:N,2),CHAR(34),"/&gt;"),INDIRECT(ADDRESS(ROW()-1,13))))</f>
        <v/>
      </c>
      <c r="P1010" s="1">
        <f>IF(ROW()&lt;$S$4+2,IF('XML a procesar'!A1009="",P1009,IF(MID('XML a procesar'!A1009,1,1)="&lt;",P1009,P1009+1)),P1009)</f>
        <v>1</v>
      </c>
    </row>
    <row r="1011" spans="1:16" x14ac:dyDescent="0.25">
      <c r="A1011" s="1" t="str">
        <f>IF('XML a procesar'!A1010&gt;0,'XML a procesar'!A1010,"")</f>
        <v/>
      </c>
      <c r="B1011" s="7">
        <f t="shared" si="169"/>
        <v>0</v>
      </c>
      <c r="C1011" s="1">
        <f t="shared" si="180"/>
        <v>0</v>
      </c>
      <c r="D1011" s="1">
        <f t="shared" si="181"/>
        <v>0</v>
      </c>
      <c r="E1011" s="1">
        <f t="shared" si="182"/>
        <v>0</v>
      </c>
      <c r="F1011" s="1" t="str">
        <f t="shared" ca="1" si="171"/>
        <v/>
      </c>
      <c r="G1011" s="1">
        <f t="shared" ca="1" si="174"/>
        <v>0</v>
      </c>
      <c r="H1011" s="1">
        <f ca="1">IF(AND(G1010&gt;0,G1011&gt;G1010,NOT(ISERROR(MATCH(G1010,D:D,0)))),H1010+1,H1010)</f>
        <v>0</v>
      </c>
      <c r="I1011" s="1">
        <f t="shared" ca="1" si="175"/>
        <v>0</v>
      </c>
      <c r="J1011" s="7" t="str">
        <f t="shared" ca="1" si="176"/>
        <v/>
      </c>
      <c r="K1011" s="1" t="str">
        <f ca="1">IF(J1011="Linea_para_MAIL_creada_por_LuXML",IF(ISERROR(MATCH(INDIRECT(ADDRESS(ROW()-G1011,7)),D:D,0)),J1011,INDIRECT(ADDRESS(MATCH(INDIRECT(ADDRESS(ROW()-G1011,7)),D:D,0),1))),J1011)</f>
        <v/>
      </c>
      <c r="L1011" s="7">
        <f t="shared" ca="1" si="177"/>
        <v>0</v>
      </c>
      <c r="M1011" s="7" t="str">
        <f t="shared" ca="1" si="179"/>
        <v/>
      </c>
      <c r="N1011" s="7">
        <f t="shared" ca="1" si="178"/>
        <v>0</v>
      </c>
      <c r="O1011" s="9" t="str">
        <f ca="1">IF(N1011&gt;-1,INDIRECT(ADDRESS(ROW(),13)),IF(N1011&lt;N1010,CONCATENATE("&lt;page-count count=",CHAR(34),1+LARGE(N:N,1)-LARGE(N:N,2),CHAR(34),"/&gt;"),INDIRECT(ADDRESS(ROW()-1,13))))</f>
        <v/>
      </c>
      <c r="P1011" s="1">
        <f>IF(ROW()&lt;$S$4+2,IF('XML a procesar'!A1010="",P1010,IF(MID('XML a procesar'!A1010,1,1)="&lt;",P1010,P1010+1)),P1010)</f>
        <v>1</v>
      </c>
    </row>
    <row r="1012" spans="1:16" x14ac:dyDescent="0.25">
      <c r="A1012" s="1" t="str">
        <f>IF('XML a procesar'!A1011&gt;0,'XML a procesar'!A1011,"")</f>
        <v/>
      </c>
      <c r="B1012" s="7">
        <f t="shared" si="169"/>
        <v>0</v>
      </c>
      <c r="C1012" s="1">
        <f t="shared" si="180"/>
        <v>0</v>
      </c>
      <c r="D1012" s="1">
        <f t="shared" si="181"/>
        <v>0</v>
      </c>
      <c r="E1012" s="1">
        <f t="shared" si="182"/>
        <v>0</v>
      </c>
      <c r="F1012" s="1" t="str">
        <f t="shared" ca="1" si="171"/>
        <v/>
      </c>
      <c r="G1012" s="1">
        <f t="shared" ca="1" si="174"/>
        <v>0</v>
      </c>
      <c r="H1012" s="1">
        <f ca="1">IF(AND(G1011&gt;0,G1012&gt;G1011,NOT(ISERROR(MATCH(G1011,D:D,0)))),H1011+1,H1011)</f>
        <v>0</v>
      </c>
      <c r="I1012" s="1">
        <f t="shared" ca="1" si="175"/>
        <v>0</v>
      </c>
      <c r="J1012" s="7" t="str">
        <f t="shared" ca="1" si="176"/>
        <v/>
      </c>
      <c r="K1012" s="1" t="str">
        <f ca="1">IF(J1012="Linea_para_MAIL_creada_por_LuXML",IF(ISERROR(MATCH(INDIRECT(ADDRESS(ROW()-G1012,7)),D:D,0)),J1012,INDIRECT(ADDRESS(MATCH(INDIRECT(ADDRESS(ROW()-G1012,7)),D:D,0),1))),J1012)</f>
        <v/>
      </c>
      <c r="L1012" s="7">
        <f t="shared" ca="1" si="177"/>
        <v>0</v>
      </c>
      <c r="M1012" s="7" t="str">
        <f t="shared" ca="1" si="179"/>
        <v/>
      </c>
      <c r="N1012" s="7">
        <f t="shared" ca="1" si="178"/>
        <v>0</v>
      </c>
      <c r="O1012" s="9" t="str">
        <f ca="1">IF(N1012&gt;-1,INDIRECT(ADDRESS(ROW(),13)),IF(N1012&lt;N1011,CONCATENATE("&lt;page-count count=",CHAR(34),1+LARGE(N:N,1)-LARGE(N:N,2),CHAR(34),"/&gt;"),INDIRECT(ADDRESS(ROW()-1,13))))</f>
        <v/>
      </c>
      <c r="P1012" s="1">
        <f>IF(ROW()&lt;$S$4+2,IF('XML a procesar'!A1011="",P1011,IF(MID('XML a procesar'!A1011,1,1)="&lt;",P1011,P1011+1)),P1011)</f>
        <v>1</v>
      </c>
    </row>
    <row r="1013" spans="1:16" x14ac:dyDescent="0.25">
      <c r="A1013" s="1" t="str">
        <f>IF('XML a procesar'!A1012&gt;0,'XML a procesar'!A1012,"")</f>
        <v/>
      </c>
      <c r="B1013" s="7">
        <f t="shared" si="169"/>
        <v>0</v>
      </c>
      <c r="C1013" s="1">
        <f t="shared" si="180"/>
        <v>0</v>
      </c>
      <c r="D1013" s="1">
        <f t="shared" si="181"/>
        <v>0</v>
      </c>
      <c r="E1013" s="1">
        <f t="shared" si="182"/>
        <v>0</v>
      </c>
      <c r="F1013" s="1" t="str">
        <f t="shared" ca="1" si="171"/>
        <v/>
      </c>
      <c r="G1013" s="1">
        <f t="shared" ca="1" si="174"/>
        <v>0</v>
      </c>
      <c r="H1013" s="1">
        <f ca="1">IF(AND(G1012&gt;0,G1013&gt;G1012,NOT(ISERROR(MATCH(G1012,D:D,0)))),H1012+1,H1012)</f>
        <v>0</v>
      </c>
      <c r="I1013" s="1">
        <f t="shared" ca="1" si="175"/>
        <v>0</v>
      </c>
      <c r="J1013" s="7" t="str">
        <f t="shared" ca="1" si="176"/>
        <v/>
      </c>
      <c r="K1013" s="1" t="str">
        <f ca="1">IF(J1013="Linea_para_MAIL_creada_por_LuXML",IF(ISERROR(MATCH(INDIRECT(ADDRESS(ROW()-G1013,7)),D:D,0)),J1013,INDIRECT(ADDRESS(MATCH(INDIRECT(ADDRESS(ROW()-G1013,7)),D:D,0),1))),J1013)</f>
        <v/>
      </c>
      <c r="L1013" s="7">
        <f t="shared" ca="1" si="177"/>
        <v>0</v>
      </c>
      <c r="M1013" s="7" t="str">
        <f t="shared" ca="1" si="179"/>
        <v/>
      </c>
      <c r="N1013" s="7">
        <f t="shared" ca="1" si="178"/>
        <v>0</v>
      </c>
      <c r="O1013" s="9" t="str">
        <f ca="1">IF(N1013&gt;-1,INDIRECT(ADDRESS(ROW(),13)),IF(N1013&lt;N1012,CONCATENATE("&lt;page-count count=",CHAR(34),1+LARGE(N:N,1)-LARGE(N:N,2),CHAR(34),"/&gt;"),INDIRECT(ADDRESS(ROW()-1,13))))</f>
        <v/>
      </c>
      <c r="P1013" s="1">
        <f>IF(ROW()&lt;$S$4+2,IF('XML a procesar'!A1012="",P1012,IF(MID('XML a procesar'!A1012,1,1)="&lt;",P1012,P1012+1)),P1012)</f>
        <v>1</v>
      </c>
    </row>
    <row r="1014" spans="1:16" x14ac:dyDescent="0.25">
      <c r="A1014" s="1" t="str">
        <f>IF('XML a procesar'!A1013&gt;0,'XML a procesar'!A1013,"")</f>
        <v/>
      </c>
      <c r="B1014" s="7">
        <f t="shared" si="169"/>
        <v>0</v>
      </c>
      <c r="C1014" s="1">
        <f t="shared" si="180"/>
        <v>0</v>
      </c>
      <c r="D1014" s="1">
        <f t="shared" si="181"/>
        <v>0</v>
      </c>
      <c r="E1014" s="1">
        <f t="shared" si="182"/>
        <v>0</v>
      </c>
      <c r="F1014" s="1" t="str">
        <f t="shared" ca="1" si="171"/>
        <v/>
      </c>
      <c r="G1014" s="1">
        <f t="shared" ca="1" si="174"/>
        <v>0</v>
      </c>
      <c r="H1014" s="1">
        <f ca="1">IF(AND(G1013&gt;0,G1014&gt;G1013,NOT(ISERROR(MATCH(G1013,D:D,0)))),H1013+1,H1013)</f>
        <v>0</v>
      </c>
      <c r="I1014" s="1">
        <f t="shared" ca="1" si="175"/>
        <v>0</v>
      </c>
      <c r="J1014" s="7" t="str">
        <f t="shared" ca="1" si="176"/>
        <v/>
      </c>
      <c r="K1014" s="1" t="str">
        <f ca="1">IF(J1014="Linea_para_MAIL_creada_por_LuXML",IF(ISERROR(MATCH(INDIRECT(ADDRESS(ROW()-G1014,7)),D:D,0)),J1014,INDIRECT(ADDRESS(MATCH(INDIRECT(ADDRESS(ROW()-G1014,7)),D:D,0),1))),J1014)</f>
        <v/>
      </c>
      <c r="L1014" s="7">
        <f t="shared" ca="1" si="177"/>
        <v>0</v>
      </c>
      <c r="M1014" s="7" t="str">
        <f t="shared" ca="1" si="179"/>
        <v/>
      </c>
      <c r="N1014" s="7">
        <f t="shared" ca="1" si="178"/>
        <v>0</v>
      </c>
      <c r="O1014" s="9" t="str">
        <f ca="1">IF(N1014&gt;-1,INDIRECT(ADDRESS(ROW(),13)),IF(N1014&lt;N1013,CONCATENATE("&lt;page-count count=",CHAR(34),1+LARGE(N:N,1)-LARGE(N:N,2),CHAR(34),"/&gt;"),INDIRECT(ADDRESS(ROW()-1,13))))</f>
        <v/>
      </c>
      <c r="P1014" s="1">
        <f>IF(ROW()&lt;$S$4+2,IF('XML a procesar'!A1013="",P1013,IF(MID('XML a procesar'!A1013,1,1)="&lt;",P1013,P1013+1)),P1013)</f>
        <v>1</v>
      </c>
    </row>
    <row r="1015" spans="1:16" x14ac:dyDescent="0.25">
      <c r="A1015" s="1" t="str">
        <f>IF('XML a procesar'!A1014&gt;0,'XML a procesar'!A1014,"")</f>
        <v/>
      </c>
      <c r="B1015" s="7">
        <f t="shared" si="169"/>
        <v>0</v>
      </c>
      <c r="C1015" s="1">
        <f t="shared" si="180"/>
        <v>0</v>
      </c>
      <c r="D1015" s="1">
        <f t="shared" si="181"/>
        <v>0</v>
      </c>
      <c r="E1015" s="1">
        <f t="shared" si="182"/>
        <v>0</v>
      </c>
      <c r="F1015" s="1" t="str">
        <f t="shared" ca="1" si="171"/>
        <v/>
      </c>
      <c r="G1015" s="1">
        <f t="shared" ca="1" si="174"/>
        <v>0</v>
      </c>
      <c r="H1015" s="1">
        <f ca="1">IF(AND(G1014&gt;0,G1015&gt;G1014,NOT(ISERROR(MATCH(G1014,D:D,0)))),H1014+1,H1014)</f>
        <v>0</v>
      </c>
      <c r="I1015" s="1">
        <f t="shared" ca="1" si="175"/>
        <v>0</v>
      </c>
      <c r="J1015" s="7" t="str">
        <f t="shared" ca="1" si="176"/>
        <v/>
      </c>
      <c r="K1015" s="1" t="str">
        <f ca="1">IF(J1015="Linea_para_MAIL_creada_por_LuXML",IF(ISERROR(MATCH(INDIRECT(ADDRESS(ROW()-G1015,7)),D:D,0)),J1015,INDIRECT(ADDRESS(MATCH(INDIRECT(ADDRESS(ROW()-G1015,7)),D:D,0),1))),J1015)</f>
        <v/>
      </c>
      <c r="L1015" s="7">
        <f t="shared" ca="1" si="177"/>
        <v>0</v>
      </c>
      <c r="M1015" s="7" t="str">
        <f t="shared" ca="1" si="179"/>
        <v/>
      </c>
      <c r="N1015" s="7">
        <f t="shared" ca="1" si="178"/>
        <v>0</v>
      </c>
      <c r="O1015" s="9" t="str">
        <f ca="1">IF(N1015&gt;-1,INDIRECT(ADDRESS(ROW(),13)),IF(N1015&lt;N1014,CONCATENATE("&lt;page-count count=",CHAR(34),1+LARGE(N:N,1)-LARGE(N:N,2),CHAR(34),"/&gt;"),INDIRECT(ADDRESS(ROW()-1,13))))</f>
        <v/>
      </c>
      <c r="P1015" s="1">
        <f>IF(ROW()&lt;$S$4+2,IF('XML a procesar'!A1014="",P1014,IF(MID('XML a procesar'!A1014,1,1)="&lt;",P1014,P1014+1)),P1014)</f>
        <v>1</v>
      </c>
    </row>
    <row r="1016" spans="1:16" x14ac:dyDescent="0.25">
      <c r="A1016" s="1" t="str">
        <f>IF('XML a procesar'!A1015&gt;0,'XML a procesar'!A1015,"")</f>
        <v/>
      </c>
      <c r="B1016" s="7">
        <f t="shared" si="169"/>
        <v>0</v>
      </c>
      <c r="C1016" s="1">
        <f t="shared" si="180"/>
        <v>0</v>
      </c>
      <c r="D1016" s="1">
        <f t="shared" si="181"/>
        <v>0</v>
      </c>
      <c r="E1016" s="1">
        <f t="shared" si="182"/>
        <v>0</v>
      </c>
      <c r="F1016" s="1" t="str">
        <f t="shared" ca="1" si="171"/>
        <v/>
      </c>
      <c r="G1016" s="1">
        <f t="shared" ca="1" si="174"/>
        <v>0</v>
      </c>
      <c r="H1016" s="1">
        <f ca="1">IF(AND(G1015&gt;0,G1016&gt;G1015,NOT(ISERROR(MATCH(G1015,D:D,0)))),H1015+1,H1015)</f>
        <v>0</v>
      </c>
      <c r="I1016" s="1">
        <f t="shared" ca="1" si="175"/>
        <v>0</v>
      </c>
      <c r="J1016" s="7" t="str">
        <f t="shared" ca="1" si="176"/>
        <v/>
      </c>
      <c r="K1016" s="1" t="str">
        <f ca="1">IF(J1016="Linea_para_MAIL_creada_por_LuXML",IF(ISERROR(MATCH(INDIRECT(ADDRESS(ROW()-G1016,7)),D:D,0)),J1016,INDIRECT(ADDRESS(MATCH(INDIRECT(ADDRESS(ROW()-G1016,7)),D:D,0),1))),J1016)</f>
        <v/>
      </c>
      <c r="L1016" s="7">
        <f t="shared" ca="1" si="177"/>
        <v>0</v>
      </c>
      <c r="M1016" s="7" t="str">
        <f t="shared" ca="1" si="179"/>
        <v/>
      </c>
      <c r="N1016" s="7">
        <f t="shared" ca="1" si="178"/>
        <v>0</v>
      </c>
      <c r="O1016" s="9" t="str">
        <f ca="1">IF(N1016&gt;-1,INDIRECT(ADDRESS(ROW(),13)),IF(N1016&lt;N1015,CONCATENATE("&lt;page-count count=",CHAR(34),1+LARGE(N:N,1)-LARGE(N:N,2),CHAR(34),"/&gt;"),INDIRECT(ADDRESS(ROW()-1,13))))</f>
        <v/>
      </c>
      <c r="P1016" s="1">
        <f>IF(ROW()&lt;$S$4+2,IF('XML a procesar'!A1015="",P1015,IF(MID('XML a procesar'!A1015,1,1)="&lt;",P1015,P1015+1)),P1015)</f>
        <v>1</v>
      </c>
    </row>
    <row r="1017" spans="1:16" x14ac:dyDescent="0.25">
      <c r="A1017" s="1" t="str">
        <f>IF('XML a procesar'!A1016&gt;0,'XML a procesar'!A1016,"")</f>
        <v/>
      </c>
      <c r="B1017" s="7">
        <f t="shared" si="169"/>
        <v>0</v>
      </c>
      <c r="C1017" s="1">
        <f t="shared" si="180"/>
        <v>0</v>
      </c>
      <c r="D1017" s="1">
        <f t="shared" si="181"/>
        <v>0</v>
      </c>
      <c r="E1017" s="1">
        <f t="shared" si="182"/>
        <v>0</v>
      </c>
      <c r="F1017" s="1" t="str">
        <f t="shared" ca="1" si="171"/>
        <v/>
      </c>
      <c r="G1017" s="1">
        <f t="shared" ca="1" si="174"/>
        <v>0</v>
      </c>
      <c r="H1017" s="1">
        <f ca="1">IF(AND(G1016&gt;0,G1017&gt;G1016,NOT(ISERROR(MATCH(G1016,D:D,0)))),H1016+1,H1016)</f>
        <v>0</v>
      </c>
      <c r="I1017" s="1">
        <f t="shared" ca="1" si="175"/>
        <v>0</v>
      </c>
      <c r="J1017" s="7" t="str">
        <f t="shared" ca="1" si="176"/>
        <v/>
      </c>
      <c r="K1017" s="1" t="str">
        <f ca="1">IF(J1017="Linea_para_MAIL_creada_por_LuXML",IF(ISERROR(MATCH(INDIRECT(ADDRESS(ROW()-G1017,7)),D:D,0)),J1017,INDIRECT(ADDRESS(MATCH(INDIRECT(ADDRESS(ROW()-G1017,7)),D:D,0),1))),J1017)</f>
        <v/>
      </c>
      <c r="L1017" s="7">
        <f t="shared" ca="1" si="177"/>
        <v>0</v>
      </c>
      <c r="M1017" s="7" t="str">
        <f t="shared" ca="1" si="179"/>
        <v/>
      </c>
      <c r="N1017" s="7">
        <f t="shared" ca="1" si="178"/>
        <v>0</v>
      </c>
      <c r="O1017" s="9" t="str">
        <f ca="1">IF(N1017&gt;-1,INDIRECT(ADDRESS(ROW(),13)),IF(N1017&lt;N1016,CONCATENATE("&lt;page-count count=",CHAR(34),1+LARGE(N:N,1)-LARGE(N:N,2),CHAR(34),"/&gt;"),INDIRECT(ADDRESS(ROW()-1,13))))</f>
        <v/>
      </c>
      <c r="P1017" s="1">
        <f>IF(ROW()&lt;$S$4+2,IF('XML a procesar'!A1016="",P1016,IF(MID('XML a procesar'!A1016,1,1)="&lt;",P1016,P1016+1)),P1016)</f>
        <v>1</v>
      </c>
    </row>
    <row r="1018" spans="1:16" x14ac:dyDescent="0.25">
      <c r="A1018" s="1" t="str">
        <f>IF('XML a procesar'!A1017&gt;0,'XML a procesar'!A1017,"")</f>
        <v/>
      </c>
      <c r="B1018" s="7">
        <f t="shared" si="169"/>
        <v>0</v>
      </c>
      <c r="C1018" s="1">
        <f t="shared" si="180"/>
        <v>0</v>
      </c>
      <c r="D1018" s="1">
        <f t="shared" si="181"/>
        <v>0</v>
      </c>
      <c r="E1018" s="1">
        <f t="shared" si="182"/>
        <v>0</v>
      </c>
      <c r="F1018" s="1" t="str">
        <f t="shared" ca="1" si="171"/>
        <v/>
      </c>
      <c r="G1018" s="1">
        <f t="shared" ca="1" si="174"/>
        <v>0</v>
      </c>
      <c r="H1018" s="1">
        <f ca="1">IF(AND(G1017&gt;0,G1018&gt;G1017,NOT(ISERROR(MATCH(G1017,D:D,0)))),H1017+1,H1017)</f>
        <v>0</v>
      </c>
      <c r="I1018" s="1">
        <f t="shared" ca="1" si="175"/>
        <v>0</v>
      </c>
      <c r="J1018" s="7" t="str">
        <f t="shared" ca="1" si="176"/>
        <v/>
      </c>
      <c r="K1018" s="1" t="str">
        <f ca="1">IF(J1018="Linea_para_MAIL_creada_por_LuXML",IF(ISERROR(MATCH(INDIRECT(ADDRESS(ROW()-G1018,7)),D:D,0)),J1018,INDIRECT(ADDRESS(MATCH(INDIRECT(ADDRESS(ROW()-G1018,7)),D:D,0),1))),J1018)</f>
        <v/>
      </c>
      <c r="L1018" s="7">
        <f t="shared" ca="1" si="177"/>
        <v>0</v>
      </c>
      <c r="M1018" s="7" t="str">
        <f t="shared" ca="1" si="179"/>
        <v/>
      </c>
      <c r="N1018" s="7">
        <f t="shared" ca="1" si="178"/>
        <v>0</v>
      </c>
      <c r="O1018" s="9" t="str">
        <f ca="1">IF(N1018&gt;-1,INDIRECT(ADDRESS(ROW(),13)),IF(N1018&lt;N1017,CONCATENATE("&lt;page-count count=",CHAR(34),1+LARGE(N:N,1)-LARGE(N:N,2),CHAR(34),"/&gt;"),INDIRECT(ADDRESS(ROW()-1,13))))</f>
        <v/>
      </c>
      <c r="P1018" s="1">
        <f>IF(ROW()&lt;$S$4+2,IF('XML a procesar'!A1017="",P1017,IF(MID('XML a procesar'!A1017,1,1)="&lt;",P1017,P1017+1)),P1017)</f>
        <v>1</v>
      </c>
    </row>
    <row r="1019" spans="1:16" x14ac:dyDescent="0.25">
      <c r="A1019" s="1" t="str">
        <f>IF('XML a procesar'!A1018&gt;0,'XML a procesar'!A1018,"")</f>
        <v/>
      </c>
      <c r="B1019" s="7">
        <f t="shared" si="169"/>
        <v>0</v>
      </c>
      <c r="C1019" s="1">
        <f t="shared" si="180"/>
        <v>0</v>
      </c>
      <c r="D1019" s="1">
        <f t="shared" si="181"/>
        <v>0</v>
      </c>
      <c r="E1019" s="1">
        <f t="shared" si="182"/>
        <v>0</v>
      </c>
      <c r="F1019" s="1" t="str">
        <f t="shared" ca="1" si="171"/>
        <v/>
      </c>
      <c r="G1019" s="1">
        <f t="shared" ca="1" si="174"/>
        <v>0</v>
      </c>
      <c r="H1019" s="1">
        <f ca="1">IF(AND(G1018&gt;0,G1019&gt;G1018,NOT(ISERROR(MATCH(G1018,D:D,0)))),H1018+1,H1018)</f>
        <v>0</v>
      </c>
      <c r="I1019" s="1">
        <f t="shared" ca="1" si="175"/>
        <v>0</v>
      </c>
      <c r="J1019" s="7" t="str">
        <f t="shared" ca="1" si="176"/>
        <v/>
      </c>
      <c r="K1019" s="1" t="str">
        <f ca="1">IF(J1019="Linea_para_MAIL_creada_por_LuXML",IF(ISERROR(MATCH(INDIRECT(ADDRESS(ROW()-G1019,7)),D:D,0)),J1019,INDIRECT(ADDRESS(MATCH(INDIRECT(ADDRESS(ROW()-G1019,7)),D:D,0),1))),J1019)</f>
        <v/>
      </c>
      <c r="L1019" s="7">
        <f t="shared" ca="1" si="177"/>
        <v>0</v>
      </c>
      <c r="M1019" s="7" t="str">
        <f t="shared" ca="1" si="179"/>
        <v/>
      </c>
      <c r="N1019" s="7">
        <f t="shared" ca="1" si="178"/>
        <v>0</v>
      </c>
      <c r="O1019" s="9" t="str">
        <f ca="1">IF(N1019&gt;-1,INDIRECT(ADDRESS(ROW(),13)),IF(N1019&lt;N1018,CONCATENATE("&lt;page-count count=",CHAR(34),1+LARGE(N:N,1)-LARGE(N:N,2),CHAR(34),"/&gt;"),INDIRECT(ADDRESS(ROW()-1,13))))</f>
        <v/>
      </c>
      <c r="P1019" s="1">
        <f>IF(ROW()&lt;$S$4+2,IF('XML a procesar'!A1018="",P1018,IF(MID('XML a procesar'!A1018,1,1)="&lt;",P1018,P1018+1)),P1018)</f>
        <v>1</v>
      </c>
    </row>
    <row r="1020" spans="1:16" x14ac:dyDescent="0.25">
      <c r="A1020" s="1" t="str">
        <f>IF('XML a procesar'!A1019&gt;0,'XML a procesar'!A1019,"")</f>
        <v/>
      </c>
      <c r="B1020" s="7">
        <f t="shared" si="169"/>
        <v>0</v>
      </c>
      <c r="C1020" s="1">
        <f t="shared" si="180"/>
        <v>0</v>
      </c>
      <c r="D1020" s="1">
        <f t="shared" si="181"/>
        <v>0</v>
      </c>
      <c r="E1020" s="1">
        <f t="shared" si="182"/>
        <v>0</v>
      </c>
      <c r="F1020" s="1" t="str">
        <f t="shared" ca="1" si="171"/>
        <v/>
      </c>
      <c r="G1020" s="1">
        <f t="shared" ca="1" si="174"/>
        <v>0</v>
      </c>
      <c r="H1020" s="1">
        <f ca="1">IF(AND(G1019&gt;0,G1020&gt;G1019,NOT(ISERROR(MATCH(G1019,D:D,0)))),H1019+1,H1019)</f>
        <v>0</v>
      </c>
      <c r="I1020" s="1">
        <f t="shared" ca="1" si="175"/>
        <v>0</v>
      </c>
      <c r="J1020" s="7" t="str">
        <f t="shared" ca="1" si="176"/>
        <v/>
      </c>
      <c r="K1020" s="1" t="str">
        <f ca="1">IF(J1020="Linea_para_MAIL_creada_por_LuXML",IF(ISERROR(MATCH(INDIRECT(ADDRESS(ROW()-G1020,7)),D:D,0)),J1020,INDIRECT(ADDRESS(MATCH(INDIRECT(ADDRESS(ROW()-G1020,7)),D:D,0),1))),J1020)</f>
        <v/>
      </c>
      <c r="L1020" s="7">
        <f t="shared" ca="1" si="177"/>
        <v>0</v>
      </c>
      <c r="M1020" s="7" t="str">
        <f t="shared" ca="1" si="179"/>
        <v/>
      </c>
      <c r="N1020" s="7">
        <f t="shared" ca="1" si="178"/>
        <v>0</v>
      </c>
      <c r="O1020" s="9" t="str">
        <f ca="1">IF(N1020&gt;-1,INDIRECT(ADDRESS(ROW(),13)),IF(N1020&lt;N1019,CONCATENATE("&lt;page-count count=",CHAR(34),1+LARGE(N:N,1)-LARGE(N:N,2),CHAR(34),"/&gt;"),INDIRECT(ADDRESS(ROW()-1,13))))</f>
        <v/>
      </c>
      <c r="P1020" s="1">
        <f>IF(ROW()&lt;$S$4+2,IF('XML a procesar'!A1019="",P1019,IF(MID('XML a procesar'!A1019,1,1)="&lt;",P1019,P1019+1)),P1019)</f>
        <v>1</v>
      </c>
    </row>
    <row r="1021" spans="1:16" x14ac:dyDescent="0.25">
      <c r="A1021" s="1" t="str">
        <f>IF('XML a procesar'!A1020&gt;0,'XML a procesar'!A1020,"")</f>
        <v/>
      </c>
      <c r="B1021" s="7">
        <f t="shared" si="169"/>
        <v>0</v>
      </c>
      <c r="C1021" s="1">
        <f t="shared" si="180"/>
        <v>0</v>
      </c>
      <c r="D1021" s="1">
        <f t="shared" si="181"/>
        <v>0</v>
      </c>
      <c r="E1021" s="1">
        <f t="shared" si="182"/>
        <v>0</v>
      </c>
      <c r="F1021" s="1" t="str">
        <f t="shared" ca="1" si="171"/>
        <v/>
      </c>
      <c r="G1021" s="1">
        <f t="shared" ca="1" si="174"/>
        <v>0</v>
      </c>
      <c r="H1021" s="1">
        <f ca="1">IF(AND(G1020&gt;0,G1021&gt;G1020,NOT(ISERROR(MATCH(G1020,D:D,0)))),H1020+1,H1020)</f>
        <v>0</v>
      </c>
      <c r="I1021" s="1">
        <f t="shared" ca="1" si="175"/>
        <v>0</v>
      </c>
      <c r="J1021" s="7" t="str">
        <f t="shared" ca="1" si="176"/>
        <v/>
      </c>
      <c r="K1021" s="1" t="str">
        <f ca="1">IF(J1021="Linea_para_MAIL_creada_por_LuXML",IF(ISERROR(MATCH(INDIRECT(ADDRESS(ROW()-G1021,7)),D:D,0)),J1021,INDIRECT(ADDRESS(MATCH(INDIRECT(ADDRESS(ROW()-G1021,7)),D:D,0),1))),J1021)</f>
        <v/>
      </c>
      <c r="L1021" s="7">
        <f t="shared" ca="1" si="177"/>
        <v>0</v>
      </c>
      <c r="M1021" s="7" t="str">
        <f t="shared" ca="1" si="179"/>
        <v/>
      </c>
      <c r="N1021" s="7">
        <f t="shared" ca="1" si="178"/>
        <v>0</v>
      </c>
      <c r="O1021" s="9" t="str">
        <f ca="1">IF(N1021&gt;-1,INDIRECT(ADDRESS(ROW(),13)),IF(N1021&lt;N1020,CONCATENATE("&lt;page-count count=",CHAR(34),1+LARGE(N:N,1)-LARGE(N:N,2),CHAR(34),"/&gt;"),INDIRECT(ADDRESS(ROW()-1,13))))</f>
        <v/>
      </c>
      <c r="P1021" s="1">
        <f>IF(ROW()&lt;$S$4+2,IF('XML a procesar'!A1020="",P1020,IF(MID('XML a procesar'!A1020,1,1)="&lt;",P1020,P1020+1)),P1020)</f>
        <v>1</v>
      </c>
    </row>
    <row r="1022" spans="1:16" x14ac:dyDescent="0.25">
      <c r="A1022" s="1" t="str">
        <f>IF('XML a procesar'!A1021&gt;0,'XML a procesar'!A1021,"")</f>
        <v/>
      </c>
      <c r="B1022" s="7">
        <f t="shared" si="169"/>
        <v>0</v>
      </c>
      <c r="C1022" s="1">
        <f t="shared" si="180"/>
        <v>0</v>
      </c>
      <c r="D1022" s="1">
        <f t="shared" si="181"/>
        <v>0</v>
      </c>
      <c r="E1022" s="1">
        <f t="shared" si="182"/>
        <v>0</v>
      </c>
      <c r="F1022" s="1" t="str">
        <f t="shared" ca="1" si="171"/>
        <v/>
      </c>
      <c r="G1022" s="1">
        <f t="shared" ca="1" si="174"/>
        <v>0</v>
      </c>
      <c r="H1022" s="1">
        <f ca="1">IF(AND(G1021&gt;0,G1022&gt;G1021,NOT(ISERROR(MATCH(G1021,D:D,0)))),H1021+1,H1021)</f>
        <v>0</v>
      </c>
      <c r="I1022" s="1">
        <f t="shared" ca="1" si="175"/>
        <v>0</v>
      </c>
      <c r="J1022" s="7" t="str">
        <f t="shared" ca="1" si="176"/>
        <v/>
      </c>
      <c r="K1022" s="1" t="str">
        <f ca="1">IF(J1022="Linea_para_MAIL_creada_por_LuXML",IF(ISERROR(MATCH(INDIRECT(ADDRESS(ROW()-G1022,7)),D:D,0)),J1022,INDIRECT(ADDRESS(MATCH(INDIRECT(ADDRESS(ROW()-G1022,7)),D:D,0),1))),J1022)</f>
        <v/>
      </c>
      <c r="L1022" s="7">
        <f t="shared" ca="1" si="177"/>
        <v>0</v>
      </c>
      <c r="M1022" s="7" t="str">
        <f t="shared" ca="1" si="179"/>
        <v/>
      </c>
      <c r="N1022" s="7">
        <f t="shared" ca="1" si="178"/>
        <v>0</v>
      </c>
      <c r="O1022" s="9" t="str">
        <f ca="1">IF(N1022&gt;-1,INDIRECT(ADDRESS(ROW(),13)),IF(N1022&lt;N1021,CONCATENATE("&lt;page-count count=",CHAR(34),1+LARGE(N:N,1)-LARGE(N:N,2),CHAR(34),"/&gt;"),INDIRECT(ADDRESS(ROW()-1,13))))</f>
        <v/>
      </c>
      <c r="P1022" s="1">
        <f>IF(ROW()&lt;$S$4+2,IF('XML a procesar'!A1021="",P1021,IF(MID('XML a procesar'!A1021,1,1)="&lt;",P1021,P1021+1)),P1021)</f>
        <v>1</v>
      </c>
    </row>
    <row r="1023" spans="1:16" x14ac:dyDescent="0.25">
      <c r="A1023" s="1" t="str">
        <f>IF('XML a procesar'!A1022&gt;0,'XML a procesar'!A1022,"")</f>
        <v/>
      </c>
      <c r="B1023" s="7">
        <f t="shared" si="169"/>
        <v>0</v>
      </c>
      <c r="C1023" s="1">
        <f t="shared" si="180"/>
        <v>0</v>
      </c>
      <c r="D1023" s="1">
        <f t="shared" si="181"/>
        <v>0</v>
      </c>
      <c r="E1023" s="1">
        <f t="shared" si="182"/>
        <v>0</v>
      </c>
      <c r="F1023" s="1" t="str">
        <f t="shared" ca="1" si="171"/>
        <v/>
      </c>
      <c r="G1023" s="1">
        <f t="shared" ca="1" si="174"/>
        <v>0</v>
      </c>
      <c r="H1023" s="1">
        <f ca="1">IF(AND(G1022&gt;0,G1023&gt;G1022,NOT(ISERROR(MATCH(G1022,D:D,0)))),H1022+1,H1022)</f>
        <v>0</v>
      </c>
      <c r="I1023" s="1">
        <f t="shared" ca="1" si="175"/>
        <v>0</v>
      </c>
      <c r="J1023" s="7" t="str">
        <f t="shared" ca="1" si="176"/>
        <v/>
      </c>
      <c r="K1023" s="1" t="str">
        <f ca="1">IF(J1023="Linea_para_MAIL_creada_por_LuXML",IF(ISERROR(MATCH(INDIRECT(ADDRESS(ROW()-G1023,7)),D:D,0)),J1023,INDIRECT(ADDRESS(MATCH(INDIRECT(ADDRESS(ROW()-G1023,7)),D:D,0),1))),J1023)</f>
        <v/>
      </c>
      <c r="L1023" s="7">
        <f t="shared" ca="1" si="177"/>
        <v>0</v>
      </c>
      <c r="M1023" s="7" t="str">
        <f t="shared" ca="1" si="179"/>
        <v/>
      </c>
      <c r="N1023" s="7">
        <f t="shared" ca="1" si="178"/>
        <v>0</v>
      </c>
      <c r="O1023" s="9" t="str">
        <f ca="1">IF(N1023&gt;-1,INDIRECT(ADDRESS(ROW(),13)),IF(N1023&lt;N1022,CONCATENATE("&lt;page-count count=",CHAR(34),1+LARGE(N:N,1)-LARGE(N:N,2),CHAR(34),"/&gt;"),INDIRECT(ADDRESS(ROW()-1,13))))</f>
        <v/>
      </c>
      <c r="P1023" s="1">
        <f>IF(ROW()&lt;$S$4+2,IF('XML a procesar'!A1022="",P1022,IF(MID('XML a procesar'!A1022,1,1)="&lt;",P1022,P1022+1)),P1022)</f>
        <v>1</v>
      </c>
    </row>
    <row r="1024" spans="1:16" x14ac:dyDescent="0.25">
      <c r="A1024" s="1" t="str">
        <f>IF('XML a procesar'!A1023&gt;0,'XML a procesar'!A1023,"")</f>
        <v/>
      </c>
      <c r="B1024" s="7">
        <f t="shared" si="169"/>
        <v>0</v>
      </c>
      <c r="C1024" s="1">
        <f t="shared" si="180"/>
        <v>0</v>
      </c>
      <c r="D1024" s="1">
        <f t="shared" si="181"/>
        <v>0</v>
      </c>
      <c r="E1024" s="1">
        <f t="shared" si="182"/>
        <v>0</v>
      </c>
      <c r="F1024" s="1" t="str">
        <f t="shared" ca="1" si="171"/>
        <v/>
      </c>
      <c r="G1024" s="1">
        <f t="shared" ca="1" si="174"/>
        <v>0</v>
      </c>
      <c r="H1024" s="1">
        <f ca="1">IF(AND(G1023&gt;0,G1024&gt;G1023,NOT(ISERROR(MATCH(G1023,D:D,0)))),H1023+1,H1023)</f>
        <v>0</v>
      </c>
      <c r="I1024" s="1">
        <f t="shared" ca="1" si="175"/>
        <v>0</v>
      </c>
      <c r="J1024" s="7" t="str">
        <f t="shared" ca="1" si="176"/>
        <v/>
      </c>
      <c r="K1024" s="1" t="str">
        <f ca="1">IF(J1024="Linea_para_MAIL_creada_por_LuXML",IF(ISERROR(MATCH(INDIRECT(ADDRESS(ROW()-G1024,7)),D:D,0)),J1024,INDIRECT(ADDRESS(MATCH(INDIRECT(ADDRESS(ROW()-G1024,7)),D:D,0),1))),J1024)</f>
        <v/>
      </c>
      <c r="L1024" s="7">
        <f t="shared" ca="1" si="177"/>
        <v>0</v>
      </c>
      <c r="M1024" s="7" t="str">
        <f t="shared" ca="1" si="179"/>
        <v/>
      </c>
      <c r="N1024" s="7">
        <f t="shared" ca="1" si="178"/>
        <v>0</v>
      </c>
      <c r="O1024" s="9" t="str">
        <f ca="1">IF(N1024&gt;-1,INDIRECT(ADDRESS(ROW(),13)),IF(N1024&lt;N1023,CONCATENATE("&lt;page-count count=",CHAR(34),1+LARGE(N:N,1)-LARGE(N:N,2),CHAR(34),"/&gt;"),INDIRECT(ADDRESS(ROW()-1,13))))</f>
        <v/>
      </c>
      <c r="P1024" s="1">
        <f>IF(ROW()&lt;$S$4+2,IF('XML a procesar'!A1023="",P1023,IF(MID('XML a procesar'!A1023,1,1)="&lt;",P1023,P1023+1)),P1023)</f>
        <v>1</v>
      </c>
    </row>
    <row r="1025" spans="1:16" x14ac:dyDescent="0.25">
      <c r="A1025" s="1" t="str">
        <f>IF('XML a procesar'!A1024&gt;0,'XML a procesar'!A1024,"")</f>
        <v/>
      </c>
      <c r="B1025" s="7">
        <f t="shared" si="169"/>
        <v>0</v>
      </c>
      <c r="C1025" s="1">
        <f t="shared" si="180"/>
        <v>0</v>
      </c>
      <c r="D1025" s="1">
        <f t="shared" si="181"/>
        <v>0</v>
      </c>
      <c r="E1025" s="1">
        <f t="shared" si="182"/>
        <v>0</v>
      </c>
      <c r="F1025" s="1" t="str">
        <f t="shared" ca="1" si="171"/>
        <v/>
      </c>
      <c r="G1025" s="1">
        <f t="shared" ca="1" si="174"/>
        <v>0</v>
      </c>
      <c r="H1025" s="1">
        <f ca="1">IF(AND(G1024&gt;0,G1025&gt;G1024,NOT(ISERROR(MATCH(G1024,D:D,0)))),H1024+1,H1024)</f>
        <v>0</v>
      </c>
      <c r="I1025" s="1">
        <f t="shared" ca="1" si="175"/>
        <v>0</v>
      </c>
      <c r="J1025" s="7" t="str">
        <f t="shared" ca="1" si="176"/>
        <v/>
      </c>
      <c r="K1025" s="1" t="str">
        <f ca="1">IF(J1025="Linea_para_MAIL_creada_por_LuXML",IF(ISERROR(MATCH(INDIRECT(ADDRESS(ROW()-G1025,7)),D:D,0)),J1025,INDIRECT(ADDRESS(MATCH(INDIRECT(ADDRESS(ROW()-G1025,7)),D:D,0),1))),J1025)</f>
        <v/>
      </c>
      <c r="L1025" s="7">
        <f t="shared" ca="1" si="177"/>
        <v>0</v>
      </c>
      <c r="M1025" s="7" t="str">
        <f t="shared" ca="1" si="179"/>
        <v/>
      </c>
      <c r="N1025" s="7">
        <f t="shared" ca="1" si="178"/>
        <v>0</v>
      </c>
      <c r="O1025" s="9" t="str">
        <f ca="1">IF(N1025&gt;-1,INDIRECT(ADDRESS(ROW(),13)),IF(N1025&lt;N1024,CONCATENATE("&lt;page-count count=",CHAR(34),1+LARGE(N:N,1)-LARGE(N:N,2),CHAR(34),"/&gt;"),INDIRECT(ADDRESS(ROW()-1,13))))</f>
        <v/>
      </c>
      <c r="P1025" s="1">
        <f>IF(ROW()&lt;$S$4+2,IF('XML a procesar'!A1024="",P1024,IF(MID('XML a procesar'!A1024,1,1)="&lt;",P1024,P1024+1)),P1024)</f>
        <v>1</v>
      </c>
    </row>
    <row r="1026" spans="1:16" x14ac:dyDescent="0.25">
      <c r="A1026" s="1" t="str">
        <f>IF('XML a procesar'!A1025&gt;0,'XML a procesar'!A1025,"")</f>
        <v/>
      </c>
      <c r="B1026" s="7">
        <f t="shared" si="169"/>
        <v>0</v>
      </c>
      <c r="C1026" s="1">
        <f t="shared" si="180"/>
        <v>0</v>
      </c>
      <c r="D1026" s="1">
        <f t="shared" si="181"/>
        <v>0</v>
      </c>
      <c r="E1026" s="1">
        <f t="shared" si="182"/>
        <v>0</v>
      </c>
      <c r="F1026" s="1" t="str">
        <f t="shared" ca="1" si="171"/>
        <v/>
      </c>
      <c r="G1026" s="1">
        <f t="shared" ca="1" si="174"/>
        <v>0</v>
      </c>
      <c r="H1026" s="1">
        <f ca="1">IF(AND(G1025&gt;0,G1026&gt;G1025,NOT(ISERROR(MATCH(G1025,D:D,0)))),H1025+1,H1025)</f>
        <v>0</v>
      </c>
      <c r="I1026" s="1">
        <f t="shared" ca="1" si="175"/>
        <v>0</v>
      </c>
      <c r="J1026" s="7" t="str">
        <f t="shared" ca="1" si="176"/>
        <v/>
      </c>
      <c r="K1026" s="1" t="str">
        <f ca="1">IF(J1026="Linea_para_MAIL_creada_por_LuXML",IF(ISERROR(MATCH(INDIRECT(ADDRESS(ROW()-G1026,7)),D:D,0)),J1026,INDIRECT(ADDRESS(MATCH(INDIRECT(ADDRESS(ROW()-G1026,7)),D:D,0),1))),J1026)</f>
        <v/>
      </c>
      <c r="L1026" s="7">
        <f t="shared" ca="1" si="177"/>
        <v>0</v>
      </c>
      <c r="M1026" s="7" t="str">
        <f t="shared" ca="1" si="179"/>
        <v/>
      </c>
      <c r="N1026" s="7">
        <f t="shared" ca="1" si="178"/>
        <v>0</v>
      </c>
      <c r="O1026" s="9" t="str">
        <f ca="1">IF(N1026&gt;-1,INDIRECT(ADDRESS(ROW(),13)),IF(N1026&lt;N1025,CONCATENATE("&lt;page-count count=",CHAR(34),1+LARGE(N:N,1)-LARGE(N:N,2),CHAR(34),"/&gt;"),INDIRECT(ADDRESS(ROW()-1,13))))</f>
        <v/>
      </c>
      <c r="P1026" s="1">
        <f>IF(ROW()&lt;$S$4+2,IF('XML a procesar'!A1025="",P1025,IF(MID('XML a procesar'!A1025,1,1)="&lt;",P1025,P1025+1)),P1025)</f>
        <v>1</v>
      </c>
    </row>
    <row r="1027" spans="1:16" x14ac:dyDescent="0.25">
      <c r="A1027" s="1" t="str">
        <f>IF('XML a procesar'!A1026&gt;0,'XML a procesar'!A1026,"")</f>
        <v/>
      </c>
      <c r="B1027" s="7">
        <f t="shared" ref="B1027:B1090" si="183">IF(ISERROR(FIND("/doi.org/",A1027,1)),0,1)</f>
        <v>0</v>
      </c>
      <c r="C1027" s="1">
        <f t="shared" si="180"/>
        <v>0</v>
      </c>
      <c r="D1027" s="1">
        <f t="shared" si="181"/>
        <v>0</v>
      </c>
      <c r="E1027" s="1">
        <f t="shared" si="182"/>
        <v>0</v>
      </c>
      <c r="F1027" s="1" t="str">
        <f t="shared" ref="F1027:F1090" ca="1" si="184">INDIRECT(ADDRESS(ROW()+INDIRECT(ADDRESS(ROW()+E1027,5)),1))</f>
        <v/>
      </c>
      <c r="G1027" s="1">
        <f t="shared" ca="1" si="174"/>
        <v>0</v>
      </c>
      <c r="H1027" s="1">
        <f ca="1">IF(AND(G1026&gt;0,G1027&gt;G1026,NOT(ISERROR(MATCH(G1026,D:D,0)))),H1026+1,H1026)</f>
        <v>0</v>
      </c>
      <c r="I1027" s="1">
        <f t="shared" ca="1" si="175"/>
        <v>0</v>
      </c>
      <c r="J1027" s="7" t="str">
        <f t="shared" ca="1" si="176"/>
        <v/>
      </c>
      <c r="K1027" s="1" t="str">
        <f ca="1">IF(J1027="Linea_para_MAIL_creada_por_LuXML",IF(ISERROR(MATCH(INDIRECT(ADDRESS(ROW()-G1027,7)),D:D,0)),J1027,INDIRECT(ADDRESS(MATCH(INDIRECT(ADDRESS(ROW()-G1027,7)),D:D,0),1))),J1027)</f>
        <v/>
      </c>
      <c r="L1027" s="7">
        <f t="shared" ca="1" si="177"/>
        <v>0</v>
      </c>
      <c r="M1027" s="7" t="str">
        <f t="shared" ca="1" si="179"/>
        <v/>
      </c>
      <c r="N1027" s="7">
        <f t="shared" ca="1" si="178"/>
        <v>0</v>
      </c>
      <c r="O1027" s="9" t="str">
        <f ca="1">IF(N1027&gt;-1,INDIRECT(ADDRESS(ROW(),13)),IF(N1027&lt;N1026,CONCATENATE("&lt;page-count count=",CHAR(34),1+LARGE(N:N,1)-LARGE(N:N,2),CHAR(34),"/&gt;"),INDIRECT(ADDRESS(ROW()-1,13))))</f>
        <v/>
      </c>
      <c r="P1027" s="1">
        <f>IF(ROW()&lt;$S$4+2,IF('XML a procesar'!A1026="",P1026,IF(MID('XML a procesar'!A1026,1,1)="&lt;",P1026,P1026+1)),P1026)</f>
        <v>1</v>
      </c>
    </row>
    <row r="1028" spans="1:16" x14ac:dyDescent="0.25">
      <c r="A1028" s="1" t="str">
        <f>IF('XML a procesar'!A1027&gt;0,'XML a procesar'!A1027,"")</f>
        <v/>
      </c>
      <c r="B1028" s="7">
        <f t="shared" si="183"/>
        <v>0</v>
      </c>
      <c r="C1028" s="1">
        <f t="shared" si="180"/>
        <v>0</v>
      </c>
      <c r="D1028" s="1">
        <f t="shared" si="181"/>
        <v>0</v>
      </c>
      <c r="E1028" s="1">
        <f t="shared" si="182"/>
        <v>0</v>
      </c>
      <c r="F1028" s="1" t="str">
        <f t="shared" ca="1" si="184"/>
        <v/>
      </c>
      <c r="G1028" s="1">
        <f t="shared" ref="G1028:G1091" ca="1" si="185">IF(LEFT(F1028,7)="&lt;aff id",_xlfn.NUMBERVALUE(MID(F1028,13,LEN(F1028)-14)),IF(F1028="&lt;/aff&gt;",G1027+1,G1027))</f>
        <v>0</v>
      </c>
      <c r="H1028" s="1">
        <f ca="1">IF(AND(G1027&gt;0,G1028&gt;G1027,NOT(ISERROR(MATCH(G1027,D:D,0)))),H1027+1,H1027)</f>
        <v>0</v>
      </c>
      <c r="I1028" s="1">
        <f t="shared" ref="I1028:I1091" ca="1" si="186">INDIRECT(ADDRESS(ROW()-INDIRECT(ADDRESS(ROW()-H1028,8)),8))</f>
        <v>0</v>
      </c>
      <c r="J1028" s="7" t="str">
        <f t="shared" ref="J1028:J1091" ca="1" si="187">IF(J1027="Linea_para_MAIL_creada_por_LuXML","&lt;/aff&gt;",IF(I1028&gt;INDIRECT(ADDRESS(ROW()-I1028-1,8)),"Linea_para_MAIL_creada_por_LuXML",INDIRECT(ADDRESS(ROW()-I1028,6))))</f>
        <v/>
      </c>
      <c r="K1028" s="1" t="str">
        <f ca="1">IF(J1028="Linea_para_MAIL_creada_por_LuXML",IF(ISERROR(MATCH(INDIRECT(ADDRESS(ROW()-G1028,7)),D:D,0)),J1028,INDIRECT(ADDRESS(MATCH(INDIRECT(ADDRESS(ROW()-G1028,7)),D:D,0),1))),J1028)</f>
        <v/>
      </c>
      <c r="L1028" s="7">
        <f t="shared" ref="L1028:L1091" ca="1" si="188">IF(OR(MID(K1026,3,5)="page&gt;",MID(K1027,3,5)="page&gt;"),L1027,IF(OR(K1027="&lt;history&gt;",K1028="&lt;history&gt;"),L1027+1,L1027))</f>
        <v>0</v>
      </c>
      <c r="M1028" s="7" t="str">
        <f t="shared" ca="1" si="179"/>
        <v/>
      </c>
      <c r="N1028" s="7">
        <f t="shared" ref="N1028:N1091" ca="1" si="189">IF(N1027=-1,-1,IF(M1028="&lt;/counts&gt;",-1,IF(OR(LEFT(M1028,7)="&lt;fpage&gt;",LEFT(M1028,7)="&lt;lpage&gt;"),VALUE(MID(M1028,8,LEN(M1028)-15)),0)))</f>
        <v>0</v>
      </c>
      <c r="O1028" s="9" t="str">
        <f ca="1">IF(N1028&gt;-1,INDIRECT(ADDRESS(ROW(),13)),IF(N1028&lt;N1027,CONCATENATE("&lt;page-count count=",CHAR(34),1+LARGE(N:N,1)-LARGE(N:N,2),CHAR(34),"/&gt;"),INDIRECT(ADDRESS(ROW()-1,13))))</f>
        <v/>
      </c>
      <c r="P1028" s="1">
        <f>IF(ROW()&lt;$S$4+2,IF('XML a procesar'!A1027="",P1027,IF(MID('XML a procesar'!A1027,1,1)="&lt;",P1027,P1027+1)),P1027)</f>
        <v>1</v>
      </c>
    </row>
    <row r="1029" spans="1:16" x14ac:dyDescent="0.25">
      <c r="A1029" s="1" t="str">
        <f>IF('XML a procesar'!A1028&gt;0,'XML a procesar'!A1028,"")</f>
        <v/>
      </c>
      <c r="B1029" s="7">
        <f t="shared" si="183"/>
        <v>0</v>
      </c>
      <c r="C1029" s="1">
        <f t="shared" si="180"/>
        <v>0</v>
      </c>
      <c r="D1029" s="1">
        <f t="shared" si="181"/>
        <v>0</v>
      </c>
      <c r="E1029" s="1">
        <f t="shared" si="182"/>
        <v>0</v>
      </c>
      <c r="F1029" s="1" t="str">
        <f t="shared" ca="1" si="184"/>
        <v/>
      </c>
      <c r="G1029" s="1">
        <f t="shared" ca="1" si="185"/>
        <v>0</v>
      </c>
      <c r="H1029" s="1">
        <f ca="1">IF(AND(G1028&gt;0,G1029&gt;G1028,NOT(ISERROR(MATCH(G1028,D:D,0)))),H1028+1,H1028)</f>
        <v>0</v>
      </c>
      <c r="I1029" s="1">
        <f t="shared" ca="1" si="186"/>
        <v>0</v>
      </c>
      <c r="J1029" s="7" t="str">
        <f t="shared" ca="1" si="187"/>
        <v/>
      </c>
      <c r="K1029" s="1" t="str">
        <f ca="1">IF(J1029="Linea_para_MAIL_creada_por_LuXML",IF(ISERROR(MATCH(INDIRECT(ADDRESS(ROW()-G1029,7)),D:D,0)),J1029,INDIRECT(ADDRESS(MATCH(INDIRECT(ADDRESS(ROW()-G1029,7)),D:D,0),1))),J1029)</f>
        <v/>
      </c>
      <c r="L1029" s="7">
        <f t="shared" ca="1" si="188"/>
        <v>0</v>
      </c>
      <c r="M1029" s="7" t="str">
        <f t="shared" ca="1" si="179"/>
        <v/>
      </c>
      <c r="N1029" s="7">
        <f t="shared" ca="1" si="189"/>
        <v>0</v>
      </c>
      <c r="O1029" s="9" t="str">
        <f ca="1">IF(N1029&gt;-1,INDIRECT(ADDRESS(ROW(),13)),IF(N1029&lt;N1028,CONCATENATE("&lt;page-count count=",CHAR(34),1+LARGE(N:N,1)-LARGE(N:N,2),CHAR(34),"/&gt;"),INDIRECT(ADDRESS(ROW()-1,13))))</f>
        <v/>
      </c>
      <c r="P1029" s="1">
        <f>IF(ROW()&lt;$S$4+2,IF('XML a procesar'!A1028="",P1028,IF(MID('XML a procesar'!A1028,1,1)="&lt;",P1028,P1028+1)),P1028)</f>
        <v>1</v>
      </c>
    </row>
    <row r="1030" spans="1:16" x14ac:dyDescent="0.25">
      <c r="A1030" s="1" t="str">
        <f>IF('XML a procesar'!A1029&gt;0,'XML a procesar'!A1029,"")</f>
        <v/>
      </c>
      <c r="B1030" s="7">
        <f t="shared" si="183"/>
        <v>0</v>
      </c>
      <c r="C1030" s="1">
        <f t="shared" si="180"/>
        <v>0</v>
      </c>
      <c r="D1030" s="1">
        <f t="shared" si="181"/>
        <v>0</v>
      </c>
      <c r="E1030" s="1">
        <f t="shared" si="182"/>
        <v>0</v>
      </c>
      <c r="F1030" s="1" t="str">
        <f t="shared" ca="1" si="184"/>
        <v/>
      </c>
      <c r="G1030" s="1">
        <f t="shared" ca="1" si="185"/>
        <v>0</v>
      </c>
      <c r="H1030" s="1">
        <f ca="1">IF(AND(G1029&gt;0,G1030&gt;G1029,NOT(ISERROR(MATCH(G1029,D:D,0)))),H1029+1,H1029)</f>
        <v>0</v>
      </c>
      <c r="I1030" s="1">
        <f t="shared" ca="1" si="186"/>
        <v>0</v>
      </c>
      <c r="J1030" s="7" t="str">
        <f t="shared" ca="1" si="187"/>
        <v/>
      </c>
      <c r="K1030" s="1" t="str">
        <f ca="1">IF(J1030="Linea_para_MAIL_creada_por_LuXML",IF(ISERROR(MATCH(INDIRECT(ADDRESS(ROW()-G1030,7)),D:D,0)),J1030,INDIRECT(ADDRESS(MATCH(INDIRECT(ADDRESS(ROW()-G1030,7)),D:D,0),1))),J1030)</f>
        <v/>
      </c>
      <c r="L1030" s="7">
        <f t="shared" ca="1" si="188"/>
        <v>0</v>
      </c>
      <c r="M1030" s="7" t="str">
        <f t="shared" ref="M1030:M1093" ca="1" si="190">IF(L1030&gt;L1029,IF(L1030=1,CONCATENATE("&lt;fpage&gt;",$S$10,"&lt;/fpage&gt;"),CONCATENATE("&lt;lpage&gt;",$S$10+1,"&lt;/lpage&gt;")),IF(ISERROR(INDIRECT(ADDRESS(ROW()-L1030,11),1)),"",INDIRECT(ADDRESS(ROW()-L1030,11),1)))</f>
        <v/>
      </c>
      <c r="N1030" s="7">
        <f t="shared" ca="1" si="189"/>
        <v>0</v>
      </c>
      <c r="O1030" s="9" t="str">
        <f ca="1">IF(N1030&gt;-1,INDIRECT(ADDRESS(ROW(),13)),IF(N1030&lt;N1029,CONCATENATE("&lt;page-count count=",CHAR(34),1+LARGE(N:N,1)-LARGE(N:N,2),CHAR(34),"/&gt;"),INDIRECT(ADDRESS(ROW()-1,13))))</f>
        <v/>
      </c>
      <c r="P1030" s="1">
        <f>IF(ROW()&lt;$S$4+2,IF('XML a procesar'!A1029="",P1029,IF(MID('XML a procesar'!A1029,1,1)="&lt;",P1029,P1029+1)),P1029)</f>
        <v>1</v>
      </c>
    </row>
    <row r="1031" spans="1:16" x14ac:dyDescent="0.25">
      <c r="A1031" s="1" t="str">
        <f>IF('XML a procesar'!A1030&gt;0,'XML a procesar'!A1030,"")</f>
        <v/>
      </c>
      <c r="B1031" s="7">
        <f t="shared" si="183"/>
        <v>0</v>
      </c>
      <c r="C1031" s="1">
        <f t="shared" si="180"/>
        <v>0</v>
      </c>
      <c r="D1031" s="1">
        <f t="shared" si="181"/>
        <v>0</v>
      </c>
      <c r="E1031" s="1">
        <f t="shared" si="182"/>
        <v>0</v>
      </c>
      <c r="F1031" s="1" t="str">
        <f t="shared" ca="1" si="184"/>
        <v/>
      </c>
      <c r="G1031" s="1">
        <f t="shared" ca="1" si="185"/>
        <v>0</v>
      </c>
      <c r="H1031" s="1">
        <f ca="1">IF(AND(G1030&gt;0,G1031&gt;G1030,NOT(ISERROR(MATCH(G1030,D:D,0)))),H1030+1,H1030)</f>
        <v>0</v>
      </c>
      <c r="I1031" s="1">
        <f t="shared" ca="1" si="186"/>
        <v>0</v>
      </c>
      <c r="J1031" s="7" t="str">
        <f t="shared" ca="1" si="187"/>
        <v/>
      </c>
      <c r="K1031" s="1" t="str">
        <f ca="1">IF(J1031="Linea_para_MAIL_creada_por_LuXML",IF(ISERROR(MATCH(INDIRECT(ADDRESS(ROW()-G1031,7)),D:D,0)),J1031,INDIRECT(ADDRESS(MATCH(INDIRECT(ADDRESS(ROW()-G1031,7)),D:D,0),1))),J1031)</f>
        <v/>
      </c>
      <c r="L1031" s="7">
        <f t="shared" ca="1" si="188"/>
        <v>0</v>
      </c>
      <c r="M1031" s="7" t="str">
        <f t="shared" ca="1" si="190"/>
        <v/>
      </c>
      <c r="N1031" s="7">
        <f t="shared" ca="1" si="189"/>
        <v>0</v>
      </c>
      <c r="O1031" s="9" t="str">
        <f ca="1">IF(N1031&gt;-1,INDIRECT(ADDRESS(ROW(),13)),IF(N1031&lt;N1030,CONCATENATE("&lt;page-count count=",CHAR(34),1+LARGE(N:N,1)-LARGE(N:N,2),CHAR(34),"/&gt;"),INDIRECT(ADDRESS(ROW()-1,13))))</f>
        <v/>
      </c>
      <c r="P1031" s="1">
        <f>IF(ROW()&lt;$S$4+2,IF('XML a procesar'!A1030="",P1030,IF(MID('XML a procesar'!A1030,1,1)="&lt;",P1030,P1030+1)),P1030)</f>
        <v>1</v>
      </c>
    </row>
    <row r="1032" spans="1:16" x14ac:dyDescent="0.25">
      <c r="A1032" s="1" t="str">
        <f>IF('XML a procesar'!A1031&gt;0,'XML a procesar'!A1031,"")</f>
        <v/>
      </c>
      <c r="B1032" s="7">
        <f t="shared" si="183"/>
        <v>0</v>
      </c>
      <c r="C1032" s="1">
        <f t="shared" si="180"/>
        <v>0</v>
      </c>
      <c r="D1032" s="1">
        <f t="shared" si="181"/>
        <v>0</v>
      </c>
      <c r="E1032" s="1">
        <f t="shared" si="182"/>
        <v>0</v>
      </c>
      <c r="F1032" s="1" t="str">
        <f t="shared" ca="1" si="184"/>
        <v/>
      </c>
      <c r="G1032" s="1">
        <f t="shared" ca="1" si="185"/>
        <v>0</v>
      </c>
      <c r="H1032" s="1">
        <f ca="1">IF(AND(G1031&gt;0,G1032&gt;G1031,NOT(ISERROR(MATCH(G1031,D:D,0)))),H1031+1,H1031)</f>
        <v>0</v>
      </c>
      <c r="I1032" s="1">
        <f t="shared" ca="1" si="186"/>
        <v>0</v>
      </c>
      <c r="J1032" s="7" t="str">
        <f t="shared" ca="1" si="187"/>
        <v/>
      </c>
      <c r="K1032" s="1" t="str">
        <f ca="1">IF(J1032="Linea_para_MAIL_creada_por_LuXML",IF(ISERROR(MATCH(INDIRECT(ADDRESS(ROW()-G1032,7)),D:D,0)),J1032,INDIRECT(ADDRESS(MATCH(INDIRECT(ADDRESS(ROW()-G1032,7)),D:D,0),1))),J1032)</f>
        <v/>
      </c>
      <c r="L1032" s="7">
        <f t="shared" ca="1" si="188"/>
        <v>0</v>
      </c>
      <c r="M1032" s="7" t="str">
        <f t="shared" ca="1" si="190"/>
        <v/>
      </c>
      <c r="N1032" s="7">
        <f t="shared" ca="1" si="189"/>
        <v>0</v>
      </c>
      <c r="O1032" s="9" t="str">
        <f ca="1">IF(N1032&gt;-1,INDIRECT(ADDRESS(ROW(),13)),IF(N1032&lt;N1031,CONCATENATE("&lt;page-count count=",CHAR(34),1+LARGE(N:N,1)-LARGE(N:N,2),CHAR(34),"/&gt;"),INDIRECT(ADDRESS(ROW()-1,13))))</f>
        <v/>
      </c>
      <c r="P1032" s="1">
        <f>IF(ROW()&lt;$S$4+2,IF('XML a procesar'!A1031="",P1031,IF(MID('XML a procesar'!A1031,1,1)="&lt;",P1031,P1031+1)),P1031)</f>
        <v>1</v>
      </c>
    </row>
    <row r="1033" spans="1:16" x14ac:dyDescent="0.25">
      <c r="A1033" s="1" t="str">
        <f>IF('XML a procesar'!A1032&gt;0,'XML a procesar'!A1032,"")</f>
        <v/>
      </c>
      <c r="B1033" s="7">
        <f t="shared" si="183"/>
        <v>0</v>
      </c>
      <c r="C1033" s="1">
        <f t="shared" si="180"/>
        <v>0</v>
      </c>
      <c r="D1033" s="1">
        <f t="shared" si="181"/>
        <v>0</v>
      </c>
      <c r="E1033" s="1">
        <f t="shared" si="182"/>
        <v>0</v>
      </c>
      <c r="F1033" s="1" t="str">
        <f t="shared" ca="1" si="184"/>
        <v/>
      </c>
      <c r="G1033" s="1">
        <f t="shared" ca="1" si="185"/>
        <v>0</v>
      </c>
      <c r="H1033" s="1">
        <f ca="1">IF(AND(G1032&gt;0,G1033&gt;G1032,NOT(ISERROR(MATCH(G1032,D:D,0)))),H1032+1,H1032)</f>
        <v>0</v>
      </c>
      <c r="I1033" s="1">
        <f t="shared" ca="1" si="186"/>
        <v>0</v>
      </c>
      <c r="J1033" s="7" t="str">
        <f t="shared" ca="1" si="187"/>
        <v/>
      </c>
      <c r="K1033" s="1" t="str">
        <f ca="1">IF(J1033="Linea_para_MAIL_creada_por_LuXML",IF(ISERROR(MATCH(INDIRECT(ADDRESS(ROW()-G1033,7)),D:D,0)),J1033,INDIRECT(ADDRESS(MATCH(INDIRECT(ADDRESS(ROW()-G1033,7)),D:D,0),1))),J1033)</f>
        <v/>
      </c>
      <c r="L1033" s="7">
        <f t="shared" ca="1" si="188"/>
        <v>0</v>
      </c>
      <c r="M1033" s="7" t="str">
        <f t="shared" ca="1" si="190"/>
        <v/>
      </c>
      <c r="N1033" s="7">
        <f t="shared" ca="1" si="189"/>
        <v>0</v>
      </c>
      <c r="O1033" s="9" t="str">
        <f ca="1">IF(N1033&gt;-1,INDIRECT(ADDRESS(ROW(),13)),IF(N1033&lt;N1032,CONCATENATE("&lt;page-count count=",CHAR(34),1+LARGE(N:N,1)-LARGE(N:N,2),CHAR(34),"/&gt;"),INDIRECT(ADDRESS(ROW()-1,13))))</f>
        <v/>
      </c>
      <c r="P1033" s="1">
        <f>IF(ROW()&lt;$S$4+2,IF('XML a procesar'!A1032="",P1032,IF(MID('XML a procesar'!A1032,1,1)="&lt;",P1032,P1032+1)),P1032)</f>
        <v>1</v>
      </c>
    </row>
    <row r="1034" spans="1:16" x14ac:dyDescent="0.25">
      <c r="A1034" s="1" t="str">
        <f>IF('XML a procesar'!A1033&gt;0,'XML a procesar'!A1033,"")</f>
        <v/>
      </c>
      <c r="B1034" s="7">
        <f t="shared" si="183"/>
        <v>0</v>
      </c>
      <c r="C1034" s="1">
        <f t="shared" si="180"/>
        <v>0</v>
      </c>
      <c r="D1034" s="1">
        <f t="shared" si="181"/>
        <v>0</v>
      </c>
      <c r="E1034" s="1">
        <f t="shared" si="182"/>
        <v>0</v>
      </c>
      <c r="F1034" s="1" t="str">
        <f t="shared" ca="1" si="184"/>
        <v/>
      </c>
      <c r="G1034" s="1">
        <f t="shared" ca="1" si="185"/>
        <v>0</v>
      </c>
      <c r="H1034" s="1">
        <f ca="1">IF(AND(G1033&gt;0,G1034&gt;G1033,NOT(ISERROR(MATCH(G1033,D:D,0)))),H1033+1,H1033)</f>
        <v>0</v>
      </c>
      <c r="I1034" s="1">
        <f t="shared" ca="1" si="186"/>
        <v>0</v>
      </c>
      <c r="J1034" s="7" t="str">
        <f t="shared" ca="1" si="187"/>
        <v/>
      </c>
      <c r="K1034" s="1" t="str">
        <f ca="1">IF(J1034="Linea_para_MAIL_creada_por_LuXML",IF(ISERROR(MATCH(INDIRECT(ADDRESS(ROW()-G1034,7)),D:D,0)),J1034,INDIRECT(ADDRESS(MATCH(INDIRECT(ADDRESS(ROW()-G1034,7)),D:D,0),1))),J1034)</f>
        <v/>
      </c>
      <c r="L1034" s="7">
        <f t="shared" ca="1" si="188"/>
        <v>0</v>
      </c>
      <c r="M1034" s="7" t="str">
        <f t="shared" ca="1" si="190"/>
        <v/>
      </c>
      <c r="N1034" s="7">
        <f t="shared" ca="1" si="189"/>
        <v>0</v>
      </c>
      <c r="O1034" s="9" t="str">
        <f ca="1">IF(N1034&gt;-1,INDIRECT(ADDRESS(ROW(),13)),IF(N1034&lt;N1033,CONCATENATE("&lt;page-count count=",CHAR(34),1+LARGE(N:N,1)-LARGE(N:N,2),CHAR(34),"/&gt;"),INDIRECT(ADDRESS(ROW()-1,13))))</f>
        <v/>
      </c>
      <c r="P1034" s="1">
        <f>IF(ROW()&lt;$S$4+2,IF('XML a procesar'!A1033="",P1033,IF(MID('XML a procesar'!A1033,1,1)="&lt;",P1033,P1033+1)),P1033)</f>
        <v>1</v>
      </c>
    </row>
    <row r="1035" spans="1:16" x14ac:dyDescent="0.25">
      <c r="A1035" s="1" t="str">
        <f>IF('XML a procesar'!A1034&gt;0,'XML a procesar'!A1034,"")</f>
        <v/>
      </c>
      <c r="B1035" s="7">
        <f t="shared" si="183"/>
        <v>0</v>
      </c>
      <c r="C1035" s="1">
        <f t="shared" si="180"/>
        <v>0</v>
      </c>
      <c r="D1035" s="1">
        <f t="shared" si="181"/>
        <v>0</v>
      </c>
      <c r="E1035" s="1">
        <f t="shared" si="182"/>
        <v>0</v>
      </c>
      <c r="F1035" s="1" t="str">
        <f t="shared" ca="1" si="184"/>
        <v/>
      </c>
      <c r="G1035" s="1">
        <f t="shared" ca="1" si="185"/>
        <v>0</v>
      </c>
      <c r="H1035" s="1">
        <f ca="1">IF(AND(G1034&gt;0,G1035&gt;G1034,NOT(ISERROR(MATCH(G1034,D:D,0)))),H1034+1,H1034)</f>
        <v>0</v>
      </c>
      <c r="I1035" s="1">
        <f t="shared" ca="1" si="186"/>
        <v>0</v>
      </c>
      <c r="J1035" s="7" t="str">
        <f t="shared" ca="1" si="187"/>
        <v/>
      </c>
      <c r="K1035" s="1" t="str">
        <f ca="1">IF(J1035="Linea_para_MAIL_creada_por_LuXML",IF(ISERROR(MATCH(INDIRECT(ADDRESS(ROW()-G1035,7)),D:D,0)),J1035,INDIRECT(ADDRESS(MATCH(INDIRECT(ADDRESS(ROW()-G1035,7)),D:D,0),1))),J1035)</f>
        <v/>
      </c>
      <c r="L1035" s="7">
        <f t="shared" ca="1" si="188"/>
        <v>0</v>
      </c>
      <c r="M1035" s="7" t="str">
        <f t="shared" ca="1" si="190"/>
        <v/>
      </c>
      <c r="N1035" s="7">
        <f t="shared" ca="1" si="189"/>
        <v>0</v>
      </c>
      <c r="O1035" s="9" t="str">
        <f ca="1">IF(N1035&gt;-1,INDIRECT(ADDRESS(ROW(),13)),IF(N1035&lt;N1034,CONCATENATE("&lt;page-count count=",CHAR(34),1+LARGE(N:N,1)-LARGE(N:N,2),CHAR(34),"/&gt;"),INDIRECT(ADDRESS(ROW()-1,13))))</f>
        <v/>
      </c>
      <c r="P1035" s="1">
        <f>IF(ROW()&lt;$S$4+2,IF('XML a procesar'!A1034="",P1034,IF(MID('XML a procesar'!A1034,1,1)="&lt;",P1034,P1034+1)),P1034)</f>
        <v>1</v>
      </c>
    </row>
    <row r="1036" spans="1:16" x14ac:dyDescent="0.25">
      <c r="A1036" s="1" t="str">
        <f>IF('XML a procesar'!A1035&gt;0,'XML a procesar'!A1035,"")</f>
        <v/>
      </c>
      <c r="B1036" s="7">
        <f t="shared" si="183"/>
        <v>0</v>
      </c>
      <c r="C1036" s="1">
        <f t="shared" si="180"/>
        <v>0</v>
      </c>
      <c r="D1036" s="1">
        <f t="shared" si="181"/>
        <v>0</v>
      </c>
      <c r="E1036" s="1">
        <f t="shared" si="182"/>
        <v>0</v>
      </c>
      <c r="F1036" s="1" t="str">
        <f t="shared" ca="1" si="184"/>
        <v/>
      </c>
      <c r="G1036" s="1">
        <f t="shared" ca="1" si="185"/>
        <v>0</v>
      </c>
      <c r="H1036" s="1">
        <f ca="1">IF(AND(G1035&gt;0,G1036&gt;G1035,NOT(ISERROR(MATCH(G1035,D:D,0)))),H1035+1,H1035)</f>
        <v>0</v>
      </c>
      <c r="I1036" s="1">
        <f t="shared" ca="1" si="186"/>
        <v>0</v>
      </c>
      <c r="J1036" s="7" t="str">
        <f t="shared" ca="1" si="187"/>
        <v/>
      </c>
      <c r="K1036" s="1" t="str">
        <f ca="1">IF(J1036="Linea_para_MAIL_creada_por_LuXML",IF(ISERROR(MATCH(INDIRECT(ADDRESS(ROW()-G1036,7)),D:D,0)),J1036,INDIRECT(ADDRESS(MATCH(INDIRECT(ADDRESS(ROW()-G1036,7)),D:D,0),1))),J1036)</f>
        <v/>
      </c>
      <c r="L1036" s="7">
        <f t="shared" ca="1" si="188"/>
        <v>0</v>
      </c>
      <c r="M1036" s="7" t="str">
        <f t="shared" ca="1" si="190"/>
        <v/>
      </c>
      <c r="N1036" s="7">
        <f t="shared" ca="1" si="189"/>
        <v>0</v>
      </c>
      <c r="O1036" s="9" t="str">
        <f ca="1">IF(N1036&gt;-1,INDIRECT(ADDRESS(ROW(),13)),IF(N1036&lt;N1035,CONCATENATE("&lt;page-count count=",CHAR(34),1+LARGE(N:N,1)-LARGE(N:N,2),CHAR(34),"/&gt;"),INDIRECT(ADDRESS(ROW()-1,13))))</f>
        <v/>
      </c>
      <c r="P1036" s="1">
        <f>IF(ROW()&lt;$S$4+2,IF('XML a procesar'!A1035="",P1035,IF(MID('XML a procesar'!A1035,1,1)="&lt;",P1035,P1035+1)),P1035)</f>
        <v>1</v>
      </c>
    </row>
    <row r="1037" spans="1:16" x14ac:dyDescent="0.25">
      <c r="A1037" s="1" t="str">
        <f>IF('XML a procesar'!A1036&gt;0,'XML a procesar'!A1036,"")</f>
        <v/>
      </c>
      <c r="B1037" s="7">
        <f t="shared" si="183"/>
        <v>0</v>
      </c>
      <c r="C1037" s="1">
        <f t="shared" si="180"/>
        <v>0</v>
      </c>
      <c r="D1037" s="1">
        <f t="shared" si="181"/>
        <v>0</v>
      </c>
      <c r="E1037" s="1">
        <f t="shared" si="182"/>
        <v>0</v>
      </c>
      <c r="F1037" s="1" t="str">
        <f t="shared" ca="1" si="184"/>
        <v/>
      </c>
      <c r="G1037" s="1">
        <f t="shared" ca="1" si="185"/>
        <v>0</v>
      </c>
      <c r="H1037" s="1">
        <f ca="1">IF(AND(G1036&gt;0,G1037&gt;G1036,NOT(ISERROR(MATCH(G1036,D:D,0)))),H1036+1,H1036)</f>
        <v>0</v>
      </c>
      <c r="I1037" s="1">
        <f t="shared" ca="1" si="186"/>
        <v>0</v>
      </c>
      <c r="J1037" s="7" t="str">
        <f t="shared" ca="1" si="187"/>
        <v/>
      </c>
      <c r="K1037" s="1" t="str">
        <f ca="1">IF(J1037="Linea_para_MAIL_creada_por_LuXML",IF(ISERROR(MATCH(INDIRECT(ADDRESS(ROW()-G1037,7)),D:D,0)),J1037,INDIRECT(ADDRESS(MATCH(INDIRECT(ADDRESS(ROW()-G1037,7)),D:D,0),1))),J1037)</f>
        <v/>
      </c>
      <c r="L1037" s="7">
        <f t="shared" ca="1" si="188"/>
        <v>0</v>
      </c>
      <c r="M1037" s="7" t="str">
        <f t="shared" ca="1" si="190"/>
        <v/>
      </c>
      <c r="N1037" s="7">
        <f t="shared" ca="1" si="189"/>
        <v>0</v>
      </c>
      <c r="O1037" s="9" t="str">
        <f ca="1">IF(N1037&gt;-1,INDIRECT(ADDRESS(ROW(),13)),IF(N1037&lt;N1036,CONCATENATE("&lt;page-count count=",CHAR(34),1+LARGE(N:N,1)-LARGE(N:N,2),CHAR(34),"/&gt;"),INDIRECT(ADDRESS(ROW()-1,13))))</f>
        <v/>
      </c>
      <c r="P1037" s="1">
        <f>IF(ROW()&lt;$S$4+2,IF('XML a procesar'!A1036="",P1036,IF(MID('XML a procesar'!A1036,1,1)="&lt;",P1036,P1036+1)),P1036)</f>
        <v>1</v>
      </c>
    </row>
    <row r="1038" spans="1:16" x14ac:dyDescent="0.25">
      <c r="A1038" s="1" t="str">
        <f>IF('XML a procesar'!A1037&gt;0,'XML a procesar'!A1037,"")</f>
        <v/>
      </c>
      <c r="B1038" s="7">
        <f t="shared" si="183"/>
        <v>0</v>
      </c>
      <c r="C1038" s="1">
        <f t="shared" si="180"/>
        <v>0</v>
      </c>
      <c r="D1038" s="1">
        <f t="shared" si="181"/>
        <v>0</v>
      </c>
      <c r="E1038" s="1">
        <f t="shared" si="182"/>
        <v>0</v>
      </c>
      <c r="F1038" s="1" t="str">
        <f t="shared" ca="1" si="184"/>
        <v/>
      </c>
      <c r="G1038" s="1">
        <f t="shared" ca="1" si="185"/>
        <v>0</v>
      </c>
      <c r="H1038" s="1">
        <f ca="1">IF(AND(G1037&gt;0,G1038&gt;G1037,NOT(ISERROR(MATCH(G1037,D:D,0)))),H1037+1,H1037)</f>
        <v>0</v>
      </c>
      <c r="I1038" s="1">
        <f t="shared" ca="1" si="186"/>
        <v>0</v>
      </c>
      <c r="J1038" s="7" t="str">
        <f t="shared" ca="1" si="187"/>
        <v/>
      </c>
      <c r="K1038" s="1" t="str">
        <f ca="1">IF(J1038="Linea_para_MAIL_creada_por_LuXML",IF(ISERROR(MATCH(INDIRECT(ADDRESS(ROW()-G1038,7)),D:D,0)),J1038,INDIRECT(ADDRESS(MATCH(INDIRECT(ADDRESS(ROW()-G1038,7)),D:D,0),1))),J1038)</f>
        <v/>
      </c>
      <c r="L1038" s="7">
        <f t="shared" ca="1" si="188"/>
        <v>0</v>
      </c>
      <c r="M1038" s="7" t="str">
        <f t="shared" ca="1" si="190"/>
        <v/>
      </c>
      <c r="N1038" s="7">
        <f t="shared" ca="1" si="189"/>
        <v>0</v>
      </c>
      <c r="O1038" s="9" t="str">
        <f ca="1">IF(N1038&gt;-1,INDIRECT(ADDRESS(ROW(),13)),IF(N1038&lt;N1037,CONCATENATE("&lt;page-count count=",CHAR(34),1+LARGE(N:N,1)-LARGE(N:N,2),CHAR(34),"/&gt;"),INDIRECT(ADDRESS(ROW()-1,13))))</f>
        <v/>
      </c>
      <c r="P1038" s="1">
        <f>IF(ROW()&lt;$S$4+2,IF('XML a procesar'!A1037="",P1037,IF(MID('XML a procesar'!A1037,1,1)="&lt;",P1037,P1037+1)),P1037)</f>
        <v>1</v>
      </c>
    </row>
    <row r="1039" spans="1:16" x14ac:dyDescent="0.25">
      <c r="A1039" s="1" t="str">
        <f>IF('XML a procesar'!A1038&gt;0,'XML a procesar'!A1038,"")</f>
        <v/>
      </c>
      <c r="B1039" s="7">
        <f t="shared" si="183"/>
        <v>0</v>
      </c>
      <c r="C1039" s="1">
        <f t="shared" si="180"/>
        <v>0</v>
      </c>
      <c r="D1039" s="1">
        <f t="shared" si="181"/>
        <v>0</v>
      </c>
      <c r="E1039" s="1">
        <f t="shared" si="182"/>
        <v>0</v>
      </c>
      <c r="F1039" s="1" t="str">
        <f t="shared" ca="1" si="184"/>
        <v/>
      </c>
      <c r="G1039" s="1">
        <f t="shared" ca="1" si="185"/>
        <v>0</v>
      </c>
      <c r="H1039" s="1">
        <f ca="1">IF(AND(G1038&gt;0,G1039&gt;G1038,NOT(ISERROR(MATCH(G1038,D:D,0)))),H1038+1,H1038)</f>
        <v>0</v>
      </c>
      <c r="I1039" s="1">
        <f t="shared" ca="1" si="186"/>
        <v>0</v>
      </c>
      <c r="J1039" s="7" t="str">
        <f t="shared" ca="1" si="187"/>
        <v/>
      </c>
      <c r="K1039" s="1" t="str">
        <f ca="1">IF(J1039="Linea_para_MAIL_creada_por_LuXML",IF(ISERROR(MATCH(INDIRECT(ADDRESS(ROW()-G1039,7)),D:D,0)),J1039,INDIRECT(ADDRESS(MATCH(INDIRECT(ADDRESS(ROW()-G1039,7)),D:D,0),1))),J1039)</f>
        <v/>
      </c>
      <c r="L1039" s="7">
        <f t="shared" ca="1" si="188"/>
        <v>0</v>
      </c>
      <c r="M1039" s="7" t="str">
        <f t="shared" ca="1" si="190"/>
        <v/>
      </c>
      <c r="N1039" s="7">
        <f t="shared" ca="1" si="189"/>
        <v>0</v>
      </c>
      <c r="O1039" s="9" t="str">
        <f ca="1">IF(N1039&gt;-1,INDIRECT(ADDRESS(ROW(),13)),IF(N1039&lt;N1038,CONCATENATE("&lt;page-count count=",CHAR(34),1+LARGE(N:N,1)-LARGE(N:N,2),CHAR(34),"/&gt;"),INDIRECT(ADDRESS(ROW()-1,13))))</f>
        <v/>
      </c>
      <c r="P1039" s="1">
        <f>IF(ROW()&lt;$S$4+2,IF('XML a procesar'!A1038="",P1038,IF(MID('XML a procesar'!A1038,1,1)="&lt;",P1038,P1038+1)),P1038)</f>
        <v>1</v>
      </c>
    </row>
    <row r="1040" spans="1:16" x14ac:dyDescent="0.25">
      <c r="A1040" s="1" t="str">
        <f>IF('XML a procesar'!A1039&gt;0,'XML a procesar'!A1039,"")</f>
        <v/>
      </c>
      <c r="B1040" s="7">
        <f t="shared" si="183"/>
        <v>0</v>
      </c>
      <c r="C1040" s="1">
        <f t="shared" si="180"/>
        <v>0</v>
      </c>
      <c r="D1040" s="1">
        <f t="shared" si="181"/>
        <v>0</v>
      </c>
      <c r="E1040" s="1">
        <f t="shared" si="182"/>
        <v>0</v>
      </c>
      <c r="F1040" s="1" t="str">
        <f t="shared" ca="1" si="184"/>
        <v/>
      </c>
      <c r="G1040" s="1">
        <f t="shared" ca="1" si="185"/>
        <v>0</v>
      </c>
      <c r="H1040" s="1">
        <f ca="1">IF(AND(G1039&gt;0,G1040&gt;G1039,NOT(ISERROR(MATCH(G1039,D:D,0)))),H1039+1,H1039)</f>
        <v>0</v>
      </c>
      <c r="I1040" s="1">
        <f t="shared" ca="1" si="186"/>
        <v>0</v>
      </c>
      <c r="J1040" s="7" t="str">
        <f t="shared" ca="1" si="187"/>
        <v/>
      </c>
      <c r="K1040" s="1" t="str">
        <f ca="1">IF(J1040="Linea_para_MAIL_creada_por_LuXML",IF(ISERROR(MATCH(INDIRECT(ADDRESS(ROW()-G1040,7)),D:D,0)),J1040,INDIRECT(ADDRESS(MATCH(INDIRECT(ADDRESS(ROW()-G1040,7)),D:D,0),1))),J1040)</f>
        <v/>
      </c>
      <c r="L1040" s="7">
        <f t="shared" ca="1" si="188"/>
        <v>0</v>
      </c>
      <c r="M1040" s="7" t="str">
        <f t="shared" ca="1" si="190"/>
        <v/>
      </c>
      <c r="N1040" s="7">
        <f t="shared" ca="1" si="189"/>
        <v>0</v>
      </c>
      <c r="O1040" s="9" t="str">
        <f ca="1">IF(N1040&gt;-1,INDIRECT(ADDRESS(ROW(),13)),IF(N1040&lt;N1039,CONCATENATE("&lt;page-count count=",CHAR(34),1+LARGE(N:N,1)-LARGE(N:N,2),CHAR(34),"/&gt;"),INDIRECT(ADDRESS(ROW()-1,13))))</f>
        <v/>
      </c>
      <c r="P1040" s="1">
        <f>IF(ROW()&lt;$S$4+2,IF('XML a procesar'!A1039="",P1039,IF(MID('XML a procesar'!A1039,1,1)="&lt;",P1039,P1039+1)),P1039)</f>
        <v>1</v>
      </c>
    </row>
    <row r="1041" spans="1:16" x14ac:dyDescent="0.25">
      <c r="A1041" s="1" t="str">
        <f>IF('XML a procesar'!A1040&gt;0,'XML a procesar'!A1040,"")</f>
        <v/>
      </c>
      <c r="B1041" s="7">
        <f t="shared" si="183"/>
        <v>0</v>
      </c>
      <c r="C1041" s="1">
        <f t="shared" si="180"/>
        <v>0</v>
      </c>
      <c r="D1041" s="1">
        <f t="shared" si="181"/>
        <v>0</v>
      </c>
      <c r="E1041" s="1">
        <f t="shared" si="182"/>
        <v>0</v>
      </c>
      <c r="F1041" s="1" t="str">
        <f t="shared" ca="1" si="184"/>
        <v/>
      </c>
      <c r="G1041" s="1">
        <f t="shared" ca="1" si="185"/>
        <v>0</v>
      </c>
      <c r="H1041" s="1">
        <f ca="1">IF(AND(G1040&gt;0,G1041&gt;G1040,NOT(ISERROR(MATCH(G1040,D:D,0)))),H1040+1,H1040)</f>
        <v>0</v>
      </c>
      <c r="I1041" s="1">
        <f t="shared" ca="1" si="186"/>
        <v>0</v>
      </c>
      <c r="J1041" s="7" t="str">
        <f t="shared" ca="1" si="187"/>
        <v/>
      </c>
      <c r="K1041" s="1" t="str">
        <f ca="1">IF(J1041="Linea_para_MAIL_creada_por_LuXML",IF(ISERROR(MATCH(INDIRECT(ADDRESS(ROW()-G1041,7)),D:D,0)),J1041,INDIRECT(ADDRESS(MATCH(INDIRECT(ADDRESS(ROW()-G1041,7)),D:D,0),1))),J1041)</f>
        <v/>
      </c>
      <c r="L1041" s="7">
        <f t="shared" ca="1" si="188"/>
        <v>0</v>
      </c>
      <c r="M1041" s="7" t="str">
        <f t="shared" ca="1" si="190"/>
        <v/>
      </c>
      <c r="N1041" s="7">
        <f t="shared" ca="1" si="189"/>
        <v>0</v>
      </c>
      <c r="O1041" s="9" t="str">
        <f ca="1">IF(N1041&gt;-1,INDIRECT(ADDRESS(ROW(),13)),IF(N1041&lt;N1040,CONCATENATE("&lt;page-count count=",CHAR(34),1+LARGE(N:N,1)-LARGE(N:N,2),CHAR(34),"/&gt;"),INDIRECT(ADDRESS(ROW()-1,13))))</f>
        <v/>
      </c>
      <c r="P1041" s="1">
        <f>IF(ROW()&lt;$S$4+2,IF('XML a procesar'!A1040="",P1040,IF(MID('XML a procesar'!A1040,1,1)="&lt;",P1040,P1040+1)),P1040)</f>
        <v>1</v>
      </c>
    </row>
    <row r="1042" spans="1:16" x14ac:dyDescent="0.25">
      <c r="A1042" s="1" t="str">
        <f>IF('XML a procesar'!A1041&gt;0,'XML a procesar'!A1041,"")</f>
        <v/>
      </c>
      <c r="B1042" s="7">
        <f t="shared" si="183"/>
        <v>0</v>
      </c>
      <c r="C1042" s="1">
        <f t="shared" si="180"/>
        <v>0</v>
      </c>
      <c r="D1042" s="1">
        <f t="shared" si="181"/>
        <v>0</v>
      </c>
      <c r="E1042" s="1">
        <f t="shared" si="182"/>
        <v>0</v>
      </c>
      <c r="F1042" s="1" t="str">
        <f t="shared" ca="1" si="184"/>
        <v/>
      </c>
      <c r="G1042" s="1">
        <f t="shared" ca="1" si="185"/>
        <v>0</v>
      </c>
      <c r="H1042" s="1">
        <f ca="1">IF(AND(G1041&gt;0,G1042&gt;G1041,NOT(ISERROR(MATCH(G1041,D:D,0)))),H1041+1,H1041)</f>
        <v>0</v>
      </c>
      <c r="I1042" s="1">
        <f t="shared" ca="1" si="186"/>
        <v>0</v>
      </c>
      <c r="J1042" s="7" t="str">
        <f t="shared" ca="1" si="187"/>
        <v/>
      </c>
      <c r="K1042" s="1" t="str">
        <f ca="1">IF(J1042="Linea_para_MAIL_creada_por_LuXML",IF(ISERROR(MATCH(INDIRECT(ADDRESS(ROW()-G1042,7)),D:D,0)),J1042,INDIRECT(ADDRESS(MATCH(INDIRECT(ADDRESS(ROW()-G1042,7)),D:D,0),1))),J1042)</f>
        <v/>
      </c>
      <c r="L1042" s="7">
        <f t="shared" ca="1" si="188"/>
        <v>0</v>
      </c>
      <c r="M1042" s="7" t="str">
        <f t="shared" ca="1" si="190"/>
        <v/>
      </c>
      <c r="N1042" s="7">
        <f t="shared" ca="1" si="189"/>
        <v>0</v>
      </c>
      <c r="O1042" s="9" t="str">
        <f ca="1">IF(N1042&gt;-1,INDIRECT(ADDRESS(ROW(),13)),IF(N1042&lt;N1041,CONCATENATE("&lt;page-count count=",CHAR(34),1+LARGE(N:N,1)-LARGE(N:N,2),CHAR(34),"/&gt;"),INDIRECT(ADDRESS(ROW()-1,13))))</f>
        <v/>
      </c>
      <c r="P1042" s="1">
        <f>IF(ROW()&lt;$S$4+2,IF('XML a procesar'!A1041="",P1041,IF(MID('XML a procesar'!A1041,1,1)="&lt;",P1041,P1041+1)),P1041)</f>
        <v>1</v>
      </c>
    </row>
    <row r="1043" spans="1:16" x14ac:dyDescent="0.25">
      <c r="A1043" s="1" t="str">
        <f>IF('XML a procesar'!A1042&gt;0,'XML a procesar'!A1042,"")</f>
        <v/>
      </c>
      <c r="B1043" s="7">
        <f t="shared" si="183"/>
        <v>0</v>
      </c>
      <c r="C1043" s="1">
        <f t="shared" si="180"/>
        <v>0</v>
      </c>
      <c r="D1043" s="1">
        <f t="shared" si="181"/>
        <v>0</v>
      </c>
      <c r="E1043" s="1">
        <f t="shared" si="182"/>
        <v>0</v>
      </c>
      <c r="F1043" s="1" t="str">
        <f t="shared" ca="1" si="184"/>
        <v/>
      </c>
      <c r="G1043" s="1">
        <f t="shared" ca="1" si="185"/>
        <v>0</v>
      </c>
      <c r="H1043" s="1">
        <f ca="1">IF(AND(G1042&gt;0,G1043&gt;G1042,NOT(ISERROR(MATCH(G1042,D:D,0)))),H1042+1,H1042)</f>
        <v>0</v>
      </c>
      <c r="I1043" s="1">
        <f t="shared" ca="1" si="186"/>
        <v>0</v>
      </c>
      <c r="J1043" s="7" t="str">
        <f t="shared" ca="1" si="187"/>
        <v/>
      </c>
      <c r="K1043" s="1" t="str">
        <f ca="1">IF(J1043="Linea_para_MAIL_creada_por_LuXML",IF(ISERROR(MATCH(INDIRECT(ADDRESS(ROW()-G1043,7)),D:D,0)),J1043,INDIRECT(ADDRESS(MATCH(INDIRECT(ADDRESS(ROW()-G1043,7)),D:D,0),1))),J1043)</f>
        <v/>
      </c>
      <c r="L1043" s="7">
        <f t="shared" ca="1" si="188"/>
        <v>0</v>
      </c>
      <c r="M1043" s="7" t="str">
        <f t="shared" ca="1" si="190"/>
        <v/>
      </c>
      <c r="N1043" s="7">
        <f t="shared" ca="1" si="189"/>
        <v>0</v>
      </c>
      <c r="O1043" s="9" t="str">
        <f ca="1">IF(N1043&gt;-1,INDIRECT(ADDRESS(ROW(),13)),IF(N1043&lt;N1042,CONCATENATE("&lt;page-count count=",CHAR(34),1+LARGE(N:N,1)-LARGE(N:N,2),CHAR(34),"/&gt;"),INDIRECT(ADDRESS(ROW()-1,13))))</f>
        <v/>
      </c>
      <c r="P1043" s="1">
        <f>IF(ROW()&lt;$S$4+2,IF('XML a procesar'!A1042="",P1042,IF(MID('XML a procesar'!A1042,1,1)="&lt;",P1042,P1042+1)),P1042)</f>
        <v>1</v>
      </c>
    </row>
    <row r="1044" spans="1:16" x14ac:dyDescent="0.25">
      <c r="A1044" s="1" t="str">
        <f>IF('XML a procesar'!A1043&gt;0,'XML a procesar'!A1043,"")</f>
        <v/>
      </c>
      <c r="B1044" s="7">
        <f t="shared" si="183"/>
        <v>0</v>
      </c>
      <c r="C1044" s="1">
        <f t="shared" si="180"/>
        <v>0</v>
      </c>
      <c r="D1044" s="1">
        <f t="shared" si="181"/>
        <v>0</v>
      </c>
      <c r="E1044" s="1">
        <f t="shared" si="182"/>
        <v>0</v>
      </c>
      <c r="F1044" s="1" t="str">
        <f t="shared" ca="1" si="184"/>
        <v/>
      </c>
      <c r="G1044" s="1">
        <f t="shared" ca="1" si="185"/>
        <v>0</v>
      </c>
      <c r="H1044" s="1">
        <f ca="1">IF(AND(G1043&gt;0,G1044&gt;G1043,NOT(ISERROR(MATCH(G1043,D:D,0)))),H1043+1,H1043)</f>
        <v>0</v>
      </c>
      <c r="I1044" s="1">
        <f t="shared" ca="1" si="186"/>
        <v>0</v>
      </c>
      <c r="J1044" s="7" t="str">
        <f t="shared" ca="1" si="187"/>
        <v/>
      </c>
      <c r="K1044" s="1" t="str">
        <f ca="1">IF(J1044="Linea_para_MAIL_creada_por_LuXML",IF(ISERROR(MATCH(INDIRECT(ADDRESS(ROW()-G1044,7)),D:D,0)),J1044,INDIRECT(ADDRESS(MATCH(INDIRECT(ADDRESS(ROW()-G1044,7)),D:D,0),1))),J1044)</f>
        <v/>
      </c>
      <c r="L1044" s="7">
        <f t="shared" ca="1" si="188"/>
        <v>0</v>
      </c>
      <c r="M1044" s="7" t="str">
        <f t="shared" ca="1" si="190"/>
        <v/>
      </c>
      <c r="N1044" s="7">
        <f t="shared" ca="1" si="189"/>
        <v>0</v>
      </c>
      <c r="O1044" s="9" t="str">
        <f ca="1">IF(N1044&gt;-1,INDIRECT(ADDRESS(ROW(),13)),IF(N1044&lt;N1043,CONCATENATE("&lt;page-count count=",CHAR(34),1+LARGE(N:N,1)-LARGE(N:N,2),CHAR(34),"/&gt;"),INDIRECT(ADDRESS(ROW()-1,13))))</f>
        <v/>
      </c>
      <c r="P1044" s="1">
        <f>IF(ROW()&lt;$S$4+2,IF('XML a procesar'!A1043="",P1043,IF(MID('XML a procesar'!A1043,1,1)="&lt;",P1043,P1043+1)),P1043)</f>
        <v>1</v>
      </c>
    </row>
    <row r="1045" spans="1:16" x14ac:dyDescent="0.25">
      <c r="A1045" s="1" t="str">
        <f>IF('XML a procesar'!A1044&gt;0,'XML a procesar'!A1044,"")</f>
        <v/>
      </c>
      <c r="B1045" s="7">
        <f t="shared" si="183"/>
        <v>0</v>
      </c>
      <c r="C1045" s="1">
        <f t="shared" si="180"/>
        <v>0</v>
      </c>
      <c r="D1045" s="1">
        <f t="shared" si="181"/>
        <v>0</v>
      </c>
      <c r="E1045" s="1">
        <f t="shared" si="182"/>
        <v>0</v>
      </c>
      <c r="F1045" s="1" t="str">
        <f t="shared" ca="1" si="184"/>
        <v/>
      </c>
      <c r="G1045" s="1">
        <f t="shared" ca="1" si="185"/>
        <v>0</v>
      </c>
      <c r="H1045" s="1">
        <f ca="1">IF(AND(G1044&gt;0,G1045&gt;G1044,NOT(ISERROR(MATCH(G1044,D:D,0)))),H1044+1,H1044)</f>
        <v>0</v>
      </c>
      <c r="I1045" s="1">
        <f t="shared" ca="1" si="186"/>
        <v>0</v>
      </c>
      <c r="J1045" s="7" t="str">
        <f t="shared" ca="1" si="187"/>
        <v/>
      </c>
      <c r="K1045" s="1" t="str">
        <f ca="1">IF(J1045="Linea_para_MAIL_creada_por_LuXML",IF(ISERROR(MATCH(INDIRECT(ADDRESS(ROW()-G1045,7)),D:D,0)),J1045,INDIRECT(ADDRESS(MATCH(INDIRECT(ADDRESS(ROW()-G1045,7)),D:D,0),1))),J1045)</f>
        <v/>
      </c>
      <c r="L1045" s="7">
        <f t="shared" ca="1" si="188"/>
        <v>0</v>
      </c>
      <c r="M1045" s="7" t="str">
        <f t="shared" ca="1" si="190"/>
        <v/>
      </c>
      <c r="N1045" s="7">
        <f t="shared" ca="1" si="189"/>
        <v>0</v>
      </c>
      <c r="O1045" s="9" t="str">
        <f ca="1">IF(N1045&gt;-1,INDIRECT(ADDRESS(ROW(),13)),IF(N1045&lt;N1044,CONCATENATE("&lt;page-count count=",CHAR(34),1+LARGE(N:N,1)-LARGE(N:N,2),CHAR(34),"/&gt;"),INDIRECT(ADDRESS(ROW()-1,13))))</f>
        <v/>
      </c>
      <c r="P1045" s="1">
        <f>IF(ROW()&lt;$S$4+2,IF('XML a procesar'!A1044="",P1044,IF(MID('XML a procesar'!A1044,1,1)="&lt;",P1044,P1044+1)),P1044)</f>
        <v>1</v>
      </c>
    </row>
    <row r="1046" spans="1:16" x14ac:dyDescent="0.25">
      <c r="A1046" s="1" t="str">
        <f>IF('XML a procesar'!A1045&gt;0,'XML a procesar'!A1045,"")</f>
        <v/>
      </c>
      <c r="B1046" s="7">
        <f t="shared" si="183"/>
        <v>0</v>
      </c>
      <c r="C1046" s="1">
        <f t="shared" si="180"/>
        <v>0</v>
      </c>
      <c r="D1046" s="1">
        <f t="shared" si="181"/>
        <v>0</v>
      </c>
      <c r="E1046" s="1">
        <f t="shared" si="182"/>
        <v>0</v>
      </c>
      <c r="F1046" s="1" t="str">
        <f t="shared" ca="1" si="184"/>
        <v/>
      </c>
      <c r="G1046" s="1">
        <f t="shared" ca="1" si="185"/>
        <v>0</v>
      </c>
      <c r="H1046" s="1">
        <f ca="1">IF(AND(G1045&gt;0,G1046&gt;G1045,NOT(ISERROR(MATCH(G1045,D:D,0)))),H1045+1,H1045)</f>
        <v>0</v>
      </c>
      <c r="I1046" s="1">
        <f t="shared" ca="1" si="186"/>
        <v>0</v>
      </c>
      <c r="J1046" s="7" t="str">
        <f t="shared" ca="1" si="187"/>
        <v/>
      </c>
      <c r="K1046" s="1" t="str">
        <f ca="1">IF(J1046="Linea_para_MAIL_creada_por_LuXML",IF(ISERROR(MATCH(INDIRECT(ADDRESS(ROW()-G1046,7)),D:D,0)),J1046,INDIRECT(ADDRESS(MATCH(INDIRECT(ADDRESS(ROW()-G1046,7)),D:D,0),1))),J1046)</f>
        <v/>
      </c>
      <c r="L1046" s="7">
        <f t="shared" ca="1" si="188"/>
        <v>0</v>
      </c>
      <c r="M1046" s="7" t="str">
        <f t="shared" ca="1" si="190"/>
        <v/>
      </c>
      <c r="N1046" s="7">
        <f t="shared" ca="1" si="189"/>
        <v>0</v>
      </c>
      <c r="O1046" s="9" t="str">
        <f ca="1">IF(N1046&gt;-1,INDIRECT(ADDRESS(ROW(),13)),IF(N1046&lt;N1045,CONCATENATE("&lt;page-count count=",CHAR(34),1+LARGE(N:N,1)-LARGE(N:N,2),CHAR(34),"/&gt;"),INDIRECT(ADDRESS(ROW()-1,13))))</f>
        <v/>
      </c>
      <c r="P1046" s="1">
        <f>IF(ROW()&lt;$S$4+2,IF('XML a procesar'!A1045="",P1045,IF(MID('XML a procesar'!A1045,1,1)="&lt;",P1045,P1045+1)),P1045)</f>
        <v>1</v>
      </c>
    </row>
    <row r="1047" spans="1:16" x14ac:dyDescent="0.25">
      <c r="A1047" s="1" t="str">
        <f>IF('XML a procesar'!A1046&gt;0,'XML a procesar'!A1046,"")</f>
        <v/>
      </c>
      <c r="B1047" s="7">
        <f t="shared" si="183"/>
        <v>0</v>
      </c>
      <c r="C1047" s="1">
        <f t="shared" si="180"/>
        <v>0</v>
      </c>
      <c r="D1047" s="1">
        <f t="shared" si="181"/>
        <v>0</v>
      </c>
      <c r="E1047" s="1">
        <f t="shared" si="182"/>
        <v>0</v>
      </c>
      <c r="F1047" s="1" t="str">
        <f t="shared" ca="1" si="184"/>
        <v/>
      </c>
      <c r="G1047" s="1">
        <f t="shared" ca="1" si="185"/>
        <v>0</v>
      </c>
      <c r="H1047" s="1">
        <f ca="1">IF(AND(G1046&gt;0,G1047&gt;G1046,NOT(ISERROR(MATCH(G1046,D:D,0)))),H1046+1,H1046)</f>
        <v>0</v>
      </c>
      <c r="I1047" s="1">
        <f t="shared" ca="1" si="186"/>
        <v>0</v>
      </c>
      <c r="J1047" s="7" t="str">
        <f t="shared" ca="1" si="187"/>
        <v/>
      </c>
      <c r="K1047" s="1" t="str">
        <f ca="1">IF(J1047="Linea_para_MAIL_creada_por_LuXML",IF(ISERROR(MATCH(INDIRECT(ADDRESS(ROW()-G1047,7)),D:D,0)),J1047,INDIRECT(ADDRESS(MATCH(INDIRECT(ADDRESS(ROW()-G1047,7)),D:D,0),1))),J1047)</f>
        <v/>
      </c>
      <c r="L1047" s="7">
        <f t="shared" ca="1" si="188"/>
        <v>0</v>
      </c>
      <c r="M1047" s="7" t="str">
        <f t="shared" ca="1" si="190"/>
        <v/>
      </c>
      <c r="N1047" s="7">
        <f t="shared" ca="1" si="189"/>
        <v>0</v>
      </c>
      <c r="O1047" s="9" t="str">
        <f ca="1">IF(N1047&gt;-1,INDIRECT(ADDRESS(ROW(),13)),IF(N1047&lt;N1046,CONCATENATE("&lt;page-count count=",CHAR(34),1+LARGE(N:N,1)-LARGE(N:N,2),CHAR(34),"/&gt;"),INDIRECT(ADDRESS(ROW()-1,13))))</f>
        <v/>
      </c>
      <c r="P1047" s="1">
        <f>IF(ROW()&lt;$S$4+2,IF('XML a procesar'!A1046="",P1046,IF(MID('XML a procesar'!A1046,1,1)="&lt;",P1046,P1046+1)),P1046)</f>
        <v>1</v>
      </c>
    </row>
    <row r="1048" spans="1:16" x14ac:dyDescent="0.25">
      <c r="A1048" s="1" t="str">
        <f>IF('XML a procesar'!A1047&gt;0,'XML a procesar'!A1047,"")</f>
        <v/>
      </c>
      <c r="B1048" s="7">
        <f t="shared" si="183"/>
        <v>0</v>
      </c>
      <c r="C1048" s="1">
        <f t="shared" si="180"/>
        <v>0</v>
      </c>
      <c r="D1048" s="1">
        <f t="shared" si="181"/>
        <v>0</v>
      </c>
      <c r="E1048" s="1">
        <f t="shared" si="182"/>
        <v>0</v>
      </c>
      <c r="F1048" s="1" t="str">
        <f t="shared" ca="1" si="184"/>
        <v/>
      </c>
      <c r="G1048" s="1">
        <f t="shared" ca="1" si="185"/>
        <v>0</v>
      </c>
      <c r="H1048" s="1">
        <f ca="1">IF(AND(G1047&gt;0,G1048&gt;G1047,NOT(ISERROR(MATCH(G1047,D:D,0)))),H1047+1,H1047)</f>
        <v>0</v>
      </c>
      <c r="I1048" s="1">
        <f t="shared" ca="1" si="186"/>
        <v>0</v>
      </c>
      <c r="J1048" s="7" t="str">
        <f t="shared" ca="1" si="187"/>
        <v/>
      </c>
      <c r="K1048" s="1" t="str">
        <f ca="1">IF(J1048="Linea_para_MAIL_creada_por_LuXML",IF(ISERROR(MATCH(INDIRECT(ADDRESS(ROW()-G1048,7)),D:D,0)),J1048,INDIRECT(ADDRESS(MATCH(INDIRECT(ADDRESS(ROW()-G1048,7)),D:D,0),1))),J1048)</f>
        <v/>
      </c>
      <c r="L1048" s="7">
        <f t="shared" ca="1" si="188"/>
        <v>0</v>
      </c>
      <c r="M1048" s="7" t="str">
        <f t="shared" ca="1" si="190"/>
        <v/>
      </c>
      <c r="N1048" s="7">
        <f t="shared" ca="1" si="189"/>
        <v>0</v>
      </c>
      <c r="O1048" s="9" t="str">
        <f ca="1">IF(N1048&gt;-1,INDIRECT(ADDRESS(ROW(),13)),IF(N1048&lt;N1047,CONCATENATE("&lt;page-count count=",CHAR(34),1+LARGE(N:N,1)-LARGE(N:N,2),CHAR(34),"/&gt;"),INDIRECT(ADDRESS(ROW()-1,13))))</f>
        <v/>
      </c>
      <c r="P1048" s="1">
        <f>IF(ROW()&lt;$S$4+2,IF('XML a procesar'!A1047="",P1047,IF(MID('XML a procesar'!A1047,1,1)="&lt;",P1047,P1047+1)),P1047)</f>
        <v>1</v>
      </c>
    </row>
    <row r="1049" spans="1:16" x14ac:dyDescent="0.25">
      <c r="A1049" s="1" t="str">
        <f>IF('XML a procesar'!A1048&gt;0,'XML a procesar'!A1048,"")</f>
        <v/>
      </c>
      <c r="B1049" s="7">
        <f t="shared" si="183"/>
        <v>0</v>
      </c>
      <c r="C1049" s="1">
        <f t="shared" si="180"/>
        <v>0</v>
      </c>
      <c r="D1049" s="1">
        <f t="shared" si="181"/>
        <v>0</v>
      </c>
      <c r="E1049" s="1">
        <f t="shared" si="182"/>
        <v>0</v>
      </c>
      <c r="F1049" s="1" t="str">
        <f t="shared" ca="1" si="184"/>
        <v/>
      </c>
      <c r="G1049" s="1">
        <f t="shared" ca="1" si="185"/>
        <v>0</v>
      </c>
      <c r="H1049" s="1">
        <f ca="1">IF(AND(G1048&gt;0,G1049&gt;G1048,NOT(ISERROR(MATCH(G1048,D:D,0)))),H1048+1,H1048)</f>
        <v>0</v>
      </c>
      <c r="I1049" s="1">
        <f t="shared" ca="1" si="186"/>
        <v>0</v>
      </c>
      <c r="J1049" s="7" t="str">
        <f t="shared" ca="1" si="187"/>
        <v/>
      </c>
      <c r="K1049" s="1" t="str">
        <f ca="1">IF(J1049="Linea_para_MAIL_creada_por_LuXML",IF(ISERROR(MATCH(INDIRECT(ADDRESS(ROW()-G1049,7)),D:D,0)),J1049,INDIRECT(ADDRESS(MATCH(INDIRECT(ADDRESS(ROW()-G1049,7)),D:D,0),1))),J1049)</f>
        <v/>
      </c>
      <c r="L1049" s="7">
        <f t="shared" ca="1" si="188"/>
        <v>0</v>
      </c>
      <c r="M1049" s="7" t="str">
        <f t="shared" ca="1" si="190"/>
        <v/>
      </c>
      <c r="N1049" s="7">
        <f t="shared" ca="1" si="189"/>
        <v>0</v>
      </c>
      <c r="O1049" s="9" t="str">
        <f ca="1">IF(N1049&gt;-1,INDIRECT(ADDRESS(ROW(),13)),IF(N1049&lt;N1048,CONCATENATE("&lt;page-count count=",CHAR(34),1+LARGE(N:N,1)-LARGE(N:N,2),CHAR(34),"/&gt;"),INDIRECT(ADDRESS(ROW()-1,13))))</f>
        <v/>
      </c>
      <c r="P1049" s="1">
        <f>IF(ROW()&lt;$S$4+2,IF('XML a procesar'!A1048="",P1048,IF(MID('XML a procesar'!A1048,1,1)="&lt;",P1048,P1048+1)),P1048)</f>
        <v>1</v>
      </c>
    </row>
    <row r="1050" spans="1:16" x14ac:dyDescent="0.25">
      <c r="A1050" s="1" t="str">
        <f>IF('XML a procesar'!A1049&gt;0,'XML a procesar'!A1049,"")</f>
        <v/>
      </c>
      <c r="B1050" s="7">
        <f t="shared" si="183"/>
        <v>0</v>
      </c>
      <c r="C1050" s="1">
        <f t="shared" si="180"/>
        <v>0</v>
      </c>
      <c r="D1050" s="1">
        <f t="shared" si="181"/>
        <v>0</v>
      </c>
      <c r="E1050" s="1">
        <f t="shared" si="182"/>
        <v>0</v>
      </c>
      <c r="F1050" s="1" t="str">
        <f t="shared" ca="1" si="184"/>
        <v/>
      </c>
      <c r="G1050" s="1">
        <f t="shared" ca="1" si="185"/>
        <v>0</v>
      </c>
      <c r="H1050" s="1">
        <f ca="1">IF(AND(G1049&gt;0,G1050&gt;G1049,NOT(ISERROR(MATCH(G1049,D:D,0)))),H1049+1,H1049)</f>
        <v>0</v>
      </c>
      <c r="I1050" s="1">
        <f t="shared" ca="1" si="186"/>
        <v>0</v>
      </c>
      <c r="J1050" s="7" t="str">
        <f t="shared" ca="1" si="187"/>
        <v/>
      </c>
      <c r="K1050" s="1" t="str">
        <f ca="1">IF(J1050="Linea_para_MAIL_creada_por_LuXML",IF(ISERROR(MATCH(INDIRECT(ADDRESS(ROW()-G1050,7)),D:D,0)),J1050,INDIRECT(ADDRESS(MATCH(INDIRECT(ADDRESS(ROW()-G1050,7)),D:D,0),1))),J1050)</f>
        <v/>
      </c>
      <c r="L1050" s="7">
        <f t="shared" ca="1" si="188"/>
        <v>0</v>
      </c>
      <c r="M1050" s="7" t="str">
        <f t="shared" ca="1" si="190"/>
        <v/>
      </c>
      <c r="N1050" s="7">
        <f t="shared" ca="1" si="189"/>
        <v>0</v>
      </c>
      <c r="O1050" s="9" t="str">
        <f ca="1">IF(N1050&gt;-1,INDIRECT(ADDRESS(ROW(),13)),IF(N1050&lt;N1049,CONCATENATE("&lt;page-count count=",CHAR(34),1+LARGE(N:N,1)-LARGE(N:N,2),CHAR(34),"/&gt;"),INDIRECT(ADDRESS(ROW()-1,13))))</f>
        <v/>
      </c>
      <c r="P1050" s="1">
        <f>IF(ROW()&lt;$S$4+2,IF('XML a procesar'!A1049="",P1049,IF(MID('XML a procesar'!A1049,1,1)="&lt;",P1049,P1049+1)),P1049)</f>
        <v>1</v>
      </c>
    </row>
    <row r="1051" spans="1:16" x14ac:dyDescent="0.25">
      <c r="A1051" s="1" t="str">
        <f>IF('XML a procesar'!A1050&gt;0,'XML a procesar'!A1050,"")</f>
        <v/>
      </c>
      <c r="B1051" s="7">
        <f t="shared" si="183"/>
        <v>0</v>
      </c>
      <c r="C1051" s="1">
        <f t="shared" si="180"/>
        <v>0</v>
      </c>
      <c r="D1051" s="1">
        <f t="shared" si="181"/>
        <v>0</v>
      </c>
      <c r="E1051" s="1">
        <f t="shared" si="182"/>
        <v>0</v>
      </c>
      <c r="F1051" s="1" t="str">
        <f t="shared" ca="1" si="184"/>
        <v/>
      </c>
      <c r="G1051" s="1">
        <f t="shared" ca="1" si="185"/>
        <v>0</v>
      </c>
      <c r="H1051" s="1">
        <f ca="1">IF(AND(G1050&gt;0,G1051&gt;G1050,NOT(ISERROR(MATCH(G1050,D:D,0)))),H1050+1,H1050)</f>
        <v>0</v>
      </c>
      <c r="I1051" s="1">
        <f t="shared" ca="1" si="186"/>
        <v>0</v>
      </c>
      <c r="J1051" s="7" t="str">
        <f t="shared" ca="1" si="187"/>
        <v/>
      </c>
      <c r="K1051" s="1" t="str">
        <f ca="1">IF(J1051="Linea_para_MAIL_creada_por_LuXML",IF(ISERROR(MATCH(INDIRECT(ADDRESS(ROW()-G1051,7)),D:D,0)),J1051,INDIRECT(ADDRESS(MATCH(INDIRECT(ADDRESS(ROW()-G1051,7)),D:D,0),1))),J1051)</f>
        <v/>
      </c>
      <c r="L1051" s="7">
        <f t="shared" ca="1" si="188"/>
        <v>0</v>
      </c>
      <c r="M1051" s="7" t="str">
        <f t="shared" ca="1" si="190"/>
        <v/>
      </c>
      <c r="N1051" s="7">
        <f t="shared" ca="1" si="189"/>
        <v>0</v>
      </c>
      <c r="O1051" s="9" t="str">
        <f ca="1">IF(N1051&gt;-1,INDIRECT(ADDRESS(ROW(),13)),IF(N1051&lt;N1050,CONCATENATE("&lt;page-count count=",CHAR(34),1+LARGE(N:N,1)-LARGE(N:N,2),CHAR(34),"/&gt;"),INDIRECT(ADDRESS(ROW()-1,13))))</f>
        <v/>
      </c>
      <c r="P1051" s="1">
        <f>IF(ROW()&lt;$S$4+2,IF('XML a procesar'!A1050="",P1050,IF(MID('XML a procesar'!A1050,1,1)="&lt;",P1050,P1050+1)),P1050)</f>
        <v>1</v>
      </c>
    </row>
    <row r="1052" spans="1:16" x14ac:dyDescent="0.25">
      <c r="A1052" s="1" t="str">
        <f>IF('XML a procesar'!A1051&gt;0,'XML a procesar'!A1051,"")</f>
        <v/>
      </c>
      <c r="B1052" s="7">
        <f t="shared" si="183"/>
        <v>0</v>
      </c>
      <c r="C1052" s="1">
        <f t="shared" si="180"/>
        <v>0</v>
      </c>
      <c r="D1052" s="1">
        <f t="shared" si="181"/>
        <v>0</v>
      </c>
      <c r="E1052" s="1">
        <f t="shared" si="182"/>
        <v>0</v>
      </c>
      <c r="F1052" s="1" t="str">
        <f t="shared" ca="1" si="184"/>
        <v/>
      </c>
      <c r="G1052" s="1">
        <f t="shared" ca="1" si="185"/>
        <v>0</v>
      </c>
      <c r="H1052" s="1">
        <f ca="1">IF(AND(G1051&gt;0,G1052&gt;G1051,NOT(ISERROR(MATCH(G1051,D:D,0)))),H1051+1,H1051)</f>
        <v>0</v>
      </c>
      <c r="I1052" s="1">
        <f t="shared" ca="1" si="186"/>
        <v>0</v>
      </c>
      <c r="J1052" s="7" t="str">
        <f t="shared" ca="1" si="187"/>
        <v/>
      </c>
      <c r="K1052" s="1" t="str">
        <f ca="1">IF(J1052="Linea_para_MAIL_creada_por_LuXML",IF(ISERROR(MATCH(INDIRECT(ADDRESS(ROW()-G1052,7)),D:D,0)),J1052,INDIRECT(ADDRESS(MATCH(INDIRECT(ADDRESS(ROW()-G1052,7)),D:D,0),1))),J1052)</f>
        <v/>
      </c>
      <c r="L1052" s="7">
        <f t="shared" ca="1" si="188"/>
        <v>0</v>
      </c>
      <c r="M1052" s="7" t="str">
        <f t="shared" ca="1" si="190"/>
        <v/>
      </c>
      <c r="N1052" s="7">
        <f t="shared" ca="1" si="189"/>
        <v>0</v>
      </c>
      <c r="O1052" s="9" t="str">
        <f ca="1">IF(N1052&gt;-1,INDIRECT(ADDRESS(ROW(),13)),IF(N1052&lt;N1051,CONCATENATE("&lt;page-count count=",CHAR(34),1+LARGE(N:N,1)-LARGE(N:N,2),CHAR(34),"/&gt;"),INDIRECT(ADDRESS(ROW()-1,13))))</f>
        <v/>
      </c>
      <c r="P1052" s="1">
        <f>IF(ROW()&lt;$S$4+2,IF('XML a procesar'!A1051="",P1051,IF(MID('XML a procesar'!A1051,1,1)="&lt;",P1051,P1051+1)),P1051)</f>
        <v>1</v>
      </c>
    </row>
    <row r="1053" spans="1:16" x14ac:dyDescent="0.25">
      <c r="A1053" s="1" t="str">
        <f>IF('XML a procesar'!A1052&gt;0,'XML a procesar'!A1052,"")</f>
        <v/>
      </c>
      <c r="B1053" s="7">
        <f t="shared" si="183"/>
        <v>0</v>
      </c>
      <c r="C1053" s="1">
        <f t="shared" si="180"/>
        <v>0</v>
      </c>
      <c r="D1053" s="1">
        <f t="shared" si="181"/>
        <v>0</v>
      </c>
      <c r="E1053" s="1">
        <f t="shared" si="182"/>
        <v>0</v>
      </c>
      <c r="F1053" s="1" t="str">
        <f t="shared" ca="1" si="184"/>
        <v/>
      </c>
      <c r="G1053" s="1">
        <f t="shared" ca="1" si="185"/>
        <v>0</v>
      </c>
      <c r="H1053" s="1">
        <f ca="1">IF(AND(G1052&gt;0,G1053&gt;G1052,NOT(ISERROR(MATCH(G1052,D:D,0)))),H1052+1,H1052)</f>
        <v>0</v>
      </c>
      <c r="I1053" s="1">
        <f t="shared" ca="1" si="186"/>
        <v>0</v>
      </c>
      <c r="J1053" s="7" t="str">
        <f t="shared" ca="1" si="187"/>
        <v/>
      </c>
      <c r="K1053" s="1" t="str">
        <f ca="1">IF(J1053="Linea_para_MAIL_creada_por_LuXML",IF(ISERROR(MATCH(INDIRECT(ADDRESS(ROW()-G1053,7)),D:D,0)),J1053,INDIRECT(ADDRESS(MATCH(INDIRECT(ADDRESS(ROW()-G1053,7)),D:D,0),1))),J1053)</f>
        <v/>
      </c>
      <c r="L1053" s="7">
        <f t="shared" ca="1" si="188"/>
        <v>0</v>
      </c>
      <c r="M1053" s="7" t="str">
        <f t="shared" ca="1" si="190"/>
        <v/>
      </c>
      <c r="N1053" s="7">
        <f t="shared" ca="1" si="189"/>
        <v>0</v>
      </c>
      <c r="O1053" s="9" t="str">
        <f ca="1">IF(N1053&gt;-1,INDIRECT(ADDRESS(ROW(),13)),IF(N1053&lt;N1052,CONCATENATE("&lt;page-count count=",CHAR(34),1+LARGE(N:N,1)-LARGE(N:N,2),CHAR(34),"/&gt;"),INDIRECT(ADDRESS(ROW()-1,13))))</f>
        <v/>
      </c>
      <c r="P1053" s="1">
        <f>IF(ROW()&lt;$S$4+2,IF('XML a procesar'!A1052="",P1052,IF(MID('XML a procesar'!A1052,1,1)="&lt;",P1052,P1052+1)),P1052)</f>
        <v>1</v>
      </c>
    </row>
    <row r="1054" spans="1:16" x14ac:dyDescent="0.25">
      <c r="A1054" s="1" t="str">
        <f>IF('XML a procesar'!A1053&gt;0,'XML a procesar'!A1053,"")</f>
        <v/>
      </c>
      <c r="B1054" s="7">
        <f t="shared" si="183"/>
        <v>0</v>
      </c>
      <c r="C1054" s="1">
        <f t="shared" si="180"/>
        <v>0</v>
      </c>
      <c r="D1054" s="1">
        <f t="shared" si="181"/>
        <v>0</v>
      </c>
      <c r="E1054" s="1">
        <f t="shared" si="182"/>
        <v>0</v>
      </c>
      <c r="F1054" s="1" t="str">
        <f t="shared" ca="1" si="184"/>
        <v/>
      </c>
      <c r="G1054" s="1">
        <f t="shared" ca="1" si="185"/>
        <v>0</v>
      </c>
      <c r="H1054" s="1">
        <f ca="1">IF(AND(G1053&gt;0,G1054&gt;G1053,NOT(ISERROR(MATCH(G1053,D:D,0)))),H1053+1,H1053)</f>
        <v>0</v>
      </c>
      <c r="I1054" s="1">
        <f t="shared" ca="1" si="186"/>
        <v>0</v>
      </c>
      <c r="J1054" s="7" t="str">
        <f t="shared" ca="1" si="187"/>
        <v/>
      </c>
      <c r="K1054" s="1" t="str">
        <f ca="1">IF(J1054="Linea_para_MAIL_creada_por_LuXML",IF(ISERROR(MATCH(INDIRECT(ADDRESS(ROW()-G1054,7)),D:D,0)),J1054,INDIRECT(ADDRESS(MATCH(INDIRECT(ADDRESS(ROW()-G1054,7)),D:D,0),1))),J1054)</f>
        <v/>
      </c>
      <c r="L1054" s="7">
        <f t="shared" ca="1" si="188"/>
        <v>0</v>
      </c>
      <c r="M1054" s="7" t="str">
        <f t="shared" ca="1" si="190"/>
        <v/>
      </c>
      <c r="N1054" s="7">
        <f t="shared" ca="1" si="189"/>
        <v>0</v>
      </c>
      <c r="O1054" s="9" t="str">
        <f ca="1">IF(N1054&gt;-1,INDIRECT(ADDRESS(ROW(),13)),IF(N1054&lt;N1053,CONCATENATE("&lt;page-count count=",CHAR(34),1+LARGE(N:N,1)-LARGE(N:N,2),CHAR(34),"/&gt;"),INDIRECT(ADDRESS(ROW()-1,13))))</f>
        <v/>
      </c>
      <c r="P1054" s="1">
        <f>IF(ROW()&lt;$S$4+2,IF('XML a procesar'!A1053="",P1053,IF(MID('XML a procesar'!A1053,1,1)="&lt;",P1053,P1053+1)),P1053)</f>
        <v>1</v>
      </c>
    </row>
    <row r="1055" spans="1:16" x14ac:dyDescent="0.25">
      <c r="A1055" s="1" t="str">
        <f>IF('XML a procesar'!A1054&gt;0,'XML a procesar'!A1054,"")</f>
        <v/>
      </c>
      <c r="B1055" s="7">
        <f t="shared" si="183"/>
        <v>0</v>
      </c>
      <c r="C1055" s="1">
        <f t="shared" si="180"/>
        <v>0</v>
      </c>
      <c r="D1055" s="1">
        <f t="shared" si="181"/>
        <v>0</v>
      </c>
      <c r="E1055" s="1">
        <f t="shared" si="182"/>
        <v>0</v>
      </c>
      <c r="F1055" s="1" t="str">
        <f t="shared" ca="1" si="184"/>
        <v/>
      </c>
      <c r="G1055" s="1">
        <f t="shared" ca="1" si="185"/>
        <v>0</v>
      </c>
      <c r="H1055" s="1">
        <f ca="1">IF(AND(G1054&gt;0,G1055&gt;G1054,NOT(ISERROR(MATCH(G1054,D:D,0)))),H1054+1,H1054)</f>
        <v>0</v>
      </c>
      <c r="I1055" s="1">
        <f t="shared" ca="1" si="186"/>
        <v>0</v>
      </c>
      <c r="J1055" s="7" t="str">
        <f t="shared" ca="1" si="187"/>
        <v/>
      </c>
      <c r="K1055" s="1" t="str">
        <f ca="1">IF(J1055="Linea_para_MAIL_creada_por_LuXML",IF(ISERROR(MATCH(INDIRECT(ADDRESS(ROW()-G1055,7)),D:D,0)),J1055,INDIRECT(ADDRESS(MATCH(INDIRECT(ADDRESS(ROW()-G1055,7)),D:D,0),1))),J1055)</f>
        <v/>
      </c>
      <c r="L1055" s="7">
        <f t="shared" ca="1" si="188"/>
        <v>0</v>
      </c>
      <c r="M1055" s="7" t="str">
        <f t="shared" ca="1" si="190"/>
        <v/>
      </c>
      <c r="N1055" s="7">
        <f t="shared" ca="1" si="189"/>
        <v>0</v>
      </c>
      <c r="O1055" s="9" t="str">
        <f ca="1">IF(N1055&gt;-1,INDIRECT(ADDRESS(ROW(),13)),IF(N1055&lt;N1054,CONCATENATE("&lt;page-count count=",CHAR(34),1+LARGE(N:N,1)-LARGE(N:N,2),CHAR(34),"/&gt;"),INDIRECT(ADDRESS(ROW()-1,13))))</f>
        <v/>
      </c>
      <c r="P1055" s="1">
        <f>IF(ROW()&lt;$S$4+2,IF('XML a procesar'!A1054="",P1054,IF(MID('XML a procesar'!A1054,1,1)="&lt;",P1054,P1054+1)),P1054)</f>
        <v>1</v>
      </c>
    </row>
    <row r="1056" spans="1:16" x14ac:dyDescent="0.25">
      <c r="A1056" s="1" t="str">
        <f>IF('XML a procesar'!A1055&gt;0,'XML a procesar'!A1055,"")</f>
        <v/>
      </c>
      <c r="B1056" s="7">
        <f t="shared" si="183"/>
        <v>0</v>
      </c>
      <c r="C1056" s="1">
        <f t="shared" si="180"/>
        <v>0</v>
      </c>
      <c r="D1056" s="1">
        <f t="shared" si="181"/>
        <v>0</v>
      </c>
      <c r="E1056" s="1">
        <f t="shared" si="182"/>
        <v>0</v>
      </c>
      <c r="F1056" s="1" t="str">
        <f t="shared" ca="1" si="184"/>
        <v/>
      </c>
      <c r="G1056" s="1">
        <f t="shared" ca="1" si="185"/>
        <v>0</v>
      </c>
      <c r="H1056" s="1">
        <f ca="1">IF(AND(G1055&gt;0,G1056&gt;G1055,NOT(ISERROR(MATCH(G1055,D:D,0)))),H1055+1,H1055)</f>
        <v>0</v>
      </c>
      <c r="I1056" s="1">
        <f t="shared" ca="1" si="186"/>
        <v>0</v>
      </c>
      <c r="J1056" s="7" t="str">
        <f t="shared" ca="1" si="187"/>
        <v/>
      </c>
      <c r="K1056" s="1" t="str">
        <f ca="1">IF(J1056="Linea_para_MAIL_creada_por_LuXML",IF(ISERROR(MATCH(INDIRECT(ADDRESS(ROW()-G1056,7)),D:D,0)),J1056,INDIRECT(ADDRESS(MATCH(INDIRECT(ADDRESS(ROW()-G1056,7)),D:D,0),1))),J1056)</f>
        <v/>
      </c>
      <c r="L1056" s="7">
        <f t="shared" ca="1" si="188"/>
        <v>0</v>
      </c>
      <c r="M1056" s="7" t="str">
        <f t="shared" ca="1" si="190"/>
        <v/>
      </c>
      <c r="N1056" s="7">
        <f t="shared" ca="1" si="189"/>
        <v>0</v>
      </c>
      <c r="O1056" s="9" t="str">
        <f ca="1">IF(N1056&gt;-1,INDIRECT(ADDRESS(ROW(),13)),IF(N1056&lt;N1055,CONCATENATE("&lt;page-count count=",CHAR(34),1+LARGE(N:N,1)-LARGE(N:N,2),CHAR(34),"/&gt;"),INDIRECT(ADDRESS(ROW()-1,13))))</f>
        <v/>
      </c>
      <c r="P1056" s="1">
        <f>IF(ROW()&lt;$S$4+2,IF('XML a procesar'!A1055="",P1055,IF(MID('XML a procesar'!A1055,1,1)="&lt;",P1055,P1055+1)),P1055)</f>
        <v>1</v>
      </c>
    </row>
    <row r="1057" spans="1:16" x14ac:dyDescent="0.25">
      <c r="A1057" s="1" t="str">
        <f>IF('XML a procesar'!A1056&gt;0,'XML a procesar'!A1056,"")</f>
        <v/>
      </c>
      <c r="B1057" s="7">
        <f t="shared" si="183"/>
        <v>0</v>
      </c>
      <c r="C1057" s="1">
        <f t="shared" si="180"/>
        <v>0</v>
      </c>
      <c r="D1057" s="1">
        <f t="shared" si="181"/>
        <v>0</v>
      </c>
      <c r="E1057" s="1">
        <f t="shared" si="182"/>
        <v>0</v>
      </c>
      <c r="F1057" s="1" t="str">
        <f t="shared" ca="1" si="184"/>
        <v/>
      </c>
      <c r="G1057" s="1">
        <f t="shared" ca="1" si="185"/>
        <v>0</v>
      </c>
      <c r="H1057" s="1">
        <f ca="1">IF(AND(G1056&gt;0,G1057&gt;G1056,NOT(ISERROR(MATCH(G1056,D:D,0)))),H1056+1,H1056)</f>
        <v>0</v>
      </c>
      <c r="I1057" s="1">
        <f t="shared" ca="1" si="186"/>
        <v>0</v>
      </c>
      <c r="J1057" s="7" t="str">
        <f t="shared" ca="1" si="187"/>
        <v/>
      </c>
      <c r="K1057" s="1" t="str">
        <f ca="1">IF(J1057="Linea_para_MAIL_creada_por_LuXML",IF(ISERROR(MATCH(INDIRECT(ADDRESS(ROW()-G1057,7)),D:D,0)),J1057,INDIRECT(ADDRESS(MATCH(INDIRECT(ADDRESS(ROW()-G1057,7)),D:D,0),1))),J1057)</f>
        <v/>
      </c>
      <c r="L1057" s="7">
        <f t="shared" ca="1" si="188"/>
        <v>0</v>
      </c>
      <c r="M1057" s="7" t="str">
        <f t="shared" ca="1" si="190"/>
        <v/>
      </c>
      <c r="N1057" s="7">
        <f t="shared" ca="1" si="189"/>
        <v>0</v>
      </c>
      <c r="O1057" s="9" t="str">
        <f ca="1">IF(N1057&gt;-1,INDIRECT(ADDRESS(ROW(),13)),IF(N1057&lt;N1056,CONCATENATE("&lt;page-count count=",CHAR(34),1+LARGE(N:N,1)-LARGE(N:N,2),CHAR(34),"/&gt;"),INDIRECT(ADDRESS(ROW()-1,13))))</f>
        <v/>
      </c>
      <c r="P1057" s="1">
        <f>IF(ROW()&lt;$S$4+2,IF('XML a procesar'!A1056="",P1056,IF(MID('XML a procesar'!A1056,1,1)="&lt;",P1056,P1056+1)),P1056)</f>
        <v>1</v>
      </c>
    </row>
    <row r="1058" spans="1:16" x14ac:dyDescent="0.25">
      <c r="A1058" s="1" t="str">
        <f>IF('XML a procesar'!A1057&gt;0,'XML a procesar'!A1057,"")</f>
        <v/>
      </c>
      <c r="B1058" s="7">
        <f t="shared" si="183"/>
        <v>0</v>
      </c>
      <c r="C1058" s="1">
        <f t="shared" si="180"/>
        <v>0</v>
      </c>
      <c r="D1058" s="1">
        <f t="shared" si="181"/>
        <v>0</v>
      </c>
      <c r="E1058" s="1">
        <f t="shared" si="182"/>
        <v>0</v>
      </c>
      <c r="F1058" s="1" t="str">
        <f t="shared" ca="1" si="184"/>
        <v/>
      </c>
      <c r="G1058" s="1">
        <f t="shared" ca="1" si="185"/>
        <v>0</v>
      </c>
      <c r="H1058" s="1">
        <f ca="1">IF(AND(G1057&gt;0,G1058&gt;G1057,NOT(ISERROR(MATCH(G1057,D:D,0)))),H1057+1,H1057)</f>
        <v>0</v>
      </c>
      <c r="I1058" s="1">
        <f t="shared" ca="1" si="186"/>
        <v>0</v>
      </c>
      <c r="J1058" s="7" t="str">
        <f t="shared" ca="1" si="187"/>
        <v/>
      </c>
      <c r="K1058" s="1" t="str">
        <f ca="1">IF(J1058="Linea_para_MAIL_creada_por_LuXML",IF(ISERROR(MATCH(INDIRECT(ADDRESS(ROW()-G1058,7)),D:D,0)),J1058,INDIRECT(ADDRESS(MATCH(INDIRECT(ADDRESS(ROW()-G1058,7)),D:D,0),1))),J1058)</f>
        <v/>
      </c>
      <c r="L1058" s="7">
        <f t="shared" ca="1" si="188"/>
        <v>0</v>
      </c>
      <c r="M1058" s="7" t="str">
        <f t="shared" ca="1" si="190"/>
        <v/>
      </c>
      <c r="N1058" s="7">
        <f t="shared" ca="1" si="189"/>
        <v>0</v>
      </c>
      <c r="O1058" s="9" t="str">
        <f ca="1">IF(N1058&gt;-1,INDIRECT(ADDRESS(ROW(),13)),IF(N1058&lt;N1057,CONCATENATE("&lt;page-count count=",CHAR(34),1+LARGE(N:N,1)-LARGE(N:N,2),CHAR(34),"/&gt;"),INDIRECT(ADDRESS(ROW()-1,13))))</f>
        <v/>
      </c>
      <c r="P1058" s="1">
        <f>IF(ROW()&lt;$S$4+2,IF('XML a procesar'!A1057="",P1057,IF(MID('XML a procesar'!A1057,1,1)="&lt;",P1057,P1057+1)),P1057)</f>
        <v>1</v>
      </c>
    </row>
    <row r="1059" spans="1:16" x14ac:dyDescent="0.25">
      <c r="A1059" s="1" t="str">
        <f>IF('XML a procesar'!A1058&gt;0,'XML a procesar'!A1058,"")</f>
        <v/>
      </c>
      <c r="B1059" s="7">
        <f t="shared" si="183"/>
        <v>0</v>
      </c>
      <c r="C1059" s="1">
        <f t="shared" si="180"/>
        <v>0</v>
      </c>
      <c r="D1059" s="1">
        <f t="shared" si="181"/>
        <v>0</v>
      </c>
      <c r="E1059" s="1">
        <f t="shared" si="182"/>
        <v>0</v>
      </c>
      <c r="F1059" s="1" t="str">
        <f t="shared" ca="1" si="184"/>
        <v/>
      </c>
      <c r="G1059" s="1">
        <f t="shared" ca="1" si="185"/>
        <v>0</v>
      </c>
      <c r="H1059" s="1">
        <f ca="1">IF(AND(G1058&gt;0,G1059&gt;G1058,NOT(ISERROR(MATCH(G1058,D:D,0)))),H1058+1,H1058)</f>
        <v>0</v>
      </c>
      <c r="I1059" s="1">
        <f t="shared" ca="1" si="186"/>
        <v>0</v>
      </c>
      <c r="J1059" s="7" t="str">
        <f t="shared" ca="1" si="187"/>
        <v/>
      </c>
      <c r="K1059" s="1" t="str">
        <f ca="1">IF(J1059="Linea_para_MAIL_creada_por_LuXML",IF(ISERROR(MATCH(INDIRECT(ADDRESS(ROW()-G1059,7)),D:D,0)),J1059,INDIRECT(ADDRESS(MATCH(INDIRECT(ADDRESS(ROW()-G1059,7)),D:D,0),1))),J1059)</f>
        <v/>
      </c>
      <c r="L1059" s="7">
        <f t="shared" ca="1" si="188"/>
        <v>0</v>
      </c>
      <c r="M1059" s="7" t="str">
        <f t="shared" ca="1" si="190"/>
        <v/>
      </c>
      <c r="N1059" s="7">
        <f t="shared" ca="1" si="189"/>
        <v>0</v>
      </c>
      <c r="O1059" s="9" t="str">
        <f ca="1">IF(N1059&gt;-1,INDIRECT(ADDRESS(ROW(),13)),IF(N1059&lt;N1058,CONCATENATE("&lt;page-count count=",CHAR(34),1+LARGE(N:N,1)-LARGE(N:N,2),CHAR(34),"/&gt;"),INDIRECT(ADDRESS(ROW()-1,13))))</f>
        <v/>
      </c>
      <c r="P1059" s="1">
        <f>IF(ROW()&lt;$S$4+2,IF('XML a procesar'!A1058="",P1058,IF(MID('XML a procesar'!A1058,1,1)="&lt;",P1058,P1058+1)),P1058)</f>
        <v>1</v>
      </c>
    </row>
    <row r="1060" spans="1:16" x14ac:dyDescent="0.25">
      <c r="A1060" s="1" t="str">
        <f>IF('XML a procesar'!A1059&gt;0,'XML a procesar'!A1059,"")</f>
        <v/>
      </c>
      <c r="B1060" s="7">
        <f t="shared" si="183"/>
        <v>0</v>
      </c>
      <c r="C1060" s="1">
        <f t="shared" si="180"/>
        <v>0</v>
      </c>
      <c r="D1060" s="1">
        <f t="shared" si="181"/>
        <v>0</v>
      </c>
      <c r="E1060" s="1">
        <f t="shared" si="182"/>
        <v>0</v>
      </c>
      <c r="F1060" s="1" t="str">
        <f t="shared" ca="1" si="184"/>
        <v/>
      </c>
      <c r="G1060" s="1">
        <f t="shared" ca="1" si="185"/>
        <v>0</v>
      </c>
      <c r="H1060" s="1">
        <f ca="1">IF(AND(G1059&gt;0,G1060&gt;G1059,NOT(ISERROR(MATCH(G1059,D:D,0)))),H1059+1,H1059)</f>
        <v>0</v>
      </c>
      <c r="I1060" s="1">
        <f t="shared" ca="1" si="186"/>
        <v>0</v>
      </c>
      <c r="J1060" s="7" t="str">
        <f t="shared" ca="1" si="187"/>
        <v/>
      </c>
      <c r="K1060" s="1" t="str">
        <f ca="1">IF(J1060="Linea_para_MAIL_creada_por_LuXML",IF(ISERROR(MATCH(INDIRECT(ADDRESS(ROW()-G1060,7)),D:D,0)),J1060,INDIRECT(ADDRESS(MATCH(INDIRECT(ADDRESS(ROW()-G1060,7)),D:D,0),1))),J1060)</f>
        <v/>
      </c>
      <c r="L1060" s="7">
        <f t="shared" ca="1" si="188"/>
        <v>0</v>
      </c>
      <c r="M1060" s="7" t="str">
        <f t="shared" ca="1" si="190"/>
        <v/>
      </c>
      <c r="N1060" s="7">
        <f t="shared" ca="1" si="189"/>
        <v>0</v>
      </c>
      <c r="O1060" s="9" t="str">
        <f ca="1">IF(N1060&gt;-1,INDIRECT(ADDRESS(ROW(),13)),IF(N1060&lt;N1059,CONCATENATE("&lt;page-count count=",CHAR(34),1+LARGE(N:N,1)-LARGE(N:N,2),CHAR(34),"/&gt;"),INDIRECT(ADDRESS(ROW()-1,13))))</f>
        <v/>
      </c>
      <c r="P1060" s="1">
        <f>IF(ROW()&lt;$S$4+2,IF('XML a procesar'!A1059="",P1059,IF(MID('XML a procesar'!A1059,1,1)="&lt;",P1059,P1059+1)),P1059)</f>
        <v>1</v>
      </c>
    </row>
    <row r="1061" spans="1:16" x14ac:dyDescent="0.25">
      <c r="A1061" s="1" t="str">
        <f>IF('XML a procesar'!A1060&gt;0,'XML a procesar'!A1060,"")</f>
        <v/>
      </c>
      <c r="B1061" s="7">
        <f t="shared" si="183"/>
        <v>0</v>
      </c>
      <c r="C1061" s="1">
        <f t="shared" si="180"/>
        <v>0</v>
      </c>
      <c r="D1061" s="1">
        <f t="shared" si="181"/>
        <v>0</v>
      </c>
      <c r="E1061" s="1">
        <f t="shared" si="182"/>
        <v>0</v>
      </c>
      <c r="F1061" s="1" t="str">
        <f t="shared" ca="1" si="184"/>
        <v/>
      </c>
      <c r="G1061" s="1">
        <f t="shared" ca="1" si="185"/>
        <v>0</v>
      </c>
      <c r="H1061" s="1">
        <f ca="1">IF(AND(G1060&gt;0,G1061&gt;G1060,NOT(ISERROR(MATCH(G1060,D:D,0)))),H1060+1,H1060)</f>
        <v>0</v>
      </c>
      <c r="I1061" s="1">
        <f t="shared" ca="1" si="186"/>
        <v>0</v>
      </c>
      <c r="J1061" s="7" t="str">
        <f t="shared" ca="1" si="187"/>
        <v/>
      </c>
      <c r="K1061" s="1" t="str">
        <f ca="1">IF(J1061="Linea_para_MAIL_creada_por_LuXML",IF(ISERROR(MATCH(INDIRECT(ADDRESS(ROW()-G1061,7)),D:D,0)),J1061,INDIRECT(ADDRESS(MATCH(INDIRECT(ADDRESS(ROW()-G1061,7)),D:D,0),1))),J1061)</f>
        <v/>
      </c>
      <c r="L1061" s="7">
        <f t="shared" ca="1" si="188"/>
        <v>0</v>
      </c>
      <c r="M1061" s="7" t="str">
        <f t="shared" ca="1" si="190"/>
        <v/>
      </c>
      <c r="N1061" s="7">
        <f t="shared" ca="1" si="189"/>
        <v>0</v>
      </c>
      <c r="O1061" s="9" t="str">
        <f ca="1">IF(N1061&gt;-1,INDIRECT(ADDRESS(ROW(),13)),IF(N1061&lt;N1060,CONCATENATE("&lt;page-count count=",CHAR(34),1+LARGE(N:N,1)-LARGE(N:N,2),CHAR(34),"/&gt;"),INDIRECT(ADDRESS(ROW()-1,13))))</f>
        <v/>
      </c>
      <c r="P1061" s="1">
        <f>IF(ROW()&lt;$S$4+2,IF('XML a procesar'!A1060="",P1060,IF(MID('XML a procesar'!A1060,1,1)="&lt;",P1060,P1060+1)),P1060)</f>
        <v>1</v>
      </c>
    </row>
    <row r="1062" spans="1:16" x14ac:dyDescent="0.25">
      <c r="A1062" s="1" t="str">
        <f>IF('XML a procesar'!A1061&gt;0,'XML a procesar'!A1061,"")</f>
        <v/>
      </c>
      <c r="B1062" s="7">
        <f t="shared" si="183"/>
        <v>0</v>
      </c>
      <c r="C1062" s="1">
        <f t="shared" si="180"/>
        <v>0</v>
      </c>
      <c r="D1062" s="1">
        <f t="shared" si="181"/>
        <v>0</v>
      </c>
      <c r="E1062" s="1">
        <f t="shared" si="182"/>
        <v>0</v>
      </c>
      <c r="F1062" s="1" t="str">
        <f t="shared" ca="1" si="184"/>
        <v/>
      </c>
      <c r="G1062" s="1">
        <f t="shared" ca="1" si="185"/>
        <v>0</v>
      </c>
      <c r="H1062" s="1">
        <f ca="1">IF(AND(G1061&gt;0,G1062&gt;G1061,NOT(ISERROR(MATCH(G1061,D:D,0)))),H1061+1,H1061)</f>
        <v>0</v>
      </c>
      <c r="I1062" s="1">
        <f t="shared" ca="1" si="186"/>
        <v>0</v>
      </c>
      <c r="J1062" s="7" t="str">
        <f t="shared" ca="1" si="187"/>
        <v/>
      </c>
      <c r="K1062" s="1" t="str">
        <f ca="1">IF(J1062="Linea_para_MAIL_creada_por_LuXML",IF(ISERROR(MATCH(INDIRECT(ADDRESS(ROW()-G1062,7)),D:D,0)),J1062,INDIRECT(ADDRESS(MATCH(INDIRECT(ADDRESS(ROW()-G1062,7)),D:D,0),1))),J1062)</f>
        <v/>
      </c>
      <c r="L1062" s="7">
        <f t="shared" ca="1" si="188"/>
        <v>0</v>
      </c>
      <c r="M1062" s="7" t="str">
        <f t="shared" ca="1" si="190"/>
        <v/>
      </c>
      <c r="N1062" s="7">
        <f t="shared" ca="1" si="189"/>
        <v>0</v>
      </c>
      <c r="O1062" s="9" t="str">
        <f ca="1">IF(N1062&gt;-1,INDIRECT(ADDRESS(ROW(),13)),IF(N1062&lt;N1061,CONCATENATE("&lt;page-count count=",CHAR(34),1+LARGE(N:N,1)-LARGE(N:N,2),CHAR(34),"/&gt;"),INDIRECT(ADDRESS(ROW()-1,13))))</f>
        <v/>
      </c>
      <c r="P1062" s="1">
        <f>IF(ROW()&lt;$S$4+2,IF('XML a procesar'!A1061="",P1061,IF(MID('XML a procesar'!A1061,1,1)="&lt;",P1061,P1061+1)),P1061)</f>
        <v>1</v>
      </c>
    </row>
    <row r="1063" spans="1:16" x14ac:dyDescent="0.25">
      <c r="A1063" s="1" t="str">
        <f>IF('XML a procesar'!A1062&gt;0,'XML a procesar'!A1062,"")</f>
        <v/>
      </c>
      <c r="B1063" s="7">
        <f t="shared" si="183"/>
        <v>0</v>
      </c>
      <c r="C1063" s="1">
        <f t="shared" si="180"/>
        <v>0</v>
      </c>
      <c r="D1063" s="1">
        <f t="shared" si="181"/>
        <v>0</v>
      </c>
      <c r="E1063" s="1">
        <f t="shared" si="182"/>
        <v>0</v>
      </c>
      <c r="F1063" s="1" t="str">
        <f t="shared" ca="1" si="184"/>
        <v/>
      </c>
      <c r="G1063" s="1">
        <f t="shared" ca="1" si="185"/>
        <v>0</v>
      </c>
      <c r="H1063" s="1">
        <f ca="1">IF(AND(G1062&gt;0,G1063&gt;G1062,NOT(ISERROR(MATCH(G1062,D:D,0)))),H1062+1,H1062)</f>
        <v>0</v>
      </c>
      <c r="I1063" s="1">
        <f t="shared" ca="1" si="186"/>
        <v>0</v>
      </c>
      <c r="J1063" s="7" t="str">
        <f t="shared" ca="1" si="187"/>
        <v/>
      </c>
      <c r="K1063" s="1" t="str">
        <f ca="1">IF(J1063="Linea_para_MAIL_creada_por_LuXML",IF(ISERROR(MATCH(INDIRECT(ADDRESS(ROW()-G1063,7)),D:D,0)),J1063,INDIRECT(ADDRESS(MATCH(INDIRECT(ADDRESS(ROW()-G1063,7)),D:D,0),1))),J1063)</f>
        <v/>
      </c>
      <c r="L1063" s="7">
        <f t="shared" ca="1" si="188"/>
        <v>0</v>
      </c>
      <c r="M1063" s="7" t="str">
        <f t="shared" ca="1" si="190"/>
        <v/>
      </c>
      <c r="N1063" s="7">
        <f t="shared" ca="1" si="189"/>
        <v>0</v>
      </c>
      <c r="O1063" s="9" t="str">
        <f ca="1">IF(N1063&gt;-1,INDIRECT(ADDRESS(ROW(),13)),IF(N1063&lt;N1062,CONCATENATE("&lt;page-count count=",CHAR(34),1+LARGE(N:N,1)-LARGE(N:N,2),CHAR(34),"/&gt;"),INDIRECT(ADDRESS(ROW()-1,13))))</f>
        <v/>
      </c>
      <c r="P1063" s="1">
        <f>IF(ROW()&lt;$S$4+2,IF('XML a procesar'!A1062="",P1062,IF(MID('XML a procesar'!A1062,1,1)="&lt;",P1062,P1062+1)),P1062)</f>
        <v>1</v>
      </c>
    </row>
    <row r="1064" spans="1:16" x14ac:dyDescent="0.25">
      <c r="A1064" s="1" t="str">
        <f>IF('XML a procesar'!A1063&gt;0,'XML a procesar'!A1063,"")</f>
        <v/>
      </c>
      <c r="B1064" s="7">
        <f t="shared" si="183"/>
        <v>0</v>
      </c>
      <c r="C1064" s="1">
        <f t="shared" si="180"/>
        <v>0</v>
      </c>
      <c r="D1064" s="1">
        <f t="shared" si="181"/>
        <v>0</v>
      </c>
      <c r="E1064" s="1">
        <f t="shared" si="182"/>
        <v>0</v>
      </c>
      <c r="F1064" s="1" t="str">
        <f t="shared" ca="1" si="184"/>
        <v/>
      </c>
      <c r="G1064" s="1">
        <f t="shared" ca="1" si="185"/>
        <v>0</v>
      </c>
      <c r="H1064" s="1">
        <f ca="1">IF(AND(G1063&gt;0,G1064&gt;G1063,NOT(ISERROR(MATCH(G1063,D:D,0)))),H1063+1,H1063)</f>
        <v>0</v>
      </c>
      <c r="I1064" s="1">
        <f t="shared" ca="1" si="186"/>
        <v>0</v>
      </c>
      <c r="J1064" s="7" t="str">
        <f t="shared" ca="1" si="187"/>
        <v/>
      </c>
      <c r="K1064" s="1" t="str">
        <f ca="1">IF(J1064="Linea_para_MAIL_creada_por_LuXML",IF(ISERROR(MATCH(INDIRECT(ADDRESS(ROW()-G1064,7)),D:D,0)),J1064,INDIRECT(ADDRESS(MATCH(INDIRECT(ADDRESS(ROW()-G1064,7)),D:D,0),1))),J1064)</f>
        <v/>
      </c>
      <c r="L1064" s="7">
        <f t="shared" ca="1" si="188"/>
        <v>0</v>
      </c>
      <c r="M1064" s="7" t="str">
        <f t="shared" ca="1" si="190"/>
        <v/>
      </c>
      <c r="N1064" s="7">
        <f t="shared" ca="1" si="189"/>
        <v>0</v>
      </c>
      <c r="O1064" s="9" t="str">
        <f ca="1">IF(N1064&gt;-1,INDIRECT(ADDRESS(ROW(),13)),IF(N1064&lt;N1063,CONCATENATE("&lt;page-count count=",CHAR(34),1+LARGE(N:N,1)-LARGE(N:N,2),CHAR(34),"/&gt;"),INDIRECT(ADDRESS(ROW()-1,13))))</f>
        <v/>
      </c>
      <c r="P1064" s="1">
        <f>IF(ROW()&lt;$S$4+2,IF('XML a procesar'!A1063="",P1063,IF(MID('XML a procesar'!A1063,1,1)="&lt;",P1063,P1063+1)),P1063)</f>
        <v>1</v>
      </c>
    </row>
    <row r="1065" spans="1:16" x14ac:dyDescent="0.25">
      <c r="A1065" s="1" t="str">
        <f>IF('XML a procesar'!A1064&gt;0,'XML a procesar'!A1064,"")</f>
        <v/>
      </c>
      <c r="B1065" s="7">
        <f t="shared" si="183"/>
        <v>0</v>
      </c>
      <c r="C1065" s="1">
        <f t="shared" ref="C1065:C1128" si="191">IF(LEFT(A1064,16)="&lt;contrib contrib",C1064+1,IF(LEFT(A1064,16)="&lt;/contrib-group&gt;",0,IF(LEFT(A1064,10)="&lt;/contrib&gt;",C1064,C1064)))</f>
        <v>0</v>
      </c>
      <c r="D1065" s="1">
        <f t="shared" ref="D1065:D1128" si="192">IF(AND(C1065&gt;0,LEFT(A1065,7)="&lt;email&gt;",ISNUMBER(SEARCH("@",A1065,1))),C1065,IF(LEFT(A1065,10)="&lt;alt-text&gt;",-1,0))</f>
        <v>0</v>
      </c>
      <c r="E1065" s="1">
        <f t="shared" ref="E1065:E1128" si="193">IF(D1065=0,E1064,E1064+1)</f>
        <v>0</v>
      </c>
      <c r="F1065" s="1" t="str">
        <f t="shared" ca="1" si="184"/>
        <v/>
      </c>
      <c r="G1065" s="1">
        <f t="shared" ca="1" si="185"/>
        <v>0</v>
      </c>
      <c r="H1065" s="1">
        <f ca="1">IF(AND(G1064&gt;0,G1065&gt;G1064,NOT(ISERROR(MATCH(G1064,D:D,0)))),H1064+1,H1064)</f>
        <v>0</v>
      </c>
      <c r="I1065" s="1">
        <f t="shared" ca="1" si="186"/>
        <v>0</v>
      </c>
      <c r="J1065" s="7" t="str">
        <f t="shared" ca="1" si="187"/>
        <v/>
      </c>
      <c r="K1065" s="1" t="str">
        <f ca="1">IF(J1065="Linea_para_MAIL_creada_por_LuXML",IF(ISERROR(MATCH(INDIRECT(ADDRESS(ROW()-G1065,7)),D:D,0)),J1065,INDIRECT(ADDRESS(MATCH(INDIRECT(ADDRESS(ROW()-G1065,7)),D:D,0),1))),J1065)</f>
        <v/>
      </c>
      <c r="L1065" s="7">
        <f t="shared" ca="1" si="188"/>
        <v>0</v>
      </c>
      <c r="M1065" s="7" t="str">
        <f t="shared" ca="1" si="190"/>
        <v/>
      </c>
      <c r="N1065" s="7">
        <f t="shared" ca="1" si="189"/>
        <v>0</v>
      </c>
      <c r="O1065" s="9" t="str">
        <f ca="1">IF(N1065&gt;-1,INDIRECT(ADDRESS(ROW(),13)),IF(N1065&lt;N1064,CONCATENATE("&lt;page-count count=",CHAR(34),1+LARGE(N:N,1)-LARGE(N:N,2),CHAR(34),"/&gt;"),INDIRECT(ADDRESS(ROW()-1,13))))</f>
        <v/>
      </c>
      <c r="P1065" s="1">
        <f>IF(ROW()&lt;$S$4+2,IF('XML a procesar'!A1064="",P1064,IF(MID('XML a procesar'!A1064,1,1)="&lt;",P1064,P1064+1)),P1064)</f>
        <v>1</v>
      </c>
    </row>
    <row r="1066" spans="1:16" x14ac:dyDescent="0.25">
      <c r="A1066" s="1" t="str">
        <f>IF('XML a procesar'!A1065&gt;0,'XML a procesar'!A1065,"")</f>
        <v/>
      </c>
      <c r="B1066" s="7">
        <f t="shared" si="183"/>
        <v>0</v>
      </c>
      <c r="C1066" s="1">
        <f t="shared" si="191"/>
        <v>0</v>
      </c>
      <c r="D1066" s="1">
        <f t="shared" si="192"/>
        <v>0</v>
      </c>
      <c r="E1066" s="1">
        <f t="shared" si="193"/>
        <v>0</v>
      </c>
      <c r="F1066" s="1" t="str">
        <f t="shared" ca="1" si="184"/>
        <v/>
      </c>
      <c r="G1066" s="1">
        <f t="shared" ca="1" si="185"/>
        <v>0</v>
      </c>
      <c r="H1066" s="1">
        <f ca="1">IF(AND(G1065&gt;0,G1066&gt;G1065,NOT(ISERROR(MATCH(G1065,D:D,0)))),H1065+1,H1065)</f>
        <v>0</v>
      </c>
      <c r="I1066" s="1">
        <f t="shared" ca="1" si="186"/>
        <v>0</v>
      </c>
      <c r="J1066" s="7" t="str">
        <f t="shared" ca="1" si="187"/>
        <v/>
      </c>
      <c r="K1066" s="1" t="str">
        <f ca="1">IF(J1066="Linea_para_MAIL_creada_por_LuXML",IF(ISERROR(MATCH(INDIRECT(ADDRESS(ROW()-G1066,7)),D:D,0)),J1066,INDIRECT(ADDRESS(MATCH(INDIRECT(ADDRESS(ROW()-G1066,7)),D:D,0),1))),J1066)</f>
        <v/>
      </c>
      <c r="L1066" s="7">
        <f t="shared" ca="1" si="188"/>
        <v>0</v>
      </c>
      <c r="M1066" s="7" t="str">
        <f t="shared" ca="1" si="190"/>
        <v/>
      </c>
      <c r="N1066" s="7">
        <f t="shared" ca="1" si="189"/>
        <v>0</v>
      </c>
      <c r="O1066" s="9" t="str">
        <f ca="1">IF(N1066&gt;-1,INDIRECT(ADDRESS(ROW(),13)),IF(N1066&lt;N1065,CONCATENATE("&lt;page-count count=",CHAR(34),1+LARGE(N:N,1)-LARGE(N:N,2),CHAR(34),"/&gt;"),INDIRECT(ADDRESS(ROW()-1,13))))</f>
        <v/>
      </c>
      <c r="P1066" s="1">
        <f>IF(ROW()&lt;$S$4+2,IF('XML a procesar'!A1065="",P1065,IF(MID('XML a procesar'!A1065,1,1)="&lt;",P1065,P1065+1)),P1065)</f>
        <v>1</v>
      </c>
    </row>
    <row r="1067" spans="1:16" x14ac:dyDescent="0.25">
      <c r="A1067" s="1" t="str">
        <f>IF('XML a procesar'!A1066&gt;0,'XML a procesar'!A1066,"")</f>
        <v/>
      </c>
      <c r="B1067" s="7">
        <f t="shared" si="183"/>
        <v>0</v>
      </c>
      <c r="C1067" s="1">
        <f t="shared" si="191"/>
        <v>0</v>
      </c>
      <c r="D1067" s="1">
        <f t="shared" si="192"/>
        <v>0</v>
      </c>
      <c r="E1067" s="1">
        <f t="shared" si="193"/>
        <v>0</v>
      </c>
      <c r="F1067" s="1" t="str">
        <f t="shared" ca="1" si="184"/>
        <v/>
      </c>
      <c r="G1067" s="1">
        <f t="shared" ca="1" si="185"/>
        <v>0</v>
      </c>
      <c r="H1067" s="1">
        <f ca="1">IF(AND(G1066&gt;0,G1067&gt;G1066,NOT(ISERROR(MATCH(G1066,D:D,0)))),H1066+1,H1066)</f>
        <v>0</v>
      </c>
      <c r="I1067" s="1">
        <f t="shared" ca="1" si="186"/>
        <v>0</v>
      </c>
      <c r="J1067" s="7" t="str">
        <f t="shared" ca="1" si="187"/>
        <v/>
      </c>
      <c r="K1067" s="1" t="str">
        <f ca="1">IF(J1067="Linea_para_MAIL_creada_por_LuXML",IF(ISERROR(MATCH(INDIRECT(ADDRESS(ROW()-G1067,7)),D:D,0)),J1067,INDIRECT(ADDRESS(MATCH(INDIRECT(ADDRESS(ROW()-G1067,7)),D:D,0),1))),J1067)</f>
        <v/>
      </c>
      <c r="L1067" s="7">
        <f t="shared" ca="1" si="188"/>
        <v>0</v>
      </c>
      <c r="M1067" s="7" t="str">
        <f t="shared" ca="1" si="190"/>
        <v/>
      </c>
      <c r="N1067" s="7">
        <f t="shared" ca="1" si="189"/>
        <v>0</v>
      </c>
      <c r="O1067" s="9" t="str">
        <f ca="1">IF(N1067&gt;-1,INDIRECT(ADDRESS(ROW(),13)),IF(N1067&lt;N1066,CONCATENATE("&lt;page-count count=",CHAR(34),1+LARGE(N:N,1)-LARGE(N:N,2),CHAR(34),"/&gt;"),INDIRECT(ADDRESS(ROW()-1,13))))</f>
        <v/>
      </c>
      <c r="P1067" s="1">
        <f>IF(ROW()&lt;$S$4+2,IF('XML a procesar'!A1066="",P1066,IF(MID('XML a procesar'!A1066,1,1)="&lt;",P1066,P1066+1)),P1066)</f>
        <v>1</v>
      </c>
    </row>
    <row r="1068" spans="1:16" x14ac:dyDescent="0.25">
      <c r="A1068" s="1" t="str">
        <f>IF('XML a procesar'!A1067&gt;0,'XML a procesar'!A1067,"")</f>
        <v/>
      </c>
      <c r="B1068" s="7">
        <f t="shared" si="183"/>
        <v>0</v>
      </c>
      <c r="C1068" s="1">
        <f t="shared" si="191"/>
        <v>0</v>
      </c>
      <c r="D1068" s="1">
        <f t="shared" si="192"/>
        <v>0</v>
      </c>
      <c r="E1068" s="1">
        <f t="shared" si="193"/>
        <v>0</v>
      </c>
      <c r="F1068" s="1" t="str">
        <f t="shared" ca="1" si="184"/>
        <v/>
      </c>
      <c r="G1068" s="1">
        <f t="shared" ca="1" si="185"/>
        <v>0</v>
      </c>
      <c r="H1068" s="1">
        <f ca="1">IF(AND(G1067&gt;0,G1068&gt;G1067,NOT(ISERROR(MATCH(G1067,D:D,0)))),H1067+1,H1067)</f>
        <v>0</v>
      </c>
      <c r="I1068" s="1">
        <f t="shared" ca="1" si="186"/>
        <v>0</v>
      </c>
      <c r="J1068" s="7" t="str">
        <f t="shared" ca="1" si="187"/>
        <v/>
      </c>
      <c r="K1068" s="1" t="str">
        <f ca="1">IF(J1068="Linea_para_MAIL_creada_por_LuXML",IF(ISERROR(MATCH(INDIRECT(ADDRESS(ROW()-G1068,7)),D:D,0)),J1068,INDIRECT(ADDRESS(MATCH(INDIRECT(ADDRESS(ROW()-G1068,7)),D:D,0),1))),J1068)</f>
        <v/>
      </c>
      <c r="L1068" s="7">
        <f t="shared" ca="1" si="188"/>
        <v>0</v>
      </c>
      <c r="M1068" s="7" t="str">
        <f t="shared" ca="1" si="190"/>
        <v/>
      </c>
      <c r="N1068" s="7">
        <f t="shared" ca="1" si="189"/>
        <v>0</v>
      </c>
      <c r="O1068" s="9" t="str">
        <f ca="1">IF(N1068&gt;-1,INDIRECT(ADDRESS(ROW(),13)),IF(N1068&lt;N1067,CONCATENATE("&lt;page-count count=",CHAR(34),1+LARGE(N:N,1)-LARGE(N:N,2),CHAR(34),"/&gt;"),INDIRECT(ADDRESS(ROW()-1,13))))</f>
        <v/>
      </c>
      <c r="P1068" s="1">
        <f>IF(ROW()&lt;$S$4+2,IF('XML a procesar'!A1067="",P1067,IF(MID('XML a procesar'!A1067,1,1)="&lt;",P1067,P1067+1)),P1067)</f>
        <v>1</v>
      </c>
    </row>
    <row r="1069" spans="1:16" x14ac:dyDescent="0.25">
      <c r="A1069" s="1" t="str">
        <f>IF('XML a procesar'!A1068&gt;0,'XML a procesar'!A1068,"")</f>
        <v/>
      </c>
      <c r="B1069" s="7">
        <f t="shared" si="183"/>
        <v>0</v>
      </c>
      <c r="C1069" s="1">
        <f t="shared" si="191"/>
        <v>0</v>
      </c>
      <c r="D1069" s="1">
        <f t="shared" si="192"/>
        <v>0</v>
      </c>
      <c r="E1069" s="1">
        <f t="shared" si="193"/>
        <v>0</v>
      </c>
      <c r="F1069" s="1" t="str">
        <f t="shared" ca="1" si="184"/>
        <v/>
      </c>
      <c r="G1069" s="1">
        <f t="shared" ca="1" si="185"/>
        <v>0</v>
      </c>
      <c r="H1069" s="1">
        <f ca="1">IF(AND(G1068&gt;0,G1069&gt;G1068,NOT(ISERROR(MATCH(G1068,D:D,0)))),H1068+1,H1068)</f>
        <v>0</v>
      </c>
      <c r="I1069" s="1">
        <f t="shared" ca="1" si="186"/>
        <v>0</v>
      </c>
      <c r="J1069" s="7" t="str">
        <f t="shared" ca="1" si="187"/>
        <v/>
      </c>
      <c r="K1069" s="1" t="str">
        <f ca="1">IF(J1069="Linea_para_MAIL_creada_por_LuXML",IF(ISERROR(MATCH(INDIRECT(ADDRESS(ROW()-G1069,7)),D:D,0)),J1069,INDIRECT(ADDRESS(MATCH(INDIRECT(ADDRESS(ROW()-G1069,7)),D:D,0),1))),J1069)</f>
        <v/>
      </c>
      <c r="L1069" s="7">
        <f t="shared" ca="1" si="188"/>
        <v>0</v>
      </c>
      <c r="M1069" s="7" t="str">
        <f t="shared" ca="1" si="190"/>
        <v/>
      </c>
      <c r="N1069" s="7">
        <f t="shared" ca="1" si="189"/>
        <v>0</v>
      </c>
      <c r="O1069" s="9" t="str">
        <f ca="1">IF(N1069&gt;-1,INDIRECT(ADDRESS(ROW(),13)),IF(N1069&lt;N1068,CONCATENATE("&lt;page-count count=",CHAR(34),1+LARGE(N:N,1)-LARGE(N:N,2),CHAR(34),"/&gt;"),INDIRECT(ADDRESS(ROW()-1,13))))</f>
        <v/>
      </c>
      <c r="P1069" s="1">
        <f>IF(ROW()&lt;$S$4+2,IF('XML a procesar'!A1068="",P1068,IF(MID('XML a procesar'!A1068,1,1)="&lt;",P1068,P1068+1)),P1068)</f>
        <v>1</v>
      </c>
    </row>
    <row r="1070" spans="1:16" x14ac:dyDescent="0.25">
      <c r="A1070" s="1" t="str">
        <f>IF('XML a procesar'!A1069&gt;0,'XML a procesar'!A1069,"")</f>
        <v/>
      </c>
      <c r="B1070" s="7">
        <f t="shared" si="183"/>
        <v>0</v>
      </c>
      <c r="C1070" s="1">
        <f t="shared" si="191"/>
        <v>0</v>
      </c>
      <c r="D1070" s="1">
        <f t="shared" si="192"/>
        <v>0</v>
      </c>
      <c r="E1070" s="1">
        <f t="shared" si="193"/>
        <v>0</v>
      </c>
      <c r="F1070" s="1" t="str">
        <f t="shared" ca="1" si="184"/>
        <v/>
      </c>
      <c r="G1070" s="1">
        <f t="shared" ca="1" si="185"/>
        <v>0</v>
      </c>
      <c r="H1070" s="1">
        <f ca="1">IF(AND(G1069&gt;0,G1070&gt;G1069,NOT(ISERROR(MATCH(G1069,D:D,0)))),H1069+1,H1069)</f>
        <v>0</v>
      </c>
      <c r="I1070" s="1">
        <f t="shared" ca="1" si="186"/>
        <v>0</v>
      </c>
      <c r="J1070" s="7" t="str">
        <f t="shared" ca="1" si="187"/>
        <v/>
      </c>
      <c r="K1070" s="1" t="str">
        <f ca="1">IF(J1070="Linea_para_MAIL_creada_por_LuXML",IF(ISERROR(MATCH(INDIRECT(ADDRESS(ROW()-G1070,7)),D:D,0)),J1070,INDIRECT(ADDRESS(MATCH(INDIRECT(ADDRESS(ROW()-G1070,7)),D:D,0),1))),J1070)</f>
        <v/>
      </c>
      <c r="L1070" s="7">
        <f t="shared" ca="1" si="188"/>
        <v>0</v>
      </c>
      <c r="M1070" s="7" t="str">
        <f t="shared" ca="1" si="190"/>
        <v/>
      </c>
      <c r="N1070" s="7">
        <f t="shared" ca="1" si="189"/>
        <v>0</v>
      </c>
      <c r="O1070" s="9" t="str">
        <f ca="1">IF(N1070&gt;-1,INDIRECT(ADDRESS(ROW(),13)),IF(N1070&lt;N1069,CONCATENATE("&lt;page-count count=",CHAR(34),1+LARGE(N:N,1)-LARGE(N:N,2),CHAR(34),"/&gt;"),INDIRECT(ADDRESS(ROW()-1,13))))</f>
        <v/>
      </c>
      <c r="P1070" s="1">
        <f>IF(ROW()&lt;$S$4+2,IF('XML a procesar'!A1069="",P1069,IF(MID('XML a procesar'!A1069,1,1)="&lt;",P1069,P1069+1)),P1069)</f>
        <v>1</v>
      </c>
    </row>
    <row r="1071" spans="1:16" x14ac:dyDescent="0.25">
      <c r="A1071" s="1" t="str">
        <f>IF('XML a procesar'!A1070&gt;0,'XML a procesar'!A1070,"")</f>
        <v/>
      </c>
      <c r="B1071" s="7">
        <f t="shared" si="183"/>
        <v>0</v>
      </c>
      <c r="C1071" s="1">
        <f t="shared" si="191"/>
        <v>0</v>
      </c>
      <c r="D1071" s="1">
        <f t="shared" si="192"/>
        <v>0</v>
      </c>
      <c r="E1071" s="1">
        <f t="shared" si="193"/>
        <v>0</v>
      </c>
      <c r="F1071" s="1" t="str">
        <f t="shared" ca="1" si="184"/>
        <v/>
      </c>
      <c r="G1071" s="1">
        <f t="shared" ca="1" si="185"/>
        <v>0</v>
      </c>
      <c r="H1071" s="1">
        <f ca="1">IF(AND(G1070&gt;0,G1071&gt;G1070,NOT(ISERROR(MATCH(G1070,D:D,0)))),H1070+1,H1070)</f>
        <v>0</v>
      </c>
      <c r="I1071" s="1">
        <f t="shared" ca="1" si="186"/>
        <v>0</v>
      </c>
      <c r="J1071" s="7" t="str">
        <f t="shared" ca="1" si="187"/>
        <v/>
      </c>
      <c r="K1071" s="1" t="str">
        <f ca="1">IF(J1071="Linea_para_MAIL_creada_por_LuXML",IF(ISERROR(MATCH(INDIRECT(ADDRESS(ROW()-G1071,7)),D:D,0)),J1071,INDIRECT(ADDRESS(MATCH(INDIRECT(ADDRESS(ROW()-G1071,7)),D:D,0),1))),J1071)</f>
        <v/>
      </c>
      <c r="L1071" s="7">
        <f t="shared" ca="1" si="188"/>
        <v>0</v>
      </c>
      <c r="M1071" s="7" t="str">
        <f t="shared" ca="1" si="190"/>
        <v/>
      </c>
      <c r="N1071" s="7">
        <f t="shared" ca="1" si="189"/>
        <v>0</v>
      </c>
      <c r="O1071" s="9" t="str">
        <f ca="1">IF(N1071&gt;-1,INDIRECT(ADDRESS(ROW(),13)),IF(N1071&lt;N1070,CONCATENATE("&lt;page-count count=",CHAR(34),1+LARGE(N:N,1)-LARGE(N:N,2),CHAR(34),"/&gt;"),INDIRECT(ADDRESS(ROW()-1,13))))</f>
        <v/>
      </c>
      <c r="P1071" s="1">
        <f>IF(ROW()&lt;$S$4+2,IF('XML a procesar'!A1070="",P1070,IF(MID('XML a procesar'!A1070,1,1)="&lt;",P1070,P1070+1)),P1070)</f>
        <v>1</v>
      </c>
    </row>
    <row r="1072" spans="1:16" x14ac:dyDescent="0.25">
      <c r="A1072" s="1" t="str">
        <f>IF('XML a procesar'!A1071&gt;0,'XML a procesar'!A1071,"")</f>
        <v/>
      </c>
      <c r="B1072" s="7">
        <f t="shared" si="183"/>
        <v>0</v>
      </c>
      <c r="C1072" s="1">
        <f t="shared" si="191"/>
        <v>0</v>
      </c>
      <c r="D1072" s="1">
        <f t="shared" si="192"/>
        <v>0</v>
      </c>
      <c r="E1072" s="1">
        <f t="shared" si="193"/>
        <v>0</v>
      </c>
      <c r="F1072" s="1" t="str">
        <f t="shared" ca="1" si="184"/>
        <v/>
      </c>
      <c r="G1072" s="1">
        <f t="shared" ca="1" si="185"/>
        <v>0</v>
      </c>
      <c r="H1072" s="1">
        <f ca="1">IF(AND(G1071&gt;0,G1072&gt;G1071,NOT(ISERROR(MATCH(G1071,D:D,0)))),H1071+1,H1071)</f>
        <v>0</v>
      </c>
      <c r="I1072" s="1">
        <f t="shared" ca="1" si="186"/>
        <v>0</v>
      </c>
      <c r="J1072" s="7" t="str">
        <f t="shared" ca="1" si="187"/>
        <v/>
      </c>
      <c r="K1072" s="1" t="str">
        <f ca="1">IF(J1072="Linea_para_MAIL_creada_por_LuXML",IF(ISERROR(MATCH(INDIRECT(ADDRESS(ROW()-G1072,7)),D:D,0)),J1072,INDIRECT(ADDRESS(MATCH(INDIRECT(ADDRESS(ROW()-G1072,7)),D:D,0),1))),J1072)</f>
        <v/>
      </c>
      <c r="L1072" s="7">
        <f t="shared" ca="1" si="188"/>
        <v>0</v>
      </c>
      <c r="M1072" s="7" t="str">
        <f t="shared" ca="1" si="190"/>
        <v/>
      </c>
      <c r="N1072" s="7">
        <f t="shared" ca="1" si="189"/>
        <v>0</v>
      </c>
      <c r="O1072" s="9" t="str">
        <f ca="1">IF(N1072&gt;-1,INDIRECT(ADDRESS(ROW(),13)),IF(N1072&lt;N1071,CONCATENATE("&lt;page-count count=",CHAR(34),1+LARGE(N:N,1)-LARGE(N:N,2),CHAR(34),"/&gt;"),INDIRECT(ADDRESS(ROW()-1,13))))</f>
        <v/>
      </c>
      <c r="P1072" s="1">
        <f>IF(ROW()&lt;$S$4+2,IF('XML a procesar'!A1071="",P1071,IF(MID('XML a procesar'!A1071,1,1)="&lt;",P1071,P1071+1)),P1071)</f>
        <v>1</v>
      </c>
    </row>
    <row r="1073" spans="1:16" x14ac:dyDescent="0.25">
      <c r="A1073" s="1" t="str">
        <f>IF('XML a procesar'!A1072&gt;0,'XML a procesar'!A1072,"")</f>
        <v/>
      </c>
      <c r="B1073" s="7">
        <f t="shared" si="183"/>
        <v>0</v>
      </c>
      <c r="C1073" s="1">
        <f t="shared" si="191"/>
        <v>0</v>
      </c>
      <c r="D1073" s="1">
        <f t="shared" si="192"/>
        <v>0</v>
      </c>
      <c r="E1073" s="1">
        <f t="shared" si="193"/>
        <v>0</v>
      </c>
      <c r="F1073" s="1" t="str">
        <f t="shared" ca="1" si="184"/>
        <v/>
      </c>
      <c r="G1073" s="1">
        <f t="shared" ca="1" si="185"/>
        <v>0</v>
      </c>
      <c r="H1073" s="1">
        <f ca="1">IF(AND(G1072&gt;0,G1073&gt;G1072,NOT(ISERROR(MATCH(G1072,D:D,0)))),H1072+1,H1072)</f>
        <v>0</v>
      </c>
      <c r="I1073" s="1">
        <f t="shared" ca="1" si="186"/>
        <v>0</v>
      </c>
      <c r="J1073" s="7" t="str">
        <f t="shared" ca="1" si="187"/>
        <v/>
      </c>
      <c r="K1073" s="1" t="str">
        <f ca="1">IF(J1073="Linea_para_MAIL_creada_por_LuXML",IF(ISERROR(MATCH(INDIRECT(ADDRESS(ROW()-G1073,7)),D:D,0)),J1073,INDIRECT(ADDRESS(MATCH(INDIRECT(ADDRESS(ROW()-G1073,7)),D:D,0),1))),J1073)</f>
        <v/>
      </c>
      <c r="L1073" s="7">
        <f t="shared" ca="1" si="188"/>
        <v>0</v>
      </c>
      <c r="M1073" s="7" t="str">
        <f t="shared" ca="1" si="190"/>
        <v/>
      </c>
      <c r="N1073" s="7">
        <f t="shared" ca="1" si="189"/>
        <v>0</v>
      </c>
      <c r="O1073" s="9" t="str">
        <f ca="1">IF(N1073&gt;-1,INDIRECT(ADDRESS(ROW(),13)),IF(N1073&lt;N1072,CONCATENATE("&lt;page-count count=",CHAR(34),1+LARGE(N:N,1)-LARGE(N:N,2),CHAR(34),"/&gt;"),INDIRECT(ADDRESS(ROW()-1,13))))</f>
        <v/>
      </c>
      <c r="P1073" s="1">
        <f>IF(ROW()&lt;$S$4+2,IF('XML a procesar'!A1072="",P1072,IF(MID('XML a procesar'!A1072,1,1)="&lt;",P1072,P1072+1)),P1072)</f>
        <v>1</v>
      </c>
    </row>
    <row r="1074" spans="1:16" x14ac:dyDescent="0.25">
      <c r="A1074" s="1" t="str">
        <f>IF('XML a procesar'!A1073&gt;0,'XML a procesar'!A1073,"")</f>
        <v/>
      </c>
      <c r="B1074" s="7">
        <f t="shared" si="183"/>
        <v>0</v>
      </c>
      <c r="C1074" s="1">
        <f t="shared" si="191"/>
        <v>0</v>
      </c>
      <c r="D1074" s="1">
        <f t="shared" si="192"/>
        <v>0</v>
      </c>
      <c r="E1074" s="1">
        <f t="shared" si="193"/>
        <v>0</v>
      </c>
      <c r="F1074" s="1" t="str">
        <f t="shared" ca="1" si="184"/>
        <v/>
      </c>
      <c r="G1074" s="1">
        <f t="shared" ca="1" si="185"/>
        <v>0</v>
      </c>
      <c r="H1074" s="1">
        <f ca="1">IF(AND(G1073&gt;0,G1074&gt;G1073,NOT(ISERROR(MATCH(G1073,D:D,0)))),H1073+1,H1073)</f>
        <v>0</v>
      </c>
      <c r="I1074" s="1">
        <f t="shared" ca="1" si="186"/>
        <v>0</v>
      </c>
      <c r="J1074" s="7" t="str">
        <f t="shared" ca="1" si="187"/>
        <v/>
      </c>
      <c r="K1074" s="1" t="str">
        <f ca="1">IF(J1074="Linea_para_MAIL_creada_por_LuXML",IF(ISERROR(MATCH(INDIRECT(ADDRESS(ROW()-G1074,7)),D:D,0)),J1074,INDIRECT(ADDRESS(MATCH(INDIRECT(ADDRESS(ROW()-G1074,7)),D:D,0),1))),J1074)</f>
        <v/>
      </c>
      <c r="L1074" s="7">
        <f t="shared" ca="1" si="188"/>
        <v>0</v>
      </c>
      <c r="M1074" s="7" t="str">
        <f t="shared" ca="1" si="190"/>
        <v/>
      </c>
      <c r="N1074" s="7">
        <f t="shared" ca="1" si="189"/>
        <v>0</v>
      </c>
      <c r="O1074" s="9" t="str">
        <f ca="1">IF(N1074&gt;-1,INDIRECT(ADDRESS(ROW(),13)),IF(N1074&lt;N1073,CONCATENATE("&lt;page-count count=",CHAR(34),1+LARGE(N:N,1)-LARGE(N:N,2),CHAR(34),"/&gt;"),INDIRECT(ADDRESS(ROW()-1,13))))</f>
        <v/>
      </c>
      <c r="P1074" s="1">
        <f>IF(ROW()&lt;$S$4+2,IF('XML a procesar'!A1073="",P1073,IF(MID('XML a procesar'!A1073,1,1)="&lt;",P1073,P1073+1)),P1073)</f>
        <v>1</v>
      </c>
    </row>
    <row r="1075" spans="1:16" x14ac:dyDescent="0.25">
      <c r="A1075" s="1" t="str">
        <f>IF('XML a procesar'!A1074&gt;0,'XML a procesar'!A1074,"")</f>
        <v/>
      </c>
      <c r="B1075" s="7">
        <f t="shared" si="183"/>
        <v>0</v>
      </c>
      <c r="C1075" s="1">
        <f t="shared" si="191"/>
        <v>0</v>
      </c>
      <c r="D1075" s="1">
        <f t="shared" si="192"/>
        <v>0</v>
      </c>
      <c r="E1075" s="1">
        <f t="shared" si="193"/>
        <v>0</v>
      </c>
      <c r="F1075" s="1" t="str">
        <f t="shared" ca="1" si="184"/>
        <v/>
      </c>
      <c r="G1075" s="1">
        <f t="shared" ca="1" si="185"/>
        <v>0</v>
      </c>
      <c r="H1075" s="1">
        <f ca="1">IF(AND(G1074&gt;0,G1075&gt;G1074,NOT(ISERROR(MATCH(G1074,D:D,0)))),H1074+1,H1074)</f>
        <v>0</v>
      </c>
      <c r="I1075" s="1">
        <f t="shared" ca="1" si="186"/>
        <v>0</v>
      </c>
      <c r="J1075" s="7" t="str">
        <f t="shared" ca="1" si="187"/>
        <v/>
      </c>
      <c r="K1075" s="1" t="str">
        <f ca="1">IF(J1075="Linea_para_MAIL_creada_por_LuXML",IF(ISERROR(MATCH(INDIRECT(ADDRESS(ROW()-G1075,7)),D:D,0)),J1075,INDIRECT(ADDRESS(MATCH(INDIRECT(ADDRESS(ROW()-G1075,7)),D:D,0),1))),J1075)</f>
        <v/>
      </c>
      <c r="L1075" s="7">
        <f t="shared" ca="1" si="188"/>
        <v>0</v>
      </c>
      <c r="M1075" s="7" t="str">
        <f t="shared" ca="1" si="190"/>
        <v/>
      </c>
      <c r="N1075" s="7">
        <f t="shared" ca="1" si="189"/>
        <v>0</v>
      </c>
      <c r="O1075" s="9" t="str">
        <f ca="1">IF(N1075&gt;-1,INDIRECT(ADDRESS(ROW(),13)),IF(N1075&lt;N1074,CONCATENATE("&lt;page-count count=",CHAR(34),1+LARGE(N:N,1)-LARGE(N:N,2),CHAR(34),"/&gt;"),INDIRECT(ADDRESS(ROW()-1,13))))</f>
        <v/>
      </c>
      <c r="P1075" s="1">
        <f>IF(ROW()&lt;$S$4+2,IF('XML a procesar'!A1074="",P1074,IF(MID('XML a procesar'!A1074,1,1)="&lt;",P1074,P1074+1)),P1074)</f>
        <v>1</v>
      </c>
    </row>
    <row r="1076" spans="1:16" x14ac:dyDescent="0.25">
      <c r="A1076" s="1" t="str">
        <f>IF('XML a procesar'!A1075&gt;0,'XML a procesar'!A1075,"")</f>
        <v/>
      </c>
      <c r="B1076" s="7">
        <f t="shared" si="183"/>
        <v>0</v>
      </c>
      <c r="C1076" s="1">
        <f t="shared" si="191"/>
        <v>0</v>
      </c>
      <c r="D1076" s="1">
        <f t="shared" si="192"/>
        <v>0</v>
      </c>
      <c r="E1076" s="1">
        <f t="shared" si="193"/>
        <v>0</v>
      </c>
      <c r="F1076" s="1" t="str">
        <f t="shared" ca="1" si="184"/>
        <v/>
      </c>
      <c r="G1076" s="1">
        <f t="shared" ca="1" si="185"/>
        <v>0</v>
      </c>
      <c r="H1076" s="1">
        <f ca="1">IF(AND(G1075&gt;0,G1076&gt;G1075,NOT(ISERROR(MATCH(G1075,D:D,0)))),H1075+1,H1075)</f>
        <v>0</v>
      </c>
      <c r="I1076" s="1">
        <f t="shared" ca="1" si="186"/>
        <v>0</v>
      </c>
      <c r="J1076" s="7" t="str">
        <f t="shared" ca="1" si="187"/>
        <v/>
      </c>
      <c r="K1076" s="1" t="str">
        <f ca="1">IF(J1076="Linea_para_MAIL_creada_por_LuXML",IF(ISERROR(MATCH(INDIRECT(ADDRESS(ROW()-G1076,7)),D:D,0)),J1076,INDIRECT(ADDRESS(MATCH(INDIRECT(ADDRESS(ROW()-G1076,7)),D:D,0),1))),J1076)</f>
        <v/>
      </c>
      <c r="L1076" s="7">
        <f t="shared" ca="1" si="188"/>
        <v>0</v>
      </c>
      <c r="M1076" s="7" t="str">
        <f t="shared" ca="1" si="190"/>
        <v/>
      </c>
      <c r="N1076" s="7">
        <f t="shared" ca="1" si="189"/>
        <v>0</v>
      </c>
      <c r="O1076" s="9" t="str">
        <f ca="1">IF(N1076&gt;-1,INDIRECT(ADDRESS(ROW(),13)),IF(N1076&lt;N1075,CONCATENATE("&lt;page-count count=",CHAR(34),1+LARGE(N:N,1)-LARGE(N:N,2),CHAR(34),"/&gt;"),INDIRECT(ADDRESS(ROW()-1,13))))</f>
        <v/>
      </c>
      <c r="P1076" s="1">
        <f>IF(ROW()&lt;$S$4+2,IF('XML a procesar'!A1075="",P1075,IF(MID('XML a procesar'!A1075,1,1)="&lt;",P1075,P1075+1)),P1075)</f>
        <v>1</v>
      </c>
    </row>
    <row r="1077" spans="1:16" x14ac:dyDescent="0.25">
      <c r="A1077" s="1" t="str">
        <f>IF('XML a procesar'!A1076&gt;0,'XML a procesar'!A1076,"")</f>
        <v/>
      </c>
      <c r="B1077" s="7">
        <f t="shared" si="183"/>
        <v>0</v>
      </c>
      <c r="C1077" s="1">
        <f t="shared" si="191"/>
        <v>0</v>
      </c>
      <c r="D1077" s="1">
        <f t="shared" si="192"/>
        <v>0</v>
      </c>
      <c r="E1077" s="1">
        <f t="shared" si="193"/>
        <v>0</v>
      </c>
      <c r="F1077" s="1" t="str">
        <f t="shared" ca="1" si="184"/>
        <v/>
      </c>
      <c r="G1077" s="1">
        <f t="shared" ca="1" si="185"/>
        <v>0</v>
      </c>
      <c r="H1077" s="1">
        <f ca="1">IF(AND(G1076&gt;0,G1077&gt;G1076,NOT(ISERROR(MATCH(G1076,D:D,0)))),H1076+1,H1076)</f>
        <v>0</v>
      </c>
      <c r="I1077" s="1">
        <f t="shared" ca="1" si="186"/>
        <v>0</v>
      </c>
      <c r="J1077" s="7" t="str">
        <f t="shared" ca="1" si="187"/>
        <v/>
      </c>
      <c r="K1077" s="1" t="str">
        <f ca="1">IF(J1077="Linea_para_MAIL_creada_por_LuXML",IF(ISERROR(MATCH(INDIRECT(ADDRESS(ROW()-G1077,7)),D:D,0)),J1077,INDIRECT(ADDRESS(MATCH(INDIRECT(ADDRESS(ROW()-G1077,7)),D:D,0),1))),J1077)</f>
        <v/>
      </c>
      <c r="L1077" s="7">
        <f t="shared" ca="1" si="188"/>
        <v>0</v>
      </c>
      <c r="M1077" s="7" t="str">
        <f t="shared" ca="1" si="190"/>
        <v/>
      </c>
      <c r="N1077" s="7">
        <f t="shared" ca="1" si="189"/>
        <v>0</v>
      </c>
      <c r="O1077" s="9" t="str">
        <f ca="1">IF(N1077&gt;-1,INDIRECT(ADDRESS(ROW(),13)),IF(N1077&lt;N1076,CONCATENATE("&lt;page-count count=",CHAR(34),1+LARGE(N:N,1)-LARGE(N:N,2),CHAR(34),"/&gt;"),INDIRECT(ADDRESS(ROW()-1,13))))</f>
        <v/>
      </c>
      <c r="P1077" s="1">
        <f>IF(ROW()&lt;$S$4+2,IF('XML a procesar'!A1076="",P1076,IF(MID('XML a procesar'!A1076,1,1)="&lt;",P1076,P1076+1)),P1076)</f>
        <v>1</v>
      </c>
    </row>
    <row r="1078" spans="1:16" x14ac:dyDescent="0.25">
      <c r="A1078" s="1" t="str">
        <f>IF('XML a procesar'!A1077&gt;0,'XML a procesar'!A1077,"")</f>
        <v/>
      </c>
      <c r="B1078" s="7">
        <f t="shared" si="183"/>
        <v>0</v>
      </c>
      <c r="C1078" s="1">
        <f t="shared" si="191"/>
        <v>0</v>
      </c>
      <c r="D1078" s="1">
        <f t="shared" si="192"/>
        <v>0</v>
      </c>
      <c r="E1078" s="1">
        <f t="shared" si="193"/>
        <v>0</v>
      </c>
      <c r="F1078" s="1" t="str">
        <f t="shared" ca="1" si="184"/>
        <v/>
      </c>
      <c r="G1078" s="1">
        <f t="shared" ca="1" si="185"/>
        <v>0</v>
      </c>
      <c r="H1078" s="1">
        <f ca="1">IF(AND(G1077&gt;0,G1078&gt;G1077,NOT(ISERROR(MATCH(G1077,D:D,0)))),H1077+1,H1077)</f>
        <v>0</v>
      </c>
      <c r="I1078" s="1">
        <f t="shared" ca="1" si="186"/>
        <v>0</v>
      </c>
      <c r="J1078" s="7" t="str">
        <f t="shared" ca="1" si="187"/>
        <v/>
      </c>
      <c r="K1078" s="1" t="str">
        <f ca="1">IF(J1078="Linea_para_MAIL_creada_por_LuXML",IF(ISERROR(MATCH(INDIRECT(ADDRESS(ROW()-G1078,7)),D:D,0)),J1078,INDIRECT(ADDRESS(MATCH(INDIRECT(ADDRESS(ROW()-G1078,7)),D:D,0),1))),J1078)</f>
        <v/>
      </c>
      <c r="L1078" s="7">
        <f t="shared" ca="1" si="188"/>
        <v>0</v>
      </c>
      <c r="M1078" s="7" t="str">
        <f t="shared" ca="1" si="190"/>
        <v/>
      </c>
      <c r="N1078" s="7">
        <f t="shared" ca="1" si="189"/>
        <v>0</v>
      </c>
      <c r="O1078" s="9" t="str">
        <f ca="1">IF(N1078&gt;-1,INDIRECT(ADDRESS(ROW(),13)),IF(N1078&lt;N1077,CONCATENATE("&lt;page-count count=",CHAR(34),1+LARGE(N:N,1)-LARGE(N:N,2),CHAR(34),"/&gt;"),INDIRECT(ADDRESS(ROW()-1,13))))</f>
        <v/>
      </c>
      <c r="P1078" s="1">
        <f>IF(ROW()&lt;$S$4+2,IF('XML a procesar'!A1077="",P1077,IF(MID('XML a procesar'!A1077,1,1)="&lt;",P1077,P1077+1)),P1077)</f>
        <v>1</v>
      </c>
    </row>
    <row r="1079" spans="1:16" x14ac:dyDescent="0.25">
      <c r="A1079" s="1" t="str">
        <f>IF('XML a procesar'!A1078&gt;0,'XML a procesar'!A1078,"")</f>
        <v/>
      </c>
      <c r="B1079" s="7">
        <f t="shared" si="183"/>
        <v>0</v>
      </c>
      <c r="C1079" s="1">
        <f t="shared" si="191"/>
        <v>0</v>
      </c>
      <c r="D1079" s="1">
        <f t="shared" si="192"/>
        <v>0</v>
      </c>
      <c r="E1079" s="1">
        <f t="shared" si="193"/>
        <v>0</v>
      </c>
      <c r="F1079" s="1" t="str">
        <f t="shared" ca="1" si="184"/>
        <v/>
      </c>
      <c r="G1079" s="1">
        <f t="shared" ca="1" si="185"/>
        <v>0</v>
      </c>
      <c r="H1079" s="1">
        <f ca="1">IF(AND(G1078&gt;0,G1079&gt;G1078,NOT(ISERROR(MATCH(G1078,D:D,0)))),H1078+1,H1078)</f>
        <v>0</v>
      </c>
      <c r="I1079" s="1">
        <f t="shared" ca="1" si="186"/>
        <v>0</v>
      </c>
      <c r="J1079" s="7" t="str">
        <f t="shared" ca="1" si="187"/>
        <v/>
      </c>
      <c r="K1079" s="1" t="str">
        <f ca="1">IF(J1079="Linea_para_MAIL_creada_por_LuXML",IF(ISERROR(MATCH(INDIRECT(ADDRESS(ROW()-G1079,7)),D:D,0)),J1079,INDIRECT(ADDRESS(MATCH(INDIRECT(ADDRESS(ROW()-G1079,7)),D:D,0),1))),J1079)</f>
        <v/>
      </c>
      <c r="L1079" s="7">
        <f t="shared" ca="1" si="188"/>
        <v>0</v>
      </c>
      <c r="M1079" s="7" t="str">
        <f t="shared" ca="1" si="190"/>
        <v/>
      </c>
      <c r="N1079" s="7">
        <f t="shared" ca="1" si="189"/>
        <v>0</v>
      </c>
      <c r="O1079" s="9" t="str">
        <f ca="1">IF(N1079&gt;-1,INDIRECT(ADDRESS(ROW(),13)),IF(N1079&lt;N1078,CONCATENATE("&lt;page-count count=",CHAR(34),1+LARGE(N:N,1)-LARGE(N:N,2),CHAR(34),"/&gt;"),INDIRECT(ADDRESS(ROW()-1,13))))</f>
        <v/>
      </c>
      <c r="P1079" s="1">
        <f>IF(ROW()&lt;$S$4+2,IF('XML a procesar'!A1078="",P1078,IF(MID('XML a procesar'!A1078,1,1)="&lt;",P1078,P1078+1)),P1078)</f>
        <v>1</v>
      </c>
    </row>
    <row r="1080" spans="1:16" x14ac:dyDescent="0.25">
      <c r="A1080" s="1" t="str">
        <f>IF('XML a procesar'!A1079&gt;0,'XML a procesar'!A1079,"")</f>
        <v/>
      </c>
      <c r="B1080" s="7">
        <f t="shared" si="183"/>
        <v>0</v>
      </c>
      <c r="C1080" s="1">
        <f t="shared" si="191"/>
        <v>0</v>
      </c>
      <c r="D1080" s="1">
        <f t="shared" si="192"/>
        <v>0</v>
      </c>
      <c r="E1080" s="1">
        <f t="shared" si="193"/>
        <v>0</v>
      </c>
      <c r="F1080" s="1" t="str">
        <f t="shared" ca="1" si="184"/>
        <v/>
      </c>
      <c r="G1080" s="1">
        <f t="shared" ca="1" si="185"/>
        <v>0</v>
      </c>
      <c r="H1080" s="1">
        <f ca="1">IF(AND(G1079&gt;0,G1080&gt;G1079,NOT(ISERROR(MATCH(G1079,D:D,0)))),H1079+1,H1079)</f>
        <v>0</v>
      </c>
      <c r="I1080" s="1">
        <f t="shared" ca="1" si="186"/>
        <v>0</v>
      </c>
      <c r="J1080" s="7" t="str">
        <f t="shared" ca="1" si="187"/>
        <v/>
      </c>
      <c r="K1080" s="1" t="str">
        <f ca="1">IF(J1080="Linea_para_MAIL_creada_por_LuXML",IF(ISERROR(MATCH(INDIRECT(ADDRESS(ROW()-G1080,7)),D:D,0)),J1080,INDIRECT(ADDRESS(MATCH(INDIRECT(ADDRESS(ROW()-G1080,7)),D:D,0),1))),J1080)</f>
        <v/>
      </c>
      <c r="L1080" s="7">
        <f t="shared" ca="1" si="188"/>
        <v>0</v>
      </c>
      <c r="M1080" s="7" t="str">
        <f t="shared" ca="1" si="190"/>
        <v/>
      </c>
      <c r="N1080" s="7">
        <f t="shared" ca="1" si="189"/>
        <v>0</v>
      </c>
      <c r="O1080" s="9" t="str">
        <f ca="1">IF(N1080&gt;-1,INDIRECT(ADDRESS(ROW(),13)),IF(N1080&lt;N1079,CONCATENATE("&lt;page-count count=",CHAR(34),1+LARGE(N:N,1)-LARGE(N:N,2),CHAR(34),"/&gt;"),INDIRECT(ADDRESS(ROW()-1,13))))</f>
        <v/>
      </c>
      <c r="P1080" s="1">
        <f>IF(ROW()&lt;$S$4+2,IF('XML a procesar'!A1079="",P1079,IF(MID('XML a procesar'!A1079,1,1)="&lt;",P1079,P1079+1)),P1079)</f>
        <v>1</v>
      </c>
    </row>
    <row r="1081" spans="1:16" x14ac:dyDescent="0.25">
      <c r="A1081" s="1" t="str">
        <f>IF('XML a procesar'!A1080&gt;0,'XML a procesar'!A1080,"")</f>
        <v/>
      </c>
      <c r="B1081" s="7">
        <f t="shared" si="183"/>
        <v>0</v>
      </c>
      <c r="C1081" s="1">
        <f t="shared" si="191"/>
        <v>0</v>
      </c>
      <c r="D1081" s="1">
        <f t="shared" si="192"/>
        <v>0</v>
      </c>
      <c r="E1081" s="1">
        <f t="shared" si="193"/>
        <v>0</v>
      </c>
      <c r="F1081" s="1" t="str">
        <f t="shared" ca="1" si="184"/>
        <v/>
      </c>
      <c r="G1081" s="1">
        <f t="shared" ca="1" si="185"/>
        <v>0</v>
      </c>
      <c r="H1081" s="1">
        <f ca="1">IF(AND(G1080&gt;0,G1081&gt;G1080,NOT(ISERROR(MATCH(G1080,D:D,0)))),H1080+1,H1080)</f>
        <v>0</v>
      </c>
      <c r="I1081" s="1">
        <f t="shared" ca="1" si="186"/>
        <v>0</v>
      </c>
      <c r="J1081" s="7" t="str">
        <f t="shared" ca="1" si="187"/>
        <v/>
      </c>
      <c r="K1081" s="1" t="str">
        <f ca="1">IF(J1081="Linea_para_MAIL_creada_por_LuXML",IF(ISERROR(MATCH(INDIRECT(ADDRESS(ROW()-G1081,7)),D:D,0)),J1081,INDIRECT(ADDRESS(MATCH(INDIRECT(ADDRESS(ROW()-G1081,7)),D:D,0),1))),J1081)</f>
        <v/>
      </c>
      <c r="L1081" s="7">
        <f t="shared" ca="1" si="188"/>
        <v>0</v>
      </c>
      <c r="M1081" s="7" t="str">
        <f t="shared" ca="1" si="190"/>
        <v/>
      </c>
      <c r="N1081" s="7">
        <f t="shared" ca="1" si="189"/>
        <v>0</v>
      </c>
      <c r="O1081" s="9" t="str">
        <f ca="1">IF(N1081&gt;-1,INDIRECT(ADDRESS(ROW(),13)),IF(N1081&lt;N1080,CONCATENATE("&lt;page-count count=",CHAR(34),1+LARGE(N:N,1)-LARGE(N:N,2),CHAR(34),"/&gt;"),INDIRECT(ADDRESS(ROW()-1,13))))</f>
        <v/>
      </c>
      <c r="P1081" s="1">
        <f>IF(ROW()&lt;$S$4+2,IF('XML a procesar'!A1080="",P1080,IF(MID('XML a procesar'!A1080,1,1)="&lt;",P1080,P1080+1)),P1080)</f>
        <v>1</v>
      </c>
    </row>
    <row r="1082" spans="1:16" x14ac:dyDescent="0.25">
      <c r="A1082" s="1" t="str">
        <f>IF('XML a procesar'!A1081&gt;0,'XML a procesar'!A1081,"")</f>
        <v/>
      </c>
      <c r="B1082" s="7">
        <f t="shared" si="183"/>
        <v>0</v>
      </c>
      <c r="C1082" s="1">
        <f t="shared" si="191"/>
        <v>0</v>
      </c>
      <c r="D1082" s="1">
        <f t="shared" si="192"/>
        <v>0</v>
      </c>
      <c r="E1082" s="1">
        <f t="shared" si="193"/>
        <v>0</v>
      </c>
      <c r="F1082" s="1" t="str">
        <f t="shared" ca="1" si="184"/>
        <v/>
      </c>
      <c r="G1082" s="1">
        <f t="shared" ca="1" si="185"/>
        <v>0</v>
      </c>
      <c r="H1082" s="1">
        <f ca="1">IF(AND(G1081&gt;0,G1082&gt;G1081,NOT(ISERROR(MATCH(G1081,D:D,0)))),H1081+1,H1081)</f>
        <v>0</v>
      </c>
      <c r="I1082" s="1">
        <f t="shared" ca="1" si="186"/>
        <v>0</v>
      </c>
      <c r="J1082" s="7" t="str">
        <f t="shared" ca="1" si="187"/>
        <v/>
      </c>
      <c r="K1082" s="1" t="str">
        <f ca="1">IF(J1082="Linea_para_MAIL_creada_por_LuXML",IF(ISERROR(MATCH(INDIRECT(ADDRESS(ROW()-G1082,7)),D:D,0)),J1082,INDIRECT(ADDRESS(MATCH(INDIRECT(ADDRESS(ROW()-G1082,7)),D:D,0),1))),J1082)</f>
        <v/>
      </c>
      <c r="L1082" s="7">
        <f t="shared" ca="1" si="188"/>
        <v>0</v>
      </c>
      <c r="M1082" s="7" t="str">
        <f t="shared" ca="1" si="190"/>
        <v/>
      </c>
      <c r="N1082" s="7">
        <f t="shared" ca="1" si="189"/>
        <v>0</v>
      </c>
      <c r="O1082" s="9" t="str">
        <f ca="1">IF(N1082&gt;-1,INDIRECT(ADDRESS(ROW(),13)),IF(N1082&lt;N1081,CONCATENATE("&lt;page-count count=",CHAR(34),1+LARGE(N:N,1)-LARGE(N:N,2),CHAR(34),"/&gt;"),INDIRECT(ADDRESS(ROW()-1,13))))</f>
        <v/>
      </c>
      <c r="P1082" s="1">
        <f>IF(ROW()&lt;$S$4+2,IF('XML a procesar'!A1081="",P1081,IF(MID('XML a procesar'!A1081,1,1)="&lt;",P1081,P1081+1)),P1081)</f>
        <v>1</v>
      </c>
    </row>
    <row r="1083" spans="1:16" x14ac:dyDescent="0.25">
      <c r="A1083" s="1" t="str">
        <f>IF('XML a procesar'!A1082&gt;0,'XML a procesar'!A1082,"")</f>
        <v/>
      </c>
      <c r="B1083" s="7">
        <f t="shared" si="183"/>
        <v>0</v>
      </c>
      <c r="C1083" s="1">
        <f t="shared" si="191"/>
        <v>0</v>
      </c>
      <c r="D1083" s="1">
        <f t="shared" si="192"/>
        <v>0</v>
      </c>
      <c r="E1083" s="1">
        <f t="shared" si="193"/>
        <v>0</v>
      </c>
      <c r="F1083" s="1" t="str">
        <f t="shared" ca="1" si="184"/>
        <v/>
      </c>
      <c r="G1083" s="1">
        <f t="shared" ca="1" si="185"/>
        <v>0</v>
      </c>
      <c r="H1083" s="1">
        <f ca="1">IF(AND(G1082&gt;0,G1083&gt;G1082,NOT(ISERROR(MATCH(G1082,D:D,0)))),H1082+1,H1082)</f>
        <v>0</v>
      </c>
      <c r="I1083" s="1">
        <f t="shared" ca="1" si="186"/>
        <v>0</v>
      </c>
      <c r="J1083" s="7" t="str">
        <f t="shared" ca="1" si="187"/>
        <v/>
      </c>
      <c r="K1083" s="1" t="str">
        <f ca="1">IF(J1083="Linea_para_MAIL_creada_por_LuXML",IF(ISERROR(MATCH(INDIRECT(ADDRESS(ROW()-G1083,7)),D:D,0)),J1083,INDIRECT(ADDRESS(MATCH(INDIRECT(ADDRESS(ROW()-G1083,7)),D:D,0),1))),J1083)</f>
        <v/>
      </c>
      <c r="L1083" s="7">
        <f t="shared" ca="1" si="188"/>
        <v>0</v>
      </c>
      <c r="M1083" s="7" t="str">
        <f t="shared" ca="1" si="190"/>
        <v/>
      </c>
      <c r="N1083" s="7">
        <f t="shared" ca="1" si="189"/>
        <v>0</v>
      </c>
      <c r="O1083" s="9" t="str">
        <f ca="1">IF(N1083&gt;-1,INDIRECT(ADDRESS(ROW(),13)),IF(N1083&lt;N1082,CONCATENATE("&lt;page-count count=",CHAR(34),1+LARGE(N:N,1)-LARGE(N:N,2),CHAR(34),"/&gt;"),INDIRECT(ADDRESS(ROW()-1,13))))</f>
        <v/>
      </c>
      <c r="P1083" s="1">
        <f>IF(ROW()&lt;$S$4+2,IF('XML a procesar'!A1082="",P1082,IF(MID('XML a procesar'!A1082,1,1)="&lt;",P1082,P1082+1)),P1082)</f>
        <v>1</v>
      </c>
    </row>
    <row r="1084" spans="1:16" x14ac:dyDescent="0.25">
      <c r="A1084" s="1" t="str">
        <f>IF('XML a procesar'!A1083&gt;0,'XML a procesar'!A1083,"")</f>
        <v/>
      </c>
      <c r="B1084" s="7">
        <f t="shared" si="183"/>
        <v>0</v>
      </c>
      <c r="C1084" s="1">
        <f t="shared" si="191"/>
        <v>0</v>
      </c>
      <c r="D1084" s="1">
        <f t="shared" si="192"/>
        <v>0</v>
      </c>
      <c r="E1084" s="1">
        <f t="shared" si="193"/>
        <v>0</v>
      </c>
      <c r="F1084" s="1" t="str">
        <f t="shared" ca="1" si="184"/>
        <v/>
      </c>
      <c r="G1084" s="1">
        <f t="shared" ca="1" si="185"/>
        <v>0</v>
      </c>
      <c r="H1084" s="1">
        <f ca="1">IF(AND(G1083&gt;0,G1084&gt;G1083,NOT(ISERROR(MATCH(G1083,D:D,0)))),H1083+1,H1083)</f>
        <v>0</v>
      </c>
      <c r="I1084" s="1">
        <f t="shared" ca="1" si="186"/>
        <v>0</v>
      </c>
      <c r="J1084" s="7" t="str">
        <f t="shared" ca="1" si="187"/>
        <v/>
      </c>
      <c r="K1084" s="1" t="str">
        <f ca="1">IF(J1084="Linea_para_MAIL_creada_por_LuXML",IF(ISERROR(MATCH(INDIRECT(ADDRESS(ROW()-G1084,7)),D:D,0)),J1084,INDIRECT(ADDRESS(MATCH(INDIRECT(ADDRESS(ROW()-G1084,7)),D:D,0),1))),J1084)</f>
        <v/>
      </c>
      <c r="L1084" s="7">
        <f t="shared" ca="1" si="188"/>
        <v>0</v>
      </c>
      <c r="M1084" s="7" t="str">
        <f t="shared" ca="1" si="190"/>
        <v/>
      </c>
      <c r="N1084" s="7">
        <f t="shared" ca="1" si="189"/>
        <v>0</v>
      </c>
      <c r="O1084" s="9" t="str">
        <f ca="1">IF(N1084&gt;-1,INDIRECT(ADDRESS(ROW(),13)),IF(N1084&lt;N1083,CONCATENATE("&lt;page-count count=",CHAR(34),1+LARGE(N:N,1)-LARGE(N:N,2),CHAR(34),"/&gt;"),INDIRECT(ADDRESS(ROW()-1,13))))</f>
        <v/>
      </c>
      <c r="P1084" s="1">
        <f>IF(ROW()&lt;$S$4+2,IF('XML a procesar'!A1083="",P1083,IF(MID('XML a procesar'!A1083,1,1)="&lt;",P1083,P1083+1)),P1083)</f>
        <v>1</v>
      </c>
    </row>
    <row r="1085" spans="1:16" x14ac:dyDescent="0.25">
      <c r="A1085" s="1" t="str">
        <f>IF('XML a procesar'!A1084&gt;0,'XML a procesar'!A1084,"")</f>
        <v/>
      </c>
      <c r="B1085" s="7">
        <f t="shared" si="183"/>
        <v>0</v>
      </c>
      <c r="C1085" s="1">
        <f t="shared" si="191"/>
        <v>0</v>
      </c>
      <c r="D1085" s="1">
        <f t="shared" si="192"/>
        <v>0</v>
      </c>
      <c r="E1085" s="1">
        <f t="shared" si="193"/>
        <v>0</v>
      </c>
      <c r="F1085" s="1" t="str">
        <f t="shared" ca="1" si="184"/>
        <v/>
      </c>
      <c r="G1085" s="1">
        <f t="shared" ca="1" si="185"/>
        <v>0</v>
      </c>
      <c r="H1085" s="1">
        <f ca="1">IF(AND(G1084&gt;0,G1085&gt;G1084,NOT(ISERROR(MATCH(G1084,D:D,0)))),H1084+1,H1084)</f>
        <v>0</v>
      </c>
      <c r="I1085" s="1">
        <f t="shared" ca="1" si="186"/>
        <v>0</v>
      </c>
      <c r="J1085" s="7" t="str">
        <f t="shared" ca="1" si="187"/>
        <v/>
      </c>
      <c r="K1085" s="1" t="str">
        <f ca="1">IF(J1085="Linea_para_MAIL_creada_por_LuXML",IF(ISERROR(MATCH(INDIRECT(ADDRESS(ROW()-G1085,7)),D:D,0)),J1085,INDIRECT(ADDRESS(MATCH(INDIRECT(ADDRESS(ROW()-G1085,7)),D:D,0),1))),J1085)</f>
        <v/>
      </c>
      <c r="L1085" s="7">
        <f t="shared" ca="1" si="188"/>
        <v>0</v>
      </c>
      <c r="M1085" s="7" t="str">
        <f t="shared" ca="1" si="190"/>
        <v/>
      </c>
      <c r="N1085" s="7">
        <f t="shared" ca="1" si="189"/>
        <v>0</v>
      </c>
      <c r="O1085" s="9" t="str">
        <f ca="1">IF(N1085&gt;-1,INDIRECT(ADDRESS(ROW(),13)),IF(N1085&lt;N1084,CONCATENATE("&lt;page-count count=",CHAR(34),1+LARGE(N:N,1)-LARGE(N:N,2),CHAR(34),"/&gt;"),INDIRECT(ADDRESS(ROW()-1,13))))</f>
        <v/>
      </c>
      <c r="P1085" s="1">
        <f>IF(ROW()&lt;$S$4+2,IF('XML a procesar'!A1084="",P1084,IF(MID('XML a procesar'!A1084,1,1)="&lt;",P1084,P1084+1)),P1084)</f>
        <v>1</v>
      </c>
    </row>
    <row r="1086" spans="1:16" x14ac:dyDescent="0.25">
      <c r="A1086" s="1" t="str">
        <f>IF('XML a procesar'!A1085&gt;0,'XML a procesar'!A1085,"")</f>
        <v/>
      </c>
      <c r="B1086" s="7">
        <f t="shared" si="183"/>
        <v>0</v>
      </c>
      <c r="C1086" s="1">
        <f t="shared" si="191"/>
        <v>0</v>
      </c>
      <c r="D1086" s="1">
        <f t="shared" si="192"/>
        <v>0</v>
      </c>
      <c r="E1086" s="1">
        <f t="shared" si="193"/>
        <v>0</v>
      </c>
      <c r="F1086" s="1" t="str">
        <f t="shared" ca="1" si="184"/>
        <v/>
      </c>
      <c r="G1086" s="1">
        <f t="shared" ca="1" si="185"/>
        <v>0</v>
      </c>
      <c r="H1086" s="1">
        <f ca="1">IF(AND(G1085&gt;0,G1086&gt;G1085,NOT(ISERROR(MATCH(G1085,D:D,0)))),H1085+1,H1085)</f>
        <v>0</v>
      </c>
      <c r="I1086" s="1">
        <f t="shared" ca="1" si="186"/>
        <v>0</v>
      </c>
      <c r="J1086" s="7" t="str">
        <f t="shared" ca="1" si="187"/>
        <v/>
      </c>
      <c r="K1086" s="1" t="str">
        <f ca="1">IF(J1086="Linea_para_MAIL_creada_por_LuXML",IF(ISERROR(MATCH(INDIRECT(ADDRESS(ROW()-G1086,7)),D:D,0)),J1086,INDIRECT(ADDRESS(MATCH(INDIRECT(ADDRESS(ROW()-G1086,7)),D:D,0),1))),J1086)</f>
        <v/>
      </c>
      <c r="L1086" s="7">
        <f t="shared" ca="1" si="188"/>
        <v>0</v>
      </c>
      <c r="M1086" s="7" t="str">
        <f t="shared" ca="1" si="190"/>
        <v/>
      </c>
      <c r="N1086" s="7">
        <f t="shared" ca="1" si="189"/>
        <v>0</v>
      </c>
      <c r="O1086" s="9" t="str">
        <f ca="1">IF(N1086&gt;-1,INDIRECT(ADDRESS(ROW(),13)),IF(N1086&lt;N1085,CONCATENATE("&lt;page-count count=",CHAR(34),1+LARGE(N:N,1)-LARGE(N:N,2),CHAR(34),"/&gt;"),INDIRECT(ADDRESS(ROW()-1,13))))</f>
        <v/>
      </c>
      <c r="P1086" s="1">
        <f>IF(ROW()&lt;$S$4+2,IF('XML a procesar'!A1085="",P1085,IF(MID('XML a procesar'!A1085,1,1)="&lt;",P1085,P1085+1)),P1085)</f>
        <v>1</v>
      </c>
    </row>
    <row r="1087" spans="1:16" x14ac:dyDescent="0.25">
      <c r="A1087" s="1" t="str">
        <f>IF('XML a procesar'!A1086&gt;0,'XML a procesar'!A1086,"")</f>
        <v/>
      </c>
      <c r="B1087" s="7">
        <f t="shared" si="183"/>
        <v>0</v>
      </c>
      <c r="C1087" s="1">
        <f t="shared" si="191"/>
        <v>0</v>
      </c>
      <c r="D1087" s="1">
        <f t="shared" si="192"/>
        <v>0</v>
      </c>
      <c r="E1087" s="1">
        <f t="shared" si="193"/>
        <v>0</v>
      </c>
      <c r="F1087" s="1" t="str">
        <f t="shared" ca="1" si="184"/>
        <v/>
      </c>
      <c r="G1087" s="1">
        <f t="shared" ca="1" si="185"/>
        <v>0</v>
      </c>
      <c r="H1087" s="1">
        <f ca="1">IF(AND(G1086&gt;0,G1087&gt;G1086,NOT(ISERROR(MATCH(G1086,D:D,0)))),H1086+1,H1086)</f>
        <v>0</v>
      </c>
      <c r="I1087" s="1">
        <f t="shared" ca="1" si="186"/>
        <v>0</v>
      </c>
      <c r="J1087" s="7" t="str">
        <f t="shared" ca="1" si="187"/>
        <v/>
      </c>
      <c r="K1087" s="1" t="str">
        <f ca="1">IF(J1087="Linea_para_MAIL_creada_por_LuXML",IF(ISERROR(MATCH(INDIRECT(ADDRESS(ROW()-G1087,7)),D:D,0)),J1087,INDIRECT(ADDRESS(MATCH(INDIRECT(ADDRESS(ROW()-G1087,7)),D:D,0),1))),J1087)</f>
        <v/>
      </c>
      <c r="L1087" s="7">
        <f t="shared" ca="1" si="188"/>
        <v>0</v>
      </c>
      <c r="M1087" s="7" t="str">
        <f t="shared" ca="1" si="190"/>
        <v/>
      </c>
      <c r="N1087" s="7">
        <f t="shared" ca="1" si="189"/>
        <v>0</v>
      </c>
      <c r="O1087" s="9" t="str">
        <f ca="1">IF(N1087&gt;-1,INDIRECT(ADDRESS(ROW(),13)),IF(N1087&lt;N1086,CONCATENATE("&lt;page-count count=",CHAR(34),1+LARGE(N:N,1)-LARGE(N:N,2),CHAR(34),"/&gt;"),INDIRECT(ADDRESS(ROW()-1,13))))</f>
        <v/>
      </c>
      <c r="P1087" s="1">
        <f>IF(ROW()&lt;$S$4+2,IF('XML a procesar'!A1086="",P1086,IF(MID('XML a procesar'!A1086,1,1)="&lt;",P1086,P1086+1)),P1086)</f>
        <v>1</v>
      </c>
    </row>
    <row r="1088" spans="1:16" x14ac:dyDescent="0.25">
      <c r="A1088" s="1" t="str">
        <f>IF('XML a procesar'!A1087&gt;0,'XML a procesar'!A1087,"")</f>
        <v/>
      </c>
      <c r="B1088" s="7">
        <f t="shared" si="183"/>
        <v>0</v>
      </c>
      <c r="C1088" s="1">
        <f t="shared" si="191"/>
        <v>0</v>
      </c>
      <c r="D1088" s="1">
        <f t="shared" si="192"/>
        <v>0</v>
      </c>
      <c r="E1088" s="1">
        <f t="shared" si="193"/>
        <v>0</v>
      </c>
      <c r="F1088" s="1" t="str">
        <f t="shared" ca="1" si="184"/>
        <v/>
      </c>
      <c r="G1088" s="1">
        <f t="shared" ca="1" si="185"/>
        <v>0</v>
      </c>
      <c r="H1088" s="1">
        <f ca="1">IF(AND(G1087&gt;0,G1088&gt;G1087,NOT(ISERROR(MATCH(G1087,D:D,0)))),H1087+1,H1087)</f>
        <v>0</v>
      </c>
      <c r="I1088" s="1">
        <f t="shared" ca="1" si="186"/>
        <v>0</v>
      </c>
      <c r="J1088" s="7" t="str">
        <f t="shared" ca="1" si="187"/>
        <v/>
      </c>
      <c r="K1088" s="1" t="str">
        <f ca="1">IF(J1088="Linea_para_MAIL_creada_por_LuXML",IF(ISERROR(MATCH(INDIRECT(ADDRESS(ROW()-G1088,7)),D:D,0)),J1088,INDIRECT(ADDRESS(MATCH(INDIRECT(ADDRESS(ROW()-G1088,7)),D:D,0),1))),J1088)</f>
        <v/>
      </c>
      <c r="L1088" s="7">
        <f t="shared" ca="1" si="188"/>
        <v>0</v>
      </c>
      <c r="M1088" s="7" t="str">
        <f t="shared" ca="1" si="190"/>
        <v/>
      </c>
      <c r="N1088" s="7">
        <f t="shared" ca="1" si="189"/>
        <v>0</v>
      </c>
      <c r="O1088" s="9" t="str">
        <f ca="1">IF(N1088&gt;-1,INDIRECT(ADDRESS(ROW(),13)),IF(N1088&lt;N1087,CONCATENATE("&lt;page-count count=",CHAR(34),1+LARGE(N:N,1)-LARGE(N:N,2),CHAR(34),"/&gt;"),INDIRECT(ADDRESS(ROW()-1,13))))</f>
        <v/>
      </c>
      <c r="P1088" s="1">
        <f>IF(ROW()&lt;$S$4+2,IF('XML a procesar'!A1087="",P1087,IF(MID('XML a procesar'!A1087,1,1)="&lt;",P1087,P1087+1)),P1087)</f>
        <v>1</v>
      </c>
    </row>
    <row r="1089" spans="1:16" x14ac:dyDescent="0.25">
      <c r="A1089" s="1" t="str">
        <f>IF('XML a procesar'!A1088&gt;0,'XML a procesar'!A1088,"")</f>
        <v/>
      </c>
      <c r="B1089" s="7">
        <f t="shared" si="183"/>
        <v>0</v>
      </c>
      <c r="C1089" s="1">
        <f t="shared" si="191"/>
        <v>0</v>
      </c>
      <c r="D1089" s="1">
        <f t="shared" si="192"/>
        <v>0</v>
      </c>
      <c r="E1089" s="1">
        <f t="shared" si="193"/>
        <v>0</v>
      </c>
      <c r="F1089" s="1" t="str">
        <f t="shared" ca="1" si="184"/>
        <v/>
      </c>
      <c r="G1089" s="1">
        <f t="shared" ca="1" si="185"/>
        <v>0</v>
      </c>
      <c r="H1089" s="1">
        <f ca="1">IF(AND(G1088&gt;0,G1089&gt;G1088,NOT(ISERROR(MATCH(G1088,D:D,0)))),H1088+1,H1088)</f>
        <v>0</v>
      </c>
      <c r="I1089" s="1">
        <f t="shared" ca="1" si="186"/>
        <v>0</v>
      </c>
      <c r="J1089" s="7" t="str">
        <f t="shared" ca="1" si="187"/>
        <v/>
      </c>
      <c r="K1089" s="1" t="str">
        <f ca="1">IF(J1089="Linea_para_MAIL_creada_por_LuXML",IF(ISERROR(MATCH(INDIRECT(ADDRESS(ROW()-G1089,7)),D:D,0)),J1089,INDIRECT(ADDRESS(MATCH(INDIRECT(ADDRESS(ROW()-G1089,7)),D:D,0),1))),J1089)</f>
        <v/>
      </c>
      <c r="L1089" s="7">
        <f t="shared" ca="1" si="188"/>
        <v>0</v>
      </c>
      <c r="M1089" s="7" t="str">
        <f t="shared" ca="1" si="190"/>
        <v/>
      </c>
      <c r="N1089" s="7">
        <f t="shared" ca="1" si="189"/>
        <v>0</v>
      </c>
      <c r="O1089" s="9" t="str">
        <f ca="1">IF(N1089&gt;-1,INDIRECT(ADDRESS(ROW(),13)),IF(N1089&lt;N1088,CONCATENATE("&lt;page-count count=",CHAR(34),1+LARGE(N:N,1)-LARGE(N:N,2),CHAR(34),"/&gt;"),INDIRECT(ADDRESS(ROW()-1,13))))</f>
        <v/>
      </c>
      <c r="P1089" s="1">
        <f>IF(ROW()&lt;$S$4+2,IF('XML a procesar'!A1088="",P1088,IF(MID('XML a procesar'!A1088,1,1)="&lt;",P1088,P1088+1)),P1088)</f>
        <v>1</v>
      </c>
    </row>
    <row r="1090" spans="1:16" x14ac:dyDescent="0.25">
      <c r="A1090" s="1" t="str">
        <f>IF('XML a procesar'!A1089&gt;0,'XML a procesar'!A1089,"")</f>
        <v/>
      </c>
      <c r="B1090" s="7">
        <f t="shared" si="183"/>
        <v>0</v>
      </c>
      <c r="C1090" s="1">
        <f t="shared" si="191"/>
        <v>0</v>
      </c>
      <c r="D1090" s="1">
        <f t="shared" si="192"/>
        <v>0</v>
      </c>
      <c r="E1090" s="1">
        <f t="shared" si="193"/>
        <v>0</v>
      </c>
      <c r="F1090" s="1" t="str">
        <f t="shared" ca="1" si="184"/>
        <v/>
      </c>
      <c r="G1090" s="1">
        <f t="shared" ca="1" si="185"/>
        <v>0</v>
      </c>
      <c r="H1090" s="1">
        <f ca="1">IF(AND(G1089&gt;0,G1090&gt;G1089,NOT(ISERROR(MATCH(G1089,D:D,0)))),H1089+1,H1089)</f>
        <v>0</v>
      </c>
      <c r="I1090" s="1">
        <f t="shared" ca="1" si="186"/>
        <v>0</v>
      </c>
      <c r="J1090" s="7" t="str">
        <f t="shared" ca="1" si="187"/>
        <v/>
      </c>
      <c r="K1090" s="1" t="str">
        <f ca="1">IF(J1090="Linea_para_MAIL_creada_por_LuXML",IF(ISERROR(MATCH(INDIRECT(ADDRESS(ROW()-G1090,7)),D:D,0)),J1090,INDIRECT(ADDRESS(MATCH(INDIRECT(ADDRESS(ROW()-G1090,7)),D:D,0),1))),J1090)</f>
        <v/>
      </c>
      <c r="L1090" s="7">
        <f t="shared" ca="1" si="188"/>
        <v>0</v>
      </c>
      <c r="M1090" s="7" t="str">
        <f t="shared" ca="1" si="190"/>
        <v/>
      </c>
      <c r="N1090" s="7">
        <f t="shared" ca="1" si="189"/>
        <v>0</v>
      </c>
      <c r="O1090" s="9" t="str">
        <f ca="1">IF(N1090&gt;-1,INDIRECT(ADDRESS(ROW(),13)),IF(N1090&lt;N1089,CONCATENATE("&lt;page-count count=",CHAR(34),1+LARGE(N:N,1)-LARGE(N:N,2),CHAR(34),"/&gt;"),INDIRECT(ADDRESS(ROW()-1,13))))</f>
        <v/>
      </c>
      <c r="P1090" s="1">
        <f>IF(ROW()&lt;$S$4+2,IF('XML a procesar'!A1089="",P1089,IF(MID('XML a procesar'!A1089,1,1)="&lt;",P1089,P1089+1)),P1089)</f>
        <v>1</v>
      </c>
    </row>
    <row r="1091" spans="1:16" x14ac:dyDescent="0.25">
      <c r="A1091" s="1" t="str">
        <f>IF('XML a procesar'!A1090&gt;0,'XML a procesar'!A1090,"")</f>
        <v/>
      </c>
      <c r="B1091" s="7">
        <f t="shared" ref="B1091:B1154" si="194">IF(ISERROR(FIND("/doi.org/",A1091,1)),0,1)</f>
        <v>0</v>
      </c>
      <c r="C1091" s="1">
        <f t="shared" si="191"/>
        <v>0</v>
      </c>
      <c r="D1091" s="1">
        <f t="shared" si="192"/>
        <v>0</v>
      </c>
      <c r="E1091" s="1">
        <f t="shared" si="193"/>
        <v>0</v>
      </c>
      <c r="F1091" s="1" t="str">
        <f t="shared" ref="F1091:F1154" ca="1" si="195">INDIRECT(ADDRESS(ROW()+INDIRECT(ADDRESS(ROW()+E1091,5)),1))</f>
        <v/>
      </c>
      <c r="G1091" s="1">
        <f t="shared" ca="1" si="185"/>
        <v>0</v>
      </c>
      <c r="H1091" s="1">
        <f ca="1">IF(AND(G1090&gt;0,G1091&gt;G1090,NOT(ISERROR(MATCH(G1090,D:D,0)))),H1090+1,H1090)</f>
        <v>0</v>
      </c>
      <c r="I1091" s="1">
        <f t="shared" ca="1" si="186"/>
        <v>0</v>
      </c>
      <c r="J1091" s="7" t="str">
        <f t="shared" ca="1" si="187"/>
        <v/>
      </c>
      <c r="K1091" s="1" t="str">
        <f ca="1">IF(J1091="Linea_para_MAIL_creada_por_LuXML",IF(ISERROR(MATCH(INDIRECT(ADDRESS(ROW()-G1091,7)),D:D,0)),J1091,INDIRECT(ADDRESS(MATCH(INDIRECT(ADDRESS(ROW()-G1091,7)),D:D,0),1))),J1091)</f>
        <v/>
      </c>
      <c r="L1091" s="7">
        <f t="shared" ca="1" si="188"/>
        <v>0</v>
      </c>
      <c r="M1091" s="7" t="str">
        <f t="shared" ca="1" si="190"/>
        <v/>
      </c>
      <c r="N1091" s="7">
        <f t="shared" ca="1" si="189"/>
        <v>0</v>
      </c>
      <c r="O1091" s="9" t="str">
        <f ca="1">IF(N1091&gt;-1,INDIRECT(ADDRESS(ROW(),13)),IF(N1091&lt;N1090,CONCATENATE("&lt;page-count count=",CHAR(34),1+LARGE(N:N,1)-LARGE(N:N,2),CHAR(34),"/&gt;"),INDIRECT(ADDRESS(ROW()-1,13))))</f>
        <v/>
      </c>
      <c r="P1091" s="1">
        <f>IF(ROW()&lt;$S$4+2,IF('XML a procesar'!A1090="",P1090,IF(MID('XML a procesar'!A1090,1,1)="&lt;",P1090,P1090+1)),P1090)</f>
        <v>1</v>
      </c>
    </row>
    <row r="1092" spans="1:16" x14ac:dyDescent="0.25">
      <c r="A1092" s="1" t="str">
        <f>IF('XML a procesar'!A1091&gt;0,'XML a procesar'!A1091,"")</f>
        <v/>
      </c>
      <c r="B1092" s="7">
        <f t="shared" si="194"/>
        <v>0</v>
      </c>
      <c r="C1092" s="1">
        <f t="shared" si="191"/>
        <v>0</v>
      </c>
      <c r="D1092" s="1">
        <f t="shared" si="192"/>
        <v>0</v>
      </c>
      <c r="E1092" s="1">
        <f t="shared" si="193"/>
        <v>0</v>
      </c>
      <c r="F1092" s="1" t="str">
        <f t="shared" ca="1" si="195"/>
        <v/>
      </c>
      <c r="G1092" s="1">
        <f t="shared" ref="G1092:G1155" ca="1" si="196">IF(LEFT(F1092,7)="&lt;aff id",_xlfn.NUMBERVALUE(MID(F1092,13,LEN(F1092)-14)),IF(F1092="&lt;/aff&gt;",G1091+1,G1091))</f>
        <v>0</v>
      </c>
      <c r="H1092" s="1">
        <f ca="1">IF(AND(G1091&gt;0,G1092&gt;G1091,NOT(ISERROR(MATCH(G1091,D:D,0)))),H1091+1,H1091)</f>
        <v>0</v>
      </c>
      <c r="I1092" s="1">
        <f t="shared" ref="I1092:I1155" ca="1" si="197">INDIRECT(ADDRESS(ROW()-INDIRECT(ADDRESS(ROW()-H1092,8)),8))</f>
        <v>0</v>
      </c>
      <c r="J1092" s="7" t="str">
        <f t="shared" ref="J1092:J1155" ca="1" si="198">IF(J1091="Linea_para_MAIL_creada_por_LuXML","&lt;/aff&gt;",IF(I1092&gt;INDIRECT(ADDRESS(ROW()-I1092-1,8)),"Linea_para_MAIL_creada_por_LuXML",INDIRECT(ADDRESS(ROW()-I1092,6))))</f>
        <v/>
      </c>
      <c r="K1092" s="1" t="str">
        <f ca="1">IF(J1092="Linea_para_MAIL_creada_por_LuXML",IF(ISERROR(MATCH(INDIRECT(ADDRESS(ROW()-G1092,7)),D:D,0)),J1092,INDIRECT(ADDRESS(MATCH(INDIRECT(ADDRESS(ROW()-G1092,7)),D:D,0),1))),J1092)</f>
        <v/>
      </c>
      <c r="L1092" s="7">
        <f t="shared" ref="L1092:L1155" ca="1" si="199">IF(OR(MID(K1090,3,5)="page&gt;",MID(K1091,3,5)="page&gt;"),L1091,IF(OR(K1091="&lt;history&gt;",K1092="&lt;history&gt;"),L1091+1,L1091))</f>
        <v>0</v>
      </c>
      <c r="M1092" s="7" t="str">
        <f t="shared" ca="1" si="190"/>
        <v/>
      </c>
      <c r="N1092" s="7">
        <f t="shared" ref="N1092:N1155" ca="1" si="200">IF(N1091=-1,-1,IF(M1092="&lt;/counts&gt;",-1,IF(OR(LEFT(M1092,7)="&lt;fpage&gt;",LEFT(M1092,7)="&lt;lpage&gt;"),VALUE(MID(M1092,8,LEN(M1092)-15)),0)))</f>
        <v>0</v>
      </c>
      <c r="O1092" s="9" t="str">
        <f ca="1">IF(N1092&gt;-1,INDIRECT(ADDRESS(ROW(),13)),IF(N1092&lt;N1091,CONCATENATE("&lt;page-count count=",CHAR(34),1+LARGE(N:N,1)-LARGE(N:N,2),CHAR(34),"/&gt;"),INDIRECT(ADDRESS(ROW()-1,13))))</f>
        <v/>
      </c>
      <c r="P1092" s="1">
        <f>IF(ROW()&lt;$S$4+2,IF('XML a procesar'!A1091="",P1091,IF(MID('XML a procesar'!A1091,1,1)="&lt;",P1091,P1091+1)),P1091)</f>
        <v>1</v>
      </c>
    </row>
    <row r="1093" spans="1:16" x14ac:dyDescent="0.25">
      <c r="A1093" s="1" t="str">
        <f>IF('XML a procesar'!A1092&gt;0,'XML a procesar'!A1092,"")</f>
        <v/>
      </c>
      <c r="B1093" s="7">
        <f t="shared" si="194"/>
        <v>0</v>
      </c>
      <c r="C1093" s="1">
        <f t="shared" si="191"/>
        <v>0</v>
      </c>
      <c r="D1093" s="1">
        <f t="shared" si="192"/>
        <v>0</v>
      </c>
      <c r="E1093" s="1">
        <f t="shared" si="193"/>
        <v>0</v>
      </c>
      <c r="F1093" s="1" t="str">
        <f t="shared" ca="1" si="195"/>
        <v/>
      </c>
      <c r="G1093" s="1">
        <f t="shared" ca="1" si="196"/>
        <v>0</v>
      </c>
      <c r="H1093" s="1">
        <f ca="1">IF(AND(G1092&gt;0,G1093&gt;G1092,NOT(ISERROR(MATCH(G1092,D:D,0)))),H1092+1,H1092)</f>
        <v>0</v>
      </c>
      <c r="I1093" s="1">
        <f t="shared" ca="1" si="197"/>
        <v>0</v>
      </c>
      <c r="J1093" s="7" t="str">
        <f t="shared" ca="1" si="198"/>
        <v/>
      </c>
      <c r="K1093" s="1" t="str">
        <f ca="1">IF(J1093="Linea_para_MAIL_creada_por_LuXML",IF(ISERROR(MATCH(INDIRECT(ADDRESS(ROW()-G1093,7)),D:D,0)),J1093,INDIRECT(ADDRESS(MATCH(INDIRECT(ADDRESS(ROW()-G1093,7)),D:D,0),1))),J1093)</f>
        <v/>
      </c>
      <c r="L1093" s="7">
        <f t="shared" ca="1" si="199"/>
        <v>0</v>
      </c>
      <c r="M1093" s="7" t="str">
        <f t="shared" ca="1" si="190"/>
        <v/>
      </c>
      <c r="N1093" s="7">
        <f t="shared" ca="1" si="200"/>
        <v>0</v>
      </c>
      <c r="O1093" s="9" t="str">
        <f ca="1">IF(N1093&gt;-1,INDIRECT(ADDRESS(ROW(),13)),IF(N1093&lt;N1092,CONCATENATE("&lt;page-count count=",CHAR(34),1+LARGE(N:N,1)-LARGE(N:N,2),CHAR(34),"/&gt;"),INDIRECT(ADDRESS(ROW()-1,13))))</f>
        <v/>
      </c>
      <c r="P1093" s="1">
        <f>IF(ROW()&lt;$S$4+2,IF('XML a procesar'!A1092="",P1092,IF(MID('XML a procesar'!A1092,1,1)="&lt;",P1092,P1092+1)),P1092)</f>
        <v>1</v>
      </c>
    </row>
    <row r="1094" spans="1:16" x14ac:dyDescent="0.25">
      <c r="A1094" s="1" t="str">
        <f>IF('XML a procesar'!A1093&gt;0,'XML a procesar'!A1093,"")</f>
        <v/>
      </c>
      <c r="B1094" s="7">
        <f t="shared" si="194"/>
        <v>0</v>
      </c>
      <c r="C1094" s="1">
        <f t="shared" si="191"/>
        <v>0</v>
      </c>
      <c r="D1094" s="1">
        <f t="shared" si="192"/>
        <v>0</v>
      </c>
      <c r="E1094" s="1">
        <f t="shared" si="193"/>
        <v>0</v>
      </c>
      <c r="F1094" s="1" t="str">
        <f t="shared" ca="1" si="195"/>
        <v/>
      </c>
      <c r="G1094" s="1">
        <f t="shared" ca="1" si="196"/>
        <v>0</v>
      </c>
      <c r="H1094" s="1">
        <f ca="1">IF(AND(G1093&gt;0,G1094&gt;G1093,NOT(ISERROR(MATCH(G1093,D:D,0)))),H1093+1,H1093)</f>
        <v>0</v>
      </c>
      <c r="I1094" s="1">
        <f t="shared" ca="1" si="197"/>
        <v>0</v>
      </c>
      <c r="J1094" s="7" t="str">
        <f t="shared" ca="1" si="198"/>
        <v/>
      </c>
      <c r="K1094" s="1" t="str">
        <f ca="1">IF(J1094="Linea_para_MAIL_creada_por_LuXML",IF(ISERROR(MATCH(INDIRECT(ADDRESS(ROW()-G1094,7)),D:D,0)),J1094,INDIRECT(ADDRESS(MATCH(INDIRECT(ADDRESS(ROW()-G1094,7)),D:D,0),1))),J1094)</f>
        <v/>
      </c>
      <c r="L1094" s="7">
        <f t="shared" ca="1" si="199"/>
        <v>0</v>
      </c>
      <c r="M1094" s="7" t="str">
        <f t="shared" ref="M1094:M1157" ca="1" si="201">IF(L1094&gt;L1093,IF(L1094=1,CONCATENATE("&lt;fpage&gt;",$S$10,"&lt;/fpage&gt;"),CONCATENATE("&lt;lpage&gt;",$S$10+1,"&lt;/lpage&gt;")),IF(ISERROR(INDIRECT(ADDRESS(ROW()-L1094,11),1)),"",INDIRECT(ADDRESS(ROW()-L1094,11),1)))</f>
        <v/>
      </c>
      <c r="N1094" s="7">
        <f t="shared" ca="1" si="200"/>
        <v>0</v>
      </c>
      <c r="O1094" s="9" t="str">
        <f ca="1">IF(N1094&gt;-1,INDIRECT(ADDRESS(ROW(),13)),IF(N1094&lt;N1093,CONCATENATE("&lt;page-count count=",CHAR(34),1+LARGE(N:N,1)-LARGE(N:N,2),CHAR(34),"/&gt;"),INDIRECT(ADDRESS(ROW()-1,13))))</f>
        <v/>
      </c>
      <c r="P1094" s="1">
        <f>IF(ROW()&lt;$S$4+2,IF('XML a procesar'!A1093="",P1093,IF(MID('XML a procesar'!A1093,1,1)="&lt;",P1093,P1093+1)),P1093)</f>
        <v>1</v>
      </c>
    </row>
    <row r="1095" spans="1:16" x14ac:dyDescent="0.25">
      <c r="A1095" s="1" t="str">
        <f>IF('XML a procesar'!A1094&gt;0,'XML a procesar'!A1094,"")</f>
        <v/>
      </c>
      <c r="B1095" s="7">
        <f t="shared" si="194"/>
        <v>0</v>
      </c>
      <c r="C1095" s="1">
        <f t="shared" si="191"/>
        <v>0</v>
      </c>
      <c r="D1095" s="1">
        <f t="shared" si="192"/>
        <v>0</v>
      </c>
      <c r="E1095" s="1">
        <f t="shared" si="193"/>
        <v>0</v>
      </c>
      <c r="F1095" s="1" t="str">
        <f t="shared" ca="1" si="195"/>
        <v/>
      </c>
      <c r="G1095" s="1">
        <f t="shared" ca="1" si="196"/>
        <v>0</v>
      </c>
      <c r="H1095" s="1">
        <f ca="1">IF(AND(G1094&gt;0,G1095&gt;G1094,NOT(ISERROR(MATCH(G1094,D:D,0)))),H1094+1,H1094)</f>
        <v>0</v>
      </c>
      <c r="I1095" s="1">
        <f t="shared" ca="1" si="197"/>
        <v>0</v>
      </c>
      <c r="J1095" s="7" t="str">
        <f t="shared" ca="1" si="198"/>
        <v/>
      </c>
      <c r="K1095" s="1" t="str">
        <f ca="1">IF(J1095="Linea_para_MAIL_creada_por_LuXML",IF(ISERROR(MATCH(INDIRECT(ADDRESS(ROW()-G1095,7)),D:D,0)),J1095,INDIRECT(ADDRESS(MATCH(INDIRECT(ADDRESS(ROW()-G1095,7)),D:D,0),1))),J1095)</f>
        <v/>
      </c>
      <c r="L1095" s="7">
        <f t="shared" ca="1" si="199"/>
        <v>0</v>
      </c>
      <c r="M1095" s="7" t="str">
        <f t="shared" ca="1" si="201"/>
        <v/>
      </c>
      <c r="N1095" s="7">
        <f t="shared" ca="1" si="200"/>
        <v>0</v>
      </c>
      <c r="O1095" s="9" t="str">
        <f ca="1">IF(N1095&gt;-1,INDIRECT(ADDRESS(ROW(),13)),IF(N1095&lt;N1094,CONCATENATE("&lt;page-count count=",CHAR(34),1+LARGE(N:N,1)-LARGE(N:N,2),CHAR(34),"/&gt;"),INDIRECT(ADDRESS(ROW()-1,13))))</f>
        <v/>
      </c>
      <c r="P1095" s="1">
        <f>IF(ROW()&lt;$S$4+2,IF('XML a procesar'!A1094="",P1094,IF(MID('XML a procesar'!A1094,1,1)="&lt;",P1094,P1094+1)),P1094)</f>
        <v>1</v>
      </c>
    </row>
    <row r="1096" spans="1:16" x14ac:dyDescent="0.25">
      <c r="A1096" s="1" t="str">
        <f>IF('XML a procesar'!A1095&gt;0,'XML a procesar'!A1095,"")</f>
        <v/>
      </c>
      <c r="B1096" s="7">
        <f t="shared" si="194"/>
        <v>0</v>
      </c>
      <c r="C1096" s="1">
        <f t="shared" si="191"/>
        <v>0</v>
      </c>
      <c r="D1096" s="1">
        <f t="shared" si="192"/>
        <v>0</v>
      </c>
      <c r="E1096" s="1">
        <f t="shared" si="193"/>
        <v>0</v>
      </c>
      <c r="F1096" s="1" t="str">
        <f t="shared" ca="1" si="195"/>
        <v/>
      </c>
      <c r="G1096" s="1">
        <f t="shared" ca="1" si="196"/>
        <v>0</v>
      </c>
      <c r="H1096" s="1">
        <f ca="1">IF(AND(G1095&gt;0,G1096&gt;G1095,NOT(ISERROR(MATCH(G1095,D:D,0)))),H1095+1,H1095)</f>
        <v>0</v>
      </c>
      <c r="I1096" s="1">
        <f t="shared" ca="1" si="197"/>
        <v>0</v>
      </c>
      <c r="J1096" s="7" t="str">
        <f t="shared" ca="1" si="198"/>
        <v/>
      </c>
      <c r="K1096" s="1" t="str">
        <f ca="1">IF(J1096="Linea_para_MAIL_creada_por_LuXML",IF(ISERROR(MATCH(INDIRECT(ADDRESS(ROW()-G1096,7)),D:D,0)),J1096,INDIRECT(ADDRESS(MATCH(INDIRECT(ADDRESS(ROW()-G1096,7)),D:D,0),1))),J1096)</f>
        <v/>
      </c>
      <c r="L1096" s="7">
        <f t="shared" ca="1" si="199"/>
        <v>0</v>
      </c>
      <c r="M1096" s="7" t="str">
        <f t="shared" ca="1" si="201"/>
        <v/>
      </c>
      <c r="N1096" s="7">
        <f t="shared" ca="1" si="200"/>
        <v>0</v>
      </c>
      <c r="O1096" s="9" t="str">
        <f ca="1">IF(N1096&gt;-1,INDIRECT(ADDRESS(ROW(),13)),IF(N1096&lt;N1095,CONCATENATE("&lt;page-count count=",CHAR(34),1+LARGE(N:N,1)-LARGE(N:N,2),CHAR(34),"/&gt;"),INDIRECT(ADDRESS(ROW()-1,13))))</f>
        <v/>
      </c>
      <c r="P1096" s="1">
        <f>IF(ROW()&lt;$S$4+2,IF('XML a procesar'!A1095="",P1095,IF(MID('XML a procesar'!A1095,1,1)="&lt;",P1095,P1095+1)),P1095)</f>
        <v>1</v>
      </c>
    </row>
    <row r="1097" spans="1:16" x14ac:dyDescent="0.25">
      <c r="A1097" s="1" t="str">
        <f>IF('XML a procesar'!A1096&gt;0,'XML a procesar'!A1096,"")</f>
        <v/>
      </c>
      <c r="B1097" s="7">
        <f t="shared" si="194"/>
        <v>0</v>
      </c>
      <c r="C1097" s="1">
        <f t="shared" si="191"/>
        <v>0</v>
      </c>
      <c r="D1097" s="1">
        <f t="shared" si="192"/>
        <v>0</v>
      </c>
      <c r="E1097" s="1">
        <f t="shared" si="193"/>
        <v>0</v>
      </c>
      <c r="F1097" s="1" t="str">
        <f t="shared" ca="1" si="195"/>
        <v/>
      </c>
      <c r="G1097" s="1">
        <f t="shared" ca="1" si="196"/>
        <v>0</v>
      </c>
      <c r="H1097" s="1">
        <f ca="1">IF(AND(G1096&gt;0,G1097&gt;G1096,NOT(ISERROR(MATCH(G1096,D:D,0)))),H1096+1,H1096)</f>
        <v>0</v>
      </c>
      <c r="I1097" s="1">
        <f t="shared" ca="1" si="197"/>
        <v>0</v>
      </c>
      <c r="J1097" s="7" t="str">
        <f t="shared" ca="1" si="198"/>
        <v/>
      </c>
      <c r="K1097" s="1" t="str">
        <f ca="1">IF(J1097="Linea_para_MAIL_creada_por_LuXML",IF(ISERROR(MATCH(INDIRECT(ADDRESS(ROW()-G1097,7)),D:D,0)),J1097,INDIRECT(ADDRESS(MATCH(INDIRECT(ADDRESS(ROW()-G1097,7)),D:D,0),1))),J1097)</f>
        <v/>
      </c>
      <c r="L1097" s="7">
        <f t="shared" ca="1" si="199"/>
        <v>0</v>
      </c>
      <c r="M1097" s="7" t="str">
        <f t="shared" ca="1" si="201"/>
        <v/>
      </c>
      <c r="N1097" s="7">
        <f t="shared" ca="1" si="200"/>
        <v>0</v>
      </c>
      <c r="O1097" s="9" t="str">
        <f ca="1">IF(N1097&gt;-1,INDIRECT(ADDRESS(ROW(),13)),IF(N1097&lt;N1096,CONCATENATE("&lt;page-count count=",CHAR(34),1+LARGE(N:N,1)-LARGE(N:N,2),CHAR(34),"/&gt;"),INDIRECT(ADDRESS(ROW()-1,13))))</f>
        <v/>
      </c>
      <c r="P1097" s="1">
        <f>IF(ROW()&lt;$S$4+2,IF('XML a procesar'!A1096="",P1096,IF(MID('XML a procesar'!A1096,1,1)="&lt;",P1096,P1096+1)),P1096)</f>
        <v>1</v>
      </c>
    </row>
    <row r="1098" spans="1:16" x14ac:dyDescent="0.25">
      <c r="A1098" s="1" t="str">
        <f>IF('XML a procesar'!A1097&gt;0,'XML a procesar'!A1097,"")</f>
        <v/>
      </c>
      <c r="B1098" s="7">
        <f t="shared" si="194"/>
        <v>0</v>
      </c>
      <c r="C1098" s="1">
        <f t="shared" si="191"/>
        <v>0</v>
      </c>
      <c r="D1098" s="1">
        <f t="shared" si="192"/>
        <v>0</v>
      </c>
      <c r="E1098" s="1">
        <f t="shared" si="193"/>
        <v>0</v>
      </c>
      <c r="F1098" s="1" t="str">
        <f t="shared" ca="1" si="195"/>
        <v/>
      </c>
      <c r="G1098" s="1">
        <f t="shared" ca="1" si="196"/>
        <v>0</v>
      </c>
      <c r="H1098" s="1">
        <f ca="1">IF(AND(G1097&gt;0,G1098&gt;G1097,NOT(ISERROR(MATCH(G1097,D:D,0)))),H1097+1,H1097)</f>
        <v>0</v>
      </c>
      <c r="I1098" s="1">
        <f t="shared" ca="1" si="197"/>
        <v>0</v>
      </c>
      <c r="J1098" s="7" t="str">
        <f t="shared" ca="1" si="198"/>
        <v/>
      </c>
      <c r="K1098" s="1" t="str">
        <f ca="1">IF(J1098="Linea_para_MAIL_creada_por_LuXML",IF(ISERROR(MATCH(INDIRECT(ADDRESS(ROW()-G1098,7)),D:D,0)),J1098,INDIRECT(ADDRESS(MATCH(INDIRECT(ADDRESS(ROW()-G1098,7)),D:D,0),1))),J1098)</f>
        <v/>
      </c>
      <c r="L1098" s="7">
        <f t="shared" ca="1" si="199"/>
        <v>0</v>
      </c>
      <c r="M1098" s="7" t="str">
        <f t="shared" ca="1" si="201"/>
        <v/>
      </c>
      <c r="N1098" s="7">
        <f t="shared" ca="1" si="200"/>
        <v>0</v>
      </c>
      <c r="O1098" s="9" t="str">
        <f ca="1">IF(N1098&gt;-1,INDIRECT(ADDRESS(ROW(),13)),IF(N1098&lt;N1097,CONCATENATE("&lt;page-count count=",CHAR(34),1+LARGE(N:N,1)-LARGE(N:N,2),CHAR(34),"/&gt;"),INDIRECT(ADDRESS(ROW()-1,13))))</f>
        <v/>
      </c>
      <c r="P1098" s="1">
        <f>IF(ROW()&lt;$S$4+2,IF('XML a procesar'!A1097="",P1097,IF(MID('XML a procesar'!A1097,1,1)="&lt;",P1097,P1097+1)),P1097)</f>
        <v>1</v>
      </c>
    </row>
    <row r="1099" spans="1:16" x14ac:dyDescent="0.25">
      <c r="A1099" s="1" t="str">
        <f>IF('XML a procesar'!A1098&gt;0,'XML a procesar'!A1098,"")</f>
        <v/>
      </c>
      <c r="B1099" s="7">
        <f t="shared" si="194"/>
        <v>0</v>
      </c>
      <c r="C1099" s="1">
        <f t="shared" si="191"/>
        <v>0</v>
      </c>
      <c r="D1099" s="1">
        <f t="shared" si="192"/>
        <v>0</v>
      </c>
      <c r="E1099" s="1">
        <f t="shared" si="193"/>
        <v>0</v>
      </c>
      <c r="F1099" s="1" t="str">
        <f t="shared" ca="1" si="195"/>
        <v/>
      </c>
      <c r="G1099" s="1">
        <f t="shared" ca="1" si="196"/>
        <v>0</v>
      </c>
      <c r="H1099" s="1">
        <f ca="1">IF(AND(G1098&gt;0,G1099&gt;G1098,NOT(ISERROR(MATCH(G1098,D:D,0)))),H1098+1,H1098)</f>
        <v>0</v>
      </c>
      <c r="I1099" s="1">
        <f t="shared" ca="1" si="197"/>
        <v>0</v>
      </c>
      <c r="J1099" s="7" t="str">
        <f t="shared" ca="1" si="198"/>
        <v/>
      </c>
      <c r="K1099" s="1" t="str">
        <f ca="1">IF(J1099="Linea_para_MAIL_creada_por_LuXML",IF(ISERROR(MATCH(INDIRECT(ADDRESS(ROW()-G1099,7)),D:D,0)),J1099,INDIRECT(ADDRESS(MATCH(INDIRECT(ADDRESS(ROW()-G1099,7)),D:D,0),1))),J1099)</f>
        <v/>
      </c>
      <c r="L1099" s="7">
        <f t="shared" ca="1" si="199"/>
        <v>0</v>
      </c>
      <c r="M1099" s="7" t="str">
        <f t="shared" ca="1" si="201"/>
        <v/>
      </c>
      <c r="N1099" s="7">
        <f t="shared" ca="1" si="200"/>
        <v>0</v>
      </c>
      <c r="O1099" s="9" t="str">
        <f ca="1">IF(N1099&gt;-1,INDIRECT(ADDRESS(ROW(),13)),IF(N1099&lt;N1098,CONCATENATE("&lt;page-count count=",CHAR(34),1+LARGE(N:N,1)-LARGE(N:N,2),CHAR(34),"/&gt;"),INDIRECT(ADDRESS(ROW()-1,13))))</f>
        <v/>
      </c>
      <c r="P1099" s="1">
        <f>IF(ROW()&lt;$S$4+2,IF('XML a procesar'!A1098="",P1098,IF(MID('XML a procesar'!A1098,1,1)="&lt;",P1098,P1098+1)),P1098)</f>
        <v>1</v>
      </c>
    </row>
    <row r="1100" spans="1:16" x14ac:dyDescent="0.25">
      <c r="A1100" s="1" t="str">
        <f>IF('XML a procesar'!A1099&gt;0,'XML a procesar'!A1099,"")</f>
        <v/>
      </c>
      <c r="B1100" s="7">
        <f t="shared" si="194"/>
        <v>0</v>
      </c>
      <c r="C1100" s="1">
        <f t="shared" si="191"/>
        <v>0</v>
      </c>
      <c r="D1100" s="1">
        <f t="shared" si="192"/>
        <v>0</v>
      </c>
      <c r="E1100" s="1">
        <f t="shared" si="193"/>
        <v>0</v>
      </c>
      <c r="F1100" s="1" t="str">
        <f t="shared" ca="1" si="195"/>
        <v/>
      </c>
      <c r="G1100" s="1">
        <f t="shared" ca="1" si="196"/>
        <v>0</v>
      </c>
      <c r="H1100" s="1">
        <f ca="1">IF(AND(G1099&gt;0,G1100&gt;G1099,NOT(ISERROR(MATCH(G1099,D:D,0)))),H1099+1,H1099)</f>
        <v>0</v>
      </c>
      <c r="I1100" s="1">
        <f t="shared" ca="1" si="197"/>
        <v>0</v>
      </c>
      <c r="J1100" s="7" t="str">
        <f t="shared" ca="1" si="198"/>
        <v/>
      </c>
      <c r="K1100" s="1" t="str">
        <f ca="1">IF(J1100="Linea_para_MAIL_creada_por_LuXML",IF(ISERROR(MATCH(INDIRECT(ADDRESS(ROW()-G1100,7)),D:D,0)),J1100,INDIRECT(ADDRESS(MATCH(INDIRECT(ADDRESS(ROW()-G1100,7)),D:D,0),1))),J1100)</f>
        <v/>
      </c>
      <c r="L1100" s="7">
        <f t="shared" ca="1" si="199"/>
        <v>0</v>
      </c>
      <c r="M1100" s="7" t="str">
        <f t="shared" ca="1" si="201"/>
        <v/>
      </c>
      <c r="N1100" s="7">
        <f t="shared" ca="1" si="200"/>
        <v>0</v>
      </c>
      <c r="O1100" s="9" t="str">
        <f ca="1">IF(N1100&gt;-1,INDIRECT(ADDRESS(ROW(),13)),IF(N1100&lt;N1099,CONCATENATE("&lt;page-count count=",CHAR(34),1+LARGE(N:N,1)-LARGE(N:N,2),CHAR(34),"/&gt;"),INDIRECT(ADDRESS(ROW()-1,13))))</f>
        <v/>
      </c>
      <c r="P1100" s="1">
        <f>IF(ROW()&lt;$S$4+2,IF('XML a procesar'!A1099="",P1099,IF(MID('XML a procesar'!A1099,1,1)="&lt;",P1099,P1099+1)),P1099)</f>
        <v>1</v>
      </c>
    </row>
    <row r="1101" spans="1:16" x14ac:dyDescent="0.25">
      <c r="A1101" s="1" t="str">
        <f>IF('XML a procesar'!A1100&gt;0,'XML a procesar'!A1100,"")</f>
        <v/>
      </c>
      <c r="B1101" s="7">
        <f t="shared" si="194"/>
        <v>0</v>
      </c>
      <c r="C1101" s="1">
        <f t="shared" si="191"/>
        <v>0</v>
      </c>
      <c r="D1101" s="1">
        <f t="shared" si="192"/>
        <v>0</v>
      </c>
      <c r="E1101" s="1">
        <f t="shared" si="193"/>
        <v>0</v>
      </c>
      <c r="F1101" s="1" t="str">
        <f t="shared" ca="1" si="195"/>
        <v/>
      </c>
      <c r="G1101" s="1">
        <f t="shared" ca="1" si="196"/>
        <v>0</v>
      </c>
      <c r="H1101" s="1">
        <f ca="1">IF(AND(G1100&gt;0,G1101&gt;G1100,NOT(ISERROR(MATCH(G1100,D:D,0)))),H1100+1,H1100)</f>
        <v>0</v>
      </c>
      <c r="I1101" s="1">
        <f t="shared" ca="1" si="197"/>
        <v>0</v>
      </c>
      <c r="J1101" s="7" t="str">
        <f t="shared" ca="1" si="198"/>
        <v/>
      </c>
      <c r="K1101" s="1" t="str">
        <f ca="1">IF(J1101="Linea_para_MAIL_creada_por_LuXML",IF(ISERROR(MATCH(INDIRECT(ADDRESS(ROW()-G1101,7)),D:D,0)),J1101,INDIRECT(ADDRESS(MATCH(INDIRECT(ADDRESS(ROW()-G1101,7)),D:D,0),1))),J1101)</f>
        <v/>
      </c>
      <c r="L1101" s="7">
        <f t="shared" ca="1" si="199"/>
        <v>0</v>
      </c>
      <c r="M1101" s="7" t="str">
        <f t="shared" ca="1" si="201"/>
        <v/>
      </c>
      <c r="N1101" s="7">
        <f t="shared" ca="1" si="200"/>
        <v>0</v>
      </c>
      <c r="O1101" s="9" t="str">
        <f ca="1">IF(N1101&gt;-1,INDIRECT(ADDRESS(ROW(),13)),IF(N1101&lt;N1100,CONCATENATE("&lt;page-count count=",CHAR(34),1+LARGE(N:N,1)-LARGE(N:N,2),CHAR(34),"/&gt;"),INDIRECT(ADDRESS(ROW()-1,13))))</f>
        <v/>
      </c>
      <c r="P1101" s="1">
        <f>IF(ROW()&lt;$S$4+2,IF('XML a procesar'!A1100="",P1100,IF(MID('XML a procesar'!A1100,1,1)="&lt;",P1100,P1100+1)),P1100)</f>
        <v>1</v>
      </c>
    </row>
    <row r="1102" spans="1:16" x14ac:dyDescent="0.25">
      <c r="A1102" s="1" t="str">
        <f>IF('XML a procesar'!A1101&gt;0,'XML a procesar'!A1101,"")</f>
        <v/>
      </c>
      <c r="B1102" s="7">
        <f t="shared" si="194"/>
        <v>0</v>
      </c>
      <c r="C1102" s="1">
        <f t="shared" si="191"/>
        <v>0</v>
      </c>
      <c r="D1102" s="1">
        <f t="shared" si="192"/>
        <v>0</v>
      </c>
      <c r="E1102" s="1">
        <f t="shared" si="193"/>
        <v>0</v>
      </c>
      <c r="F1102" s="1" t="str">
        <f t="shared" ca="1" si="195"/>
        <v/>
      </c>
      <c r="G1102" s="1">
        <f t="shared" ca="1" si="196"/>
        <v>0</v>
      </c>
      <c r="H1102" s="1">
        <f ca="1">IF(AND(G1101&gt;0,G1102&gt;G1101,NOT(ISERROR(MATCH(G1101,D:D,0)))),H1101+1,H1101)</f>
        <v>0</v>
      </c>
      <c r="I1102" s="1">
        <f t="shared" ca="1" si="197"/>
        <v>0</v>
      </c>
      <c r="J1102" s="7" t="str">
        <f t="shared" ca="1" si="198"/>
        <v/>
      </c>
      <c r="K1102" s="1" t="str">
        <f ca="1">IF(J1102="Linea_para_MAIL_creada_por_LuXML",IF(ISERROR(MATCH(INDIRECT(ADDRESS(ROW()-G1102,7)),D:D,0)),J1102,INDIRECT(ADDRESS(MATCH(INDIRECT(ADDRESS(ROW()-G1102,7)),D:D,0),1))),J1102)</f>
        <v/>
      </c>
      <c r="L1102" s="7">
        <f t="shared" ca="1" si="199"/>
        <v>0</v>
      </c>
      <c r="M1102" s="7" t="str">
        <f t="shared" ca="1" si="201"/>
        <v/>
      </c>
      <c r="N1102" s="7">
        <f t="shared" ca="1" si="200"/>
        <v>0</v>
      </c>
      <c r="O1102" s="9" t="str">
        <f ca="1">IF(N1102&gt;-1,INDIRECT(ADDRESS(ROW(),13)),IF(N1102&lt;N1101,CONCATENATE("&lt;page-count count=",CHAR(34),1+LARGE(N:N,1)-LARGE(N:N,2),CHAR(34),"/&gt;"),INDIRECT(ADDRESS(ROW()-1,13))))</f>
        <v/>
      </c>
      <c r="P1102" s="1">
        <f>IF(ROW()&lt;$S$4+2,IF('XML a procesar'!A1101="",P1101,IF(MID('XML a procesar'!A1101,1,1)="&lt;",P1101,P1101+1)),P1101)</f>
        <v>1</v>
      </c>
    </row>
    <row r="1103" spans="1:16" x14ac:dyDescent="0.25">
      <c r="A1103" s="1" t="str">
        <f>IF('XML a procesar'!A1102&gt;0,'XML a procesar'!A1102,"")</f>
        <v/>
      </c>
      <c r="B1103" s="7">
        <f t="shared" si="194"/>
        <v>0</v>
      </c>
      <c r="C1103" s="1">
        <f t="shared" si="191"/>
        <v>0</v>
      </c>
      <c r="D1103" s="1">
        <f t="shared" si="192"/>
        <v>0</v>
      </c>
      <c r="E1103" s="1">
        <f t="shared" si="193"/>
        <v>0</v>
      </c>
      <c r="F1103" s="1" t="str">
        <f t="shared" ca="1" si="195"/>
        <v/>
      </c>
      <c r="G1103" s="1">
        <f t="shared" ca="1" si="196"/>
        <v>0</v>
      </c>
      <c r="H1103" s="1">
        <f ca="1">IF(AND(G1102&gt;0,G1103&gt;G1102,NOT(ISERROR(MATCH(G1102,D:D,0)))),H1102+1,H1102)</f>
        <v>0</v>
      </c>
      <c r="I1103" s="1">
        <f t="shared" ca="1" si="197"/>
        <v>0</v>
      </c>
      <c r="J1103" s="7" t="str">
        <f t="shared" ca="1" si="198"/>
        <v/>
      </c>
      <c r="K1103" s="1" t="str">
        <f ca="1">IF(J1103="Linea_para_MAIL_creada_por_LuXML",IF(ISERROR(MATCH(INDIRECT(ADDRESS(ROW()-G1103,7)),D:D,0)),J1103,INDIRECT(ADDRESS(MATCH(INDIRECT(ADDRESS(ROW()-G1103,7)),D:D,0),1))),J1103)</f>
        <v/>
      </c>
      <c r="L1103" s="7">
        <f t="shared" ca="1" si="199"/>
        <v>0</v>
      </c>
      <c r="M1103" s="7" t="str">
        <f t="shared" ca="1" si="201"/>
        <v/>
      </c>
      <c r="N1103" s="7">
        <f t="shared" ca="1" si="200"/>
        <v>0</v>
      </c>
      <c r="O1103" s="9" t="str">
        <f ca="1">IF(N1103&gt;-1,INDIRECT(ADDRESS(ROW(),13)),IF(N1103&lt;N1102,CONCATENATE("&lt;page-count count=",CHAR(34),1+LARGE(N:N,1)-LARGE(N:N,2),CHAR(34),"/&gt;"),INDIRECT(ADDRESS(ROW()-1,13))))</f>
        <v/>
      </c>
      <c r="P1103" s="1">
        <f>IF(ROW()&lt;$S$4+2,IF('XML a procesar'!A1102="",P1102,IF(MID('XML a procesar'!A1102,1,1)="&lt;",P1102,P1102+1)),P1102)</f>
        <v>1</v>
      </c>
    </row>
    <row r="1104" spans="1:16" x14ac:dyDescent="0.25">
      <c r="A1104" s="1" t="str">
        <f>IF('XML a procesar'!A1103&gt;0,'XML a procesar'!A1103,"")</f>
        <v/>
      </c>
      <c r="B1104" s="7">
        <f t="shared" si="194"/>
        <v>0</v>
      </c>
      <c r="C1104" s="1">
        <f t="shared" si="191"/>
        <v>0</v>
      </c>
      <c r="D1104" s="1">
        <f t="shared" si="192"/>
        <v>0</v>
      </c>
      <c r="E1104" s="1">
        <f t="shared" si="193"/>
        <v>0</v>
      </c>
      <c r="F1104" s="1" t="str">
        <f t="shared" ca="1" si="195"/>
        <v/>
      </c>
      <c r="G1104" s="1">
        <f t="shared" ca="1" si="196"/>
        <v>0</v>
      </c>
      <c r="H1104" s="1">
        <f ca="1">IF(AND(G1103&gt;0,G1104&gt;G1103,NOT(ISERROR(MATCH(G1103,D:D,0)))),H1103+1,H1103)</f>
        <v>0</v>
      </c>
      <c r="I1104" s="1">
        <f t="shared" ca="1" si="197"/>
        <v>0</v>
      </c>
      <c r="J1104" s="7" t="str">
        <f t="shared" ca="1" si="198"/>
        <v/>
      </c>
      <c r="K1104" s="1" t="str">
        <f ca="1">IF(J1104="Linea_para_MAIL_creada_por_LuXML",IF(ISERROR(MATCH(INDIRECT(ADDRESS(ROW()-G1104,7)),D:D,0)),J1104,INDIRECT(ADDRESS(MATCH(INDIRECT(ADDRESS(ROW()-G1104,7)),D:D,0),1))),J1104)</f>
        <v/>
      </c>
      <c r="L1104" s="7">
        <f t="shared" ca="1" si="199"/>
        <v>0</v>
      </c>
      <c r="M1104" s="7" t="str">
        <f t="shared" ca="1" si="201"/>
        <v/>
      </c>
      <c r="N1104" s="7">
        <f t="shared" ca="1" si="200"/>
        <v>0</v>
      </c>
      <c r="O1104" s="9" t="str">
        <f ca="1">IF(N1104&gt;-1,INDIRECT(ADDRESS(ROW(),13)),IF(N1104&lt;N1103,CONCATENATE("&lt;page-count count=",CHAR(34),1+LARGE(N:N,1)-LARGE(N:N,2),CHAR(34),"/&gt;"),INDIRECT(ADDRESS(ROW()-1,13))))</f>
        <v/>
      </c>
      <c r="P1104" s="1">
        <f>IF(ROW()&lt;$S$4+2,IF('XML a procesar'!A1103="",P1103,IF(MID('XML a procesar'!A1103,1,1)="&lt;",P1103,P1103+1)),P1103)</f>
        <v>1</v>
      </c>
    </row>
    <row r="1105" spans="1:16" x14ac:dyDescent="0.25">
      <c r="A1105" s="1" t="str">
        <f>IF('XML a procesar'!A1104&gt;0,'XML a procesar'!A1104,"")</f>
        <v/>
      </c>
      <c r="B1105" s="7">
        <f t="shared" si="194"/>
        <v>0</v>
      </c>
      <c r="C1105" s="1">
        <f t="shared" si="191"/>
        <v>0</v>
      </c>
      <c r="D1105" s="1">
        <f t="shared" si="192"/>
        <v>0</v>
      </c>
      <c r="E1105" s="1">
        <f t="shared" si="193"/>
        <v>0</v>
      </c>
      <c r="F1105" s="1" t="str">
        <f t="shared" ca="1" si="195"/>
        <v/>
      </c>
      <c r="G1105" s="1">
        <f t="shared" ca="1" si="196"/>
        <v>0</v>
      </c>
      <c r="H1105" s="1">
        <f ca="1">IF(AND(G1104&gt;0,G1105&gt;G1104,NOT(ISERROR(MATCH(G1104,D:D,0)))),H1104+1,H1104)</f>
        <v>0</v>
      </c>
      <c r="I1105" s="1">
        <f t="shared" ca="1" si="197"/>
        <v>0</v>
      </c>
      <c r="J1105" s="7" t="str">
        <f t="shared" ca="1" si="198"/>
        <v/>
      </c>
      <c r="K1105" s="1" t="str">
        <f ca="1">IF(J1105="Linea_para_MAIL_creada_por_LuXML",IF(ISERROR(MATCH(INDIRECT(ADDRESS(ROW()-G1105,7)),D:D,0)),J1105,INDIRECT(ADDRESS(MATCH(INDIRECT(ADDRESS(ROW()-G1105,7)),D:D,0),1))),J1105)</f>
        <v/>
      </c>
      <c r="L1105" s="7">
        <f t="shared" ca="1" si="199"/>
        <v>0</v>
      </c>
      <c r="M1105" s="7" t="str">
        <f t="shared" ca="1" si="201"/>
        <v/>
      </c>
      <c r="N1105" s="7">
        <f t="shared" ca="1" si="200"/>
        <v>0</v>
      </c>
      <c r="O1105" s="9" t="str">
        <f ca="1">IF(N1105&gt;-1,INDIRECT(ADDRESS(ROW(),13)),IF(N1105&lt;N1104,CONCATENATE("&lt;page-count count=",CHAR(34),1+LARGE(N:N,1)-LARGE(N:N,2),CHAR(34),"/&gt;"),INDIRECT(ADDRESS(ROW()-1,13))))</f>
        <v/>
      </c>
      <c r="P1105" s="1">
        <f>IF(ROW()&lt;$S$4+2,IF('XML a procesar'!A1104="",P1104,IF(MID('XML a procesar'!A1104,1,1)="&lt;",P1104,P1104+1)),P1104)</f>
        <v>1</v>
      </c>
    </row>
    <row r="1106" spans="1:16" x14ac:dyDescent="0.25">
      <c r="A1106" s="1" t="str">
        <f>IF('XML a procesar'!A1105&gt;0,'XML a procesar'!A1105,"")</f>
        <v/>
      </c>
      <c r="B1106" s="7">
        <f t="shared" si="194"/>
        <v>0</v>
      </c>
      <c r="C1106" s="1">
        <f t="shared" si="191"/>
        <v>0</v>
      </c>
      <c r="D1106" s="1">
        <f t="shared" si="192"/>
        <v>0</v>
      </c>
      <c r="E1106" s="1">
        <f t="shared" si="193"/>
        <v>0</v>
      </c>
      <c r="F1106" s="1" t="str">
        <f t="shared" ca="1" si="195"/>
        <v/>
      </c>
      <c r="G1106" s="1">
        <f t="shared" ca="1" si="196"/>
        <v>0</v>
      </c>
      <c r="H1106" s="1">
        <f ca="1">IF(AND(G1105&gt;0,G1106&gt;G1105,NOT(ISERROR(MATCH(G1105,D:D,0)))),H1105+1,H1105)</f>
        <v>0</v>
      </c>
      <c r="I1106" s="1">
        <f t="shared" ca="1" si="197"/>
        <v>0</v>
      </c>
      <c r="J1106" s="7" t="str">
        <f t="shared" ca="1" si="198"/>
        <v/>
      </c>
      <c r="K1106" s="1" t="str">
        <f ca="1">IF(J1106="Linea_para_MAIL_creada_por_LuXML",IF(ISERROR(MATCH(INDIRECT(ADDRESS(ROW()-G1106,7)),D:D,0)),J1106,INDIRECT(ADDRESS(MATCH(INDIRECT(ADDRESS(ROW()-G1106,7)),D:D,0),1))),J1106)</f>
        <v/>
      </c>
      <c r="L1106" s="7">
        <f t="shared" ca="1" si="199"/>
        <v>0</v>
      </c>
      <c r="M1106" s="7" t="str">
        <f t="shared" ca="1" si="201"/>
        <v/>
      </c>
      <c r="N1106" s="7">
        <f t="shared" ca="1" si="200"/>
        <v>0</v>
      </c>
      <c r="O1106" s="9" t="str">
        <f ca="1">IF(N1106&gt;-1,INDIRECT(ADDRESS(ROW(),13)),IF(N1106&lt;N1105,CONCATENATE("&lt;page-count count=",CHAR(34),1+LARGE(N:N,1)-LARGE(N:N,2),CHAR(34),"/&gt;"),INDIRECT(ADDRESS(ROW()-1,13))))</f>
        <v/>
      </c>
      <c r="P1106" s="1">
        <f>IF(ROW()&lt;$S$4+2,IF('XML a procesar'!A1105="",P1105,IF(MID('XML a procesar'!A1105,1,1)="&lt;",P1105,P1105+1)),P1105)</f>
        <v>1</v>
      </c>
    </row>
    <row r="1107" spans="1:16" x14ac:dyDescent="0.25">
      <c r="A1107" s="1" t="str">
        <f>IF('XML a procesar'!A1106&gt;0,'XML a procesar'!A1106,"")</f>
        <v/>
      </c>
      <c r="B1107" s="7">
        <f t="shared" si="194"/>
        <v>0</v>
      </c>
      <c r="C1107" s="1">
        <f t="shared" si="191"/>
        <v>0</v>
      </c>
      <c r="D1107" s="1">
        <f t="shared" si="192"/>
        <v>0</v>
      </c>
      <c r="E1107" s="1">
        <f t="shared" si="193"/>
        <v>0</v>
      </c>
      <c r="F1107" s="1" t="str">
        <f t="shared" ca="1" si="195"/>
        <v/>
      </c>
      <c r="G1107" s="1">
        <f t="shared" ca="1" si="196"/>
        <v>0</v>
      </c>
      <c r="H1107" s="1">
        <f ca="1">IF(AND(G1106&gt;0,G1107&gt;G1106,NOT(ISERROR(MATCH(G1106,D:D,0)))),H1106+1,H1106)</f>
        <v>0</v>
      </c>
      <c r="I1107" s="1">
        <f t="shared" ca="1" si="197"/>
        <v>0</v>
      </c>
      <c r="J1107" s="7" t="str">
        <f t="shared" ca="1" si="198"/>
        <v/>
      </c>
      <c r="K1107" s="1" t="str">
        <f ca="1">IF(J1107="Linea_para_MAIL_creada_por_LuXML",IF(ISERROR(MATCH(INDIRECT(ADDRESS(ROW()-G1107,7)),D:D,0)),J1107,INDIRECT(ADDRESS(MATCH(INDIRECT(ADDRESS(ROW()-G1107,7)),D:D,0),1))),J1107)</f>
        <v/>
      </c>
      <c r="L1107" s="7">
        <f t="shared" ca="1" si="199"/>
        <v>0</v>
      </c>
      <c r="M1107" s="7" t="str">
        <f t="shared" ca="1" si="201"/>
        <v/>
      </c>
      <c r="N1107" s="7">
        <f t="shared" ca="1" si="200"/>
        <v>0</v>
      </c>
      <c r="O1107" s="9" t="str">
        <f ca="1">IF(N1107&gt;-1,INDIRECT(ADDRESS(ROW(),13)),IF(N1107&lt;N1106,CONCATENATE("&lt;page-count count=",CHAR(34),1+LARGE(N:N,1)-LARGE(N:N,2),CHAR(34),"/&gt;"),INDIRECT(ADDRESS(ROW()-1,13))))</f>
        <v/>
      </c>
      <c r="P1107" s="1">
        <f>IF(ROW()&lt;$S$4+2,IF('XML a procesar'!A1106="",P1106,IF(MID('XML a procesar'!A1106,1,1)="&lt;",P1106,P1106+1)),P1106)</f>
        <v>1</v>
      </c>
    </row>
    <row r="1108" spans="1:16" x14ac:dyDescent="0.25">
      <c r="A1108" s="1" t="str">
        <f>IF('XML a procesar'!A1107&gt;0,'XML a procesar'!A1107,"")</f>
        <v/>
      </c>
      <c r="B1108" s="7">
        <f t="shared" si="194"/>
        <v>0</v>
      </c>
      <c r="C1108" s="1">
        <f t="shared" si="191"/>
        <v>0</v>
      </c>
      <c r="D1108" s="1">
        <f t="shared" si="192"/>
        <v>0</v>
      </c>
      <c r="E1108" s="1">
        <f t="shared" si="193"/>
        <v>0</v>
      </c>
      <c r="F1108" s="1" t="str">
        <f t="shared" ca="1" si="195"/>
        <v/>
      </c>
      <c r="G1108" s="1">
        <f t="shared" ca="1" si="196"/>
        <v>0</v>
      </c>
      <c r="H1108" s="1">
        <f ca="1">IF(AND(G1107&gt;0,G1108&gt;G1107,NOT(ISERROR(MATCH(G1107,D:D,0)))),H1107+1,H1107)</f>
        <v>0</v>
      </c>
      <c r="I1108" s="1">
        <f t="shared" ca="1" si="197"/>
        <v>0</v>
      </c>
      <c r="J1108" s="7" t="str">
        <f t="shared" ca="1" si="198"/>
        <v/>
      </c>
      <c r="K1108" s="1" t="str">
        <f ca="1">IF(J1108="Linea_para_MAIL_creada_por_LuXML",IF(ISERROR(MATCH(INDIRECT(ADDRESS(ROW()-G1108,7)),D:D,0)),J1108,INDIRECT(ADDRESS(MATCH(INDIRECT(ADDRESS(ROW()-G1108,7)),D:D,0),1))),J1108)</f>
        <v/>
      </c>
      <c r="L1108" s="7">
        <f t="shared" ca="1" si="199"/>
        <v>0</v>
      </c>
      <c r="M1108" s="7" t="str">
        <f t="shared" ca="1" si="201"/>
        <v/>
      </c>
      <c r="N1108" s="7">
        <f t="shared" ca="1" si="200"/>
        <v>0</v>
      </c>
      <c r="O1108" s="9" t="str">
        <f ca="1">IF(N1108&gt;-1,INDIRECT(ADDRESS(ROW(),13)),IF(N1108&lt;N1107,CONCATENATE("&lt;page-count count=",CHAR(34),1+LARGE(N:N,1)-LARGE(N:N,2),CHAR(34),"/&gt;"),INDIRECT(ADDRESS(ROW()-1,13))))</f>
        <v/>
      </c>
      <c r="P1108" s="1">
        <f>IF(ROW()&lt;$S$4+2,IF('XML a procesar'!A1107="",P1107,IF(MID('XML a procesar'!A1107,1,1)="&lt;",P1107,P1107+1)),P1107)</f>
        <v>1</v>
      </c>
    </row>
    <row r="1109" spans="1:16" x14ac:dyDescent="0.25">
      <c r="A1109" s="1" t="str">
        <f>IF('XML a procesar'!A1108&gt;0,'XML a procesar'!A1108,"")</f>
        <v/>
      </c>
      <c r="B1109" s="7">
        <f t="shared" si="194"/>
        <v>0</v>
      </c>
      <c r="C1109" s="1">
        <f t="shared" si="191"/>
        <v>0</v>
      </c>
      <c r="D1109" s="1">
        <f t="shared" si="192"/>
        <v>0</v>
      </c>
      <c r="E1109" s="1">
        <f t="shared" si="193"/>
        <v>0</v>
      </c>
      <c r="F1109" s="1" t="str">
        <f t="shared" ca="1" si="195"/>
        <v/>
      </c>
      <c r="G1109" s="1">
        <f t="shared" ca="1" si="196"/>
        <v>0</v>
      </c>
      <c r="H1109" s="1">
        <f ca="1">IF(AND(G1108&gt;0,G1109&gt;G1108,NOT(ISERROR(MATCH(G1108,D:D,0)))),H1108+1,H1108)</f>
        <v>0</v>
      </c>
      <c r="I1109" s="1">
        <f t="shared" ca="1" si="197"/>
        <v>0</v>
      </c>
      <c r="J1109" s="7" t="str">
        <f t="shared" ca="1" si="198"/>
        <v/>
      </c>
      <c r="K1109" s="1" t="str">
        <f ca="1">IF(J1109="Linea_para_MAIL_creada_por_LuXML",IF(ISERROR(MATCH(INDIRECT(ADDRESS(ROW()-G1109,7)),D:D,0)),J1109,INDIRECT(ADDRESS(MATCH(INDIRECT(ADDRESS(ROW()-G1109,7)),D:D,0),1))),J1109)</f>
        <v/>
      </c>
      <c r="L1109" s="7">
        <f t="shared" ca="1" si="199"/>
        <v>0</v>
      </c>
      <c r="M1109" s="7" t="str">
        <f t="shared" ca="1" si="201"/>
        <v/>
      </c>
      <c r="N1109" s="7">
        <f t="shared" ca="1" si="200"/>
        <v>0</v>
      </c>
      <c r="O1109" s="9" t="str">
        <f ca="1">IF(N1109&gt;-1,INDIRECT(ADDRESS(ROW(),13)),IF(N1109&lt;N1108,CONCATENATE("&lt;page-count count=",CHAR(34),1+LARGE(N:N,1)-LARGE(N:N,2),CHAR(34),"/&gt;"),INDIRECT(ADDRESS(ROW()-1,13))))</f>
        <v/>
      </c>
      <c r="P1109" s="1">
        <f>IF(ROW()&lt;$S$4+2,IF('XML a procesar'!A1108="",P1108,IF(MID('XML a procesar'!A1108,1,1)="&lt;",P1108,P1108+1)),P1108)</f>
        <v>1</v>
      </c>
    </row>
    <row r="1110" spans="1:16" x14ac:dyDescent="0.25">
      <c r="A1110" s="1" t="str">
        <f>IF('XML a procesar'!A1109&gt;0,'XML a procesar'!A1109,"")</f>
        <v/>
      </c>
      <c r="B1110" s="7">
        <f t="shared" si="194"/>
        <v>0</v>
      </c>
      <c r="C1110" s="1">
        <f t="shared" si="191"/>
        <v>0</v>
      </c>
      <c r="D1110" s="1">
        <f t="shared" si="192"/>
        <v>0</v>
      </c>
      <c r="E1110" s="1">
        <f t="shared" si="193"/>
        <v>0</v>
      </c>
      <c r="F1110" s="1" t="str">
        <f t="shared" ca="1" si="195"/>
        <v/>
      </c>
      <c r="G1110" s="1">
        <f t="shared" ca="1" si="196"/>
        <v>0</v>
      </c>
      <c r="H1110" s="1">
        <f ca="1">IF(AND(G1109&gt;0,G1110&gt;G1109,NOT(ISERROR(MATCH(G1109,D:D,0)))),H1109+1,H1109)</f>
        <v>0</v>
      </c>
      <c r="I1110" s="1">
        <f t="shared" ca="1" si="197"/>
        <v>0</v>
      </c>
      <c r="J1110" s="7" t="str">
        <f t="shared" ca="1" si="198"/>
        <v/>
      </c>
      <c r="K1110" s="1" t="str">
        <f ca="1">IF(J1110="Linea_para_MAIL_creada_por_LuXML",IF(ISERROR(MATCH(INDIRECT(ADDRESS(ROW()-G1110,7)),D:D,0)),J1110,INDIRECT(ADDRESS(MATCH(INDIRECT(ADDRESS(ROW()-G1110,7)),D:D,0),1))),J1110)</f>
        <v/>
      </c>
      <c r="L1110" s="7">
        <f t="shared" ca="1" si="199"/>
        <v>0</v>
      </c>
      <c r="M1110" s="7" t="str">
        <f t="shared" ca="1" si="201"/>
        <v/>
      </c>
      <c r="N1110" s="7">
        <f t="shared" ca="1" si="200"/>
        <v>0</v>
      </c>
      <c r="O1110" s="9" t="str">
        <f ca="1">IF(N1110&gt;-1,INDIRECT(ADDRESS(ROW(),13)),IF(N1110&lt;N1109,CONCATENATE("&lt;page-count count=",CHAR(34),1+LARGE(N:N,1)-LARGE(N:N,2),CHAR(34),"/&gt;"),INDIRECT(ADDRESS(ROW()-1,13))))</f>
        <v/>
      </c>
      <c r="P1110" s="1">
        <f>IF(ROW()&lt;$S$4+2,IF('XML a procesar'!A1109="",P1109,IF(MID('XML a procesar'!A1109,1,1)="&lt;",P1109,P1109+1)),P1109)</f>
        <v>1</v>
      </c>
    </row>
    <row r="1111" spans="1:16" x14ac:dyDescent="0.25">
      <c r="A1111" s="1" t="str">
        <f>IF('XML a procesar'!A1110&gt;0,'XML a procesar'!A1110,"")</f>
        <v/>
      </c>
      <c r="B1111" s="7">
        <f t="shared" si="194"/>
        <v>0</v>
      </c>
      <c r="C1111" s="1">
        <f t="shared" si="191"/>
        <v>0</v>
      </c>
      <c r="D1111" s="1">
        <f t="shared" si="192"/>
        <v>0</v>
      </c>
      <c r="E1111" s="1">
        <f t="shared" si="193"/>
        <v>0</v>
      </c>
      <c r="F1111" s="1" t="str">
        <f t="shared" ca="1" si="195"/>
        <v/>
      </c>
      <c r="G1111" s="1">
        <f t="shared" ca="1" si="196"/>
        <v>0</v>
      </c>
      <c r="H1111" s="1">
        <f ca="1">IF(AND(G1110&gt;0,G1111&gt;G1110,NOT(ISERROR(MATCH(G1110,D:D,0)))),H1110+1,H1110)</f>
        <v>0</v>
      </c>
      <c r="I1111" s="1">
        <f t="shared" ca="1" si="197"/>
        <v>0</v>
      </c>
      <c r="J1111" s="7" t="str">
        <f t="shared" ca="1" si="198"/>
        <v/>
      </c>
      <c r="K1111" s="1" t="str">
        <f ca="1">IF(J1111="Linea_para_MAIL_creada_por_LuXML",IF(ISERROR(MATCH(INDIRECT(ADDRESS(ROW()-G1111,7)),D:D,0)),J1111,INDIRECT(ADDRESS(MATCH(INDIRECT(ADDRESS(ROW()-G1111,7)),D:D,0),1))),J1111)</f>
        <v/>
      </c>
      <c r="L1111" s="7">
        <f t="shared" ca="1" si="199"/>
        <v>0</v>
      </c>
      <c r="M1111" s="7" t="str">
        <f t="shared" ca="1" si="201"/>
        <v/>
      </c>
      <c r="N1111" s="7">
        <f t="shared" ca="1" si="200"/>
        <v>0</v>
      </c>
      <c r="O1111" s="9" t="str">
        <f ca="1">IF(N1111&gt;-1,INDIRECT(ADDRESS(ROW(),13)),IF(N1111&lt;N1110,CONCATENATE("&lt;page-count count=",CHAR(34),1+LARGE(N:N,1)-LARGE(N:N,2),CHAR(34),"/&gt;"),INDIRECT(ADDRESS(ROW()-1,13))))</f>
        <v/>
      </c>
      <c r="P1111" s="1">
        <f>IF(ROW()&lt;$S$4+2,IF('XML a procesar'!A1110="",P1110,IF(MID('XML a procesar'!A1110,1,1)="&lt;",P1110,P1110+1)),P1110)</f>
        <v>1</v>
      </c>
    </row>
    <row r="1112" spans="1:16" x14ac:dyDescent="0.25">
      <c r="A1112" s="1" t="str">
        <f>IF('XML a procesar'!A1111&gt;0,'XML a procesar'!A1111,"")</f>
        <v/>
      </c>
      <c r="B1112" s="7">
        <f t="shared" si="194"/>
        <v>0</v>
      </c>
      <c r="C1112" s="1">
        <f t="shared" si="191"/>
        <v>0</v>
      </c>
      <c r="D1112" s="1">
        <f t="shared" si="192"/>
        <v>0</v>
      </c>
      <c r="E1112" s="1">
        <f t="shared" si="193"/>
        <v>0</v>
      </c>
      <c r="F1112" s="1" t="str">
        <f t="shared" ca="1" si="195"/>
        <v/>
      </c>
      <c r="G1112" s="1">
        <f t="shared" ca="1" si="196"/>
        <v>0</v>
      </c>
      <c r="H1112" s="1">
        <f ca="1">IF(AND(G1111&gt;0,G1112&gt;G1111,NOT(ISERROR(MATCH(G1111,D:D,0)))),H1111+1,H1111)</f>
        <v>0</v>
      </c>
      <c r="I1112" s="1">
        <f t="shared" ca="1" si="197"/>
        <v>0</v>
      </c>
      <c r="J1112" s="7" t="str">
        <f t="shared" ca="1" si="198"/>
        <v/>
      </c>
      <c r="K1112" s="1" t="str">
        <f ca="1">IF(J1112="Linea_para_MAIL_creada_por_LuXML",IF(ISERROR(MATCH(INDIRECT(ADDRESS(ROW()-G1112,7)),D:D,0)),J1112,INDIRECT(ADDRESS(MATCH(INDIRECT(ADDRESS(ROW()-G1112,7)),D:D,0),1))),J1112)</f>
        <v/>
      </c>
      <c r="L1112" s="7">
        <f t="shared" ca="1" si="199"/>
        <v>0</v>
      </c>
      <c r="M1112" s="7" t="str">
        <f t="shared" ca="1" si="201"/>
        <v/>
      </c>
      <c r="N1112" s="7">
        <f t="shared" ca="1" si="200"/>
        <v>0</v>
      </c>
      <c r="O1112" s="9" t="str">
        <f ca="1">IF(N1112&gt;-1,INDIRECT(ADDRESS(ROW(),13)),IF(N1112&lt;N1111,CONCATENATE("&lt;page-count count=",CHAR(34),1+LARGE(N:N,1)-LARGE(N:N,2),CHAR(34),"/&gt;"),INDIRECT(ADDRESS(ROW()-1,13))))</f>
        <v/>
      </c>
      <c r="P1112" s="1">
        <f>IF(ROW()&lt;$S$4+2,IF('XML a procesar'!A1111="",P1111,IF(MID('XML a procesar'!A1111,1,1)="&lt;",P1111,P1111+1)),P1111)</f>
        <v>1</v>
      </c>
    </row>
    <row r="1113" spans="1:16" x14ac:dyDescent="0.25">
      <c r="A1113" s="1" t="str">
        <f>IF('XML a procesar'!A1112&gt;0,'XML a procesar'!A1112,"")</f>
        <v/>
      </c>
      <c r="B1113" s="7">
        <f t="shared" si="194"/>
        <v>0</v>
      </c>
      <c r="C1113" s="1">
        <f t="shared" si="191"/>
        <v>0</v>
      </c>
      <c r="D1113" s="1">
        <f t="shared" si="192"/>
        <v>0</v>
      </c>
      <c r="E1113" s="1">
        <f t="shared" si="193"/>
        <v>0</v>
      </c>
      <c r="F1113" s="1" t="str">
        <f t="shared" ca="1" si="195"/>
        <v/>
      </c>
      <c r="G1113" s="1">
        <f t="shared" ca="1" si="196"/>
        <v>0</v>
      </c>
      <c r="H1113" s="1">
        <f ca="1">IF(AND(G1112&gt;0,G1113&gt;G1112,NOT(ISERROR(MATCH(G1112,D:D,0)))),H1112+1,H1112)</f>
        <v>0</v>
      </c>
      <c r="I1113" s="1">
        <f t="shared" ca="1" si="197"/>
        <v>0</v>
      </c>
      <c r="J1113" s="7" t="str">
        <f t="shared" ca="1" si="198"/>
        <v/>
      </c>
      <c r="K1113" s="1" t="str">
        <f ca="1">IF(J1113="Linea_para_MAIL_creada_por_LuXML",IF(ISERROR(MATCH(INDIRECT(ADDRESS(ROW()-G1113,7)),D:D,0)),J1113,INDIRECT(ADDRESS(MATCH(INDIRECT(ADDRESS(ROW()-G1113,7)),D:D,0),1))),J1113)</f>
        <v/>
      </c>
      <c r="L1113" s="7">
        <f t="shared" ca="1" si="199"/>
        <v>0</v>
      </c>
      <c r="M1113" s="7" t="str">
        <f t="shared" ca="1" si="201"/>
        <v/>
      </c>
      <c r="N1113" s="7">
        <f t="shared" ca="1" si="200"/>
        <v>0</v>
      </c>
      <c r="O1113" s="9" t="str">
        <f ca="1">IF(N1113&gt;-1,INDIRECT(ADDRESS(ROW(),13)),IF(N1113&lt;N1112,CONCATENATE("&lt;page-count count=",CHAR(34),1+LARGE(N:N,1)-LARGE(N:N,2),CHAR(34),"/&gt;"),INDIRECT(ADDRESS(ROW()-1,13))))</f>
        <v/>
      </c>
      <c r="P1113" s="1">
        <f>IF(ROW()&lt;$S$4+2,IF('XML a procesar'!A1112="",P1112,IF(MID('XML a procesar'!A1112,1,1)="&lt;",P1112,P1112+1)),P1112)</f>
        <v>1</v>
      </c>
    </row>
    <row r="1114" spans="1:16" x14ac:dyDescent="0.25">
      <c r="A1114" s="1" t="str">
        <f>IF('XML a procesar'!A1113&gt;0,'XML a procesar'!A1113,"")</f>
        <v/>
      </c>
      <c r="B1114" s="7">
        <f t="shared" si="194"/>
        <v>0</v>
      </c>
      <c r="C1114" s="1">
        <f t="shared" si="191"/>
        <v>0</v>
      </c>
      <c r="D1114" s="1">
        <f t="shared" si="192"/>
        <v>0</v>
      </c>
      <c r="E1114" s="1">
        <f t="shared" si="193"/>
        <v>0</v>
      </c>
      <c r="F1114" s="1" t="str">
        <f t="shared" ca="1" si="195"/>
        <v/>
      </c>
      <c r="G1114" s="1">
        <f t="shared" ca="1" si="196"/>
        <v>0</v>
      </c>
      <c r="H1114" s="1">
        <f ca="1">IF(AND(G1113&gt;0,G1114&gt;G1113,NOT(ISERROR(MATCH(G1113,D:D,0)))),H1113+1,H1113)</f>
        <v>0</v>
      </c>
      <c r="I1114" s="1">
        <f t="shared" ca="1" si="197"/>
        <v>0</v>
      </c>
      <c r="J1114" s="7" t="str">
        <f t="shared" ca="1" si="198"/>
        <v/>
      </c>
      <c r="K1114" s="1" t="str">
        <f ca="1">IF(J1114="Linea_para_MAIL_creada_por_LuXML",IF(ISERROR(MATCH(INDIRECT(ADDRESS(ROW()-G1114,7)),D:D,0)),J1114,INDIRECT(ADDRESS(MATCH(INDIRECT(ADDRESS(ROW()-G1114,7)),D:D,0),1))),J1114)</f>
        <v/>
      </c>
      <c r="L1114" s="7">
        <f t="shared" ca="1" si="199"/>
        <v>0</v>
      </c>
      <c r="M1114" s="7" t="str">
        <f t="shared" ca="1" si="201"/>
        <v/>
      </c>
      <c r="N1114" s="7">
        <f t="shared" ca="1" si="200"/>
        <v>0</v>
      </c>
      <c r="O1114" s="9" t="str">
        <f ca="1">IF(N1114&gt;-1,INDIRECT(ADDRESS(ROW(),13)),IF(N1114&lt;N1113,CONCATENATE("&lt;page-count count=",CHAR(34),1+LARGE(N:N,1)-LARGE(N:N,2),CHAR(34),"/&gt;"),INDIRECT(ADDRESS(ROW()-1,13))))</f>
        <v/>
      </c>
      <c r="P1114" s="1">
        <f>IF(ROW()&lt;$S$4+2,IF('XML a procesar'!A1113="",P1113,IF(MID('XML a procesar'!A1113,1,1)="&lt;",P1113,P1113+1)),P1113)</f>
        <v>1</v>
      </c>
    </row>
    <row r="1115" spans="1:16" x14ac:dyDescent="0.25">
      <c r="A1115" s="1" t="str">
        <f>IF('XML a procesar'!A1114&gt;0,'XML a procesar'!A1114,"")</f>
        <v/>
      </c>
      <c r="B1115" s="7">
        <f t="shared" si="194"/>
        <v>0</v>
      </c>
      <c r="C1115" s="1">
        <f t="shared" si="191"/>
        <v>0</v>
      </c>
      <c r="D1115" s="1">
        <f t="shared" si="192"/>
        <v>0</v>
      </c>
      <c r="E1115" s="1">
        <f t="shared" si="193"/>
        <v>0</v>
      </c>
      <c r="F1115" s="1" t="str">
        <f t="shared" ca="1" si="195"/>
        <v/>
      </c>
      <c r="G1115" s="1">
        <f t="shared" ca="1" si="196"/>
        <v>0</v>
      </c>
      <c r="H1115" s="1">
        <f ca="1">IF(AND(G1114&gt;0,G1115&gt;G1114,NOT(ISERROR(MATCH(G1114,D:D,0)))),H1114+1,H1114)</f>
        <v>0</v>
      </c>
      <c r="I1115" s="1">
        <f t="shared" ca="1" si="197"/>
        <v>0</v>
      </c>
      <c r="J1115" s="7" t="str">
        <f t="shared" ca="1" si="198"/>
        <v/>
      </c>
      <c r="K1115" s="1" t="str">
        <f ca="1">IF(J1115="Linea_para_MAIL_creada_por_LuXML",IF(ISERROR(MATCH(INDIRECT(ADDRESS(ROW()-G1115,7)),D:D,0)),J1115,INDIRECT(ADDRESS(MATCH(INDIRECT(ADDRESS(ROW()-G1115,7)),D:D,0),1))),J1115)</f>
        <v/>
      </c>
      <c r="L1115" s="7">
        <f t="shared" ca="1" si="199"/>
        <v>0</v>
      </c>
      <c r="M1115" s="7" t="str">
        <f t="shared" ca="1" si="201"/>
        <v/>
      </c>
      <c r="N1115" s="7">
        <f t="shared" ca="1" si="200"/>
        <v>0</v>
      </c>
      <c r="O1115" s="9" t="str">
        <f ca="1">IF(N1115&gt;-1,INDIRECT(ADDRESS(ROW(),13)),IF(N1115&lt;N1114,CONCATENATE("&lt;page-count count=",CHAR(34),1+LARGE(N:N,1)-LARGE(N:N,2),CHAR(34),"/&gt;"),INDIRECT(ADDRESS(ROW()-1,13))))</f>
        <v/>
      </c>
      <c r="P1115" s="1">
        <f>IF(ROW()&lt;$S$4+2,IF('XML a procesar'!A1114="",P1114,IF(MID('XML a procesar'!A1114,1,1)="&lt;",P1114,P1114+1)),P1114)</f>
        <v>1</v>
      </c>
    </row>
    <row r="1116" spans="1:16" x14ac:dyDescent="0.25">
      <c r="A1116" s="1" t="str">
        <f>IF('XML a procesar'!A1115&gt;0,'XML a procesar'!A1115,"")</f>
        <v/>
      </c>
      <c r="B1116" s="7">
        <f t="shared" si="194"/>
        <v>0</v>
      </c>
      <c r="C1116" s="1">
        <f t="shared" si="191"/>
        <v>0</v>
      </c>
      <c r="D1116" s="1">
        <f t="shared" si="192"/>
        <v>0</v>
      </c>
      <c r="E1116" s="1">
        <f t="shared" si="193"/>
        <v>0</v>
      </c>
      <c r="F1116" s="1" t="str">
        <f t="shared" ca="1" si="195"/>
        <v/>
      </c>
      <c r="G1116" s="1">
        <f t="shared" ca="1" si="196"/>
        <v>0</v>
      </c>
      <c r="H1116" s="1">
        <f ca="1">IF(AND(G1115&gt;0,G1116&gt;G1115,NOT(ISERROR(MATCH(G1115,D:D,0)))),H1115+1,H1115)</f>
        <v>0</v>
      </c>
      <c r="I1116" s="1">
        <f t="shared" ca="1" si="197"/>
        <v>0</v>
      </c>
      <c r="J1116" s="7" t="str">
        <f t="shared" ca="1" si="198"/>
        <v/>
      </c>
      <c r="K1116" s="1" t="str">
        <f ca="1">IF(J1116="Linea_para_MAIL_creada_por_LuXML",IF(ISERROR(MATCH(INDIRECT(ADDRESS(ROW()-G1116,7)),D:D,0)),J1116,INDIRECT(ADDRESS(MATCH(INDIRECT(ADDRESS(ROW()-G1116,7)),D:D,0),1))),J1116)</f>
        <v/>
      </c>
      <c r="L1116" s="7">
        <f t="shared" ca="1" si="199"/>
        <v>0</v>
      </c>
      <c r="M1116" s="7" t="str">
        <f t="shared" ca="1" si="201"/>
        <v/>
      </c>
      <c r="N1116" s="7">
        <f t="shared" ca="1" si="200"/>
        <v>0</v>
      </c>
      <c r="O1116" s="9" t="str">
        <f ca="1">IF(N1116&gt;-1,INDIRECT(ADDRESS(ROW(),13)),IF(N1116&lt;N1115,CONCATENATE("&lt;page-count count=",CHAR(34),1+LARGE(N:N,1)-LARGE(N:N,2),CHAR(34),"/&gt;"),INDIRECT(ADDRESS(ROW()-1,13))))</f>
        <v/>
      </c>
      <c r="P1116" s="1">
        <f>IF(ROW()&lt;$S$4+2,IF('XML a procesar'!A1115="",P1115,IF(MID('XML a procesar'!A1115,1,1)="&lt;",P1115,P1115+1)),P1115)</f>
        <v>1</v>
      </c>
    </row>
    <row r="1117" spans="1:16" x14ac:dyDescent="0.25">
      <c r="A1117" s="1" t="str">
        <f>IF('XML a procesar'!A1116&gt;0,'XML a procesar'!A1116,"")</f>
        <v/>
      </c>
      <c r="B1117" s="7">
        <f t="shared" si="194"/>
        <v>0</v>
      </c>
      <c r="C1117" s="1">
        <f t="shared" si="191"/>
        <v>0</v>
      </c>
      <c r="D1117" s="1">
        <f t="shared" si="192"/>
        <v>0</v>
      </c>
      <c r="E1117" s="1">
        <f t="shared" si="193"/>
        <v>0</v>
      </c>
      <c r="F1117" s="1" t="str">
        <f t="shared" ca="1" si="195"/>
        <v/>
      </c>
      <c r="G1117" s="1">
        <f t="shared" ca="1" si="196"/>
        <v>0</v>
      </c>
      <c r="H1117" s="1">
        <f ca="1">IF(AND(G1116&gt;0,G1117&gt;G1116,NOT(ISERROR(MATCH(G1116,D:D,0)))),H1116+1,H1116)</f>
        <v>0</v>
      </c>
      <c r="I1117" s="1">
        <f t="shared" ca="1" si="197"/>
        <v>0</v>
      </c>
      <c r="J1117" s="7" t="str">
        <f t="shared" ca="1" si="198"/>
        <v/>
      </c>
      <c r="K1117" s="1" t="str">
        <f ca="1">IF(J1117="Linea_para_MAIL_creada_por_LuXML",IF(ISERROR(MATCH(INDIRECT(ADDRESS(ROW()-G1117,7)),D:D,0)),J1117,INDIRECT(ADDRESS(MATCH(INDIRECT(ADDRESS(ROW()-G1117,7)),D:D,0),1))),J1117)</f>
        <v/>
      </c>
      <c r="L1117" s="7">
        <f t="shared" ca="1" si="199"/>
        <v>0</v>
      </c>
      <c r="M1117" s="7" t="str">
        <f t="shared" ca="1" si="201"/>
        <v/>
      </c>
      <c r="N1117" s="7">
        <f t="shared" ca="1" si="200"/>
        <v>0</v>
      </c>
      <c r="O1117" s="9" t="str">
        <f ca="1">IF(N1117&gt;-1,INDIRECT(ADDRESS(ROW(),13)),IF(N1117&lt;N1116,CONCATENATE("&lt;page-count count=",CHAR(34),1+LARGE(N:N,1)-LARGE(N:N,2),CHAR(34),"/&gt;"),INDIRECT(ADDRESS(ROW()-1,13))))</f>
        <v/>
      </c>
      <c r="P1117" s="1">
        <f>IF(ROW()&lt;$S$4+2,IF('XML a procesar'!A1116="",P1116,IF(MID('XML a procesar'!A1116,1,1)="&lt;",P1116,P1116+1)),P1116)</f>
        <v>1</v>
      </c>
    </row>
    <row r="1118" spans="1:16" x14ac:dyDescent="0.25">
      <c r="A1118" s="1" t="str">
        <f>IF('XML a procesar'!A1117&gt;0,'XML a procesar'!A1117,"")</f>
        <v/>
      </c>
      <c r="B1118" s="7">
        <f t="shared" si="194"/>
        <v>0</v>
      </c>
      <c r="C1118" s="1">
        <f t="shared" si="191"/>
        <v>0</v>
      </c>
      <c r="D1118" s="1">
        <f t="shared" si="192"/>
        <v>0</v>
      </c>
      <c r="E1118" s="1">
        <f t="shared" si="193"/>
        <v>0</v>
      </c>
      <c r="F1118" s="1" t="str">
        <f t="shared" ca="1" si="195"/>
        <v/>
      </c>
      <c r="G1118" s="1">
        <f t="shared" ca="1" si="196"/>
        <v>0</v>
      </c>
      <c r="H1118" s="1">
        <f ca="1">IF(AND(G1117&gt;0,G1118&gt;G1117,NOT(ISERROR(MATCH(G1117,D:D,0)))),H1117+1,H1117)</f>
        <v>0</v>
      </c>
      <c r="I1118" s="1">
        <f t="shared" ca="1" si="197"/>
        <v>0</v>
      </c>
      <c r="J1118" s="7" t="str">
        <f t="shared" ca="1" si="198"/>
        <v/>
      </c>
      <c r="K1118" s="1" t="str">
        <f ca="1">IF(J1118="Linea_para_MAIL_creada_por_LuXML",IF(ISERROR(MATCH(INDIRECT(ADDRESS(ROW()-G1118,7)),D:D,0)),J1118,INDIRECT(ADDRESS(MATCH(INDIRECT(ADDRESS(ROW()-G1118,7)),D:D,0),1))),J1118)</f>
        <v/>
      </c>
      <c r="L1118" s="7">
        <f t="shared" ca="1" si="199"/>
        <v>0</v>
      </c>
      <c r="M1118" s="7" t="str">
        <f t="shared" ca="1" si="201"/>
        <v/>
      </c>
      <c r="N1118" s="7">
        <f t="shared" ca="1" si="200"/>
        <v>0</v>
      </c>
      <c r="O1118" s="9" t="str">
        <f ca="1">IF(N1118&gt;-1,INDIRECT(ADDRESS(ROW(),13)),IF(N1118&lt;N1117,CONCATENATE("&lt;page-count count=",CHAR(34),1+LARGE(N:N,1)-LARGE(N:N,2),CHAR(34),"/&gt;"),INDIRECT(ADDRESS(ROW()-1,13))))</f>
        <v/>
      </c>
      <c r="P1118" s="1">
        <f>IF(ROW()&lt;$S$4+2,IF('XML a procesar'!A1117="",P1117,IF(MID('XML a procesar'!A1117,1,1)="&lt;",P1117,P1117+1)),P1117)</f>
        <v>1</v>
      </c>
    </row>
    <row r="1119" spans="1:16" x14ac:dyDescent="0.25">
      <c r="A1119" s="1" t="str">
        <f>IF('XML a procesar'!A1118&gt;0,'XML a procesar'!A1118,"")</f>
        <v/>
      </c>
      <c r="B1119" s="7">
        <f t="shared" si="194"/>
        <v>0</v>
      </c>
      <c r="C1119" s="1">
        <f t="shared" si="191"/>
        <v>0</v>
      </c>
      <c r="D1119" s="1">
        <f t="shared" si="192"/>
        <v>0</v>
      </c>
      <c r="E1119" s="1">
        <f t="shared" si="193"/>
        <v>0</v>
      </c>
      <c r="F1119" s="1" t="str">
        <f t="shared" ca="1" si="195"/>
        <v/>
      </c>
      <c r="G1119" s="1">
        <f t="shared" ca="1" si="196"/>
        <v>0</v>
      </c>
      <c r="H1119" s="1">
        <f ca="1">IF(AND(G1118&gt;0,G1119&gt;G1118,NOT(ISERROR(MATCH(G1118,D:D,0)))),H1118+1,H1118)</f>
        <v>0</v>
      </c>
      <c r="I1119" s="1">
        <f t="shared" ca="1" si="197"/>
        <v>0</v>
      </c>
      <c r="J1119" s="7" t="str">
        <f t="shared" ca="1" si="198"/>
        <v/>
      </c>
      <c r="K1119" s="1" t="str">
        <f ca="1">IF(J1119="Linea_para_MAIL_creada_por_LuXML",IF(ISERROR(MATCH(INDIRECT(ADDRESS(ROW()-G1119,7)),D:D,0)),J1119,INDIRECT(ADDRESS(MATCH(INDIRECT(ADDRESS(ROW()-G1119,7)),D:D,0),1))),J1119)</f>
        <v/>
      </c>
      <c r="L1119" s="7">
        <f t="shared" ca="1" si="199"/>
        <v>0</v>
      </c>
      <c r="M1119" s="7" t="str">
        <f t="shared" ca="1" si="201"/>
        <v/>
      </c>
      <c r="N1119" s="7">
        <f t="shared" ca="1" si="200"/>
        <v>0</v>
      </c>
      <c r="O1119" s="9" t="str">
        <f ca="1">IF(N1119&gt;-1,INDIRECT(ADDRESS(ROW(),13)),IF(N1119&lt;N1118,CONCATENATE("&lt;page-count count=",CHAR(34),1+LARGE(N:N,1)-LARGE(N:N,2),CHAR(34),"/&gt;"),INDIRECT(ADDRESS(ROW()-1,13))))</f>
        <v/>
      </c>
      <c r="P1119" s="1">
        <f>IF(ROW()&lt;$S$4+2,IF('XML a procesar'!A1118="",P1118,IF(MID('XML a procesar'!A1118,1,1)="&lt;",P1118,P1118+1)),P1118)</f>
        <v>1</v>
      </c>
    </row>
    <row r="1120" spans="1:16" x14ac:dyDescent="0.25">
      <c r="A1120" s="1" t="str">
        <f>IF('XML a procesar'!A1119&gt;0,'XML a procesar'!A1119,"")</f>
        <v/>
      </c>
      <c r="B1120" s="7">
        <f t="shared" si="194"/>
        <v>0</v>
      </c>
      <c r="C1120" s="1">
        <f t="shared" si="191"/>
        <v>0</v>
      </c>
      <c r="D1120" s="1">
        <f t="shared" si="192"/>
        <v>0</v>
      </c>
      <c r="E1120" s="1">
        <f t="shared" si="193"/>
        <v>0</v>
      </c>
      <c r="F1120" s="1" t="str">
        <f t="shared" ca="1" si="195"/>
        <v/>
      </c>
      <c r="G1120" s="1">
        <f t="shared" ca="1" si="196"/>
        <v>0</v>
      </c>
      <c r="H1120" s="1">
        <f ca="1">IF(AND(G1119&gt;0,G1120&gt;G1119,NOT(ISERROR(MATCH(G1119,D:D,0)))),H1119+1,H1119)</f>
        <v>0</v>
      </c>
      <c r="I1120" s="1">
        <f t="shared" ca="1" si="197"/>
        <v>0</v>
      </c>
      <c r="J1120" s="7" t="str">
        <f t="shared" ca="1" si="198"/>
        <v/>
      </c>
      <c r="K1120" s="1" t="str">
        <f ca="1">IF(J1120="Linea_para_MAIL_creada_por_LuXML",IF(ISERROR(MATCH(INDIRECT(ADDRESS(ROW()-G1120,7)),D:D,0)),J1120,INDIRECT(ADDRESS(MATCH(INDIRECT(ADDRESS(ROW()-G1120,7)),D:D,0),1))),J1120)</f>
        <v/>
      </c>
      <c r="L1120" s="7">
        <f t="shared" ca="1" si="199"/>
        <v>0</v>
      </c>
      <c r="M1120" s="7" t="str">
        <f t="shared" ca="1" si="201"/>
        <v/>
      </c>
      <c r="N1120" s="7">
        <f t="shared" ca="1" si="200"/>
        <v>0</v>
      </c>
      <c r="O1120" s="9" t="str">
        <f ca="1">IF(N1120&gt;-1,INDIRECT(ADDRESS(ROW(),13)),IF(N1120&lt;N1119,CONCATENATE("&lt;page-count count=",CHAR(34),1+LARGE(N:N,1)-LARGE(N:N,2),CHAR(34),"/&gt;"),INDIRECT(ADDRESS(ROW()-1,13))))</f>
        <v/>
      </c>
      <c r="P1120" s="1">
        <f>IF(ROW()&lt;$S$4+2,IF('XML a procesar'!A1119="",P1119,IF(MID('XML a procesar'!A1119,1,1)="&lt;",P1119,P1119+1)),P1119)</f>
        <v>1</v>
      </c>
    </row>
    <row r="1121" spans="1:16" x14ac:dyDescent="0.25">
      <c r="A1121" s="1" t="str">
        <f>IF('XML a procesar'!A1120&gt;0,'XML a procesar'!A1120,"")</f>
        <v/>
      </c>
      <c r="B1121" s="7">
        <f t="shared" si="194"/>
        <v>0</v>
      </c>
      <c r="C1121" s="1">
        <f t="shared" si="191"/>
        <v>0</v>
      </c>
      <c r="D1121" s="1">
        <f t="shared" si="192"/>
        <v>0</v>
      </c>
      <c r="E1121" s="1">
        <f t="shared" si="193"/>
        <v>0</v>
      </c>
      <c r="F1121" s="1" t="str">
        <f t="shared" ca="1" si="195"/>
        <v/>
      </c>
      <c r="G1121" s="1">
        <f t="shared" ca="1" si="196"/>
        <v>0</v>
      </c>
      <c r="H1121" s="1">
        <f ca="1">IF(AND(G1120&gt;0,G1121&gt;G1120,NOT(ISERROR(MATCH(G1120,D:D,0)))),H1120+1,H1120)</f>
        <v>0</v>
      </c>
      <c r="I1121" s="1">
        <f t="shared" ca="1" si="197"/>
        <v>0</v>
      </c>
      <c r="J1121" s="7" t="str">
        <f t="shared" ca="1" si="198"/>
        <v/>
      </c>
      <c r="K1121" s="1" t="str">
        <f ca="1">IF(J1121="Linea_para_MAIL_creada_por_LuXML",IF(ISERROR(MATCH(INDIRECT(ADDRESS(ROW()-G1121,7)),D:D,0)),J1121,INDIRECT(ADDRESS(MATCH(INDIRECT(ADDRESS(ROW()-G1121,7)),D:D,0),1))),J1121)</f>
        <v/>
      </c>
      <c r="L1121" s="7">
        <f t="shared" ca="1" si="199"/>
        <v>0</v>
      </c>
      <c r="M1121" s="7" t="str">
        <f t="shared" ca="1" si="201"/>
        <v/>
      </c>
      <c r="N1121" s="7">
        <f t="shared" ca="1" si="200"/>
        <v>0</v>
      </c>
      <c r="O1121" s="9" t="str">
        <f ca="1">IF(N1121&gt;-1,INDIRECT(ADDRESS(ROW(),13)),IF(N1121&lt;N1120,CONCATENATE("&lt;page-count count=",CHAR(34),1+LARGE(N:N,1)-LARGE(N:N,2),CHAR(34),"/&gt;"),INDIRECT(ADDRESS(ROW()-1,13))))</f>
        <v/>
      </c>
      <c r="P1121" s="1">
        <f>IF(ROW()&lt;$S$4+2,IF('XML a procesar'!A1120="",P1120,IF(MID('XML a procesar'!A1120,1,1)="&lt;",P1120,P1120+1)),P1120)</f>
        <v>1</v>
      </c>
    </row>
    <row r="1122" spans="1:16" x14ac:dyDescent="0.25">
      <c r="A1122" s="1" t="str">
        <f>IF('XML a procesar'!A1121&gt;0,'XML a procesar'!A1121,"")</f>
        <v/>
      </c>
      <c r="B1122" s="7">
        <f t="shared" si="194"/>
        <v>0</v>
      </c>
      <c r="C1122" s="1">
        <f t="shared" si="191"/>
        <v>0</v>
      </c>
      <c r="D1122" s="1">
        <f t="shared" si="192"/>
        <v>0</v>
      </c>
      <c r="E1122" s="1">
        <f t="shared" si="193"/>
        <v>0</v>
      </c>
      <c r="F1122" s="1" t="str">
        <f t="shared" ca="1" si="195"/>
        <v/>
      </c>
      <c r="G1122" s="1">
        <f t="shared" ca="1" si="196"/>
        <v>0</v>
      </c>
      <c r="H1122" s="1">
        <f ca="1">IF(AND(G1121&gt;0,G1122&gt;G1121,NOT(ISERROR(MATCH(G1121,D:D,0)))),H1121+1,H1121)</f>
        <v>0</v>
      </c>
      <c r="I1122" s="1">
        <f t="shared" ca="1" si="197"/>
        <v>0</v>
      </c>
      <c r="J1122" s="7" t="str">
        <f t="shared" ca="1" si="198"/>
        <v/>
      </c>
      <c r="K1122" s="1" t="str">
        <f ca="1">IF(J1122="Linea_para_MAIL_creada_por_LuXML",IF(ISERROR(MATCH(INDIRECT(ADDRESS(ROW()-G1122,7)),D:D,0)),J1122,INDIRECT(ADDRESS(MATCH(INDIRECT(ADDRESS(ROW()-G1122,7)),D:D,0),1))),J1122)</f>
        <v/>
      </c>
      <c r="L1122" s="7">
        <f t="shared" ca="1" si="199"/>
        <v>0</v>
      </c>
      <c r="M1122" s="7" t="str">
        <f t="shared" ca="1" si="201"/>
        <v/>
      </c>
      <c r="N1122" s="7">
        <f t="shared" ca="1" si="200"/>
        <v>0</v>
      </c>
      <c r="O1122" s="9" t="str">
        <f ca="1">IF(N1122&gt;-1,INDIRECT(ADDRESS(ROW(),13)),IF(N1122&lt;N1121,CONCATENATE("&lt;page-count count=",CHAR(34),1+LARGE(N:N,1)-LARGE(N:N,2),CHAR(34),"/&gt;"),INDIRECT(ADDRESS(ROW()-1,13))))</f>
        <v/>
      </c>
      <c r="P1122" s="1">
        <f>IF(ROW()&lt;$S$4+2,IF('XML a procesar'!A1121="",P1121,IF(MID('XML a procesar'!A1121,1,1)="&lt;",P1121,P1121+1)),P1121)</f>
        <v>1</v>
      </c>
    </row>
    <row r="1123" spans="1:16" x14ac:dyDescent="0.25">
      <c r="A1123" s="1" t="str">
        <f>IF('XML a procesar'!A1122&gt;0,'XML a procesar'!A1122,"")</f>
        <v/>
      </c>
      <c r="B1123" s="7">
        <f t="shared" si="194"/>
        <v>0</v>
      </c>
      <c r="C1123" s="1">
        <f t="shared" si="191"/>
        <v>0</v>
      </c>
      <c r="D1123" s="1">
        <f t="shared" si="192"/>
        <v>0</v>
      </c>
      <c r="E1123" s="1">
        <f t="shared" si="193"/>
        <v>0</v>
      </c>
      <c r="F1123" s="1" t="str">
        <f t="shared" ca="1" si="195"/>
        <v/>
      </c>
      <c r="G1123" s="1">
        <f t="shared" ca="1" si="196"/>
        <v>0</v>
      </c>
      <c r="H1123" s="1">
        <f ca="1">IF(AND(G1122&gt;0,G1123&gt;G1122,NOT(ISERROR(MATCH(G1122,D:D,0)))),H1122+1,H1122)</f>
        <v>0</v>
      </c>
      <c r="I1123" s="1">
        <f t="shared" ca="1" si="197"/>
        <v>0</v>
      </c>
      <c r="J1123" s="7" t="str">
        <f t="shared" ca="1" si="198"/>
        <v/>
      </c>
      <c r="K1123" s="1" t="str">
        <f ca="1">IF(J1123="Linea_para_MAIL_creada_por_LuXML",IF(ISERROR(MATCH(INDIRECT(ADDRESS(ROW()-G1123,7)),D:D,0)),J1123,INDIRECT(ADDRESS(MATCH(INDIRECT(ADDRESS(ROW()-G1123,7)),D:D,0),1))),J1123)</f>
        <v/>
      </c>
      <c r="L1123" s="7">
        <f t="shared" ca="1" si="199"/>
        <v>0</v>
      </c>
      <c r="M1123" s="7" t="str">
        <f t="shared" ca="1" si="201"/>
        <v/>
      </c>
      <c r="N1123" s="7">
        <f t="shared" ca="1" si="200"/>
        <v>0</v>
      </c>
      <c r="O1123" s="9" t="str">
        <f ca="1">IF(N1123&gt;-1,INDIRECT(ADDRESS(ROW(),13)),IF(N1123&lt;N1122,CONCATENATE("&lt;page-count count=",CHAR(34),1+LARGE(N:N,1)-LARGE(N:N,2),CHAR(34),"/&gt;"),INDIRECT(ADDRESS(ROW()-1,13))))</f>
        <v/>
      </c>
      <c r="P1123" s="1">
        <f>IF(ROW()&lt;$S$4+2,IF('XML a procesar'!A1122="",P1122,IF(MID('XML a procesar'!A1122,1,1)="&lt;",P1122,P1122+1)),P1122)</f>
        <v>1</v>
      </c>
    </row>
    <row r="1124" spans="1:16" x14ac:dyDescent="0.25">
      <c r="A1124" s="1" t="str">
        <f>IF('XML a procesar'!A1123&gt;0,'XML a procesar'!A1123,"")</f>
        <v/>
      </c>
      <c r="B1124" s="7">
        <f t="shared" si="194"/>
        <v>0</v>
      </c>
      <c r="C1124" s="1">
        <f t="shared" si="191"/>
        <v>0</v>
      </c>
      <c r="D1124" s="1">
        <f t="shared" si="192"/>
        <v>0</v>
      </c>
      <c r="E1124" s="1">
        <f t="shared" si="193"/>
        <v>0</v>
      </c>
      <c r="F1124" s="1" t="str">
        <f t="shared" ca="1" si="195"/>
        <v/>
      </c>
      <c r="G1124" s="1">
        <f t="shared" ca="1" si="196"/>
        <v>0</v>
      </c>
      <c r="H1124" s="1">
        <f ca="1">IF(AND(G1123&gt;0,G1124&gt;G1123,NOT(ISERROR(MATCH(G1123,D:D,0)))),H1123+1,H1123)</f>
        <v>0</v>
      </c>
      <c r="I1124" s="1">
        <f t="shared" ca="1" si="197"/>
        <v>0</v>
      </c>
      <c r="J1124" s="7" t="str">
        <f t="shared" ca="1" si="198"/>
        <v/>
      </c>
      <c r="K1124" s="1" t="str">
        <f ca="1">IF(J1124="Linea_para_MAIL_creada_por_LuXML",IF(ISERROR(MATCH(INDIRECT(ADDRESS(ROW()-G1124,7)),D:D,0)),J1124,INDIRECT(ADDRESS(MATCH(INDIRECT(ADDRESS(ROW()-G1124,7)),D:D,0),1))),J1124)</f>
        <v/>
      </c>
      <c r="L1124" s="7">
        <f t="shared" ca="1" si="199"/>
        <v>0</v>
      </c>
      <c r="M1124" s="7" t="str">
        <f t="shared" ca="1" si="201"/>
        <v/>
      </c>
      <c r="N1124" s="7">
        <f t="shared" ca="1" si="200"/>
        <v>0</v>
      </c>
      <c r="O1124" s="9" t="str">
        <f ca="1">IF(N1124&gt;-1,INDIRECT(ADDRESS(ROW(),13)),IF(N1124&lt;N1123,CONCATENATE("&lt;page-count count=",CHAR(34),1+LARGE(N:N,1)-LARGE(N:N,2),CHAR(34),"/&gt;"),INDIRECT(ADDRESS(ROW()-1,13))))</f>
        <v/>
      </c>
      <c r="P1124" s="1">
        <f>IF(ROW()&lt;$S$4+2,IF('XML a procesar'!A1123="",P1123,IF(MID('XML a procesar'!A1123,1,1)="&lt;",P1123,P1123+1)),P1123)</f>
        <v>1</v>
      </c>
    </row>
    <row r="1125" spans="1:16" x14ac:dyDescent="0.25">
      <c r="A1125" s="1" t="str">
        <f>IF('XML a procesar'!A1124&gt;0,'XML a procesar'!A1124,"")</f>
        <v/>
      </c>
      <c r="B1125" s="7">
        <f t="shared" si="194"/>
        <v>0</v>
      </c>
      <c r="C1125" s="1">
        <f t="shared" si="191"/>
        <v>0</v>
      </c>
      <c r="D1125" s="1">
        <f t="shared" si="192"/>
        <v>0</v>
      </c>
      <c r="E1125" s="1">
        <f t="shared" si="193"/>
        <v>0</v>
      </c>
      <c r="F1125" s="1" t="str">
        <f t="shared" ca="1" si="195"/>
        <v/>
      </c>
      <c r="G1125" s="1">
        <f t="shared" ca="1" si="196"/>
        <v>0</v>
      </c>
      <c r="H1125" s="1">
        <f ca="1">IF(AND(G1124&gt;0,G1125&gt;G1124,NOT(ISERROR(MATCH(G1124,D:D,0)))),H1124+1,H1124)</f>
        <v>0</v>
      </c>
      <c r="I1125" s="1">
        <f t="shared" ca="1" si="197"/>
        <v>0</v>
      </c>
      <c r="J1125" s="7" t="str">
        <f t="shared" ca="1" si="198"/>
        <v/>
      </c>
      <c r="K1125" s="1" t="str">
        <f ca="1">IF(J1125="Linea_para_MAIL_creada_por_LuXML",IF(ISERROR(MATCH(INDIRECT(ADDRESS(ROW()-G1125,7)),D:D,0)),J1125,INDIRECT(ADDRESS(MATCH(INDIRECT(ADDRESS(ROW()-G1125,7)),D:D,0),1))),J1125)</f>
        <v/>
      </c>
      <c r="L1125" s="7">
        <f t="shared" ca="1" si="199"/>
        <v>0</v>
      </c>
      <c r="M1125" s="7" t="str">
        <f t="shared" ca="1" si="201"/>
        <v/>
      </c>
      <c r="N1125" s="7">
        <f t="shared" ca="1" si="200"/>
        <v>0</v>
      </c>
      <c r="O1125" s="9" t="str">
        <f ca="1">IF(N1125&gt;-1,INDIRECT(ADDRESS(ROW(),13)),IF(N1125&lt;N1124,CONCATENATE("&lt;page-count count=",CHAR(34),1+LARGE(N:N,1)-LARGE(N:N,2),CHAR(34),"/&gt;"),INDIRECT(ADDRESS(ROW()-1,13))))</f>
        <v/>
      </c>
      <c r="P1125" s="1">
        <f>IF(ROW()&lt;$S$4+2,IF('XML a procesar'!A1124="",P1124,IF(MID('XML a procesar'!A1124,1,1)="&lt;",P1124,P1124+1)),P1124)</f>
        <v>1</v>
      </c>
    </row>
    <row r="1126" spans="1:16" x14ac:dyDescent="0.25">
      <c r="A1126" s="1" t="str">
        <f>IF('XML a procesar'!A1125&gt;0,'XML a procesar'!A1125,"")</f>
        <v/>
      </c>
      <c r="B1126" s="7">
        <f t="shared" si="194"/>
        <v>0</v>
      </c>
      <c r="C1126" s="1">
        <f t="shared" si="191"/>
        <v>0</v>
      </c>
      <c r="D1126" s="1">
        <f t="shared" si="192"/>
        <v>0</v>
      </c>
      <c r="E1126" s="1">
        <f t="shared" si="193"/>
        <v>0</v>
      </c>
      <c r="F1126" s="1" t="str">
        <f t="shared" ca="1" si="195"/>
        <v/>
      </c>
      <c r="G1126" s="1">
        <f t="shared" ca="1" si="196"/>
        <v>0</v>
      </c>
      <c r="H1126" s="1">
        <f ca="1">IF(AND(G1125&gt;0,G1126&gt;G1125,NOT(ISERROR(MATCH(G1125,D:D,0)))),H1125+1,H1125)</f>
        <v>0</v>
      </c>
      <c r="I1126" s="1">
        <f t="shared" ca="1" si="197"/>
        <v>0</v>
      </c>
      <c r="J1126" s="7" t="str">
        <f t="shared" ca="1" si="198"/>
        <v/>
      </c>
      <c r="K1126" s="1" t="str">
        <f ca="1">IF(J1126="Linea_para_MAIL_creada_por_LuXML",IF(ISERROR(MATCH(INDIRECT(ADDRESS(ROW()-G1126,7)),D:D,0)),J1126,INDIRECT(ADDRESS(MATCH(INDIRECT(ADDRESS(ROW()-G1126,7)),D:D,0),1))),J1126)</f>
        <v/>
      </c>
      <c r="L1126" s="7">
        <f t="shared" ca="1" si="199"/>
        <v>0</v>
      </c>
      <c r="M1126" s="7" t="str">
        <f t="shared" ca="1" si="201"/>
        <v/>
      </c>
      <c r="N1126" s="7">
        <f t="shared" ca="1" si="200"/>
        <v>0</v>
      </c>
      <c r="O1126" s="9" t="str">
        <f ca="1">IF(N1126&gt;-1,INDIRECT(ADDRESS(ROW(),13)),IF(N1126&lt;N1125,CONCATENATE("&lt;page-count count=",CHAR(34),1+LARGE(N:N,1)-LARGE(N:N,2),CHAR(34),"/&gt;"),INDIRECT(ADDRESS(ROW()-1,13))))</f>
        <v/>
      </c>
      <c r="P1126" s="1">
        <f>IF(ROW()&lt;$S$4+2,IF('XML a procesar'!A1125="",P1125,IF(MID('XML a procesar'!A1125,1,1)="&lt;",P1125,P1125+1)),P1125)</f>
        <v>1</v>
      </c>
    </row>
    <row r="1127" spans="1:16" x14ac:dyDescent="0.25">
      <c r="A1127" s="1" t="str">
        <f>IF('XML a procesar'!A1126&gt;0,'XML a procesar'!A1126,"")</f>
        <v/>
      </c>
      <c r="B1127" s="7">
        <f t="shared" si="194"/>
        <v>0</v>
      </c>
      <c r="C1127" s="1">
        <f t="shared" si="191"/>
        <v>0</v>
      </c>
      <c r="D1127" s="1">
        <f t="shared" si="192"/>
        <v>0</v>
      </c>
      <c r="E1127" s="1">
        <f t="shared" si="193"/>
        <v>0</v>
      </c>
      <c r="F1127" s="1" t="str">
        <f t="shared" ca="1" si="195"/>
        <v/>
      </c>
      <c r="G1127" s="1">
        <f t="shared" ca="1" si="196"/>
        <v>0</v>
      </c>
      <c r="H1127" s="1">
        <f ca="1">IF(AND(G1126&gt;0,G1127&gt;G1126,NOT(ISERROR(MATCH(G1126,D:D,0)))),H1126+1,H1126)</f>
        <v>0</v>
      </c>
      <c r="I1127" s="1">
        <f t="shared" ca="1" si="197"/>
        <v>0</v>
      </c>
      <c r="J1127" s="7" t="str">
        <f t="shared" ca="1" si="198"/>
        <v/>
      </c>
      <c r="K1127" s="1" t="str">
        <f ca="1">IF(J1127="Linea_para_MAIL_creada_por_LuXML",IF(ISERROR(MATCH(INDIRECT(ADDRESS(ROW()-G1127,7)),D:D,0)),J1127,INDIRECT(ADDRESS(MATCH(INDIRECT(ADDRESS(ROW()-G1127,7)),D:D,0),1))),J1127)</f>
        <v/>
      </c>
      <c r="L1127" s="7">
        <f t="shared" ca="1" si="199"/>
        <v>0</v>
      </c>
      <c r="M1127" s="7" t="str">
        <f t="shared" ca="1" si="201"/>
        <v/>
      </c>
      <c r="N1127" s="7">
        <f t="shared" ca="1" si="200"/>
        <v>0</v>
      </c>
      <c r="O1127" s="9" t="str">
        <f ca="1">IF(N1127&gt;-1,INDIRECT(ADDRESS(ROW(),13)),IF(N1127&lt;N1126,CONCATENATE("&lt;page-count count=",CHAR(34),1+LARGE(N:N,1)-LARGE(N:N,2),CHAR(34),"/&gt;"),INDIRECT(ADDRESS(ROW()-1,13))))</f>
        <v/>
      </c>
      <c r="P1127" s="1">
        <f>IF(ROW()&lt;$S$4+2,IF('XML a procesar'!A1126="",P1126,IF(MID('XML a procesar'!A1126,1,1)="&lt;",P1126,P1126+1)),P1126)</f>
        <v>1</v>
      </c>
    </row>
    <row r="1128" spans="1:16" x14ac:dyDescent="0.25">
      <c r="A1128" s="1" t="str">
        <f>IF('XML a procesar'!A1127&gt;0,'XML a procesar'!A1127,"")</f>
        <v/>
      </c>
      <c r="B1128" s="7">
        <f t="shared" si="194"/>
        <v>0</v>
      </c>
      <c r="C1128" s="1">
        <f t="shared" si="191"/>
        <v>0</v>
      </c>
      <c r="D1128" s="1">
        <f t="shared" si="192"/>
        <v>0</v>
      </c>
      <c r="E1128" s="1">
        <f t="shared" si="193"/>
        <v>0</v>
      </c>
      <c r="F1128" s="1" t="str">
        <f t="shared" ca="1" si="195"/>
        <v/>
      </c>
      <c r="G1128" s="1">
        <f t="shared" ca="1" si="196"/>
        <v>0</v>
      </c>
      <c r="H1128" s="1">
        <f ca="1">IF(AND(G1127&gt;0,G1128&gt;G1127,NOT(ISERROR(MATCH(G1127,D:D,0)))),H1127+1,H1127)</f>
        <v>0</v>
      </c>
      <c r="I1128" s="1">
        <f t="shared" ca="1" si="197"/>
        <v>0</v>
      </c>
      <c r="J1128" s="7" t="str">
        <f t="shared" ca="1" si="198"/>
        <v/>
      </c>
      <c r="K1128" s="1" t="str">
        <f ca="1">IF(J1128="Linea_para_MAIL_creada_por_LuXML",IF(ISERROR(MATCH(INDIRECT(ADDRESS(ROW()-G1128,7)),D:D,0)),J1128,INDIRECT(ADDRESS(MATCH(INDIRECT(ADDRESS(ROW()-G1128,7)),D:D,0),1))),J1128)</f>
        <v/>
      </c>
      <c r="L1128" s="7">
        <f t="shared" ca="1" si="199"/>
        <v>0</v>
      </c>
      <c r="M1128" s="7" t="str">
        <f t="shared" ca="1" si="201"/>
        <v/>
      </c>
      <c r="N1128" s="7">
        <f t="shared" ca="1" si="200"/>
        <v>0</v>
      </c>
      <c r="O1128" s="9" t="str">
        <f ca="1">IF(N1128&gt;-1,INDIRECT(ADDRESS(ROW(),13)),IF(N1128&lt;N1127,CONCATENATE("&lt;page-count count=",CHAR(34),1+LARGE(N:N,1)-LARGE(N:N,2),CHAR(34),"/&gt;"),INDIRECT(ADDRESS(ROW()-1,13))))</f>
        <v/>
      </c>
      <c r="P1128" s="1">
        <f>IF(ROW()&lt;$S$4+2,IF('XML a procesar'!A1127="",P1127,IF(MID('XML a procesar'!A1127,1,1)="&lt;",P1127,P1127+1)),P1127)</f>
        <v>1</v>
      </c>
    </row>
    <row r="1129" spans="1:16" x14ac:dyDescent="0.25">
      <c r="A1129" s="1" t="str">
        <f>IF('XML a procesar'!A1128&gt;0,'XML a procesar'!A1128,"")</f>
        <v/>
      </c>
      <c r="B1129" s="7">
        <f t="shared" si="194"/>
        <v>0</v>
      </c>
      <c r="C1129" s="1">
        <f t="shared" ref="C1129:C1192" si="202">IF(LEFT(A1128,16)="&lt;contrib contrib",C1128+1,IF(LEFT(A1128,16)="&lt;/contrib-group&gt;",0,IF(LEFT(A1128,10)="&lt;/contrib&gt;",C1128,C1128)))</f>
        <v>0</v>
      </c>
      <c r="D1129" s="1">
        <f t="shared" ref="D1129:D1192" si="203">IF(AND(C1129&gt;0,LEFT(A1129,7)="&lt;email&gt;",ISNUMBER(SEARCH("@",A1129,1))),C1129,IF(LEFT(A1129,10)="&lt;alt-text&gt;",-1,0))</f>
        <v>0</v>
      </c>
      <c r="E1129" s="1">
        <f t="shared" ref="E1129:E1192" si="204">IF(D1129=0,E1128,E1128+1)</f>
        <v>0</v>
      </c>
      <c r="F1129" s="1" t="str">
        <f t="shared" ca="1" si="195"/>
        <v/>
      </c>
      <c r="G1129" s="1">
        <f t="shared" ca="1" si="196"/>
        <v>0</v>
      </c>
      <c r="H1129" s="1">
        <f ca="1">IF(AND(G1128&gt;0,G1129&gt;G1128,NOT(ISERROR(MATCH(G1128,D:D,0)))),H1128+1,H1128)</f>
        <v>0</v>
      </c>
      <c r="I1129" s="1">
        <f t="shared" ca="1" si="197"/>
        <v>0</v>
      </c>
      <c r="J1129" s="7" t="str">
        <f t="shared" ca="1" si="198"/>
        <v/>
      </c>
      <c r="K1129" s="1" t="str">
        <f ca="1">IF(J1129="Linea_para_MAIL_creada_por_LuXML",IF(ISERROR(MATCH(INDIRECT(ADDRESS(ROW()-G1129,7)),D:D,0)),J1129,INDIRECT(ADDRESS(MATCH(INDIRECT(ADDRESS(ROW()-G1129,7)),D:D,0),1))),J1129)</f>
        <v/>
      </c>
      <c r="L1129" s="7">
        <f t="shared" ca="1" si="199"/>
        <v>0</v>
      </c>
      <c r="M1129" s="7" t="str">
        <f t="shared" ca="1" si="201"/>
        <v/>
      </c>
      <c r="N1129" s="7">
        <f t="shared" ca="1" si="200"/>
        <v>0</v>
      </c>
      <c r="O1129" s="9" t="str">
        <f ca="1">IF(N1129&gt;-1,INDIRECT(ADDRESS(ROW(),13)),IF(N1129&lt;N1128,CONCATENATE("&lt;page-count count=",CHAR(34),1+LARGE(N:N,1)-LARGE(N:N,2),CHAR(34),"/&gt;"),INDIRECT(ADDRESS(ROW()-1,13))))</f>
        <v/>
      </c>
      <c r="P1129" s="1">
        <f>IF(ROW()&lt;$S$4+2,IF('XML a procesar'!A1128="",P1128,IF(MID('XML a procesar'!A1128,1,1)="&lt;",P1128,P1128+1)),P1128)</f>
        <v>1</v>
      </c>
    </row>
    <row r="1130" spans="1:16" x14ac:dyDescent="0.25">
      <c r="A1130" s="1" t="str">
        <f>IF('XML a procesar'!A1129&gt;0,'XML a procesar'!A1129,"")</f>
        <v/>
      </c>
      <c r="B1130" s="7">
        <f t="shared" si="194"/>
        <v>0</v>
      </c>
      <c r="C1130" s="1">
        <f t="shared" si="202"/>
        <v>0</v>
      </c>
      <c r="D1130" s="1">
        <f t="shared" si="203"/>
        <v>0</v>
      </c>
      <c r="E1130" s="1">
        <f t="shared" si="204"/>
        <v>0</v>
      </c>
      <c r="F1130" s="1" t="str">
        <f t="shared" ca="1" si="195"/>
        <v/>
      </c>
      <c r="G1130" s="1">
        <f t="shared" ca="1" si="196"/>
        <v>0</v>
      </c>
      <c r="H1130" s="1">
        <f ca="1">IF(AND(G1129&gt;0,G1130&gt;G1129,NOT(ISERROR(MATCH(G1129,D:D,0)))),H1129+1,H1129)</f>
        <v>0</v>
      </c>
      <c r="I1130" s="1">
        <f t="shared" ca="1" si="197"/>
        <v>0</v>
      </c>
      <c r="J1130" s="7" t="str">
        <f t="shared" ca="1" si="198"/>
        <v/>
      </c>
      <c r="K1130" s="1" t="str">
        <f ca="1">IF(J1130="Linea_para_MAIL_creada_por_LuXML",IF(ISERROR(MATCH(INDIRECT(ADDRESS(ROW()-G1130,7)),D:D,0)),J1130,INDIRECT(ADDRESS(MATCH(INDIRECT(ADDRESS(ROW()-G1130,7)),D:D,0),1))),J1130)</f>
        <v/>
      </c>
      <c r="L1130" s="7">
        <f t="shared" ca="1" si="199"/>
        <v>0</v>
      </c>
      <c r="M1130" s="7" t="str">
        <f t="shared" ca="1" si="201"/>
        <v/>
      </c>
      <c r="N1130" s="7">
        <f t="shared" ca="1" si="200"/>
        <v>0</v>
      </c>
      <c r="O1130" s="9" t="str">
        <f ca="1">IF(N1130&gt;-1,INDIRECT(ADDRESS(ROW(),13)),IF(N1130&lt;N1129,CONCATENATE("&lt;page-count count=",CHAR(34),1+LARGE(N:N,1)-LARGE(N:N,2),CHAR(34),"/&gt;"),INDIRECT(ADDRESS(ROW()-1,13))))</f>
        <v/>
      </c>
      <c r="P1130" s="1">
        <f>IF(ROW()&lt;$S$4+2,IF('XML a procesar'!A1129="",P1129,IF(MID('XML a procesar'!A1129,1,1)="&lt;",P1129,P1129+1)),P1129)</f>
        <v>1</v>
      </c>
    </row>
    <row r="1131" spans="1:16" x14ac:dyDescent="0.25">
      <c r="A1131" s="1" t="str">
        <f>IF('XML a procesar'!A1130&gt;0,'XML a procesar'!A1130,"")</f>
        <v/>
      </c>
      <c r="B1131" s="7">
        <f t="shared" si="194"/>
        <v>0</v>
      </c>
      <c r="C1131" s="1">
        <f t="shared" si="202"/>
        <v>0</v>
      </c>
      <c r="D1131" s="1">
        <f t="shared" si="203"/>
        <v>0</v>
      </c>
      <c r="E1131" s="1">
        <f t="shared" si="204"/>
        <v>0</v>
      </c>
      <c r="F1131" s="1" t="str">
        <f t="shared" ca="1" si="195"/>
        <v/>
      </c>
      <c r="G1131" s="1">
        <f t="shared" ca="1" si="196"/>
        <v>0</v>
      </c>
      <c r="H1131" s="1">
        <f ca="1">IF(AND(G1130&gt;0,G1131&gt;G1130,NOT(ISERROR(MATCH(G1130,D:D,0)))),H1130+1,H1130)</f>
        <v>0</v>
      </c>
      <c r="I1131" s="1">
        <f t="shared" ca="1" si="197"/>
        <v>0</v>
      </c>
      <c r="J1131" s="7" t="str">
        <f t="shared" ca="1" si="198"/>
        <v/>
      </c>
      <c r="K1131" s="1" t="str">
        <f ca="1">IF(J1131="Linea_para_MAIL_creada_por_LuXML",IF(ISERROR(MATCH(INDIRECT(ADDRESS(ROW()-G1131,7)),D:D,0)),J1131,INDIRECT(ADDRESS(MATCH(INDIRECT(ADDRESS(ROW()-G1131,7)),D:D,0),1))),J1131)</f>
        <v/>
      </c>
      <c r="L1131" s="7">
        <f t="shared" ca="1" si="199"/>
        <v>0</v>
      </c>
      <c r="M1131" s="7" t="str">
        <f t="shared" ca="1" si="201"/>
        <v/>
      </c>
      <c r="N1131" s="7">
        <f t="shared" ca="1" si="200"/>
        <v>0</v>
      </c>
      <c r="O1131" s="9" t="str">
        <f ca="1">IF(N1131&gt;-1,INDIRECT(ADDRESS(ROW(),13)),IF(N1131&lt;N1130,CONCATENATE("&lt;page-count count=",CHAR(34),1+LARGE(N:N,1)-LARGE(N:N,2),CHAR(34),"/&gt;"),INDIRECT(ADDRESS(ROW()-1,13))))</f>
        <v/>
      </c>
      <c r="P1131" s="1">
        <f>IF(ROW()&lt;$S$4+2,IF('XML a procesar'!A1130="",P1130,IF(MID('XML a procesar'!A1130,1,1)="&lt;",P1130,P1130+1)),P1130)</f>
        <v>1</v>
      </c>
    </row>
    <row r="1132" spans="1:16" x14ac:dyDescent="0.25">
      <c r="A1132" s="1" t="str">
        <f>IF('XML a procesar'!A1131&gt;0,'XML a procesar'!A1131,"")</f>
        <v/>
      </c>
      <c r="B1132" s="7">
        <f t="shared" si="194"/>
        <v>0</v>
      </c>
      <c r="C1132" s="1">
        <f t="shared" si="202"/>
        <v>0</v>
      </c>
      <c r="D1132" s="1">
        <f t="shared" si="203"/>
        <v>0</v>
      </c>
      <c r="E1132" s="1">
        <f t="shared" si="204"/>
        <v>0</v>
      </c>
      <c r="F1132" s="1" t="str">
        <f t="shared" ca="1" si="195"/>
        <v/>
      </c>
      <c r="G1132" s="1">
        <f t="shared" ca="1" si="196"/>
        <v>0</v>
      </c>
      <c r="H1132" s="1">
        <f ca="1">IF(AND(G1131&gt;0,G1132&gt;G1131,NOT(ISERROR(MATCH(G1131,D:D,0)))),H1131+1,H1131)</f>
        <v>0</v>
      </c>
      <c r="I1132" s="1">
        <f t="shared" ca="1" si="197"/>
        <v>0</v>
      </c>
      <c r="J1132" s="7" t="str">
        <f t="shared" ca="1" si="198"/>
        <v/>
      </c>
      <c r="K1132" s="1" t="str">
        <f ca="1">IF(J1132="Linea_para_MAIL_creada_por_LuXML",IF(ISERROR(MATCH(INDIRECT(ADDRESS(ROW()-G1132,7)),D:D,0)),J1132,INDIRECT(ADDRESS(MATCH(INDIRECT(ADDRESS(ROW()-G1132,7)),D:D,0),1))),J1132)</f>
        <v/>
      </c>
      <c r="L1132" s="7">
        <f t="shared" ca="1" si="199"/>
        <v>0</v>
      </c>
      <c r="M1132" s="7" t="str">
        <f t="shared" ca="1" si="201"/>
        <v/>
      </c>
      <c r="N1132" s="7">
        <f t="shared" ca="1" si="200"/>
        <v>0</v>
      </c>
      <c r="O1132" s="9" t="str">
        <f ca="1">IF(N1132&gt;-1,INDIRECT(ADDRESS(ROW(),13)),IF(N1132&lt;N1131,CONCATENATE("&lt;page-count count=",CHAR(34),1+LARGE(N:N,1)-LARGE(N:N,2),CHAR(34),"/&gt;"),INDIRECT(ADDRESS(ROW()-1,13))))</f>
        <v/>
      </c>
      <c r="P1132" s="1">
        <f>IF(ROW()&lt;$S$4+2,IF('XML a procesar'!A1131="",P1131,IF(MID('XML a procesar'!A1131,1,1)="&lt;",P1131,P1131+1)),P1131)</f>
        <v>1</v>
      </c>
    </row>
    <row r="1133" spans="1:16" x14ac:dyDescent="0.25">
      <c r="A1133" s="1" t="str">
        <f>IF('XML a procesar'!A1132&gt;0,'XML a procesar'!A1132,"")</f>
        <v/>
      </c>
      <c r="B1133" s="7">
        <f t="shared" si="194"/>
        <v>0</v>
      </c>
      <c r="C1133" s="1">
        <f t="shared" si="202"/>
        <v>0</v>
      </c>
      <c r="D1133" s="1">
        <f t="shared" si="203"/>
        <v>0</v>
      </c>
      <c r="E1133" s="1">
        <f t="shared" si="204"/>
        <v>0</v>
      </c>
      <c r="F1133" s="1" t="str">
        <f t="shared" ca="1" si="195"/>
        <v/>
      </c>
      <c r="G1133" s="1">
        <f t="shared" ca="1" si="196"/>
        <v>0</v>
      </c>
      <c r="H1133" s="1">
        <f ca="1">IF(AND(G1132&gt;0,G1133&gt;G1132,NOT(ISERROR(MATCH(G1132,D:D,0)))),H1132+1,H1132)</f>
        <v>0</v>
      </c>
      <c r="I1133" s="1">
        <f t="shared" ca="1" si="197"/>
        <v>0</v>
      </c>
      <c r="J1133" s="7" t="str">
        <f t="shared" ca="1" si="198"/>
        <v/>
      </c>
      <c r="K1133" s="1" t="str">
        <f ca="1">IF(J1133="Linea_para_MAIL_creada_por_LuXML",IF(ISERROR(MATCH(INDIRECT(ADDRESS(ROW()-G1133,7)),D:D,0)),J1133,INDIRECT(ADDRESS(MATCH(INDIRECT(ADDRESS(ROW()-G1133,7)),D:D,0),1))),J1133)</f>
        <v/>
      </c>
      <c r="L1133" s="7">
        <f t="shared" ca="1" si="199"/>
        <v>0</v>
      </c>
      <c r="M1133" s="7" t="str">
        <f t="shared" ca="1" si="201"/>
        <v/>
      </c>
      <c r="N1133" s="7">
        <f t="shared" ca="1" si="200"/>
        <v>0</v>
      </c>
      <c r="O1133" s="9" t="str">
        <f ca="1">IF(N1133&gt;-1,INDIRECT(ADDRESS(ROW(),13)),IF(N1133&lt;N1132,CONCATENATE("&lt;page-count count=",CHAR(34),1+LARGE(N:N,1)-LARGE(N:N,2),CHAR(34),"/&gt;"),INDIRECT(ADDRESS(ROW()-1,13))))</f>
        <v/>
      </c>
      <c r="P1133" s="1">
        <f>IF(ROW()&lt;$S$4+2,IF('XML a procesar'!A1132="",P1132,IF(MID('XML a procesar'!A1132,1,1)="&lt;",P1132,P1132+1)),P1132)</f>
        <v>1</v>
      </c>
    </row>
    <row r="1134" spans="1:16" x14ac:dyDescent="0.25">
      <c r="A1134" s="1" t="str">
        <f>IF('XML a procesar'!A1133&gt;0,'XML a procesar'!A1133,"")</f>
        <v/>
      </c>
      <c r="B1134" s="7">
        <f t="shared" si="194"/>
        <v>0</v>
      </c>
      <c r="C1134" s="1">
        <f t="shared" si="202"/>
        <v>0</v>
      </c>
      <c r="D1134" s="1">
        <f t="shared" si="203"/>
        <v>0</v>
      </c>
      <c r="E1134" s="1">
        <f t="shared" si="204"/>
        <v>0</v>
      </c>
      <c r="F1134" s="1" t="str">
        <f t="shared" ca="1" si="195"/>
        <v/>
      </c>
      <c r="G1134" s="1">
        <f t="shared" ca="1" si="196"/>
        <v>0</v>
      </c>
      <c r="H1134" s="1">
        <f ca="1">IF(AND(G1133&gt;0,G1134&gt;G1133,NOT(ISERROR(MATCH(G1133,D:D,0)))),H1133+1,H1133)</f>
        <v>0</v>
      </c>
      <c r="I1134" s="1">
        <f t="shared" ca="1" si="197"/>
        <v>0</v>
      </c>
      <c r="J1134" s="7" t="str">
        <f t="shared" ca="1" si="198"/>
        <v/>
      </c>
      <c r="K1134" s="1" t="str">
        <f ca="1">IF(J1134="Linea_para_MAIL_creada_por_LuXML",IF(ISERROR(MATCH(INDIRECT(ADDRESS(ROW()-G1134,7)),D:D,0)),J1134,INDIRECT(ADDRESS(MATCH(INDIRECT(ADDRESS(ROW()-G1134,7)),D:D,0),1))),J1134)</f>
        <v/>
      </c>
      <c r="L1134" s="7">
        <f t="shared" ca="1" si="199"/>
        <v>0</v>
      </c>
      <c r="M1134" s="7" t="str">
        <f t="shared" ca="1" si="201"/>
        <v/>
      </c>
      <c r="N1134" s="7">
        <f t="shared" ca="1" si="200"/>
        <v>0</v>
      </c>
      <c r="O1134" s="9" t="str">
        <f ca="1">IF(N1134&gt;-1,INDIRECT(ADDRESS(ROW(),13)),IF(N1134&lt;N1133,CONCATENATE("&lt;page-count count=",CHAR(34),1+LARGE(N:N,1)-LARGE(N:N,2),CHAR(34),"/&gt;"),INDIRECT(ADDRESS(ROW()-1,13))))</f>
        <v/>
      </c>
      <c r="P1134" s="1">
        <f>IF(ROW()&lt;$S$4+2,IF('XML a procesar'!A1133="",P1133,IF(MID('XML a procesar'!A1133,1,1)="&lt;",P1133,P1133+1)),P1133)</f>
        <v>1</v>
      </c>
    </row>
    <row r="1135" spans="1:16" x14ac:dyDescent="0.25">
      <c r="A1135" s="1" t="str">
        <f>IF('XML a procesar'!A1134&gt;0,'XML a procesar'!A1134,"")</f>
        <v/>
      </c>
      <c r="B1135" s="7">
        <f t="shared" si="194"/>
        <v>0</v>
      </c>
      <c r="C1135" s="1">
        <f t="shared" si="202"/>
        <v>0</v>
      </c>
      <c r="D1135" s="1">
        <f t="shared" si="203"/>
        <v>0</v>
      </c>
      <c r="E1135" s="1">
        <f t="shared" si="204"/>
        <v>0</v>
      </c>
      <c r="F1135" s="1" t="str">
        <f t="shared" ca="1" si="195"/>
        <v/>
      </c>
      <c r="G1135" s="1">
        <f t="shared" ca="1" si="196"/>
        <v>0</v>
      </c>
      <c r="H1135" s="1">
        <f ca="1">IF(AND(G1134&gt;0,G1135&gt;G1134,NOT(ISERROR(MATCH(G1134,D:D,0)))),H1134+1,H1134)</f>
        <v>0</v>
      </c>
      <c r="I1135" s="1">
        <f t="shared" ca="1" si="197"/>
        <v>0</v>
      </c>
      <c r="J1135" s="7" t="str">
        <f t="shared" ca="1" si="198"/>
        <v/>
      </c>
      <c r="K1135" s="1" t="str">
        <f ca="1">IF(J1135="Linea_para_MAIL_creada_por_LuXML",IF(ISERROR(MATCH(INDIRECT(ADDRESS(ROW()-G1135,7)),D:D,0)),J1135,INDIRECT(ADDRESS(MATCH(INDIRECT(ADDRESS(ROW()-G1135,7)),D:D,0),1))),J1135)</f>
        <v/>
      </c>
      <c r="L1135" s="7">
        <f t="shared" ca="1" si="199"/>
        <v>0</v>
      </c>
      <c r="M1135" s="7" t="str">
        <f t="shared" ca="1" si="201"/>
        <v/>
      </c>
      <c r="N1135" s="7">
        <f t="shared" ca="1" si="200"/>
        <v>0</v>
      </c>
      <c r="O1135" s="9" t="str">
        <f ca="1">IF(N1135&gt;-1,INDIRECT(ADDRESS(ROW(),13)),IF(N1135&lt;N1134,CONCATENATE("&lt;page-count count=",CHAR(34),1+LARGE(N:N,1)-LARGE(N:N,2),CHAR(34),"/&gt;"),INDIRECT(ADDRESS(ROW()-1,13))))</f>
        <v/>
      </c>
      <c r="P1135" s="1">
        <f>IF(ROW()&lt;$S$4+2,IF('XML a procesar'!A1134="",P1134,IF(MID('XML a procesar'!A1134,1,1)="&lt;",P1134,P1134+1)),P1134)</f>
        <v>1</v>
      </c>
    </row>
    <row r="1136" spans="1:16" x14ac:dyDescent="0.25">
      <c r="A1136" s="1" t="str">
        <f>IF('XML a procesar'!A1135&gt;0,'XML a procesar'!A1135,"")</f>
        <v/>
      </c>
      <c r="B1136" s="7">
        <f t="shared" si="194"/>
        <v>0</v>
      </c>
      <c r="C1136" s="1">
        <f t="shared" si="202"/>
        <v>0</v>
      </c>
      <c r="D1136" s="1">
        <f t="shared" si="203"/>
        <v>0</v>
      </c>
      <c r="E1136" s="1">
        <f t="shared" si="204"/>
        <v>0</v>
      </c>
      <c r="F1136" s="1" t="str">
        <f t="shared" ca="1" si="195"/>
        <v/>
      </c>
      <c r="G1136" s="1">
        <f t="shared" ca="1" si="196"/>
        <v>0</v>
      </c>
      <c r="H1136" s="1">
        <f ca="1">IF(AND(G1135&gt;0,G1136&gt;G1135,NOT(ISERROR(MATCH(G1135,D:D,0)))),H1135+1,H1135)</f>
        <v>0</v>
      </c>
      <c r="I1136" s="1">
        <f t="shared" ca="1" si="197"/>
        <v>0</v>
      </c>
      <c r="J1136" s="7" t="str">
        <f t="shared" ca="1" si="198"/>
        <v/>
      </c>
      <c r="K1136" s="1" t="str">
        <f ca="1">IF(J1136="Linea_para_MAIL_creada_por_LuXML",IF(ISERROR(MATCH(INDIRECT(ADDRESS(ROW()-G1136,7)),D:D,0)),J1136,INDIRECT(ADDRESS(MATCH(INDIRECT(ADDRESS(ROW()-G1136,7)),D:D,0),1))),J1136)</f>
        <v/>
      </c>
      <c r="L1136" s="7">
        <f t="shared" ca="1" si="199"/>
        <v>0</v>
      </c>
      <c r="M1136" s="7" t="str">
        <f t="shared" ca="1" si="201"/>
        <v/>
      </c>
      <c r="N1136" s="7">
        <f t="shared" ca="1" si="200"/>
        <v>0</v>
      </c>
      <c r="O1136" s="9" t="str">
        <f ca="1">IF(N1136&gt;-1,INDIRECT(ADDRESS(ROW(),13)),IF(N1136&lt;N1135,CONCATENATE("&lt;page-count count=",CHAR(34),1+LARGE(N:N,1)-LARGE(N:N,2),CHAR(34),"/&gt;"),INDIRECT(ADDRESS(ROW()-1,13))))</f>
        <v/>
      </c>
      <c r="P1136" s="1">
        <f>IF(ROW()&lt;$S$4+2,IF('XML a procesar'!A1135="",P1135,IF(MID('XML a procesar'!A1135,1,1)="&lt;",P1135,P1135+1)),P1135)</f>
        <v>1</v>
      </c>
    </row>
    <row r="1137" spans="1:16" x14ac:dyDescent="0.25">
      <c r="A1137" s="1" t="str">
        <f>IF('XML a procesar'!A1136&gt;0,'XML a procesar'!A1136,"")</f>
        <v/>
      </c>
      <c r="B1137" s="7">
        <f t="shared" si="194"/>
        <v>0</v>
      </c>
      <c r="C1137" s="1">
        <f t="shared" si="202"/>
        <v>0</v>
      </c>
      <c r="D1137" s="1">
        <f t="shared" si="203"/>
        <v>0</v>
      </c>
      <c r="E1137" s="1">
        <f t="shared" si="204"/>
        <v>0</v>
      </c>
      <c r="F1137" s="1" t="str">
        <f t="shared" ca="1" si="195"/>
        <v/>
      </c>
      <c r="G1137" s="1">
        <f t="shared" ca="1" si="196"/>
        <v>0</v>
      </c>
      <c r="H1137" s="1">
        <f ca="1">IF(AND(G1136&gt;0,G1137&gt;G1136,NOT(ISERROR(MATCH(G1136,D:D,0)))),H1136+1,H1136)</f>
        <v>0</v>
      </c>
      <c r="I1137" s="1">
        <f t="shared" ca="1" si="197"/>
        <v>0</v>
      </c>
      <c r="J1137" s="7" t="str">
        <f t="shared" ca="1" si="198"/>
        <v/>
      </c>
      <c r="K1137" s="1" t="str">
        <f ca="1">IF(J1137="Linea_para_MAIL_creada_por_LuXML",IF(ISERROR(MATCH(INDIRECT(ADDRESS(ROW()-G1137,7)),D:D,0)),J1137,INDIRECT(ADDRESS(MATCH(INDIRECT(ADDRESS(ROW()-G1137,7)),D:D,0),1))),J1137)</f>
        <v/>
      </c>
      <c r="L1137" s="7">
        <f t="shared" ca="1" si="199"/>
        <v>0</v>
      </c>
      <c r="M1137" s="7" t="str">
        <f t="shared" ca="1" si="201"/>
        <v/>
      </c>
      <c r="N1137" s="7">
        <f t="shared" ca="1" si="200"/>
        <v>0</v>
      </c>
      <c r="O1137" s="9" t="str">
        <f ca="1">IF(N1137&gt;-1,INDIRECT(ADDRESS(ROW(),13)),IF(N1137&lt;N1136,CONCATENATE("&lt;page-count count=",CHAR(34),1+LARGE(N:N,1)-LARGE(N:N,2),CHAR(34),"/&gt;"),INDIRECT(ADDRESS(ROW()-1,13))))</f>
        <v/>
      </c>
      <c r="P1137" s="1">
        <f>IF(ROW()&lt;$S$4+2,IF('XML a procesar'!A1136="",P1136,IF(MID('XML a procesar'!A1136,1,1)="&lt;",P1136,P1136+1)),P1136)</f>
        <v>1</v>
      </c>
    </row>
    <row r="1138" spans="1:16" x14ac:dyDescent="0.25">
      <c r="A1138" s="1" t="str">
        <f>IF('XML a procesar'!A1137&gt;0,'XML a procesar'!A1137,"")</f>
        <v/>
      </c>
      <c r="B1138" s="7">
        <f t="shared" si="194"/>
        <v>0</v>
      </c>
      <c r="C1138" s="1">
        <f t="shared" si="202"/>
        <v>0</v>
      </c>
      <c r="D1138" s="1">
        <f t="shared" si="203"/>
        <v>0</v>
      </c>
      <c r="E1138" s="1">
        <f t="shared" si="204"/>
        <v>0</v>
      </c>
      <c r="F1138" s="1" t="str">
        <f t="shared" ca="1" si="195"/>
        <v/>
      </c>
      <c r="G1138" s="1">
        <f t="shared" ca="1" si="196"/>
        <v>0</v>
      </c>
      <c r="H1138" s="1">
        <f ca="1">IF(AND(G1137&gt;0,G1138&gt;G1137,NOT(ISERROR(MATCH(G1137,D:D,0)))),H1137+1,H1137)</f>
        <v>0</v>
      </c>
      <c r="I1138" s="1">
        <f t="shared" ca="1" si="197"/>
        <v>0</v>
      </c>
      <c r="J1138" s="7" t="str">
        <f t="shared" ca="1" si="198"/>
        <v/>
      </c>
      <c r="K1138" s="1" t="str">
        <f ca="1">IF(J1138="Linea_para_MAIL_creada_por_LuXML",IF(ISERROR(MATCH(INDIRECT(ADDRESS(ROW()-G1138,7)),D:D,0)),J1138,INDIRECT(ADDRESS(MATCH(INDIRECT(ADDRESS(ROW()-G1138,7)),D:D,0),1))),J1138)</f>
        <v/>
      </c>
      <c r="L1138" s="7">
        <f t="shared" ca="1" si="199"/>
        <v>0</v>
      </c>
      <c r="M1138" s="7" t="str">
        <f t="shared" ca="1" si="201"/>
        <v/>
      </c>
      <c r="N1138" s="7">
        <f t="shared" ca="1" si="200"/>
        <v>0</v>
      </c>
      <c r="O1138" s="9" t="str">
        <f ca="1">IF(N1138&gt;-1,INDIRECT(ADDRESS(ROW(),13)),IF(N1138&lt;N1137,CONCATENATE("&lt;page-count count=",CHAR(34),1+LARGE(N:N,1)-LARGE(N:N,2),CHAR(34),"/&gt;"),INDIRECT(ADDRESS(ROW()-1,13))))</f>
        <v/>
      </c>
      <c r="P1138" s="1">
        <f>IF(ROW()&lt;$S$4+2,IF('XML a procesar'!A1137="",P1137,IF(MID('XML a procesar'!A1137,1,1)="&lt;",P1137,P1137+1)),P1137)</f>
        <v>1</v>
      </c>
    </row>
    <row r="1139" spans="1:16" x14ac:dyDescent="0.25">
      <c r="A1139" s="1" t="str">
        <f>IF('XML a procesar'!A1138&gt;0,'XML a procesar'!A1138,"")</f>
        <v/>
      </c>
      <c r="B1139" s="7">
        <f t="shared" si="194"/>
        <v>0</v>
      </c>
      <c r="C1139" s="1">
        <f t="shared" si="202"/>
        <v>0</v>
      </c>
      <c r="D1139" s="1">
        <f t="shared" si="203"/>
        <v>0</v>
      </c>
      <c r="E1139" s="1">
        <f t="shared" si="204"/>
        <v>0</v>
      </c>
      <c r="F1139" s="1" t="str">
        <f t="shared" ca="1" si="195"/>
        <v/>
      </c>
      <c r="G1139" s="1">
        <f t="shared" ca="1" si="196"/>
        <v>0</v>
      </c>
      <c r="H1139" s="1">
        <f ca="1">IF(AND(G1138&gt;0,G1139&gt;G1138,NOT(ISERROR(MATCH(G1138,D:D,0)))),H1138+1,H1138)</f>
        <v>0</v>
      </c>
      <c r="I1139" s="1">
        <f t="shared" ca="1" si="197"/>
        <v>0</v>
      </c>
      <c r="J1139" s="7" t="str">
        <f t="shared" ca="1" si="198"/>
        <v/>
      </c>
      <c r="K1139" s="1" t="str">
        <f ca="1">IF(J1139="Linea_para_MAIL_creada_por_LuXML",IF(ISERROR(MATCH(INDIRECT(ADDRESS(ROW()-G1139,7)),D:D,0)),J1139,INDIRECT(ADDRESS(MATCH(INDIRECT(ADDRESS(ROW()-G1139,7)),D:D,0),1))),J1139)</f>
        <v/>
      </c>
      <c r="L1139" s="7">
        <f t="shared" ca="1" si="199"/>
        <v>0</v>
      </c>
      <c r="M1139" s="7" t="str">
        <f t="shared" ca="1" si="201"/>
        <v/>
      </c>
      <c r="N1139" s="7">
        <f t="shared" ca="1" si="200"/>
        <v>0</v>
      </c>
      <c r="O1139" s="9" t="str">
        <f ca="1">IF(N1139&gt;-1,INDIRECT(ADDRESS(ROW(),13)),IF(N1139&lt;N1138,CONCATENATE("&lt;page-count count=",CHAR(34),1+LARGE(N:N,1)-LARGE(N:N,2),CHAR(34),"/&gt;"),INDIRECT(ADDRESS(ROW()-1,13))))</f>
        <v/>
      </c>
      <c r="P1139" s="1">
        <f>IF(ROW()&lt;$S$4+2,IF('XML a procesar'!A1138="",P1138,IF(MID('XML a procesar'!A1138,1,1)="&lt;",P1138,P1138+1)),P1138)</f>
        <v>1</v>
      </c>
    </row>
    <row r="1140" spans="1:16" x14ac:dyDescent="0.25">
      <c r="A1140" s="1" t="str">
        <f>IF('XML a procesar'!A1139&gt;0,'XML a procesar'!A1139,"")</f>
        <v/>
      </c>
      <c r="B1140" s="7">
        <f t="shared" si="194"/>
        <v>0</v>
      </c>
      <c r="C1140" s="1">
        <f t="shared" si="202"/>
        <v>0</v>
      </c>
      <c r="D1140" s="1">
        <f t="shared" si="203"/>
        <v>0</v>
      </c>
      <c r="E1140" s="1">
        <f t="shared" si="204"/>
        <v>0</v>
      </c>
      <c r="F1140" s="1" t="str">
        <f t="shared" ca="1" si="195"/>
        <v/>
      </c>
      <c r="G1140" s="1">
        <f t="shared" ca="1" si="196"/>
        <v>0</v>
      </c>
      <c r="H1140" s="1">
        <f ca="1">IF(AND(G1139&gt;0,G1140&gt;G1139,NOT(ISERROR(MATCH(G1139,D:D,0)))),H1139+1,H1139)</f>
        <v>0</v>
      </c>
      <c r="I1140" s="1">
        <f t="shared" ca="1" si="197"/>
        <v>0</v>
      </c>
      <c r="J1140" s="7" t="str">
        <f t="shared" ca="1" si="198"/>
        <v/>
      </c>
      <c r="K1140" s="1" t="str">
        <f ca="1">IF(J1140="Linea_para_MAIL_creada_por_LuXML",IF(ISERROR(MATCH(INDIRECT(ADDRESS(ROW()-G1140,7)),D:D,0)),J1140,INDIRECT(ADDRESS(MATCH(INDIRECT(ADDRESS(ROW()-G1140,7)),D:D,0),1))),J1140)</f>
        <v/>
      </c>
      <c r="L1140" s="7">
        <f t="shared" ca="1" si="199"/>
        <v>0</v>
      </c>
      <c r="M1140" s="7" t="str">
        <f t="shared" ca="1" si="201"/>
        <v/>
      </c>
      <c r="N1140" s="7">
        <f t="shared" ca="1" si="200"/>
        <v>0</v>
      </c>
      <c r="O1140" s="9" t="str">
        <f ca="1">IF(N1140&gt;-1,INDIRECT(ADDRESS(ROW(),13)),IF(N1140&lt;N1139,CONCATENATE("&lt;page-count count=",CHAR(34),1+LARGE(N:N,1)-LARGE(N:N,2),CHAR(34),"/&gt;"),INDIRECT(ADDRESS(ROW()-1,13))))</f>
        <v/>
      </c>
      <c r="P1140" s="1">
        <f>IF(ROW()&lt;$S$4+2,IF('XML a procesar'!A1139="",P1139,IF(MID('XML a procesar'!A1139,1,1)="&lt;",P1139,P1139+1)),P1139)</f>
        <v>1</v>
      </c>
    </row>
    <row r="1141" spans="1:16" x14ac:dyDescent="0.25">
      <c r="A1141" s="1" t="str">
        <f>IF('XML a procesar'!A1140&gt;0,'XML a procesar'!A1140,"")</f>
        <v/>
      </c>
      <c r="B1141" s="7">
        <f t="shared" si="194"/>
        <v>0</v>
      </c>
      <c r="C1141" s="1">
        <f t="shared" si="202"/>
        <v>0</v>
      </c>
      <c r="D1141" s="1">
        <f t="shared" si="203"/>
        <v>0</v>
      </c>
      <c r="E1141" s="1">
        <f t="shared" si="204"/>
        <v>0</v>
      </c>
      <c r="F1141" s="1" t="str">
        <f t="shared" ca="1" si="195"/>
        <v/>
      </c>
      <c r="G1141" s="1">
        <f t="shared" ca="1" si="196"/>
        <v>0</v>
      </c>
      <c r="H1141" s="1">
        <f ca="1">IF(AND(G1140&gt;0,G1141&gt;G1140,NOT(ISERROR(MATCH(G1140,D:D,0)))),H1140+1,H1140)</f>
        <v>0</v>
      </c>
      <c r="I1141" s="1">
        <f t="shared" ca="1" si="197"/>
        <v>0</v>
      </c>
      <c r="J1141" s="7" t="str">
        <f t="shared" ca="1" si="198"/>
        <v/>
      </c>
      <c r="K1141" s="1" t="str">
        <f ca="1">IF(J1141="Linea_para_MAIL_creada_por_LuXML",IF(ISERROR(MATCH(INDIRECT(ADDRESS(ROW()-G1141,7)),D:D,0)),J1141,INDIRECT(ADDRESS(MATCH(INDIRECT(ADDRESS(ROW()-G1141,7)),D:D,0),1))),J1141)</f>
        <v/>
      </c>
      <c r="L1141" s="7">
        <f t="shared" ca="1" si="199"/>
        <v>0</v>
      </c>
      <c r="M1141" s="7" t="str">
        <f t="shared" ca="1" si="201"/>
        <v/>
      </c>
      <c r="N1141" s="7">
        <f t="shared" ca="1" si="200"/>
        <v>0</v>
      </c>
      <c r="O1141" s="9" t="str">
        <f ca="1">IF(N1141&gt;-1,INDIRECT(ADDRESS(ROW(),13)),IF(N1141&lt;N1140,CONCATENATE("&lt;page-count count=",CHAR(34),1+LARGE(N:N,1)-LARGE(N:N,2),CHAR(34),"/&gt;"),INDIRECT(ADDRESS(ROW()-1,13))))</f>
        <v/>
      </c>
      <c r="P1141" s="1">
        <f>IF(ROW()&lt;$S$4+2,IF('XML a procesar'!A1140="",P1140,IF(MID('XML a procesar'!A1140,1,1)="&lt;",P1140,P1140+1)),P1140)</f>
        <v>1</v>
      </c>
    </row>
    <row r="1142" spans="1:16" x14ac:dyDescent="0.25">
      <c r="A1142" s="1" t="str">
        <f>IF('XML a procesar'!A1141&gt;0,'XML a procesar'!A1141,"")</f>
        <v/>
      </c>
      <c r="B1142" s="7">
        <f t="shared" si="194"/>
        <v>0</v>
      </c>
      <c r="C1142" s="1">
        <f t="shared" si="202"/>
        <v>0</v>
      </c>
      <c r="D1142" s="1">
        <f t="shared" si="203"/>
        <v>0</v>
      </c>
      <c r="E1142" s="1">
        <f t="shared" si="204"/>
        <v>0</v>
      </c>
      <c r="F1142" s="1" t="str">
        <f t="shared" ca="1" si="195"/>
        <v/>
      </c>
      <c r="G1142" s="1">
        <f t="shared" ca="1" si="196"/>
        <v>0</v>
      </c>
      <c r="H1142" s="1">
        <f ca="1">IF(AND(G1141&gt;0,G1142&gt;G1141,NOT(ISERROR(MATCH(G1141,D:D,0)))),H1141+1,H1141)</f>
        <v>0</v>
      </c>
      <c r="I1142" s="1">
        <f t="shared" ca="1" si="197"/>
        <v>0</v>
      </c>
      <c r="J1142" s="7" t="str">
        <f t="shared" ca="1" si="198"/>
        <v/>
      </c>
      <c r="K1142" s="1" t="str">
        <f ca="1">IF(J1142="Linea_para_MAIL_creada_por_LuXML",IF(ISERROR(MATCH(INDIRECT(ADDRESS(ROW()-G1142,7)),D:D,0)),J1142,INDIRECT(ADDRESS(MATCH(INDIRECT(ADDRESS(ROW()-G1142,7)),D:D,0),1))),J1142)</f>
        <v/>
      </c>
      <c r="L1142" s="7">
        <f t="shared" ca="1" si="199"/>
        <v>0</v>
      </c>
      <c r="M1142" s="7" t="str">
        <f t="shared" ca="1" si="201"/>
        <v/>
      </c>
      <c r="N1142" s="7">
        <f t="shared" ca="1" si="200"/>
        <v>0</v>
      </c>
      <c r="O1142" s="9" t="str">
        <f ca="1">IF(N1142&gt;-1,INDIRECT(ADDRESS(ROW(),13)),IF(N1142&lt;N1141,CONCATENATE("&lt;page-count count=",CHAR(34),1+LARGE(N:N,1)-LARGE(N:N,2),CHAR(34),"/&gt;"),INDIRECT(ADDRESS(ROW()-1,13))))</f>
        <v/>
      </c>
      <c r="P1142" s="1">
        <f>IF(ROW()&lt;$S$4+2,IF('XML a procesar'!A1141="",P1141,IF(MID('XML a procesar'!A1141,1,1)="&lt;",P1141,P1141+1)),P1141)</f>
        <v>1</v>
      </c>
    </row>
    <row r="1143" spans="1:16" x14ac:dyDescent="0.25">
      <c r="A1143" s="1" t="str">
        <f>IF('XML a procesar'!A1142&gt;0,'XML a procesar'!A1142,"")</f>
        <v/>
      </c>
      <c r="B1143" s="7">
        <f t="shared" si="194"/>
        <v>0</v>
      </c>
      <c r="C1143" s="1">
        <f t="shared" si="202"/>
        <v>0</v>
      </c>
      <c r="D1143" s="1">
        <f t="shared" si="203"/>
        <v>0</v>
      </c>
      <c r="E1143" s="1">
        <f t="shared" si="204"/>
        <v>0</v>
      </c>
      <c r="F1143" s="1" t="str">
        <f t="shared" ca="1" si="195"/>
        <v/>
      </c>
      <c r="G1143" s="1">
        <f t="shared" ca="1" si="196"/>
        <v>0</v>
      </c>
      <c r="H1143" s="1">
        <f ca="1">IF(AND(G1142&gt;0,G1143&gt;G1142,NOT(ISERROR(MATCH(G1142,D:D,0)))),H1142+1,H1142)</f>
        <v>0</v>
      </c>
      <c r="I1143" s="1">
        <f t="shared" ca="1" si="197"/>
        <v>0</v>
      </c>
      <c r="J1143" s="7" t="str">
        <f t="shared" ca="1" si="198"/>
        <v/>
      </c>
      <c r="K1143" s="1" t="str">
        <f ca="1">IF(J1143="Linea_para_MAIL_creada_por_LuXML",IF(ISERROR(MATCH(INDIRECT(ADDRESS(ROW()-G1143,7)),D:D,0)),J1143,INDIRECT(ADDRESS(MATCH(INDIRECT(ADDRESS(ROW()-G1143,7)),D:D,0),1))),J1143)</f>
        <v/>
      </c>
      <c r="L1143" s="7">
        <f t="shared" ca="1" si="199"/>
        <v>0</v>
      </c>
      <c r="M1143" s="7" t="str">
        <f t="shared" ca="1" si="201"/>
        <v/>
      </c>
      <c r="N1143" s="7">
        <f t="shared" ca="1" si="200"/>
        <v>0</v>
      </c>
      <c r="O1143" s="9" t="str">
        <f ca="1">IF(N1143&gt;-1,INDIRECT(ADDRESS(ROW(),13)),IF(N1143&lt;N1142,CONCATENATE("&lt;page-count count=",CHAR(34),1+LARGE(N:N,1)-LARGE(N:N,2),CHAR(34),"/&gt;"),INDIRECT(ADDRESS(ROW()-1,13))))</f>
        <v/>
      </c>
      <c r="P1143" s="1">
        <f>IF(ROW()&lt;$S$4+2,IF('XML a procesar'!A1142="",P1142,IF(MID('XML a procesar'!A1142,1,1)="&lt;",P1142,P1142+1)),P1142)</f>
        <v>1</v>
      </c>
    </row>
    <row r="1144" spans="1:16" x14ac:dyDescent="0.25">
      <c r="A1144" s="1" t="str">
        <f>IF('XML a procesar'!A1143&gt;0,'XML a procesar'!A1143,"")</f>
        <v/>
      </c>
      <c r="B1144" s="7">
        <f t="shared" si="194"/>
        <v>0</v>
      </c>
      <c r="C1144" s="1">
        <f t="shared" si="202"/>
        <v>0</v>
      </c>
      <c r="D1144" s="1">
        <f t="shared" si="203"/>
        <v>0</v>
      </c>
      <c r="E1144" s="1">
        <f t="shared" si="204"/>
        <v>0</v>
      </c>
      <c r="F1144" s="1" t="str">
        <f t="shared" ca="1" si="195"/>
        <v/>
      </c>
      <c r="G1144" s="1">
        <f t="shared" ca="1" si="196"/>
        <v>0</v>
      </c>
      <c r="H1144" s="1">
        <f ca="1">IF(AND(G1143&gt;0,G1144&gt;G1143,NOT(ISERROR(MATCH(G1143,D:D,0)))),H1143+1,H1143)</f>
        <v>0</v>
      </c>
      <c r="I1144" s="1">
        <f t="shared" ca="1" si="197"/>
        <v>0</v>
      </c>
      <c r="J1144" s="7" t="str">
        <f t="shared" ca="1" si="198"/>
        <v/>
      </c>
      <c r="K1144" s="1" t="str">
        <f ca="1">IF(J1144="Linea_para_MAIL_creada_por_LuXML",IF(ISERROR(MATCH(INDIRECT(ADDRESS(ROW()-G1144,7)),D:D,0)),J1144,INDIRECT(ADDRESS(MATCH(INDIRECT(ADDRESS(ROW()-G1144,7)),D:D,0),1))),J1144)</f>
        <v/>
      </c>
      <c r="L1144" s="7">
        <f t="shared" ca="1" si="199"/>
        <v>0</v>
      </c>
      <c r="M1144" s="7" t="str">
        <f t="shared" ca="1" si="201"/>
        <v/>
      </c>
      <c r="N1144" s="7">
        <f t="shared" ca="1" si="200"/>
        <v>0</v>
      </c>
      <c r="O1144" s="9" t="str">
        <f ca="1">IF(N1144&gt;-1,INDIRECT(ADDRESS(ROW(),13)),IF(N1144&lt;N1143,CONCATENATE("&lt;page-count count=",CHAR(34),1+LARGE(N:N,1)-LARGE(N:N,2),CHAR(34),"/&gt;"),INDIRECT(ADDRESS(ROW()-1,13))))</f>
        <v/>
      </c>
      <c r="P1144" s="1">
        <f>IF(ROW()&lt;$S$4+2,IF('XML a procesar'!A1143="",P1143,IF(MID('XML a procesar'!A1143,1,1)="&lt;",P1143,P1143+1)),P1143)</f>
        <v>1</v>
      </c>
    </row>
    <row r="1145" spans="1:16" x14ac:dyDescent="0.25">
      <c r="A1145" s="1" t="str">
        <f>IF('XML a procesar'!A1144&gt;0,'XML a procesar'!A1144,"")</f>
        <v/>
      </c>
      <c r="B1145" s="7">
        <f t="shared" si="194"/>
        <v>0</v>
      </c>
      <c r="C1145" s="1">
        <f t="shared" si="202"/>
        <v>0</v>
      </c>
      <c r="D1145" s="1">
        <f t="shared" si="203"/>
        <v>0</v>
      </c>
      <c r="E1145" s="1">
        <f t="shared" si="204"/>
        <v>0</v>
      </c>
      <c r="F1145" s="1" t="str">
        <f t="shared" ca="1" si="195"/>
        <v/>
      </c>
      <c r="G1145" s="1">
        <f t="shared" ca="1" si="196"/>
        <v>0</v>
      </c>
      <c r="H1145" s="1">
        <f ca="1">IF(AND(G1144&gt;0,G1145&gt;G1144,NOT(ISERROR(MATCH(G1144,D:D,0)))),H1144+1,H1144)</f>
        <v>0</v>
      </c>
      <c r="I1145" s="1">
        <f t="shared" ca="1" si="197"/>
        <v>0</v>
      </c>
      <c r="J1145" s="7" t="str">
        <f t="shared" ca="1" si="198"/>
        <v/>
      </c>
      <c r="K1145" s="1" t="str">
        <f ca="1">IF(J1145="Linea_para_MAIL_creada_por_LuXML",IF(ISERROR(MATCH(INDIRECT(ADDRESS(ROW()-G1145,7)),D:D,0)),J1145,INDIRECT(ADDRESS(MATCH(INDIRECT(ADDRESS(ROW()-G1145,7)),D:D,0),1))),J1145)</f>
        <v/>
      </c>
      <c r="L1145" s="7">
        <f t="shared" ca="1" si="199"/>
        <v>0</v>
      </c>
      <c r="M1145" s="7" t="str">
        <f t="shared" ca="1" si="201"/>
        <v/>
      </c>
      <c r="N1145" s="7">
        <f t="shared" ca="1" si="200"/>
        <v>0</v>
      </c>
      <c r="O1145" s="9" t="str">
        <f ca="1">IF(N1145&gt;-1,INDIRECT(ADDRESS(ROW(),13)),IF(N1145&lt;N1144,CONCATENATE("&lt;page-count count=",CHAR(34),1+LARGE(N:N,1)-LARGE(N:N,2),CHAR(34),"/&gt;"),INDIRECT(ADDRESS(ROW()-1,13))))</f>
        <v/>
      </c>
      <c r="P1145" s="1">
        <f>IF(ROW()&lt;$S$4+2,IF('XML a procesar'!A1144="",P1144,IF(MID('XML a procesar'!A1144,1,1)="&lt;",P1144,P1144+1)),P1144)</f>
        <v>1</v>
      </c>
    </row>
    <row r="1146" spans="1:16" x14ac:dyDescent="0.25">
      <c r="A1146" s="1" t="str">
        <f>IF('XML a procesar'!A1145&gt;0,'XML a procesar'!A1145,"")</f>
        <v/>
      </c>
      <c r="B1146" s="7">
        <f t="shared" si="194"/>
        <v>0</v>
      </c>
      <c r="C1146" s="1">
        <f t="shared" si="202"/>
        <v>0</v>
      </c>
      <c r="D1146" s="1">
        <f t="shared" si="203"/>
        <v>0</v>
      </c>
      <c r="E1146" s="1">
        <f t="shared" si="204"/>
        <v>0</v>
      </c>
      <c r="F1146" s="1" t="str">
        <f t="shared" ca="1" si="195"/>
        <v/>
      </c>
      <c r="G1146" s="1">
        <f t="shared" ca="1" si="196"/>
        <v>0</v>
      </c>
      <c r="H1146" s="1">
        <f ca="1">IF(AND(G1145&gt;0,G1146&gt;G1145,NOT(ISERROR(MATCH(G1145,D:D,0)))),H1145+1,H1145)</f>
        <v>0</v>
      </c>
      <c r="I1146" s="1">
        <f t="shared" ca="1" si="197"/>
        <v>0</v>
      </c>
      <c r="J1146" s="7" t="str">
        <f t="shared" ca="1" si="198"/>
        <v/>
      </c>
      <c r="K1146" s="1" t="str">
        <f ca="1">IF(J1146="Linea_para_MAIL_creada_por_LuXML",IF(ISERROR(MATCH(INDIRECT(ADDRESS(ROW()-G1146,7)),D:D,0)),J1146,INDIRECT(ADDRESS(MATCH(INDIRECT(ADDRESS(ROW()-G1146,7)),D:D,0),1))),J1146)</f>
        <v/>
      </c>
      <c r="L1146" s="7">
        <f t="shared" ca="1" si="199"/>
        <v>0</v>
      </c>
      <c r="M1146" s="7" t="str">
        <f t="shared" ca="1" si="201"/>
        <v/>
      </c>
      <c r="N1146" s="7">
        <f t="shared" ca="1" si="200"/>
        <v>0</v>
      </c>
      <c r="O1146" s="9" t="str">
        <f ca="1">IF(N1146&gt;-1,INDIRECT(ADDRESS(ROW(),13)),IF(N1146&lt;N1145,CONCATENATE("&lt;page-count count=",CHAR(34),1+LARGE(N:N,1)-LARGE(N:N,2),CHAR(34),"/&gt;"),INDIRECT(ADDRESS(ROW()-1,13))))</f>
        <v/>
      </c>
      <c r="P1146" s="1">
        <f>IF(ROW()&lt;$S$4+2,IF('XML a procesar'!A1145="",P1145,IF(MID('XML a procesar'!A1145,1,1)="&lt;",P1145,P1145+1)),P1145)</f>
        <v>1</v>
      </c>
    </row>
    <row r="1147" spans="1:16" x14ac:dyDescent="0.25">
      <c r="A1147" s="1" t="str">
        <f>IF('XML a procesar'!A1146&gt;0,'XML a procesar'!A1146,"")</f>
        <v/>
      </c>
      <c r="B1147" s="7">
        <f t="shared" si="194"/>
        <v>0</v>
      </c>
      <c r="C1147" s="1">
        <f t="shared" si="202"/>
        <v>0</v>
      </c>
      <c r="D1147" s="1">
        <f t="shared" si="203"/>
        <v>0</v>
      </c>
      <c r="E1147" s="1">
        <f t="shared" si="204"/>
        <v>0</v>
      </c>
      <c r="F1147" s="1" t="str">
        <f t="shared" ca="1" si="195"/>
        <v/>
      </c>
      <c r="G1147" s="1">
        <f t="shared" ca="1" si="196"/>
        <v>0</v>
      </c>
      <c r="H1147" s="1">
        <f ca="1">IF(AND(G1146&gt;0,G1147&gt;G1146,NOT(ISERROR(MATCH(G1146,D:D,0)))),H1146+1,H1146)</f>
        <v>0</v>
      </c>
      <c r="I1147" s="1">
        <f t="shared" ca="1" si="197"/>
        <v>0</v>
      </c>
      <c r="J1147" s="7" t="str">
        <f t="shared" ca="1" si="198"/>
        <v/>
      </c>
      <c r="K1147" s="1" t="str">
        <f ca="1">IF(J1147="Linea_para_MAIL_creada_por_LuXML",IF(ISERROR(MATCH(INDIRECT(ADDRESS(ROW()-G1147,7)),D:D,0)),J1147,INDIRECT(ADDRESS(MATCH(INDIRECT(ADDRESS(ROW()-G1147,7)),D:D,0),1))),J1147)</f>
        <v/>
      </c>
      <c r="L1147" s="7">
        <f t="shared" ca="1" si="199"/>
        <v>0</v>
      </c>
      <c r="M1147" s="7" t="str">
        <f t="shared" ca="1" si="201"/>
        <v/>
      </c>
      <c r="N1147" s="7">
        <f t="shared" ca="1" si="200"/>
        <v>0</v>
      </c>
      <c r="O1147" s="9" t="str">
        <f ca="1">IF(N1147&gt;-1,INDIRECT(ADDRESS(ROW(),13)),IF(N1147&lt;N1146,CONCATENATE("&lt;page-count count=",CHAR(34),1+LARGE(N:N,1)-LARGE(N:N,2),CHAR(34),"/&gt;"),INDIRECT(ADDRESS(ROW()-1,13))))</f>
        <v/>
      </c>
      <c r="P1147" s="1">
        <f>IF(ROW()&lt;$S$4+2,IF('XML a procesar'!A1146="",P1146,IF(MID('XML a procesar'!A1146,1,1)="&lt;",P1146,P1146+1)),P1146)</f>
        <v>1</v>
      </c>
    </row>
    <row r="1148" spans="1:16" x14ac:dyDescent="0.25">
      <c r="A1148" s="1" t="str">
        <f>IF('XML a procesar'!A1147&gt;0,'XML a procesar'!A1147,"")</f>
        <v/>
      </c>
      <c r="B1148" s="7">
        <f t="shared" si="194"/>
        <v>0</v>
      </c>
      <c r="C1148" s="1">
        <f t="shared" si="202"/>
        <v>0</v>
      </c>
      <c r="D1148" s="1">
        <f t="shared" si="203"/>
        <v>0</v>
      </c>
      <c r="E1148" s="1">
        <f t="shared" si="204"/>
        <v>0</v>
      </c>
      <c r="F1148" s="1" t="str">
        <f t="shared" ca="1" si="195"/>
        <v/>
      </c>
      <c r="G1148" s="1">
        <f t="shared" ca="1" si="196"/>
        <v>0</v>
      </c>
      <c r="H1148" s="1">
        <f ca="1">IF(AND(G1147&gt;0,G1148&gt;G1147,NOT(ISERROR(MATCH(G1147,D:D,0)))),H1147+1,H1147)</f>
        <v>0</v>
      </c>
      <c r="I1148" s="1">
        <f t="shared" ca="1" si="197"/>
        <v>0</v>
      </c>
      <c r="J1148" s="7" t="str">
        <f t="shared" ca="1" si="198"/>
        <v/>
      </c>
      <c r="K1148" s="1" t="str">
        <f ca="1">IF(J1148="Linea_para_MAIL_creada_por_LuXML",IF(ISERROR(MATCH(INDIRECT(ADDRESS(ROW()-G1148,7)),D:D,0)),J1148,INDIRECT(ADDRESS(MATCH(INDIRECT(ADDRESS(ROW()-G1148,7)),D:D,0),1))),J1148)</f>
        <v/>
      </c>
      <c r="L1148" s="7">
        <f t="shared" ca="1" si="199"/>
        <v>0</v>
      </c>
      <c r="M1148" s="7" t="str">
        <f t="shared" ca="1" si="201"/>
        <v/>
      </c>
      <c r="N1148" s="7">
        <f t="shared" ca="1" si="200"/>
        <v>0</v>
      </c>
      <c r="O1148" s="9" t="str">
        <f ca="1">IF(N1148&gt;-1,INDIRECT(ADDRESS(ROW(),13)),IF(N1148&lt;N1147,CONCATENATE("&lt;page-count count=",CHAR(34),1+LARGE(N:N,1)-LARGE(N:N,2),CHAR(34),"/&gt;"),INDIRECT(ADDRESS(ROW()-1,13))))</f>
        <v/>
      </c>
      <c r="P1148" s="1">
        <f>IF(ROW()&lt;$S$4+2,IF('XML a procesar'!A1147="",P1147,IF(MID('XML a procesar'!A1147,1,1)="&lt;",P1147,P1147+1)),P1147)</f>
        <v>1</v>
      </c>
    </row>
    <row r="1149" spans="1:16" x14ac:dyDescent="0.25">
      <c r="A1149" s="1" t="str">
        <f>IF('XML a procesar'!A1148&gt;0,'XML a procesar'!A1148,"")</f>
        <v/>
      </c>
      <c r="B1149" s="7">
        <f t="shared" si="194"/>
        <v>0</v>
      </c>
      <c r="C1149" s="1">
        <f t="shared" si="202"/>
        <v>0</v>
      </c>
      <c r="D1149" s="1">
        <f t="shared" si="203"/>
        <v>0</v>
      </c>
      <c r="E1149" s="1">
        <f t="shared" si="204"/>
        <v>0</v>
      </c>
      <c r="F1149" s="1" t="str">
        <f t="shared" ca="1" si="195"/>
        <v/>
      </c>
      <c r="G1149" s="1">
        <f t="shared" ca="1" si="196"/>
        <v>0</v>
      </c>
      <c r="H1149" s="1">
        <f ca="1">IF(AND(G1148&gt;0,G1149&gt;G1148,NOT(ISERROR(MATCH(G1148,D:D,0)))),H1148+1,H1148)</f>
        <v>0</v>
      </c>
      <c r="I1149" s="1">
        <f t="shared" ca="1" si="197"/>
        <v>0</v>
      </c>
      <c r="J1149" s="7" t="str">
        <f t="shared" ca="1" si="198"/>
        <v/>
      </c>
      <c r="K1149" s="1" t="str">
        <f ca="1">IF(J1149="Linea_para_MAIL_creada_por_LuXML",IF(ISERROR(MATCH(INDIRECT(ADDRESS(ROW()-G1149,7)),D:D,0)),J1149,INDIRECT(ADDRESS(MATCH(INDIRECT(ADDRESS(ROW()-G1149,7)),D:D,0),1))),J1149)</f>
        <v/>
      </c>
      <c r="L1149" s="7">
        <f t="shared" ca="1" si="199"/>
        <v>0</v>
      </c>
      <c r="M1149" s="7" t="str">
        <f t="shared" ca="1" si="201"/>
        <v/>
      </c>
      <c r="N1149" s="7">
        <f t="shared" ca="1" si="200"/>
        <v>0</v>
      </c>
      <c r="O1149" s="9" t="str">
        <f ca="1">IF(N1149&gt;-1,INDIRECT(ADDRESS(ROW(),13)),IF(N1149&lt;N1148,CONCATENATE("&lt;page-count count=",CHAR(34),1+LARGE(N:N,1)-LARGE(N:N,2),CHAR(34),"/&gt;"),INDIRECT(ADDRESS(ROW()-1,13))))</f>
        <v/>
      </c>
      <c r="P1149" s="1">
        <f>IF(ROW()&lt;$S$4+2,IF('XML a procesar'!A1148="",P1148,IF(MID('XML a procesar'!A1148,1,1)="&lt;",P1148,P1148+1)),P1148)</f>
        <v>1</v>
      </c>
    </row>
    <row r="1150" spans="1:16" x14ac:dyDescent="0.25">
      <c r="A1150" s="1" t="str">
        <f>IF('XML a procesar'!A1149&gt;0,'XML a procesar'!A1149,"")</f>
        <v/>
      </c>
      <c r="B1150" s="7">
        <f t="shared" si="194"/>
        <v>0</v>
      </c>
      <c r="C1150" s="1">
        <f t="shared" si="202"/>
        <v>0</v>
      </c>
      <c r="D1150" s="1">
        <f t="shared" si="203"/>
        <v>0</v>
      </c>
      <c r="E1150" s="1">
        <f t="shared" si="204"/>
        <v>0</v>
      </c>
      <c r="F1150" s="1" t="str">
        <f t="shared" ca="1" si="195"/>
        <v/>
      </c>
      <c r="G1150" s="1">
        <f t="shared" ca="1" si="196"/>
        <v>0</v>
      </c>
      <c r="H1150" s="1">
        <f ca="1">IF(AND(G1149&gt;0,G1150&gt;G1149,NOT(ISERROR(MATCH(G1149,D:D,0)))),H1149+1,H1149)</f>
        <v>0</v>
      </c>
      <c r="I1150" s="1">
        <f t="shared" ca="1" si="197"/>
        <v>0</v>
      </c>
      <c r="J1150" s="7" t="str">
        <f t="shared" ca="1" si="198"/>
        <v/>
      </c>
      <c r="K1150" s="1" t="str">
        <f ca="1">IF(J1150="Linea_para_MAIL_creada_por_LuXML",IF(ISERROR(MATCH(INDIRECT(ADDRESS(ROW()-G1150,7)),D:D,0)),J1150,INDIRECT(ADDRESS(MATCH(INDIRECT(ADDRESS(ROW()-G1150,7)),D:D,0),1))),J1150)</f>
        <v/>
      </c>
      <c r="L1150" s="7">
        <f t="shared" ca="1" si="199"/>
        <v>0</v>
      </c>
      <c r="M1150" s="7" t="str">
        <f t="shared" ca="1" si="201"/>
        <v/>
      </c>
      <c r="N1150" s="7">
        <f t="shared" ca="1" si="200"/>
        <v>0</v>
      </c>
      <c r="O1150" s="9" t="str">
        <f ca="1">IF(N1150&gt;-1,INDIRECT(ADDRESS(ROW(),13)),IF(N1150&lt;N1149,CONCATENATE("&lt;page-count count=",CHAR(34),1+LARGE(N:N,1)-LARGE(N:N,2),CHAR(34),"/&gt;"),INDIRECT(ADDRESS(ROW()-1,13))))</f>
        <v/>
      </c>
      <c r="P1150" s="1">
        <f>IF(ROW()&lt;$S$4+2,IF('XML a procesar'!A1149="",P1149,IF(MID('XML a procesar'!A1149,1,1)="&lt;",P1149,P1149+1)),P1149)</f>
        <v>1</v>
      </c>
    </row>
    <row r="1151" spans="1:16" x14ac:dyDescent="0.25">
      <c r="A1151" s="1" t="str">
        <f>IF('XML a procesar'!A1150&gt;0,'XML a procesar'!A1150,"")</f>
        <v/>
      </c>
      <c r="B1151" s="7">
        <f t="shared" si="194"/>
        <v>0</v>
      </c>
      <c r="C1151" s="1">
        <f t="shared" si="202"/>
        <v>0</v>
      </c>
      <c r="D1151" s="1">
        <f t="shared" si="203"/>
        <v>0</v>
      </c>
      <c r="E1151" s="1">
        <f t="shared" si="204"/>
        <v>0</v>
      </c>
      <c r="F1151" s="1" t="str">
        <f t="shared" ca="1" si="195"/>
        <v/>
      </c>
      <c r="G1151" s="1">
        <f t="shared" ca="1" si="196"/>
        <v>0</v>
      </c>
      <c r="H1151" s="1">
        <f ca="1">IF(AND(G1150&gt;0,G1151&gt;G1150,NOT(ISERROR(MATCH(G1150,D:D,0)))),H1150+1,H1150)</f>
        <v>0</v>
      </c>
      <c r="I1151" s="1">
        <f t="shared" ca="1" si="197"/>
        <v>0</v>
      </c>
      <c r="J1151" s="7" t="str">
        <f t="shared" ca="1" si="198"/>
        <v/>
      </c>
      <c r="K1151" s="1" t="str">
        <f ca="1">IF(J1151="Linea_para_MAIL_creada_por_LuXML",IF(ISERROR(MATCH(INDIRECT(ADDRESS(ROW()-G1151,7)),D:D,0)),J1151,INDIRECT(ADDRESS(MATCH(INDIRECT(ADDRESS(ROW()-G1151,7)),D:D,0),1))),J1151)</f>
        <v/>
      </c>
      <c r="L1151" s="7">
        <f t="shared" ca="1" si="199"/>
        <v>0</v>
      </c>
      <c r="M1151" s="7" t="str">
        <f t="shared" ca="1" si="201"/>
        <v/>
      </c>
      <c r="N1151" s="7">
        <f t="shared" ca="1" si="200"/>
        <v>0</v>
      </c>
      <c r="O1151" s="9" t="str">
        <f ca="1">IF(N1151&gt;-1,INDIRECT(ADDRESS(ROW(),13)),IF(N1151&lt;N1150,CONCATENATE("&lt;page-count count=",CHAR(34),1+LARGE(N:N,1)-LARGE(N:N,2),CHAR(34),"/&gt;"),INDIRECT(ADDRESS(ROW()-1,13))))</f>
        <v/>
      </c>
      <c r="P1151" s="1">
        <f>IF(ROW()&lt;$S$4+2,IF('XML a procesar'!A1150="",P1150,IF(MID('XML a procesar'!A1150,1,1)="&lt;",P1150,P1150+1)),P1150)</f>
        <v>1</v>
      </c>
    </row>
    <row r="1152" spans="1:16" x14ac:dyDescent="0.25">
      <c r="A1152" s="1" t="str">
        <f>IF('XML a procesar'!A1151&gt;0,'XML a procesar'!A1151,"")</f>
        <v/>
      </c>
      <c r="B1152" s="7">
        <f t="shared" si="194"/>
        <v>0</v>
      </c>
      <c r="C1152" s="1">
        <f t="shared" si="202"/>
        <v>0</v>
      </c>
      <c r="D1152" s="1">
        <f t="shared" si="203"/>
        <v>0</v>
      </c>
      <c r="E1152" s="1">
        <f t="shared" si="204"/>
        <v>0</v>
      </c>
      <c r="F1152" s="1" t="str">
        <f t="shared" ca="1" si="195"/>
        <v/>
      </c>
      <c r="G1152" s="1">
        <f t="shared" ca="1" si="196"/>
        <v>0</v>
      </c>
      <c r="H1152" s="1">
        <f ca="1">IF(AND(G1151&gt;0,G1152&gt;G1151,NOT(ISERROR(MATCH(G1151,D:D,0)))),H1151+1,H1151)</f>
        <v>0</v>
      </c>
      <c r="I1152" s="1">
        <f t="shared" ca="1" si="197"/>
        <v>0</v>
      </c>
      <c r="J1152" s="7" t="str">
        <f t="shared" ca="1" si="198"/>
        <v/>
      </c>
      <c r="K1152" s="1" t="str">
        <f ca="1">IF(J1152="Linea_para_MAIL_creada_por_LuXML",IF(ISERROR(MATCH(INDIRECT(ADDRESS(ROW()-G1152,7)),D:D,0)),J1152,INDIRECT(ADDRESS(MATCH(INDIRECT(ADDRESS(ROW()-G1152,7)),D:D,0),1))),J1152)</f>
        <v/>
      </c>
      <c r="L1152" s="7">
        <f t="shared" ca="1" si="199"/>
        <v>0</v>
      </c>
      <c r="M1152" s="7" t="str">
        <f t="shared" ca="1" si="201"/>
        <v/>
      </c>
      <c r="N1152" s="7">
        <f t="shared" ca="1" si="200"/>
        <v>0</v>
      </c>
      <c r="O1152" s="9" t="str">
        <f ca="1">IF(N1152&gt;-1,INDIRECT(ADDRESS(ROW(),13)),IF(N1152&lt;N1151,CONCATENATE("&lt;page-count count=",CHAR(34),1+LARGE(N:N,1)-LARGE(N:N,2),CHAR(34),"/&gt;"),INDIRECT(ADDRESS(ROW()-1,13))))</f>
        <v/>
      </c>
      <c r="P1152" s="1">
        <f>IF(ROW()&lt;$S$4+2,IF('XML a procesar'!A1151="",P1151,IF(MID('XML a procesar'!A1151,1,1)="&lt;",P1151,P1151+1)),P1151)</f>
        <v>1</v>
      </c>
    </row>
    <row r="1153" spans="1:16" x14ac:dyDescent="0.25">
      <c r="A1153" s="1" t="str">
        <f>IF('XML a procesar'!A1152&gt;0,'XML a procesar'!A1152,"")</f>
        <v/>
      </c>
      <c r="B1153" s="7">
        <f t="shared" si="194"/>
        <v>0</v>
      </c>
      <c r="C1153" s="1">
        <f t="shared" si="202"/>
        <v>0</v>
      </c>
      <c r="D1153" s="1">
        <f t="shared" si="203"/>
        <v>0</v>
      </c>
      <c r="E1153" s="1">
        <f t="shared" si="204"/>
        <v>0</v>
      </c>
      <c r="F1153" s="1" t="str">
        <f t="shared" ca="1" si="195"/>
        <v/>
      </c>
      <c r="G1153" s="1">
        <f t="shared" ca="1" si="196"/>
        <v>0</v>
      </c>
      <c r="H1153" s="1">
        <f ca="1">IF(AND(G1152&gt;0,G1153&gt;G1152,NOT(ISERROR(MATCH(G1152,D:D,0)))),H1152+1,H1152)</f>
        <v>0</v>
      </c>
      <c r="I1153" s="1">
        <f t="shared" ca="1" si="197"/>
        <v>0</v>
      </c>
      <c r="J1153" s="7" t="str">
        <f t="shared" ca="1" si="198"/>
        <v/>
      </c>
      <c r="K1153" s="1" t="str">
        <f ca="1">IF(J1153="Linea_para_MAIL_creada_por_LuXML",IF(ISERROR(MATCH(INDIRECT(ADDRESS(ROW()-G1153,7)),D:D,0)),J1153,INDIRECT(ADDRESS(MATCH(INDIRECT(ADDRESS(ROW()-G1153,7)),D:D,0),1))),J1153)</f>
        <v/>
      </c>
      <c r="L1153" s="7">
        <f t="shared" ca="1" si="199"/>
        <v>0</v>
      </c>
      <c r="M1153" s="7" t="str">
        <f t="shared" ca="1" si="201"/>
        <v/>
      </c>
      <c r="N1153" s="7">
        <f t="shared" ca="1" si="200"/>
        <v>0</v>
      </c>
      <c r="O1153" s="9" t="str">
        <f ca="1">IF(N1153&gt;-1,INDIRECT(ADDRESS(ROW(),13)),IF(N1153&lt;N1152,CONCATENATE("&lt;page-count count=",CHAR(34),1+LARGE(N:N,1)-LARGE(N:N,2),CHAR(34),"/&gt;"),INDIRECT(ADDRESS(ROW()-1,13))))</f>
        <v/>
      </c>
      <c r="P1153" s="1">
        <f>IF(ROW()&lt;$S$4+2,IF('XML a procesar'!A1152="",P1152,IF(MID('XML a procesar'!A1152,1,1)="&lt;",P1152,P1152+1)),P1152)</f>
        <v>1</v>
      </c>
    </row>
    <row r="1154" spans="1:16" x14ac:dyDescent="0.25">
      <c r="A1154" s="1" t="str">
        <f>IF('XML a procesar'!A1153&gt;0,'XML a procesar'!A1153,"")</f>
        <v/>
      </c>
      <c r="B1154" s="7">
        <f t="shared" si="194"/>
        <v>0</v>
      </c>
      <c r="C1154" s="1">
        <f t="shared" si="202"/>
        <v>0</v>
      </c>
      <c r="D1154" s="1">
        <f t="shared" si="203"/>
        <v>0</v>
      </c>
      <c r="E1154" s="1">
        <f t="shared" si="204"/>
        <v>0</v>
      </c>
      <c r="F1154" s="1" t="str">
        <f t="shared" ca="1" si="195"/>
        <v/>
      </c>
      <c r="G1154" s="1">
        <f t="shared" ca="1" si="196"/>
        <v>0</v>
      </c>
      <c r="H1154" s="1">
        <f ca="1">IF(AND(G1153&gt;0,G1154&gt;G1153,NOT(ISERROR(MATCH(G1153,D:D,0)))),H1153+1,H1153)</f>
        <v>0</v>
      </c>
      <c r="I1154" s="1">
        <f t="shared" ca="1" si="197"/>
        <v>0</v>
      </c>
      <c r="J1154" s="7" t="str">
        <f t="shared" ca="1" si="198"/>
        <v/>
      </c>
      <c r="K1154" s="1" t="str">
        <f ca="1">IF(J1154="Linea_para_MAIL_creada_por_LuXML",IF(ISERROR(MATCH(INDIRECT(ADDRESS(ROW()-G1154,7)),D:D,0)),J1154,INDIRECT(ADDRESS(MATCH(INDIRECT(ADDRESS(ROW()-G1154,7)),D:D,0),1))),J1154)</f>
        <v/>
      </c>
      <c r="L1154" s="7">
        <f t="shared" ca="1" si="199"/>
        <v>0</v>
      </c>
      <c r="M1154" s="7" t="str">
        <f t="shared" ca="1" si="201"/>
        <v/>
      </c>
      <c r="N1154" s="7">
        <f t="shared" ca="1" si="200"/>
        <v>0</v>
      </c>
      <c r="O1154" s="9" t="str">
        <f ca="1">IF(N1154&gt;-1,INDIRECT(ADDRESS(ROW(),13)),IF(N1154&lt;N1153,CONCATENATE("&lt;page-count count=",CHAR(34),1+LARGE(N:N,1)-LARGE(N:N,2),CHAR(34),"/&gt;"),INDIRECT(ADDRESS(ROW()-1,13))))</f>
        <v/>
      </c>
      <c r="P1154" s="1">
        <f>IF(ROW()&lt;$S$4+2,IF('XML a procesar'!A1153="",P1153,IF(MID('XML a procesar'!A1153,1,1)="&lt;",P1153,P1153+1)),P1153)</f>
        <v>1</v>
      </c>
    </row>
    <row r="1155" spans="1:16" x14ac:dyDescent="0.25">
      <c r="A1155" s="1" t="str">
        <f>IF('XML a procesar'!A1154&gt;0,'XML a procesar'!A1154,"")</f>
        <v/>
      </c>
      <c r="B1155" s="7">
        <f t="shared" ref="B1155:B1218" si="205">IF(ISERROR(FIND("/doi.org/",A1155,1)),0,1)</f>
        <v>0</v>
      </c>
      <c r="C1155" s="1">
        <f t="shared" si="202"/>
        <v>0</v>
      </c>
      <c r="D1155" s="1">
        <f t="shared" si="203"/>
        <v>0</v>
      </c>
      <c r="E1155" s="1">
        <f t="shared" si="204"/>
        <v>0</v>
      </c>
      <c r="F1155" s="1" t="str">
        <f t="shared" ref="F1155:F1218" ca="1" si="206">INDIRECT(ADDRESS(ROW()+INDIRECT(ADDRESS(ROW()+E1155,5)),1))</f>
        <v/>
      </c>
      <c r="G1155" s="1">
        <f t="shared" ca="1" si="196"/>
        <v>0</v>
      </c>
      <c r="H1155" s="1">
        <f ca="1">IF(AND(G1154&gt;0,G1155&gt;G1154,NOT(ISERROR(MATCH(G1154,D:D,0)))),H1154+1,H1154)</f>
        <v>0</v>
      </c>
      <c r="I1155" s="1">
        <f t="shared" ca="1" si="197"/>
        <v>0</v>
      </c>
      <c r="J1155" s="7" t="str">
        <f t="shared" ca="1" si="198"/>
        <v/>
      </c>
      <c r="K1155" s="1" t="str">
        <f ca="1">IF(J1155="Linea_para_MAIL_creada_por_LuXML",IF(ISERROR(MATCH(INDIRECT(ADDRESS(ROW()-G1155,7)),D:D,0)),J1155,INDIRECT(ADDRESS(MATCH(INDIRECT(ADDRESS(ROW()-G1155,7)),D:D,0),1))),J1155)</f>
        <v/>
      </c>
      <c r="L1155" s="7">
        <f t="shared" ca="1" si="199"/>
        <v>0</v>
      </c>
      <c r="M1155" s="7" t="str">
        <f t="shared" ca="1" si="201"/>
        <v/>
      </c>
      <c r="N1155" s="7">
        <f t="shared" ca="1" si="200"/>
        <v>0</v>
      </c>
      <c r="O1155" s="9" t="str">
        <f ca="1">IF(N1155&gt;-1,INDIRECT(ADDRESS(ROW(),13)),IF(N1155&lt;N1154,CONCATENATE("&lt;page-count count=",CHAR(34),1+LARGE(N:N,1)-LARGE(N:N,2),CHAR(34),"/&gt;"),INDIRECT(ADDRESS(ROW()-1,13))))</f>
        <v/>
      </c>
      <c r="P1155" s="1">
        <f>IF(ROW()&lt;$S$4+2,IF('XML a procesar'!A1154="",P1154,IF(MID('XML a procesar'!A1154,1,1)="&lt;",P1154,P1154+1)),P1154)</f>
        <v>1</v>
      </c>
    </row>
    <row r="1156" spans="1:16" x14ac:dyDescent="0.25">
      <c r="A1156" s="1" t="str">
        <f>IF('XML a procesar'!A1155&gt;0,'XML a procesar'!A1155,"")</f>
        <v/>
      </c>
      <c r="B1156" s="7">
        <f t="shared" si="205"/>
        <v>0</v>
      </c>
      <c r="C1156" s="1">
        <f t="shared" si="202"/>
        <v>0</v>
      </c>
      <c r="D1156" s="1">
        <f t="shared" si="203"/>
        <v>0</v>
      </c>
      <c r="E1156" s="1">
        <f t="shared" si="204"/>
        <v>0</v>
      </c>
      <c r="F1156" s="1" t="str">
        <f t="shared" ca="1" si="206"/>
        <v/>
      </c>
      <c r="G1156" s="1">
        <f t="shared" ref="G1156:G1219" ca="1" si="207">IF(LEFT(F1156,7)="&lt;aff id",_xlfn.NUMBERVALUE(MID(F1156,13,LEN(F1156)-14)),IF(F1156="&lt;/aff&gt;",G1155+1,G1155))</f>
        <v>0</v>
      </c>
      <c r="H1156" s="1">
        <f ca="1">IF(AND(G1155&gt;0,G1156&gt;G1155,NOT(ISERROR(MATCH(G1155,D:D,0)))),H1155+1,H1155)</f>
        <v>0</v>
      </c>
      <c r="I1156" s="1">
        <f t="shared" ref="I1156:I1219" ca="1" si="208">INDIRECT(ADDRESS(ROW()-INDIRECT(ADDRESS(ROW()-H1156,8)),8))</f>
        <v>0</v>
      </c>
      <c r="J1156" s="7" t="str">
        <f t="shared" ref="J1156:J1219" ca="1" si="209">IF(J1155="Linea_para_MAIL_creada_por_LuXML","&lt;/aff&gt;",IF(I1156&gt;INDIRECT(ADDRESS(ROW()-I1156-1,8)),"Linea_para_MAIL_creada_por_LuXML",INDIRECT(ADDRESS(ROW()-I1156,6))))</f>
        <v/>
      </c>
      <c r="K1156" s="1" t="str">
        <f ca="1">IF(J1156="Linea_para_MAIL_creada_por_LuXML",IF(ISERROR(MATCH(INDIRECT(ADDRESS(ROW()-G1156,7)),D:D,0)),J1156,INDIRECT(ADDRESS(MATCH(INDIRECT(ADDRESS(ROW()-G1156,7)),D:D,0),1))),J1156)</f>
        <v/>
      </c>
      <c r="L1156" s="7">
        <f t="shared" ref="L1156:L1219" ca="1" si="210">IF(OR(MID(K1154,3,5)="page&gt;",MID(K1155,3,5)="page&gt;"),L1155,IF(OR(K1155="&lt;history&gt;",K1156="&lt;history&gt;"),L1155+1,L1155))</f>
        <v>0</v>
      </c>
      <c r="M1156" s="7" t="str">
        <f t="shared" ca="1" si="201"/>
        <v/>
      </c>
      <c r="N1156" s="7">
        <f t="shared" ref="N1156:N1219" ca="1" si="211">IF(N1155=-1,-1,IF(M1156="&lt;/counts&gt;",-1,IF(OR(LEFT(M1156,7)="&lt;fpage&gt;",LEFT(M1156,7)="&lt;lpage&gt;"),VALUE(MID(M1156,8,LEN(M1156)-15)),0)))</f>
        <v>0</v>
      </c>
      <c r="O1156" s="9" t="str">
        <f ca="1">IF(N1156&gt;-1,INDIRECT(ADDRESS(ROW(),13)),IF(N1156&lt;N1155,CONCATENATE("&lt;page-count count=",CHAR(34),1+LARGE(N:N,1)-LARGE(N:N,2),CHAR(34),"/&gt;"),INDIRECT(ADDRESS(ROW()-1,13))))</f>
        <v/>
      </c>
      <c r="P1156" s="1">
        <f>IF(ROW()&lt;$S$4+2,IF('XML a procesar'!A1155="",P1155,IF(MID('XML a procesar'!A1155,1,1)="&lt;",P1155,P1155+1)),P1155)</f>
        <v>1</v>
      </c>
    </row>
    <row r="1157" spans="1:16" x14ac:dyDescent="0.25">
      <c r="A1157" s="1" t="str">
        <f>IF('XML a procesar'!A1156&gt;0,'XML a procesar'!A1156,"")</f>
        <v/>
      </c>
      <c r="B1157" s="7">
        <f t="shared" si="205"/>
        <v>0</v>
      </c>
      <c r="C1157" s="1">
        <f t="shared" si="202"/>
        <v>0</v>
      </c>
      <c r="D1157" s="1">
        <f t="shared" si="203"/>
        <v>0</v>
      </c>
      <c r="E1157" s="1">
        <f t="shared" si="204"/>
        <v>0</v>
      </c>
      <c r="F1157" s="1" t="str">
        <f t="shared" ca="1" si="206"/>
        <v/>
      </c>
      <c r="G1157" s="1">
        <f t="shared" ca="1" si="207"/>
        <v>0</v>
      </c>
      <c r="H1157" s="1">
        <f ca="1">IF(AND(G1156&gt;0,G1157&gt;G1156,NOT(ISERROR(MATCH(G1156,D:D,0)))),H1156+1,H1156)</f>
        <v>0</v>
      </c>
      <c r="I1157" s="1">
        <f t="shared" ca="1" si="208"/>
        <v>0</v>
      </c>
      <c r="J1157" s="7" t="str">
        <f t="shared" ca="1" si="209"/>
        <v/>
      </c>
      <c r="K1157" s="1" t="str">
        <f ca="1">IF(J1157="Linea_para_MAIL_creada_por_LuXML",IF(ISERROR(MATCH(INDIRECT(ADDRESS(ROW()-G1157,7)),D:D,0)),J1157,INDIRECT(ADDRESS(MATCH(INDIRECT(ADDRESS(ROW()-G1157,7)),D:D,0),1))),J1157)</f>
        <v/>
      </c>
      <c r="L1157" s="7">
        <f t="shared" ca="1" si="210"/>
        <v>0</v>
      </c>
      <c r="M1157" s="7" t="str">
        <f t="shared" ca="1" si="201"/>
        <v/>
      </c>
      <c r="N1157" s="7">
        <f t="shared" ca="1" si="211"/>
        <v>0</v>
      </c>
      <c r="O1157" s="9" t="str">
        <f ca="1">IF(N1157&gt;-1,INDIRECT(ADDRESS(ROW(),13)),IF(N1157&lt;N1156,CONCATENATE("&lt;page-count count=",CHAR(34),1+LARGE(N:N,1)-LARGE(N:N,2),CHAR(34),"/&gt;"),INDIRECT(ADDRESS(ROW()-1,13))))</f>
        <v/>
      </c>
      <c r="P1157" s="1">
        <f>IF(ROW()&lt;$S$4+2,IF('XML a procesar'!A1156="",P1156,IF(MID('XML a procesar'!A1156,1,1)="&lt;",P1156,P1156+1)),P1156)</f>
        <v>1</v>
      </c>
    </row>
    <row r="1158" spans="1:16" x14ac:dyDescent="0.25">
      <c r="A1158" s="1" t="str">
        <f>IF('XML a procesar'!A1157&gt;0,'XML a procesar'!A1157,"")</f>
        <v/>
      </c>
      <c r="B1158" s="7">
        <f t="shared" si="205"/>
        <v>0</v>
      </c>
      <c r="C1158" s="1">
        <f t="shared" si="202"/>
        <v>0</v>
      </c>
      <c r="D1158" s="1">
        <f t="shared" si="203"/>
        <v>0</v>
      </c>
      <c r="E1158" s="1">
        <f t="shared" si="204"/>
        <v>0</v>
      </c>
      <c r="F1158" s="1" t="str">
        <f t="shared" ca="1" si="206"/>
        <v/>
      </c>
      <c r="G1158" s="1">
        <f t="shared" ca="1" si="207"/>
        <v>0</v>
      </c>
      <c r="H1158" s="1">
        <f ca="1">IF(AND(G1157&gt;0,G1158&gt;G1157,NOT(ISERROR(MATCH(G1157,D:D,0)))),H1157+1,H1157)</f>
        <v>0</v>
      </c>
      <c r="I1158" s="1">
        <f t="shared" ca="1" si="208"/>
        <v>0</v>
      </c>
      <c r="J1158" s="7" t="str">
        <f t="shared" ca="1" si="209"/>
        <v/>
      </c>
      <c r="K1158" s="1" t="str">
        <f ca="1">IF(J1158="Linea_para_MAIL_creada_por_LuXML",IF(ISERROR(MATCH(INDIRECT(ADDRESS(ROW()-G1158,7)),D:D,0)),J1158,INDIRECT(ADDRESS(MATCH(INDIRECT(ADDRESS(ROW()-G1158,7)),D:D,0),1))),J1158)</f>
        <v/>
      </c>
      <c r="L1158" s="7">
        <f t="shared" ca="1" si="210"/>
        <v>0</v>
      </c>
      <c r="M1158" s="7" t="str">
        <f t="shared" ref="M1158:M1221" ca="1" si="212">IF(L1158&gt;L1157,IF(L1158=1,CONCATENATE("&lt;fpage&gt;",$S$10,"&lt;/fpage&gt;"),CONCATENATE("&lt;lpage&gt;",$S$10+1,"&lt;/lpage&gt;")),IF(ISERROR(INDIRECT(ADDRESS(ROW()-L1158,11),1)),"",INDIRECT(ADDRESS(ROW()-L1158,11),1)))</f>
        <v/>
      </c>
      <c r="N1158" s="7">
        <f t="shared" ca="1" si="211"/>
        <v>0</v>
      </c>
      <c r="O1158" s="9" t="str">
        <f ca="1">IF(N1158&gt;-1,INDIRECT(ADDRESS(ROW(),13)),IF(N1158&lt;N1157,CONCATENATE("&lt;page-count count=",CHAR(34),1+LARGE(N:N,1)-LARGE(N:N,2),CHAR(34),"/&gt;"),INDIRECT(ADDRESS(ROW()-1,13))))</f>
        <v/>
      </c>
      <c r="P1158" s="1">
        <f>IF(ROW()&lt;$S$4+2,IF('XML a procesar'!A1157="",P1157,IF(MID('XML a procesar'!A1157,1,1)="&lt;",P1157,P1157+1)),P1157)</f>
        <v>1</v>
      </c>
    </row>
    <row r="1159" spans="1:16" x14ac:dyDescent="0.25">
      <c r="A1159" s="1" t="str">
        <f>IF('XML a procesar'!A1158&gt;0,'XML a procesar'!A1158,"")</f>
        <v/>
      </c>
      <c r="B1159" s="7">
        <f t="shared" si="205"/>
        <v>0</v>
      </c>
      <c r="C1159" s="1">
        <f t="shared" si="202"/>
        <v>0</v>
      </c>
      <c r="D1159" s="1">
        <f t="shared" si="203"/>
        <v>0</v>
      </c>
      <c r="E1159" s="1">
        <f t="shared" si="204"/>
        <v>0</v>
      </c>
      <c r="F1159" s="1" t="str">
        <f t="shared" ca="1" si="206"/>
        <v/>
      </c>
      <c r="G1159" s="1">
        <f t="shared" ca="1" si="207"/>
        <v>0</v>
      </c>
      <c r="H1159" s="1">
        <f ca="1">IF(AND(G1158&gt;0,G1159&gt;G1158,NOT(ISERROR(MATCH(G1158,D:D,0)))),H1158+1,H1158)</f>
        <v>0</v>
      </c>
      <c r="I1159" s="1">
        <f t="shared" ca="1" si="208"/>
        <v>0</v>
      </c>
      <c r="J1159" s="7" t="str">
        <f t="shared" ca="1" si="209"/>
        <v/>
      </c>
      <c r="K1159" s="1" t="str">
        <f ca="1">IF(J1159="Linea_para_MAIL_creada_por_LuXML",IF(ISERROR(MATCH(INDIRECT(ADDRESS(ROW()-G1159,7)),D:D,0)),J1159,INDIRECT(ADDRESS(MATCH(INDIRECT(ADDRESS(ROW()-G1159,7)),D:D,0),1))),J1159)</f>
        <v/>
      </c>
      <c r="L1159" s="7">
        <f t="shared" ca="1" si="210"/>
        <v>0</v>
      </c>
      <c r="M1159" s="7" t="str">
        <f t="shared" ca="1" si="212"/>
        <v/>
      </c>
      <c r="N1159" s="7">
        <f t="shared" ca="1" si="211"/>
        <v>0</v>
      </c>
      <c r="O1159" s="9" t="str">
        <f ca="1">IF(N1159&gt;-1,INDIRECT(ADDRESS(ROW(),13)),IF(N1159&lt;N1158,CONCATENATE("&lt;page-count count=",CHAR(34),1+LARGE(N:N,1)-LARGE(N:N,2),CHAR(34),"/&gt;"),INDIRECT(ADDRESS(ROW()-1,13))))</f>
        <v/>
      </c>
      <c r="P1159" s="1">
        <f>IF(ROW()&lt;$S$4+2,IF('XML a procesar'!A1158="",P1158,IF(MID('XML a procesar'!A1158,1,1)="&lt;",P1158,P1158+1)),P1158)</f>
        <v>1</v>
      </c>
    </row>
    <row r="1160" spans="1:16" x14ac:dyDescent="0.25">
      <c r="A1160" s="1" t="str">
        <f>IF('XML a procesar'!A1159&gt;0,'XML a procesar'!A1159,"")</f>
        <v/>
      </c>
      <c r="B1160" s="7">
        <f t="shared" si="205"/>
        <v>0</v>
      </c>
      <c r="C1160" s="1">
        <f t="shared" si="202"/>
        <v>0</v>
      </c>
      <c r="D1160" s="1">
        <f t="shared" si="203"/>
        <v>0</v>
      </c>
      <c r="E1160" s="1">
        <f t="shared" si="204"/>
        <v>0</v>
      </c>
      <c r="F1160" s="1" t="str">
        <f t="shared" ca="1" si="206"/>
        <v/>
      </c>
      <c r="G1160" s="1">
        <f t="shared" ca="1" si="207"/>
        <v>0</v>
      </c>
      <c r="H1160" s="1">
        <f ca="1">IF(AND(G1159&gt;0,G1160&gt;G1159,NOT(ISERROR(MATCH(G1159,D:D,0)))),H1159+1,H1159)</f>
        <v>0</v>
      </c>
      <c r="I1160" s="1">
        <f t="shared" ca="1" si="208"/>
        <v>0</v>
      </c>
      <c r="J1160" s="7" t="str">
        <f t="shared" ca="1" si="209"/>
        <v/>
      </c>
      <c r="K1160" s="1" t="str">
        <f ca="1">IF(J1160="Linea_para_MAIL_creada_por_LuXML",IF(ISERROR(MATCH(INDIRECT(ADDRESS(ROW()-G1160,7)),D:D,0)),J1160,INDIRECT(ADDRESS(MATCH(INDIRECT(ADDRESS(ROW()-G1160,7)),D:D,0),1))),J1160)</f>
        <v/>
      </c>
      <c r="L1160" s="7">
        <f t="shared" ca="1" si="210"/>
        <v>0</v>
      </c>
      <c r="M1160" s="7" t="str">
        <f t="shared" ca="1" si="212"/>
        <v/>
      </c>
      <c r="N1160" s="7">
        <f t="shared" ca="1" si="211"/>
        <v>0</v>
      </c>
      <c r="O1160" s="9" t="str">
        <f ca="1">IF(N1160&gt;-1,INDIRECT(ADDRESS(ROW(),13)),IF(N1160&lt;N1159,CONCATENATE("&lt;page-count count=",CHAR(34),1+LARGE(N:N,1)-LARGE(N:N,2),CHAR(34),"/&gt;"),INDIRECT(ADDRESS(ROW()-1,13))))</f>
        <v/>
      </c>
      <c r="P1160" s="1">
        <f>IF(ROW()&lt;$S$4+2,IF('XML a procesar'!A1159="",P1159,IF(MID('XML a procesar'!A1159,1,1)="&lt;",P1159,P1159+1)),P1159)</f>
        <v>1</v>
      </c>
    </row>
    <row r="1161" spans="1:16" x14ac:dyDescent="0.25">
      <c r="A1161" s="1" t="str">
        <f>IF('XML a procesar'!A1160&gt;0,'XML a procesar'!A1160,"")</f>
        <v/>
      </c>
      <c r="B1161" s="7">
        <f t="shared" si="205"/>
        <v>0</v>
      </c>
      <c r="C1161" s="1">
        <f t="shared" si="202"/>
        <v>0</v>
      </c>
      <c r="D1161" s="1">
        <f t="shared" si="203"/>
        <v>0</v>
      </c>
      <c r="E1161" s="1">
        <f t="shared" si="204"/>
        <v>0</v>
      </c>
      <c r="F1161" s="1" t="str">
        <f t="shared" ca="1" si="206"/>
        <v/>
      </c>
      <c r="G1161" s="1">
        <f t="shared" ca="1" si="207"/>
        <v>0</v>
      </c>
      <c r="H1161" s="1">
        <f ca="1">IF(AND(G1160&gt;0,G1161&gt;G1160,NOT(ISERROR(MATCH(G1160,D:D,0)))),H1160+1,H1160)</f>
        <v>0</v>
      </c>
      <c r="I1161" s="1">
        <f t="shared" ca="1" si="208"/>
        <v>0</v>
      </c>
      <c r="J1161" s="7" t="str">
        <f t="shared" ca="1" si="209"/>
        <v/>
      </c>
      <c r="K1161" s="1" t="str">
        <f ca="1">IF(J1161="Linea_para_MAIL_creada_por_LuXML",IF(ISERROR(MATCH(INDIRECT(ADDRESS(ROW()-G1161,7)),D:D,0)),J1161,INDIRECT(ADDRESS(MATCH(INDIRECT(ADDRESS(ROW()-G1161,7)),D:D,0),1))),J1161)</f>
        <v/>
      </c>
      <c r="L1161" s="7">
        <f t="shared" ca="1" si="210"/>
        <v>0</v>
      </c>
      <c r="M1161" s="7" t="str">
        <f t="shared" ca="1" si="212"/>
        <v/>
      </c>
      <c r="N1161" s="7">
        <f t="shared" ca="1" si="211"/>
        <v>0</v>
      </c>
      <c r="O1161" s="9" t="str">
        <f ca="1">IF(N1161&gt;-1,INDIRECT(ADDRESS(ROW(),13)),IF(N1161&lt;N1160,CONCATENATE("&lt;page-count count=",CHAR(34),1+LARGE(N:N,1)-LARGE(N:N,2),CHAR(34),"/&gt;"),INDIRECT(ADDRESS(ROW()-1,13))))</f>
        <v/>
      </c>
      <c r="P1161" s="1">
        <f>IF(ROW()&lt;$S$4+2,IF('XML a procesar'!A1160="",P1160,IF(MID('XML a procesar'!A1160,1,1)="&lt;",P1160,P1160+1)),P1160)</f>
        <v>1</v>
      </c>
    </row>
    <row r="1162" spans="1:16" x14ac:dyDescent="0.25">
      <c r="A1162" s="1" t="str">
        <f>IF('XML a procesar'!A1161&gt;0,'XML a procesar'!A1161,"")</f>
        <v/>
      </c>
      <c r="B1162" s="7">
        <f t="shared" si="205"/>
        <v>0</v>
      </c>
      <c r="C1162" s="1">
        <f t="shared" si="202"/>
        <v>0</v>
      </c>
      <c r="D1162" s="1">
        <f t="shared" si="203"/>
        <v>0</v>
      </c>
      <c r="E1162" s="1">
        <f t="shared" si="204"/>
        <v>0</v>
      </c>
      <c r="F1162" s="1" t="str">
        <f t="shared" ca="1" si="206"/>
        <v/>
      </c>
      <c r="G1162" s="1">
        <f t="shared" ca="1" si="207"/>
        <v>0</v>
      </c>
      <c r="H1162" s="1">
        <f ca="1">IF(AND(G1161&gt;0,G1162&gt;G1161,NOT(ISERROR(MATCH(G1161,D:D,0)))),H1161+1,H1161)</f>
        <v>0</v>
      </c>
      <c r="I1162" s="1">
        <f t="shared" ca="1" si="208"/>
        <v>0</v>
      </c>
      <c r="J1162" s="7" t="str">
        <f t="shared" ca="1" si="209"/>
        <v/>
      </c>
      <c r="K1162" s="1" t="str">
        <f ca="1">IF(J1162="Linea_para_MAIL_creada_por_LuXML",IF(ISERROR(MATCH(INDIRECT(ADDRESS(ROW()-G1162,7)),D:D,0)),J1162,INDIRECT(ADDRESS(MATCH(INDIRECT(ADDRESS(ROW()-G1162,7)),D:D,0),1))),J1162)</f>
        <v/>
      </c>
      <c r="L1162" s="7">
        <f t="shared" ca="1" si="210"/>
        <v>0</v>
      </c>
      <c r="M1162" s="7" t="str">
        <f t="shared" ca="1" si="212"/>
        <v/>
      </c>
      <c r="N1162" s="7">
        <f t="shared" ca="1" si="211"/>
        <v>0</v>
      </c>
      <c r="O1162" s="9" t="str">
        <f ca="1">IF(N1162&gt;-1,INDIRECT(ADDRESS(ROW(),13)),IF(N1162&lt;N1161,CONCATENATE("&lt;page-count count=",CHAR(34),1+LARGE(N:N,1)-LARGE(N:N,2),CHAR(34),"/&gt;"),INDIRECT(ADDRESS(ROW()-1,13))))</f>
        <v/>
      </c>
      <c r="P1162" s="1">
        <f>IF(ROW()&lt;$S$4+2,IF('XML a procesar'!A1161="",P1161,IF(MID('XML a procesar'!A1161,1,1)="&lt;",P1161,P1161+1)),P1161)</f>
        <v>1</v>
      </c>
    </row>
    <row r="1163" spans="1:16" x14ac:dyDescent="0.25">
      <c r="A1163" s="1" t="str">
        <f>IF('XML a procesar'!A1162&gt;0,'XML a procesar'!A1162,"")</f>
        <v/>
      </c>
      <c r="B1163" s="7">
        <f t="shared" si="205"/>
        <v>0</v>
      </c>
      <c r="C1163" s="1">
        <f t="shared" si="202"/>
        <v>0</v>
      </c>
      <c r="D1163" s="1">
        <f t="shared" si="203"/>
        <v>0</v>
      </c>
      <c r="E1163" s="1">
        <f t="shared" si="204"/>
        <v>0</v>
      </c>
      <c r="F1163" s="1" t="str">
        <f t="shared" ca="1" si="206"/>
        <v/>
      </c>
      <c r="G1163" s="1">
        <f t="shared" ca="1" si="207"/>
        <v>0</v>
      </c>
      <c r="H1163" s="1">
        <f ca="1">IF(AND(G1162&gt;0,G1163&gt;G1162,NOT(ISERROR(MATCH(G1162,D:D,0)))),H1162+1,H1162)</f>
        <v>0</v>
      </c>
      <c r="I1163" s="1">
        <f t="shared" ca="1" si="208"/>
        <v>0</v>
      </c>
      <c r="J1163" s="7" t="str">
        <f t="shared" ca="1" si="209"/>
        <v/>
      </c>
      <c r="K1163" s="1" t="str">
        <f ca="1">IF(J1163="Linea_para_MAIL_creada_por_LuXML",IF(ISERROR(MATCH(INDIRECT(ADDRESS(ROW()-G1163,7)),D:D,0)),J1163,INDIRECT(ADDRESS(MATCH(INDIRECT(ADDRESS(ROW()-G1163,7)),D:D,0),1))),J1163)</f>
        <v/>
      </c>
      <c r="L1163" s="7">
        <f t="shared" ca="1" si="210"/>
        <v>0</v>
      </c>
      <c r="M1163" s="7" t="str">
        <f t="shared" ca="1" si="212"/>
        <v/>
      </c>
      <c r="N1163" s="7">
        <f t="shared" ca="1" si="211"/>
        <v>0</v>
      </c>
      <c r="O1163" s="9" t="str">
        <f ca="1">IF(N1163&gt;-1,INDIRECT(ADDRESS(ROW(),13)),IF(N1163&lt;N1162,CONCATENATE("&lt;page-count count=",CHAR(34),1+LARGE(N:N,1)-LARGE(N:N,2),CHAR(34),"/&gt;"),INDIRECT(ADDRESS(ROW()-1,13))))</f>
        <v/>
      </c>
      <c r="P1163" s="1">
        <f>IF(ROW()&lt;$S$4+2,IF('XML a procesar'!A1162="",P1162,IF(MID('XML a procesar'!A1162,1,1)="&lt;",P1162,P1162+1)),P1162)</f>
        <v>1</v>
      </c>
    </row>
    <row r="1164" spans="1:16" x14ac:dyDescent="0.25">
      <c r="A1164" s="1" t="str">
        <f>IF('XML a procesar'!A1163&gt;0,'XML a procesar'!A1163,"")</f>
        <v/>
      </c>
      <c r="B1164" s="7">
        <f t="shared" si="205"/>
        <v>0</v>
      </c>
      <c r="C1164" s="1">
        <f t="shared" si="202"/>
        <v>0</v>
      </c>
      <c r="D1164" s="1">
        <f t="shared" si="203"/>
        <v>0</v>
      </c>
      <c r="E1164" s="1">
        <f t="shared" si="204"/>
        <v>0</v>
      </c>
      <c r="F1164" s="1" t="str">
        <f t="shared" ca="1" si="206"/>
        <v/>
      </c>
      <c r="G1164" s="1">
        <f t="shared" ca="1" si="207"/>
        <v>0</v>
      </c>
      <c r="H1164" s="1">
        <f ca="1">IF(AND(G1163&gt;0,G1164&gt;G1163,NOT(ISERROR(MATCH(G1163,D:D,0)))),H1163+1,H1163)</f>
        <v>0</v>
      </c>
      <c r="I1164" s="1">
        <f t="shared" ca="1" si="208"/>
        <v>0</v>
      </c>
      <c r="J1164" s="7" t="str">
        <f t="shared" ca="1" si="209"/>
        <v/>
      </c>
      <c r="K1164" s="1" t="str">
        <f ca="1">IF(J1164="Linea_para_MAIL_creada_por_LuXML",IF(ISERROR(MATCH(INDIRECT(ADDRESS(ROW()-G1164,7)),D:D,0)),J1164,INDIRECT(ADDRESS(MATCH(INDIRECT(ADDRESS(ROW()-G1164,7)),D:D,0),1))),J1164)</f>
        <v/>
      </c>
      <c r="L1164" s="7">
        <f t="shared" ca="1" si="210"/>
        <v>0</v>
      </c>
      <c r="M1164" s="7" t="str">
        <f t="shared" ca="1" si="212"/>
        <v/>
      </c>
      <c r="N1164" s="7">
        <f t="shared" ca="1" si="211"/>
        <v>0</v>
      </c>
      <c r="O1164" s="9" t="str">
        <f ca="1">IF(N1164&gt;-1,INDIRECT(ADDRESS(ROW(),13)),IF(N1164&lt;N1163,CONCATENATE("&lt;page-count count=",CHAR(34),1+LARGE(N:N,1)-LARGE(N:N,2),CHAR(34),"/&gt;"),INDIRECT(ADDRESS(ROW()-1,13))))</f>
        <v/>
      </c>
      <c r="P1164" s="1">
        <f>IF(ROW()&lt;$S$4+2,IF('XML a procesar'!A1163="",P1163,IF(MID('XML a procesar'!A1163,1,1)="&lt;",P1163,P1163+1)),P1163)</f>
        <v>1</v>
      </c>
    </row>
    <row r="1165" spans="1:16" x14ac:dyDescent="0.25">
      <c r="A1165" s="1" t="str">
        <f>IF('XML a procesar'!A1164&gt;0,'XML a procesar'!A1164,"")</f>
        <v/>
      </c>
      <c r="B1165" s="7">
        <f t="shared" si="205"/>
        <v>0</v>
      </c>
      <c r="C1165" s="1">
        <f t="shared" si="202"/>
        <v>0</v>
      </c>
      <c r="D1165" s="1">
        <f t="shared" si="203"/>
        <v>0</v>
      </c>
      <c r="E1165" s="1">
        <f t="shared" si="204"/>
        <v>0</v>
      </c>
      <c r="F1165" s="1" t="str">
        <f t="shared" ca="1" si="206"/>
        <v/>
      </c>
      <c r="G1165" s="1">
        <f t="shared" ca="1" si="207"/>
        <v>0</v>
      </c>
      <c r="H1165" s="1">
        <f ca="1">IF(AND(G1164&gt;0,G1165&gt;G1164,NOT(ISERROR(MATCH(G1164,D:D,0)))),H1164+1,H1164)</f>
        <v>0</v>
      </c>
      <c r="I1165" s="1">
        <f t="shared" ca="1" si="208"/>
        <v>0</v>
      </c>
      <c r="J1165" s="7" t="str">
        <f t="shared" ca="1" si="209"/>
        <v/>
      </c>
      <c r="K1165" s="1" t="str">
        <f ca="1">IF(J1165="Linea_para_MAIL_creada_por_LuXML",IF(ISERROR(MATCH(INDIRECT(ADDRESS(ROW()-G1165,7)),D:D,0)),J1165,INDIRECT(ADDRESS(MATCH(INDIRECT(ADDRESS(ROW()-G1165,7)),D:D,0),1))),J1165)</f>
        <v/>
      </c>
      <c r="L1165" s="7">
        <f t="shared" ca="1" si="210"/>
        <v>0</v>
      </c>
      <c r="M1165" s="7" t="str">
        <f t="shared" ca="1" si="212"/>
        <v/>
      </c>
      <c r="N1165" s="7">
        <f t="shared" ca="1" si="211"/>
        <v>0</v>
      </c>
      <c r="O1165" s="9" t="str">
        <f ca="1">IF(N1165&gt;-1,INDIRECT(ADDRESS(ROW(),13)),IF(N1165&lt;N1164,CONCATENATE("&lt;page-count count=",CHAR(34),1+LARGE(N:N,1)-LARGE(N:N,2),CHAR(34),"/&gt;"),INDIRECT(ADDRESS(ROW()-1,13))))</f>
        <v/>
      </c>
      <c r="P1165" s="1">
        <f>IF(ROW()&lt;$S$4+2,IF('XML a procesar'!A1164="",P1164,IF(MID('XML a procesar'!A1164,1,1)="&lt;",P1164,P1164+1)),P1164)</f>
        <v>1</v>
      </c>
    </row>
    <row r="1166" spans="1:16" x14ac:dyDescent="0.25">
      <c r="A1166" s="1" t="str">
        <f>IF('XML a procesar'!A1165&gt;0,'XML a procesar'!A1165,"")</f>
        <v/>
      </c>
      <c r="B1166" s="7">
        <f t="shared" si="205"/>
        <v>0</v>
      </c>
      <c r="C1166" s="1">
        <f t="shared" si="202"/>
        <v>0</v>
      </c>
      <c r="D1166" s="1">
        <f t="shared" si="203"/>
        <v>0</v>
      </c>
      <c r="E1166" s="1">
        <f t="shared" si="204"/>
        <v>0</v>
      </c>
      <c r="F1166" s="1" t="str">
        <f t="shared" ca="1" si="206"/>
        <v/>
      </c>
      <c r="G1166" s="1">
        <f t="shared" ca="1" si="207"/>
        <v>0</v>
      </c>
      <c r="H1166" s="1">
        <f ca="1">IF(AND(G1165&gt;0,G1166&gt;G1165,NOT(ISERROR(MATCH(G1165,D:D,0)))),H1165+1,H1165)</f>
        <v>0</v>
      </c>
      <c r="I1166" s="1">
        <f t="shared" ca="1" si="208"/>
        <v>0</v>
      </c>
      <c r="J1166" s="7" t="str">
        <f t="shared" ca="1" si="209"/>
        <v/>
      </c>
      <c r="K1166" s="1" t="str">
        <f ca="1">IF(J1166="Linea_para_MAIL_creada_por_LuXML",IF(ISERROR(MATCH(INDIRECT(ADDRESS(ROW()-G1166,7)),D:D,0)),J1166,INDIRECT(ADDRESS(MATCH(INDIRECT(ADDRESS(ROW()-G1166,7)),D:D,0),1))),J1166)</f>
        <v/>
      </c>
      <c r="L1166" s="7">
        <f t="shared" ca="1" si="210"/>
        <v>0</v>
      </c>
      <c r="M1166" s="7" t="str">
        <f t="shared" ca="1" si="212"/>
        <v/>
      </c>
      <c r="N1166" s="7">
        <f t="shared" ca="1" si="211"/>
        <v>0</v>
      </c>
      <c r="O1166" s="9" t="str">
        <f ca="1">IF(N1166&gt;-1,INDIRECT(ADDRESS(ROW(),13)),IF(N1166&lt;N1165,CONCATENATE("&lt;page-count count=",CHAR(34),1+LARGE(N:N,1)-LARGE(N:N,2),CHAR(34),"/&gt;"),INDIRECT(ADDRESS(ROW()-1,13))))</f>
        <v/>
      </c>
      <c r="P1166" s="1">
        <f>IF(ROW()&lt;$S$4+2,IF('XML a procesar'!A1165="",P1165,IF(MID('XML a procesar'!A1165,1,1)="&lt;",P1165,P1165+1)),P1165)</f>
        <v>1</v>
      </c>
    </row>
    <row r="1167" spans="1:16" x14ac:dyDescent="0.25">
      <c r="A1167" s="1" t="str">
        <f>IF('XML a procesar'!A1166&gt;0,'XML a procesar'!A1166,"")</f>
        <v/>
      </c>
      <c r="B1167" s="7">
        <f t="shared" si="205"/>
        <v>0</v>
      </c>
      <c r="C1167" s="1">
        <f t="shared" si="202"/>
        <v>0</v>
      </c>
      <c r="D1167" s="1">
        <f t="shared" si="203"/>
        <v>0</v>
      </c>
      <c r="E1167" s="1">
        <f t="shared" si="204"/>
        <v>0</v>
      </c>
      <c r="F1167" s="1" t="str">
        <f t="shared" ca="1" si="206"/>
        <v/>
      </c>
      <c r="G1167" s="1">
        <f t="shared" ca="1" si="207"/>
        <v>0</v>
      </c>
      <c r="H1167" s="1">
        <f ca="1">IF(AND(G1166&gt;0,G1167&gt;G1166,NOT(ISERROR(MATCH(G1166,D:D,0)))),H1166+1,H1166)</f>
        <v>0</v>
      </c>
      <c r="I1167" s="1">
        <f t="shared" ca="1" si="208"/>
        <v>0</v>
      </c>
      <c r="J1167" s="7" t="str">
        <f t="shared" ca="1" si="209"/>
        <v/>
      </c>
      <c r="K1167" s="1" t="str">
        <f ca="1">IF(J1167="Linea_para_MAIL_creada_por_LuXML",IF(ISERROR(MATCH(INDIRECT(ADDRESS(ROW()-G1167,7)),D:D,0)),J1167,INDIRECT(ADDRESS(MATCH(INDIRECT(ADDRESS(ROW()-G1167,7)),D:D,0),1))),J1167)</f>
        <v/>
      </c>
      <c r="L1167" s="7">
        <f t="shared" ca="1" si="210"/>
        <v>0</v>
      </c>
      <c r="M1167" s="7" t="str">
        <f t="shared" ca="1" si="212"/>
        <v/>
      </c>
      <c r="N1167" s="7">
        <f t="shared" ca="1" si="211"/>
        <v>0</v>
      </c>
      <c r="O1167" s="9" t="str">
        <f ca="1">IF(N1167&gt;-1,INDIRECT(ADDRESS(ROW(),13)),IF(N1167&lt;N1166,CONCATENATE("&lt;page-count count=",CHAR(34),1+LARGE(N:N,1)-LARGE(N:N,2),CHAR(34),"/&gt;"),INDIRECT(ADDRESS(ROW()-1,13))))</f>
        <v/>
      </c>
      <c r="P1167" s="1">
        <f>IF(ROW()&lt;$S$4+2,IF('XML a procesar'!A1166="",P1166,IF(MID('XML a procesar'!A1166,1,1)="&lt;",P1166,P1166+1)),P1166)</f>
        <v>1</v>
      </c>
    </row>
    <row r="1168" spans="1:16" x14ac:dyDescent="0.25">
      <c r="A1168" s="1" t="str">
        <f>IF('XML a procesar'!A1167&gt;0,'XML a procesar'!A1167,"")</f>
        <v/>
      </c>
      <c r="B1168" s="7">
        <f t="shared" si="205"/>
        <v>0</v>
      </c>
      <c r="C1168" s="1">
        <f t="shared" si="202"/>
        <v>0</v>
      </c>
      <c r="D1168" s="1">
        <f t="shared" si="203"/>
        <v>0</v>
      </c>
      <c r="E1168" s="1">
        <f t="shared" si="204"/>
        <v>0</v>
      </c>
      <c r="F1168" s="1" t="str">
        <f t="shared" ca="1" si="206"/>
        <v/>
      </c>
      <c r="G1168" s="1">
        <f t="shared" ca="1" si="207"/>
        <v>0</v>
      </c>
      <c r="H1168" s="1">
        <f ca="1">IF(AND(G1167&gt;0,G1168&gt;G1167,NOT(ISERROR(MATCH(G1167,D:D,0)))),H1167+1,H1167)</f>
        <v>0</v>
      </c>
      <c r="I1168" s="1">
        <f t="shared" ca="1" si="208"/>
        <v>0</v>
      </c>
      <c r="J1168" s="7" t="str">
        <f t="shared" ca="1" si="209"/>
        <v/>
      </c>
      <c r="K1168" s="1" t="str">
        <f ca="1">IF(J1168="Linea_para_MAIL_creada_por_LuXML",IF(ISERROR(MATCH(INDIRECT(ADDRESS(ROW()-G1168,7)),D:D,0)),J1168,INDIRECT(ADDRESS(MATCH(INDIRECT(ADDRESS(ROW()-G1168,7)),D:D,0),1))),J1168)</f>
        <v/>
      </c>
      <c r="L1168" s="7">
        <f t="shared" ca="1" si="210"/>
        <v>0</v>
      </c>
      <c r="M1168" s="7" t="str">
        <f t="shared" ca="1" si="212"/>
        <v/>
      </c>
      <c r="N1168" s="7">
        <f t="shared" ca="1" si="211"/>
        <v>0</v>
      </c>
      <c r="O1168" s="9" t="str">
        <f ca="1">IF(N1168&gt;-1,INDIRECT(ADDRESS(ROW(),13)),IF(N1168&lt;N1167,CONCATENATE("&lt;page-count count=",CHAR(34),1+LARGE(N:N,1)-LARGE(N:N,2),CHAR(34),"/&gt;"),INDIRECT(ADDRESS(ROW()-1,13))))</f>
        <v/>
      </c>
      <c r="P1168" s="1">
        <f>IF(ROW()&lt;$S$4+2,IF('XML a procesar'!A1167="",P1167,IF(MID('XML a procesar'!A1167,1,1)="&lt;",P1167,P1167+1)),P1167)</f>
        <v>1</v>
      </c>
    </row>
    <row r="1169" spans="1:16" x14ac:dyDescent="0.25">
      <c r="A1169" s="1" t="str">
        <f>IF('XML a procesar'!A1168&gt;0,'XML a procesar'!A1168,"")</f>
        <v/>
      </c>
      <c r="B1169" s="7">
        <f t="shared" si="205"/>
        <v>0</v>
      </c>
      <c r="C1169" s="1">
        <f t="shared" si="202"/>
        <v>0</v>
      </c>
      <c r="D1169" s="1">
        <f t="shared" si="203"/>
        <v>0</v>
      </c>
      <c r="E1169" s="1">
        <f t="shared" si="204"/>
        <v>0</v>
      </c>
      <c r="F1169" s="1" t="str">
        <f t="shared" ca="1" si="206"/>
        <v/>
      </c>
      <c r="G1169" s="1">
        <f t="shared" ca="1" si="207"/>
        <v>0</v>
      </c>
      <c r="H1169" s="1">
        <f ca="1">IF(AND(G1168&gt;0,G1169&gt;G1168,NOT(ISERROR(MATCH(G1168,D:D,0)))),H1168+1,H1168)</f>
        <v>0</v>
      </c>
      <c r="I1169" s="1">
        <f t="shared" ca="1" si="208"/>
        <v>0</v>
      </c>
      <c r="J1169" s="7" t="str">
        <f t="shared" ca="1" si="209"/>
        <v/>
      </c>
      <c r="K1169" s="1" t="str">
        <f ca="1">IF(J1169="Linea_para_MAIL_creada_por_LuXML",IF(ISERROR(MATCH(INDIRECT(ADDRESS(ROW()-G1169,7)),D:D,0)),J1169,INDIRECT(ADDRESS(MATCH(INDIRECT(ADDRESS(ROW()-G1169,7)),D:D,0),1))),J1169)</f>
        <v/>
      </c>
      <c r="L1169" s="7">
        <f t="shared" ca="1" si="210"/>
        <v>0</v>
      </c>
      <c r="M1169" s="7" t="str">
        <f t="shared" ca="1" si="212"/>
        <v/>
      </c>
      <c r="N1169" s="7">
        <f t="shared" ca="1" si="211"/>
        <v>0</v>
      </c>
      <c r="O1169" s="9" t="str">
        <f ca="1">IF(N1169&gt;-1,INDIRECT(ADDRESS(ROW(),13)),IF(N1169&lt;N1168,CONCATENATE("&lt;page-count count=",CHAR(34),1+LARGE(N:N,1)-LARGE(N:N,2),CHAR(34),"/&gt;"),INDIRECT(ADDRESS(ROW()-1,13))))</f>
        <v/>
      </c>
      <c r="P1169" s="1">
        <f>IF(ROW()&lt;$S$4+2,IF('XML a procesar'!A1168="",P1168,IF(MID('XML a procesar'!A1168,1,1)="&lt;",P1168,P1168+1)),P1168)</f>
        <v>1</v>
      </c>
    </row>
    <row r="1170" spans="1:16" x14ac:dyDescent="0.25">
      <c r="A1170" s="1" t="str">
        <f>IF('XML a procesar'!A1169&gt;0,'XML a procesar'!A1169,"")</f>
        <v/>
      </c>
      <c r="B1170" s="7">
        <f t="shared" si="205"/>
        <v>0</v>
      </c>
      <c r="C1170" s="1">
        <f t="shared" si="202"/>
        <v>0</v>
      </c>
      <c r="D1170" s="1">
        <f t="shared" si="203"/>
        <v>0</v>
      </c>
      <c r="E1170" s="1">
        <f t="shared" si="204"/>
        <v>0</v>
      </c>
      <c r="F1170" s="1" t="str">
        <f t="shared" ca="1" si="206"/>
        <v/>
      </c>
      <c r="G1170" s="1">
        <f t="shared" ca="1" si="207"/>
        <v>0</v>
      </c>
      <c r="H1170" s="1">
        <f ca="1">IF(AND(G1169&gt;0,G1170&gt;G1169,NOT(ISERROR(MATCH(G1169,D:D,0)))),H1169+1,H1169)</f>
        <v>0</v>
      </c>
      <c r="I1170" s="1">
        <f t="shared" ca="1" si="208"/>
        <v>0</v>
      </c>
      <c r="J1170" s="7" t="str">
        <f t="shared" ca="1" si="209"/>
        <v/>
      </c>
      <c r="K1170" s="1" t="str">
        <f ca="1">IF(J1170="Linea_para_MAIL_creada_por_LuXML",IF(ISERROR(MATCH(INDIRECT(ADDRESS(ROW()-G1170,7)),D:D,0)),J1170,INDIRECT(ADDRESS(MATCH(INDIRECT(ADDRESS(ROW()-G1170,7)),D:D,0),1))),J1170)</f>
        <v/>
      </c>
      <c r="L1170" s="7">
        <f t="shared" ca="1" si="210"/>
        <v>0</v>
      </c>
      <c r="M1170" s="7" t="str">
        <f t="shared" ca="1" si="212"/>
        <v/>
      </c>
      <c r="N1170" s="7">
        <f t="shared" ca="1" si="211"/>
        <v>0</v>
      </c>
      <c r="O1170" s="9" t="str">
        <f ca="1">IF(N1170&gt;-1,INDIRECT(ADDRESS(ROW(),13)),IF(N1170&lt;N1169,CONCATENATE("&lt;page-count count=",CHAR(34),1+LARGE(N:N,1)-LARGE(N:N,2),CHAR(34),"/&gt;"),INDIRECT(ADDRESS(ROW()-1,13))))</f>
        <v/>
      </c>
      <c r="P1170" s="1">
        <f>IF(ROW()&lt;$S$4+2,IF('XML a procesar'!A1169="",P1169,IF(MID('XML a procesar'!A1169,1,1)="&lt;",P1169,P1169+1)),P1169)</f>
        <v>1</v>
      </c>
    </row>
    <row r="1171" spans="1:16" x14ac:dyDescent="0.25">
      <c r="A1171" s="1" t="str">
        <f>IF('XML a procesar'!A1170&gt;0,'XML a procesar'!A1170,"")</f>
        <v/>
      </c>
      <c r="B1171" s="7">
        <f t="shared" si="205"/>
        <v>0</v>
      </c>
      <c r="C1171" s="1">
        <f t="shared" si="202"/>
        <v>0</v>
      </c>
      <c r="D1171" s="1">
        <f t="shared" si="203"/>
        <v>0</v>
      </c>
      <c r="E1171" s="1">
        <f t="shared" si="204"/>
        <v>0</v>
      </c>
      <c r="F1171" s="1" t="str">
        <f t="shared" ca="1" si="206"/>
        <v/>
      </c>
      <c r="G1171" s="1">
        <f t="shared" ca="1" si="207"/>
        <v>0</v>
      </c>
      <c r="H1171" s="1">
        <f ca="1">IF(AND(G1170&gt;0,G1171&gt;G1170,NOT(ISERROR(MATCH(G1170,D:D,0)))),H1170+1,H1170)</f>
        <v>0</v>
      </c>
      <c r="I1171" s="1">
        <f t="shared" ca="1" si="208"/>
        <v>0</v>
      </c>
      <c r="J1171" s="7" t="str">
        <f t="shared" ca="1" si="209"/>
        <v/>
      </c>
      <c r="K1171" s="1" t="str">
        <f ca="1">IF(J1171="Linea_para_MAIL_creada_por_LuXML",IF(ISERROR(MATCH(INDIRECT(ADDRESS(ROW()-G1171,7)),D:D,0)),J1171,INDIRECT(ADDRESS(MATCH(INDIRECT(ADDRESS(ROW()-G1171,7)),D:D,0),1))),J1171)</f>
        <v/>
      </c>
      <c r="L1171" s="7">
        <f t="shared" ca="1" si="210"/>
        <v>0</v>
      </c>
      <c r="M1171" s="7" t="str">
        <f t="shared" ca="1" si="212"/>
        <v/>
      </c>
      <c r="N1171" s="7">
        <f t="shared" ca="1" si="211"/>
        <v>0</v>
      </c>
      <c r="O1171" s="9" t="str">
        <f ca="1">IF(N1171&gt;-1,INDIRECT(ADDRESS(ROW(),13)),IF(N1171&lt;N1170,CONCATENATE("&lt;page-count count=",CHAR(34),1+LARGE(N:N,1)-LARGE(N:N,2),CHAR(34),"/&gt;"),INDIRECT(ADDRESS(ROW()-1,13))))</f>
        <v/>
      </c>
      <c r="P1171" s="1">
        <f>IF(ROW()&lt;$S$4+2,IF('XML a procesar'!A1170="",P1170,IF(MID('XML a procesar'!A1170,1,1)="&lt;",P1170,P1170+1)),P1170)</f>
        <v>1</v>
      </c>
    </row>
    <row r="1172" spans="1:16" x14ac:dyDescent="0.25">
      <c r="A1172" s="1" t="str">
        <f>IF('XML a procesar'!A1171&gt;0,'XML a procesar'!A1171,"")</f>
        <v/>
      </c>
      <c r="B1172" s="7">
        <f t="shared" si="205"/>
        <v>0</v>
      </c>
      <c r="C1172" s="1">
        <f t="shared" si="202"/>
        <v>0</v>
      </c>
      <c r="D1172" s="1">
        <f t="shared" si="203"/>
        <v>0</v>
      </c>
      <c r="E1172" s="1">
        <f t="shared" si="204"/>
        <v>0</v>
      </c>
      <c r="F1172" s="1" t="str">
        <f t="shared" ca="1" si="206"/>
        <v/>
      </c>
      <c r="G1172" s="1">
        <f t="shared" ca="1" si="207"/>
        <v>0</v>
      </c>
      <c r="H1172" s="1">
        <f ca="1">IF(AND(G1171&gt;0,G1172&gt;G1171,NOT(ISERROR(MATCH(G1171,D:D,0)))),H1171+1,H1171)</f>
        <v>0</v>
      </c>
      <c r="I1172" s="1">
        <f t="shared" ca="1" si="208"/>
        <v>0</v>
      </c>
      <c r="J1172" s="7" t="str">
        <f t="shared" ca="1" si="209"/>
        <v/>
      </c>
      <c r="K1172" s="1" t="str">
        <f ca="1">IF(J1172="Linea_para_MAIL_creada_por_LuXML",IF(ISERROR(MATCH(INDIRECT(ADDRESS(ROW()-G1172,7)),D:D,0)),J1172,INDIRECT(ADDRESS(MATCH(INDIRECT(ADDRESS(ROW()-G1172,7)),D:D,0),1))),J1172)</f>
        <v/>
      </c>
      <c r="L1172" s="7">
        <f t="shared" ca="1" si="210"/>
        <v>0</v>
      </c>
      <c r="M1172" s="7" t="str">
        <f t="shared" ca="1" si="212"/>
        <v/>
      </c>
      <c r="N1172" s="7">
        <f t="shared" ca="1" si="211"/>
        <v>0</v>
      </c>
      <c r="O1172" s="9" t="str">
        <f ca="1">IF(N1172&gt;-1,INDIRECT(ADDRESS(ROW(),13)),IF(N1172&lt;N1171,CONCATENATE("&lt;page-count count=",CHAR(34),1+LARGE(N:N,1)-LARGE(N:N,2),CHAR(34),"/&gt;"),INDIRECT(ADDRESS(ROW()-1,13))))</f>
        <v/>
      </c>
      <c r="P1172" s="1">
        <f>IF(ROW()&lt;$S$4+2,IF('XML a procesar'!A1171="",P1171,IF(MID('XML a procesar'!A1171,1,1)="&lt;",P1171,P1171+1)),P1171)</f>
        <v>1</v>
      </c>
    </row>
    <row r="1173" spans="1:16" x14ac:dyDescent="0.25">
      <c r="A1173" s="1" t="str">
        <f>IF('XML a procesar'!A1172&gt;0,'XML a procesar'!A1172,"")</f>
        <v/>
      </c>
      <c r="B1173" s="7">
        <f t="shared" si="205"/>
        <v>0</v>
      </c>
      <c r="C1173" s="1">
        <f t="shared" si="202"/>
        <v>0</v>
      </c>
      <c r="D1173" s="1">
        <f t="shared" si="203"/>
        <v>0</v>
      </c>
      <c r="E1173" s="1">
        <f t="shared" si="204"/>
        <v>0</v>
      </c>
      <c r="F1173" s="1" t="str">
        <f t="shared" ca="1" si="206"/>
        <v/>
      </c>
      <c r="G1173" s="1">
        <f t="shared" ca="1" si="207"/>
        <v>0</v>
      </c>
      <c r="H1173" s="1">
        <f ca="1">IF(AND(G1172&gt;0,G1173&gt;G1172,NOT(ISERROR(MATCH(G1172,D:D,0)))),H1172+1,H1172)</f>
        <v>0</v>
      </c>
      <c r="I1173" s="1">
        <f t="shared" ca="1" si="208"/>
        <v>0</v>
      </c>
      <c r="J1173" s="7" t="str">
        <f t="shared" ca="1" si="209"/>
        <v/>
      </c>
      <c r="K1173" s="1" t="str">
        <f ca="1">IF(J1173="Linea_para_MAIL_creada_por_LuXML",IF(ISERROR(MATCH(INDIRECT(ADDRESS(ROW()-G1173,7)),D:D,0)),J1173,INDIRECT(ADDRESS(MATCH(INDIRECT(ADDRESS(ROW()-G1173,7)),D:D,0),1))),J1173)</f>
        <v/>
      </c>
      <c r="L1173" s="7">
        <f t="shared" ca="1" si="210"/>
        <v>0</v>
      </c>
      <c r="M1173" s="7" t="str">
        <f t="shared" ca="1" si="212"/>
        <v/>
      </c>
      <c r="N1173" s="7">
        <f t="shared" ca="1" si="211"/>
        <v>0</v>
      </c>
      <c r="O1173" s="9" t="str">
        <f ca="1">IF(N1173&gt;-1,INDIRECT(ADDRESS(ROW(),13)),IF(N1173&lt;N1172,CONCATENATE("&lt;page-count count=",CHAR(34),1+LARGE(N:N,1)-LARGE(N:N,2),CHAR(34),"/&gt;"),INDIRECT(ADDRESS(ROW()-1,13))))</f>
        <v/>
      </c>
      <c r="P1173" s="1">
        <f>IF(ROW()&lt;$S$4+2,IF('XML a procesar'!A1172="",P1172,IF(MID('XML a procesar'!A1172,1,1)="&lt;",P1172,P1172+1)),P1172)</f>
        <v>1</v>
      </c>
    </row>
    <row r="1174" spans="1:16" x14ac:dyDescent="0.25">
      <c r="A1174" s="1" t="str">
        <f>IF('XML a procesar'!A1173&gt;0,'XML a procesar'!A1173,"")</f>
        <v/>
      </c>
      <c r="B1174" s="7">
        <f t="shared" si="205"/>
        <v>0</v>
      </c>
      <c r="C1174" s="1">
        <f t="shared" si="202"/>
        <v>0</v>
      </c>
      <c r="D1174" s="1">
        <f t="shared" si="203"/>
        <v>0</v>
      </c>
      <c r="E1174" s="1">
        <f t="shared" si="204"/>
        <v>0</v>
      </c>
      <c r="F1174" s="1" t="str">
        <f t="shared" ca="1" si="206"/>
        <v/>
      </c>
      <c r="G1174" s="1">
        <f t="shared" ca="1" si="207"/>
        <v>0</v>
      </c>
      <c r="H1174" s="1">
        <f ca="1">IF(AND(G1173&gt;0,G1174&gt;G1173,NOT(ISERROR(MATCH(G1173,D:D,0)))),H1173+1,H1173)</f>
        <v>0</v>
      </c>
      <c r="I1174" s="1">
        <f t="shared" ca="1" si="208"/>
        <v>0</v>
      </c>
      <c r="J1174" s="7" t="str">
        <f t="shared" ca="1" si="209"/>
        <v/>
      </c>
      <c r="K1174" s="1" t="str">
        <f ca="1">IF(J1174="Linea_para_MAIL_creada_por_LuXML",IF(ISERROR(MATCH(INDIRECT(ADDRESS(ROW()-G1174,7)),D:D,0)),J1174,INDIRECT(ADDRESS(MATCH(INDIRECT(ADDRESS(ROW()-G1174,7)),D:D,0),1))),J1174)</f>
        <v/>
      </c>
      <c r="L1174" s="7">
        <f t="shared" ca="1" si="210"/>
        <v>0</v>
      </c>
      <c r="M1174" s="7" t="str">
        <f t="shared" ca="1" si="212"/>
        <v/>
      </c>
      <c r="N1174" s="7">
        <f t="shared" ca="1" si="211"/>
        <v>0</v>
      </c>
      <c r="O1174" s="9" t="str">
        <f ca="1">IF(N1174&gt;-1,INDIRECT(ADDRESS(ROW(),13)),IF(N1174&lt;N1173,CONCATENATE("&lt;page-count count=",CHAR(34),1+LARGE(N:N,1)-LARGE(N:N,2),CHAR(34),"/&gt;"),INDIRECT(ADDRESS(ROW()-1,13))))</f>
        <v/>
      </c>
      <c r="P1174" s="1">
        <f>IF(ROW()&lt;$S$4+2,IF('XML a procesar'!A1173="",P1173,IF(MID('XML a procesar'!A1173,1,1)="&lt;",P1173,P1173+1)),P1173)</f>
        <v>1</v>
      </c>
    </row>
    <row r="1175" spans="1:16" x14ac:dyDescent="0.25">
      <c r="A1175" s="1" t="str">
        <f>IF('XML a procesar'!A1174&gt;0,'XML a procesar'!A1174,"")</f>
        <v/>
      </c>
      <c r="B1175" s="7">
        <f t="shared" si="205"/>
        <v>0</v>
      </c>
      <c r="C1175" s="1">
        <f t="shared" si="202"/>
        <v>0</v>
      </c>
      <c r="D1175" s="1">
        <f t="shared" si="203"/>
        <v>0</v>
      </c>
      <c r="E1175" s="1">
        <f t="shared" si="204"/>
        <v>0</v>
      </c>
      <c r="F1175" s="1" t="str">
        <f t="shared" ca="1" si="206"/>
        <v/>
      </c>
      <c r="G1175" s="1">
        <f t="shared" ca="1" si="207"/>
        <v>0</v>
      </c>
      <c r="H1175" s="1">
        <f ca="1">IF(AND(G1174&gt;0,G1175&gt;G1174,NOT(ISERROR(MATCH(G1174,D:D,0)))),H1174+1,H1174)</f>
        <v>0</v>
      </c>
      <c r="I1175" s="1">
        <f t="shared" ca="1" si="208"/>
        <v>0</v>
      </c>
      <c r="J1175" s="7" t="str">
        <f t="shared" ca="1" si="209"/>
        <v/>
      </c>
      <c r="K1175" s="1" t="str">
        <f ca="1">IF(J1175="Linea_para_MAIL_creada_por_LuXML",IF(ISERROR(MATCH(INDIRECT(ADDRESS(ROW()-G1175,7)),D:D,0)),J1175,INDIRECT(ADDRESS(MATCH(INDIRECT(ADDRESS(ROW()-G1175,7)),D:D,0),1))),J1175)</f>
        <v/>
      </c>
      <c r="L1175" s="7">
        <f t="shared" ca="1" si="210"/>
        <v>0</v>
      </c>
      <c r="M1175" s="7" t="str">
        <f t="shared" ca="1" si="212"/>
        <v/>
      </c>
      <c r="N1175" s="7">
        <f t="shared" ca="1" si="211"/>
        <v>0</v>
      </c>
      <c r="O1175" s="9" t="str">
        <f ca="1">IF(N1175&gt;-1,INDIRECT(ADDRESS(ROW(),13)),IF(N1175&lt;N1174,CONCATENATE("&lt;page-count count=",CHAR(34),1+LARGE(N:N,1)-LARGE(N:N,2),CHAR(34),"/&gt;"),INDIRECT(ADDRESS(ROW()-1,13))))</f>
        <v/>
      </c>
      <c r="P1175" s="1">
        <f>IF(ROW()&lt;$S$4+2,IF('XML a procesar'!A1174="",P1174,IF(MID('XML a procesar'!A1174,1,1)="&lt;",P1174,P1174+1)),P1174)</f>
        <v>1</v>
      </c>
    </row>
    <row r="1176" spans="1:16" x14ac:dyDescent="0.25">
      <c r="A1176" s="1" t="str">
        <f>IF('XML a procesar'!A1175&gt;0,'XML a procesar'!A1175,"")</f>
        <v/>
      </c>
      <c r="B1176" s="7">
        <f t="shared" si="205"/>
        <v>0</v>
      </c>
      <c r="C1176" s="1">
        <f t="shared" si="202"/>
        <v>0</v>
      </c>
      <c r="D1176" s="1">
        <f t="shared" si="203"/>
        <v>0</v>
      </c>
      <c r="E1176" s="1">
        <f t="shared" si="204"/>
        <v>0</v>
      </c>
      <c r="F1176" s="1" t="str">
        <f t="shared" ca="1" si="206"/>
        <v/>
      </c>
      <c r="G1176" s="1">
        <f t="shared" ca="1" si="207"/>
        <v>0</v>
      </c>
      <c r="H1176" s="1">
        <f ca="1">IF(AND(G1175&gt;0,G1176&gt;G1175,NOT(ISERROR(MATCH(G1175,D:D,0)))),H1175+1,H1175)</f>
        <v>0</v>
      </c>
      <c r="I1176" s="1">
        <f t="shared" ca="1" si="208"/>
        <v>0</v>
      </c>
      <c r="J1176" s="7" t="str">
        <f t="shared" ca="1" si="209"/>
        <v/>
      </c>
      <c r="K1176" s="1" t="str">
        <f ca="1">IF(J1176="Linea_para_MAIL_creada_por_LuXML",IF(ISERROR(MATCH(INDIRECT(ADDRESS(ROW()-G1176,7)),D:D,0)),J1176,INDIRECT(ADDRESS(MATCH(INDIRECT(ADDRESS(ROW()-G1176,7)),D:D,0),1))),J1176)</f>
        <v/>
      </c>
      <c r="L1176" s="7">
        <f t="shared" ca="1" si="210"/>
        <v>0</v>
      </c>
      <c r="M1176" s="7" t="str">
        <f t="shared" ca="1" si="212"/>
        <v/>
      </c>
      <c r="N1176" s="7">
        <f t="shared" ca="1" si="211"/>
        <v>0</v>
      </c>
      <c r="O1176" s="9" t="str">
        <f ca="1">IF(N1176&gt;-1,INDIRECT(ADDRESS(ROW(),13)),IF(N1176&lt;N1175,CONCATENATE("&lt;page-count count=",CHAR(34),1+LARGE(N:N,1)-LARGE(N:N,2),CHAR(34),"/&gt;"),INDIRECT(ADDRESS(ROW()-1,13))))</f>
        <v/>
      </c>
      <c r="P1176" s="1">
        <f>IF(ROW()&lt;$S$4+2,IF('XML a procesar'!A1175="",P1175,IF(MID('XML a procesar'!A1175,1,1)="&lt;",P1175,P1175+1)),P1175)</f>
        <v>1</v>
      </c>
    </row>
    <row r="1177" spans="1:16" x14ac:dyDescent="0.25">
      <c r="A1177" s="1" t="str">
        <f>IF('XML a procesar'!A1176&gt;0,'XML a procesar'!A1176,"")</f>
        <v/>
      </c>
      <c r="B1177" s="7">
        <f t="shared" si="205"/>
        <v>0</v>
      </c>
      <c r="C1177" s="1">
        <f t="shared" si="202"/>
        <v>0</v>
      </c>
      <c r="D1177" s="1">
        <f t="shared" si="203"/>
        <v>0</v>
      </c>
      <c r="E1177" s="1">
        <f t="shared" si="204"/>
        <v>0</v>
      </c>
      <c r="F1177" s="1" t="str">
        <f t="shared" ca="1" si="206"/>
        <v/>
      </c>
      <c r="G1177" s="1">
        <f t="shared" ca="1" si="207"/>
        <v>0</v>
      </c>
      <c r="H1177" s="1">
        <f ca="1">IF(AND(G1176&gt;0,G1177&gt;G1176,NOT(ISERROR(MATCH(G1176,D:D,0)))),H1176+1,H1176)</f>
        <v>0</v>
      </c>
      <c r="I1177" s="1">
        <f t="shared" ca="1" si="208"/>
        <v>0</v>
      </c>
      <c r="J1177" s="7" t="str">
        <f t="shared" ca="1" si="209"/>
        <v/>
      </c>
      <c r="K1177" s="1" t="str">
        <f ca="1">IF(J1177="Linea_para_MAIL_creada_por_LuXML",IF(ISERROR(MATCH(INDIRECT(ADDRESS(ROW()-G1177,7)),D:D,0)),J1177,INDIRECT(ADDRESS(MATCH(INDIRECT(ADDRESS(ROW()-G1177,7)),D:D,0),1))),J1177)</f>
        <v/>
      </c>
      <c r="L1177" s="7">
        <f t="shared" ca="1" si="210"/>
        <v>0</v>
      </c>
      <c r="M1177" s="7" t="str">
        <f t="shared" ca="1" si="212"/>
        <v/>
      </c>
      <c r="N1177" s="7">
        <f t="shared" ca="1" si="211"/>
        <v>0</v>
      </c>
      <c r="O1177" s="9" t="str">
        <f ca="1">IF(N1177&gt;-1,INDIRECT(ADDRESS(ROW(),13)),IF(N1177&lt;N1176,CONCATENATE("&lt;page-count count=",CHAR(34),1+LARGE(N:N,1)-LARGE(N:N,2),CHAR(34),"/&gt;"),INDIRECT(ADDRESS(ROW()-1,13))))</f>
        <v/>
      </c>
      <c r="P1177" s="1">
        <f>IF(ROW()&lt;$S$4+2,IF('XML a procesar'!A1176="",P1176,IF(MID('XML a procesar'!A1176,1,1)="&lt;",P1176,P1176+1)),P1176)</f>
        <v>1</v>
      </c>
    </row>
    <row r="1178" spans="1:16" x14ac:dyDescent="0.25">
      <c r="A1178" s="1" t="str">
        <f>IF('XML a procesar'!A1177&gt;0,'XML a procesar'!A1177,"")</f>
        <v/>
      </c>
      <c r="B1178" s="7">
        <f t="shared" si="205"/>
        <v>0</v>
      </c>
      <c r="C1178" s="1">
        <f t="shared" si="202"/>
        <v>0</v>
      </c>
      <c r="D1178" s="1">
        <f t="shared" si="203"/>
        <v>0</v>
      </c>
      <c r="E1178" s="1">
        <f t="shared" si="204"/>
        <v>0</v>
      </c>
      <c r="F1178" s="1" t="str">
        <f t="shared" ca="1" si="206"/>
        <v/>
      </c>
      <c r="G1178" s="1">
        <f t="shared" ca="1" si="207"/>
        <v>0</v>
      </c>
      <c r="H1178" s="1">
        <f ca="1">IF(AND(G1177&gt;0,G1178&gt;G1177,NOT(ISERROR(MATCH(G1177,D:D,0)))),H1177+1,H1177)</f>
        <v>0</v>
      </c>
      <c r="I1178" s="1">
        <f t="shared" ca="1" si="208"/>
        <v>0</v>
      </c>
      <c r="J1178" s="7" t="str">
        <f t="shared" ca="1" si="209"/>
        <v/>
      </c>
      <c r="K1178" s="1" t="str">
        <f ca="1">IF(J1178="Linea_para_MAIL_creada_por_LuXML",IF(ISERROR(MATCH(INDIRECT(ADDRESS(ROW()-G1178,7)),D:D,0)),J1178,INDIRECT(ADDRESS(MATCH(INDIRECT(ADDRESS(ROW()-G1178,7)),D:D,0),1))),J1178)</f>
        <v/>
      </c>
      <c r="L1178" s="7">
        <f t="shared" ca="1" si="210"/>
        <v>0</v>
      </c>
      <c r="M1178" s="7" t="str">
        <f t="shared" ca="1" si="212"/>
        <v/>
      </c>
      <c r="N1178" s="7">
        <f t="shared" ca="1" si="211"/>
        <v>0</v>
      </c>
      <c r="O1178" s="9" t="str">
        <f ca="1">IF(N1178&gt;-1,INDIRECT(ADDRESS(ROW(),13)),IF(N1178&lt;N1177,CONCATENATE("&lt;page-count count=",CHAR(34),1+LARGE(N:N,1)-LARGE(N:N,2),CHAR(34),"/&gt;"),INDIRECT(ADDRESS(ROW()-1,13))))</f>
        <v/>
      </c>
      <c r="P1178" s="1">
        <f>IF(ROW()&lt;$S$4+2,IF('XML a procesar'!A1177="",P1177,IF(MID('XML a procesar'!A1177,1,1)="&lt;",P1177,P1177+1)),P1177)</f>
        <v>1</v>
      </c>
    </row>
    <row r="1179" spans="1:16" x14ac:dyDescent="0.25">
      <c r="A1179" s="1" t="str">
        <f>IF('XML a procesar'!A1178&gt;0,'XML a procesar'!A1178,"")</f>
        <v/>
      </c>
      <c r="B1179" s="7">
        <f t="shared" si="205"/>
        <v>0</v>
      </c>
      <c r="C1179" s="1">
        <f t="shared" si="202"/>
        <v>0</v>
      </c>
      <c r="D1179" s="1">
        <f t="shared" si="203"/>
        <v>0</v>
      </c>
      <c r="E1179" s="1">
        <f t="shared" si="204"/>
        <v>0</v>
      </c>
      <c r="F1179" s="1" t="str">
        <f t="shared" ca="1" si="206"/>
        <v/>
      </c>
      <c r="G1179" s="1">
        <f t="shared" ca="1" si="207"/>
        <v>0</v>
      </c>
      <c r="H1179" s="1">
        <f ca="1">IF(AND(G1178&gt;0,G1179&gt;G1178,NOT(ISERROR(MATCH(G1178,D:D,0)))),H1178+1,H1178)</f>
        <v>0</v>
      </c>
      <c r="I1179" s="1">
        <f t="shared" ca="1" si="208"/>
        <v>0</v>
      </c>
      <c r="J1179" s="7" t="str">
        <f t="shared" ca="1" si="209"/>
        <v/>
      </c>
      <c r="K1179" s="1" t="str">
        <f ca="1">IF(J1179="Linea_para_MAIL_creada_por_LuXML",IF(ISERROR(MATCH(INDIRECT(ADDRESS(ROW()-G1179,7)),D:D,0)),J1179,INDIRECT(ADDRESS(MATCH(INDIRECT(ADDRESS(ROW()-G1179,7)),D:D,0),1))),J1179)</f>
        <v/>
      </c>
      <c r="L1179" s="7">
        <f t="shared" ca="1" si="210"/>
        <v>0</v>
      </c>
      <c r="M1179" s="7" t="str">
        <f t="shared" ca="1" si="212"/>
        <v/>
      </c>
      <c r="N1179" s="7">
        <f t="shared" ca="1" si="211"/>
        <v>0</v>
      </c>
      <c r="O1179" s="9" t="str">
        <f ca="1">IF(N1179&gt;-1,INDIRECT(ADDRESS(ROW(),13)),IF(N1179&lt;N1178,CONCATENATE("&lt;page-count count=",CHAR(34),1+LARGE(N:N,1)-LARGE(N:N,2),CHAR(34),"/&gt;"),INDIRECT(ADDRESS(ROW()-1,13))))</f>
        <v/>
      </c>
      <c r="P1179" s="1">
        <f>IF(ROW()&lt;$S$4+2,IF('XML a procesar'!A1178="",P1178,IF(MID('XML a procesar'!A1178,1,1)="&lt;",P1178,P1178+1)),P1178)</f>
        <v>1</v>
      </c>
    </row>
    <row r="1180" spans="1:16" x14ac:dyDescent="0.25">
      <c r="A1180" s="1" t="str">
        <f>IF('XML a procesar'!A1179&gt;0,'XML a procesar'!A1179,"")</f>
        <v/>
      </c>
      <c r="B1180" s="7">
        <f t="shared" si="205"/>
        <v>0</v>
      </c>
      <c r="C1180" s="1">
        <f t="shared" si="202"/>
        <v>0</v>
      </c>
      <c r="D1180" s="1">
        <f t="shared" si="203"/>
        <v>0</v>
      </c>
      <c r="E1180" s="1">
        <f t="shared" si="204"/>
        <v>0</v>
      </c>
      <c r="F1180" s="1" t="str">
        <f t="shared" ca="1" si="206"/>
        <v/>
      </c>
      <c r="G1180" s="1">
        <f t="shared" ca="1" si="207"/>
        <v>0</v>
      </c>
      <c r="H1180" s="1">
        <f ca="1">IF(AND(G1179&gt;0,G1180&gt;G1179,NOT(ISERROR(MATCH(G1179,D:D,0)))),H1179+1,H1179)</f>
        <v>0</v>
      </c>
      <c r="I1180" s="1">
        <f t="shared" ca="1" si="208"/>
        <v>0</v>
      </c>
      <c r="J1180" s="7" t="str">
        <f t="shared" ca="1" si="209"/>
        <v/>
      </c>
      <c r="K1180" s="1" t="str">
        <f ca="1">IF(J1180="Linea_para_MAIL_creada_por_LuXML",IF(ISERROR(MATCH(INDIRECT(ADDRESS(ROW()-G1180,7)),D:D,0)),J1180,INDIRECT(ADDRESS(MATCH(INDIRECT(ADDRESS(ROW()-G1180,7)),D:D,0),1))),J1180)</f>
        <v/>
      </c>
      <c r="L1180" s="7">
        <f t="shared" ca="1" si="210"/>
        <v>0</v>
      </c>
      <c r="M1180" s="7" t="str">
        <f t="shared" ca="1" si="212"/>
        <v/>
      </c>
      <c r="N1180" s="7">
        <f t="shared" ca="1" si="211"/>
        <v>0</v>
      </c>
      <c r="O1180" s="9" t="str">
        <f ca="1">IF(N1180&gt;-1,INDIRECT(ADDRESS(ROW(),13)),IF(N1180&lt;N1179,CONCATENATE("&lt;page-count count=",CHAR(34),1+LARGE(N:N,1)-LARGE(N:N,2),CHAR(34),"/&gt;"),INDIRECT(ADDRESS(ROW()-1,13))))</f>
        <v/>
      </c>
      <c r="P1180" s="1">
        <f>IF(ROW()&lt;$S$4+2,IF('XML a procesar'!A1179="",P1179,IF(MID('XML a procesar'!A1179,1,1)="&lt;",P1179,P1179+1)),P1179)</f>
        <v>1</v>
      </c>
    </row>
    <row r="1181" spans="1:16" x14ac:dyDescent="0.25">
      <c r="A1181" s="1" t="str">
        <f>IF('XML a procesar'!A1180&gt;0,'XML a procesar'!A1180,"")</f>
        <v/>
      </c>
      <c r="B1181" s="7">
        <f t="shared" si="205"/>
        <v>0</v>
      </c>
      <c r="C1181" s="1">
        <f t="shared" si="202"/>
        <v>0</v>
      </c>
      <c r="D1181" s="1">
        <f t="shared" si="203"/>
        <v>0</v>
      </c>
      <c r="E1181" s="1">
        <f t="shared" si="204"/>
        <v>0</v>
      </c>
      <c r="F1181" s="1" t="str">
        <f t="shared" ca="1" si="206"/>
        <v/>
      </c>
      <c r="G1181" s="1">
        <f t="shared" ca="1" si="207"/>
        <v>0</v>
      </c>
      <c r="H1181" s="1">
        <f ca="1">IF(AND(G1180&gt;0,G1181&gt;G1180,NOT(ISERROR(MATCH(G1180,D:D,0)))),H1180+1,H1180)</f>
        <v>0</v>
      </c>
      <c r="I1181" s="1">
        <f t="shared" ca="1" si="208"/>
        <v>0</v>
      </c>
      <c r="J1181" s="7" t="str">
        <f t="shared" ca="1" si="209"/>
        <v/>
      </c>
      <c r="K1181" s="1" t="str">
        <f ca="1">IF(J1181="Linea_para_MAIL_creada_por_LuXML",IF(ISERROR(MATCH(INDIRECT(ADDRESS(ROW()-G1181,7)),D:D,0)),J1181,INDIRECT(ADDRESS(MATCH(INDIRECT(ADDRESS(ROW()-G1181,7)),D:D,0),1))),J1181)</f>
        <v/>
      </c>
      <c r="L1181" s="7">
        <f t="shared" ca="1" si="210"/>
        <v>0</v>
      </c>
      <c r="M1181" s="7" t="str">
        <f t="shared" ca="1" si="212"/>
        <v/>
      </c>
      <c r="N1181" s="7">
        <f t="shared" ca="1" si="211"/>
        <v>0</v>
      </c>
      <c r="O1181" s="9" t="str">
        <f ca="1">IF(N1181&gt;-1,INDIRECT(ADDRESS(ROW(),13)),IF(N1181&lt;N1180,CONCATENATE("&lt;page-count count=",CHAR(34),1+LARGE(N:N,1)-LARGE(N:N,2),CHAR(34),"/&gt;"),INDIRECT(ADDRESS(ROW()-1,13))))</f>
        <v/>
      </c>
      <c r="P1181" s="1">
        <f>IF(ROW()&lt;$S$4+2,IF('XML a procesar'!A1180="",P1180,IF(MID('XML a procesar'!A1180,1,1)="&lt;",P1180,P1180+1)),P1180)</f>
        <v>1</v>
      </c>
    </row>
    <row r="1182" spans="1:16" x14ac:dyDescent="0.25">
      <c r="A1182" s="1" t="str">
        <f>IF('XML a procesar'!A1181&gt;0,'XML a procesar'!A1181,"")</f>
        <v/>
      </c>
      <c r="B1182" s="7">
        <f t="shared" si="205"/>
        <v>0</v>
      </c>
      <c r="C1182" s="1">
        <f t="shared" si="202"/>
        <v>0</v>
      </c>
      <c r="D1182" s="1">
        <f t="shared" si="203"/>
        <v>0</v>
      </c>
      <c r="E1182" s="1">
        <f t="shared" si="204"/>
        <v>0</v>
      </c>
      <c r="F1182" s="1" t="str">
        <f t="shared" ca="1" si="206"/>
        <v/>
      </c>
      <c r="G1182" s="1">
        <f t="shared" ca="1" si="207"/>
        <v>0</v>
      </c>
      <c r="H1182" s="1">
        <f ca="1">IF(AND(G1181&gt;0,G1182&gt;G1181,NOT(ISERROR(MATCH(G1181,D:D,0)))),H1181+1,H1181)</f>
        <v>0</v>
      </c>
      <c r="I1182" s="1">
        <f t="shared" ca="1" si="208"/>
        <v>0</v>
      </c>
      <c r="J1182" s="7" t="str">
        <f t="shared" ca="1" si="209"/>
        <v/>
      </c>
      <c r="K1182" s="1" t="str">
        <f ca="1">IF(J1182="Linea_para_MAIL_creada_por_LuXML",IF(ISERROR(MATCH(INDIRECT(ADDRESS(ROW()-G1182,7)),D:D,0)),J1182,INDIRECT(ADDRESS(MATCH(INDIRECT(ADDRESS(ROW()-G1182,7)),D:D,0),1))),J1182)</f>
        <v/>
      </c>
      <c r="L1182" s="7">
        <f t="shared" ca="1" si="210"/>
        <v>0</v>
      </c>
      <c r="M1182" s="7" t="str">
        <f t="shared" ca="1" si="212"/>
        <v/>
      </c>
      <c r="N1182" s="7">
        <f t="shared" ca="1" si="211"/>
        <v>0</v>
      </c>
      <c r="O1182" s="9" t="str">
        <f ca="1">IF(N1182&gt;-1,INDIRECT(ADDRESS(ROW(),13)),IF(N1182&lt;N1181,CONCATENATE("&lt;page-count count=",CHAR(34),1+LARGE(N:N,1)-LARGE(N:N,2),CHAR(34),"/&gt;"),INDIRECT(ADDRESS(ROW()-1,13))))</f>
        <v/>
      </c>
      <c r="P1182" s="1">
        <f>IF(ROW()&lt;$S$4+2,IF('XML a procesar'!A1181="",P1181,IF(MID('XML a procesar'!A1181,1,1)="&lt;",P1181,P1181+1)),P1181)</f>
        <v>1</v>
      </c>
    </row>
    <row r="1183" spans="1:16" x14ac:dyDescent="0.25">
      <c r="A1183" s="1" t="str">
        <f>IF('XML a procesar'!A1182&gt;0,'XML a procesar'!A1182,"")</f>
        <v/>
      </c>
      <c r="B1183" s="7">
        <f t="shared" si="205"/>
        <v>0</v>
      </c>
      <c r="C1183" s="1">
        <f t="shared" si="202"/>
        <v>0</v>
      </c>
      <c r="D1183" s="1">
        <f t="shared" si="203"/>
        <v>0</v>
      </c>
      <c r="E1183" s="1">
        <f t="shared" si="204"/>
        <v>0</v>
      </c>
      <c r="F1183" s="1" t="str">
        <f t="shared" ca="1" si="206"/>
        <v/>
      </c>
      <c r="G1183" s="1">
        <f t="shared" ca="1" si="207"/>
        <v>0</v>
      </c>
      <c r="H1183" s="1">
        <f ca="1">IF(AND(G1182&gt;0,G1183&gt;G1182,NOT(ISERROR(MATCH(G1182,D:D,0)))),H1182+1,H1182)</f>
        <v>0</v>
      </c>
      <c r="I1183" s="1">
        <f t="shared" ca="1" si="208"/>
        <v>0</v>
      </c>
      <c r="J1183" s="7" t="str">
        <f t="shared" ca="1" si="209"/>
        <v/>
      </c>
      <c r="K1183" s="1" t="str">
        <f ca="1">IF(J1183="Linea_para_MAIL_creada_por_LuXML",IF(ISERROR(MATCH(INDIRECT(ADDRESS(ROW()-G1183,7)),D:D,0)),J1183,INDIRECT(ADDRESS(MATCH(INDIRECT(ADDRESS(ROW()-G1183,7)),D:D,0),1))),J1183)</f>
        <v/>
      </c>
      <c r="L1183" s="7">
        <f t="shared" ca="1" si="210"/>
        <v>0</v>
      </c>
      <c r="M1183" s="7" t="str">
        <f t="shared" ca="1" si="212"/>
        <v/>
      </c>
      <c r="N1183" s="7">
        <f t="shared" ca="1" si="211"/>
        <v>0</v>
      </c>
      <c r="O1183" s="9" t="str">
        <f ca="1">IF(N1183&gt;-1,INDIRECT(ADDRESS(ROW(),13)),IF(N1183&lt;N1182,CONCATENATE("&lt;page-count count=",CHAR(34),1+LARGE(N:N,1)-LARGE(N:N,2),CHAR(34),"/&gt;"),INDIRECT(ADDRESS(ROW()-1,13))))</f>
        <v/>
      </c>
      <c r="P1183" s="1">
        <f>IF(ROW()&lt;$S$4+2,IF('XML a procesar'!A1182="",P1182,IF(MID('XML a procesar'!A1182,1,1)="&lt;",P1182,P1182+1)),P1182)</f>
        <v>1</v>
      </c>
    </row>
    <row r="1184" spans="1:16" x14ac:dyDescent="0.25">
      <c r="A1184" s="1" t="str">
        <f>IF('XML a procesar'!A1183&gt;0,'XML a procesar'!A1183,"")</f>
        <v/>
      </c>
      <c r="B1184" s="7">
        <f t="shared" si="205"/>
        <v>0</v>
      </c>
      <c r="C1184" s="1">
        <f t="shared" si="202"/>
        <v>0</v>
      </c>
      <c r="D1184" s="1">
        <f t="shared" si="203"/>
        <v>0</v>
      </c>
      <c r="E1184" s="1">
        <f t="shared" si="204"/>
        <v>0</v>
      </c>
      <c r="F1184" s="1" t="str">
        <f t="shared" ca="1" si="206"/>
        <v/>
      </c>
      <c r="G1184" s="1">
        <f t="shared" ca="1" si="207"/>
        <v>0</v>
      </c>
      <c r="H1184" s="1">
        <f ca="1">IF(AND(G1183&gt;0,G1184&gt;G1183,NOT(ISERROR(MATCH(G1183,D:D,0)))),H1183+1,H1183)</f>
        <v>0</v>
      </c>
      <c r="I1184" s="1">
        <f t="shared" ca="1" si="208"/>
        <v>0</v>
      </c>
      <c r="J1184" s="7" t="str">
        <f t="shared" ca="1" si="209"/>
        <v/>
      </c>
      <c r="K1184" s="1" t="str">
        <f ca="1">IF(J1184="Linea_para_MAIL_creada_por_LuXML",IF(ISERROR(MATCH(INDIRECT(ADDRESS(ROW()-G1184,7)),D:D,0)),J1184,INDIRECT(ADDRESS(MATCH(INDIRECT(ADDRESS(ROW()-G1184,7)),D:D,0),1))),J1184)</f>
        <v/>
      </c>
      <c r="L1184" s="7">
        <f t="shared" ca="1" si="210"/>
        <v>0</v>
      </c>
      <c r="M1184" s="7" t="str">
        <f t="shared" ca="1" si="212"/>
        <v/>
      </c>
      <c r="N1184" s="7">
        <f t="shared" ca="1" si="211"/>
        <v>0</v>
      </c>
      <c r="O1184" s="9" t="str">
        <f ca="1">IF(N1184&gt;-1,INDIRECT(ADDRESS(ROW(),13)),IF(N1184&lt;N1183,CONCATENATE("&lt;page-count count=",CHAR(34),1+LARGE(N:N,1)-LARGE(N:N,2),CHAR(34),"/&gt;"),INDIRECT(ADDRESS(ROW()-1,13))))</f>
        <v/>
      </c>
      <c r="P1184" s="1">
        <f>IF(ROW()&lt;$S$4+2,IF('XML a procesar'!A1183="",P1183,IF(MID('XML a procesar'!A1183,1,1)="&lt;",P1183,P1183+1)),P1183)</f>
        <v>1</v>
      </c>
    </row>
    <row r="1185" spans="1:16" x14ac:dyDescent="0.25">
      <c r="A1185" s="1" t="str">
        <f>IF('XML a procesar'!A1184&gt;0,'XML a procesar'!A1184,"")</f>
        <v/>
      </c>
      <c r="B1185" s="7">
        <f t="shared" si="205"/>
        <v>0</v>
      </c>
      <c r="C1185" s="1">
        <f t="shared" si="202"/>
        <v>0</v>
      </c>
      <c r="D1185" s="1">
        <f t="shared" si="203"/>
        <v>0</v>
      </c>
      <c r="E1185" s="1">
        <f t="shared" si="204"/>
        <v>0</v>
      </c>
      <c r="F1185" s="1" t="str">
        <f t="shared" ca="1" si="206"/>
        <v/>
      </c>
      <c r="G1185" s="1">
        <f t="shared" ca="1" si="207"/>
        <v>0</v>
      </c>
      <c r="H1185" s="1">
        <f ca="1">IF(AND(G1184&gt;0,G1185&gt;G1184,NOT(ISERROR(MATCH(G1184,D:D,0)))),H1184+1,H1184)</f>
        <v>0</v>
      </c>
      <c r="I1185" s="1">
        <f t="shared" ca="1" si="208"/>
        <v>0</v>
      </c>
      <c r="J1185" s="7" t="str">
        <f t="shared" ca="1" si="209"/>
        <v/>
      </c>
      <c r="K1185" s="1" t="str">
        <f ca="1">IF(J1185="Linea_para_MAIL_creada_por_LuXML",IF(ISERROR(MATCH(INDIRECT(ADDRESS(ROW()-G1185,7)),D:D,0)),J1185,INDIRECT(ADDRESS(MATCH(INDIRECT(ADDRESS(ROW()-G1185,7)),D:D,0),1))),J1185)</f>
        <v/>
      </c>
      <c r="L1185" s="7">
        <f t="shared" ca="1" si="210"/>
        <v>0</v>
      </c>
      <c r="M1185" s="7" t="str">
        <f t="shared" ca="1" si="212"/>
        <v/>
      </c>
      <c r="N1185" s="7">
        <f t="shared" ca="1" si="211"/>
        <v>0</v>
      </c>
      <c r="O1185" s="9" t="str">
        <f ca="1">IF(N1185&gt;-1,INDIRECT(ADDRESS(ROW(),13)),IF(N1185&lt;N1184,CONCATENATE("&lt;page-count count=",CHAR(34),1+LARGE(N:N,1)-LARGE(N:N,2),CHAR(34),"/&gt;"),INDIRECT(ADDRESS(ROW()-1,13))))</f>
        <v/>
      </c>
      <c r="P1185" s="1">
        <f>IF(ROW()&lt;$S$4+2,IF('XML a procesar'!A1184="",P1184,IF(MID('XML a procesar'!A1184,1,1)="&lt;",P1184,P1184+1)),P1184)</f>
        <v>1</v>
      </c>
    </row>
    <row r="1186" spans="1:16" x14ac:dyDescent="0.25">
      <c r="A1186" s="1" t="str">
        <f>IF('XML a procesar'!A1185&gt;0,'XML a procesar'!A1185,"")</f>
        <v/>
      </c>
      <c r="B1186" s="7">
        <f t="shared" si="205"/>
        <v>0</v>
      </c>
      <c r="C1186" s="1">
        <f t="shared" si="202"/>
        <v>0</v>
      </c>
      <c r="D1186" s="1">
        <f t="shared" si="203"/>
        <v>0</v>
      </c>
      <c r="E1186" s="1">
        <f t="shared" si="204"/>
        <v>0</v>
      </c>
      <c r="F1186" s="1" t="str">
        <f t="shared" ca="1" si="206"/>
        <v/>
      </c>
      <c r="G1186" s="1">
        <f t="shared" ca="1" si="207"/>
        <v>0</v>
      </c>
      <c r="H1186" s="1">
        <f ca="1">IF(AND(G1185&gt;0,G1186&gt;G1185,NOT(ISERROR(MATCH(G1185,D:D,0)))),H1185+1,H1185)</f>
        <v>0</v>
      </c>
      <c r="I1186" s="1">
        <f t="shared" ca="1" si="208"/>
        <v>0</v>
      </c>
      <c r="J1186" s="7" t="str">
        <f t="shared" ca="1" si="209"/>
        <v/>
      </c>
      <c r="K1186" s="1" t="str">
        <f ca="1">IF(J1186="Linea_para_MAIL_creada_por_LuXML",IF(ISERROR(MATCH(INDIRECT(ADDRESS(ROW()-G1186,7)),D:D,0)),J1186,INDIRECT(ADDRESS(MATCH(INDIRECT(ADDRESS(ROW()-G1186,7)),D:D,0),1))),J1186)</f>
        <v/>
      </c>
      <c r="L1186" s="7">
        <f t="shared" ca="1" si="210"/>
        <v>0</v>
      </c>
      <c r="M1186" s="7" t="str">
        <f t="shared" ca="1" si="212"/>
        <v/>
      </c>
      <c r="N1186" s="7">
        <f t="shared" ca="1" si="211"/>
        <v>0</v>
      </c>
      <c r="O1186" s="9" t="str">
        <f ca="1">IF(N1186&gt;-1,INDIRECT(ADDRESS(ROW(),13)),IF(N1186&lt;N1185,CONCATENATE("&lt;page-count count=",CHAR(34),1+LARGE(N:N,1)-LARGE(N:N,2),CHAR(34),"/&gt;"),INDIRECT(ADDRESS(ROW()-1,13))))</f>
        <v/>
      </c>
      <c r="P1186" s="1">
        <f>IF(ROW()&lt;$S$4+2,IF('XML a procesar'!A1185="",P1185,IF(MID('XML a procesar'!A1185,1,1)="&lt;",P1185,P1185+1)),P1185)</f>
        <v>1</v>
      </c>
    </row>
    <row r="1187" spans="1:16" x14ac:dyDescent="0.25">
      <c r="A1187" s="1" t="str">
        <f>IF('XML a procesar'!A1186&gt;0,'XML a procesar'!A1186,"")</f>
        <v/>
      </c>
      <c r="B1187" s="7">
        <f t="shared" si="205"/>
        <v>0</v>
      </c>
      <c r="C1187" s="1">
        <f t="shared" si="202"/>
        <v>0</v>
      </c>
      <c r="D1187" s="1">
        <f t="shared" si="203"/>
        <v>0</v>
      </c>
      <c r="E1187" s="1">
        <f t="shared" si="204"/>
        <v>0</v>
      </c>
      <c r="F1187" s="1" t="str">
        <f t="shared" ca="1" si="206"/>
        <v/>
      </c>
      <c r="G1187" s="1">
        <f t="shared" ca="1" si="207"/>
        <v>0</v>
      </c>
      <c r="H1187" s="1">
        <f ca="1">IF(AND(G1186&gt;0,G1187&gt;G1186,NOT(ISERROR(MATCH(G1186,D:D,0)))),H1186+1,H1186)</f>
        <v>0</v>
      </c>
      <c r="I1187" s="1">
        <f t="shared" ca="1" si="208"/>
        <v>0</v>
      </c>
      <c r="J1187" s="7" t="str">
        <f t="shared" ca="1" si="209"/>
        <v/>
      </c>
      <c r="K1187" s="1" t="str">
        <f ca="1">IF(J1187="Linea_para_MAIL_creada_por_LuXML",IF(ISERROR(MATCH(INDIRECT(ADDRESS(ROW()-G1187,7)),D:D,0)),J1187,INDIRECT(ADDRESS(MATCH(INDIRECT(ADDRESS(ROW()-G1187,7)),D:D,0),1))),J1187)</f>
        <v/>
      </c>
      <c r="L1187" s="7">
        <f t="shared" ca="1" si="210"/>
        <v>0</v>
      </c>
      <c r="M1187" s="7" t="str">
        <f t="shared" ca="1" si="212"/>
        <v/>
      </c>
      <c r="N1187" s="7">
        <f t="shared" ca="1" si="211"/>
        <v>0</v>
      </c>
      <c r="O1187" s="9" t="str">
        <f ca="1">IF(N1187&gt;-1,INDIRECT(ADDRESS(ROW(),13)),IF(N1187&lt;N1186,CONCATENATE("&lt;page-count count=",CHAR(34),1+LARGE(N:N,1)-LARGE(N:N,2),CHAR(34),"/&gt;"),INDIRECT(ADDRESS(ROW()-1,13))))</f>
        <v/>
      </c>
      <c r="P1187" s="1">
        <f>IF(ROW()&lt;$S$4+2,IF('XML a procesar'!A1186="",P1186,IF(MID('XML a procesar'!A1186,1,1)="&lt;",P1186,P1186+1)),P1186)</f>
        <v>1</v>
      </c>
    </row>
    <row r="1188" spans="1:16" x14ac:dyDescent="0.25">
      <c r="A1188" s="1" t="str">
        <f>IF('XML a procesar'!A1187&gt;0,'XML a procesar'!A1187,"")</f>
        <v/>
      </c>
      <c r="B1188" s="7">
        <f t="shared" si="205"/>
        <v>0</v>
      </c>
      <c r="C1188" s="1">
        <f t="shared" si="202"/>
        <v>0</v>
      </c>
      <c r="D1188" s="1">
        <f t="shared" si="203"/>
        <v>0</v>
      </c>
      <c r="E1188" s="1">
        <f t="shared" si="204"/>
        <v>0</v>
      </c>
      <c r="F1188" s="1" t="str">
        <f t="shared" ca="1" si="206"/>
        <v/>
      </c>
      <c r="G1188" s="1">
        <f t="shared" ca="1" si="207"/>
        <v>0</v>
      </c>
      <c r="H1188" s="1">
        <f ca="1">IF(AND(G1187&gt;0,G1188&gt;G1187,NOT(ISERROR(MATCH(G1187,D:D,0)))),H1187+1,H1187)</f>
        <v>0</v>
      </c>
      <c r="I1188" s="1">
        <f t="shared" ca="1" si="208"/>
        <v>0</v>
      </c>
      <c r="J1188" s="7" t="str">
        <f t="shared" ca="1" si="209"/>
        <v/>
      </c>
      <c r="K1188" s="1" t="str">
        <f ca="1">IF(J1188="Linea_para_MAIL_creada_por_LuXML",IF(ISERROR(MATCH(INDIRECT(ADDRESS(ROW()-G1188,7)),D:D,0)),J1188,INDIRECT(ADDRESS(MATCH(INDIRECT(ADDRESS(ROW()-G1188,7)),D:D,0),1))),J1188)</f>
        <v/>
      </c>
      <c r="L1188" s="7">
        <f t="shared" ca="1" si="210"/>
        <v>0</v>
      </c>
      <c r="M1188" s="7" t="str">
        <f t="shared" ca="1" si="212"/>
        <v/>
      </c>
      <c r="N1188" s="7">
        <f t="shared" ca="1" si="211"/>
        <v>0</v>
      </c>
      <c r="O1188" s="9" t="str">
        <f ca="1">IF(N1188&gt;-1,INDIRECT(ADDRESS(ROW(),13)),IF(N1188&lt;N1187,CONCATENATE("&lt;page-count count=",CHAR(34),1+LARGE(N:N,1)-LARGE(N:N,2),CHAR(34),"/&gt;"),INDIRECT(ADDRESS(ROW()-1,13))))</f>
        <v/>
      </c>
      <c r="P1188" s="1">
        <f>IF(ROW()&lt;$S$4+2,IF('XML a procesar'!A1187="",P1187,IF(MID('XML a procesar'!A1187,1,1)="&lt;",P1187,P1187+1)),P1187)</f>
        <v>1</v>
      </c>
    </row>
    <row r="1189" spans="1:16" x14ac:dyDescent="0.25">
      <c r="A1189" s="1" t="str">
        <f>IF('XML a procesar'!A1188&gt;0,'XML a procesar'!A1188,"")</f>
        <v/>
      </c>
      <c r="B1189" s="7">
        <f t="shared" si="205"/>
        <v>0</v>
      </c>
      <c r="C1189" s="1">
        <f t="shared" si="202"/>
        <v>0</v>
      </c>
      <c r="D1189" s="1">
        <f t="shared" si="203"/>
        <v>0</v>
      </c>
      <c r="E1189" s="1">
        <f t="shared" si="204"/>
        <v>0</v>
      </c>
      <c r="F1189" s="1" t="str">
        <f t="shared" ca="1" si="206"/>
        <v/>
      </c>
      <c r="G1189" s="1">
        <f t="shared" ca="1" si="207"/>
        <v>0</v>
      </c>
      <c r="H1189" s="1">
        <f ca="1">IF(AND(G1188&gt;0,G1189&gt;G1188,NOT(ISERROR(MATCH(G1188,D:D,0)))),H1188+1,H1188)</f>
        <v>0</v>
      </c>
      <c r="I1189" s="1">
        <f t="shared" ca="1" si="208"/>
        <v>0</v>
      </c>
      <c r="J1189" s="7" t="str">
        <f t="shared" ca="1" si="209"/>
        <v/>
      </c>
      <c r="K1189" s="1" t="str">
        <f ca="1">IF(J1189="Linea_para_MAIL_creada_por_LuXML",IF(ISERROR(MATCH(INDIRECT(ADDRESS(ROW()-G1189,7)),D:D,0)),J1189,INDIRECT(ADDRESS(MATCH(INDIRECT(ADDRESS(ROW()-G1189,7)),D:D,0),1))),J1189)</f>
        <v/>
      </c>
      <c r="L1189" s="7">
        <f t="shared" ca="1" si="210"/>
        <v>0</v>
      </c>
      <c r="M1189" s="7" t="str">
        <f t="shared" ca="1" si="212"/>
        <v/>
      </c>
      <c r="N1189" s="7">
        <f t="shared" ca="1" si="211"/>
        <v>0</v>
      </c>
      <c r="O1189" s="9" t="str">
        <f ca="1">IF(N1189&gt;-1,INDIRECT(ADDRESS(ROW(),13)),IF(N1189&lt;N1188,CONCATENATE("&lt;page-count count=",CHAR(34),1+LARGE(N:N,1)-LARGE(N:N,2),CHAR(34),"/&gt;"),INDIRECT(ADDRESS(ROW()-1,13))))</f>
        <v/>
      </c>
      <c r="P1189" s="1">
        <f>IF(ROW()&lt;$S$4+2,IF('XML a procesar'!A1188="",P1188,IF(MID('XML a procesar'!A1188,1,1)="&lt;",P1188,P1188+1)),P1188)</f>
        <v>1</v>
      </c>
    </row>
    <row r="1190" spans="1:16" x14ac:dyDescent="0.25">
      <c r="A1190" s="1" t="str">
        <f>IF('XML a procesar'!A1189&gt;0,'XML a procesar'!A1189,"")</f>
        <v/>
      </c>
      <c r="B1190" s="7">
        <f t="shared" si="205"/>
        <v>0</v>
      </c>
      <c r="C1190" s="1">
        <f t="shared" si="202"/>
        <v>0</v>
      </c>
      <c r="D1190" s="1">
        <f t="shared" si="203"/>
        <v>0</v>
      </c>
      <c r="E1190" s="1">
        <f t="shared" si="204"/>
        <v>0</v>
      </c>
      <c r="F1190" s="1" t="str">
        <f t="shared" ca="1" si="206"/>
        <v/>
      </c>
      <c r="G1190" s="1">
        <f t="shared" ca="1" si="207"/>
        <v>0</v>
      </c>
      <c r="H1190" s="1">
        <f ca="1">IF(AND(G1189&gt;0,G1190&gt;G1189,NOT(ISERROR(MATCH(G1189,D:D,0)))),H1189+1,H1189)</f>
        <v>0</v>
      </c>
      <c r="I1190" s="1">
        <f t="shared" ca="1" si="208"/>
        <v>0</v>
      </c>
      <c r="J1190" s="7" t="str">
        <f t="shared" ca="1" si="209"/>
        <v/>
      </c>
      <c r="K1190" s="1" t="str">
        <f ca="1">IF(J1190="Linea_para_MAIL_creada_por_LuXML",IF(ISERROR(MATCH(INDIRECT(ADDRESS(ROW()-G1190,7)),D:D,0)),J1190,INDIRECT(ADDRESS(MATCH(INDIRECT(ADDRESS(ROW()-G1190,7)),D:D,0),1))),J1190)</f>
        <v/>
      </c>
      <c r="L1190" s="7">
        <f t="shared" ca="1" si="210"/>
        <v>0</v>
      </c>
      <c r="M1190" s="7" t="str">
        <f t="shared" ca="1" si="212"/>
        <v/>
      </c>
      <c r="N1190" s="7">
        <f t="shared" ca="1" si="211"/>
        <v>0</v>
      </c>
      <c r="O1190" s="9" t="str">
        <f ca="1">IF(N1190&gt;-1,INDIRECT(ADDRESS(ROW(),13)),IF(N1190&lt;N1189,CONCATENATE("&lt;page-count count=",CHAR(34),1+LARGE(N:N,1)-LARGE(N:N,2),CHAR(34),"/&gt;"),INDIRECT(ADDRESS(ROW()-1,13))))</f>
        <v/>
      </c>
      <c r="P1190" s="1">
        <f>IF(ROW()&lt;$S$4+2,IF('XML a procesar'!A1189="",P1189,IF(MID('XML a procesar'!A1189,1,1)="&lt;",P1189,P1189+1)),P1189)</f>
        <v>1</v>
      </c>
    </row>
    <row r="1191" spans="1:16" x14ac:dyDescent="0.25">
      <c r="A1191" s="1" t="str">
        <f>IF('XML a procesar'!A1190&gt;0,'XML a procesar'!A1190,"")</f>
        <v/>
      </c>
      <c r="B1191" s="7">
        <f t="shared" si="205"/>
        <v>0</v>
      </c>
      <c r="C1191" s="1">
        <f t="shared" si="202"/>
        <v>0</v>
      </c>
      <c r="D1191" s="1">
        <f t="shared" si="203"/>
        <v>0</v>
      </c>
      <c r="E1191" s="1">
        <f t="shared" si="204"/>
        <v>0</v>
      </c>
      <c r="F1191" s="1" t="str">
        <f t="shared" ca="1" si="206"/>
        <v/>
      </c>
      <c r="G1191" s="1">
        <f t="shared" ca="1" si="207"/>
        <v>0</v>
      </c>
      <c r="H1191" s="1">
        <f ca="1">IF(AND(G1190&gt;0,G1191&gt;G1190,NOT(ISERROR(MATCH(G1190,D:D,0)))),H1190+1,H1190)</f>
        <v>0</v>
      </c>
      <c r="I1191" s="1">
        <f t="shared" ca="1" si="208"/>
        <v>0</v>
      </c>
      <c r="J1191" s="7" t="str">
        <f t="shared" ca="1" si="209"/>
        <v/>
      </c>
      <c r="K1191" s="1" t="str">
        <f ca="1">IF(J1191="Linea_para_MAIL_creada_por_LuXML",IF(ISERROR(MATCH(INDIRECT(ADDRESS(ROW()-G1191,7)),D:D,0)),J1191,INDIRECT(ADDRESS(MATCH(INDIRECT(ADDRESS(ROW()-G1191,7)),D:D,0),1))),J1191)</f>
        <v/>
      </c>
      <c r="L1191" s="7">
        <f t="shared" ca="1" si="210"/>
        <v>0</v>
      </c>
      <c r="M1191" s="7" t="str">
        <f t="shared" ca="1" si="212"/>
        <v/>
      </c>
      <c r="N1191" s="7">
        <f t="shared" ca="1" si="211"/>
        <v>0</v>
      </c>
      <c r="O1191" s="9" t="str">
        <f ca="1">IF(N1191&gt;-1,INDIRECT(ADDRESS(ROW(),13)),IF(N1191&lt;N1190,CONCATENATE("&lt;page-count count=",CHAR(34),1+LARGE(N:N,1)-LARGE(N:N,2),CHAR(34),"/&gt;"),INDIRECT(ADDRESS(ROW()-1,13))))</f>
        <v/>
      </c>
      <c r="P1191" s="1">
        <f>IF(ROW()&lt;$S$4+2,IF('XML a procesar'!A1190="",P1190,IF(MID('XML a procesar'!A1190,1,1)="&lt;",P1190,P1190+1)),P1190)</f>
        <v>1</v>
      </c>
    </row>
    <row r="1192" spans="1:16" x14ac:dyDescent="0.25">
      <c r="A1192" s="1" t="str">
        <f>IF('XML a procesar'!A1191&gt;0,'XML a procesar'!A1191,"")</f>
        <v/>
      </c>
      <c r="B1192" s="7">
        <f t="shared" si="205"/>
        <v>0</v>
      </c>
      <c r="C1192" s="1">
        <f t="shared" si="202"/>
        <v>0</v>
      </c>
      <c r="D1192" s="1">
        <f t="shared" si="203"/>
        <v>0</v>
      </c>
      <c r="E1192" s="1">
        <f t="shared" si="204"/>
        <v>0</v>
      </c>
      <c r="F1192" s="1" t="str">
        <f t="shared" ca="1" si="206"/>
        <v/>
      </c>
      <c r="G1192" s="1">
        <f t="shared" ca="1" si="207"/>
        <v>0</v>
      </c>
      <c r="H1192" s="1">
        <f ca="1">IF(AND(G1191&gt;0,G1192&gt;G1191,NOT(ISERROR(MATCH(G1191,D:D,0)))),H1191+1,H1191)</f>
        <v>0</v>
      </c>
      <c r="I1192" s="1">
        <f t="shared" ca="1" si="208"/>
        <v>0</v>
      </c>
      <c r="J1192" s="7" t="str">
        <f t="shared" ca="1" si="209"/>
        <v/>
      </c>
      <c r="K1192" s="1" t="str">
        <f ca="1">IF(J1192="Linea_para_MAIL_creada_por_LuXML",IF(ISERROR(MATCH(INDIRECT(ADDRESS(ROW()-G1192,7)),D:D,0)),J1192,INDIRECT(ADDRESS(MATCH(INDIRECT(ADDRESS(ROW()-G1192,7)),D:D,0),1))),J1192)</f>
        <v/>
      </c>
      <c r="L1192" s="7">
        <f t="shared" ca="1" si="210"/>
        <v>0</v>
      </c>
      <c r="M1192" s="7" t="str">
        <f t="shared" ca="1" si="212"/>
        <v/>
      </c>
      <c r="N1192" s="7">
        <f t="shared" ca="1" si="211"/>
        <v>0</v>
      </c>
      <c r="O1192" s="9" t="str">
        <f ca="1">IF(N1192&gt;-1,INDIRECT(ADDRESS(ROW(),13)),IF(N1192&lt;N1191,CONCATENATE("&lt;page-count count=",CHAR(34),1+LARGE(N:N,1)-LARGE(N:N,2),CHAR(34),"/&gt;"),INDIRECT(ADDRESS(ROW()-1,13))))</f>
        <v/>
      </c>
      <c r="P1192" s="1">
        <f>IF(ROW()&lt;$S$4+2,IF('XML a procesar'!A1191="",P1191,IF(MID('XML a procesar'!A1191,1,1)="&lt;",P1191,P1191+1)),P1191)</f>
        <v>1</v>
      </c>
    </row>
    <row r="1193" spans="1:16" x14ac:dyDescent="0.25">
      <c r="A1193" s="1" t="str">
        <f>IF('XML a procesar'!A1192&gt;0,'XML a procesar'!A1192,"")</f>
        <v/>
      </c>
      <c r="B1193" s="7">
        <f t="shared" si="205"/>
        <v>0</v>
      </c>
      <c r="C1193" s="1">
        <f t="shared" ref="C1193:C1256" si="213">IF(LEFT(A1192,16)="&lt;contrib contrib",C1192+1,IF(LEFT(A1192,16)="&lt;/contrib-group&gt;",0,IF(LEFT(A1192,10)="&lt;/contrib&gt;",C1192,C1192)))</f>
        <v>0</v>
      </c>
      <c r="D1193" s="1">
        <f t="shared" ref="D1193:D1256" si="214">IF(AND(C1193&gt;0,LEFT(A1193,7)="&lt;email&gt;",ISNUMBER(SEARCH("@",A1193,1))),C1193,IF(LEFT(A1193,10)="&lt;alt-text&gt;",-1,0))</f>
        <v>0</v>
      </c>
      <c r="E1193" s="1">
        <f t="shared" ref="E1193:E1256" si="215">IF(D1193=0,E1192,E1192+1)</f>
        <v>0</v>
      </c>
      <c r="F1193" s="1" t="str">
        <f t="shared" ca="1" si="206"/>
        <v/>
      </c>
      <c r="G1193" s="1">
        <f t="shared" ca="1" si="207"/>
        <v>0</v>
      </c>
      <c r="H1193" s="1">
        <f ca="1">IF(AND(G1192&gt;0,G1193&gt;G1192,NOT(ISERROR(MATCH(G1192,D:D,0)))),H1192+1,H1192)</f>
        <v>0</v>
      </c>
      <c r="I1193" s="1">
        <f t="shared" ca="1" si="208"/>
        <v>0</v>
      </c>
      <c r="J1193" s="7" t="str">
        <f t="shared" ca="1" si="209"/>
        <v/>
      </c>
      <c r="K1193" s="1" t="str">
        <f ca="1">IF(J1193="Linea_para_MAIL_creada_por_LuXML",IF(ISERROR(MATCH(INDIRECT(ADDRESS(ROW()-G1193,7)),D:D,0)),J1193,INDIRECT(ADDRESS(MATCH(INDIRECT(ADDRESS(ROW()-G1193,7)),D:D,0),1))),J1193)</f>
        <v/>
      </c>
      <c r="L1193" s="7">
        <f t="shared" ca="1" si="210"/>
        <v>0</v>
      </c>
      <c r="M1193" s="7" t="str">
        <f t="shared" ca="1" si="212"/>
        <v/>
      </c>
      <c r="N1193" s="7">
        <f t="shared" ca="1" si="211"/>
        <v>0</v>
      </c>
      <c r="O1193" s="9" t="str">
        <f ca="1">IF(N1193&gt;-1,INDIRECT(ADDRESS(ROW(),13)),IF(N1193&lt;N1192,CONCATENATE("&lt;page-count count=",CHAR(34),1+LARGE(N:N,1)-LARGE(N:N,2),CHAR(34),"/&gt;"),INDIRECT(ADDRESS(ROW()-1,13))))</f>
        <v/>
      </c>
      <c r="P1193" s="1">
        <f>IF(ROW()&lt;$S$4+2,IF('XML a procesar'!A1192="",P1192,IF(MID('XML a procesar'!A1192,1,1)="&lt;",P1192,P1192+1)),P1192)</f>
        <v>1</v>
      </c>
    </row>
    <row r="1194" spans="1:16" x14ac:dyDescent="0.25">
      <c r="A1194" s="1" t="str">
        <f>IF('XML a procesar'!A1193&gt;0,'XML a procesar'!A1193,"")</f>
        <v/>
      </c>
      <c r="B1194" s="7">
        <f t="shared" si="205"/>
        <v>0</v>
      </c>
      <c r="C1194" s="1">
        <f t="shared" si="213"/>
        <v>0</v>
      </c>
      <c r="D1194" s="1">
        <f t="shared" si="214"/>
        <v>0</v>
      </c>
      <c r="E1194" s="1">
        <f t="shared" si="215"/>
        <v>0</v>
      </c>
      <c r="F1194" s="1" t="str">
        <f t="shared" ca="1" si="206"/>
        <v/>
      </c>
      <c r="G1194" s="1">
        <f t="shared" ca="1" si="207"/>
        <v>0</v>
      </c>
      <c r="H1194" s="1">
        <f ca="1">IF(AND(G1193&gt;0,G1194&gt;G1193,NOT(ISERROR(MATCH(G1193,D:D,0)))),H1193+1,H1193)</f>
        <v>0</v>
      </c>
      <c r="I1194" s="1">
        <f t="shared" ca="1" si="208"/>
        <v>0</v>
      </c>
      <c r="J1194" s="7" t="str">
        <f t="shared" ca="1" si="209"/>
        <v/>
      </c>
      <c r="K1194" s="1" t="str">
        <f ca="1">IF(J1194="Linea_para_MAIL_creada_por_LuXML",IF(ISERROR(MATCH(INDIRECT(ADDRESS(ROW()-G1194,7)),D:D,0)),J1194,INDIRECT(ADDRESS(MATCH(INDIRECT(ADDRESS(ROW()-G1194,7)),D:D,0),1))),J1194)</f>
        <v/>
      </c>
      <c r="L1194" s="7">
        <f t="shared" ca="1" si="210"/>
        <v>0</v>
      </c>
      <c r="M1194" s="7" t="str">
        <f t="shared" ca="1" si="212"/>
        <v/>
      </c>
      <c r="N1194" s="7">
        <f t="shared" ca="1" si="211"/>
        <v>0</v>
      </c>
      <c r="O1194" s="9" t="str">
        <f ca="1">IF(N1194&gt;-1,INDIRECT(ADDRESS(ROW(),13)),IF(N1194&lt;N1193,CONCATENATE("&lt;page-count count=",CHAR(34),1+LARGE(N:N,1)-LARGE(N:N,2),CHAR(34),"/&gt;"),INDIRECT(ADDRESS(ROW()-1,13))))</f>
        <v/>
      </c>
      <c r="P1194" s="1">
        <f>IF(ROW()&lt;$S$4+2,IF('XML a procesar'!A1193="",P1193,IF(MID('XML a procesar'!A1193,1,1)="&lt;",P1193,P1193+1)),P1193)</f>
        <v>1</v>
      </c>
    </row>
    <row r="1195" spans="1:16" x14ac:dyDescent="0.25">
      <c r="A1195" s="1" t="str">
        <f>IF('XML a procesar'!A1194&gt;0,'XML a procesar'!A1194,"")</f>
        <v/>
      </c>
      <c r="B1195" s="7">
        <f t="shared" si="205"/>
        <v>0</v>
      </c>
      <c r="C1195" s="1">
        <f t="shared" si="213"/>
        <v>0</v>
      </c>
      <c r="D1195" s="1">
        <f t="shared" si="214"/>
        <v>0</v>
      </c>
      <c r="E1195" s="1">
        <f t="shared" si="215"/>
        <v>0</v>
      </c>
      <c r="F1195" s="1" t="str">
        <f t="shared" ca="1" si="206"/>
        <v/>
      </c>
      <c r="G1195" s="1">
        <f t="shared" ca="1" si="207"/>
        <v>0</v>
      </c>
      <c r="H1195" s="1">
        <f ca="1">IF(AND(G1194&gt;0,G1195&gt;G1194,NOT(ISERROR(MATCH(G1194,D:D,0)))),H1194+1,H1194)</f>
        <v>0</v>
      </c>
      <c r="I1195" s="1">
        <f t="shared" ca="1" si="208"/>
        <v>0</v>
      </c>
      <c r="J1195" s="7" t="str">
        <f t="shared" ca="1" si="209"/>
        <v/>
      </c>
      <c r="K1195" s="1" t="str">
        <f ca="1">IF(J1195="Linea_para_MAIL_creada_por_LuXML",IF(ISERROR(MATCH(INDIRECT(ADDRESS(ROW()-G1195,7)),D:D,0)),J1195,INDIRECT(ADDRESS(MATCH(INDIRECT(ADDRESS(ROW()-G1195,7)),D:D,0),1))),J1195)</f>
        <v/>
      </c>
      <c r="L1195" s="7">
        <f t="shared" ca="1" si="210"/>
        <v>0</v>
      </c>
      <c r="M1195" s="7" t="str">
        <f t="shared" ca="1" si="212"/>
        <v/>
      </c>
      <c r="N1195" s="7">
        <f t="shared" ca="1" si="211"/>
        <v>0</v>
      </c>
      <c r="O1195" s="9" t="str">
        <f ca="1">IF(N1195&gt;-1,INDIRECT(ADDRESS(ROW(),13)),IF(N1195&lt;N1194,CONCATENATE("&lt;page-count count=",CHAR(34),1+LARGE(N:N,1)-LARGE(N:N,2),CHAR(34),"/&gt;"),INDIRECT(ADDRESS(ROW()-1,13))))</f>
        <v/>
      </c>
      <c r="P1195" s="1">
        <f>IF(ROW()&lt;$S$4+2,IF('XML a procesar'!A1194="",P1194,IF(MID('XML a procesar'!A1194,1,1)="&lt;",P1194,P1194+1)),P1194)</f>
        <v>1</v>
      </c>
    </row>
    <row r="1196" spans="1:16" x14ac:dyDescent="0.25">
      <c r="A1196" s="1" t="str">
        <f>IF('XML a procesar'!A1195&gt;0,'XML a procesar'!A1195,"")</f>
        <v/>
      </c>
      <c r="B1196" s="7">
        <f t="shared" si="205"/>
        <v>0</v>
      </c>
      <c r="C1196" s="1">
        <f t="shared" si="213"/>
        <v>0</v>
      </c>
      <c r="D1196" s="1">
        <f t="shared" si="214"/>
        <v>0</v>
      </c>
      <c r="E1196" s="1">
        <f t="shared" si="215"/>
        <v>0</v>
      </c>
      <c r="F1196" s="1" t="str">
        <f t="shared" ca="1" si="206"/>
        <v/>
      </c>
      <c r="G1196" s="1">
        <f t="shared" ca="1" si="207"/>
        <v>0</v>
      </c>
      <c r="H1196" s="1">
        <f ca="1">IF(AND(G1195&gt;0,G1196&gt;G1195,NOT(ISERROR(MATCH(G1195,D:D,0)))),H1195+1,H1195)</f>
        <v>0</v>
      </c>
      <c r="I1196" s="1">
        <f t="shared" ca="1" si="208"/>
        <v>0</v>
      </c>
      <c r="J1196" s="7" t="str">
        <f t="shared" ca="1" si="209"/>
        <v/>
      </c>
      <c r="K1196" s="1" t="str">
        <f ca="1">IF(J1196="Linea_para_MAIL_creada_por_LuXML",IF(ISERROR(MATCH(INDIRECT(ADDRESS(ROW()-G1196,7)),D:D,0)),J1196,INDIRECT(ADDRESS(MATCH(INDIRECT(ADDRESS(ROW()-G1196,7)),D:D,0),1))),J1196)</f>
        <v/>
      </c>
      <c r="L1196" s="7">
        <f t="shared" ca="1" si="210"/>
        <v>0</v>
      </c>
      <c r="M1196" s="7" t="str">
        <f t="shared" ca="1" si="212"/>
        <v/>
      </c>
      <c r="N1196" s="7">
        <f t="shared" ca="1" si="211"/>
        <v>0</v>
      </c>
      <c r="O1196" s="9" t="str">
        <f ca="1">IF(N1196&gt;-1,INDIRECT(ADDRESS(ROW(),13)),IF(N1196&lt;N1195,CONCATENATE("&lt;page-count count=",CHAR(34),1+LARGE(N:N,1)-LARGE(N:N,2),CHAR(34),"/&gt;"),INDIRECT(ADDRESS(ROW()-1,13))))</f>
        <v/>
      </c>
      <c r="P1196" s="1">
        <f>IF(ROW()&lt;$S$4+2,IF('XML a procesar'!A1195="",P1195,IF(MID('XML a procesar'!A1195,1,1)="&lt;",P1195,P1195+1)),P1195)</f>
        <v>1</v>
      </c>
    </row>
    <row r="1197" spans="1:16" x14ac:dyDescent="0.25">
      <c r="A1197" s="1" t="str">
        <f>IF('XML a procesar'!A1196&gt;0,'XML a procesar'!A1196,"")</f>
        <v/>
      </c>
      <c r="B1197" s="7">
        <f t="shared" si="205"/>
        <v>0</v>
      </c>
      <c r="C1197" s="1">
        <f t="shared" si="213"/>
        <v>0</v>
      </c>
      <c r="D1197" s="1">
        <f t="shared" si="214"/>
        <v>0</v>
      </c>
      <c r="E1197" s="1">
        <f t="shared" si="215"/>
        <v>0</v>
      </c>
      <c r="F1197" s="1" t="str">
        <f t="shared" ca="1" si="206"/>
        <v/>
      </c>
      <c r="G1197" s="1">
        <f t="shared" ca="1" si="207"/>
        <v>0</v>
      </c>
      <c r="H1197" s="1">
        <f ca="1">IF(AND(G1196&gt;0,G1197&gt;G1196,NOT(ISERROR(MATCH(G1196,D:D,0)))),H1196+1,H1196)</f>
        <v>0</v>
      </c>
      <c r="I1197" s="1">
        <f t="shared" ca="1" si="208"/>
        <v>0</v>
      </c>
      <c r="J1197" s="7" t="str">
        <f t="shared" ca="1" si="209"/>
        <v/>
      </c>
      <c r="K1197" s="1" t="str">
        <f ca="1">IF(J1197="Linea_para_MAIL_creada_por_LuXML",IF(ISERROR(MATCH(INDIRECT(ADDRESS(ROW()-G1197,7)),D:D,0)),J1197,INDIRECT(ADDRESS(MATCH(INDIRECT(ADDRESS(ROW()-G1197,7)),D:D,0),1))),J1197)</f>
        <v/>
      </c>
      <c r="L1197" s="7">
        <f t="shared" ca="1" si="210"/>
        <v>0</v>
      </c>
      <c r="M1197" s="7" t="str">
        <f t="shared" ca="1" si="212"/>
        <v/>
      </c>
      <c r="N1197" s="7">
        <f t="shared" ca="1" si="211"/>
        <v>0</v>
      </c>
      <c r="O1197" s="9" t="str">
        <f ca="1">IF(N1197&gt;-1,INDIRECT(ADDRESS(ROW(),13)),IF(N1197&lt;N1196,CONCATENATE("&lt;page-count count=",CHAR(34),1+LARGE(N:N,1)-LARGE(N:N,2),CHAR(34),"/&gt;"),INDIRECT(ADDRESS(ROW()-1,13))))</f>
        <v/>
      </c>
      <c r="P1197" s="1">
        <f>IF(ROW()&lt;$S$4+2,IF('XML a procesar'!A1196="",P1196,IF(MID('XML a procesar'!A1196,1,1)="&lt;",P1196,P1196+1)),P1196)</f>
        <v>1</v>
      </c>
    </row>
    <row r="1198" spans="1:16" x14ac:dyDescent="0.25">
      <c r="A1198" s="1" t="str">
        <f>IF('XML a procesar'!A1197&gt;0,'XML a procesar'!A1197,"")</f>
        <v/>
      </c>
      <c r="B1198" s="7">
        <f t="shared" si="205"/>
        <v>0</v>
      </c>
      <c r="C1198" s="1">
        <f t="shared" si="213"/>
        <v>0</v>
      </c>
      <c r="D1198" s="1">
        <f t="shared" si="214"/>
        <v>0</v>
      </c>
      <c r="E1198" s="1">
        <f t="shared" si="215"/>
        <v>0</v>
      </c>
      <c r="F1198" s="1" t="str">
        <f t="shared" ca="1" si="206"/>
        <v/>
      </c>
      <c r="G1198" s="1">
        <f t="shared" ca="1" si="207"/>
        <v>0</v>
      </c>
      <c r="H1198" s="1">
        <f ca="1">IF(AND(G1197&gt;0,G1198&gt;G1197,NOT(ISERROR(MATCH(G1197,D:D,0)))),H1197+1,H1197)</f>
        <v>0</v>
      </c>
      <c r="I1198" s="1">
        <f t="shared" ca="1" si="208"/>
        <v>0</v>
      </c>
      <c r="J1198" s="7" t="str">
        <f t="shared" ca="1" si="209"/>
        <v/>
      </c>
      <c r="K1198" s="1" t="str">
        <f ca="1">IF(J1198="Linea_para_MAIL_creada_por_LuXML",IF(ISERROR(MATCH(INDIRECT(ADDRESS(ROW()-G1198,7)),D:D,0)),J1198,INDIRECT(ADDRESS(MATCH(INDIRECT(ADDRESS(ROW()-G1198,7)),D:D,0),1))),J1198)</f>
        <v/>
      </c>
      <c r="L1198" s="7">
        <f t="shared" ca="1" si="210"/>
        <v>0</v>
      </c>
      <c r="M1198" s="7" t="str">
        <f t="shared" ca="1" si="212"/>
        <v/>
      </c>
      <c r="N1198" s="7">
        <f t="shared" ca="1" si="211"/>
        <v>0</v>
      </c>
      <c r="O1198" s="9" t="str">
        <f ca="1">IF(N1198&gt;-1,INDIRECT(ADDRESS(ROW(),13)),IF(N1198&lt;N1197,CONCATENATE("&lt;page-count count=",CHAR(34),1+LARGE(N:N,1)-LARGE(N:N,2),CHAR(34),"/&gt;"),INDIRECT(ADDRESS(ROW()-1,13))))</f>
        <v/>
      </c>
      <c r="P1198" s="1">
        <f>IF(ROW()&lt;$S$4+2,IF('XML a procesar'!A1197="",P1197,IF(MID('XML a procesar'!A1197,1,1)="&lt;",P1197,P1197+1)),P1197)</f>
        <v>1</v>
      </c>
    </row>
    <row r="1199" spans="1:16" x14ac:dyDescent="0.25">
      <c r="A1199" s="1" t="str">
        <f>IF('XML a procesar'!A1198&gt;0,'XML a procesar'!A1198,"")</f>
        <v/>
      </c>
      <c r="B1199" s="7">
        <f t="shared" si="205"/>
        <v>0</v>
      </c>
      <c r="C1199" s="1">
        <f t="shared" si="213"/>
        <v>0</v>
      </c>
      <c r="D1199" s="1">
        <f t="shared" si="214"/>
        <v>0</v>
      </c>
      <c r="E1199" s="1">
        <f t="shared" si="215"/>
        <v>0</v>
      </c>
      <c r="F1199" s="1" t="str">
        <f t="shared" ca="1" si="206"/>
        <v/>
      </c>
      <c r="G1199" s="1">
        <f t="shared" ca="1" si="207"/>
        <v>0</v>
      </c>
      <c r="H1199" s="1">
        <f ca="1">IF(AND(G1198&gt;0,G1199&gt;G1198,NOT(ISERROR(MATCH(G1198,D:D,0)))),H1198+1,H1198)</f>
        <v>0</v>
      </c>
      <c r="I1199" s="1">
        <f t="shared" ca="1" si="208"/>
        <v>0</v>
      </c>
      <c r="J1199" s="7" t="str">
        <f t="shared" ca="1" si="209"/>
        <v/>
      </c>
      <c r="K1199" s="1" t="str">
        <f ca="1">IF(J1199="Linea_para_MAIL_creada_por_LuXML",IF(ISERROR(MATCH(INDIRECT(ADDRESS(ROW()-G1199,7)),D:D,0)),J1199,INDIRECT(ADDRESS(MATCH(INDIRECT(ADDRESS(ROW()-G1199,7)),D:D,0),1))),J1199)</f>
        <v/>
      </c>
      <c r="L1199" s="7">
        <f t="shared" ca="1" si="210"/>
        <v>0</v>
      </c>
      <c r="M1199" s="7" t="str">
        <f t="shared" ca="1" si="212"/>
        <v/>
      </c>
      <c r="N1199" s="7">
        <f t="shared" ca="1" si="211"/>
        <v>0</v>
      </c>
      <c r="O1199" s="9" t="str">
        <f ca="1">IF(N1199&gt;-1,INDIRECT(ADDRESS(ROW(),13)),IF(N1199&lt;N1198,CONCATENATE("&lt;page-count count=",CHAR(34),1+LARGE(N:N,1)-LARGE(N:N,2),CHAR(34),"/&gt;"),INDIRECT(ADDRESS(ROW()-1,13))))</f>
        <v/>
      </c>
      <c r="P1199" s="1">
        <f>IF(ROW()&lt;$S$4+2,IF('XML a procesar'!A1198="",P1198,IF(MID('XML a procesar'!A1198,1,1)="&lt;",P1198,P1198+1)),P1198)</f>
        <v>1</v>
      </c>
    </row>
    <row r="1200" spans="1:16" x14ac:dyDescent="0.25">
      <c r="A1200" s="1" t="str">
        <f>IF('XML a procesar'!A1199&gt;0,'XML a procesar'!A1199,"")</f>
        <v/>
      </c>
      <c r="B1200" s="7">
        <f t="shared" si="205"/>
        <v>0</v>
      </c>
      <c r="C1200" s="1">
        <f t="shared" si="213"/>
        <v>0</v>
      </c>
      <c r="D1200" s="1">
        <f t="shared" si="214"/>
        <v>0</v>
      </c>
      <c r="E1200" s="1">
        <f t="shared" si="215"/>
        <v>0</v>
      </c>
      <c r="F1200" s="1" t="str">
        <f t="shared" ca="1" si="206"/>
        <v/>
      </c>
      <c r="G1200" s="1">
        <f t="shared" ca="1" si="207"/>
        <v>0</v>
      </c>
      <c r="H1200" s="1">
        <f ca="1">IF(AND(G1199&gt;0,G1200&gt;G1199,NOT(ISERROR(MATCH(G1199,D:D,0)))),H1199+1,H1199)</f>
        <v>0</v>
      </c>
      <c r="I1200" s="1">
        <f t="shared" ca="1" si="208"/>
        <v>0</v>
      </c>
      <c r="J1200" s="7" t="str">
        <f t="shared" ca="1" si="209"/>
        <v/>
      </c>
      <c r="K1200" s="1" t="str">
        <f ca="1">IF(J1200="Linea_para_MAIL_creada_por_LuXML",IF(ISERROR(MATCH(INDIRECT(ADDRESS(ROW()-G1200,7)),D:D,0)),J1200,INDIRECT(ADDRESS(MATCH(INDIRECT(ADDRESS(ROW()-G1200,7)),D:D,0),1))),J1200)</f>
        <v/>
      </c>
      <c r="L1200" s="7">
        <f t="shared" ca="1" si="210"/>
        <v>0</v>
      </c>
      <c r="M1200" s="7" t="str">
        <f t="shared" ca="1" si="212"/>
        <v/>
      </c>
      <c r="N1200" s="7">
        <f t="shared" ca="1" si="211"/>
        <v>0</v>
      </c>
      <c r="O1200" s="9" t="str">
        <f ca="1">IF(N1200&gt;-1,INDIRECT(ADDRESS(ROW(),13)),IF(N1200&lt;N1199,CONCATENATE("&lt;page-count count=",CHAR(34),1+LARGE(N:N,1)-LARGE(N:N,2),CHAR(34),"/&gt;"),INDIRECT(ADDRESS(ROW()-1,13))))</f>
        <v/>
      </c>
      <c r="P1200" s="1">
        <f>IF(ROW()&lt;$S$4+2,IF('XML a procesar'!A1199="",P1199,IF(MID('XML a procesar'!A1199,1,1)="&lt;",P1199,P1199+1)),P1199)</f>
        <v>1</v>
      </c>
    </row>
    <row r="1201" spans="1:16" x14ac:dyDescent="0.25">
      <c r="A1201" s="1" t="str">
        <f>IF('XML a procesar'!A1200&gt;0,'XML a procesar'!A1200,"")</f>
        <v/>
      </c>
      <c r="B1201" s="7">
        <f t="shared" si="205"/>
        <v>0</v>
      </c>
      <c r="C1201" s="1">
        <f t="shared" si="213"/>
        <v>0</v>
      </c>
      <c r="D1201" s="1">
        <f t="shared" si="214"/>
        <v>0</v>
      </c>
      <c r="E1201" s="1">
        <f t="shared" si="215"/>
        <v>0</v>
      </c>
      <c r="F1201" s="1" t="str">
        <f t="shared" ca="1" si="206"/>
        <v/>
      </c>
      <c r="G1201" s="1">
        <f t="shared" ca="1" si="207"/>
        <v>0</v>
      </c>
      <c r="H1201" s="1">
        <f ca="1">IF(AND(G1200&gt;0,G1201&gt;G1200,NOT(ISERROR(MATCH(G1200,D:D,0)))),H1200+1,H1200)</f>
        <v>0</v>
      </c>
      <c r="I1201" s="1">
        <f t="shared" ca="1" si="208"/>
        <v>0</v>
      </c>
      <c r="J1201" s="7" t="str">
        <f t="shared" ca="1" si="209"/>
        <v/>
      </c>
      <c r="K1201" s="1" t="str">
        <f ca="1">IF(J1201="Linea_para_MAIL_creada_por_LuXML",IF(ISERROR(MATCH(INDIRECT(ADDRESS(ROW()-G1201,7)),D:D,0)),J1201,INDIRECT(ADDRESS(MATCH(INDIRECT(ADDRESS(ROW()-G1201,7)),D:D,0),1))),J1201)</f>
        <v/>
      </c>
      <c r="L1201" s="7">
        <f t="shared" ca="1" si="210"/>
        <v>0</v>
      </c>
      <c r="M1201" s="7" t="str">
        <f t="shared" ca="1" si="212"/>
        <v/>
      </c>
      <c r="N1201" s="7">
        <f t="shared" ca="1" si="211"/>
        <v>0</v>
      </c>
      <c r="O1201" s="9" t="str">
        <f ca="1">IF(N1201&gt;-1,INDIRECT(ADDRESS(ROW(),13)),IF(N1201&lt;N1200,CONCATENATE("&lt;page-count count=",CHAR(34),1+LARGE(N:N,1)-LARGE(N:N,2),CHAR(34),"/&gt;"),INDIRECT(ADDRESS(ROW()-1,13))))</f>
        <v/>
      </c>
      <c r="P1201" s="1">
        <f>IF(ROW()&lt;$S$4+2,IF('XML a procesar'!A1200="",P1200,IF(MID('XML a procesar'!A1200,1,1)="&lt;",P1200,P1200+1)),P1200)</f>
        <v>1</v>
      </c>
    </row>
    <row r="1202" spans="1:16" x14ac:dyDescent="0.25">
      <c r="A1202" s="1" t="str">
        <f>IF('XML a procesar'!A1201&gt;0,'XML a procesar'!A1201,"")</f>
        <v/>
      </c>
      <c r="B1202" s="7">
        <f t="shared" si="205"/>
        <v>0</v>
      </c>
      <c r="C1202" s="1">
        <f t="shared" si="213"/>
        <v>0</v>
      </c>
      <c r="D1202" s="1">
        <f t="shared" si="214"/>
        <v>0</v>
      </c>
      <c r="E1202" s="1">
        <f t="shared" si="215"/>
        <v>0</v>
      </c>
      <c r="F1202" s="1" t="str">
        <f t="shared" ca="1" si="206"/>
        <v/>
      </c>
      <c r="G1202" s="1">
        <f t="shared" ca="1" si="207"/>
        <v>0</v>
      </c>
      <c r="H1202" s="1">
        <f ca="1">IF(AND(G1201&gt;0,G1202&gt;G1201,NOT(ISERROR(MATCH(G1201,D:D,0)))),H1201+1,H1201)</f>
        <v>0</v>
      </c>
      <c r="I1202" s="1">
        <f t="shared" ca="1" si="208"/>
        <v>0</v>
      </c>
      <c r="J1202" s="7" t="str">
        <f t="shared" ca="1" si="209"/>
        <v/>
      </c>
      <c r="K1202" s="1" t="str">
        <f ca="1">IF(J1202="Linea_para_MAIL_creada_por_LuXML",IF(ISERROR(MATCH(INDIRECT(ADDRESS(ROW()-G1202,7)),D:D,0)),J1202,INDIRECT(ADDRESS(MATCH(INDIRECT(ADDRESS(ROW()-G1202,7)),D:D,0),1))),J1202)</f>
        <v/>
      </c>
      <c r="L1202" s="7">
        <f t="shared" ca="1" si="210"/>
        <v>0</v>
      </c>
      <c r="M1202" s="7" t="str">
        <f t="shared" ca="1" si="212"/>
        <v/>
      </c>
      <c r="N1202" s="7">
        <f t="shared" ca="1" si="211"/>
        <v>0</v>
      </c>
      <c r="O1202" s="9" t="str">
        <f ca="1">IF(N1202&gt;-1,INDIRECT(ADDRESS(ROW(),13)),IF(N1202&lt;N1201,CONCATENATE("&lt;page-count count=",CHAR(34),1+LARGE(N:N,1)-LARGE(N:N,2),CHAR(34),"/&gt;"),INDIRECT(ADDRESS(ROW()-1,13))))</f>
        <v/>
      </c>
      <c r="P1202" s="1">
        <f>IF(ROW()&lt;$S$4+2,IF('XML a procesar'!A1201="",P1201,IF(MID('XML a procesar'!A1201,1,1)="&lt;",P1201,P1201+1)),P1201)</f>
        <v>1</v>
      </c>
    </row>
    <row r="1203" spans="1:16" x14ac:dyDescent="0.25">
      <c r="A1203" s="1" t="str">
        <f>IF('XML a procesar'!A1202&gt;0,'XML a procesar'!A1202,"")</f>
        <v/>
      </c>
      <c r="B1203" s="7">
        <f t="shared" si="205"/>
        <v>0</v>
      </c>
      <c r="C1203" s="1">
        <f t="shared" si="213"/>
        <v>0</v>
      </c>
      <c r="D1203" s="1">
        <f t="shared" si="214"/>
        <v>0</v>
      </c>
      <c r="E1203" s="1">
        <f t="shared" si="215"/>
        <v>0</v>
      </c>
      <c r="F1203" s="1" t="str">
        <f t="shared" ca="1" si="206"/>
        <v/>
      </c>
      <c r="G1203" s="1">
        <f t="shared" ca="1" si="207"/>
        <v>0</v>
      </c>
      <c r="H1203" s="1">
        <f ca="1">IF(AND(G1202&gt;0,G1203&gt;G1202,NOT(ISERROR(MATCH(G1202,D:D,0)))),H1202+1,H1202)</f>
        <v>0</v>
      </c>
      <c r="I1203" s="1">
        <f t="shared" ca="1" si="208"/>
        <v>0</v>
      </c>
      <c r="J1203" s="7" t="str">
        <f t="shared" ca="1" si="209"/>
        <v/>
      </c>
      <c r="K1203" s="1" t="str">
        <f ca="1">IF(J1203="Linea_para_MAIL_creada_por_LuXML",IF(ISERROR(MATCH(INDIRECT(ADDRESS(ROW()-G1203,7)),D:D,0)),J1203,INDIRECT(ADDRESS(MATCH(INDIRECT(ADDRESS(ROW()-G1203,7)),D:D,0),1))),J1203)</f>
        <v/>
      </c>
      <c r="L1203" s="7">
        <f t="shared" ca="1" si="210"/>
        <v>0</v>
      </c>
      <c r="M1203" s="7" t="str">
        <f t="shared" ca="1" si="212"/>
        <v/>
      </c>
      <c r="N1203" s="7">
        <f t="shared" ca="1" si="211"/>
        <v>0</v>
      </c>
      <c r="O1203" s="9" t="str">
        <f ca="1">IF(N1203&gt;-1,INDIRECT(ADDRESS(ROW(),13)),IF(N1203&lt;N1202,CONCATENATE("&lt;page-count count=",CHAR(34),1+LARGE(N:N,1)-LARGE(N:N,2),CHAR(34),"/&gt;"),INDIRECT(ADDRESS(ROW()-1,13))))</f>
        <v/>
      </c>
      <c r="P1203" s="1">
        <f>IF(ROW()&lt;$S$4+2,IF('XML a procesar'!A1202="",P1202,IF(MID('XML a procesar'!A1202,1,1)="&lt;",P1202,P1202+1)),P1202)</f>
        <v>1</v>
      </c>
    </row>
    <row r="1204" spans="1:16" x14ac:dyDescent="0.25">
      <c r="A1204" s="1" t="str">
        <f>IF('XML a procesar'!A1203&gt;0,'XML a procesar'!A1203,"")</f>
        <v/>
      </c>
      <c r="B1204" s="7">
        <f t="shared" si="205"/>
        <v>0</v>
      </c>
      <c r="C1204" s="1">
        <f t="shared" si="213"/>
        <v>0</v>
      </c>
      <c r="D1204" s="1">
        <f t="shared" si="214"/>
        <v>0</v>
      </c>
      <c r="E1204" s="1">
        <f t="shared" si="215"/>
        <v>0</v>
      </c>
      <c r="F1204" s="1" t="str">
        <f t="shared" ca="1" si="206"/>
        <v/>
      </c>
      <c r="G1204" s="1">
        <f t="shared" ca="1" si="207"/>
        <v>0</v>
      </c>
      <c r="H1204" s="1">
        <f ca="1">IF(AND(G1203&gt;0,G1204&gt;G1203,NOT(ISERROR(MATCH(G1203,D:D,0)))),H1203+1,H1203)</f>
        <v>0</v>
      </c>
      <c r="I1204" s="1">
        <f t="shared" ca="1" si="208"/>
        <v>0</v>
      </c>
      <c r="J1204" s="7" t="str">
        <f t="shared" ca="1" si="209"/>
        <v/>
      </c>
      <c r="K1204" s="1" t="str">
        <f ca="1">IF(J1204="Linea_para_MAIL_creada_por_LuXML",IF(ISERROR(MATCH(INDIRECT(ADDRESS(ROW()-G1204,7)),D:D,0)),J1204,INDIRECT(ADDRESS(MATCH(INDIRECT(ADDRESS(ROW()-G1204,7)),D:D,0),1))),J1204)</f>
        <v/>
      </c>
      <c r="L1204" s="7">
        <f t="shared" ca="1" si="210"/>
        <v>0</v>
      </c>
      <c r="M1204" s="7" t="str">
        <f t="shared" ca="1" si="212"/>
        <v/>
      </c>
      <c r="N1204" s="7">
        <f t="shared" ca="1" si="211"/>
        <v>0</v>
      </c>
      <c r="O1204" s="9" t="str">
        <f ca="1">IF(N1204&gt;-1,INDIRECT(ADDRESS(ROW(),13)),IF(N1204&lt;N1203,CONCATENATE("&lt;page-count count=",CHAR(34),1+LARGE(N:N,1)-LARGE(N:N,2),CHAR(34),"/&gt;"),INDIRECT(ADDRESS(ROW()-1,13))))</f>
        <v/>
      </c>
      <c r="P1204" s="1">
        <f>IF(ROW()&lt;$S$4+2,IF('XML a procesar'!A1203="",P1203,IF(MID('XML a procesar'!A1203,1,1)="&lt;",P1203,P1203+1)),P1203)</f>
        <v>1</v>
      </c>
    </row>
    <row r="1205" spans="1:16" x14ac:dyDescent="0.25">
      <c r="A1205" s="1" t="str">
        <f>IF('XML a procesar'!A1204&gt;0,'XML a procesar'!A1204,"")</f>
        <v/>
      </c>
      <c r="B1205" s="7">
        <f t="shared" si="205"/>
        <v>0</v>
      </c>
      <c r="C1205" s="1">
        <f t="shared" si="213"/>
        <v>0</v>
      </c>
      <c r="D1205" s="1">
        <f t="shared" si="214"/>
        <v>0</v>
      </c>
      <c r="E1205" s="1">
        <f t="shared" si="215"/>
        <v>0</v>
      </c>
      <c r="F1205" s="1" t="str">
        <f t="shared" ca="1" si="206"/>
        <v/>
      </c>
      <c r="G1205" s="1">
        <f t="shared" ca="1" si="207"/>
        <v>0</v>
      </c>
      <c r="H1205" s="1">
        <f ca="1">IF(AND(G1204&gt;0,G1205&gt;G1204,NOT(ISERROR(MATCH(G1204,D:D,0)))),H1204+1,H1204)</f>
        <v>0</v>
      </c>
      <c r="I1205" s="1">
        <f t="shared" ca="1" si="208"/>
        <v>0</v>
      </c>
      <c r="J1205" s="7" t="str">
        <f t="shared" ca="1" si="209"/>
        <v/>
      </c>
      <c r="K1205" s="1" t="str">
        <f ca="1">IF(J1205="Linea_para_MAIL_creada_por_LuXML",IF(ISERROR(MATCH(INDIRECT(ADDRESS(ROW()-G1205,7)),D:D,0)),J1205,INDIRECT(ADDRESS(MATCH(INDIRECT(ADDRESS(ROW()-G1205,7)),D:D,0),1))),J1205)</f>
        <v/>
      </c>
      <c r="L1205" s="7">
        <f t="shared" ca="1" si="210"/>
        <v>0</v>
      </c>
      <c r="M1205" s="7" t="str">
        <f t="shared" ca="1" si="212"/>
        <v/>
      </c>
      <c r="N1205" s="7">
        <f t="shared" ca="1" si="211"/>
        <v>0</v>
      </c>
      <c r="O1205" s="9" t="str">
        <f ca="1">IF(N1205&gt;-1,INDIRECT(ADDRESS(ROW(),13)),IF(N1205&lt;N1204,CONCATENATE("&lt;page-count count=",CHAR(34),1+LARGE(N:N,1)-LARGE(N:N,2),CHAR(34),"/&gt;"),INDIRECT(ADDRESS(ROW()-1,13))))</f>
        <v/>
      </c>
      <c r="P1205" s="1">
        <f>IF(ROW()&lt;$S$4+2,IF('XML a procesar'!A1204="",P1204,IF(MID('XML a procesar'!A1204,1,1)="&lt;",P1204,P1204+1)),P1204)</f>
        <v>1</v>
      </c>
    </row>
    <row r="1206" spans="1:16" x14ac:dyDescent="0.25">
      <c r="A1206" s="1" t="str">
        <f>IF('XML a procesar'!A1205&gt;0,'XML a procesar'!A1205,"")</f>
        <v/>
      </c>
      <c r="B1206" s="7">
        <f t="shared" si="205"/>
        <v>0</v>
      </c>
      <c r="C1206" s="1">
        <f t="shared" si="213"/>
        <v>0</v>
      </c>
      <c r="D1206" s="1">
        <f t="shared" si="214"/>
        <v>0</v>
      </c>
      <c r="E1206" s="1">
        <f t="shared" si="215"/>
        <v>0</v>
      </c>
      <c r="F1206" s="1" t="str">
        <f t="shared" ca="1" si="206"/>
        <v/>
      </c>
      <c r="G1206" s="1">
        <f t="shared" ca="1" si="207"/>
        <v>0</v>
      </c>
      <c r="H1206" s="1">
        <f ca="1">IF(AND(G1205&gt;0,G1206&gt;G1205,NOT(ISERROR(MATCH(G1205,D:D,0)))),H1205+1,H1205)</f>
        <v>0</v>
      </c>
      <c r="I1206" s="1">
        <f t="shared" ca="1" si="208"/>
        <v>0</v>
      </c>
      <c r="J1206" s="7" t="str">
        <f t="shared" ca="1" si="209"/>
        <v/>
      </c>
      <c r="K1206" s="1" t="str">
        <f ca="1">IF(J1206="Linea_para_MAIL_creada_por_LuXML",IF(ISERROR(MATCH(INDIRECT(ADDRESS(ROW()-G1206,7)),D:D,0)),J1206,INDIRECT(ADDRESS(MATCH(INDIRECT(ADDRESS(ROW()-G1206,7)),D:D,0),1))),J1206)</f>
        <v/>
      </c>
      <c r="L1206" s="7">
        <f t="shared" ca="1" si="210"/>
        <v>0</v>
      </c>
      <c r="M1206" s="7" t="str">
        <f t="shared" ca="1" si="212"/>
        <v/>
      </c>
      <c r="N1206" s="7">
        <f t="shared" ca="1" si="211"/>
        <v>0</v>
      </c>
      <c r="O1206" s="9" t="str">
        <f ca="1">IF(N1206&gt;-1,INDIRECT(ADDRESS(ROW(),13)),IF(N1206&lt;N1205,CONCATENATE("&lt;page-count count=",CHAR(34),1+LARGE(N:N,1)-LARGE(N:N,2),CHAR(34),"/&gt;"),INDIRECT(ADDRESS(ROW()-1,13))))</f>
        <v/>
      </c>
      <c r="P1206" s="1">
        <f>IF(ROW()&lt;$S$4+2,IF('XML a procesar'!A1205="",P1205,IF(MID('XML a procesar'!A1205,1,1)="&lt;",P1205,P1205+1)),P1205)</f>
        <v>1</v>
      </c>
    </row>
    <row r="1207" spans="1:16" x14ac:dyDescent="0.25">
      <c r="A1207" s="1" t="str">
        <f>IF('XML a procesar'!A1206&gt;0,'XML a procesar'!A1206,"")</f>
        <v/>
      </c>
      <c r="B1207" s="7">
        <f t="shared" si="205"/>
        <v>0</v>
      </c>
      <c r="C1207" s="1">
        <f t="shared" si="213"/>
        <v>0</v>
      </c>
      <c r="D1207" s="1">
        <f t="shared" si="214"/>
        <v>0</v>
      </c>
      <c r="E1207" s="1">
        <f t="shared" si="215"/>
        <v>0</v>
      </c>
      <c r="F1207" s="1" t="str">
        <f t="shared" ca="1" si="206"/>
        <v/>
      </c>
      <c r="G1207" s="1">
        <f t="shared" ca="1" si="207"/>
        <v>0</v>
      </c>
      <c r="H1207" s="1">
        <f ca="1">IF(AND(G1206&gt;0,G1207&gt;G1206,NOT(ISERROR(MATCH(G1206,D:D,0)))),H1206+1,H1206)</f>
        <v>0</v>
      </c>
      <c r="I1207" s="1">
        <f t="shared" ca="1" si="208"/>
        <v>0</v>
      </c>
      <c r="J1207" s="7" t="str">
        <f t="shared" ca="1" si="209"/>
        <v/>
      </c>
      <c r="K1207" s="1" t="str">
        <f ca="1">IF(J1207="Linea_para_MAIL_creada_por_LuXML",IF(ISERROR(MATCH(INDIRECT(ADDRESS(ROW()-G1207,7)),D:D,0)),J1207,INDIRECT(ADDRESS(MATCH(INDIRECT(ADDRESS(ROW()-G1207,7)),D:D,0),1))),J1207)</f>
        <v/>
      </c>
      <c r="L1207" s="7">
        <f t="shared" ca="1" si="210"/>
        <v>0</v>
      </c>
      <c r="M1207" s="7" t="str">
        <f t="shared" ca="1" si="212"/>
        <v/>
      </c>
      <c r="N1207" s="7">
        <f t="shared" ca="1" si="211"/>
        <v>0</v>
      </c>
      <c r="O1207" s="9" t="str">
        <f ca="1">IF(N1207&gt;-1,INDIRECT(ADDRESS(ROW(),13)),IF(N1207&lt;N1206,CONCATENATE("&lt;page-count count=",CHAR(34),1+LARGE(N:N,1)-LARGE(N:N,2),CHAR(34),"/&gt;"),INDIRECT(ADDRESS(ROW()-1,13))))</f>
        <v/>
      </c>
      <c r="P1207" s="1">
        <f>IF(ROW()&lt;$S$4+2,IF('XML a procesar'!A1206="",P1206,IF(MID('XML a procesar'!A1206,1,1)="&lt;",P1206,P1206+1)),P1206)</f>
        <v>1</v>
      </c>
    </row>
    <row r="1208" spans="1:16" x14ac:dyDescent="0.25">
      <c r="A1208" s="1" t="str">
        <f>IF('XML a procesar'!A1207&gt;0,'XML a procesar'!A1207,"")</f>
        <v/>
      </c>
      <c r="B1208" s="7">
        <f t="shared" si="205"/>
        <v>0</v>
      </c>
      <c r="C1208" s="1">
        <f t="shared" si="213"/>
        <v>0</v>
      </c>
      <c r="D1208" s="1">
        <f t="shared" si="214"/>
        <v>0</v>
      </c>
      <c r="E1208" s="1">
        <f t="shared" si="215"/>
        <v>0</v>
      </c>
      <c r="F1208" s="1" t="str">
        <f t="shared" ca="1" si="206"/>
        <v/>
      </c>
      <c r="G1208" s="1">
        <f t="shared" ca="1" si="207"/>
        <v>0</v>
      </c>
      <c r="H1208" s="1">
        <f ca="1">IF(AND(G1207&gt;0,G1208&gt;G1207,NOT(ISERROR(MATCH(G1207,D:D,0)))),H1207+1,H1207)</f>
        <v>0</v>
      </c>
      <c r="I1208" s="1">
        <f t="shared" ca="1" si="208"/>
        <v>0</v>
      </c>
      <c r="J1208" s="7" t="str">
        <f t="shared" ca="1" si="209"/>
        <v/>
      </c>
      <c r="K1208" s="1" t="str">
        <f ca="1">IF(J1208="Linea_para_MAIL_creada_por_LuXML",IF(ISERROR(MATCH(INDIRECT(ADDRESS(ROW()-G1208,7)),D:D,0)),J1208,INDIRECT(ADDRESS(MATCH(INDIRECT(ADDRESS(ROW()-G1208,7)),D:D,0),1))),J1208)</f>
        <v/>
      </c>
      <c r="L1208" s="7">
        <f t="shared" ca="1" si="210"/>
        <v>0</v>
      </c>
      <c r="M1208" s="7" t="str">
        <f t="shared" ca="1" si="212"/>
        <v/>
      </c>
      <c r="N1208" s="7">
        <f t="shared" ca="1" si="211"/>
        <v>0</v>
      </c>
      <c r="O1208" s="9" t="str">
        <f ca="1">IF(N1208&gt;-1,INDIRECT(ADDRESS(ROW(),13)),IF(N1208&lt;N1207,CONCATENATE("&lt;page-count count=",CHAR(34),1+LARGE(N:N,1)-LARGE(N:N,2),CHAR(34),"/&gt;"),INDIRECT(ADDRESS(ROW()-1,13))))</f>
        <v/>
      </c>
      <c r="P1208" s="1">
        <f>IF(ROW()&lt;$S$4+2,IF('XML a procesar'!A1207="",P1207,IF(MID('XML a procesar'!A1207,1,1)="&lt;",P1207,P1207+1)),P1207)</f>
        <v>1</v>
      </c>
    </row>
    <row r="1209" spans="1:16" x14ac:dyDescent="0.25">
      <c r="A1209" s="1" t="str">
        <f>IF('XML a procesar'!A1208&gt;0,'XML a procesar'!A1208,"")</f>
        <v/>
      </c>
      <c r="B1209" s="7">
        <f t="shared" si="205"/>
        <v>0</v>
      </c>
      <c r="C1209" s="1">
        <f t="shared" si="213"/>
        <v>0</v>
      </c>
      <c r="D1209" s="1">
        <f t="shared" si="214"/>
        <v>0</v>
      </c>
      <c r="E1209" s="1">
        <f t="shared" si="215"/>
        <v>0</v>
      </c>
      <c r="F1209" s="1" t="str">
        <f t="shared" ca="1" si="206"/>
        <v/>
      </c>
      <c r="G1209" s="1">
        <f t="shared" ca="1" si="207"/>
        <v>0</v>
      </c>
      <c r="H1209" s="1">
        <f ca="1">IF(AND(G1208&gt;0,G1209&gt;G1208,NOT(ISERROR(MATCH(G1208,D:D,0)))),H1208+1,H1208)</f>
        <v>0</v>
      </c>
      <c r="I1209" s="1">
        <f t="shared" ca="1" si="208"/>
        <v>0</v>
      </c>
      <c r="J1209" s="7" t="str">
        <f t="shared" ca="1" si="209"/>
        <v/>
      </c>
      <c r="K1209" s="1" t="str">
        <f ca="1">IF(J1209="Linea_para_MAIL_creada_por_LuXML",IF(ISERROR(MATCH(INDIRECT(ADDRESS(ROW()-G1209,7)),D:D,0)),J1209,INDIRECT(ADDRESS(MATCH(INDIRECT(ADDRESS(ROW()-G1209,7)),D:D,0),1))),J1209)</f>
        <v/>
      </c>
      <c r="L1209" s="7">
        <f t="shared" ca="1" si="210"/>
        <v>0</v>
      </c>
      <c r="M1209" s="7" t="str">
        <f t="shared" ca="1" si="212"/>
        <v/>
      </c>
      <c r="N1209" s="7">
        <f t="shared" ca="1" si="211"/>
        <v>0</v>
      </c>
      <c r="O1209" s="9" t="str">
        <f ca="1">IF(N1209&gt;-1,INDIRECT(ADDRESS(ROW(),13)),IF(N1209&lt;N1208,CONCATENATE("&lt;page-count count=",CHAR(34),1+LARGE(N:N,1)-LARGE(N:N,2),CHAR(34),"/&gt;"),INDIRECT(ADDRESS(ROW()-1,13))))</f>
        <v/>
      </c>
      <c r="P1209" s="1">
        <f>IF(ROW()&lt;$S$4+2,IF('XML a procesar'!A1208="",P1208,IF(MID('XML a procesar'!A1208,1,1)="&lt;",P1208,P1208+1)),P1208)</f>
        <v>1</v>
      </c>
    </row>
    <row r="1210" spans="1:16" x14ac:dyDescent="0.25">
      <c r="A1210" s="1" t="str">
        <f>IF('XML a procesar'!A1209&gt;0,'XML a procesar'!A1209,"")</f>
        <v/>
      </c>
      <c r="B1210" s="7">
        <f t="shared" si="205"/>
        <v>0</v>
      </c>
      <c r="C1210" s="1">
        <f t="shared" si="213"/>
        <v>0</v>
      </c>
      <c r="D1210" s="1">
        <f t="shared" si="214"/>
        <v>0</v>
      </c>
      <c r="E1210" s="1">
        <f t="shared" si="215"/>
        <v>0</v>
      </c>
      <c r="F1210" s="1" t="str">
        <f t="shared" ca="1" si="206"/>
        <v/>
      </c>
      <c r="G1210" s="1">
        <f t="shared" ca="1" si="207"/>
        <v>0</v>
      </c>
      <c r="H1210" s="1">
        <f ca="1">IF(AND(G1209&gt;0,G1210&gt;G1209,NOT(ISERROR(MATCH(G1209,D:D,0)))),H1209+1,H1209)</f>
        <v>0</v>
      </c>
      <c r="I1210" s="1">
        <f t="shared" ca="1" si="208"/>
        <v>0</v>
      </c>
      <c r="J1210" s="7" t="str">
        <f t="shared" ca="1" si="209"/>
        <v/>
      </c>
      <c r="K1210" s="1" t="str">
        <f ca="1">IF(J1210="Linea_para_MAIL_creada_por_LuXML",IF(ISERROR(MATCH(INDIRECT(ADDRESS(ROW()-G1210,7)),D:D,0)),J1210,INDIRECT(ADDRESS(MATCH(INDIRECT(ADDRESS(ROW()-G1210,7)),D:D,0),1))),J1210)</f>
        <v/>
      </c>
      <c r="L1210" s="7">
        <f t="shared" ca="1" si="210"/>
        <v>0</v>
      </c>
      <c r="M1210" s="7" t="str">
        <f t="shared" ca="1" si="212"/>
        <v/>
      </c>
      <c r="N1210" s="7">
        <f t="shared" ca="1" si="211"/>
        <v>0</v>
      </c>
      <c r="O1210" s="9" t="str">
        <f ca="1">IF(N1210&gt;-1,INDIRECT(ADDRESS(ROW(),13)),IF(N1210&lt;N1209,CONCATENATE("&lt;page-count count=",CHAR(34),1+LARGE(N:N,1)-LARGE(N:N,2),CHAR(34),"/&gt;"),INDIRECT(ADDRESS(ROW()-1,13))))</f>
        <v/>
      </c>
      <c r="P1210" s="1">
        <f>IF(ROW()&lt;$S$4+2,IF('XML a procesar'!A1209="",P1209,IF(MID('XML a procesar'!A1209,1,1)="&lt;",P1209,P1209+1)),P1209)</f>
        <v>1</v>
      </c>
    </row>
    <row r="1211" spans="1:16" x14ac:dyDescent="0.25">
      <c r="A1211" s="1" t="str">
        <f>IF('XML a procesar'!A1210&gt;0,'XML a procesar'!A1210,"")</f>
        <v/>
      </c>
      <c r="B1211" s="7">
        <f t="shared" si="205"/>
        <v>0</v>
      </c>
      <c r="C1211" s="1">
        <f t="shared" si="213"/>
        <v>0</v>
      </c>
      <c r="D1211" s="1">
        <f t="shared" si="214"/>
        <v>0</v>
      </c>
      <c r="E1211" s="1">
        <f t="shared" si="215"/>
        <v>0</v>
      </c>
      <c r="F1211" s="1" t="str">
        <f t="shared" ca="1" si="206"/>
        <v/>
      </c>
      <c r="G1211" s="1">
        <f t="shared" ca="1" si="207"/>
        <v>0</v>
      </c>
      <c r="H1211" s="1">
        <f ca="1">IF(AND(G1210&gt;0,G1211&gt;G1210,NOT(ISERROR(MATCH(G1210,D:D,0)))),H1210+1,H1210)</f>
        <v>0</v>
      </c>
      <c r="I1211" s="1">
        <f t="shared" ca="1" si="208"/>
        <v>0</v>
      </c>
      <c r="J1211" s="7" t="str">
        <f t="shared" ca="1" si="209"/>
        <v/>
      </c>
      <c r="K1211" s="1" t="str">
        <f ca="1">IF(J1211="Linea_para_MAIL_creada_por_LuXML",IF(ISERROR(MATCH(INDIRECT(ADDRESS(ROW()-G1211,7)),D:D,0)),J1211,INDIRECT(ADDRESS(MATCH(INDIRECT(ADDRESS(ROW()-G1211,7)),D:D,0),1))),J1211)</f>
        <v/>
      </c>
      <c r="L1211" s="7">
        <f t="shared" ca="1" si="210"/>
        <v>0</v>
      </c>
      <c r="M1211" s="7" t="str">
        <f t="shared" ca="1" si="212"/>
        <v/>
      </c>
      <c r="N1211" s="7">
        <f t="shared" ca="1" si="211"/>
        <v>0</v>
      </c>
      <c r="O1211" s="9" t="str">
        <f ca="1">IF(N1211&gt;-1,INDIRECT(ADDRESS(ROW(),13)),IF(N1211&lt;N1210,CONCATENATE("&lt;page-count count=",CHAR(34),1+LARGE(N:N,1)-LARGE(N:N,2),CHAR(34),"/&gt;"),INDIRECT(ADDRESS(ROW()-1,13))))</f>
        <v/>
      </c>
      <c r="P1211" s="1">
        <f>IF(ROW()&lt;$S$4+2,IF('XML a procesar'!A1210="",P1210,IF(MID('XML a procesar'!A1210,1,1)="&lt;",P1210,P1210+1)),P1210)</f>
        <v>1</v>
      </c>
    </row>
    <row r="1212" spans="1:16" x14ac:dyDescent="0.25">
      <c r="A1212" s="1" t="str">
        <f>IF('XML a procesar'!A1211&gt;0,'XML a procesar'!A1211,"")</f>
        <v/>
      </c>
      <c r="B1212" s="7">
        <f t="shared" si="205"/>
        <v>0</v>
      </c>
      <c r="C1212" s="1">
        <f t="shared" si="213"/>
        <v>0</v>
      </c>
      <c r="D1212" s="1">
        <f t="shared" si="214"/>
        <v>0</v>
      </c>
      <c r="E1212" s="1">
        <f t="shared" si="215"/>
        <v>0</v>
      </c>
      <c r="F1212" s="1" t="str">
        <f t="shared" ca="1" si="206"/>
        <v/>
      </c>
      <c r="G1212" s="1">
        <f t="shared" ca="1" si="207"/>
        <v>0</v>
      </c>
      <c r="H1212" s="1">
        <f ca="1">IF(AND(G1211&gt;0,G1212&gt;G1211,NOT(ISERROR(MATCH(G1211,D:D,0)))),H1211+1,H1211)</f>
        <v>0</v>
      </c>
      <c r="I1212" s="1">
        <f t="shared" ca="1" si="208"/>
        <v>0</v>
      </c>
      <c r="J1212" s="7" t="str">
        <f t="shared" ca="1" si="209"/>
        <v/>
      </c>
      <c r="K1212" s="1" t="str">
        <f ca="1">IF(J1212="Linea_para_MAIL_creada_por_LuXML",IF(ISERROR(MATCH(INDIRECT(ADDRESS(ROW()-G1212,7)),D:D,0)),J1212,INDIRECT(ADDRESS(MATCH(INDIRECT(ADDRESS(ROW()-G1212,7)),D:D,0),1))),J1212)</f>
        <v/>
      </c>
      <c r="L1212" s="7">
        <f t="shared" ca="1" si="210"/>
        <v>0</v>
      </c>
      <c r="M1212" s="7" t="str">
        <f t="shared" ca="1" si="212"/>
        <v/>
      </c>
      <c r="N1212" s="7">
        <f t="shared" ca="1" si="211"/>
        <v>0</v>
      </c>
      <c r="O1212" s="9" t="str">
        <f ca="1">IF(N1212&gt;-1,INDIRECT(ADDRESS(ROW(),13)),IF(N1212&lt;N1211,CONCATENATE("&lt;page-count count=",CHAR(34),1+LARGE(N:N,1)-LARGE(N:N,2),CHAR(34),"/&gt;"),INDIRECT(ADDRESS(ROW()-1,13))))</f>
        <v/>
      </c>
      <c r="P1212" s="1">
        <f>IF(ROW()&lt;$S$4+2,IF('XML a procesar'!A1211="",P1211,IF(MID('XML a procesar'!A1211,1,1)="&lt;",P1211,P1211+1)),P1211)</f>
        <v>1</v>
      </c>
    </row>
    <row r="1213" spans="1:16" x14ac:dyDescent="0.25">
      <c r="A1213" s="1" t="str">
        <f>IF('XML a procesar'!A1212&gt;0,'XML a procesar'!A1212,"")</f>
        <v/>
      </c>
      <c r="B1213" s="7">
        <f t="shared" si="205"/>
        <v>0</v>
      </c>
      <c r="C1213" s="1">
        <f t="shared" si="213"/>
        <v>0</v>
      </c>
      <c r="D1213" s="1">
        <f t="shared" si="214"/>
        <v>0</v>
      </c>
      <c r="E1213" s="1">
        <f t="shared" si="215"/>
        <v>0</v>
      </c>
      <c r="F1213" s="1" t="str">
        <f t="shared" ca="1" si="206"/>
        <v/>
      </c>
      <c r="G1213" s="1">
        <f t="shared" ca="1" si="207"/>
        <v>0</v>
      </c>
      <c r="H1213" s="1">
        <f ca="1">IF(AND(G1212&gt;0,G1213&gt;G1212,NOT(ISERROR(MATCH(G1212,D:D,0)))),H1212+1,H1212)</f>
        <v>0</v>
      </c>
      <c r="I1213" s="1">
        <f t="shared" ca="1" si="208"/>
        <v>0</v>
      </c>
      <c r="J1213" s="7" t="str">
        <f t="shared" ca="1" si="209"/>
        <v/>
      </c>
      <c r="K1213" s="1" t="str">
        <f ca="1">IF(J1213="Linea_para_MAIL_creada_por_LuXML",IF(ISERROR(MATCH(INDIRECT(ADDRESS(ROW()-G1213,7)),D:D,0)),J1213,INDIRECT(ADDRESS(MATCH(INDIRECT(ADDRESS(ROW()-G1213,7)),D:D,0),1))),J1213)</f>
        <v/>
      </c>
      <c r="L1213" s="7">
        <f t="shared" ca="1" si="210"/>
        <v>0</v>
      </c>
      <c r="M1213" s="7" t="str">
        <f t="shared" ca="1" si="212"/>
        <v/>
      </c>
      <c r="N1213" s="7">
        <f t="shared" ca="1" si="211"/>
        <v>0</v>
      </c>
      <c r="O1213" s="9" t="str">
        <f ca="1">IF(N1213&gt;-1,INDIRECT(ADDRESS(ROW(),13)),IF(N1213&lt;N1212,CONCATENATE("&lt;page-count count=",CHAR(34),1+LARGE(N:N,1)-LARGE(N:N,2),CHAR(34),"/&gt;"),INDIRECT(ADDRESS(ROW()-1,13))))</f>
        <v/>
      </c>
      <c r="P1213" s="1">
        <f>IF(ROW()&lt;$S$4+2,IF('XML a procesar'!A1212="",P1212,IF(MID('XML a procesar'!A1212,1,1)="&lt;",P1212,P1212+1)),P1212)</f>
        <v>1</v>
      </c>
    </row>
    <row r="1214" spans="1:16" x14ac:dyDescent="0.25">
      <c r="A1214" s="1" t="str">
        <f>IF('XML a procesar'!A1213&gt;0,'XML a procesar'!A1213,"")</f>
        <v/>
      </c>
      <c r="B1214" s="7">
        <f t="shared" si="205"/>
        <v>0</v>
      </c>
      <c r="C1214" s="1">
        <f t="shared" si="213"/>
        <v>0</v>
      </c>
      <c r="D1214" s="1">
        <f t="shared" si="214"/>
        <v>0</v>
      </c>
      <c r="E1214" s="1">
        <f t="shared" si="215"/>
        <v>0</v>
      </c>
      <c r="F1214" s="1" t="str">
        <f t="shared" ca="1" si="206"/>
        <v/>
      </c>
      <c r="G1214" s="1">
        <f t="shared" ca="1" si="207"/>
        <v>0</v>
      </c>
      <c r="H1214" s="1">
        <f ca="1">IF(AND(G1213&gt;0,G1214&gt;G1213,NOT(ISERROR(MATCH(G1213,D:D,0)))),H1213+1,H1213)</f>
        <v>0</v>
      </c>
      <c r="I1214" s="1">
        <f t="shared" ca="1" si="208"/>
        <v>0</v>
      </c>
      <c r="J1214" s="7" t="str">
        <f t="shared" ca="1" si="209"/>
        <v/>
      </c>
      <c r="K1214" s="1" t="str">
        <f ca="1">IF(J1214="Linea_para_MAIL_creada_por_LuXML",IF(ISERROR(MATCH(INDIRECT(ADDRESS(ROW()-G1214,7)),D:D,0)),J1214,INDIRECT(ADDRESS(MATCH(INDIRECT(ADDRESS(ROW()-G1214,7)),D:D,0),1))),J1214)</f>
        <v/>
      </c>
      <c r="L1214" s="7">
        <f t="shared" ca="1" si="210"/>
        <v>0</v>
      </c>
      <c r="M1214" s="7" t="str">
        <f t="shared" ca="1" si="212"/>
        <v/>
      </c>
      <c r="N1214" s="7">
        <f t="shared" ca="1" si="211"/>
        <v>0</v>
      </c>
      <c r="O1214" s="9" t="str">
        <f ca="1">IF(N1214&gt;-1,INDIRECT(ADDRESS(ROW(),13)),IF(N1214&lt;N1213,CONCATENATE("&lt;page-count count=",CHAR(34),1+LARGE(N:N,1)-LARGE(N:N,2),CHAR(34),"/&gt;"),INDIRECT(ADDRESS(ROW()-1,13))))</f>
        <v/>
      </c>
      <c r="P1214" s="1">
        <f>IF(ROW()&lt;$S$4+2,IF('XML a procesar'!A1213="",P1213,IF(MID('XML a procesar'!A1213,1,1)="&lt;",P1213,P1213+1)),P1213)</f>
        <v>1</v>
      </c>
    </row>
    <row r="1215" spans="1:16" x14ac:dyDescent="0.25">
      <c r="A1215" s="1" t="str">
        <f>IF('XML a procesar'!A1214&gt;0,'XML a procesar'!A1214,"")</f>
        <v/>
      </c>
      <c r="B1215" s="7">
        <f t="shared" si="205"/>
        <v>0</v>
      </c>
      <c r="C1215" s="1">
        <f t="shared" si="213"/>
        <v>0</v>
      </c>
      <c r="D1215" s="1">
        <f t="shared" si="214"/>
        <v>0</v>
      </c>
      <c r="E1215" s="1">
        <f t="shared" si="215"/>
        <v>0</v>
      </c>
      <c r="F1215" s="1" t="str">
        <f t="shared" ca="1" si="206"/>
        <v/>
      </c>
      <c r="G1215" s="1">
        <f t="shared" ca="1" si="207"/>
        <v>0</v>
      </c>
      <c r="H1215" s="1">
        <f ca="1">IF(AND(G1214&gt;0,G1215&gt;G1214,NOT(ISERROR(MATCH(G1214,D:D,0)))),H1214+1,H1214)</f>
        <v>0</v>
      </c>
      <c r="I1215" s="1">
        <f t="shared" ca="1" si="208"/>
        <v>0</v>
      </c>
      <c r="J1215" s="7" t="str">
        <f t="shared" ca="1" si="209"/>
        <v/>
      </c>
      <c r="K1215" s="1" t="str">
        <f ca="1">IF(J1215="Linea_para_MAIL_creada_por_LuXML",IF(ISERROR(MATCH(INDIRECT(ADDRESS(ROW()-G1215,7)),D:D,0)),J1215,INDIRECT(ADDRESS(MATCH(INDIRECT(ADDRESS(ROW()-G1215,7)),D:D,0),1))),J1215)</f>
        <v/>
      </c>
      <c r="L1215" s="7">
        <f t="shared" ca="1" si="210"/>
        <v>0</v>
      </c>
      <c r="M1215" s="7" t="str">
        <f t="shared" ca="1" si="212"/>
        <v/>
      </c>
      <c r="N1215" s="7">
        <f t="shared" ca="1" si="211"/>
        <v>0</v>
      </c>
      <c r="O1215" s="9" t="str">
        <f ca="1">IF(N1215&gt;-1,INDIRECT(ADDRESS(ROW(),13)),IF(N1215&lt;N1214,CONCATENATE("&lt;page-count count=",CHAR(34),1+LARGE(N:N,1)-LARGE(N:N,2),CHAR(34),"/&gt;"),INDIRECT(ADDRESS(ROW()-1,13))))</f>
        <v/>
      </c>
      <c r="P1215" s="1">
        <f>IF(ROW()&lt;$S$4+2,IF('XML a procesar'!A1214="",P1214,IF(MID('XML a procesar'!A1214,1,1)="&lt;",P1214,P1214+1)),P1214)</f>
        <v>1</v>
      </c>
    </row>
    <row r="1216" spans="1:16" x14ac:dyDescent="0.25">
      <c r="A1216" s="1" t="str">
        <f>IF('XML a procesar'!A1215&gt;0,'XML a procesar'!A1215,"")</f>
        <v/>
      </c>
      <c r="B1216" s="7">
        <f t="shared" si="205"/>
        <v>0</v>
      </c>
      <c r="C1216" s="1">
        <f t="shared" si="213"/>
        <v>0</v>
      </c>
      <c r="D1216" s="1">
        <f t="shared" si="214"/>
        <v>0</v>
      </c>
      <c r="E1216" s="1">
        <f t="shared" si="215"/>
        <v>0</v>
      </c>
      <c r="F1216" s="1" t="str">
        <f t="shared" ca="1" si="206"/>
        <v/>
      </c>
      <c r="G1216" s="1">
        <f t="shared" ca="1" si="207"/>
        <v>0</v>
      </c>
      <c r="H1216" s="1">
        <f ca="1">IF(AND(G1215&gt;0,G1216&gt;G1215,NOT(ISERROR(MATCH(G1215,D:D,0)))),H1215+1,H1215)</f>
        <v>0</v>
      </c>
      <c r="I1216" s="1">
        <f t="shared" ca="1" si="208"/>
        <v>0</v>
      </c>
      <c r="J1216" s="7" t="str">
        <f t="shared" ca="1" si="209"/>
        <v/>
      </c>
      <c r="K1216" s="1" t="str">
        <f ca="1">IF(J1216="Linea_para_MAIL_creada_por_LuXML",IF(ISERROR(MATCH(INDIRECT(ADDRESS(ROW()-G1216,7)),D:D,0)),J1216,INDIRECT(ADDRESS(MATCH(INDIRECT(ADDRESS(ROW()-G1216,7)),D:D,0),1))),J1216)</f>
        <v/>
      </c>
      <c r="L1216" s="7">
        <f t="shared" ca="1" si="210"/>
        <v>0</v>
      </c>
      <c r="M1216" s="7" t="str">
        <f t="shared" ca="1" si="212"/>
        <v/>
      </c>
      <c r="N1216" s="7">
        <f t="shared" ca="1" si="211"/>
        <v>0</v>
      </c>
      <c r="O1216" s="9" t="str">
        <f ca="1">IF(N1216&gt;-1,INDIRECT(ADDRESS(ROW(),13)),IF(N1216&lt;N1215,CONCATENATE("&lt;page-count count=",CHAR(34),1+LARGE(N:N,1)-LARGE(N:N,2),CHAR(34),"/&gt;"),INDIRECT(ADDRESS(ROW()-1,13))))</f>
        <v/>
      </c>
      <c r="P1216" s="1">
        <f>IF(ROW()&lt;$S$4+2,IF('XML a procesar'!A1215="",P1215,IF(MID('XML a procesar'!A1215,1,1)="&lt;",P1215,P1215+1)),P1215)</f>
        <v>1</v>
      </c>
    </row>
    <row r="1217" spans="1:16" x14ac:dyDescent="0.25">
      <c r="A1217" s="1" t="str">
        <f>IF('XML a procesar'!A1216&gt;0,'XML a procesar'!A1216,"")</f>
        <v/>
      </c>
      <c r="B1217" s="7">
        <f t="shared" si="205"/>
        <v>0</v>
      </c>
      <c r="C1217" s="1">
        <f t="shared" si="213"/>
        <v>0</v>
      </c>
      <c r="D1217" s="1">
        <f t="shared" si="214"/>
        <v>0</v>
      </c>
      <c r="E1217" s="1">
        <f t="shared" si="215"/>
        <v>0</v>
      </c>
      <c r="F1217" s="1" t="str">
        <f t="shared" ca="1" si="206"/>
        <v/>
      </c>
      <c r="G1217" s="1">
        <f t="shared" ca="1" si="207"/>
        <v>0</v>
      </c>
      <c r="H1217" s="1">
        <f ca="1">IF(AND(G1216&gt;0,G1217&gt;G1216,NOT(ISERROR(MATCH(G1216,D:D,0)))),H1216+1,H1216)</f>
        <v>0</v>
      </c>
      <c r="I1217" s="1">
        <f t="shared" ca="1" si="208"/>
        <v>0</v>
      </c>
      <c r="J1217" s="7" t="str">
        <f t="shared" ca="1" si="209"/>
        <v/>
      </c>
      <c r="K1217" s="1" t="str">
        <f ca="1">IF(J1217="Linea_para_MAIL_creada_por_LuXML",IF(ISERROR(MATCH(INDIRECT(ADDRESS(ROW()-G1217,7)),D:D,0)),J1217,INDIRECT(ADDRESS(MATCH(INDIRECT(ADDRESS(ROW()-G1217,7)),D:D,0),1))),J1217)</f>
        <v/>
      </c>
      <c r="L1217" s="7">
        <f t="shared" ca="1" si="210"/>
        <v>0</v>
      </c>
      <c r="M1217" s="7" t="str">
        <f t="shared" ca="1" si="212"/>
        <v/>
      </c>
      <c r="N1217" s="7">
        <f t="shared" ca="1" si="211"/>
        <v>0</v>
      </c>
      <c r="O1217" s="9" t="str">
        <f ca="1">IF(N1217&gt;-1,INDIRECT(ADDRESS(ROW(),13)),IF(N1217&lt;N1216,CONCATENATE("&lt;page-count count=",CHAR(34),1+LARGE(N:N,1)-LARGE(N:N,2),CHAR(34),"/&gt;"),INDIRECT(ADDRESS(ROW()-1,13))))</f>
        <v/>
      </c>
      <c r="P1217" s="1">
        <f>IF(ROW()&lt;$S$4+2,IF('XML a procesar'!A1216="",P1216,IF(MID('XML a procesar'!A1216,1,1)="&lt;",P1216,P1216+1)),P1216)</f>
        <v>1</v>
      </c>
    </row>
    <row r="1218" spans="1:16" x14ac:dyDescent="0.25">
      <c r="A1218" s="1" t="str">
        <f>IF('XML a procesar'!A1217&gt;0,'XML a procesar'!A1217,"")</f>
        <v/>
      </c>
      <c r="B1218" s="7">
        <f t="shared" si="205"/>
        <v>0</v>
      </c>
      <c r="C1218" s="1">
        <f t="shared" si="213"/>
        <v>0</v>
      </c>
      <c r="D1218" s="1">
        <f t="shared" si="214"/>
        <v>0</v>
      </c>
      <c r="E1218" s="1">
        <f t="shared" si="215"/>
        <v>0</v>
      </c>
      <c r="F1218" s="1" t="str">
        <f t="shared" ca="1" si="206"/>
        <v/>
      </c>
      <c r="G1218" s="1">
        <f t="shared" ca="1" si="207"/>
        <v>0</v>
      </c>
      <c r="H1218" s="1">
        <f ca="1">IF(AND(G1217&gt;0,G1218&gt;G1217,NOT(ISERROR(MATCH(G1217,D:D,0)))),H1217+1,H1217)</f>
        <v>0</v>
      </c>
      <c r="I1218" s="1">
        <f t="shared" ca="1" si="208"/>
        <v>0</v>
      </c>
      <c r="J1218" s="7" t="str">
        <f t="shared" ca="1" si="209"/>
        <v/>
      </c>
      <c r="K1218" s="1" t="str">
        <f ca="1">IF(J1218="Linea_para_MAIL_creada_por_LuXML",IF(ISERROR(MATCH(INDIRECT(ADDRESS(ROW()-G1218,7)),D:D,0)),J1218,INDIRECT(ADDRESS(MATCH(INDIRECT(ADDRESS(ROW()-G1218,7)),D:D,0),1))),J1218)</f>
        <v/>
      </c>
      <c r="L1218" s="7">
        <f t="shared" ca="1" si="210"/>
        <v>0</v>
      </c>
      <c r="M1218" s="7" t="str">
        <f t="shared" ca="1" si="212"/>
        <v/>
      </c>
      <c r="N1218" s="7">
        <f t="shared" ca="1" si="211"/>
        <v>0</v>
      </c>
      <c r="O1218" s="9" t="str">
        <f ca="1">IF(N1218&gt;-1,INDIRECT(ADDRESS(ROW(),13)),IF(N1218&lt;N1217,CONCATENATE("&lt;page-count count=",CHAR(34),1+LARGE(N:N,1)-LARGE(N:N,2),CHAR(34),"/&gt;"),INDIRECT(ADDRESS(ROW()-1,13))))</f>
        <v/>
      </c>
      <c r="P1218" s="1">
        <f>IF(ROW()&lt;$S$4+2,IF('XML a procesar'!A1217="",P1217,IF(MID('XML a procesar'!A1217,1,1)="&lt;",P1217,P1217+1)),P1217)</f>
        <v>1</v>
      </c>
    </row>
    <row r="1219" spans="1:16" x14ac:dyDescent="0.25">
      <c r="A1219" s="1" t="str">
        <f>IF('XML a procesar'!A1218&gt;0,'XML a procesar'!A1218,"")</f>
        <v/>
      </c>
      <c r="B1219" s="7">
        <f t="shared" ref="B1219:B1282" si="216">IF(ISERROR(FIND("/doi.org/",A1219,1)),0,1)</f>
        <v>0</v>
      </c>
      <c r="C1219" s="1">
        <f t="shared" si="213"/>
        <v>0</v>
      </c>
      <c r="D1219" s="1">
        <f t="shared" si="214"/>
        <v>0</v>
      </c>
      <c r="E1219" s="1">
        <f t="shared" si="215"/>
        <v>0</v>
      </c>
      <c r="F1219" s="1" t="str">
        <f t="shared" ref="F1219:F1282" ca="1" si="217">INDIRECT(ADDRESS(ROW()+INDIRECT(ADDRESS(ROW()+E1219,5)),1))</f>
        <v/>
      </c>
      <c r="G1219" s="1">
        <f t="shared" ca="1" si="207"/>
        <v>0</v>
      </c>
      <c r="H1219" s="1">
        <f ca="1">IF(AND(G1218&gt;0,G1219&gt;G1218,NOT(ISERROR(MATCH(G1218,D:D,0)))),H1218+1,H1218)</f>
        <v>0</v>
      </c>
      <c r="I1219" s="1">
        <f t="shared" ca="1" si="208"/>
        <v>0</v>
      </c>
      <c r="J1219" s="7" t="str">
        <f t="shared" ca="1" si="209"/>
        <v/>
      </c>
      <c r="K1219" s="1" t="str">
        <f ca="1">IF(J1219="Linea_para_MAIL_creada_por_LuXML",IF(ISERROR(MATCH(INDIRECT(ADDRESS(ROW()-G1219,7)),D:D,0)),J1219,INDIRECT(ADDRESS(MATCH(INDIRECT(ADDRESS(ROW()-G1219,7)),D:D,0),1))),J1219)</f>
        <v/>
      </c>
      <c r="L1219" s="7">
        <f t="shared" ca="1" si="210"/>
        <v>0</v>
      </c>
      <c r="M1219" s="7" t="str">
        <f t="shared" ca="1" si="212"/>
        <v/>
      </c>
      <c r="N1219" s="7">
        <f t="shared" ca="1" si="211"/>
        <v>0</v>
      </c>
      <c r="O1219" s="9" t="str">
        <f ca="1">IF(N1219&gt;-1,INDIRECT(ADDRESS(ROW(),13)),IF(N1219&lt;N1218,CONCATENATE("&lt;page-count count=",CHAR(34),1+LARGE(N:N,1)-LARGE(N:N,2),CHAR(34),"/&gt;"),INDIRECT(ADDRESS(ROW()-1,13))))</f>
        <v/>
      </c>
      <c r="P1219" s="1">
        <f>IF(ROW()&lt;$S$4+2,IF('XML a procesar'!A1218="",P1218,IF(MID('XML a procesar'!A1218,1,1)="&lt;",P1218,P1218+1)),P1218)</f>
        <v>1</v>
      </c>
    </row>
    <row r="1220" spans="1:16" x14ac:dyDescent="0.25">
      <c r="A1220" s="1" t="str">
        <f>IF('XML a procesar'!A1219&gt;0,'XML a procesar'!A1219,"")</f>
        <v/>
      </c>
      <c r="B1220" s="7">
        <f t="shared" si="216"/>
        <v>0</v>
      </c>
      <c r="C1220" s="1">
        <f t="shared" si="213"/>
        <v>0</v>
      </c>
      <c r="D1220" s="1">
        <f t="shared" si="214"/>
        <v>0</v>
      </c>
      <c r="E1220" s="1">
        <f t="shared" si="215"/>
        <v>0</v>
      </c>
      <c r="F1220" s="1" t="str">
        <f t="shared" ca="1" si="217"/>
        <v/>
      </c>
      <c r="G1220" s="1">
        <f t="shared" ref="G1220:G1283" ca="1" si="218">IF(LEFT(F1220,7)="&lt;aff id",_xlfn.NUMBERVALUE(MID(F1220,13,LEN(F1220)-14)),IF(F1220="&lt;/aff&gt;",G1219+1,G1219))</f>
        <v>0</v>
      </c>
      <c r="H1220" s="1">
        <f ca="1">IF(AND(G1219&gt;0,G1220&gt;G1219,NOT(ISERROR(MATCH(G1219,D:D,0)))),H1219+1,H1219)</f>
        <v>0</v>
      </c>
      <c r="I1220" s="1">
        <f t="shared" ref="I1220:I1283" ca="1" si="219">INDIRECT(ADDRESS(ROW()-INDIRECT(ADDRESS(ROW()-H1220,8)),8))</f>
        <v>0</v>
      </c>
      <c r="J1220" s="7" t="str">
        <f t="shared" ref="J1220:J1283" ca="1" si="220">IF(J1219="Linea_para_MAIL_creada_por_LuXML","&lt;/aff&gt;",IF(I1220&gt;INDIRECT(ADDRESS(ROW()-I1220-1,8)),"Linea_para_MAIL_creada_por_LuXML",INDIRECT(ADDRESS(ROW()-I1220,6))))</f>
        <v/>
      </c>
      <c r="K1220" s="1" t="str">
        <f ca="1">IF(J1220="Linea_para_MAIL_creada_por_LuXML",IF(ISERROR(MATCH(INDIRECT(ADDRESS(ROW()-G1220,7)),D:D,0)),J1220,INDIRECT(ADDRESS(MATCH(INDIRECT(ADDRESS(ROW()-G1220,7)),D:D,0),1))),J1220)</f>
        <v/>
      </c>
      <c r="L1220" s="7">
        <f t="shared" ref="L1220:L1283" ca="1" si="221">IF(OR(MID(K1218,3,5)="page&gt;",MID(K1219,3,5)="page&gt;"),L1219,IF(OR(K1219="&lt;history&gt;",K1220="&lt;history&gt;"),L1219+1,L1219))</f>
        <v>0</v>
      </c>
      <c r="M1220" s="7" t="str">
        <f t="shared" ca="1" si="212"/>
        <v/>
      </c>
      <c r="N1220" s="7">
        <f t="shared" ref="N1220:N1283" ca="1" si="222">IF(N1219=-1,-1,IF(M1220="&lt;/counts&gt;",-1,IF(OR(LEFT(M1220,7)="&lt;fpage&gt;",LEFT(M1220,7)="&lt;lpage&gt;"),VALUE(MID(M1220,8,LEN(M1220)-15)),0)))</f>
        <v>0</v>
      </c>
      <c r="O1220" s="9" t="str">
        <f ca="1">IF(N1220&gt;-1,INDIRECT(ADDRESS(ROW(),13)),IF(N1220&lt;N1219,CONCATENATE("&lt;page-count count=",CHAR(34),1+LARGE(N:N,1)-LARGE(N:N,2),CHAR(34),"/&gt;"),INDIRECT(ADDRESS(ROW()-1,13))))</f>
        <v/>
      </c>
      <c r="P1220" s="1">
        <f>IF(ROW()&lt;$S$4+2,IF('XML a procesar'!A1219="",P1219,IF(MID('XML a procesar'!A1219,1,1)="&lt;",P1219,P1219+1)),P1219)</f>
        <v>1</v>
      </c>
    </row>
    <row r="1221" spans="1:16" x14ac:dyDescent="0.25">
      <c r="A1221" s="1" t="str">
        <f>IF('XML a procesar'!A1220&gt;0,'XML a procesar'!A1220,"")</f>
        <v/>
      </c>
      <c r="B1221" s="7">
        <f t="shared" si="216"/>
        <v>0</v>
      </c>
      <c r="C1221" s="1">
        <f t="shared" si="213"/>
        <v>0</v>
      </c>
      <c r="D1221" s="1">
        <f t="shared" si="214"/>
        <v>0</v>
      </c>
      <c r="E1221" s="1">
        <f t="shared" si="215"/>
        <v>0</v>
      </c>
      <c r="F1221" s="1" t="str">
        <f t="shared" ca="1" si="217"/>
        <v/>
      </c>
      <c r="G1221" s="1">
        <f t="shared" ca="1" si="218"/>
        <v>0</v>
      </c>
      <c r="H1221" s="1">
        <f ca="1">IF(AND(G1220&gt;0,G1221&gt;G1220,NOT(ISERROR(MATCH(G1220,D:D,0)))),H1220+1,H1220)</f>
        <v>0</v>
      </c>
      <c r="I1221" s="1">
        <f t="shared" ca="1" si="219"/>
        <v>0</v>
      </c>
      <c r="J1221" s="7" t="str">
        <f t="shared" ca="1" si="220"/>
        <v/>
      </c>
      <c r="K1221" s="1" t="str">
        <f ca="1">IF(J1221="Linea_para_MAIL_creada_por_LuXML",IF(ISERROR(MATCH(INDIRECT(ADDRESS(ROW()-G1221,7)),D:D,0)),J1221,INDIRECT(ADDRESS(MATCH(INDIRECT(ADDRESS(ROW()-G1221,7)),D:D,0),1))),J1221)</f>
        <v/>
      </c>
      <c r="L1221" s="7">
        <f t="shared" ca="1" si="221"/>
        <v>0</v>
      </c>
      <c r="M1221" s="7" t="str">
        <f t="shared" ca="1" si="212"/>
        <v/>
      </c>
      <c r="N1221" s="7">
        <f t="shared" ca="1" si="222"/>
        <v>0</v>
      </c>
      <c r="O1221" s="9" t="str">
        <f ca="1">IF(N1221&gt;-1,INDIRECT(ADDRESS(ROW(),13)),IF(N1221&lt;N1220,CONCATENATE("&lt;page-count count=",CHAR(34),1+LARGE(N:N,1)-LARGE(N:N,2),CHAR(34),"/&gt;"),INDIRECT(ADDRESS(ROW()-1,13))))</f>
        <v/>
      </c>
      <c r="P1221" s="1">
        <f>IF(ROW()&lt;$S$4+2,IF('XML a procesar'!A1220="",P1220,IF(MID('XML a procesar'!A1220,1,1)="&lt;",P1220,P1220+1)),P1220)</f>
        <v>1</v>
      </c>
    </row>
    <row r="1222" spans="1:16" x14ac:dyDescent="0.25">
      <c r="A1222" s="1" t="str">
        <f>IF('XML a procesar'!A1221&gt;0,'XML a procesar'!A1221,"")</f>
        <v/>
      </c>
      <c r="B1222" s="7">
        <f t="shared" si="216"/>
        <v>0</v>
      </c>
      <c r="C1222" s="1">
        <f t="shared" si="213"/>
        <v>0</v>
      </c>
      <c r="D1222" s="1">
        <f t="shared" si="214"/>
        <v>0</v>
      </c>
      <c r="E1222" s="1">
        <f t="shared" si="215"/>
        <v>0</v>
      </c>
      <c r="F1222" s="1" t="str">
        <f t="shared" ca="1" si="217"/>
        <v/>
      </c>
      <c r="G1222" s="1">
        <f t="shared" ca="1" si="218"/>
        <v>0</v>
      </c>
      <c r="H1222" s="1">
        <f ca="1">IF(AND(G1221&gt;0,G1222&gt;G1221,NOT(ISERROR(MATCH(G1221,D:D,0)))),H1221+1,H1221)</f>
        <v>0</v>
      </c>
      <c r="I1222" s="1">
        <f t="shared" ca="1" si="219"/>
        <v>0</v>
      </c>
      <c r="J1222" s="7" t="str">
        <f t="shared" ca="1" si="220"/>
        <v/>
      </c>
      <c r="K1222" s="1" t="str">
        <f ca="1">IF(J1222="Linea_para_MAIL_creada_por_LuXML",IF(ISERROR(MATCH(INDIRECT(ADDRESS(ROW()-G1222,7)),D:D,0)),J1222,INDIRECT(ADDRESS(MATCH(INDIRECT(ADDRESS(ROW()-G1222,7)),D:D,0),1))),J1222)</f>
        <v/>
      </c>
      <c r="L1222" s="7">
        <f t="shared" ca="1" si="221"/>
        <v>0</v>
      </c>
      <c r="M1222" s="7" t="str">
        <f t="shared" ref="M1222:M1285" ca="1" si="223">IF(L1222&gt;L1221,IF(L1222=1,CONCATENATE("&lt;fpage&gt;",$S$10,"&lt;/fpage&gt;"),CONCATENATE("&lt;lpage&gt;",$S$10+1,"&lt;/lpage&gt;")),IF(ISERROR(INDIRECT(ADDRESS(ROW()-L1222,11),1)),"",INDIRECT(ADDRESS(ROW()-L1222,11),1)))</f>
        <v/>
      </c>
      <c r="N1222" s="7">
        <f t="shared" ca="1" si="222"/>
        <v>0</v>
      </c>
      <c r="O1222" s="9" t="str">
        <f ca="1">IF(N1222&gt;-1,INDIRECT(ADDRESS(ROW(),13)),IF(N1222&lt;N1221,CONCATENATE("&lt;page-count count=",CHAR(34),1+LARGE(N:N,1)-LARGE(N:N,2),CHAR(34),"/&gt;"),INDIRECT(ADDRESS(ROW()-1,13))))</f>
        <v/>
      </c>
      <c r="P1222" s="1">
        <f>IF(ROW()&lt;$S$4+2,IF('XML a procesar'!A1221="",P1221,IF(MID('XML a procesar'!A1221,1,1)="&lt;",P1221,P1221+1)),P1221)</f>
        <v>1</v>
      </c>
    </row>
    <row r="1223" spans="1:16" x14ac:dyDescent="0.25">
      <c r="A1223" s="1" t="str">
        <f>IF('XML a procesar'!A1222&gt;0,'XML a procesar'!A1222,"")</f>
        <v/>
      </c>
      <c r="B1223" s="7">
        <f t="shared" si="216"/>
        <v>0</v>
      </c>
      <c r="C1223" s="1">
        <f t="shared" si="213"/>
        <v>0</v>
      </c>
      <c r="D1223" s="1">
        <f t="shared" si="214"/>
        <v>0</v>
      </c>
      <c r="E1223" s="1">
        <f t="shared" si="215"/>
        <v>0</v>
      </c>
      <c r="F1223" s="1" t="str">
        <f t="shared" ca="1" si="217"/>
        <v/>
      </c>
      <c r="G1223" s="1">
        <f t="shared" ca="1" si="218"/>
        <v>0</v>
      </c>
      <c r="H1223" s="1">
        <f ca="1">IF(AND(G1222&gt;0,G1223&gt;G1222,NOT(ISERROR(MATCH(G1222,D:D,0)))),H1222+1,H1222)</f>
        <v>0</v>
      </c>
      <c r="I1223" s="1">
        <f t="shared" ca="1" si="219"/>
        <v>0</v>
      </c>
      <c r="J1223" s="7" t="str">
        <f t="shared" ca="1" si="220"/>
        <v/>
      </c>
      <c r="K1223" s="1" t="str">
        <f ca="1">IF(J1223="Linea_para_MAIL_creada_por_LuXML",IF(ISERROR(MATCH(INDIRECT(ADDRESS(ROW()-G1223,7)),D:D,0)),J1223,INDIRECT(ADDRESS(MATCH(INDIRECT(ADDRESS(ROW()-G1223,7)),D:D,0),1))),J1223)</f>
        <v/>
      </c>
      <c r="L1223" s="7">
        <f t="shared" ca="1" si="221"/>
        <v>0</v>
      </c>
      <c r="M1223" s="7" t="str">
        <f t="shared" ca="1" si="223"/>
        <v/>
      </c>
      <c r="N1223" s="7">
        <f t="shared" ca="1" si="222"/>
        <v>0</v>
      </c>
      <c r="O1223" s="9" t="str">
        <f ca="1">IF(N1223&gt;-1,INDIRECT(ADDRESS(ROW(),13)),IF(N1223&lt;N1222,CONCATENATE("&lt;page-count count=",CHAR(34),1+LARGE(N:N,1)-LARGE(N:N,2),CHAR(34),"/&gt;"),INDIRECT(ADDRESS(ROW()-1,13))))</f>
        <v/>
      </c>
      <c r="P1223" s="1">
        <f>IF(ROW()&lt;$S$4+2,IF('XML a procesar'!A1222="",P1222,IF(MID('XML a procesar'!A1222,1,1)="&lt;",P1222,P1222+1)),P1222)</f>
        <v>1</v>
      </c>
    </row>
    <row r="1224" spans="1:16" x14ac:dyDescent="0.25">
      <c r="A1224" s="1" t="str">
        <f>IF('XML a procesar'!A1223&gt;0,'XML a procesar'!A1223,"")</f>
        <v/>
      </c>
      <c r="B1224" s="7">
        <f t="shared" si="216"/>
        <v>0</v>
      </c>
      <c r="C1224" s="1">
        <f t="shared" si="213"/>
        <v>0</v>
      </c>
      <c r="D1224" s="1">
        <f t="shared" si="214"/>
        <v>0</v>
      </c>
      <c r="E1224" s="1">
        <f t="shared" si="215"/>
        <v>0</v>
      </c>
      <c r="F1224" s="1" t="str">
        <f t="shared" ca="1" si="217"/>
        <v/>
      </c>
      <c r="G1224" s="1">
        <f t="shared" ca="1" si="218"/>
        <v>0</v>
      </c>
      <c r="H1224" s="1">
        <f ca="1">IF(AND(G1223&gt;0,G1224&gt;G1223,NOT(ISERROR(MATCH(G1223,D:D,0)))),H1223+1,H1223)</f>
        <v>0</v>
      </c>
      <c r="I1224" s="1">
        <f t="shared" ca="1" si="219"/>
        <v>0</v>
      </c>
      <c r="J1224" s="7" t="str">
        <f t="shared" ca="1" si="220"/>
        <v/>
      </c>
      <c r="K1224" s="1" t="str">
        <f ca="1">IF(J1224="Linea_para_MAIL_creada_por_LuXML",IF(ISERROR(MATCH(INDIRECT(ADDRESS(ROW()-G1224,7)),D:D,0)),J1224,INDIRECT(ADDRESS(MATCH(INDIRECT(ADDRESS(ROW()-G1224,7)),D:D,0),1))),J1224)</f>
        <v/>
      </c>
      <c r="L1224" s="7">
        <f t="shared" ca="1" si="221"/>
        <v>0</v>
      </c>
      <c r="M1224" s="7" t="str">
        <f t="shared" ca="1" si="223"/>
        <v/>
      </c>
      <c r="N1224" s="7">
        <f t="shared" ca="1" si="222"/>
        <v>0</v>
      </c>
      <c r="O1224" s="9" t="str">
        <f ca="1">IF(N1224&gt;-1,INDIRECT(ADDRESS(ROW(),13)),IF(N1224&lt;N1223,CONCATENATE("&lt;page-count count=",CHAR(34),1+LARGE(N:N,1)-LARGE(N:N,2),CHAR(34),"/&gt;"),INDIRECT(ADDRESS(ROW()-1,13))))</f>
        <v/>
      </c>
      <c r="P1224" s="1">
        <f>IF(ROW()&lt;$S$4+2,IF('XML a procesar'!A1223="",P1223,IF(MID('XML a procesar'!A1223,1,1)="&lt;",P1223,P1223+1)),P1223)</f>
        <v>1</v>
      </c>
    </row>
    <row r="1225" spans="1:16" x14ac:dyDescent="0.25">
      <c r="A1225" s="1" t="str">
        <f>IF('XML a procesar'!A1224&gt;0,'XML a procesar'!A1224,"")</f>
        <v/>
      </c>
      <c r="B1225" s="7">
        <f t="shared" si="216"/>
        <v>0</v>
      </c>
      <c r="C1225" s="1">
        <f t="shared" si="213"/>
        <v>0</v>
      </c>
      <c r="D1225" s="1">
        <f t="shared" si="214"/>
        <v>0</v>
      </c>
      <c r="E1225" s="1">
        <f t="shared" si="215"/>
        <v>0</v>
      </c>
      <c r="F1225" s="1" t="str">
        <f t="shared" ca="1" si="217"/>
        <v/>
      </c>
      <c r="G1225" s="1">
        <f t="shared" ca="1" si="218"/>
        <v>0</v>
      </c>
      <c r="H1225" s="1">
        <f ca="1">IF(AND(G1224&gt;0,G1225&gt;G1224,NOT(ISERROR(MATCH(G1224,D:D,0)))),H1224+1,H1224)</f>
        <v>0</v>
      </c>
      <c r="I1225" s="1">
        <f t="shared" ca="1" si="219"/>
        <v>0</v>
      </c>
      <c r="J1225" s="7" t="str">
        <f t="shared" ca="1" si="220"/>
        <v/>
      </c>
      <c r="K1225" s="1" t="str">
        <f ca="1">IF(J1225="Linea_para_MAIL_creada_por_LuXML",IF(ISERROR(MATCH(INDIRECT(ADDRESS(ROW()-G1225,7)),D:D,0)),J1225,INDIRECT(ADDRESS(MATCH(INDIRECT(ADDRESS(ROW()-G1225,7)),D:D,0),1))),J1225)</f>
        <v/>
      </c>
      <c r="L1225" s="7">
        <f t="shared" ca="1" si="221"/>
        <v>0</v>
      </c>
      <c r="M1225" s="7" t="str">
        <f t="shared" ca="1" si="223"/>
        <v/>
      </c>
      <c r="N1225" s="7">
        <f t="shared" ca="1" si="222"/>
        <v>0</v>
      </c>
      <c r="O1225" s="9" t="str">
        <f ca="1">IF(N1225&gt;-1,INDIRECT(ADDRESS(ROW(),13)),IF(N1225&lt;N1224,CONCATENATE("&lt;page-count count=",CHAR(34),1+LARGE(N:N,1)-LARGE(N:N,2),CHAR(34),"/&gt;"),INDIRECT(ADDRESS(ROW()-1,13))))</f>
        <v/>
      </c>
      <c r="P1225" s="1">
        <f>IF(ROW()&lt;$S$4+2,IF('XML a procesar'!A1224="",P1224,IF(MID('XML a procesar'!A1224,1,1)="&lt;",P1224,P1224+1)),P1224)</f>
        <v>1</v>
      </c>
    </row>
    <row r="1226" spans="1:16" x14ac:dyDescent="0.25">
      <c r="A1226" s="1" t="str">
        <f>IF('XML a procesar'!A1225&gt;0,'XML a procesar'!A1225,"")</f>
        <v/>
      </c>
      <c r="B1226" s="7">
        <f t="shared" si="216"/>
        <v>0</v>
      </c>
      <c r="C1226" s="1">
        <f t="shared" si="213"/>
        <v>0</v>
      </c>
      <c r="D1226" s="1">
        <f t="shared" si="214"/>
        <v>0</v>
      </c>
      <c r="E1226" s="1">
        <f t="shared" si="215"/>
        <v>0</v>
      </c>
      <c r="F1226" s="1" t="str">
        <f t="shared" ca="1" si="217"/>
        <v/>
      </c>
      <c r="G1226" s="1">
        <f t="shared" ca="1" si="218"/>
        <v>0</v>
      </c>
      <c r="H1226" s="1">
        <f ca="1">IF(AND(G1225&gt;0,G1226&gt;G1225,NOT(ISERROR(MATCH(G1225,D:D,0)))),H1225+1,H1225)</f>
        <v>0</v>
      </c>
      <c r="I1226" s="1">
        <f t="shared" ca="1" si="219"/>
        <v>0</v>
      </c>
      <c r="J1226" s="7" t="str">
        <f t="shared" ca="1" si="220"/>
        <v/>
      </c>
      <c r="K1226" s="1" t="str">
        <f ca="1">IF(J1226="Linea_para_MAIL_creada_por_LuXML",IF(ISERROR(MATCH(INDIRECT(ADDRESS(ROW()-G1226,7)),D:D,0)),J1226,INDIRECT(ADDRESS(MATCH(INDIRECT(ADDRESS(ROW()-G1226,7)),D:D,0),1))),J1226)</f>
        <v/>
      </c>
      <c r="L1226" s="7">
        <f t="shared" ca="1" si="221"/>
        <v>0</v>
      </c>
      <c r="M1226" s="7" t="str">
        <f t="shared" ca="1" si="223"/>
        <v/>
      </c>
      <c r="N1226" s="7">
        <f t="shared" ca="1" si="222"/>
        <v>0</v>
      </c>
      <c r="O1226" s="9" t="str">
        <f ca="1">IF(N1226&gt;-1,INDIRECT(ADDRESS(ROW(),13)),IF(N1226&lt;N1225,CONCATENATE("&lt;page-count count=",CHAR(34),1+LARGE(N:N,1)-LARGE(N:N,2),CHAR(34),"/&gt;"),INDIRECT(ADDRESS(ROW()-1,13))))</f>
        <v/>
      </c>
      <c r="P1226" s="1">
        <f>IF(ROW()&lt;$S$4+2,IF('XML a procesar'!A1225="",P1225,IF(MID('XML a procesar'!A1225,1,1)="&lt;",P1225,P1225+1)),P1225)</f>
        <v>1</v>
      </c>
    </row>
    <row r="1227" spans="1:16" x14ac:dyDescent="0.25">
      <c r="A1227" s="1" t="str">
        <f>IF('XML a procesar'!A1226&gt;0,'XML a procesar'!A1226,"")</f>
        <v/>
      </c>
      <c r="B1227" s="7">
        <f t="shared" si="216"/>
        <v>0</v>
      </c>
      <c r="C1227" s="1">
        <f t="shared" si="213"/>
        <v>0</v>
      </c>
      <c r="D1227" s="1">
        <f t="shared" si="214"/>
        <v>0</v>
      </c>
      <c r="E1227" s="1">
        <f t="shared" si="215"/>
        <v>0</v>
      </c>
      <c r="F1227" s="1" t="str">
        <f t="shared" ca="1" si="217"/>
        <v/>
      </c>
      <c r="G1227" s="1">
        <f t="shared" ca="1" si="218"/>
        <v>0</v>
      </c>
      <c r="H1227" s="1">
        <f ca="1">IF(AND(G1226&gt;0,G1227&gt;G1226,NOT(ISERROR(MATCH(G1226,D:D,0)))),H1226+1,H1226)</f>
        <v>0</v>
      </c>
      <c r="I1227" s="1">
        <f t="shared" ca="1" si="219"/>
        <v>0</v>
      </c>
      <c r="J1227" s="7" t="str">
        <f t="shared" ca="1" si="220"/>
        <v/>
      </c>
      <c r="K1227" s="1" t="str">
        <f ca="1">IF(J1227="Linea_para_MAIL_creada_por_LuXML",IF(ISERROR(MATCH(INDIRECT(ADDRESS(ROW()-G1227,7)),D:D,0)),J1227,INDIRECT(ADDRESS(MATCH(INDIRECT(ADDRESS(ROW()-G1227,7)),D:D,0),1))),J1227)</f>
        <v/>
      </c>
      <c r="L1227" s="7">
        <f t="shared" ca="1" si="221"/>
        <v>0</v>
      </c>
      <c r="M1227" s="7" t="str">
        <f t="shared" ca="1" si="223"/>
        <v/>
      </c>
      <c r="N1227" s="7">
        <f t="shared" ca="1" si="222"/>
        <v>0</v>
      </c>
      <c r="O1227" s="9" t="str">
        <f ca="1">IF(N1227&gt;-1,INDIRECT(ADDRESS(ROW(),13)),IF(N1227&lt;N1226,CONCATENATE("&lt;page-count count=",CHAR(34),1+LARGE(N:N,1)-LARGE(N:N,2),CHAR(34),"/&gt;"),INDIRECT(ADDRESS(ROW()-1,13))))</f>
        <v/>
      </c>
      <c r="P1227" s="1">
        <f>IF(ROW()&lt;$S$4+2,IF('XML a procesar'!A1226="",P1226,IF(MID('XML a procesar'!A1226,1,1)="&lt;",P1226,P1226+1)),P1226)</f>
        <v>1</v>
      </c>
    </row>
    <row r="1228" spans="1:16" x14ac:dyDescent="0.25">
      <c r="A1228" s="1" t="str">
        <f>IF('XML a procesar'!A1227&gt;0,'XML a procesar'!A1227,"")</f>
        <v/>
      </c>
      <c r="B1228" s="7">
        <f t="shared" si="216"/>
        <v>0</v>
      </c>
      <c r="C1228" s="1">
        <f t="shared" si="213"/>
        <v>0</v>
      </c>
      <c r="D1228" s="1">
        <f t="shared" si="214"/>
        <v>0</v>
      </c>
      <c r="E1228" s="1">
        <f t="shared" si="215"/>
        <v>0</v>
      </c>
      <c r="F1228" s="1" t="str">
        <f t="shared" ca="1" si="217"/>
        <v/>
      </c>
      <c r="G1228" s="1">
        <f t="shared" ca="1" si="218"/>
        <v>0</v>
      </c>
      <c r="H1228" s="1">
        <f ca="1">IF(AND(G1227&gt;0,G1228&gt;G1227,NOT(ISERROR(MATCH(G1227,D:D,0)))),H1227+1,H1227)</f>
        <v>0</v>
      </c>
      <c r="I1228" s="1">
        <f t="shared" ca="1" si="219"/>
        <v>0</v>
      </c>
      <c r="J1228" s="7" t="str">
        <f t="shared" ca="1" si="220"/>
        <v/>
      </c>
      <c r="K1228" s="1" t="str">
        <f ca="1">IF(J1228="Linea_para_MAIL_creada_por_LuXML",IF(ISERROR(MATCH(INDIRECT(ADDRESS(ROW()-G1228,7)),D:D,0)),J1228,INDIRECT(ADDRESS(MATCH(INDIRECT(ADDRESS(ROW()-G1228,7)),D:D,0),1))),J1228)</f>
        <v/>
      </c>
      <c r="L1228" s="7">
        <f t="shared" ca="1" si="221"/>
        <v>0</v>
      </c>
      <c r="M1228" s="7" t="str">
        <f t="shared" ca="1" si="223"/>
        <v/>
      </c>
      <c r="N1228" s="7">
        <f t="shared" ca="1" si="222"/>
        <v>0</v>
      </c>
      <c r="O1228" s="9" t="str">
        <f ca="1">IF(N1228&gt;-1,INDIRECT(ADDRESS(ROW(),13)),IF(N1228&lt;N1227,CONCATENATE("&lt;page-count count=",CHAR(34),1+LARGE(N:N,1)-LARGE(N:N,2),CHAR(34),"/&gt;"),INDIRECT(ADDRESS(ROW()-1,13))))</f>
        <v/>
      </c>
      <c r="P1228" s="1">
        <f>IF(ROW()&lt;$S$4+2,IF('XML a procesar'!A1227="",P1227,IF(MID('XML a procesar'!A1227,1,1)="&lt;",P1227,P1227+1)),P1227)</f>
        <v>1</v>
      </c>
    </row>
    <row r="1229" spans="1:16" x14ac:dyDescent="0.25">
      <c r="A1229" s="1" t="str">
        <f>IF('XML a procesar'!A1228&gt;0,'XML a procesar'!A1228,"")</f>
        <v/>
      </c>
      <c r="B1229" s="7">
        <f t="shared" si="216"/>
        <v>0</v>
      </c>
      <c r="C1229" s="1">
        <f t="shared" si="213"/>
        <v>0</v>
      </c>
      <c r="D1229" s="1">
        <f t="shared" si="214"/>
        <v>0</v>
      </c>
      <c r="E1229" s="1">
        <f t="shared" si="215"/>
        <v>0</v>
      </c>
      <c r="F1229" s="1" t="str">
        <f t="shared" ca="1" si="217"/>
        <v/>
      </c>
      <c r="G1229" s="1">
        <f t="shared" ca="1" si="218"/>
        <v>0</v>
      </c>
      <c r="H1229" s="1">
        <f ca="1">IF(AND(G1228&gt;0,G1229&gt;G1228,NOT(ISERROR(MATCH(G1228,D:D,0)))),H1228+1,H1228)</f>
        <v>0</v>
      </c>
      <c r="I1229" s="1">
        <f t="shared" ca="1" si="219"/>
        <v>0</v>
      </c>
      <c r="J1229" s="7" t="str">
        <f t="shared" ca="1" si="220"/>
        <v/>
      </c>
      <c r="K1229" s="1" t="str">
        <f ca="1">IF(J1229="Linea_para_MAIL_creada_por_LuXML",IF(ISERROR(MATCH(INDIRECT(ADDRESS(ROW()-G1229,7)),D:D,0)),J1229,INDIRECT(ADDRESS(MATCH(INDIRECT(ADDRESS(ROW()-G1229,7)),D:D,0),1))),J1229)</f>
        <v/>
      </c>
      <c r="L1229" s="7">
        <f t="shared" ca="1" si="221"/>
        <v>0</v>
      </c>
      <c r="M1229" s="7" t="str">
        <f t="shared" ca="1" si="223"/>
        <v/>
      </c>
      <c r="N1229" s="7">
        <f t="shared" ca="1" si="222"/>
        <v>0</v>
      </c>
      <c r="O1229" s="9" t="str">
        <f ca="1">IF(N1229&gt;-1,INDIRECT(ADDRESS(ROW(),13)),IF(N1229&lt;N1228,CONCATENATE("&lt;page-count count=",CHAR(34),1+LARGE(N:N,1)-LARGE(N:N,2),CHAR(34),"/&gt;"),INDIRECT(ADDRESS(ROW()-1,13))))</f>
        <v/>
      </c>
      <c r="P1229" s="1">
        <f>IF(ROW()&lt;$S$4+2,IF('XML a procesar'!A1228="",P1228,IF(MID('XML a procesar'!A1228,1,1)="&lt;",P1228,P1228+1)),P1228)</f>
        <v>1</v>
      </c>
    </row>
    <row r="1230" spans="1:16" x14ac:dyDescent="0.25">
      <c r="A1230" s="1" t="str">
        <f>IF('XML a procesar'!A1229&gt;0,'XML a procesar'!A1229,"")</f>
        <v/>
      </c>
      <c r="B1230" s="7">
        <f t="shared" si="216"/>
        <v>0</v>
      </c>
      <c r="C1230" s="1">
        <f t="shared" si="213"/>
        <v>0</v>
      </c>
      <c r="D1230" s="1">
        <f t="shared" si="214"/>
        <v>0</v>
      </c>
      <c r="E1230" s="1">
        <f t="shared" si="215"/>
        <v>0</v>
      </c>
      <c r="F1230" s="1" t="str">
        <f t="shared" ca="1" si="217"/>
        <v/>
      </c>
      <c r="G1230" s="1">
        <f t="shared" ca="1" si="218"/>
        <v>0</v>
      </c>
      <c r="H1230" s="1">
        <f ca="1">IF(AND(G1229&gt;0,G1230&gt;G1229,NOT(ISERROR(MATCH(G1229,D:D,0)))),H1229+1,H1229)</f>
        <v>0</v>
      </c>
      <c r="I1230" s="1">
        <f t="shared" ca="1" si="219"/>
        <v>0</v>
      </c>
      <c r="J1230" s="7" t="str">
        <f t="shared" ca="1" si="220"/>
        <v/>
      </c>
      <c r="K1230" s="1" t="str">
        <f ca="1">IF(J1230="Linea_para_MAIL_creada_por_LuXML",IF(ISERROR(MATCH(INDIRECT(ADDRESS(ROW()-G1230,7)),D:D,0)),J1230,INDIRECT(ADDRESS(MATCH(INDIRECT(ADDRESS(ROW()-G1230,7)),D:D,0),1))),J1230)</f>
        <v/>
      </c>
      <c r="L1230" s="7">
        <f t="shared" ca="1" si="221"/>
        <v>0</v>
      </c>
      <c r="M1230" s="7" t="str">
        <f t="shared" ca="1" si="223"/>
        <v/>
      </c>
      <c r="N1230" s="7">
        <f t="shared" ca="1" si="222"/>
        <v>0</v>
      </c>
      <c r="O1230" s="9" t="str">
        <f ca="1">IF(N1230&gt;-1,INDIRECT(ADDRESS(ROW(),13)),IF(N1230&lt;N1229,CONCATENATE("&lt;page-count count=",CHAR(34),1+LARGE(N:N,1)-LARGE(N:N,2),CHAR(34),"/&gt;"),INDIRECT(ADDRESS(ROW()-1,13))))</f>
        <v/>
      </c>
      <c r="P1230" s="1">
        <f>IF(ROW()&lt;$S$4+2,IF('XML a procesar'!A1229="",P1229,IF(MID('XML a procesar'!A1229,1,1)="&lt;",P1229,P1229+1)),P1229)</f>
        <v>1</v>
      </c>
    </row>
    <row r="1231" spans="1:16" x14ac:dyDescent="0.25">
      <c r="A1231" s="1" t="str">
        <f>IF('XML a procesar'!A1230&gt;0,'XML a procesar'!A1230,"")</f>
        <v/>
      </c>
      <c r="B1231" s="7">
        <f t="shared" si="216"/>
        <v>0</v>
      </c>
      <c r="C1231" s="1">
        <f t="shared" si="213"/>
        <v>0</v>
      </c>
      <c r="D1231" s="1">
        <f t="shared" si="214"/>
        <v>0</v>
      </c>
      <c r="E1231" s="1">
        <f t="shared" si="215"/>
        <v>0</v>
      </c>
      <c r="F1231" s="1" t="str">
        <f t="shared" ca="1" si="217"/>
        <v/>
      </c>
      <c r="G1231" s="1">
        <f t="shared" ca="1" si="218"/>
        <v>0</v>
      </c>
      <c r="H1231" s="1">
        <f ca="1">IF(AND(G1230&gt;0,G1231&gt;G1230,NOT(ISERROR(MATCH(G1230,D:D,0)))),H1230+1,H1230)</f>
        <v>0</v>
      </c>
      <c r="I1231" s="1">
        <f t="shared" ca="1" si="219"/>
        <v>0</v>
      </c>
      <c r="J1231" s="7" t="str">
        <f t="shared" ca="1" si="220"/>
        <v/>
      </c>
      <c r="K1231" s="1" t="str">
        <f ca="1">IF(J1231="Linea_para_MAIL_creada_por_LuXML",IF(ISERROR(MATCH(INDIRECT(ADDRESS(ROW()-G1231,7)),D:D,0)),J1231,INDIRECT(ADDRESS(MATCH(INDIRECT(ADDRESS(ROW()-G1231,7)),D:D,0),1))),J1231)</f>
        <v/>
      </c>
      <c r="L1231" s="7">
        <f t="shared" ca="1" si="221"/>
        <v>0</v>
      </c>
      <c r="M1231" s="7" t="str">
        <f t="shared" ca="1" si="223"/>
        <v/>
      </c>
      <c r="N1231" s="7">
        <f t="shared" ca="1" si="222"/>
        <v>0</v>
      </c>
      <c r="O1231" s="9" t="str">
        <f ca="1">IF(N1231&gt;-1,INDIRECT(ADDRESS(ROW(),13)),IF(N1231&lt;N1230,CONCATENATE("&lt;page-count count=",CHAR(34),1+LARGE(N:N,1)-LARGE(N:N,2),CHAR(34),"/&gt;"),INDIRECT(ADDRESS(ROW()-1,13))))</f>
        <v/>
      </c>
      <c r="P1231" s="1">
        <f>IF(ROW()&lt;$S$4+2,IF('XML a procesar'!A1230="",P1230,IF(MID('XML a procesar'!A1230,1,1)="&lt;",P1230,P1230+1)),P1230)</f>
        <v>1</v>
      </c>
    </row>
    <row r="1232" spans="1:16" x14ac:dyDescent="0.25">
      <c r="A1232" s="1" t="str">
        <f>IF('XML a procesar'!A1231&gt;0,'XML a procesar'!A1231,"")</f>
        <v/>
      </c>
      <c r="B1232" s="7">
        <f t="shared" si="216"/>
        <v>0</v>
      </c>
      <c r="C1232" s="1">
        <f t="shared" si="213"/>
        <v>0</v>
      </c>
      <c r="D1232" s="1">
        <f t="shared" si="214"/>
        <v>0</v>
      </c>
      <c r="E1232" s="1">
        <f t="shared" si="215"/>
        <v>0</v>
      </c>
      <c r="F1232" s="1" t="str">
        <f t="shared" ca="1" si="217"/>
        <v/>
      </c>
      <c r="G1232" s="1">
        <f t="shared" ca="1" si="218"/>
        <v>0</v>
      </c>
      <c r="H1232" s="1">
        <f ca="1">IF(AND(G1231&gt;0,G1232&gt;G1231,NOT(ISERROR(MATCH(G1231,D:D,0)))),H1231+1,H1231)</f>
        <v>0</v>
      </c>
      <c r="I1232" s="1">
        <f t="shared" ca="1" si="219"/>
        <v>0</v>
      </c>
      <c r="J1232" s="7" t="str">
        <f t="shared" ca="1" si="220"/>
        <v/>
      </c>
      <c r="K1232" s="1" t="str">
        <f ca="1">IF(J1232="Linea_para_MAIL_creada_por_LuXML",IF(ISERROR(MATCH(INDIRECT(ADDRESS(ROW()-G1232,7)),D:D,0)),J1232,INDIRECT(ADDRESS(MATCH(INDIRECT(ADDRESS(ROW()-G1232,7)),D:D,0),1))),J1232)</f>
        <v/>
      </c>
      <c r="L1232" s="7">
        <f t="shared" ca="1" si="221"/>
        <v>0</v>
      </c>
      <c r="M1232" s="7" t="str">
        <f t="shared" ca="1" si="223"/>
        <v/>
      </c>
      <c r="N1232" s="7">
        <f t="shared" ca="1" si="222"/>
        <v>0</v>
      </c>
      <c r="O1232" s="9" t="str">
        <f ca="1">IF(N1232&gt;-1,INDIRECT(ADDRESS(ROW(),13)),IF(N1232&lt;N1231,CONCATENATE("&lt;page-count count=",CHAR(34),1+LARGE(N:N,1)-LARGE(N:N,2),CHAR(34),"/&gt;"),INDIRECT(ADDRESS(ROW()-1,13))))</f>
        <v/>
      </c>
      <c r="P1232" s="1">
        <f>IF(ROW()&lt;$S$4+2,IF('XML a procesar'!A1231="",P1231,IF(MID('XML a procesar'!A1231,1,1)="&lt;",P1231,P1231+1)),P1231)</f>
        <v>1</v>
      </c>
    </row>
    <row r="1233" spans="1:16" x14ac:dyDescent="0.25">
      <c r="A1233" s="1" t="str">
        <f>IF('XML a procesar'!A1232&gt;0,'XML a procesar'!A1232,"")</f>
        <v/>
      </c>
      <c r="B1233" s="7">
        <f t="shared" si="216"/>
        <v>0</v>
      </c>
      <c r="C1233" s="1">
        <f t="shared" si="213"/>
        <v>0</v>
      </c>
      <c r="D1233" s="1">
        <f t="shared" si="214"/>
        <v>0</v>
      </c>
      <c r="E1233" s="1">
        <f t="shared" si="215"/>
        <v>0</v>
      </c>
      <c r="F1233" s="1" t="str">
        <f t="shared" ca="1" si="217"/>
        <v/>
      </c>
      <c r="G1233" s="1">
        <f t="shared" ca="1" si="218"/>
        <v>0</v>
      </c>
      <c r="H1233" s="1">
        <f ca="1">IF(AND(G1232&gt;0,G1233&gt;G1232,NOT(ISERROR(MATCH(G1232,D:D,0)))),H1232+1,H1232)</f>
        <v>0</v>
      </c>
      <c r="I1233" s="1">
        <f t="shared" ca="1" si="219"/>
        <v>0</v>
      </c>
      <c r="J1233" s="7" t="str">
        <f t="shared" ca="1" si="220"/>
        <v/>
      </c>
      <c r="K1233" s="1" t="str">
        <f ca="1">IF(J1233="Linea_para_MAIL_creada_por_LuXML",IF(ISERROR(MATCH(INDIRECT(ADDRESS(ROW()-G1233,7)),D:D,0)),J1233,INDIRECT(ADDRESS(MATCH(INDIRECT(ADDRESS(ROW()-G1233,7)),D:D,0),1))),J1233)</f>
        <v/>
      </c>
      <c r="L1233" s="7">
        <f t="shared" ca="1" si="221"/>
        <v>0</v>
      </c>
      <c r="M1233" s="7" t="str">
        <f t="shared" ca="1" si="223"/>
        <v/>
      </c>
      <c r="N1233" s="7">
        <f t="shared" ca="1" si="222"/>
        <v>0</v>
      </c>
      <c r="O1233" s="9" t="str">
        <f ca="1">IF(N1233&gt;-1,INDIRECT(ADDRESS(ROW(),13)),IF(N1233&lt;N1232,CONCATENATE("&lt;page-count count=",CHAR(34),1+LARGE(N:N,1)-LARGE(N:N,2),CHAR(34),"/&gt;"),INDIRECT(ADDRESS(ROW()-1,13))))</f>
        <v/>
      </c>
      <c r="P1233" s="1">
        <f>IF(ROW()&lt;$S$4+2,IF('XML a procesar'!A1232="",P1232,IF(MID('XML a procesar'!A1232,1,1)="&lt;",P1232,P1232+1)),P1232)</f>
        <v>1</v>
      </c>
    </row>
    <row r="1234" spans="1:16" x14ac:dyDescent="0.25">
      <c r="A1234" s="1" t="str">
        <f>IF('XML a procesar'!A1233&gt;0,'XML a procesar'!A1233,"")</f>
        <v/>
      </c>
      <c r="B1234" s="7">
        <f t="shared" si="216"/>
        <v>0</v>
      </c>
      <c r="C1234" s="1">
        <f t="shared" si="213"/>
        <v>0</v>
      </c>
      <c r="D1234" s="1">
        <f t="shared" si="214"/>
        <v>0</v>
      </c>
      <c r="E1234" s="1">
        <f t="shared" si="215"/>
        <v>0</v>
      </c>
      <c r="F1234" s="1" t="str">
        <f t="shared" ca="1" si="217"/>
        <v/>
      </c>
      <c r="G1234" s="1">
        <f t="shared" ca="1" si="218"/>
        <v>0</v>
      </c>
      <c r="H1234" s="1">
        <f ca="1">IF(AND(G1233&gt;0,G1234&gt;G1233,NOT(ISERROR(MATCH(G1233,D:D,0)))),H1233+1,H1233)</f>
        <v>0</v>
      </c>
      <c r="I1234" s="1">
        <f t="shared" ca="1" si="219"/>
        <v>0</v>
      </c>
      <c r="J1234" s="7" t="str">
        <f t="shared" ca="1" si="220"/>
        <v/>
      </c>
      <c r="K1234" s="1" t="str">
        <f ca="1">IF(J1234="Linea_para_MAIL_creada_por_LuXML",IF(ISERROR(MATCH(INDIRECT(ADDRESS(ROW()-G1234,7)),D:D,0)),J1234,INDIRECT(ADDRESS(MATCH(INDIRECT(ADDRESS(ROW()-G1234,7)),D:D,0),1))),J1234)</f>
        <v/>
      </c>
      <c r="L1234" s="7">
        <f t="shared" ca="1" si="221"/>
        <v>0</v>
      </c>
      <c r="M1234" s="7" t="str">
        <f t="shared" ca="1" si="223"/>
        <v/>
      </c>
      <c r="N1234" s="7">
        <f t="shared" ca="1" si="222"/>
        <v>0</v>
      </c>
      <c r="O1234" s="9" t="str">
        <f ca="1">IF(N1234&gt;-1,INDIRECT(ADDRESS(ROW(),13)),IF(N1234&lt;N1233,CONCATENATE("&lt;page-count count=",CHAR(34),1+LARGE(N:N,1)-LARGE(N:N,2),CHAR(34),"/&gt;"),INDIRECT(ADDRESS(ROW()-1,13))))</f>
        <v/>
      </c>
      <c r="P1234" s="1">
        <f>IF(ROW()&lt;$S$4+2,IF('XML a procesar'!A1233="",P1233,IF(MID('XML a procesar'!A1233,1,1)="&lt;",P1233,P1233+1)),P1233)</f>
        <v>1</v>
      </c>
    </row>
    <row r="1235" spans="1:16" x14ac:dyDescent="0.25">
      <c r="A1235" s="1" t="str">
        <f>IF('XML a procesar'!A1234&gt;0,'XML a procesar'!A1234,"")</f>
        <v/>
      </c>
      <c r="B1235" s="7">
        <f t="shared" si="216"/>
        <v>0</v>
      </c>
      <c r="C1235" s="1">
        <f t="shared" si="213"/>
        <v>0</v>
      </c>
      <c r="D1235" s="1">
        <f t="shared" si="214"/>
        <v>0</v>
      </c>
      <c r="E1235" s="1">
        <f t="shared" si="215"/>
        <v>0</v>
      </c>
      <c r="F1235" s="1" t="str">
        <f t="shared" ca="1" si="217"/>
        <v/>
      </c>
      <c r="G1235" s="1">
        <f t="shared" ca="1" si="218"/>
        <v>0</v>
      </c>
      <c r="H1235" s="1">
        <f ca="1">IF(AND(G1234&gt;0,G1235&gt;G1234,NOT(ISERROR(MATCH(G1234,D:D,0)))),H1234+1,H1234)</f>
        <v>0</v>
      </c>
      <c r="I1235" s="1">
        <f t="shared" ca="1" si="219"/>
        <v>0</v>
      </c>
      <c r="J1235" s="7" t="str">
        <f t="shared" ca="1" si="220"/>
        <v/>
      </c>
      <c r="K1235" s="1" t="str">
        <f ca="1">IF(J1235="Linea_para_MAIL_creada_por_LuXML",IF(ISERROR(MATCH(INDIRECT(ADDRESS(ROW()-G1235,7)),D:D,0)),J1235,INDIRECT(ADDRESS(MATCH(INDIRECT(ADDRESS(ROW()-G1235,7)),D:D,0),1))),J1235)</f>
        <v/>
      </c>
      <c r="L1235" s="7">
        <f t="shared" ca="1" si="221"/>
        <v>0</v>
      </c>
      <c r="M1235" s="7" t="str">
        <f t="shared" ca="1" si="223"/>
        <v/>
      </c>
      <c r="N1235" s="7">
        <f t="shared" ca="1" si="222"/>
        <v>0</v>
      </c>
      <c r="O1235" s="9" t="str">
        <f ca="1">IF(N1235&gt;-1,INDIRECT(ADDRESS(ROW(),13)),IF(N1235&lt;N1234,CONCATENATE("&lt;page-count count=",CHAR(34),1+LARGE(N:N,1)-LARGE(N:N,2),CHAR(34),"/&gt;"),INDIRECT(ADDRESS(ROW()-1,13))))</f>
        <v/>
      </c>
      <c r="P1235" s="1">
        <f>IF(ROW()&lt;$S$4+2,IF('XML a procesar'!A1234="",P1234,IF(MID('XML a procesar'!A1234,1,1)="&lt;",P1234,P1234+1)),P1234)</f>
        <v>1</v>
      </c>
    </row>
    <row r="1236" spans="1:16" x14ac:dyDescent="0.25">
      <c r="A1236" s="1" t="str">
        <f>IF('XML a procesar'!A1235&gt;0,'XML a procesar'!A1235,"")</f>
        <v/>
      </c>
      <c r="B1236" s="7">
        <f t="shared" si="216"/>
        <v>0</v>
      </c>
      <c r="C1236" s="1">
        <f t="shared" si="213"/>
        <v>0</v>
      </c>
      <c r="D1236" s="1">
        <f t="shared" si="214"/>
        <v>0</v>
      </c>
      <c r="E1236" s="1">
        <f t="shared" si="215"/>
        <v>0</v>
      </c>
      <c r="F1236" s="1" t="str">
        <f t="shared" ca="1" si="217"/>
        <v/>
      </c>
      <c r="G1236" s="1">
        <f t="shared" ca="1" si="218"/>
        <v>0</v>
      </c>
      <c r="H1236" s="1">
        <f ca="1">IF(AND(G1235&gt;0,G1236&gt;G1235,NOT(ISERROR(MATCH(G1235,D:D,0)))),H1235+1,H1235)</f>
        <v>0</v>
      </c>
      <c r="I1236" s="1">
        <f t="shared" ca="1" si="219"/>
        <v>0</v>
      </c>
      <c r="J1236" s="7" t="str">
        <f t="shared" ca="1" si="220"/>
        <v/>
      </c>
      <c r="K1236" s="1" t="str">
        <f ca="1">IF(J1236="Linea_para_MAIL_creada_por_LuXML",IF(ISERROR(MATCH(INDIRECT(ADDRESS(ROW()-G1236,7)),D:D,0)),J1236,INDIRECT(ADDRESS(MATCH(INDIRECT(ADDRESS(ROW()-G1236,7)),D:D,0),1))),J1236)</f>
        <v/>
      </c>
      <c r="L1236" s="7">
        <f t="shared" ca="1" si="221"/>
        <v>0</v>
      </c>
      <c r="M1236" s="7" t="str">
        <f t="shared" ca="1" si="223"/>
        <v/>
      </c>
      <c r="N1236" s="7">
        <f t="shared" ca="1" si="222"/>
        <v>0</v>
      </c>
      <c r="O1236" s="9" t="str">
        <f ca="1">IF(N1236&gt;-1,INDIRECT(ADDRESS(ROW(),13)),IF(N1236&lt;N1235,CONCATENATE("&lt;page-count count=",CHAR(34),1+LARGE(N:N,1)-LARGE(N:N,2),CHAR(34),"/&gt;"),INDIRECT(ADDRESS(ROW()-1,13))))</f>
        <v/>
      </c>
      <c r="P1236" s="1">
        <f>IF(ROW()&lt;$S$4+2,IF('XML a procesar'!A1235="",P1235,IF(MID('XML a procesar'!A1235,1,1)="&lt;",P1235,P1235+1)),P1235)</f>
        <v>1</v>
      </c>
    </row>
    <row r="1237" spans="1:16" x14ac:dyDescent="0.25">
      <c r="A1237" s="1" t="str">
        <f>IF('XML a procesar'!A1236&gt;0,'XML a procesar'!A1236,"")</f>
        <v/>
      </c>
      <c r="B1237" s="7">
        <f t="shared" si="216"/>
        <v>0</v>
      </c>
      <c r="C1237" s="1">
        <f t="shared" si="213"/>
        <v>0</v>
      </c>
      <c r="D1237" s="1">
        <f t="shared" si="214"/>
        <v>0</v>
      </c>
      <c r="E1237" s="1">
        <f t="shared" si="215"/>
        <v>0</v>
      </c>
      <c r="F1237" s="1" t="str">
        <f t="shared" ca="1" si="217"/>
        <v/>
      </c>
      <c r="G1237" s="1">
        <f t="shared" ca="1" si="218"/>
        <v>0</v>
      </c>
      <c r="H1237" s="1">
        <f ca="1">IF(AND(G1236&gt;0,G1237&gt;G1236,NOT(ISERROR(MATCH(G1236,D:D,0)))),H1236+1,H1236)</f>
        <v>0</v>
      </c>
      <c r="I1237" s="1">
        <f t="shared" ca="1" si="219"/>
        <v>0</v>
      </c>
      <c r="J1237" s="7" t="str">
        <f t="shared" ca="1" si="220"/>
        <v/>
      </c>
      <c r="K1237" s="1" t="str">
        <f ca="1">IF(J1237="Linea_para_MAIL_creada_por_LuXML",IF(ISERROR(MATCH(INDIRECT(ADDRESS(ROW()-G1237,7)),D:D,0)),J1237,INDIRECT(ADDRESS(MATCH(INDIRECT(ADDRESS(ROW()-G1237,7)),D:D,0),1))),J1237)</f>
        <v/>
      </c>
      <c r="L1237" s="7">
        <f t="shared" ca="1" si="221"/>
        <v>0</v>
      </c>
      <c r="M1237" s="7" t="str">
        <f t="shared" ca="1" si="223"/>
        <v/>
      </c>
      <c r="N1237" s="7">
        <f t="shared" ca="1" si="222"/>
        <v>0</v>
      </c>
      <c r="O1237" s="9" t="str">
        <f ca="1">IF(N1237&gt;-1,INDIRECT(ADDRESS(ROW(),13)),IF(N1237&lt;N1236,CONCATENATE("&lt;page-count count=",CHAR(34),1+LARGE(N:N,1)-LARGE(N:N,2),CHAR(34),"/&gt;"),INDIRECT(ADDRESS(ROW()-1,13))))</f>
        <v/>
      </c>
      <c r="P1237" s="1">
        <f>IF(ROW()&lt;$S$4+2,IF('XML a procesar'!A1236="",P1236,IF(MID('XML a procesar'!A1236,1,1)="&lt;",P1236,P1236+1)),P1236)</f>
        <v>1</v>
      </c>
    </row>
    <row r="1238" spans="1:16" x14ac:dyDescent="0.25">
      <c r="A1238" s="1" t="str">
        <f>IF('XML a procesar'!A1237&gt;0,'XML a procesar'!A1237,"")</f>
        <v/>
      </c>
      <c r="B1238" s="7">
        <f t="shared" si="216"/>
        <v>0</v>
      </c>
      <c r="C1238" s="1">
        <f t="shared" si="213"/>
        <v>0</v>
      </c>
      <c r="D1238" s="1">
        <f t="shared" si="214"/>
        <v>0</v>
      </c>
      <c r="E1238" s="1">
        <f t="shared" si="215"/>
        <v>0</v>
      </c>
      <c r="F1238" s="1" t="str">
        <f t="shared" ca="1" si="217"/>
        <v/>
      </c>
      <c r="G1238" s="1">
        <f t="shared" ca="1" si="218"/>
        <v>0</v>
      </c>
      <c r="H1238" s="1">
        <f ca="1">IF(AND(G1237&gt;0,G1238&gt;G1237,NOT(ISERROR(MATCH(G1237,D:D,0)))),H1237+1,H1237)</f>
        <v>0</v>
      </c>
      <c r="I1238" s="1">
        <f t="shared" ca="1" si="219"/>
        <v>0</v>
      </c>
      <c r="J1238" s="7" t="str">
        <f t="shared" ca="1" si="220"/>
        <v/>
      </c>
      <c r="K1238" s="1" t="str">
        <f ca="1">IF(J1238="Linea_para_MAIL_creada_por_LuXML",IF(ISERROR(MATCH(INDIRECT(ADDRESS(ROW()-G1238,7)),D:D,0)),J1238,INDIRECT(ADDRESS(MATCH(INDIRECT(ADDRESS(ROW()-G1238,7)),D:D,0),1))),J1238)</f>
        <v/>
      </c>
      <c r="L1238" s="7">
        <f t="shared" ca="1" si="221"/>
        <v>0</v>
      </c>
      <c r="M1238" s="7" t="str">
        <f t="shared" ca="1" si="223"/>
        <v/>
      </c>
      <c r="N1238" s="7">
        <f t="shared" ca="1" si="222"/>
        <v>0</v>
      </c>
      <c r="O1238" s="9" t="str">
        <f ca="1">IF(N1238&gt;-1,INDIRECT(ADDRESS(ROW(),13)),IF(N1238&lt;N1237,CONCATENATE("&lt;page-count count=",CHAR(34),1+LARGE(N:N,1)-LARGE(N:N,2),CHAR(34),"/&gt;"),INDIRECT(ADDRESS(ROW()-1,13))))</f>
        <v/>
      </c>
      <c r="P1238" s="1">
        <f>IF(ROW()&lt;$S$4+2,IF('XML a procesar'!A1237="",P1237,IF(MID('XML a procesar'!A1237,1,1)="&lt;",P1237,P1237+1)),P1237)</f>
        <v>1</v>
      </c>
    </row>
    <row r="1239" spans="1:16" x14ac:dyDescent="0.25">
      <c r="A1239" s="1" t="str">
        <f>IF('XML a procesar'!A1238&gt;0,'XML a procesar'!A1238,"")</f>
        <v/>
      </c>
      <c r="B1239" s="7">
        <f t="shared" si="216"/>
        <v>0</v>
      </c>
      <c r="C1239" s="1">
        <f t="shared" si="213"/>
        <v>0</v>
      </c>
      <c r="D1239" s="1">
        <f t="shared" si="214"/>
        <v>0</v>
      </c>
      <c r="E1239" s="1">
        <f t="shared" si="215"/>
        <v>0</v>
      </c>
      <c r="F1239" s="1" t="str">
        <f t="shared" ca="1" si="217"/>
        <v/>
      </c>
      <c r="G1239" s="1">
        <f t="shared" ca="1" si="218"/>
        <v>0</v>
      </c>
      <c r="H1239" s="1">
        <f ca="1">IF(AND(G1238&gt;0,G1239&gt;G1238,NOT(ISERROR(MATCH(G1238,D:D,0)))),H1238+1,H1238)</f>
        <v>0</v>
      </c>
      <c r="I1239" s="1">
        <f t="shared" ca="1" si="219"/>
        <v>0</v>
      </c>
      <c r="J1239" s="7" t="str">
        <f t="shared" ca="1" si="220"/>
        <v/>
      </c>
      <c r="K1239" s="1" t="str">
        <f ca="1">IF(J1239="Linea_para_MAIL_creada_por_LuXML",IF(ISERROR(MATCH(INDIRECT(ADDRESS(ROW()-G1239,7)),D:D,0)),J1239,INDIRECT(ADDRESS(MATCH(INDIRECT(ADDRESS(ROW()-G1239,7)),D:D,0),1))),J1239)</f>
        <v/>
      </c>
      <c r="L1239" s="7">
        <f t="shared" ca="1" si="221"/>
        <v>0</v>
      </c>
      <c r="M1239" s="7" t="str">
        <f t="shared" ca="1" si="223"/>
        <v/>
      </c>
      <c r="N1239" s="7">
        <f t="shared" ca="1" si="222"/>
        <v>0</v>
      </c>
      <c r="O1239" s="9" t="str">
        <f ca="1">IF(N1239&gt;-1,INDIRECT(ADDRESS(ROW(),13)),IF(N1239&lt;N1238,CONCATENATE("&lt;page-count count=",CHAR(34),1+LARGE(N:N,1)-LARGE(N:N,2),CHAR(34),"/&gt;"),INDIRECT(ADDRESS(ROW()-1,13))))</f>
        <v/>
      </c>
      <c r="P1239" s="1">
        <f>IF(ROW()&lt;$S$4+2,IF('XML a procesar'!A1238="",P1238,IF(MID('XML a procesar'!A1238,1,1)="&lt;",P1238,P1238+1)),P1238)</f>
        <v>1</v>
      </c>
    </row>
    <row r="1240" spans="1:16" x14ac:dyDescent="0.25">
      <c r="A1240" s="1" t="str">
        <f>IF('XML a procesar'!A1239&gt;0,'XML a procesar'!A1239,"")</f>
        <v/>
      </c>
      <c r="B1240" s="7">
        <f t="shared" si="216"/>
        <v>0</v>
      </c>
      <c r="C1240" s="1">
        <f t="shared" si="213"/>
        <v>0</v>
      </c>
      <c r="D1240" s="1">
        <f t="shared" si="214"/>
        <v>0</v>
      </c>
      <c r="E1240" s="1">
        <f t="shared" si="215"/>
        <v>0</v>
      </c>
      <c r="F1240" s="1" t="str">
        <f t="shared" ca="1" si="217"/>
        <v/>
      </c>
      <c r="G1240" s="1">
        <f t="shared" ca="1" si="218"/>
        <v>0</v>
      </c>
      <c r="H1240" s="1">
        <f ca="1">IF(AND(G1239&gt;0,G1240&gt;G1239,NOT(ISERROR(MATCH(G1239,D:D,0)))),H1239+1,H1239)</f>
        <v>0</v>
      </c>
      <c r="I1240" s="1">
        <f t="shared" ca="1" si="219"/>
        <v>0</v>
      </c>
      <c r="J1240" s="7" t="str">
        <f t="shared" ca="1" si="220"/>
        <v/>
      </c>
      <c r="K1240" s="1" t="str">
        <f ca="1">IF(J1240="Linea_para_MAIL_creada_por_LuXML",IF(ISERROR(MATCH(INDIRECT(ADDRESS(ROW()-G1240,7)),D:D,0)),J1240,INDIRECT(ADDRESS(MATCH(INDIRECT(ADDRESS(ROW()-G1240,7)),D:D,0),1))),J1240)</f>
        <v/>
      </c>
      <c r="L1240" s="7">
        <f t="shared" ca="1" si="221"/>
        <v>0</v>
      </c>
      <c r="M1240" s="7" t="str">
        <f t="shared" ca="1" si="223"/>
        <v/>
      </c>
      <c r="N1240" s="7">
        <f t="shared" ca="1" si="222"/>
        <v>0</v>
      </c>
      <c r="O1240" s="9" t="str">
        <f ca="1">IF(N1240&gt;-1,INDIRECT(ADDRESS(ROW(),13)),IF(N1240&lt;N1239,CONCATENATE("&lt;page-count count=",CHAR(34),1+LARGE(N:N,1)-LARGE(N:N,2),CHAR(34),"/&gt;"),INDIRECT(ADDRESS(ROW()-1,13))))</f>
        <v/>
      </c>
      <c r="P1240" s="1">
        <f>IF(ROW()&lt;$S$4+2,IF('XML a procesar'!A1239="",P1239,IF(MID('XML a procesar'!A1239,1,1)="&lt;",P1239,P1239+1)),P1239)</f>
        <v>1</v>
      </c>
    </row>
    <row r="1241" spans="1:16" x14ac:dyDescent="0.25">
      <c r="A1241" s="1" t="str">
        <f>IF('XML a procesar'!A1240&gt;0,'XML a procesar'!A1240,"")</f>
        <v/>
      </c>
      <c r="B1241" s="7">
        <f t="shared" si="216"/>
        <v>0</v>
      </c>
      <c r="C1241" s="1">
        <f t="shared" si="213"/>
        <v>0</v>
      </c>
      <c r="D1241" s="1">
        <f t="shared" si="214"/>
        <v>0</v>
      </c>
      <c r="E1241" s="1">
        <f t="shared" si="215"/>
        <v>0</v>
      </c>
      <c r="F1241" s="1" t="str">
        <f t="shared" ca="1" si="217"/>
        <v/>
      </c>
      <c r="G1241" s="1">
        <f t="shared" ca="1" si="218"/>
        <v>0</v>
      </c>
      <c r="H1241" s="1">
        <f ca="1">IF(AND(G1240&gt;0,G1241&gt;G1240,NOT(ISERROR(MATCH(G1240,D:D,0)))),H1240+1,H1240)</f>
        <v>0</v>
      </c>
      <c r="I1241" s="1">
        <f t="shared" ca="1" si="219"/>
        <v>0</v>
      </c>
      <c r="J1241" s="7" t="str">
        <f t="shared" ca="1" si="220"/>
        <v/>
      </c>
      <c r="K1241" s="1" t="str">
        <f ca="1">IF(J1241="Linea_para_MAIL_creada_por_LuXML",IF(ISERROR(MATCH(INDIRECT(ADDRESS(ROW()-G1241,7)),D:D,0)),J1241,INDIRECT(ADDRESS(MATCH(INDIRECT(ADDRESS(ROW()-G1241,7)),D:D,0),1))),J1241)</f>
        <v/>
      </c>
      <c r="L1241" s="7">
        <f t="shared" ca="1" si="221"/>
        <v>0</v>
      </c>
      <c r="M1241" s="7" t="str">
        <f t="shared" ca="1" si="223"/>
        <v/>
      </c>
      <c r="N1241" s="7">
        <f t="shared" ca="1" si="222"/>
        <v>0</v>
      </c>
      <c r="O1241" s="9" t="str">
        <f ca="1">IF(N1241&gt;-1,INDIRECT(ADDRESS(ROW(),13)),IF(N1241&lt;N1240,CONCATENATE("&lt;page-count count=",CHAR(34),1+LARGE(N:N,1)-LARGE(N:N,2),CHAR(34),"/&gt;"),INDIRECT(ADDRESS(ROW()-1,13))))</f>
        <v/>
      </c>
      <c r="P1241" s="1">
        <f>IF(ROW()&lt;$S$4+2,IF('XML a procesar'!A1240="",P1240,IF(MID('XML a procesar'!A1240,1,1)="&lt;",P1240,P1240+1)),P1240)</f>
        <v>1</v>
      </c>
    </row>
    <row r="1242" spans="1:16" x14ac:dyDescent="0.25">
      <c r="A1242" s="1" t="str">
        <f>IF('XML a procesar'!A1241&gt;0,'XML a procesar'!A1241,"")</f>
        <v/>
      </c>
      <c r="B1242" s="7">
        <f t="shared" si="216"/>
        <v>0</v>
      </c>
      <c r="C1242" s="1">
        <f t="shared" si="213"/>
        <v>0</v>
      </c>
      <c r="D1242" s="1">
        <f t="shared" si="214"/>
        <v>0</v>
      </c>
      <c r="E1242" s="1">
        <f t="shared" si="215"/>
        <v>0</v>
      </c>
      <c r="F1242" s="1" t="str">
        <f t="shared" ca="1" si="217"/>
        <v/>
      </c>
      <c r="G1242" s="1">
        <f t="shared" ca="1" si="218"/>
        <v>0</v>
      </c>
      <c r="H1242" s="1">
        <f ca="1">IF(AND(G1241&gt;0,G1242&gt;G1241,NOT(ISERROR(MATCH(G1241,D:D,0)))),H1241+1,H1241)</f>
        <v>0</v>
      </c>
      <c r="I1242" s="1">
        <f t="shared" ca="1" si="219"/>
        <v>0</v>
      </c>
      <c r="J1242" s="7" t="str">
        <f t="shared" ca="1" si="220"/>
        <v/>
      </c>
      <c r="K1242" s="1" t="str">
        <f ca="1">IF(J1242="Linea_para_MAIL_creada_por_LuXML",IF(ISERROR(MATCH(INDIRECT(ADDRESS(ROW()-G1242,7)),D:D,0)),J1242,INDIRECT(ADDRESS(MATCH(INDIRECT(ADDRESS(ROW()-G1242,7)),D:D,0),1))),J1242)</f>
        <v/>
      </c>
      <c r="L1242" s="7">
        <f t="shared" ca="1" si="221"/>
        <v>0</v>
      </c>
      <c r="M1242" s="7" t="str">
        <f t="shared" ca="1" si="223"/>
        <v/>
      </c>
      <c r="N1242" s="7">
        <f t="shared" ca="1" si="222"/>
        <v>0</v>
      </c>
      <c r="O1242" s="9" t="str">
        <f ca="1">IF(N1242&gt;-1,INDIRECT(ADDRESS(ROW(),13)),IF(N1242&lt;N1241,CONCATENATE("&lt;page-count count=",CHAR(34),1+LARGE(N:N,1)-LARGE(N:N,2),CHAR(34),"/&gt;"),INDIRECT(ADDRESS(ROW()-1,13))))</f>
        <v/>
      </c>
      <c r="P1242" s="1">
        <f>IF(ROW()&lt;$S$4+2,IF('XML a procesar'!A1241="",P1241,IF(MID('XML a procesar'!A1241,1,1)="&lt;",P1241,P1241+1)),P1241)</f>
        <v>1</v>
      </c>
    </row>
    <row r="1243" spans="1:16" x14ac:dyDescent="0.25">
      <c r="A1243" s="1" t="str">
        <f>IF('XML a procesar'!A1242&gt;0,'XML a procesar'!A1242,"")</f>
        <v/>
      </c>
      <c r="B1243" s="7">
        <f t="shared" si="216"/>
        <v>0</v>
      </c>
      <c r="C1243" s="1">
        <f t="shared" si="213"/>
        <v>0</v>
      </c>
      <c r="D1243" s="1">
        <f t="shared" si="214"/>
        <v>0</v>
      </c>
      <c r="E1243" s="1">
        <f t="shared" si="215"/>
        <v>0</v>
      </c>
      <c r="F1243" s="1" t="str">
        <f t="shared" ca="1" si="217"/>
        <v/>
      </c>
      <c r="G1243" s="1">
        <f t="shared" ca="1" si="218"/>
        <v>0</v>
      </c>
      <c r="H1243" s="1">
        <f ca="1">IF(AND(G1242&gt;0,G1243&gt;G1242,NOT(ISERROR(MATCH(G1242,D:D,0)))),H1242+1,H1242)</f>
        <v>0</v>
      </c>
      <c r="I1243" s="1">
        <f t="shared" ca="1" si="219"/>
        <v>0</v>
      </c>
      <c r="J1243" s="7" t="str">
        <f t="shared" ca="1" si="220"/>
        <v/>
      </c>
      <c r="K1243" s="1" t="str">
        <f ca="1">IF(J1243="Linea_para_MAIL_creada_por_LuXML",IF(ISERROR(MATCH(INDIRECT(ADDRESS(ROW()-G1243,7)),D:D,0)),J1243,INDIRECT(ADDRESS(MATCH(INDIRECT(ADDRESS(ROW()-G1243,7)),D:D,0),1))),J1243)</f>
        <v/>
      </c>
      <c r="L1243" s="7">
        <f t="shared" ca="1" si="221"/>
        <v>0</v>
      </c>
      <c r="M1243" s="7" t="str">
        <f t="shared" ca="1" si="223"/>
        <v/>
      </c>
      <c r="N1243" s="7">
        <f t="shared" ca="1" si="222"/>
        <v>0</v>
      </c>
      <c r="O1243" s="9" t="str">
        <f ca="1">IF(N1243&gt;-1,INDIRECT(ADDRESS(ROW(),13)),IF(N1243&lt;N1242,CONCATENATE("&lt;page-count count=",CHAR(34),1+LARGE(N:N,1)-LARGE(N:N,2),CHAR(34),"/&gt;"),INDIRECT(ADDRESS(ROW()-1,13))))</f>
        <v/>
      </c>
      <c r="P1243" s="1">
        <f>IF(ROW()&lt;$S$4+2,IF('XML a procesar'!A1242="",P1242,IF(MID('XML a procesar'!A1242,1,1)="&lt;",P1242,P1242+1)),P1242)</f>
        <v>1</v>
      </c>
    </row>
    <row r="1244" spans="1:16" x14ac:dyDescent="0.25">
      <c r="A1244" s="1" t="str">
        <f>IF('XML a procesar'!A1243&gt;0,'XML a procesar'!A1243,"")</f>
        <v/>
      </c>
      <c r="B1244" s="7">
        <f t="shared" si="216"/>
        <v>0</v>
      </c>
      <c r="C1244" s="1">
        <f t="shared" si="213"/>
        <v>0</v>
      </c>
      <c r="D1244" s="1">
        <f t="shared" si="214"/>
        <v>0</v>
      </c>
      <c r="E1244" s="1">
        <f t="shared" si="215"/>
        <v>0</v>
      </c>
      <c r="F1244" s="1" t="str">
        <f t="shared" ca="1" si="217"/>
        <v/>
      </c>
      <c r="G1244" s="1">
        <f t="shared" ca="1" si="218"/>
        <v>0</v>
      </c>
      <c r="H1244" s="1">
        <f ca="1">IF(AND(G1243&gt;0,G1244&gt;G1243,NOT(ISERROR(MATCH(G1243,D:D,0)))),H1243+1,H1243)</f>
        <v>0</v>
      </c>
      <c r="I1244" s="1">
        <f t="shared" ca="1" si="219"/>
        <v>0</v>
      </c>
      <c r="J1244" s="7" t="str">
        <f t="shared" ca="1" si="220"/>
        <v/>
      </c>
      <c r="K1244" s="1" t="str">
        <f ca="1">IF(J1244="Linea_para_MAIL_creada_por_LuXML",IF(ISERROR(MATCH(INDIRECT(ADDRESS(ROW()-G1244,7)),D:D,0)),J1244,INDIRECT(ADDRESS(MATCH(INDIRECT(ADDRESS(ROW()-G1244,7)),D:D,0),1))),J1244)</f>
        <v/>
      </c>
      <c r="L1244" s="7">
        <f t="shared" ca="1" si="221"/>
        <v>0</v>
      </c>
      <c r="M1244" s="7" t="str">
        <f t="shared" ca="1" si="223"/>
        <v/>
      </c>
      <c r="N1244" s="7">
        <f t="shared" ca="1" si="222"/>
        <v>0</v>
      </c>
      <c r="O1244" s="9" t="str">
        <f ca="1">IF(N1244&gt;-1,INDIRECT(ADDRESS(ROW(),13)),IF(N1244&lt;N1243,CONCATENATE("&lt;page-count count=",CHAR(34),1+LARGE(N:N,1)-LARGE(N:N,2),CHAR(34),"/&gt;"),INDIRECT(ADDRESS(ROW()-1,13))))</f>
        <v/>
      </c>
      <c r="P1244" s="1">
        <f>IF(ROW()&lt;$S$4+2,IF('XML a procesar'!A1243="",P1243,IF(MID('XML a procesar'!A1243,1,1)="&lt;",P1243,P1243+1)),P1243)</f>
        <v>1</v>
      </c>
    </row>
    <row r="1245" spans="1:16" x14ac:dyDescent="0.25">
      <c r="A1245" s="1" t="str">
        <f>IF('XML a procesar'!A1244&gt;0,'XML a procesar'!A1244,"")</f>
        <v/>
      </c>
      <c r="B1245" s="7">
        <f t="shared" si="216"/>
        <v>0</v>
      </c>
      <c r="C1245" s="1">
        <f t="shared" si="213"/>
        <v>0</v>
      </c>
      <c r="D1245" s="1">
        <f t="shared" si="214"/>
        <v>0</v>
      </c>
      <c r="E1245" s="1">
        <f t="shared" si="215"/>
        <v>0</v>
      </c>
      <c r="F1245" s="1" t="str">
        <f t="shared" ca="1" si="217"/>
        <v/>
      </c>
      <c r="G1245" s="1">
        <f t="shared" ca="1" si="218"/>
        <v>0</v>
      </c>
      <c r="H1245" s="1">
        <f ca="1">IF(AND(G1244&gt;0,G1245&gt;G1244,NOT(ISERROR(MATCH(G1244,D:D,0)))),H1244+1,H1244)</f>
        <v>0</v>
      </c>
      <c r="I1245" s="1">
        <f t="shared" ca="1" si="219"/>
        <v>0</v>
      </c>
      <c r="J1245" s="7" t="str">
        <f t="shared" ca="1" si="220"/>
        <v/>
      </c>
      <c r="K1245" s="1" t="str">
        <f ca="1">IF(J1245="Linea_para_MAIL_creada_por_LuXML",IF(ISERROR(MATCH(INDIRECT(ADDRESS(ROW()-G1245,7)),D:D,0)),J1245,INDIRECT(ADDRESS(MATCH(INDIRECT(ADDRESS(ROW()-G1245,7)),D:D,0),1))),J1245)</f>
        <v/>
      </c>
      <c r="L1245" s="7">
        <f t="shared" ca="1" si="221"/>
        <v>0</v>
      </c>
      <c r="M1245" s="7" t="str">
        <f t="shared" ca="1" si="223"/>
        <v/>
      </c>
      <c r="N1245" s="7">
        <f t="shared" ca="1" si="222"/>
        <v>0</v>
      </c>
      <c r="O1245" s="9" t="str">
        <f ca="1">IF(N1245&gt;-1,INDIRECT(ADDRESS(ROW(),13)),IF(N1245&lt;N1244,CONCATENATE("&lt;page-count count=",CHAR(34),1+LARGE(N:N,1)-LARGE(N:N,2),CHAR(34),"/&gt;"),INDIRECT(ADDRESS(ROW()-1,13))))</f>
        <v/>
      </c>
      <c r="P1245" s="1">
        <f>IF(ROW()&lt;$S$4+2,IF('XML a procesar'!A1244="",P1244,IF(MID('XML a procesar'!A1244,1,1)="&lt;",P1244,P1244+1)),P1244)</f>
        <v>1</v>
      </c>
    </row>
    <row r="1246" spans="1:16" x14ac:dyDescent="0.25">
      <c r="A1246" s="1" t="str">
        <f>IF('XML a procesar'!A1245&gt;0,'XML a procesar'!A1245,"")</f>
        <v/>
      </c>
      <c r="B1246" s="7">
        <f t="shared" si="216"/>
        <v>0</v>
      </c>
      <c r="C1246" s="1">
        <f t="shared" si="213"/>
        <v>0</v>
      </c>
      <c r="D1246" s="1">
        <f t="shared" si="214"/>
        <v>0</v>
      </c>
      <c r="E1246" s="1">
        <f t="shared" si="215"/>
        <v>0</v>
      </c>
      <c r="F1246" s="1" t="str">
        <f t="shared" ca="1" si="217"/>
        <v/>
      </c>
      <c r="G1246" s="1">
        <f t="shared" ca="1" si="218"/>
        <v>0</v>
      </c>
      <c r="H1246" s="1">
        <f ca="1">IF(AND(G1245&gt;0,G1246&gt;G1245,NOT(ISERROR(MATCH(G1245,D:D,0)))),H1245+1,H1245)</f>
        <v>0</v>
      </c>
      <c r="I1246" s="1">
        <f t="shared" ca="1" si="219"/>
        <v>0</v>
      </c>
      <c r="J1246" s="7" t="str">
        <f t="shared" ca="1" si="220"/>
        <v/>
      </c>
      <c r="K1246" s="1" t="str">
        <f ca="1">IF(J1246="Linea_para_MAIL_creada_por_LuXML",IF(ISERROR(MATCH(INDIRECT(ADDRESS(ROW()-G1246,7)),D:D,0)),J1246,INDIRECT(ADDRESS(MATCH(INDIRECT(ADDRESS(ROW()-G1246,7)),D:D,0),1))),J1246)</f>
        <v/>
      </c>
      <c r="L1246" s="7">
        <f t="shared" ca="1" si="221"/>
        <v>0</v>
      </c>
      <c r="M1246" s="7" t="str">
        <f t="shared" ca="1" si="223"/>
        <v/>
      </c>
      <c r="N1246" s="7">
        <f t="shared" ca="1" si="222"/>
        <v>0</v>
      </c>
      <c r="O1246" s="9" t="str">
        <f ca="1">IF(N1246&gt;-1,INDIRECT(ADDRESS(ROW(),13)),IF(N1246&lt;N1245,CONCATENATE("&lt;page-count count=",CHAR(34),1+LARGE(N:N,1)-LARGE(N:N,2),CHAR(34),"/&gt;"),INDIRECT(ADDRESS(ROW()-1,13))))</f>
        <v/>
      </c>
      <c r="P1246" s="1">
        <f>IF(ROW()&lt;$S$4+2,IF('XML a procesar'!A1245="",P1245,IF(MID('XML a procesar'!A1245,1,1)="&lt;",P1245,P1245+1)),P1245)</f>
        <v>1</v>
      </c>
    </row>
    <row r="1247" spans="1:16" x14ac:dyDescent="0.25">
      <c r="A1247" s="1" t="str">
        <f>IF('XML a procesar'!A1246&gt;0,'XML a procesar'!A1246,"")</f>
        <v/>
      </c>
      <c r="B1247" s="7">
        <f t="shared" si="216"/>
        <v>0</v>
      </c>
      <c r="C1247" s="1">
        <f t="shared" si="213"/>
        <v>0</v>
      </c>
      <c r="D1247" s="1">
        <f t="shared" si="214"/>
        <v>0</v>
      </c>
      <c r="E1247" s="1">
        <f t="shared" si="215"/>
        <v>0</v>
      </c>
      <c r="F1247" s="1" t="str">
        <f t="shared" ca="1" si="217"/>
        <v/>
      </c>
      <c r="G1247" s="1">
        <f t="shared" ca="1" si="218"/>
        <v>0</v>
      </c>
      <c r="H1247" s="1">
        <f ca="1">IF(AND(G1246&gt;0,G1247&gt;G1246,NOT(ISERROR(MATCH(G1246,D:D,0)))),H1246+1,H1246)</f>
        <v>0</v>
      </c>
      <c r="I1247" s="1">
        <f t="shared" ca="1" si="219"/>
        <v>0</v>
      </c>
      <c r="J1247" s="7" t="str">
        <f t="shared" ca="1" si="220"/>
        <v/>
      </c>
      <c r="K1247" s="1" t="str">
        <f ca="1">IF(J1247="Linea_para_MAIL_creada_por_LuXML",IF(ISERROR(MATCH(INDIRECT(ADDRESS(ROW()-G1247,7)),D:D,0)),J1247,INDIRECT(ADDRESS(MATCH(INDIRECT(ADDRESS(ROW()-G1247,7)),D:D,0),1))),J1247)</f>
        <v/>
      </c>
      <c r="L1247" s="7">
        <f t="shared" ca="1" si="221"/>
        <v>0</v>
      </c>
      <c r="M1247" s="7" t="str">
        <f t="shared" ca="1" si="223"/>
        <v/>
      </c>
      <c r="N1247" s="7">
        <f t="shared" ca="1" si="222"/>
        <v>0</v>
      </c>
      <c r="O1247" s="9" t="str">
        <f ca="1">IF(N1247&gt;-1,INDIRECT(ADDRESS(ROW(),13)),IF(N1247&lt;N1246,CONCATENATE("&lt;page-count count=",CHAR(34),1+LARGE(N:N,1)-LARGE(N:N,2),CHAR(34),"/&gt;"),INDIRECT(ADDRESS(ROW()-1,13))))</f>
        <v/>
      </c>
      <c r="P1247" s="1">
        <f>IF(ROW()&lt;$S$4+2,IF('XML a procesar'!A1246="",P1246,IF(MID('XML a procesar'!A1246,1,1)="&lt;",P1246,P1246+1)),P1246)</f>
        <v>1</v>
      </c>
    </row>
    <row r="1248" spans="1:16" x14ac:dyDescent="0.25">
      <c r="A1248" s="1" t="str">
        <f>IF('XML a procesar'!A1247&gt;0,'XML a procesar'!A1247,"")</f>
        <v/>
      </c>
      <c r="B1248" s="7">
        <f t="shared" si="216"/>
        <v>0</v>
      </c>
      <c r="C1248" s="1">
        <f t="shared" si="213"/>
        <v>0</v>
      </c>
      <c r="D1248" s="1">
        <f t="shared" si="214"/>
        <v>0</v>
      </c>
      <c r="E1248" s="1">
        <f t="shared" si="215"/>
        <v>0</v>
      </c>
      <c r="F1248" s="1" t="str">
        <f t="shared" ca="1" si="217"/>
        <v/>
      </c>
      <c r="G1248" s="1">
        <f t="shared" ca="1" si="218"/>
        <v>0</v>
      </c>
      <c r="H1248" s="1">
        <f ca="1">IF(AND(G1247&gt;0,G1248&gt;G1247,NOT(ISERROR(MATCH(G1247,D:D,0)))),H1247+1,H1247)</f>
        <v>0</v>
      </c>
      <c r="I1248" s="1">
        <f t="shared" ca="1" si="219"/>
        <v>0</v>
      </c>
      <c r="J1248" s="7" t="str">
        <f t="shared" ca="1" si="220"/>
        <v/>
      </c>
      <c r="K1248" s="1" t="str">
        <f ca="1">IF(J1248="Linea_para_MAIL_creada_por_LuXML",IF(ISERROR(MATCH(INDIRECT(ADDRESS(ROW()-G1248,7)),D:D,0)),J1248,INDIRECT(ADDRESS(MATCH(INDIRECT(ADDRESS(ROW()-G1248,7)),D:D,0),1))),J1248)</f>
        <v/>
      </c>
      <c r="L1248" s="7">
        <f t="shared" ca="1" si="221"/>
        <v>0</v>
      </c>
      <c r="M1248" s="7" t="str">
        <f t="shared" ca="1" si="223"/>
        <v/>
      </c>
      <c r="N1248" s="7">
        <f t="shared" ca="1" si="222"/>
        <v>0</v>
      </c>
      <c r="O1248" s="9" t="str">
        <f ca="1">IF(N1248&gt;-1,INDIRECT(ADDRESS(ROW(),13)),IF(N1248&lt;N1247,CONCATENATE("&lt;page-count count=",CHAR(34),1+LARGE(N:N,1)-LARGE(N:N,2),CHAR(34),"/&gt;"),INDIRECT(ADDRESS(ROW()-1,13))))</f>
        <v/>
      </c>
      <c r="P1248" s="1">
        <f>IF(ROW()&lt;$S$4+2,IF('XML a procesar'!A1247="",P1247,IF(MID('XML a procesar'!A1247,1,1)="&lt;",P1247,P1247+1)),P1247)</f>
        <v>1</v>
      </c>
    </row>
    <row r="1249" spans="1:16" x14ac:dyDescent="0.25">
      <c r="A1249" s="1" t="str">
        <f>IF('XML a procesar'!A1248&gt;0,'XML a procesar'!A1248,"")</f>
        <v/>
      </c>
      <c r="B1249" s="7">
        <f t="shared" si="216"/>
        <v>0</v>
      </c>
      <c r="C1249" s="1">
        <f t="shared" si="213"/>
        <v>0</v>
      </c>
      <c r="D1249" s="1">
        <f t="shared" si="214"/>
        <v>0</v>
      </c>
      <c r="E1249" s="1">
        <f t="shared" si="215"/>
        <v>0</v>
      </c>
      <c r="F1249" s="1" t="str">
        <f t="shared" ca="1" si="217"/>
        <v/>
      </c>
      <c r="G1249" s="1">
        <f t="shared" ca="1" si="218"/>
        <v>0</v>
      </c>
      <c r="H1249" s="1">
        <f ca="1">IF(AND(G1248&gt;0,G1249&gt;G1248,NOT(ISERROR(MATCH(G1248,D:D,0)))),H1248+1,H1248)</f>
        <v>0</v>
      </c>
      <c r="I1249" s="1">
        <f t="shared" ca="1" si="219"/>
        <v>0</v>
      </c>
      <c r="J1249" s="7" t="str">
        <f t="shared" ca="1" si="220"/>
        <v/>
      </c>
      <c r="K1249" s="1" t="str">
        <f ca="1">IF(J1249="Linea_para_MAIL_creada_por_LuXML",IF(ISERROR(MATCH(INDIRECT(ADDRESS(ROW()-G1249,7)),D:D,0)),J1249,INDIRECT(ADDRESS(MATCH(INDIRECT(ADDRESS(ROW()-G1249,7)),D:D,0),1))),J1249)</f>
        <v/>
      </c>
      <c r="L1249" s="7">
        <f t="shared" ca="1" si="221"/>
        <v>0</v>
      </c>
      <c r="M1249" s="7" t="str">
        <f t="shared" ca="1" si="223"/>
        <v/>
      </c>
      <c r="N1249" s="7">
        <f t="shared" ca="1" si="222"/>
        <v>0</v>
      </c>
      <c r="O1249" s="9" t="str">
        <f ca="1">IF(N1249&gt;-1,INDIRECT(ADDRESS(ROW(),13)),IF(N1249&lt;N1248,CONCATENATE("&lt;page-count count=",CHAR(34),1+LARGE(N:N,1)-LARGE(N:N,2),CHAR(34),"/&gt;"),INDIRECT(ADDRESS(ROW()-1,13))))</f>
        <v/>
      </c>
      <c r="P1249" s="1">
        <f>IF(ROW()&lt;$S$4+2,IF('XML a procesar'!A1248="",P1248,IF(MID('XML a procesar'!A1248,1,1)="&lt;",P1248,P1248+1)),P1248)</f>
        <v>1</v>
      </c>
    </row>
    <row r="1250" spans="1:16" x14ac:dyDescent="0.25">
      <c r="A1250" s="1" t="str">
        <f>IF('XML a procesar'!A1249&gt;0,'XML a procesar'!A1249,"")</f>
        <v/>
      </c>
      <c r="B1250" s="7">
        <f t="shared" si="216"/>
        <v>0</v>
      </c>
      <c r="C1250" s="1">
        <f t="shared" si="213"/>
        <v>0</v>
      </c>
      <c r="D1250" s="1">
        <f t="shared" si="214"/>
        <v>0</v>
      </c>
      <c r="E1250" s="1">
        <f t="shared" si="215"/>
        <v>0</v>
      </c>
      <c r="F1250" s="1" t="str">
        <f t="shared" ca="1" si="217"/>
        <v/>
      </c>
      <c r="G1250" s="1">
        <f t="shared" ca="1" si="218"/>
        <v>0</v>
      </c>
      <c r="H1250" s="1">
        <f ca="1">IF(AND(G1249&gt;0,G1250&gt;G1249,NOT(ISERROR(MATCH(G1249,D:D,0)))),H1249+1,H1249)</f>
        <v>0</v>
      </c>
      <c r="I1250" s="1">
        <f t="shared" ca="1" si="219"/>
        <v>0</v>
      </c>
      <c r="J1250" s="7" t="str">
        <f t="shared" ca="1" si="220"/>
        <v/>
      </c>
      <c r="K1250" s="1" t="str">
        <f ca="1">IF(J1250="Linea_para_MAIL_creada_por_LuXML",IF(ISERROR(MATCH(INDIRECT(ADDRESS(ROW()-G1250,7)),D:D,0)),J1250,INDIRECT(ADDRESS(MATCH(INDIRECT(ADDRESS(ROW()-G1250,7)),D:D,0),1))),J1250)</f>
        <v/>
      </c>
      <c r="L1250" s="7">
        <f t="shared" ca="1" si="221"/>
        <v>0</v>
      </c>
      <c r="M1250" s="7" t="str">
        <f t="shared" ca="1" si="223"/>
        <v/>
      </c>
      <c r="N1250" s="7">
        <f t="shared" ca="1" si="222"/>
        <v>0</v>
      </c>
      <c r="O1250" s="9" t="str">
        <f ca="1">IF(N1250&gt;-1,INDIRECT(ADDRESS(ROW(),13)),IF(N1250&lt;N1249,CONCATENATE("&lt;page-count count=",CHAR(34),1+LARGE(N:N,1)-LARGE(N:N,2),CHAR(34),"/&gt;"),INDIRECT(ADDRESS(ROW()-1,13))))</f>
        <v/>
      </c>
      <c r="P1250" s="1">
        <f>IF(ROW()&lt;$S$4+2,IF('XML a procesar'!A1249="",P1249,IF(MID('XML a procesar'!A1249,1,1)="&lt;",P1249,P1249+1)),P1249)</f>
        <v>1</v>
      </c>
    </row>
    <row r="1251" spans="1:16" x14ac:dyDescent="0.25">
      <c r="A1251" s="1" t="str">
        <f>IF('XML a procesar'!A1250&gt;0,'XML a procesar'!A1250,"")</f>
        <v/>
      </c>
      <c r="B1251" s="7">
        <f t="shared" si="216"/>
        <v>0</v>
      </c>
      <c r="C1251" s="1">
        <f t="shared" si="213"/>
        <v>0</v>
      </c>
      <c r="D1251" s="1">
        <f t="shared" si="214"/>
        <v>0</v>
      </c>
      <c r="E1251" s="1">
        <f t="shared" si="215"/>
        <v>0</v>
      </c>
      <c r="F1251" s="1" t="str">
        <f t="shared" ca="1" si="217"/>
        <v/>
      </c>
      <c r="G1251" s="1">
        <f t="shared" ca="1" si="218"/>
        <v>0</v>
      </c>
      <c r="H1251" s="1">
        <f ca="1">IF(AND(G1250&gt;0,G1251&gt;G1250,NOT(ISERROR(MATCH(G1250,D:D,0)))),H1250+1,H1250)</f>
        <v>0</v>
      </c>
      <c r="I1251" s="1">
        <f t="shared" ca="1" si="219"/>
        <v>0</v>
      </c>
      <c r="J1251" s="7" t="str">
        <f t="shared" ca="1" si="220"/>
        <v/>
      </c>
      <c r="K1251" s="1" t="str">
        <f ca="1">IF(J1251="Linea_para_MAIL_creada_por_LuXML",IF(ISERROR(MATCH(INDIRECT(ADDRESS(ROW()-G1251,7)),D:D,0)),J1251,INDIRECT(ADDRESS(MATCH(INDIRECT(ADDRESS(ROW()-G1251,7)),D:D,0),1))),J1251)</f>
        <v/>
      </c>
      <c r="L1251" s="7">
        <f t="shared" ca="1" si="221"/>
        <v>0</v>
      </c>
      <c r="M1251" s="7" t="str">
        <f t="shared" ca="1" si="223"/>
        <v/>
      </c>
      <c r="N1251" s="7">
        <f t="shared" ca="1" si="222"/>
        <v>0</v>
      </c>
      <c r="O1251" s="9" t="str">
        <f ca="1">IF(N1251&gt;-1,INDIRECT(ADDRESS(ROW(),13)),IF(N1251&lt;N1250,CONCATENATE("&lt;page-count count=",CHAR(34),1+LARGE(N:N,1)-LARGE(N:N,2),CHAR(34),"/&gt;"),INDIRECT(ADDRESS(ROW()-1,13))))</f>
        <v/>
      </c>
      <c r="P1251" s="1">
        <f>IF(ROW()&lt;$S$4+2,IF('XML a procesar'!A1250="",P1250,IF(MID('XML a procesar'!A1250,1,1)="&lt;",P1250,P1250+1)),P1250)</f>
        <v>1</v>
      </c>
    </row>
    <row r="1252" spans="1:16" x14ac:dyDescent="0.25">
      <c r="A1252" s="1" t="str">
        <f>IF('XML a procesar'!A1251&gt;0,'XML a procesar'!A1251,"")</f>
        <v/>
      </c>
      <c r="B1252" s="7">
        <f t="shared" si="216"/>
        <v>0</v>
      </c>
      <c r="C1252" s="1">
        <f t="shared" si="213"/>
        <v>0</v>
      </c>
      <c r="D1252" s="1">
        <f t="shared" si="214"/>
        <v>0</v>
      </c>
      <c r="E1252" s="1">
        <f t="shared" si="215"/>
        <v>0</v>
      </c>
      <c r="F1252" s="1" t="str">
        <f t="shared" ca="1" si="217"/>
        <v/>
      </c>
      <c r="G1252" s="1">
        <f t="shared" ca="1" si="218"/>
        <v>0</v>
      </c>
      <c r="H1252" s="1">
        <f ca="1">IF(AND(G1251&gt;0,G1252&gt;G1251,NOT(ISERROR(MATCH(G1251,D:D,0)))),H1251+1,H1251)</f>
        <v>0</v>
      </c>
      <c r="I1252" s="1">
        <f t="shared" ca="1" si="219"/>
        <v>0</v>
      </c>
      <c r="J1252" s="7" t="str">
        <f t="shared" ca="1" si="220"/>
        <v/>
      </c>
      <c r="K1252" s="1" t="str">
        <f ca="1">IF(J1252="Linea_para_MAIL_creada_por_LuXML",IF(ISERROR(MATCH(INDIRECT(ADDRESS(ROW()-G1252,7)),D:D,0)),J1252,INDIRECT(ADDRESS(MATCH(INDIRECT(ADDRESS(ROW()-G1252,7)),D:D,0),1))),J1252)</f>
        <v/>
      </c>
      <c r="L1252" s="7">
        <f t="shared" ca="1" si="221"/>
        <v>0</v>
      </c>
      <c r="M1252" s="7" t="str">
        <f t="shared" ca="1" si="223"/>
        <v/>
      </c>
      <c r="N1252" s="7">
        <f t="shared" ca="1" si="222"/>
        <v>0</v>
      </c>
      <c r="O1252" s="9" t="str">
        <f ca="1">IF(N1252&gt;-1,INDIRECT(ADDRESS(ROW(),13)),IF(N1252&lt;N1251,CONCATENATE("&lt;page-count count=",CHAR(34),1+LARGE(N:N,1)-LARGE(N:N,2),CHAR(34),"/&gt;"),INDIRECT(ADDRESS(ROW()-1,13))))</f>
        <v/>
      </c>
      <c r="P1252" s="1">
        <f>IF(ROW()&lt;$S$4+2,IF('XML a procesar'!A1251="",P1251,IF(MID('XML a procesar'!A1251,1,1)="&lt;",P1251,P1251+1)),P1251)</f>
        <v>1</v>
      </c>
    </row>
    <row r="1253" spans="1:16" x14ac:dyDescent="0.25">
      <c r="A1253" s="1" t="str">
        <f>IF('XML a procesar'!A1252&gt;0,'XML a procesar'!A1252,"")</f>
        <v/>
      </c>
      <c r="B1253" s="7">
        <f t="shared" si="216"/>
        <v>0</v>
      </c>
      <c r="C1253" s="1">
        <f t="shared" si="213"/>
        <v>0</v>
      </c>
      <c r="D1253" s="1">
        <f t="shared" si="214"/>
        <v>0</v>
      </c>
      <c r="E1253" s="1">
        <f t="shared" si="215"/>
        <v>0</v>
      </c>
      <c r="F1253" s="1" t="str">
        <f t="shared" ca="1" si="217"/>
        <v/>
      </c>
      <c r="G1253" s="1">
        <f t="shared" ca="1" si="218"/>
        <v>0</v>
      </c>
      <c r="H1253" s="1">
        <f ca="1">IF(AND(G1252&gt;0,G1253&gt;G1252,NOT(ISERROR(MATCH(G1252,D:D,0)))),H1252+1,H1252)</f>
        <v>0</v>
      </c>
      <c r="I1253" s="1">
        <f t="shared" ca="1" si="219"/>
        <v>0</v>
      </c>
      <c r="J1253" s="7" t="str">
        <f t="shared" ca="1" si="220"/>
        <v/>
      </c>
      <c r="K1253" s="1" t="str">
        <f ca="1">IF(J1253="Linea_para_MAIL_creada_por_LuXML",IF(ISERROR(MATCH(INDIRECT(ADDRESS(ROW()-G1253,7)),D:D,0)),J1253,INDIRECT(ADDRESS(MATCH(INDIRECT(ADDRESS(ROW()-G1253,7)),D:D,0),1))),J1253)</f>
        <v/>
      </c>
      <c r="L1253" s="7">
        <f t="shared" ca="1" si="221"/>
        <v>0</v>
      </c>
      <c r="M1253" s="7" t="str">
        <f t="shared" ca="1" si="223"/>
        <v/>
      </c>
      <c r="N1253" s="7">
        <f t="shared" ca="1" si="222"/>
        <v>0</v>
      </c>
      <c r="O1253" s="9" t="str">
        <f ca="1">IF(N1253&gt;-1,INDIRECT(ADDRESS(ROW(),13)),IF(N1253&lt;N1252,CONCATENATE("&lt;page-count count=",CHAR(34),1+LARGE(N:N,1)-LARGE(N:N,2),CHAR(34),"/&gt;"),INDIRECT(ADDRESS(ROW()-1,13))))</f>
        <v/>
      </c>
      <c r="P1253" s="1">
        <f>IF(ROW()&lt;$S$4+2,IF('XML a procesar'!A1252="",P1252,IF(MID('XML a procesar'!A1252,1,1)="&lt;",P1252,P1252+1)),P1252)</f>
        <v>1</v>
      </c>
    </row>
    <row r="1254" spans="1:16" x14ac:dyDescent="0.25">
      <c r="A1254" s="1" t="str">
        <f>IF('XML a procesar'!A1253&gt;0,'XML a procesar'!A1253,"")</f>
        <v/>
      </c>
      <c r="B1254" s="7">
        <f t="shared" si="216"/>
        <v>0</v>
      </c>
      <c r="C1254" s="1">
        <f t="shared" si="213"/>
        <v>0</v>
      </c>
      <c r="D1254" s="1">
        <f t="shared" si="214"/>
        <v>0</v>
      </c>
      <c r="E1254" s="1">
        <f t="shared" si="215"/>
        <v>0</v>
      </c>
      <c r="F1254" s="1" t="str">
        <f t="shared" ca="1" si="217"/>
        <v/>
      </c>
      <c r="G1254" s="1">
        <f t="shared" ca="1" si="218"/>
        <v>0</v>
      </c>
      <c r="H1254" s="1">
        <f ca="1">IF(AND(G1253&gt;0,G1254&gt;G1253,NOT(ISERROR(MATCH(G1253,D:D,0)))),H1253+1,H1253)</f>
        <v>0</v>
      </c>
      <c r="I1254" s="1">
        <f t="shared" ca="1" si="219"/>
        <v>0</v>
      </c>
      <c r="J1254" s="7" t="str">
        <f t="shared" ca="1" si="220"/>
        <v/>
      </c>
      <c r="K1254" s="1" t="str">
        <f ca="1">IF(J1254="Linea_para_MAIL_creada_por_LuXML",IF(ISERROR(MATCH(INDIRECT(ADDRESS(ROW()-G1254,7)),D:D,0)),J1254,INDIRECT(ADDRESS(MATCH(INDIRECT(ADDRESS(ROW()-G1254,7)),D:D,0),1))),J1254)</f>
        <v/>
      </c>
      <c r="L1254" s="7">
        <f t="shared" ca="1" si="221"/>
        <v>0</v>
      </c>
      <c r="M1254" s="7" t="str">
        <f t="shared" ca="1" si="223"/>
        <v/>
      </c>
      <c r="N1254" s="7">
        <f t="shared" ca="1" si="222"/>
        <v>0</v>
      </c>
      <c r="O1254" s="9" t="str">
        <f ca="1">IF(N1254&gt;-1,INDIRECT(ADDRESS(ROW(),13)),IF(N1254&lt;N1253,CONCATENATE("&lt;page-count count=",CHAR(34),1+LARGE(N:N,1)-LARGE(N:N,2),CHAR(34),"/&gt;"),INDIRECT(ADDRESS(ROW()-1,13))))</f>
        <v/>
      </c>
      <c r="P1254" s="1">
        <f>IF(ROW()&lt;$S$4+2,IF('XML a procesar'!A1253="",P1253,IF(MID('XML a procesar'!A1253,1,1)="&lt;",P1253,P1253+1)),P1253)</f>
        <v>1</v>
      </c>
    </row>
    <row r="1255" spans="1:16" x14ac:dyDescent="0.25">
      <c r="A1255" s="1" t="str">
        <f>IF('XML a procesar'!A1254&gt;0,'XML a procesar'!A1254,"")</f>
        <v/>
      </c>
      <c r="B1255" s="7">
        <f t="shared" si="216"/>
        <v>0</v>
      </c>
      <c r="C1255" s="1">
        <f t="shared" si="213"/>
        <v>0</v>
      </c>
      <c r="D1255" s="1">
        <f t="shared" si="214"/>
        <v>0</v>
      </c>
      <c r="E1255" s="1">
        <f t="shared" si="215"/>
        <v>0</v>
      </c>
      <c r="F1255" s="1" t="str">
        <f t="shared" ca="1" si="217"/>
        <v/>
      </c>
      <c r="G1255" s="1">
        <f t="shared" ca="1" si="218"/>
        <v>0</v>
      </c>
      <c r="H1255" s="1">
        <f ca="1">IF(AND(G1254&gt;0,G1255&gt;G1254,NOT(ISERROR(MATCH(G1254,D:D,0)))),H1254+1,H1254)</f>
        <v>0</v>
      </c>
      <c r="I1255" s="1">
        <f t="shared" ca="1" si="219"/>
        <v>0</v>
      </c>
      <c r="J1255" s="7" t="str">
        <f t="shared" ca="1" si="220"/>
        <v/>
      </c>
      <c r="K1255" s="1" t="str">
        <f ca="1">IF(J1255="Linea_para_MAIL_creada_por_LuXML",IF(ISERROR(MATCH(INDIRECT(ADDRESS(ROW()-G1255,7)),D:D,0)),J1255,INDIRECT(ADDRESS(MATCH(INDIRECT(ADDRESS(ROW()-G1255,7)),D:D,0),1))),J1255)</f>
        <v/>
      </c>
      <c r="L1255" s="7">
        <f t="shared" ca="1" si="221"/>
        <v>0</v>
      </c>
      <c r="M1255" s="7" t="str">
        <f t="shared" ca="1" si="223"/>
        <v/>
      </c>
      <c r="N1255" s="7">
        <f t="shared" ca="1" si="222"/>
        <v>0</v>
      </c>
      <c r="O1255" s="9" t="str">
        <f ca="1">IF(N1255&gt;-1,INDIRECT(ADDRESS(ROW(),13)),IF(N1255&lt;N1254,CONCATENATE("&lt;page-count count=",CHAR(34),1+LARGE(N:N,1)-LARGE(N:N,2),CHAR(34),"/&gt;"),INDIRECT(ADDRESS(ROW()-1,13))))</f>
        <v/>
      </c>
      <c r="P1255" s="1">
        <f>IF(ROW()&lt;$S$4+2,IF('XML a procesar'!A1254="",P1254,IF(MID('XML a procesar'!A1254,1,1)="&lt;",P1254,P1254+1)),P1254)</f>
        <v>1</v>
      </c>
    </row>
    <row r="1256" spans="1:16" x14ac:dyDescent="0.25">
      <c r="A1256" s="1" t="str">
        <f>IF('XML a procesar'!A1255&gt;0,'XML a procesar'!A1255,"")</f>
        <v/>
      </c>
      <c r="B1256" s="7">
        <f t="shared" si="216"/>
        <v>0</v>
      </c>
      <c r="C1256" s="1">
        <f t="shared" si="213"/>
        <v>0</v>
      </c>
      <c r="D1256" s="1">
        <f t="shared" si="214"/>
        <v>0</v>
      </c>
      <c r="E1256" s="1">
        <f t="shared" si="215"/>
        <v>0</v>
      </c>
      <c r="F1256" s="1" t="str">
        <f t="shared" ca="1" si="217"/>
        <v/>
      </c>
      <c r="G1256" s="1">
        <f t="shared" ca="1" si="218"/>
        <v>0</v>
      </c>
      <c r="H1256" s="1">
        <f ca="1">IF(AND(G1255&gt;0,G1256&gt;G1255,NOT(ISERROR(MATCH(G1255,D:D,0)))),H1255+1,H1255)</f>
        <v>0</v>
      </c>
      <c r="I1256" s="1">
        <f t="shared" ca="1" si="219"/>
        <v>0</v>
      </c>
      <c r="J1256" s="7" t="str">
        <f t="shared" ca="1" si="220"/>
        <v/>
      </c>
      <c r="K1256" s="1" t="str">
        <f ca="1">IF(J1256="Linea_para_MAIL_creada_por_LuXML",IF(ISERROR(MATCH(INDIRECT(ADDRESS(ROW()-G1256,7)),D:D,0)),J1256,INDIRECT(ADDRESS(MATCH(INDIRECT(ADDRESS(ROW()-G1256,7)),D:D,0),1))),J1256)</f>
        <v/>
      </c>
      <c r="L1256" s="7">
        <f t="shared" ca="1" si="221"/>
        <v>0</v>
      </c>
      <c r="M1256" s="7" t="str">
        <f t="shared" ca="1" si="223"/>
        <v/>
      </c>
      <c r="N1256" s="7">
        <f t="shared" ca="1" si="222"/>
        <v>0</v>
      </c>
      <c r="O1256" s="9" t="str">
        <f ca="1">IF(N1256&gt;-1,INDIRECT(ADDRESS(ROW(),13)),IF(N1256&lt;N1255,CONCATENATE("&lt;page-count count=",CHAR(34),1+LARGE(N:N,1)-LARGE(N:N,2),CHAR(34),"/&gt;"),INDIRECT(ADDRESS(ROW()-1,13))))</f>
        <v/>
      </c>
      <c r="P1256" s="1">
        <f>IF(ROW()&lt;$S$4+2,IF('XML a procesar'!A1255="",P1255,IF(MID('XML a procesar'!A1255,1,1)="&lt;",P1255,P1255+1)),P1255)</f>
        <v>1</v>
      </c>
    </row>
    <row r="1257" spans="1:16" x14ac:dyDescent="0.25">
      <c r="A1257" s="1" t="str">
        <f>IF('XML a procesar'!A1256&gt;0,'XML a procesar'!A1256,"")</f>
        <v/>
      </c>
      <c r="B1257" s="7">
        <f t="shared" si="216"/>
        <v>0</v>
      </c>
      <c r="C1257" s="1">
        <f t="shared" ref="C1257:C1320" si="224">IF(LEFT(A1256,16)="&lt;contrib contrib",C1256+1,IF(LEFT(A1256,16)="&lt;/contrib-group&gt;",0,IF(LEFT(A1256,10)="&lt;/contrib&gt;",C1256,C1256)))</f>
        <v>0</v>
      </c>
      <c r="D1257" s="1">
        <f t="shared" ref="D1257:D1320" si="225">IF(AND(C1257&gt;0,LEFT(A1257,7)="&lt;email&gt;",ISNUMBER(SEARCH("@",A1257,1))),C1257,IF(LEFT(A1257,10)="&lt;alt-text&gt;",-1,0))</f>
        <v>0</v>
      </c>
      <c r="E1257" s="1">
        <f t="shared" ref="E1257:E1320" si="226">IF(D1257=0,E1256,E1256+1)</f>
        <v>0</v>
      </c>
      <c r="F1257" s="1" t="str">
        <f t="shared" ca="1" si="217"/>
        <v/>
      </c>
      <c r="G1257" s="1">
        <f t="shared" ca="1" si="218"/>
        <v>0</v>
      </c>
      <c r="H1257" s="1">
        <f ca="1">IF(AND(G1256&gt;0,G1257&gt;G1256,NOT(ISERROR(MATCH(G1256,D:D,0)))),H1256+1,H1256)</f>
        <v>0</v>
      </c>
      <c r="I1257" s="1">
        <f t="shared" ca="1" si="219"/>
        <v>0</v>
      </c>
      <c r="J1257" s="7" t="str">
        <f t="shared" ca="1" si="220"/>
        <v/>
      </c>
      <c r="K1257" s="1" t="str">
        <f ca="1">IF(J1257="Linea_para_MAIL_creada_por_LuXML",IF(ISERROR(MATCH(INDIRECT(ADDRESS(ROW()-G1257,7)),D:D,0)),J1257,INDIRECT(ADDRESS(MATCH(INDIRECT(ADDRESS(ROW()-G1257,7)),D:D,0),1))),J1257)</f>
        <v/>
      </c>
      <c r="L1257" s="7">
        <f t="shared" ca="1" si="221"/>
        <v>0</v>
      </c>
      <c r="M1257" s="7" t="str">
        <f t="shared" ca="1" si="223"/>
        <v/>
      </c>
      <c r="N1257" s="7">
        <f t="shared" ca="1" si="222"/>
        <v>0</v>
      </c>
      <c r="O1257" s="9" t="str">
        <f ca="1">IF(N1257&gt;-1,INDIRECT(ADDRESS(ROW(),13)),IF(N1257&lt;N1256,CONCATENATE("&lt;page-count count=",CHAR(34),1+LARGE(N:N,1)-LARGE(N:N,2),CHAR(34),"/&gt;"),INDIRECT(ADDRESS(ROW()-1,13))))</f>
        <v/>
      </c>
      <c r="P1257" s="1">
        <f>IF(ROW()&lt;$S$4+2,IF('XML a procesar'!A1256="",P1256,IF(MID('XML a procesar'!A1256,1,1)="&lt;",P1256,P1256+1)),P1256)</f>
        <v>1</v>
      </c>
    </row>
    <row r="1258" spans="1:16" x14ac:dyDescent="0.25">
      <c r="A1258" s="1" t="str">
        <f>IF('XML a procesar'!A1257&gt;0,'XML a procesar'!A1257,"")</f>
        <v/>
      </c>
      <c r="B1258" s="7">
        <f t="shared" si="216"/>
        <v>0</v>
      </c>
      <c r="C1258" s="1">
        <f t="shared" si="224"/>
        <v>0</v>
      </c>
      <c r="D1258" s="1">
        <f t="shared" si="225"/>
        <v>0</v>
      </c>
      <c r="E1258" s="1">
        <f t="shared" si="226"/>
        <v>0</v>
      </c>
      <c r="F1258" s="1" t="str">
        <f t="shared" ca="1" si="217"/>
        <v/>
      </c>
      <c r="G1258" s="1">
        <f t="shared" ca="1" si="218"/>
        <v>0</v>
      </c>
      <c r="H1258" s="1">
        <f ca="1">IF(AND(G1257&gt;0,G1258&gt;G1257,NOT(ISERROR(MATCH(G1257,D:D,0)))),H1257+1,H1257)</f>
        <v>0</v>
      </c>
      <c r="I1258" s="1">
        <f t="shared" ca="1" si="219"/>
        <v>0</v>
      </c>
      <c r="J1258" s="7" t="str">
        <f t="shared" ca="1" si="220"/>
        <v/>
      </c>
      <c r="K1258" s="1" t="str">
        <f ca="1">IF(J1258="Linea_para_MAIL_creada_por_LuXML",IF(ISERROR(MATCH(INDIRECT(ADDRESS(ROW()-G1258,7)),D:D,0)),J1258,INDIRECT(ADDRESS(MATCH(INDIRECT(ADDRESS(ROW()-G1258,7)),D:D,0),1))),J1258)</f>
        <v/>
      </c>
      <c r="L1258" s="7">
        <f t="shared" ca="1" si="221"/>
        <v>0</v>
      </c>
      <c r="M1258" s="7" t="str">
        <f t="shared" ca="1" si="223"/>
        <v/>
      </c>
      <c r="N1258" s="7">
        <f t="shared" ca="1" si="222"/>
        <v>0</v>
      </c>
      <c r="O1258" s="9" t="str">
        <f ca="1">IF(N1258&gt;-1,INDIRECT(ADDRESS(ROW(),13)),IF(N1258&lt;N1257,CONCATENATE("&lt;page-count count=",CHAR(34),1+LARGE(N:N,1)-LARGE(N:N,2),CHAR(34),"/&gt;"),INDIRECT(ADDRESS(ROW()-1,13))))</f>
        <v/>
      </c>
      <c r="P1258" s="1">
        <f>IF(ROW()&lt;$S$4+2,IF('XML a procesar'!A1257="",P1257,IF(MID('XML a procesar'!A1257,1,1)="&lt;",P1257,P1257+1)),P1257)</f>
        <v>1</v>
      </c>
    </row>
    <row r="1259" spans="1:16" x14ac:dyDescent="0.25">
      <c r="A1259" s="1" t="str">
        <f>IF('XML a procesar'!A1258&gt;0,'XML a procesar'!A1258,"")</f>
        <v/>
      </c>
      <c r="B1259" s="7">
        <f t="shared" si="216"/>
        <v>0</v>
      </c>
      <c r="C1259" s="1">
        <f t="shared" si="224"/>
        <v>0</v>
      </c>
      <c r="D1259" s="1">
        <f t="shared" si="225"/>
        <v>0</v>
      </c>
      <c r="E1259" s="1">
        <f t="shared" si="226"/>
        <v>0</v>
      </c>
      <c r="F1259" s="1" t="str">
        <f t="shared" ca="1" si="217"/>
        <v/>
      </c>
      <c r="G1259" s="1">
        <f t="shared" ca="1" si="218"/>
        <v>0</v>
      </c>
      <c r="H1259" s="1">
        <f ca="1">IF(AND(G1258&gt;0,G1259&gt;G1258,NOT(ISERROR(MATCH(G1258,D:D,0)))),H1258+1,H1258)</f>
        <v>0</v>
      </c>
      <c r="I1259" s="1">
        <f t="shared" ca="1" si="219"/>
        <v>0</v>
      </c>
      <c r="J1259" s="7" t="str">
        <f t="shared" ca="1" si="220"/>
        <v/>
      </c>
      <c r="K1259" s="1" t="str">
        <f ca="1">IF(J1259="Linea_para_MAIL_creada_por_LuXML",IF(ISERROR(MATCH(INDIRECT(ADDRESS(ROW()-G1259,7)),D:D,0)),J1259,INDIRECT(ADDRESS(MATCH(INDIRECT(ADDRESS(ROW()-G1259,7)),D:D,0),1))),J1259)</f>
        <v/>
      </c>
      <c r="L1259" s="7">
        <f t="shared" ca="1" si="221"/>
        <v>0</v>
      </c>
      <c r="M1259" s="7" t="str">
        <f t="shared" ca="1" si="223"/>
        <v/>
      </c>
      <c r="N1259" s="7">
        <f t="shared" ca="1" si="222"/>
        <v>0</v>
      </c>
      <c r="O1259" s="9" t="str">
        <f ca="1">IF(N1259&gt;-1,INDIRECT(ADDRESS(ROW(),13)),IF(N1259&lt;N1258,CONCATENATE("&lt;page-count count=",CHAR(34),1+LARGE(N:N,1)-LARGE(N:N,2),CHAR(34),"/&gt;"),INDIRECT(ADDRESS(ROW()-1,13))))</f>
        <v/>
      </c>
      <c r="P1259" s="1">
        <f>IF(ROW()&lt;$S$4+2,IF('XML a procesar'!A1258="",P1258,IF(MID('XML a procesar'!A1258,1,1)="&lt;",P1258,P1258+1)),P1258)</f>
        <v>1</v>
      </c>
    </row>
    <row r="1260" spans="1:16" x14ac:dyDescent="0.25">
      <c r="A1260" s="1" t="str">
        <f>IF('XML a procesar'!A1259&gt;0,'XML a procesar'!A1259,"")</f>
        <v/>
      </c>
      <c r="B1260" s="7">
        <f t="shared" si="216"/>
        <v>0</v>
      </c>
      <c r="C1260" s="1">
        <f t="shared" si="224"/>
        <v>0</v>
      </c>
      <c r="D1260" s="1">
        <f t="shared" si="225"/>
        <v>0</v>
      </c>
      <c r="E1260" s="1">
        <f t="shared" si="226"/>
        <v>0</v>
      </c>
      <c r="F1260" s="1" t="str">
        <f t="shared" ca="1" si="217"/>
        <v/>
      </c>
      <c r="G1260" s="1">
        <f t="shared" ca="1" si="218"/>
        <v>0</v>
      </c>
      <c r="H1260" s="1">
        <f ca="1">IF(AND(G1259&gt;0,G1260&gt;G1259,NOT(ISERROR(MATCH(G1259,D:D,0)))),H1259+1,H1259)</f>
        <v>0</v>
      </c>
      <c r="I1260" s="1">
        <f t="shared" ca="1" si="219"/>
        <v>0</v>
      </c>
      <c r="J1260" s="7" t="str">
        <f t="shared" ca="1" si="220"/>
        <v/>
      </c>
      <c r="K1260" s="1" t="str">
        <f ca="1">IF(J1260="Linea_para_MAIL_creada_por_LuXML",IF(ISERROR(MATCH(INDIRECT(ADDRESS(ROW()-G1260,7)),D:D,0)),J1260,INDIRECT(ADDRESS(MATCH(INDIRECT(ADDRESS(ROW()-G1260,7)),D:D,0),1))),J1260)</f>
        <v/>
      </c>
      <c r="L1260" s="7">
        <f t="shared" ca="1" si="221"/>
        <v>0</v>
      </c>
      <c r="M1260" s="7" t="str">
        <f t="shared" ca="1" si="223"/>
        <v/>
      </c>
      <c r="N1260" s="7">
        <f t="shared" ca="1" si="222"/>
        <v>0</v>
      </c>
      <c r="O1260" s="9" t="str">
        <f ca="1">IF(N1260&gt;-1,INDIRECT(ADDRESS(ROW(),13)),IF(N1260&lt;N1259,CONCATENATE("&lt;page-count count=",CHAR(34),1+LARGE(N:N,1)-LARGE(N:N,2),CHAR(34),"/&gt;"),INDIRECT(ADDRESS(ROW()-1,13))))</f>
        <v/>
      </c>
      <c r="P1260" s="1">
        <f>IF(ROW()&lt;$S$4+2,IF('XML a procesar'!A1259="",P1259,IF(MID('XML a procesar'!A1259,1,1)="&lt;",P1259,P1259+1)),P1259)</f>
        <v>1</v>
      </c>
    </row>
    <row r="1261" spans="1:16" x14ac:dyDescent="0.25">
      <c r="A1261" s="1" t="str">
        <f>IF('XML a procesar'!A1260&gt;0,'XML a procesar'!A1260,"")</f>
        <v/>
      </c>
      <c r="B1261" s="7">
        <f t="shared" si="216"/>
        <v>0</v>
      </c>
      <c r="C1261" s="1">
        <f t="shared" si="224"/>
        <v>0</v>
      </c>
      <c r="D1261" s="1">
        <f t="shared" si="225"/>
        <v>0</v>
      </c>
      <c r="E1261" s="1">
        <f t="shared" si="226"/>
        <v>0</v>
      </c>
      <c r="F1261" s="1" t="str">
        <f t="shared" ca="1" si="217"/>
        <v/>
      </c>
      <c r="G1261" s="1">
        <f t="shared" ca="1" si="218"/>
        <v>0</v>
      </c>
      <c r="H1261" s="1">
        <f ca="1">IF(AND(G1260&gt;0,G1261&gt;G1260,NOT(ISERROR(MATCH(G1260,D:D,0)))),H1260+1,H1260)</f>
        <v>0</v>
      </c>
      <c r="I1261" s="1">
        <f t="shared" ca="1" si="219"/>
        <v>0</v>
      </c>
      <c r="J1261" s="7" t="str">
        <f t="shared" ca="1" si="220"/>
        <v/>
      </c>
      <c r="K1261" s="1" t="str">
        <f ca="1">IF(J1261="Linea_para_MAIL_creada_por_LuXML",IF(ISERROR(MATCH(INDIRECT(ADDRESS(ROW()-G1261,7)),D:D,0)),J1261,INDIRECT(ADDRESS(MATCH(INDIRECT(ADDRESS(ROW()-G1261,7)),D:D,0),1))),J1261)</f>
        <v/>
      </c>
      <c r="L1261" s="7">
        <f t="shared" ca="1" si="221"/>
        <v>0</v>
      </c>
      <c r="M1261" s="7" t="str">
        <f t="shared" ca="1" si="223"/>
        <v/>
      </c>
      <c r="N1261" s="7">
        <f t="shared" ca="1" si="222"/>
        <v>0</v>
      </c>
      <c r="O1261" s="9" t="str">
        <f ca="1">IF(N1261&gt;-1,INDIRECT(ADDRESS(ROW(),13)),IF(N1261&lt;N1260,CONCATENATE("&lt;page-count count=",CHAR(34),1+LARGE(N:N,1)-LARGE(N:N,2),CHAR(34),"/&gt;"),INDIRECT(ADDRESS(ROW()-1,13))))</f>
        <v/>
      </c>
      <c r="P1261" s="1">
        <f>IF(ROW()&lt;$S$4+2,IF('XML a procesar'!A1260="",P1260,IF(MID('XML a procesar'!A1260,1,1)="&lt;",P1260,P1260+1)),P1260)</f>
        <v>1</v>
      </c>
    </row>
    <row r="1262" spans="1:16" x14ac:dyDescent="0.25">
      <c r="A1262" s="1" t="str">
        <f>IF('XML a procesar'!A1261&gt;0,'XML a procesar'!A1261,"")</f>
        <v/>
      </c>
      <c r="B1262" s="7">
        <f t="shared" si="216"/>
        <v>0</v>
      </c>
      <c r="C1262" s="1">
        <f t="shared" si="224"/>
        <v>0</v>
      </c>
      <c r="D1262" s="1">
        <f t="shared" si="225"/>
        <v>0</v>
      </c>
      <c r="E1262" s="1">
        <f t="shared" si="226"/>
        <v>0</v>
      </c>
      <c r="F1262" s="1" t="str">
        <f t="shared" ca="1" si="217"/>
        <v/>
      </c>
      <c r="G1262" s="1">
        <f t="shared" ca="1" si="218"/>
        <v>0</v>
      </c>
      <c r="H1262" s="1">
        <f ca="1">IF(AND(G1261&gt;0,G1262&gt;G1261,NOT(ISERROR(MATCH(G1261,D:D,0)))),H1261+1,H1261)</f>
        <v>0</v>
      </c>
      <c r="I1262" s="1">
        <f t="shared" ca="1" si="219"/>
        <v>0</v>
      </c>
      <c r="J1262" s="7" t="str">
        <f t="shared" ca="1" si="220"/>
        <v/>
      </c>
      <c r="K1262" s="1" t="str">
        <f ca="1">IF(J1262="Linea_para_MAIL_creada_por_LuXML",IF(ISERROR(MATCH(INDIRECT(ADDRESS(ROW()-G1262,7)),D:D,0)),J1262,INDIRECT(ADDRESS(MATCH(INDIRECT(ADDRESS(ROW()-G1262,7)),D:D,0),1))),J1262)</f>
        <v/>
      </c>
      <c r="L1262" s="7">
        <f t="shared" ca="1" si="221"/>
        <v>0</v>
      </c>
      <c r="M1262" s="7" t="str">
        <f t="shared" ca="1" si="223"/>
        <v/>
      </c>
      <c r="N1262" s="7">
        <f t="shared" ca="1" si="222"/>
        <v>0</v>
      </c>
      <c r="O1262" s="9" t="str">
        <f ca="1">IF(N1262&gt;-1,INDIRECT(ADDRESS(ROW(),13)),IF(N1262&lt;N1261,CONCATENATE("&lt;page-count count=",CHAR(34),1+LARGE(N:N,1)-LARGE(N:N,2),CHAR(34),"/&gt;"),INDIRECT(ADDRESS(ROW()-1,13))))</f>
        <v/>
      </c>
      <c r="P1262" s="1">
        <f>IF(ROW()&lt;$S$4+2,IF('XML a procesar'!A1261="",P1261,IF(MID('XML a procesar'!A1261,1,1)="&lt;",P1261,P1261+1)),P1261)</f>
        <v>1</v>
      </c>
    </row>
    <row r="1263" spans="1:16" x14ac:dyDescent="0.25">
      <c r="A1263" s="1" t="str">
        <f>IF('XML a procesar'!A1262&gt;0,'XML a procesar'!A1262,"")</f>
        <v/>
      </c>
      <c r="B1263" s="7">
        <f t="shared" si="216"/>
        <v>0</v>
      </c>
      <c r="C1263" s="1">
        <f t="shared" si="224"/>
        <v>0</v>
      </c>
      <c r="D1263" s="1">
        <f t="shared" si="225"/>
        <v>0</v>
      </c>
      <c r="E1263" s="1">
        <f t="shared" si="226"/>
        <v>0</v>
      </c>
      <c r="F1263" s="1" t="str">
        <f t="shared" ca="1" si="217"/>
        <v/>
      </c>
      <c r="G1263" s="1">
        <f t="shared" ca="1" si="218"/>
        <v>0</v>
      </c>
      <c r="H1263" s="1">
        <f ca="1">IF(AND(G1262&gt;0,G1263&gt;G1262,NOT(ISERROR(MATCH(G1262,D:D,0)))),H1262+1,H1262)</f>
        <v>0</v>
      </c>
      <c r="I1263" s="1">
        <f t="shared" ca="1" si="219"/>
        <v>0</v>
      </c>
      <c r="J1263" s="7" t="str">
        <f t="shared" ca="1" si="220"/>
        <v/>
      </c>
      <c r="K1263" s="1" t="str">
        <f ca="1">IF(J1263="Linea_para_MAIL_creada_por_LuXML",IF(ISERROR(MATCH(INDIRECT(ADDRESS(ROW()-G1263,7)),D:D,0)),J1263,INDIRECT(ADDRESS(MATCH(INDIRECT(ADDRESS(ROW()-G1263,7)),D:D,0),1))),J1263)</f>
        <v/>
      </c>
      <c r="L1263" s="7">
        <f t="shared" ca="1" si="221"/>
        <v>0</v>
      </c>
      <c r="M1263" s="7" t="str">
        <f t="shared" ca="1" si="223"/>
        <v/>
      </c>
      <c r="N1263" s="7">
        <f t="shared" ca="1" si="222"/>
        <v>0</v>
      </c>
      <c r="O1263" s="9" t="str">
        <f ca="1">IF(N1263&gt;-1,INDIRECT(ADDRESS(ROW(),13)),IF(N1263&lt;N1262,CONCATENATE("&lt;page-count count=",CHAR(34),1+LARGE(N:N,1)-LARGE(N:N,2),CHAR(34),"/&gt;"),INDIRECT(ADDRESS(ROW()-1,13))))</f>
        <v/>
      </c>
      <c r="P1263" s="1">
        <f>IF(ROW()&lt;$S$4+2,IF('XML a procesar'!A1262="",P1262,IF(MID('XML a procesar'!A1262,1,1)="&lt;",P1262,P1262+1)),P1262)</f>
        <v>1</v>
      </c>
    </row>
    <row r="1264" spans="1:16" x14ac:dyDescent="0.25">
      <c r="A1264" s="1" t="str">
        <f>IF('XML a procesar'!A1263&gt;0,'XML a procesar'!A1263,"")</f>
        <v/>
      </c>
      <c r="B1264" s="7">
        <f t="shared" si="216"/>
        <v>0</v>
      </c>
      <c r="C1264" s="1">
        <f t="shared" si="224"/>
        <v>0</v>
      </c>
      <c r="D1264" s="1">
        <f t="shared" si="225"/>
        <v>0</v>
      </c>
      <c r="E1264" s="1">
        <f t="shared" si="226"/>
        <v>0</v>
      </c>
      <c r="F1264" s="1" t="str">
        <f t="shared" ca="1" si="217"/>
        <v/>
      </c>
      <c r="G1264" s="1">
        <f t="shared" ca="1" si="218"/>
        <v>0</v>
      </c>
      <c r="H1264" s="1">
        <f ca="1">IF(AND(G1263&gt;0,G1264&gt;G1263,NOT(ISERROR(MATCH(G1263,D:D,0)))),H1263+1,H1263)</f>
        <v>0</v>
      </c>
      <c r="I1264" s="1">
        <f t="shared" ca="1" si="219"/>
        <v>0</v>
      </c>
      <c r="J1264" s="7" t="str">
        <f t="shared" ca="1" si="220"/>
        <v/>
      </c>
      <c r="K1264" s="1" t="str">
        <f ca="1">IF(J1264="Linea_para_MAIL_creada_por_LuXML",IF(ISERROR(MATCH(INDIRECT(ADDRESS(ROW()-G1264,7)),D:D,0)),J1264,INDIRECT(ADDRESS(MATCH(INDIRECT(ADDRESS(ROW()-G1264,7)),D:D,0),1))),J1264)</f>
        <v/>
      </c>
      <c r="L1264" s="7">
        <f t="shared" ca="1" si="221"/>
        <v>0</v>
      </c>
      <c r="M1264" s="7" t="str">
        <f t="shared" ca="1" si="223"/>
        <v/>
      </c>
      <c r="N1264" s="7">
        <f t="shared" ca="1" si="222"/>
        <v>0</v>
      </c>
      <c r="O1264" s="9" t="str">
        <f ca="1">IF(N1264&gt;-1,INDIRECT(ADDRESS(ROW(),13)),IF(N1264&lt;N1263,CONCATENATE("&lt;page-count count=",CHAR(34),1+LARGE(N:N,1)-LARGE(N:N,2),CHAR(34),"/&gt;"),INDIRECT(ADDRESS(ROW()-1,13))))</f>
        <v/>
      </c>
      <c r="P1264" s="1">
        <f>IF(ROW()&lt;$S$4+2,IF('XML a procesar'!A1263="",P1263,IF(MID('XML a procesar'!A1263,1,1)="&lt;",P1263,P1263+1)),P1263)</f>
        <v>1</v>
      </c>
    </row>
    <row r="1265" spans="1:16" x14ac:dyDescent="0.25">
      <c r="A1265" s="1" t="str">
        <f>IF('XML a procesar'!A1264&gt;0,'XML a procesar'!A1264,"")</f>
        <v/>
      </c>
      <c r="B1265" s="7">
        <f t="shared" si="216"/>
        <v>0</v>
      </c>
      <c r="C1265" s="1">
        <f t="shared" si="224"/>
        <v>0</v>
      </c>
      <c r="D1265" s="1">
        <f t="shared" si="225"/>
        <v>0</v>
      </c>
      <c r="E1265" s="1">
        <f t="shared" si="226"/>
        <v>0</v>
      </c>
      <c r="F1265" s="1" t="str">
        <f t="shared" ca="1" si="217"/>
        <v/>
      </c>
      <c r="G1265" s="1">
        <f t="shared" ca="1" si="218"/>
        <v>0</v>
      </c>
      <c r="H1265" s="1">
        <f ca="1">IF(AND(G1264&gt;0,G1265&gt;G1264,NOT(ISERROR(MATCH(G1264,D:D,0)))),H1264+1,H1264)</f>
        <v>0</v>
      </c>
      <c r="I1265" s="1">
        <f t="shared" ca="1" si="219"/>
        <v>0</v>
      </c>
      <c r="J1265" s="7" t="str">
        <f t="shared" ca="1" si="220"/>
        <v/>
      </c>
      <c r="K1265" s="1" t="str">
        <f ca="1">IF(J1265="Linea_para_MAIL_creada_por_LuXML",IF(ISERROR(MATCH(INDIRECT(ADDRESS(ROW()-G1265,7)),D:D,0)),J1265,INDIRECT(ADDRESS(MATCH(INDIRECT(ADDRESS(ROW()-G1265,7)),D:D,0),1))),J1265)</f>
        <v/>
      </c>
      <c r="L1265" s="7">
        <f t="shared" ca="1" si="221"/>
        <v>0</v>
      </c>
      <c r="M1265" s="7" t="str">
        <f t="shared" ca="1" si="223"/>
        <v/>
      </c>
      <c r="N1265" s="7">
        <f t="shared" ca="1" si="222"/>
        <v>0</v>
      </c>
      <c r="O1265" s="9" t="str">
        <f ca="1">IF(N1265&gt;-1,INDIRECT(ADDRESS(ROW(),13)),IF(N1265&lt;N1264,CONCATENATE("&lt;page-count count=",CHAR(34),1+LARGE(N:N,1)-LARGE(N:N,2),CHAR(34),"/&gt;"),INDIRECT(ADDRESS(ROW()-1,13))))</f>
        <v/>
      </c>
      <c r="P1265" s="1">
        <f>IF(ROW()&lt;$S$4+2,IF('XML a procesar'!A1264="",P1264,IF(MID('XML a procesar'!A1264,1,1)="&lt;",P1264,P1264+1)),P1264)</f>
        <v>1</v>
      </c>
    </row>
    <row r="1266" spans="1:16" x14ac:dyDescent="0.25">
      <c r="A1266" s="1" t="str">
        <f>IF('XML a procesar'!A1265&gt;0,'XML a procesar'!A1265,"")</f>
        <v/>
      </c>
      <c r="B1266" s="7">
        <f t="shared" si="216"/>
        <v>0</v>
      </c>
      <c r="C1266" s="1">
        <f t="shared" si="224"/>
        <v>0</v>
      </c>
      <c r="D1266" s="1">
        <f t="shared" si="225"/>
        <v>0</v>
      </c>
      <c r="E1266" s="1">
        <f t="shared" si="226"/>
        <v>0</v>
      </c>
      <c r="F1266" s="1" t="str">
        <f t="shared" ca="1" si="217"/>
        <v/>
      </c>
      <c r="G1266" s="1">
        <f t="shared" ca="1" si="218"/>
        <v>0</v>
      </c>
      <c r="H1266" s="1">
        <f ca="1">IF(AND(G1265&gt;0,G1266&gt;G1265,NOT(ISERROR(MATCH(G1265,D:D,0)))),H1265+1,H1265)</f>
        <v>0</v>
      </c>
      <c r="I1266" s="1">
        <f t="shared" ca="1" si="219"/>
        <v>0</v>
      </c>
      <c r="J1266" s="7" t="str">
        <f t="shared" ca="1" si="220"/>
        <v/>
      </c>
      <c r="K1266" s="1" t="str">
        <f ca="1">IF(J1266="Linea_para_MAIL_creada_por_LuXML",IF(ISERROR(MATCH(INDIRECT(ADDRESS(ROW()-G1266,7)),D:D,0)),J1266,INDIRECT(ADDRESS(MATCH(INDIRECT(ADDRESS(ROW()-G1266,7)),D:D,0),1))),J1266)</f>
        <v/>
      </c>
      <c r="L1266" s="7">
        <f t="shared" ca="1" si="221"/>
        <v>0</v>
      </c>
      <c r="M1266" s="7" t="str">
        <f t="shared" ca="1" si="223"/>
        <v/>
      </c>
      <c r="N1266" s="7">
        <f t="shared" ca="1" si="222"/>
        <v>0</v>
      </c>
      <c r="O1266" s="9" t="str">
        <f ca="1">IF(N1266&gt;-1,INDIRECT(ADDRESS(ROW(),13)),IF(N1266&lt;N1265,CONCATENATE("&lt;page-count count=",CHAR(34),1+LARGE(N:N,1)-LARGE(N:N,2),CHAR(34),"/&gt;"),INDIRECT(ADDRESS(ROW()-1,13))))</f>
        <v/>
      </c>
      <c r="P1266" s="1">
        <f>IF(ROW()&lt;$S$4+2,IF('XML a procesar'!A1265="",P1265,IF(MID('XML a procesar'!A1265,1,1)="&lt;",P1265,P1265+1)),P1265)</f>
        <v>1</v>
      </c>
    </row>
    <row r="1267" spans="1:16" x14ac:dyDescent="0.25">
      <c r="A1267" s="1" t="str">
        <f>IF('XML a procesar'!A1266&gt;0,'XML a procesar'!A1266,"")</f>
        <v/>
      </c>
      <c r="B1267" s="7">
        <f t="shared" si="216"/>
        <v>0</v>
      </c>
      <c r="C1267" s="1">
        <f t="shared" si="224"/>
        <v>0</v>
      </c>
      <c r="D1267" s="1">
        <f t="shared" si="225"/>
        <v>0</v>
      </c>
      <c r="E1267" s="1">
        <f t="shared" si="226"/>
        <v>0</v>
      </c>
      <c r="F1267" s="1" t="str">
        <f t="shared" ca="1" si="217"/>
        <v/>
      </c>
      <c r="G1267" s="1">
        <f t="shared" ca="1" si="218"/>
        <v>0</v>
      </c>
      <c r="H1267" s="1">
        <f ca="1">IF(AND(G1266&gt;0,G1267&gt;G1266,NOT(ISERROR(MATCH(G1266,D:D,0)))),H1266+1,H1266)</f>
        <v>0</v>
      </c>
      <c r="I1267" s="1">
        <f t="shared" ca="1" si="219"/>
        <v>0</v>
      </c>
      <c r="J1267" s="7" t="str">
        <f t="shared" ca="1" si="220"/>
        <v/>
      </c>
      <c r="K1267" s="1" t="str">
        <f ca="1">IF(J1267="Linea_para_MAIL_creada_por_LuXML",IF(ISERROR(MATCH(INDIRECT(ADDRESS(ROW()-G1267,7)),D:D,0)),J1267,INDIRECT(ADDRESS(MATCH(INDIRECT(ADDRESS(ROW()-G1267,7)),D:D,0),1))),J1267)</f>
        <v/>
      </c>
      <c r="L1267" s="7">
        <f t="shared" ca="1" si="221"/>
        <v>0</v>
      </c>
      <c r="M1267" s="7" t="str">
        <f t="shared" ca="1" si="223"/>
        <v/>
      </c>
      <c r="N1267" s="7">
        <f t="shared" ca="1" si="222"/>
        <v>0</v>
      </c>
      <c r="O1267" s="9" t="str">
        <f ca="1">IF(N1267&gt;-1,INDIRECT(ADDRESS(ROW(),13)),IF(N1267&lt;N1266,CONCATENATE("&lt;page-count count=",CHAR(34),1+LARGE(N:N,1)-LARGE(N:N,2),CHAR(34),"/&gt;"),INDIRECT(ADDRESS(ROW()-1,13))))</f>
        <v/>
      </c>
      <c r="P1267" s="1">
        <f>IF(ROW()&lt;$S$4+2,IF('XML a procesar'!A1266="",P1266,IF(MID('XML a procesar'!A1266,1,1)="&lt;",P1266,P1266+1)),P1266)</f>
        <v>1</v>
      </c>
    </row>
    <row r="1268" spans="1:16" x14ac:dyDescent="0.25">
      <c r="A1268" s="1" t="str">
        <f>IF('XML a procesar'!A1267&gt;0,'XML a procesar'!A1267,"")</f>
        <v/>
      </c>
      <c r="B1268" s="7">
        <f t="shared" si="216"/>
        <v>0</v>
      </c>
      <c r="C1268" s="1">
        <f t="shared" si="224"/>
        <v>0</v>
      </c>
      <c r="D1268" s="1">
        <f t="shared" si="225"/>
        <v>0</v>
      </c>
      <c r="E1268" s="1">
        <f t="shared" si="226"/>
        <v>0</v>
      </c>
      <c r="F1268" s="1" t="str">
        <f t="shared" ca="1" si="217"/>
        <v/>
      </c>
      <c r="G1268" s="1">
        <f t="shared" ca="1" si="218"/>
        <v>0</v>
      </c>
      <c r="H1268" s="1">
        <f ca="1">IF(AND(G1267&gt;0,G1268&gt;G1267,NOT(ISERROR(MATCH(G1267,D:D,0)))),H1267+1,H1267)</f>
        <v>0</v>
      </c>
      <c r="I1268" s="1">
        <f t="shared" ca="1" si="219"/>
        <v>0</v>
      </c>
      <c r="J1268" s="7" t="str">
        <f t="shared" ca="1" si="220"/>
        <v/>
      </c>
      <c r="K1268" s="1" t="str">
        <f ca="1">IF(J1268="Linea_para_MAIL_creada_por_LuXML",IF(ISERROR(MATCH(INDIRECT(ADDRESS(ROW()-G1268,7)),D:D,0)),J1268,INDIRECT(ADDRESS(MATCH(INDIRECT(ADDRESS(ROW()-G1268,7)),D:D,0),1))),J1268)</f>
        <v/>
      </c>
      <c r="L1268" s="7">
        <f t="shared" ca="1" si="221"/>
        <v>0</v>
      </c>
      <c r="M1268" s="7" t="str">
        <f t="shared" ca="1" si="223"/>
        <v/>
      </c>
      <c r="N1268" s="7">
        <f t="shared" ca="1" si="222"/>
        <v>0</v>
      </c>
      <c r="O1268" s="9" t="str">
        <f ca="1">IF(N1268&gt;-1,INDIRECT(ADDRESS(ROW(),13)),IF(N1268&lt;N1267,CONCATENATE("&lt;page-count count=",CHAR(34),1+LARGE(N:N,1)-LARGE(N:N,2),CHAR(34),"/&gt;"),INDIRECT(ADDRESS(ROW()-1,13))))</f>
        <v/>
      </c>
      <c r="P1268" s="1">
        <f>IF(ROW()&lt;$S$4+2,IF('XML a procesar'!A1267="",P1267,IF(MID('XML a procesar'!A1267,1,1)="&lt;",P1267,P1267+1)),P1267)</f>
        <v>1</v>
      </c>
    </row>
    <row r="1269" spans="1:16" x14ac:dyDescent="0.25">
      <c r="A1269" s="1" t="str">
        <f>IF('XML a procesar'!A1268&gt;0,'XML a procesar'!A1268,"")</f>
        <v/>
      </c>
      <c r="B1269" s="7">
        <f t="shared" si="216"/>
        <v>0</v>
      </c>
      <c r="C1269" s="1">
        <f t="shared" si="224"/>
        <v>0</v>
      </c>
      <c r="D1269" s="1">
        <f t="shared" si="225"/>
        <v>0</v>
      </c>
      <c r="E1269" s="1">
        <f t="shared" si="226"/>
        <v>0</v>
      </c>
      <c r="F1269" s="1" t="str">
        <f t="shared" ca="1" si="217"/>
        <v/>
      </c>
      <c r="G1269" s="1">
        <f t="shared" ca="1" si="218"/>
        <v>0</v>
      </c>
      <c r="H1269" s="1">
        <f ca="1">IF(AND(G1268&gt;0,G1269&gt;G1268,NOT(ISERROR(MATCH(G1268,D:D,0)))),H1268+1,H1268)</f>
        <v>0</v>
      </c>
      <c r="I1269" s="1">
        <f t="shared" ca="1" si="219"/>
        <v>0</v>
      </c>
      <c r="J1269" s="7" t="str">
        <f t="shared" ca="1" si="220"/>
        <v/>
      </c>
      <c r="K1269" s="1" t="str">
        <f ca="1">IF(J1269="Linea_para_MAIL_creada_por_LuXML",IF(ISERROR(MATCH(INDIRECT(ADDRESS(ROW()-G1269,7)),D:D,0)),J1269,INDIRECT(ADDRESS(MATCH(INDIRECT(ADDRESS(ROW()-G1269,7)),D:D,0),1))),J1269)</f>
        <v/>
      </c>
      <c r="L1269" s="7">
        <f t="shared" ca="1" si="221"/>
        <v>0</v>
      </c>
      <c r="M1269" s="7" t="str">
        <f t="shared" ca="1" si="223"/>
        <v/>
      </c>
      <c r="N1269" s="7">
        <f t="shared" ca="1" si="222"/>
        <v>0</v>
      </c>
      <c r="O1269" s="9" t="str">
        <f ca="1">IF(N1269&gt;-1,INDIRECT(ADDRESS(ROW(),13)),IF(N1269&lt;N1268,CONCATENATE("&lt;page-count count=",CHAR(34),1+LARGE(N:N,1)-LARGE(N:N,2),CHAR(34),"/&gt;"),INDIRECT(ADDRESS(ROW()-1,13))))</f>
        <v/>
      </c>
      <c r="P1269" s="1">
        <f>IF(ROW()&lt;$S$4+2,IF('XML a procesar'!A1268="",P1268,IF(MID('XML a procesar'!A1268,1,1)="&lt;",P1268,P1268+1)),P1268)</f>
        <v>1</v>
      </c>
    </row>
    <row r="1270" spans="1:16" x14ac:dyDescent="0.25">
      <c r="A1270" s="1" t="str">
        <f>IF('XML a procesar'!A1269&gt;0,'XML a procesar'!A1269,"")</f>
        <v/>
      </c>
      <c r="B1270" s="7">
        <f t="shared" si="216"/>
        <v>0</v>
      </c>
      <c r="C1270" s="1">
        <f t="shared" si="224"/>
        <v>0</v>
      </c>
      <c r="D1270" s="1">
        <f t="shared" si="225"/>
        <v>0</v>
      </c>
      <c r="E1270" s="1">
        <f t="shared" si="226"/>
        <v>0</v>
      </c>
      <c r="F1270" s="1" t="str">
        <f t="shared" ca="1" si="217"/>
        <v/>
      </c>
      <c r="G1270" s="1">
        <f t="shared" ca="1" si="218"/>
        <v>0</v>
      </c>
      <c r="H1270" s="1">
        <f ca="1">IF(AND(G1269&gt;0,G1270&gt;G1269,NOT(ISERROR(MATCH(G1269,D:D,0)))),H1269+1,H1269)</f>
        <v>0</v>
      </c>
      <c r="I1270" s="1">
        <f t="shared" ca="1" si="219"/>
        <v>0</v>
      </c>
      <c r="J1270" s="7" t="str">
        <f t="shared" ca="1" si="220"/>
        <v/>
      </c>
      <c r="K1270" s="1" t="str">
        <f ca="1">IF(J1270="Linea_para_MAIL_creada_por_LuXML",IF(ISERROR(MATCH(INDIRECT(ADDRESS(ROW()-G1270,7)),D:D,0)),J1270,INDIRECT(ADDRESS(MATCH(INDIRECT(ADDRESS(ROW()-G1270,7)),D:D,0),1))),J1270)</f>
        <v/>
      </c>
      <c r="L1270" s="7">
        <f t="shared" ca="1" si="221"/>
        <v>0</v>
      </c>
      <c r="M1270" s="7" t="str">
        <f t="shared" ca="1" si="223"/>
        <v/>
      </c>
      <c r="N1270" s="7">
        <f t="shared" ca="1" si="222"/>
        <v>0</v>
      </c>
      <c r="O1270" s="9" t="str">
        <f ca="1">IF(N1270&gt;-1,INDIRECT(ADDRESS(ROW(),13)),IF(N1270&lt;N1269,CONCATENATE("&lt;page-count count=",CHAR(34),1+LARGE(N:N,1)-LARGE(N:N,2),CHAR(34),"/&gt;"),INDIRECT(ADDRESS(ROW()-1,13))))</f>
        <v/>
      </c>
      <c r="P1270" s="1">
        <f>IF(ROW()&lt;$S$4+2,IF('XML a procesar'!A1269="",P1269,IF(MID('XML a procesar'!A1269,1,1)="&lt;",P1269,P1269+1)),P1269)</f>
        <v>1</v>
      </c>
    </row>
    <row r="1271" spans="1:16" x14ac:dyDescent="0.25">
      <c r="A1271" s="1" t="str">
        <f>IF('XML a procesar'!A1270&gt;0,'XML a procesar'!A1270,"")</f>
        <v/>
      </c>
      <c r="B1271" s="7">
        <f t="shared" si="216"/>
        <v>0</v>
      </c>
      <c r="C1271" s="1">
        <f t="shared" si="224"/>
        <v>0</v>
      </c>
      <c r="D1271" s="1">
        <f t="shared" si="225"/>
        <v>0</v>
      </c>
      <c r="E1271" s="1">
        <f t="shared" si="226"/>
        <v>0</v>
      </c>
      <c r="F1271" s="1" t="str">
        <f t="shared" ca="1" si="217"/>
        <v/>
      </c>
      <c r="G1271" s="1">
        <f t="shared" ca="1" si="218"/>
        <v>0</v>
      </c>
      <c r="H1271" s="1">
        <f ca="1">IF(AND(G1270&gt;0,G1271&gt;G1270,NOT(ISERROR(MATCH(G1270,D:D,0)))),H1270+1,H1270)</f>
        <v>0</v>
      </c>
      <c r="I1271" s="1">
        <f t="shared" ca="1" si="219"/>
        <v>0</v>
      </c>
      <c r="J1271" s="7" t="str">
        <f t="shared" ca="1" si="220"/>
        <v/>
      </c>
      <c r="K1271" s="1" t="str">
        <f ca="1">IF(J1271="Linea_para_MAIL_creada_por_LuXML",IF(ISERROR(MATCH(INDIRECT(ADDRESS(ROW()-G1271,7)),D:D,0)),J1271,INDIRECT(ADDRESS(MATCH(INDIRECT(ADDRESS(ROW()-G1271,7)),D:D,0),1))),J1271)</f>
        <v/>
      </c>
      <c r="L1271" s="7">
        <f t="shared" ca="1" si="221"/>
        <v>0</v>
      </c>
      <c r="M1271" s="7" t="str">
        <f t="shared" ca="1" si="223"/>
        <v/>
      </c>
      <c r="N1271" s="7">
        <f t="shared" ca="1" si="222"/>
        <v>0</v>
      </c>
      <c r="O1271" s="9" t="str">
        <f ca="1">IF(N1271&gt;-1,INDIRECT(ADDRESS(ROW(),13)),IF(N1271&lt;N1270,CONCATENATE("&lt;page-count count=",CHAR(34),1+LARGE(N:N,1)-LARGE(N:N,2),CHAR(34),"/&gt;"),INDIRECT(ADDRESS(ROW()-1,13))))</f>
        <v/>
      </c>
      <c r="P1271" s="1">
        <f>IF(ROW()&lt;$S$4+2,IF('XML a procesar'!A1270="",P1270,IF(MID('XML a procesar'!A1270,1,1)="&lt;",P1270,P1270+1)),P1270)</f>
        <v>1</v>
      </c>
    </row>
    <row r="1272" spans="1:16" x14ac:dyDescent="0.25">
      <c r="A1272" s="1" t="str">
        <f>IF('XML a procesar'!A1271&gt;0,'XML a procesar'!A1271,"")</f>
        <v/>
      </c>
      <c r="B1272" s="7">
        <f t="shared" si="216"/>
        <v>0</v>
      </c>
      <c r="C1272" s="1">
        <f t="shared" si="224"/>
        <v>0</v>
      </c>
      <c r="D1272" s="1">
        <f t="shared" si="225"/>
        <v>0</v>
      </c>
      <c r="E1272" s="1">
        <f t="shared" si="226"/>
        <v>0</v>
      </c>
      <c r="F1272" s="1" t="str">
        <f t="shared" ca="1" si="217"/>
        <v/>
      </c>
      <c r="G1272" s="1">
        <f t="shared" ca="1" si="218"/>
        <v>0</v>
      </c>
      <c r="H1272" s="1">
        <f ca="1">IF(AND(G1271&gt;0,G1272&gt;G1271,NOT(ISERROR(MATCH(G1271,D:D,0)))),H1271+1,H1271)</f>
        <v>0</v>
      </c>
      <c r="I1272" s="1">
        <f t="shared" ca="1" si="219"/>
        <v>0</v>
      </c>
      <c r="J1272" s="7" t="str">
        <f t="shared" ca="1" si="220"/>
        <v/>
      </c>
      <c r="K1272" s="1" t="str">
        <f ca="1">IF(J1272="Linea_para_MAIL_creada_por_LuXML",IF(ISERROR(MATCH(INDIRECT(ADDRESS(ROW()-G1272,7)),D:D,0)),J1272,INDIRECT(ADDRESS(MATCH(INDIRECT(ADDRESS(ROW()-G1272,7)),D:D,0),1))),J1272)</f>
        <v/>
      </c>
      <c r="L1272" s="7">
        <f t="shared" ca="1" si="221"/>
        <v>0</v>
      </c>
      <c r="M1272" s="7" t="str">
        <f t="shared" ca="1" si="223"/>
        <v/>
      </c>
      <c r="N1272" s="7">
        <f t="shared" ca="1" si="222"/>
        <v>0</v>
      </c>
      <c r="O1272" s="9" t="str">
        <f ca="1">IF(N1272&gt;-1,INDIRECT(ADDRESS(ROW(),13)),IF(N1272&lt;N1271,CONCATENATE("&lt;page-count count=",CHAR(34),1+LARGE(N:N,1)-LARGE(N:N,2),CHAR(34),"/&gt;"),INDIRECT(ADDRESS(ROW()-1,13))))</f>
        <v/>
      </c>
      <c r="P1272" s="1">
        <f>IF(ROW()&lt;$S$4+2,IF('XML a procesar'!A1271="",P1271,IF(MID('XML a procesar'!A1271,1,1)="&lt;",P1271,P1271+1)),P1271)</f>
        <v>1</v>
      </c>
    </row>
    <row r="1273" spans="1:16" x14ac:dyDescent="0.25">
      <c r="A1273" s="1" t="str">
        <f>IF('XML a procesar'!A1272&gt;0,'XML a procesar'!A1272,"")</f>
        <v/>
      </c>
      <c r="B1273" s="7">
        <f t="shared" si="216"/>
        <v>0</v>
      </c>
      <c r="C1273" s="1">
        <f t="shared" si="224"/>
        <v>0</v>
      </c>
      <c r="D1273" s="1">
        <f t="shared" si="225"/>
        <v>0</v>
      </c>
      <c r="E1273" s="1">
        <f t="shared" si="226"/>
        <v>0</v>
      </c>
      <c r="F1273" s="1" t="str">
        <f t="shared" ca="1" si="217"/>
        <v/>
      </c>
      <c r="G1273" s="1">
        <f t="shared" ca="1" si="218"/>
        <v>0</v>
      </c>
      <c r="H1273" s="1">
        <f ca="1">IF(AND(G1272&gt;0,G1273&gt;G1272,NOT(ISERROR(MATCH(G1272,D:D,0)))),H1272+1,H1272)</f>
        <v>0</v>
      </c>
      <c r="I1273" s="1">
        <f t="shared" ca="1" si="219"/>
        <v>0</v>
      </c>
      <c r="J1273" s="7" t="str">
        <f t="shared" ca="1" si="220"/>
        <v/>
      </c>
      <c r="K1273" s="1" t="str">
        <f ca="1">IF(J1273="Linea_para_MAIL_creada_por_LuXML",IF(ISERROR(MATCH(INDIRECT(ADDRESS(ROW()-G1273,7)),D:D,0)),J1273,INDIRECT(ADDRESS(MATCH(INDIRECT(ADDRESS(ROW()-G1273,7)),D:D,0),1))),J1273)</f>
        <v/>
      </c>
      <c r="L1273" s="7">
        <f t="shared" ca="1" si="221"/>
        <v>0</v>
      </c>
      <c r="M1273" s="7" t="str">
        <f t="shared" ca="1" si="223"/>
        <v/>
      </c>
      <c r="N1273" s="7">
        <f t="shared" ca="1" si="222"/>
        <v>0</v>
      </c>
      <c r="O1273" s="9" t="str">
        <f ca="1">IF(N1273&gt;-1,INDIRECT(ADDRESS(ROW(),13)),IF(N1273&lt;N1272,CONCATENATE("&lt;page-count count=",CHAR(34),1+LARGE(N:N,1)-LARGE(N:N,2),CHAR(34),"/&gt;"),INDIRECT(ADDRESS(ROW()-1,13))))</f>
        <v/>
      </c>
      <c r="P1273" s="1">
        <f>IF(ROW()&lt;$S$4+2,IF('XML a procesar'!A1272="",P1272,IF(MID('XML a procesar'!A1272,1,1)="&lt;",P1272,P1272+1)),P1272)</f>
        <v>1</v>
      </c>
    </row>
    <row r="1274" spans="1:16" x14ac:dyDescent="0.25">
      <c r="A1274" s="1" t="str">
        <f>IF('XML a procesar'!A1273&gt;0,'XML a procesar'!A1273,"")</f>
        <v/>
      </c>
      <c r="B1274" s="7">
        <f t="shared" si="216"/>
        <v>0</v>
      </c>
      <c r="C1274" s="1">
        <f t="shared" si="224"/>
        <v>0</v>
      </c>
      <c r="D1274" s="1">
        <f t="shared" si="225"/>
        <v>0</v>
      </c>
      <c r="E1274" s="1">
        <f t="shared" si="226"/>
        <v>0</v>
      </c>
      <c r="F1274" s="1" t="str">
        <f t="shared" ca="1" si="217"/>
        <v/>
      </c>
      <c r="G1274" s="1">
        <f t="shared" ca="1" si="218"/>
        <v>0</v>
      </c>
      <c r="H1274" s="1">
        <f ca="1">IF(AND(G1273&gt;0,G1274&gt;G1273,NOT(ISERROR(MATCH(G1273,D:D,0)))),H1273+1,H1273)</f>
        <v>0</v>
      </c>
      <c r="I1274" s="1">
        <f t="shared" ca="1" si="219"/>
        <v>0</v>
      </c>
      <c r="J1274" s="7" t="str">
        <f t="shared" ca="1" si="220"/>
        <v/>
      </c>
      <c r="K1274" s="1" t="str">
        <f ca="1">IF(J1274="Linea_para_MAIL_creada_por_LuXML",IF(ISERROR(MATCH(INDIRECT(ADDRESS(ROW()-G1274,7)),D:D,0)),J1274,INDIRECT(ADDRESS(MATCH(INDIRECT(ADDRESS(ROW()-G1274,7)),D:D,0),1))),J1274)</f>
        <v/>
      </c>
      <c r="L1274" s="7">
        <f t="shared" ca="1" si="221"/>
        <v>0</v>
      </c>
      <c r="M1274" s="7" t="str">
        <f t="shared" ca="1" si="223"/>
        <v/>
      </c>
      <c r="N1274" s="7">
        <f t="shared" ca="1" si="222"/>
        <v>0</v>
      </c>
      <c r="O1274" s="9" t="str">
        <f ca="1">IF(N1274&gt;-1,INDIRECT(ADDRESS(ROW(),13)),IF(N1274&lt;N1273,CONCATENATE("&lt;page-count count=",CHAR(34),1+LARGE(N:N,1)-LARGE(N:N,2),CHAR(34),"/&gt;"),INDIRECT(ADDRESS(ROW()-1,13))))</f>
        <v/>
      </c>
      <c r="P1274" s="1">
        <f>IF(ROW()&lt;$S$4+2,IF('XML a procesar'!A1273="",P1273,IF(MID('XML a procesar'!A1273,1,1)="&lt;",P1273,P1273+1)),P1273)</f>
        <v>1</v>
      </c>
    </row>
    <row r="1275" spans="1:16" x14ac:dyDescent="0.25">
      <c r="A1275" s="1" t="str">
        <f>IF('XML a procesar'!A1274&gt;0,'XML a procesar'!A1274,"")</f>
        <v/>
      </c>
      <c r="B1275" s="7">
        <f t="shared" si="216"/>
        <v>0</v>
      </c>
      <c r="C1275" s="1">
        <f t="shared" si="224"/>
        <v>0</v>
      </c>
      <c r="D1275" s="1">
        <f t="shared" si="225"/>
        <v>0</v>
      </c>
      <c r="E1275" s="1">
        <f t="shared" si="226"/>
        <v>0</v>
      </c>
      <c r="F1275" s="1" t="str">
        <f t="shared" ca="1" si="217"/>
        <v/>
      </c>
      <c r="G1275" s="1">
        <f t="shared" ca="1" si="218"/>
        <v>0</v>
      </c>
      <c r="H1275" s="1">
        <f ca="1">IF(AND(G1274&gt;0,G1275&gt;G1274,NOT(ISERROR(MATCH(G1274,D:D,0)))),H1274+1,H1274)</f>
        <v>0</v>
      </c>
      <c r="I1275" s="1">
        <f t="shared" ca="1" si="219"/>
        <v>0</v>
      </c>
      <c r="J1275" s="7" t="str">
        <f t="shared" ca="1" si="220"/>
        <v/>
      </c>
      <c r="K1275" s="1" t="str">
        <f ca="1">IF(J1275="Linea_para_MAIL_creada_por_LuXML",IF(ISERROR(MATCH(INDIRECT(ADDRESS(ROW()-G1275,7)),D:D,0)),J1275,INDIRECT(ADDRESS(MATCH(INDIRECT(ADDRESS(ROW()-G1275,7)),D:D,0),1))),J1275)</f>
        <v/>
      </c>
      <c r="L1275" s="7">
        <f t="shared" ca="1" si="221"/>
        <v>0</v>
      </c>
      <c r="M1275" s="7" t="str">
        <f t="shared" ca="1" si="223"/>
        <v/>
      </c>
      <c r="N1275" s="7">
        <f t="shared" ca="1" si="222"/>
        <v>0</v>
      </c>
      <c r="O1275" s="9" t="str">
        <f ca="1">IF(N1275&gt;-1,INDIRECT(ADDRESS(ROW(),13)),IF(N1275&lt;N1274,CONCATENATE("&lt;page-count count=",CHAR(34),1+LARGE(N:N,1)-LARGE(N:N,2),CHAR(34),"/&gt;"),INDIRECT(ADDRESS(ROW()-1,13))))</f>
        <v/>
      </c>
      <c r="P1275" s="1">
        <f>IF(ROW()&lt;$S$4+2,IF('XML a procesar'!A1274="",P1274,IF(MID('XML a procesar'!A1274,1,1)="&lt;",P1274,P1274+1)),P1274)</f>
        <v>1</v>
      </c>
    </row>
    <row r="1276" spans="1:16" x14ac:dyDescent="0.25">
      <c r="A1276" s="1" t="str">
        <f>IF('XML a procesar'!A1275&gt;0,'XML a procesar'!A1275,"")</f>
        <v/>
      </c>
      <c r="B1276" s="7">
        <f t="shared" si="216"/>
        <v>0</v>
      </c>
      <c r="C1276" s="1">
        <f t="shared" si="224"/>
        <v>0</v>
      </c>
      <c r="D1276" s="1">
        <f t="shared" si="225"/>
        <v>0</v>
      </c>
      <c r="E1276" s="1">
        <f t="shared" si="226"/>
        <v>0</v>
      </c>
      <c r="F1276" s="1" t="str">
        <f t="shared" ca="1" si="217"/>
        <v/>
      </c>
      <c r="G1276" s="1">
        <f t="shared" ca="1" si="218"/>
        <v>0</v>
      </c>
      <c r="H1276" s="1">
        <f ca="1">IF(AND(G1275&gt;0,G1276&gt;G1275,NOT(ISERROR(MATCH(G1275,D:D,0)))),H1275+1,H1275)</f>
        <v>0</v>
      </c>
      <c r="I1276" s="1">
        <f t="shared" ca="1" si="219"/>
        <v>0</v>
      </c>
      <c r="J1276" s="7" t="str">
        <f t="shared" ca="1" si="220"/>
        <v/>
      </c>
      <c r="K1276" s="1" t="str">
        <f ca="1">IF(J1276="Linea_para_MAIL_creada_por_LuXML",IF(ISERROR(MATCH(INDIRECT(ADDRESS(ROW()-G1276,7)),D:D,0)),J1276,INDIRECT(ADDRESS(MATCH(INDIRECT(ADDRESS(ROW()-G1276,7)),D:D,0),1))),J1276)</f>
        <v/>
      </c>
      <c r="L1276" s="7">
        <f t="shared" ca="1" si="221"/>
        <v>0</v>
      </c>
      <c r="M1276" s="7" t="str">
        <f t="shared" ca="1" si="223"/>
        <v/>
      </c>
      <c r="N1276" s="7">
        <f t="shared" ca="1" si="222"/>
        <v>0</v>
      </c>
      <c r="O1276" s="9" t="str">
        <f ca="1">IF(N1276&gt;-1,INDIRECT(ADDRESS(ROW(),13)),IF(N1276&lt;N1275,CONCATENATE("&lt;page-count count=",CHAR(34),1+LARGE(N:N,1)-LARGE(N:N,2),CHAR(34),"/&gt;"),INDIRECT(ADDRESS(ROW()-1,13))))</f>
        <v/>
      </c>
      <c r="P1276" s="1">
        <f>IF(ROW()&lt;$S$4+2,IF('XML a procesar'!A1275="",P1275,IF(MID('XML a procesar'!A1275,1,1)="&lt;",P1275,P1275+1)),P1275)</f>
        <v>1</v>
      </c>
    </row>
    <row r="1277" spans="1:16" x14ac:dyDescent="0.25">
      <c r="A1277" s="1" t="str">
        <f>IF('XML a procesar'!A1276&gt;0,'XML a procesar'!A1276,"")</f>
        <v/>
      </c>
      <c r="B1277" s="7">
        <f t="shared" si="216"/>
        <v>0</v>
      </c>
      <c r="C1277" s="1">
        <f t="shared" si="224"/>
        <v>0</v>
      </c>
      <c r="D1277" s="1">
        <f t="shared" si="225"/>
        <v>0</v>
      </c>
      <c r="E1277" s="1">
        <f t="shared" si="226"/>
        <v>0</v>
      </c>
      <c r="F1277" s="1" t="str">
        <f t="shared" ca="1" si="217"/>
        <v/>
      </c>
      <c r="G1277" s="1">
        <f t="shared" ca="1" si="218"/>
        <v>0</v>
      </c>
      <c r="H1277" s="1">
        <f ca="1">IF(AND(G1276&gt;0,G1277&gt;G1276,NOT(ISERROR(MATCH(G1276,D:D,0)))),H1276+1,H1276)</f>
        <v>0</v>
      </c>
      <c r="I1277" s="1">
        <f t="shared" ca="1" si="219"/>
        <v>0</v>
      </c>
      <c r="J1277" s="7" t="str">
        <f t="shared" ca="1" si="220"/>
        <v/>
      </c>
      <c r="K1277" s="1" t="str">
        <f ca="1">IF(J1277="Linea_para_MAIL_creada_por_LuXML",IF(ISERROR(MATCH(INDIRECT(ADDRESS(ROW()-G1277,7)),D:D,0)),J1277,INDIRECT(ADDRESS(MATCH(INDIRECT(ADDRESS(ROW()-G1277,7)),D:D,0),1))),J1277)</f>
        <v/>
      </c>
      <c r="L1277" s="7">
        <f t="shared" ca="1" si="221"/>
        <v>0</v>
      </c>
      <c r="M1277" s="7" t="str">
        <f t="shared" ca="1" si="223"/>
        <v/>
      </c>
      <c r="N1277" s="7">
        <f t="shared" ca="1" si="222"/>
        <v>0</v>
      </c>
      <c r="O1277" s="9" t="str">
        <f ca="1">IF(N1277&gt;-1,INDIRECT(ADDRESS(ROW(),13)),IF(N1277&lt;N1276,CONCATENATE("&lt;page-count count=",CHAR(34),1+LARGE(N:N,1)-LARGE(N:N,2),CHAR(34),"/&gt;"),INDIRECT(ADDRESS(ROW()-1,13))))</f>
        <v/>
      </c>
      <c r="P1277" s="1">
        <f>IF(ROW()&lt;$S$4+2,IF('XML a procesar'!A1276="",P1276,IF(MID('XML a procesar'!A1276,1,1)="&lt;",P1276,P1276+1)),P1276)</f>
        <v>1</v>
      </c>
    </row>
    <row r="1278" spans="1:16" x14ac:dyDescent="0.25">
      <c r="A1278" s="1" t="str">
        <f>IF('XML a procesar'!A1277&gt;0,'XML a procesar'!A1277,"")</f>
        <v/>
      </c>
      <c r="B1278" s="7">
        <f t="shared" si="216"/>
        <v>0</v>
      </c>
      <c r="C1278" s="1">
        <f t="shared" si="224"/>
        <v>0</v>
      </c>
      <c r="D1278" s="1">
        <f t="shared" si="225"/>
        <v>0</v>
      </c>
      <c r="E1278" s="1">
        <f t="shared" si="226"/>
        <v>0</v>
      </c>
      <c r="F1278" s="1" t="str">
        <f t="shared" ca="1" si="217"/>
        <v/>
      </c>
      <c r="G1278" s="1">
        <f t="shared" ca="1" si="218"/>
        <v>0</v>
      </c>
      <c r="H1278" s="1">
        <f ca="1">IF(AND(G1277&gt;0,G1278&gt;G1277,NOT(ISERROR(MATCH(G1277,D:D,0)))),H1277+1,H1277)</f>
        <v>0</v>
      </c>
      <c r="I1278" s="1">
        <f t="shared" ca="1" si="219"/>
        <v>0</v>
      </c>
      <c r="J1278" s="7" t="str">
        <f t="shared" ca="1" si="220"/>
        <v/>
      </c>
      <c r="K1278" s="1" t="str">
        <f ca="1">IF(J1278="Linea_para_MAIL_creada_por_LuXML",IF(ISERROR(MATCH(INDIRECT(ADDRESS(ROW()-G1278,7)),D:D,0)),J1278,INDIRECT(ADDRESS(MATCH(INDIRECT(ADDRESS(ROW()-G1278,7)),D:D,0),1))),J1278)</f>
        <v/>
      </c>
      <c r="L1278" s="7">
        <f t="shared" ca="1" si="221"/>
        <v>0</v>
      </c>
      <c r="M1278" s="7" t="str">
        <f t="shared" ca="1" si="223"/>
        <v/>
      </c>
      <c r="N1278" s="7">
        <f t="shared" ca="1" si="222"/>
        <v>0</v>
      </c>
      <c r="O1278" s="9" t="str">
        <f ca="1">IF(N1278&gt;-1,INDIRECT(ADDRESS(ROW(),13)),IF(N1278&lt;N1277,CONCATENATE("&lt;page-count count=",CHAR(34),1+LARGE(N:N,1)-LARGE(N:N,2),CHAR(34),"/&gt;"),INDIRECT(ADDRESS(ROW()-1,13))))</f>
        <v/>
      </c>
      <c r="P1278" s="1">
        <f>IF(ROW()&lt;$S$4+2,IF('XML a procesar'!A1277="",P1277,IF(MID('XML a procesar'!A1277,1,1)="&lt;",P1277,P1277+1)),P1277)</f>
        <v>1</v>
      </c>
    </row>
    <row r="1279" spans="1:16" x14ac:dyDescent="0.25">
      <c r="A1279" s="1" t="str">
        <f>IF('XML a procesar'!A1278&gt;0,'XML a procesar'!A1278,"")</f>
        <v/>
      </c>
      <c r="B1279" s="7">
        <f t="shared" si="216"/>
        <v>0</v>
      </c>
      <c r="C1279" s="1">
        <f t="shared" si="224"/>
        <v>0</v>
      </c>
      <c r="D1279" s="1">
        <f t="shared" si="225"/>
        <v>0</v>
      </c>
      <c r="E1279" s="1">
        <f t="shared" si="226"/>
        <v>0</v>
      </c>
      <c r="F1279" s="1" t="str">
        <f t="shared" ca="1" si="217"/>
        <v/>
      </c>
      <c r="G1279" s="1">
        <f t="shared" ca="1" si="218"/>
        <v>0</v>
      </c>
      <c r="H1279" s="1">
        <f ca="1">IF(AND(G1278&gt;0,G1279&gt;G1278,NOT(ISERROR(MATCH(G1278,D:D,0)))),H1278+1,H1278)</f>
        <v>0</v>
      </c>
      <c r="I1279" s="1">
        <f t="shared" ca="1" si="219"/>
        <v>0</v>
      </c>
      <c r="J1279" s="7" t="str">
        <f t="shared" ca="1" si="220"/>
        <v/>
      </c>
      <c r="K1279" s="1" t="str">
        <f ca="1">IF(J1279="Linea_para_MAIL_creada_por_LuXML",IF(ISERROR(MATCH(INDIRECT(ADDRESS(ROW()-G1279,7)),D:D,0)),J1279,INDIRECT(ADDRESS(MATCH(INDIRECT(ADDRESS(ROW()-G1279,7)),D:D,0),1))),J1279)</f>
        <v/>
      </c>
      <c r="L1279" s="7">
        <f t="shared" ca="1" si="221"/>
        <v>0</v>
      </c>
      <c r="M1279" s="7" t="str">
        <f t="shared" ca="1" si="223"/>
        <v/>
      </c>
      <c r="N1279" s="7">
        <f t="shared" ca="1" si="222"/>
        <v>0</v>
      </c>
      <c r="O1279" s="9" t="str">
        <f ca="1">IF(N1279&gt;-1,INDIRECT(ADDRESS(ROW(),13)),IF(N1279&lt;N1278,CONCATENATE("&lt;page-count count=",CHAR(34),1+LARGE(N:N,1)-LARGE(N:N,2),CHAR(34),"/&gt;"),INDIRECT(ADDRESS(ROW()-1,13))))</f>
        <v/>
      </c>
      <c r="P1279" s="1">
        <f>IF(ROW()&lt;$S$4+2,IF('XML a procesar'!A1278="",P1278,IF(MID('XML a procesar'!A1278,1,1)="&lt;",P1278,P1278+1)),P1278)</f>
        <v>1</v>
      </c>
    </row>
    <row r="1280" spans="1:16" x14ac:dyDescent="0.25">
      <c r="A1280" s="1" t="str">
        <f>IF('XML a procesar'!A1279&gt;0,'XML a procesar'!A1279,"")</f>
        <v/>
      </c>
      <c r="B1280" s="7">
        <f t="shared" si="216"/>
        <v>0</v>
      </c>
      <c r="C1280" s="1">
        <f t="shared" si="224"/>
        <v>0</v>
      </c>
      <c r="D1280" s="1">
        <f t="shared" si="225"/>
        <v>0</v>
      </c>
      <c r="E1280" s="1">
        <f t="shared" si="226"/>
        <v>0</v>
      </c>
      <c r="F1280" s="1" t="str">
        <f t="shared" ca="1" si="217"/>
        <v/>
      </c>
      <c r="G1280" s="1">
        <f t="shared" ca="1" si="218"/>
        <v>0</v>
      </c>
      <c r="H1280" s="1">
        <f ca="1">IF(AND(G1279&gt;0,G1280&gt;G1279,NOT(ISERROR(MATCH(G1279,D:D,0)))),H1279+1,H1279)</f>
        <v>0</v>
      </c>
      <c r="I1280" s="1">
        <f t="shared" ca="1" si="219"/>
        <v>0</v>
      </c>
      <c r="J1280" s="7" t="str">
        <f t="shared" ca="1" si="220"/>
        <v/>
      </c>
      <c r="K1280" s="1" t="str">
        <f ca="1">IF(J1280="Linea_para_MAIL_creada_por_LuXML",IF(ISERROR(MATCH(INDIRECT(ADDRESS(ROW()-G1280,7)),D:D,0)),J1280,INDIRECT(ADDRESS(MATCH(INDIRECT(ADDRESS(ROW()-G1280,7)),D:D,0),1))),J1280)</f>
        <v/>
      </c>
      <c r="L1280" s="7">
        <f t="shared" ca="1" si="221"/>
        <v>0</v>
      </c>
      <c r="M1280" s="7" t="str">
        <f t="shared" ca="1" si="223"/>
        <v/>
      </c>
      <c r="N1280" s="7">
        <f t="shared" ca="1" si="222"/>
        <v>0</v>
      </c>
      <c r="O1280" s="9" t="str">
        <f ca="1">IF(N1280&gt;-1,INDIRECT(ADDRESS(ROW(),13)),IF(N1280&lt;N1279,CONCATENATE("&lt;page-count count=",CHAR(34),1+LARGE(N:N,1)-LARGE(N:N,2),CHAR(34),"/&gt;"),INDIRECT(ADDRESS(ROW()-1,13))))</f>
        <v/>
      </c>
      <c r="P1280" s="1">
        <f>IF(ROW()&lt;$S$4+2,IF('XML a procesar'!A1279="",P1279,IF(MID('XML a procesar'!A1279,1,1)="&lt;",P1279,P1279+1)),P1279)</f>
        <v>1</v>
      </c>
    </row>
    <row r="1281" spans="1:16" x14ac:dyDescent="0.25">
      <c r="A1281" s="1" t="str">
        <f>IF('XML a procesar'!A1280&gt;0,'XML a procesar'!A1280,"")</f>
        <v/>
      </c>
      <c r="B1281" s="7">
        <f t="shared" si="216"/>
        <v>0</v>
      </c>
      <c r="C1281" s="1">
        <f t="shared" si="224"/>
        <v>0</v>
      </c>
      <c r="D1281" s="1">
        <f t="shared" si="225"/>
        <v>0</v>
      </c>
      <c r="E1281" s="1">
        <f t="shared" si="226"/>
        <v>0</v>
      </c>
      <c r="F1281" s="1" t="str">
        <f t="shared" ca="1" si="217"/>
        <v/>
      </c>
      <c r="G1281" s="1">
        <f t="shared" ca="1" si="218"/>
        <v>0</v>
      </c>
      <c r="H1281" s="1">
        <f ca="1">IF(AND(G1280&gt;0,G1281&gt;G1280,NOT(ISERROR(MATCH(G1280,D:D,0)))),H1280+1,H1280)</f>
        <v>0</v>
      </c>
      <c r="I1281" s="1">
        <f t="shared" ca="1" si="219"/>
        <v>0</v>
      </c>
      <c r="J1281" s="7" t="str">
        <f t="shared" ca="1" si="220"/>
        <v/>
      </c>
      <c r="K1281" s="1" t="str">
        <f ca="1">IF(J1281="Linea_para_MAIL_creada_por_LuXML",IF(ISERROR(MATCH(INDIRECT(ADDRESS(ROW()-G1281,7)),D:D,0)),J1281,INDIRECT(ADDRESS(MATCH(INDIRECT(ADDRESS(ROW()-G1281,7)),D:D,0),1))),J1281)</f>
        <v/>
      </c>
      <c r="L1281" s="7">
        <f t="shared" ca="1" si="221"/>
        <v>0</v>
      </c>
      <c r="M1281" s="7" t="str">
        <f t="shared" ca="1" si="223"/>
        <v/>
      </c>
      <c r="N1281" s="7">
        <f t="shared" ca="1" si="222"/>
        <v>0</v>
      </c>
      <c r="O1281" s="9" t="str">
        <f ca="1">IF(N1281&gt;-1,INDIRECT(ADDRESS(ROW(),13)),IF(N1281&lt;N1280,CONCATENATE("&lt;page-count count=",CHAR(34),1+LARGE(N:N,1)-LARGE(N:N,2),CHAR(34),"/&gt;"),INDIRECT(ADDRESS(ROW()-1,13))))</f>
        <v/>
      </c>
      <c r="P1281" s="1">
        <f>IF(ROW()&lt;$S$4+2,IF('XML a procesar'!A1280="",P1280,IF(MID('XML a procesar'!A1280,1,1)="&lt;",P1280,P1280+1)),P1280)</f>
        <v>1</v>
      </c>
    </row>
    <row r="1282" spans="1:16" x14ac:dyDescent="0.25">
      <c r="A1282" s="1" t="str">
        <f>IF('XML a procesar'!A1281&gt;0,'XML a procesar'!A1281,"")</f>
        <v/>
      </c>
      <c r="B1282" s="7">
        <f t="shared" si="216"/>
        <v>0</v>
      </c>
      <c r="C1282" s="1">
        <f t="shared" si="224"/>
        <v>0</v>
      </c>
      <c r="D1282" s="1">
        <f t="shared" si="225"/>
        <v>0</v>
      </c>
      <c r="E1282" s="1">
        <f t="shared" si="226"/>
        <v>0</v>
      </c>
      <c r="F1282" s="1" t="str">
        <f t="shared" ca="1" si="217"/>
        <v/>
      </c>
      <c r="G1282" s="1">
        <f t="shared" ca="1" si="218"/>
        <v>0</v>
      </c>
      <c r="H1282" s="1">
        <f ca="1">IF(AND(G1281&gt;0,G1282&gt;G1281,NOT(ISERROR(MATCH(G1281,D:D,0)))),H1281+1,H1281)</f>
        <v>0</v>
      </c>
      <c r="I1282" s="1">
        <f t="shared" ca="1" si="219"/>
        <v>0</v>
      </c>
      <c r="J1282" s="7" t="str">
        <f t="shared" ca="1" si="220"/>
        <v/>
      </c>
      <c r="K1282" s="1" t="str">
        <f ca="1">IF(J1282="Linea_para_MAIL_creada_por_LuXML",IF(ISERROR(MATCH(INDIRECT(ADDRESS(ROW()-G1282,7)),D:D,0)),J1282,INDIRECT(ADDRESS(MATCH(INDIRECT(ADDRESS(ROW()-G1282,7)),D:D,0),1))),J1282)</f>
        <v/>
      </c>
      <c r="L1282" s="7">
        <f t="shared" ca="1" si="221"/>
        <v>0</v>
      </c>
      <c r="M1282" s="7" t="str">
        <f t="shared" ca="1" si="223"/>
        <v/>
      </c>
      <c r="N1282" s="7">
        <f t="shared" ca="1" si="222"/>
        <v>0</v>
      </c>
      <c r="O1282" s="9" t="str">
        <f ca="1">IF(N1282&gt;-1,INDIRECT(ADDRESS(ROW(),13)),IF(N1282&lt;N1281,CONCATENATE("&lt;page-count count=",CHAR(34),1+LARGE(N:N,1)-LARGE(N:N,2),CHAR(34),"/&gt;"),INDIRECT(ADDRESS(ROW()-1,13))))</f>
        <v/>
      </c>
      <c r="P1282" s="1">
        <f>IF(ROW()&lt;$S$4+2,IF('XML a procesar'!A1281="",P1281,IF(MID('XML a procesar'!A1281,1,1)="&lt;",P1281,P1281+1)),P1281)</f>
        <v>1</v>
      </c>
    </row>
    <row r="1283" spans="1:16" x14ac:dyDescent="0.25">
      <c r="A1283" s="1" t="str">
        <f>IF('XML a procesar'!A1282&gt;0,'XML a procesar'!A1282,"")</f>
        <v/>
      </c>
      <c r="B1283" s="7">
        <f t="shared" ref="B1283:B1346" si="227">IF(ISERROR(FIND("/doi.org/",A1283,1)),0,1)</f>
        <v>0</v>
      </c>
      <c r="C1283" s="1">
        <f t="shared" si="224"/>
        <v>0</v>
      </c>
      <c r="D1283" s="1">
        <f t="shared" si="225"/>
        <v>0</v>
      </c>
      <c r="E1283" s="1">
        <f t="shared" si="226"/>
        <v>0</v>
      </c>
      <c r="F1283" s="1" t="str">
        <f t="shared" ref="F1283:F1346" ca="1" si="228">INDIRECT(ADDRESS(ROW()+INDIRECT(ADDRESS(ROW()+E1283,5)),1))</f>
        <v/>
      </c>
      <c r="G1283" s="1">
        <f t="shared" ca="1" si="218"/>
        <v>0</v>
      </c>
      <c r="H1283" s="1">
        <f ca="1">IF(AND(G1282&gt;0,G1283&gt;G1282,NOT(ISERROR(MATCH(G1282,D:D,0)))),H1282+1,H1282)</f>
        <v>0</v>
      </c>
      <c r="I1283" s="1">
        <f t="shared" ca="1" si="219"/>
        <v>0</v>
      </c>
      <c r="J1283" s="7" t="str">
        <f t="shared" ca="1" si="220"/>
        <v/>
      </c>
      <c r="K1283" s="1" t="str">
        <f ca="1">IF(J1283="Linea_para_MAIL_creada_por_LuXML",IF(ISERROR(MATCH(INDIRECT(ADDRESS(ROW()-G1283,7)),D:D,0)),J1283,INDIRECT(ADDRESS(MATCH(INDIRECT(ADDRESS(ROW()-G1283,7)),D:D,0),1))),J1283)</f>
        <v/>
      </c>
      <c r="L1283" s="7">
        <f t="shared" ca="1" si="221"/>
        <v>0</v>
      </c>
      <c r="M1283" s="7" t="str">
        <f t="shared" ca="1" si="223"/>
        <v/>
      </c>
      <c r="N1283" s="7">
        <f t="shared" ca="1" si="222"/>
        <v>0</v>
      </c>
      <c r="O1283" s="9" t="str">
        <f ca="1">IF(N1283&gt;-1,INDIRECT(ADDRESS(ROW(),13)),IF(N1283&lt;N1282,CONCATENATE("&lt;page-count count=",CHAR(34),1+LARGE(N:N,1)-LARGE(N:N,2),CHAR(34),"/&gt;"),INDIRECT(ADDRESS(ROW()-1,13))))</f>
        <v/>
      </c>
      <c r="P1283" s="1">
        <f>IF(ROW()&lt;$S$4+2,IF('XML a procesar'!A1282="",P1282,IF(MID('XML a procesar'!A1282,1,1)="&lt;",P1282,P1282+1)),P1282)</f>
        <v>1</v>
      </c>
    </row>
    <row r="1284" spans="1:16" x14ac:dyDescent="0.25">
      <c r="A1284" s="1" t="str">
        <f>IF('XML a procesar'!A1283&gt;0,'XML a procesar'!A1283,"")</f>
        <v/>
      </c>
      <c r="B1284" s="7">
        <f t="shared" si="227"/>
        <v>0</v>
      </c>
      <c r="C1284" s="1">
        <f t="shared" si="224"/>
        <v>0</v>
      </c>
      <c r="D1284" s="1">
        <f t="shared" si="225"/>
        <v>0</v>
      </c>
      <c r="E1284" s="1">
        <f t="shared" si="226"/>
        <v>0</v>
      </c>
      <c r="F1284" s="1" t="str">
        <f t="shared" ca="1" si="228"/>
        <v/>
      </c>
      <c r="G1284" s="1">
        <f t="shared" ref="G1284:G1347" ca="1" si="229">IF(LEFT(F1284,7)="&lt;aff id",_xlfn.NUMBERVALUE(MID(F1284,13,LEN(F1284)-14)),IF(F1284="&lt;/aff&gt;",G1283+1,G1283))</f>
        <v>0</v>
      </c>
      <c r="H1284" s="1">
        <f ca="1">IF(AND(G1283&gt;0,G1284&gt;G1283,NOT(ISERROR(MATCH(G1283,D:D,0)))),H1283+1,H1283)</f>
        <v>0</v>
      </c>
      <c r="I1284" s="1">
        <f t="shared" ref="I1284:I1347" ca="1" si="230">INDIRECT(ADDRESS(ROW()-INDIRECT(ADDRESS(ROW()-H1284,8)),8))</f>
        <v>0</v>
      </c>
      <c r="J1284" s="7" t="str">
        <f t="shared" ref="J1284:J1347" ca="1" si="231">IF(J1283="Linea_para_MAIL_creada_por_LuXML","&lt;/aff&gt;",IF(I1284&gt;INDIRECT(ADDRESS(ROW()-I1284-1,8)),"Linea_para_MAIL_creada_por_LuXML",INDIRECT(ADDRESS(ROW()-I1284,6))))</f>
        <v/>
      </c>
      <c r="K1284" s="1" t="str">
        <f ca="1">IF(J1284="Linea_para_MAIL_creada_por_LuXML",IF(ISERROR(MATCH(INDIRECT(ADDRESS(ROW()-G1284,7)),D:D,0)),J1284,INDIRECT(ADDRESS(MATCH(INDIRECT(ADDRESS(ROW()-G1284,7)),D:D,0),1))),J1284)</f>
        <v/>
      </c>
      <c r="L1284" s="7">
        <f t="shared" ref="L1284:L1347" ca="1" si="232">IF(OR(MID(K1282,3,5)="page&gt;",MID(K1283,3,5)="page&gt;"),L1283,IF(OR(K1283="&lt;history&gt;",K1284="&lt;history&gt;"),L1283+1,L1283))</f>
        <v>0</v>
      </c>
      <c r="M1284" s="7" t="str">
        <f t="shared" ca="1" si="223"/>
        <v/>
      </c>
      <c r="N1284" s="7">
        <f t="shared" ref="N1284:N1347" ca="1" si="233">IF(N1283=-1,-1,IF(M1284="&lt;/counts&gt;",-1,IF(OR(LEFT(M1284,7)="&lt;fpage&gt;",LEFT(M1284,7)="&lt;lpage&gt;"),VALUE(MID(M1284,8,LEN(M1284)-15)),0)))</f>
        <v>0</v>
      </c>
      <c r="O1284" s="9" t="str">
        <f ca="1">IF(N1284&gt;-1,INDIRECT(ADDRESS(ROW(),13)),IF(N1284&lt;N1283,CONCATENATE("&lt;page-count count=",CHAR(34),1+LARGE(N:N,1)-LARGE(N:N,2),CHAR(34),"/&gt;"),INDIRECT(ADDRESS(ROW()-1,13))))</f>
        <v/>
      </c>
      <c r="P1284" s="1">
        <f>IF(ROW()&lt;$S$4+2,IF('XML a procesar'!A1283="",P1283,IF(MID('XML a procesar'!A1283,1,1)="&lt;",P1283,P1283+1)),P1283)</f>
        <v>1</v>
      </c>
    </row>
    <row r="1285" spans="1:16" x14ac:dyDescent="0.25">
      <c r="A1285" s="1" t="str">
        <f>IF('XML a procesar'!A1284&gt;0,'XML a procesar'!A1284,"")</f>
        <v/>
      </c>
      <c r="B1285" s="7">
        <f t="shared" si="227"/>
        <v>0</v>
      </c>
      <c r="C1285" s="1">
        <f t="shared" si="224"/>
        <v>0</v>
      </c>
      <c r="D1285" s="1">
        <f t="shared" si="225"/>
        <v>0</v>
      </c>
      <c r="E1285" s="1">
        <f t="shared" si="226"/>
        <v>0</v>
      </c>
      <c r="F1285" s="1" t="str">
        <f t="shared" ca="1" si="228"/>
        <v/>
      </c>
      <c r="G1285" s="1">
        <f t="shared" ca="1" si="229"/>
        <v>0</v>
      </c>
      <c r="H1285" s="1">
        <f ca="1">IF(AND(G1284&gt;0,G1285&gt;G1284,NOT(ISERROR(MATCH(G1284,D:D,0)))),H1284+1,H1284)</f>
        <v>0</v>
      </c>
      <c r="I1285" s="1">
        <f t="shared" ca="1" si="230"/>
        <v>0</v>
      </c>
      <c r="J1285" s="7" t="str">
        <f t="shared" ca="1" si="231"/>
        <v/>
      </c>
      <c r="K1285" s="1" t="str">
        <f ca="1">IF(J1285="Linea_para_MAIL_creada_por_LuXML",IF(ISERROR(MATCH(INDIRECT(ADDRESS(ROW()-G1285,7)),D:D,0)),J1285,INDIRECT(ADDRESS(MATCH(INDIRECT(ADDRESS(ROW()-G1285,7)),D:D,0),1))),J1285)</f>
        <v/>
      </c>
      <c r="L1285" s="7">
        <f t="shared" ca="1" si="232"/>
        <v>0</v>
      </c>
      <c r="M1285" s="7" t="str">
        <f t="shared" ca="1" si="223"/>
        <v/>
      </c>
      <c r="N1285" s="7">
        <f t="shared" ca="1" si="233"/>
        <v>0</v>
      </c>
      <c r="O1285" s="9" t="str">
        <f ca="1">IF(N1285&gt;-1,INDIRECT(ADDRESS(ROW(),13)),IF(N1285&lt;N1284,CONCATENATE("&lt;page-count count=",CHAR(34),1+LARGE(N:N,1)-LARGE(N:N,2),CHAR(34),"/&gt;"),INDIRECT(ADDRESS(ROW()-1,13))))</f>
        <v/>
      </c>
      <c r="P1285" s="1">
        <f>IF(ROW()&lt;$S$4+2,IF('XML a procesar'!A1284="",P1284,IF(MID('XML a procesar'!A1284,1,1)="&lt;",P1284,P1284+1)),P1284)</f>
        <v>1</v>
      </c>
    </row>
    <row r="1286" spans="1:16" x14ac:dyDescent="0.25">
      <c r="A1286" s="1" t="str">
        <f>IF('XML a procesar'!A1285&gt;0,'XML a procesar'!A1285,"")</f>
        <v/>
      </c>
      <c r="B1286" s="7">
        <f t="shared" si="227"/>
        <v>0</v>
      </c>
      <c r="C1286" s="1">
        <f t="shared" si="224"/>
        <v>0</v>
      </c>
      <c r="D1286" s="1">
        <f t="shared" si="225"/>
        <v>0</v>
      </c>
      <c r="E1286" s="1">
        <f t="shared" si="226"/>
        <v>0</v>
      </c>
      <c r="F1286" s="1" t="str">
        <f t="shared" ca="1" si="228"/>
        <v/>
      </c>
      <c r="G1286" s="1">
        <f t="shared" ca="1" si="229"/>
        <v>0</v>
      </c>
      <c r="H1286" s="1">
        <f ca="1">IF(AND(G1285&gt;0,G1286&gt;G1285,NOT(ISERROR(MATCH(G1285,D:D,0)))),H1285+1,H1285)</f>
        <v>0</v>
      </c>
      <c r="I1286" s="1">
        <f t="shared" ca="1" si="230"/>
        <v>0</v>
      </c>
      <c r="J1286" s="7" t="str">
        <f t="shared" ca="1" si="231"/>
        <v/>
      </c>
      <c r="K1286" s="1" t="str">
        <f ca="1">IF(J1286="Linea_para_MAIL_creada_por_LuXML",IF(ISERROR(MATCH(INDIRECT(ADDRESS(ROW()-G1286,7)),D:D,0)),J1286,INDIRECT(ADDRESS(MATCH(INDIRECT(ADDRESS(ROW()-G1286,7)),D:D,0),1))),J1286)</f>
        <v/>
      </c>
      <c r="L1286" s="7">
        <f t="shared" ca="1" si="232"/>
        <v>0</v>
      </c>
      <c r="M1286" s="7" t="str">
        <f t="shared" ref="M1286:M1349" ca="1" si="234">IF(L1286&gt;L1285,IF(L1286=1,CONCATENATE("&lt;fpage&gt;",$S$10,"&lt;/fpage&gt;"),CONCATENATE("&lt;lpage&gt;",$S$10+1,"&lt;/lpage&gt;")),IF(ISERROR(INDIRECT(ADDRESS(ROW()-L1286,11),1)),"",INDIRECT(ADDRESS(ROW()-L1286,11),1)))</f>
        <v/>
      </c>
      <c r="N1286" s="7">
        <f t="shared" ca="1" si="233"/>
        <v>0</v>
      </c>
      <c r="O1286" s="9" t="str">
        <f ca="1">IF(N1286&gt;-1,INDIRECT(ADDRESS(ROW(),13)),IF(N1286&lt;N1285,CONCATENATE("&lt;page-count count=",CHAR(34),1+LARGE(N:N,1)-LARGE(N:N,2),CHAR(34),"/&gt;"),INDIRECT(ADDRESS(ROW()-1,13))))</f>
        <v/>
      </c>
      <c r="P1286" s="1">
        <f>IF(ROW()&lt;$S$4+2,IF('XML a procesar'!A1285="",P1285,IF(MID('XML a procesar'!A1285,1,1)="&lt;",P1285,P1285+1)),P1285)</f>
        <v>1</v>
      </c>
    </row>
    <row r="1287" spans="1:16" x14ac:dyDescent="0.25">
      <c r="A1287" s="1" t="str">
        <f>IF('XML a procesar'!A1286&gt;0,'XML a procesar'!A1286,"")</f>
        <v/>
      </c>
      <c r="B1287" s="7">
        <f t="shared" si="227"/>
        <v>0</v>
      </c>
      <c r="C1287" s="1">
        <f t="shared" si="224"/>
        <v>0</v>
      </c>
      <c r="D1287" s="1">
        <f t="shared" si="225"/>
        <v>0</v>
      </c>
      <c r="E1287" s="1">
        <f t="shared" si="226"/>
        <v>0</v>
      </c>
      <c r="F1287" s="1" t="str">
        <f t="shared" ca="1" si="228"/>
        <v/>
      </c>
      <c r="G1287" s="1">
        <f t="shared" ca="1" si="229"/>
        <v>0</v>
      </c>
      <c r="H1287" s="1">
        <f ca="1">IF(AND(G1286&gt;0,G1287&gt;G1286,NOT(ISERROR(MATCH(G1286,D:D,0)))),H1286+1,H1286)</f>
        <v>0</v>
      </c>
      <c r="I1287" s="1">
        <f t="shared" ca="1" si="230"/>
        <v>0</v>
      </c>
      <c r="J1287" s="7" t="str">
        <f t="shared" ca="1" si="231"/>
        <v/>
      </c>
      <c r="K1287" s="1" t="str">
        <f ca="1">IF(J1287="Linea_para_MAIL_creada_por_LuXML",IF(ISERROR(MATCH(INDIRECT(ADDRESS(ROW()-G1287,7)),D:D,0)),J1287,INDIRECT(ADDRESS(MATCH(INDIRECT(ADDRESS(ROW()-G1287,7)),D:D,0),1))),J1287)</f>
        <v/>
      </c>
      <c r="L1287" s="7">
        <f t="shared" ca="1" si="232"/>
        <v>0</v>
      </c>
      <c r="M1287" s="7" t="str">
        <f t="shared" ca="1" si="234"/>
        <v/>
      </c>
      <c r="N1287" s="7">
        <f t="shared" ca="1" si="233"/>
        <v>0</v>
      </c>
      <c r="O1287" s="9" t="str">
        <f ca="1">IF(N1287&gt;-1,INDIRECT(ADDRESS(ROW(),13)),IF(N1287&lt;N1286,CONCATENATE("&lt;page-count count=",CHAR(34),1+LARGE(N:N,1)-LARGE(N:N,2),CHAR(34),"/&gt;"),INDIRECT(ADDRESS(ROW()-1,13))))</f>
        <v/>
      </c>
      <c r="P1287" s="1">
        <f>IF(ROW()&lt;$S$4+2,IF('XML a procesar'!A1286="",P1286,IF(MID('XML a procesar'!A1286,1,1)="&lt;",P1286,P1286+1)),P1286)</f>
        <v>1</v>
      </c>
    </row>
    <row r="1288" spans="1:16" x14ac:dyDescent="0.25">
      <c r="A1288" s="1" t="str">
        <f>IF('XML a procesar'!A1287&gt;0,'XML a procesar'!A1287,"")</f>
        <v/>
      </c>
      <c r="B1288" s="7">
        <f t="shared" si="227"/>
        <v>0</v>
      </c>
      <c r="C1288" s="1">
        <f t="shared" si="224"/>
        <v>0</v>
      </c>
      <c r="D1288" s="1">
        <f t="shared" si="225"/>
        <v>0</v>
      </c>
      <c r="E1288" s="1">
        <f t="shared" si="226"/>
        <v>0</v>
      </c>
      <c r="F1288" s="1" t="str">
        <f t="shared" ca="1" si="228"/>
        <v/>
      </c>
      <c r="G1288" s="1">
        <f t="shared" ca="1" si="229"/>
        <v>0</v>
      </c>
      <c r="H1288" s="1">
        <f ca="1">IF(AND(G1287&gt;0,G1288&gt;G1287,NOT(ISERROR(MATCH(G1287,D:D,0)))),H1287+1,H1287)</f>
        <v>0</v>
      </c>
      <c r="I1288" s="1">
        <f t="shared" ca="1" si="230"/>
        <v>0</v>
      </c>
      <c r="J1288" s="7" t="str">
        <f t="shared" ca="1" si="231"/>
        <v/>
      </c>
      <c r="K1288" s="1" t="str">
        <f ca="1">IF(J1288="Linea_para_MAIL_creada_por_LuXML",IF(ISERROR(MATCH(INDIRECT(ADDRESS(ROW()-G1288,7)),D:D,0)),J1288,INDIRECT(ADDRESS(MATCH(INDIRECT(ADDRESS(ROW()-G1288,7)),D:D,0),1))),J1288)</f>
        <v/>
      </c>
      <c r="L1288" s="7">
        <f t="shared" ca="1" si="232"/>
        <v>0</v>
      </c>
      <c r="M1288" s="7" t="str">
        <f t="shared" ca="1" si="234"/>
        <v/>
      </c>
      <c r="N1288" s="7">
        <f t="shared" ca="1" si="233"/>
        <v>0</v>
      </c>
      <c r="O1288" s="9" t="str">
        <f ca="1">IF(N1288&gt;-1,INDIRECT(ADDRESS(ROW(),13)),IF(N1288&lt;N1287,CONCATENATE("&lt;page-count count=",CHAR(34),1+LARGE(N:N,1)-LARGE(N:N,2),CHAR(34),"/&gt;"),INDIRECT(ADDRESS(ROW()-1,13))))</f>
        <v/>
      </c>
      <c r="P1288" s="1">
        <f>IF(ROW()&lt;$S$4+2,IF('XML a procesar'!A1287="",P1287,IF(MID('XML a procesar'!A1287,1,1)="&lt;",P1287,P1287+1)),P1287)</f>
        <v>1</v>
      </c>
    </row>
    <row r="1289" spans="1:16" x14ac:dyDescent="0.25">
      <c r="A1289" s="1" t="str">
        <f>IF('XML a procesar'!A1288&gt;0,'XML a procesar'!A1288,"")</f>
        <v/>
      </c>
      <c r="B1289" s="7">
        <f t="shared" si="227"/>
        <v>0</v>
      </c>
      <c r="C1289" s="1">
        <f t="shared" si="224"/>
        <v>0</v>
      </c>
      <c r="D1289" s="1">
        <f t="shared" si="225"/>
        <v>0</v>
      </c>
      <c r="E1289" s="1">
        <f t="shared" si="226"/>
        <v>0</v>
      </c>
      <c r="F1289" s="1" t="str">
        <f t="shared" ca="1" si="228"/>
        <v/>
      </c>
      <c r="G1289" s="1">
        <f t="shared" ca="1" si="229"/>
        <v>0</v>
      </c>
      <c r="H1289" s="1">
        <f ca="1">IF(AND(G1288&gt;0,G1289&gt;G1288,NOT(ISERROR(MATCH(G1288,D:D,0)))),H1288+1,H1288)</f>
        <v>0</v>
      </c>
      <c r="I1289" s="1">
        <f t="shared" ca="1" si="230"/>
        <v>0</v>
      </c>
      <c r="J1289" s="7" t="str">
        <f t="shared" ca="1" si="231"/>
        <v/>
      </c>
      <c r="K1289" s="1" t="str">
        <f ca="1">IF(J1289="Linea_para_MAIL_creada_por_LuXML",IF(ISERROR(MATCH(INDIRECT(ADDRESS(ROW()-G1289,7)),D:D,0)),J1289,INDIRECT(ADDRESS(MATCH(INDIRECT(ADDRESS(ROW()-G1289,7)),D:D,0),1))),J1289)</f>
        <v/>
      </c>
      <c r="L1289" s="7">
        <f t="shared" ca="1" si="232"/>
        <v>0</v>
      </c>
      <c r="M1289" s="7" t="str">
        <f t="shared" ca="1" si="234"/>
        <v/>
      </c>
      <c r="N1289" s="7">
        <f t="shared" ca="1" si="233"/>
        <v>0</v>
      </c>
      <c r="O1289" s="9" t="str">
        <f ca="1">IF(N1289&gt;-1,INDIRECT(ADDRESS(ROW(),13)),IF(N1289&lt;N1288,CONCATENATE("&lt;page-count count=",CHAR(34),1+LARGE(N:N,1)-LARGE(N:N,2),CHAR(34),"/&gt;"),INDIRECT(ADDRESS(ROW()-1,13))))</f>
        <v/>
      </c>
      <c r="P1289" s="1">
        <f>IF(ROW()&lt;$S$4+2,IF('XML a procesar'!A1288="",P1288,IF(MID('XML a procesar'!A1288,1,1)="&lt;",P1288,P1288+1)),P1288)</f>
        <v>1</v>
      </c>
    </row>
    <row r="1290" spans="1:16" x14ac:dyDescent="0.25">
      <c r="A1290" s="1" t="str">
        <f>IF('XML a procesar'!A1289&gt;0,'XML a procesar'!A1289,"")</f>
        <v/>
      </c>
      <c r="B1290" s="7">
        <f t="shared" si="227"/>
        <v>0</v>
      </c>
      <c r="C1290" s="1">
        <f t="shared" si="224"/>
        <v>0</v>
      </c>
      <c r="D1290" s="1">
        <f t="shared" si="225"/>
        <v>0</v>
      </c>
      <c r="E1290" s="1">
        <f t="shared" si="226"/>
        <v>0</v>
      </c>
      <c r="F1290" s="1" t="str">
        <f t="shared" ca="1" si="228"/>
        <v/>
      </c>
      <c r="G1290" s="1">
        <f t="shared" ca="1" si="229"/>
        <v>0</v>
      </c>
      <c r="H1290" s="1">
        <f ca="1">IF(AND(G1289&gt;0,G1290&gt;G1289,NOT(ISERROR(MATCH(G1289,D:D,0)))),H1289+1,H1289)</f>
        <v>0</v>
      </c>
      <c r="I1290" s="1">
        <f t="shared" ca="1" si="230"/>
        <v>0</v>
      </c>
      <c r="J1290" s="7" t="str">
        <f t="shared" ca="1" si="231"/>
        <v/>
      </c>
      <c r="K1290" s="1" t="str">
        <f ca="1">IF(J1290="Linea_para_MAIL_creada_por_LuXML",IF(ISERROR(MATCH(INDIRECT(ADDRESS(ROW()-G1290,7)),D:D,0)),J1290,INDIRECT(ADDRESS(MATCH(INDIRECT(ADDRESS(ROW()-G1290,7)),D:D,0),1))),J1290)</f>
        <v/>
      </c>
      <c r="L1290" s="7">
        <f t="shared" ca="1" si="232"/>
        <v>0</v>
      </c>
      <c r="M1290" s="7" t="str">
        <f t="shared" ca="1" si="234"/>
        <v/>
      </c>
      <c r="N1290" s="7">
        <f t="shared" ca="1" si="233"/>
        <v>0</v>
      </c>
      <c r="O1290" s="9" t="str">
        <f ca="1">IF(N1290&gt;-1,INDIRECT(ADDRESS(ROW(),13)),IF(N1290&lt;N1289,CONCATENATE("&lt;page-count count=",CHAR(34),1+LARGE(N:N,1)-LARGE(N:N,2),CHAR(34),"/&gt;"),INDIRECT(ADDRESS(ROW()-1,13))))</f>
        <v/>
      </c>
      <c r="P1290" s="1">
        <f>IF(ROW()&lt;$S$4+2,IF('XML a procesar'!A1289="",P1289,IF(MID('XML a procesar'!A1289,1,1)="&lt;",P1289,P1289+1)),P1289)</f>
        <v>1</v>
      </c>
    </row>
    <row r="1291" spans="1:16" x14ac:dyDescent="0.25">
      <c r="A1291" s="1" t="str">
        <f>IF('XML a procesar'!A1290&gt;0,'XML a procesar'!A1290,"")</f>
        <v/>
      </c>
      <c r="B1291" s="7">
        <f t="shared" si="227"/>
        <v>0</v>
      </c>
      <c r="C1291" s="1">
        <f t="shared" si="224"/>
        <v>0</v>
      </c>
      <c r="D1291" s="1">
        <f t="shared" si="225"/>
        <v>0</v>
      </c>
      <c r="E1291" s="1">
        <f t="shared" si="226"/>
        <v>0</v>
      </c>
      <c r="F1291" s="1" t="str">
        <f t="shared" ca="1" si="228"/>
        <v/>
      </c>
      <c r="G1291" s="1">
        <f t="shared" ca="1" si="229"/>
        <v>0</v>
      </c>
      <c r="H1291" s="1">
        <f ca="1">IF(AND(G1290&gt;0,G1291&gt;G1290,NOT(ISERROR(MATCH(G1290,D:D,0)))),H1290+1,H1290)</f>
        <v>0</v>
      </c>
      <c r="I1291" s="1">
        <f t="shared" ca="1" si="230"/>
        <v>0</v>
      </c>
      <c r="J1291" s="7" t="str">
        <f t="shared" ca="1" si="231"/>
        <v/>
      </c>
      <c r="K1291" s="1" t="str">
        <f ca="1">IF(J1291="Linea_para_MAIL_creada_por_LuXML",IF(ISERROR(MATCH(INDIRECT(ADDRESS(ROW()-G1291,7)),D:D,0)),J1291,INDIRECT(ADDRESS(MATCH(INDIRECT(ADDRESS(ROW()-G1291,7)),D:D,0),1))),J1291)</f>
        <v/>
      </c>
      <c r="L1291" s="7">
        <f t="shared" ca="1" si="232"/>
        <v>0</v>
      </c>
      <c r="M1291" s="7" t="str">
        <f t="shared" ca="1" si="234"/>
        <v/>
      </c>
      <c r="N1291" s="7">
        <f t="shared" ca="1" si="233"/>
        <v>0</v>
      </c>
      <c r="O1291" s="9" t="str">
        <f ca="1">IF(N1291&gt;-1,INDIRECT(ADDRESS(ROW(),13)),IF(N1291&lt;N1290,CONCATENATE("&lt;page-count count=",CHAR(34),1+LARGE(N:N,1)-LARGE(N:N,2),CHAR(34),"/&gt;"),INDIRECT(ADDRESS(ROW()-1,13))))</f>
        <v/>
      </c>
      <c r="P1291" s="1">
        <f>IF(ROW()&lt;$S$4+2,IF('XML a procesar'!A1290="",P1290,IF(MID('XML a procesar'!A1290,1,1)="&lt;",P1290,P1290+1)),P1290)</f>
        <v>1</v>
      </c>
    </row>
    <row r="1292" spans="1:16" x14ac:dyDescent="0.25">
      <c r="A1292" s="1" t="str">
        <f>IF('XML a procesar'!A1291&gt;0,'XML a procesar'!A1291,"")</f>
        <v/>
      </c>
      <c r="B1292" s="7">
        <f t="shared" si="227"/>
        <v>0</v>
      </c>
      <c r="C1292" s="1">
        <f t="shared" si="224"/>
        <v>0</v>
      </c>
      <c r="D1292" s="1">
        <f t="shared" si="225"/>
        <v>0</v>
      </c>
      <c r="E1292" s="1">
        <f t="shared" si="226"/>
        <v>0</v>
      </c>
      <c r="F1292" s="1" t="str">
        <f t="shared" ca="1" si="228"/>
        <v/>
      </c>
      <c r="G1292" s="1">
        <f t="shared" ca="1" si="229"/>
        <v>0</v>
      </c>
      <c r="H1292" s="1">
        <f ca="1">IF(AND(G1291&gt;0,G1292&gt;G1291,NOT(ISERROR(MATCH(G1291,D:D,0)))),H1291+1,H1291)</f>
        <v>0</v>
      </c>
      <c r="I1292" s="1">
        <f t="shared" ca="1" si="230"/>
        <v>0</v>
      </c>
      <c r="J1292" s="7" t="str">
        <f t="shared" ca="1" si="231"/>
        <v/>
      </c>
      <c r="K1292" s="1" t="str">
        <f ca="1">IF(J1292="Linea_para_MAIL_creada_por_LuXML",IF(ISERROR(MATCH(INDIRECT(ADDRESS(ROW()-G1292,7)),D:D,0)),J1292,INDIRECT(ADDRESS(MATCH(INDIRECT(ADDRESS(ROW()-G1292,7)),D:D,0),1))),J1292)</f>
        <v/>
      </c>
      <c r="L1292" s="7">
        <f t="shared" ca="1" si="232"/>
        <v>0</v>
      </c>
      <c r="M1292" s="7" t="str">
        <f t="shared" ca="1" si="234"/>
        <v/>
      </c>
      <c r="N1292" s="7">
        <f t="shared" ca="1" si="233"/>
        <v>0</v>
      </c>
      <c r="O1292" s="9" t="str">
        <f ca="1">IF(N1292&gt;-1,INDIRECT(ADDRESS(ROW(),13)),IF(N1292&lt;N1291,CONCATENATE("&lt;page-count count=",CHAR(34),1+LARGE(N:N,1)-LARGE(N:N,2),CHAR(34),"/&gt;"),INDIRECT(ADDRESS(ROW()-1,13))))</f>
        <v/>
      </c>
      <c r="P1292" s="1">
        <f>IF(ROW()&lt;$S$4+2,IF('XML a procesar'!A1291="",P1291,IF(MID('XML a procesar'!A1291,1,1)="&lt;",P1291,P1291+1)),P1291)</f>
        <v>1</v>
      </c>
    </row>
    <row r="1293" spans="1:16" x14ac:dyDescent="0.25">
      <c r="A1293" s="1" t="str">
        <f>IF('XML a procesar'!A1292&gt;0,'XML a procesar'!A1292,"")</f>
        <v/>
      </c>
      <c r="B1293" s="7">
        <f t="shared" si="227"/>
        <v>0</v>
      </c>
      <c r="C1293" s="1">
        <f t="shared" si="224"/>
        <v>0</v>
      </c>
      <c r="D1293" s="1">
        <f t="shared" si="225"/>
        <v>0</v>
      </c>
      <c r="E1293" s="1">
        <f t="shared" si="226"/>
        <v>0</v>
      </c>
      <c r="F1293" s="1" t="str">
        <f t="shared" ca="1" si="228"/>
        <v/>
      </c>
      <c r="G1293" s="1">
        <f t="shared" ca="1" si="229"/>
        <v>0</v>
      </c>
      <c r="H1293" s="1">
        <f ca="1">IF(AND(G1292&gt;0,G1293&gt;G1292,NOT(ISERROR(MATCH(G1292,D:D,0)))),H1292+1,H1292)</f>
        <v>0</v>
      </c>
      <c r="I1293" s="1">
        <f t="shared" ca="1" si="230"/>
        <v>0</v>
      </c>
      <c r="J1293" s="7" t="str">
        <f t="shared" ca="1" si="231"/>
        <v/>
      </c>
      <c r="K1293" s="1" t="str">
        <f ca="1">IF(J1293="Linea_para_MAIL_creada_por_LuXML",IF(ISERROR(MATCH(INDIRECT(ADDRESS(ROW()-G1293,7)),D:D,0)),J1293,INDIRECT(ADDRESS(MATCH(INDIRECT(ADDRESS(ROW()-G1293,7)),D:D,0),1))),J1293)</f>
        <v/>
      </c>
      <c r="L1293" s="7">
        <f t="shared" ca="1" si="232"/>
        <v>0</v>
      </c>
      <c r="M1293" s="7" t="str">
        <f t="shared" ca="1" si="234"/>
        <v/>
      </c>
      <c r="N1293" s="7">
        <f t="shared" ca="1" si="233"/>
        <v>0</v>
      </c>
      <c r="O1293" s="9" t="str">
        <f ca="1">IF(N1293&gt;-1,INDIRECT(ADDRESS(ROW(),13)),IF(N1293&lt;N1292,CONCATENATE("&lt;page-count count=",CHAR(34),1+LARGE(N:N,1)-LARGE(N:N,2),CHAR(34),"/&gt;"),INDIRECT(ADDRESS(ROW()-1,13))))</f>
        <v/>
      </c>
      <c r="P1293" s="1">
        <f>IF(ROW()&lt;$S$4+2,IF('XML a procesar'!A1292="",P1292,IF(MID('XML a procesar'!A1292,1,1)="&lt;",P1292,P1292+1)),P1292)</f>
        <v>1</v>
      </c>
    </row>
    <row r="1294" spans="1:16" x14ac:dyDescent="0.25">
      <c r="A1294" s="1" t="str">
        <f>IF('XML a procesar'!A1293&gt;0,'XML a procesar'!A1293,"")</f>
        <v/>
      </c>
      <c r="B1294" s="7">
        <f t="shared" si="227"/>
        <v>0</v>
      </c>
      <c r="C1294" s="1">
        <f t="shared" si="224"/>
        <v>0</v>
      </c>
      <c r="D1294" s="1">
        <f t="shared" si="225"/>
        <v>0</v>
      </c>
      <c r="E1294" s="1">
        <f t="shared" si="226"/>
        <v>0</v>
      </c>
      <c r="F1294" s="1" t="str">
        <f t="shared" ca="1" si="228"/>
        <v/>
      </c>
      <c r="G1294" s="1">
        <f t="shared" ca="1" si="229"/>
        <v>0</v>
      </c>
      <c r="H1294" s="1">
        <f ca="1">IF(AND(G1293&gt;0,G1294&gt;G1293,NOT(ISERROR(MATCH(G1293,D:D,0)))),H1293+1,H1293)</f>
        <v>0</v>
      </c>
      <c r="I1294" s="1">
        <f t="shared" ca="1" si="230"/>
        <v>0</v>
      </c>
      <c r="J1294" s="7" t="str">
        <f t="shared" ca="1" si="231"/>
        <v/>
      </c>
      <c r="K1294" s="1" t="str">
        <f ca="1">IF(J1294="Linea_para_MAIL_creada_por_LuXML",IF(ISERROR(MATCH(INDIRECT(ADDRESS(ROW()-G1294,7)),D:D,0)),J1294,INDIRECT(ADDRESS(MATCH(INDIRECT(ADDRESS(ROW()-G1294,7)),D:D,0),1))),J1294)</f>
        <v/>
      </c>
      <c r="L1294" s="7">
        <f t="shared" ca="1" si="232"/>
        <v>0</v>
      </c>
      <c r="M1294" s="7" t="str">
        <f t="shared" ca="1" si="234"/>
        <v/>
      </c>
      <c r="N1294" s="7">
        <f t="shared" ca="1" si="233"/>
        <v>0</v>
      </c>
      <c r="O1294" s="9" t="str">
        <f ca="1">IF(N1294&gt;-1,INDIRECT(ADDRESS(ROW(),13)),IF(N1294&lt;N1293,CONCATENATE("&lt;page-count count=",CHAR(34),1+LARGE(N:N,1)-LARGE(N:N,2),CHAR(34),"/&gt;"),INDIRECT(ADDRESS(ROW()-1,13))))</f>
        <v/>
      </c>
      <c r="P1294" s="1">
        <f>IF(ROW()&lt;$S$4+2,IF('XML a procesar'!A1293="",P1293,IF(MID('XML a procesar'!A1293,1,1)="&lt;",P1293,P1293+1)),P1293)</f>
        <v>1</v>
      </c>
    </row>
    <row r="1295" spans="1:16" x14ac:dyDescent="0.25">
      <c r="A1295" s="1" t="str">
        <f>IF('XML a procesar'!A1294&gt;0,'XML a procesar'!A1294,"")</f>
        <v/>
      </c>
      <c r="B1295" s="7">
        <f t="shared" si="227"/>
        <v>0</v>
      </c>
      <c r="C1295" s="1">
        <f t="shared" si="224"/>
        <v>0</v>
      </c>
      <c r="D1295" s="1">
        <f t="shared" si="225"/>
        <v>0</v>
      </c>
      <c r="E1295" s="1">
        <f t="shared" si="226"/>
        <v>0</v>
      </c>
      <c r="F1295" s="1" t="str">
        <f t="shared" ca="1" si="228"/>
        <v/>
      </c>
      <c r="G1295" s="1">
        <f t="shared" ca="1" si="229"/>
        <v>0</v>
      </c>
      <c r="H1295" s="1">
        <f ca="1">IF(AND(G1294&gt;0,G1295&gt;G1294,NOT(ISERROR(MATCH(G1294,D:D,0)))),H1294+1,H1294)</f>
        <v>0</v>
      </c>
      <c r="I1295" s="1">
        <f t="shared" ca="1" si="230"/>
        <v>0</v>
      </c>
      <c r="J1295" s="7" t="str">
        <f t="shared" ca="1" si="231"/>
        <v/>
      </c>
      <c r="K1295" s="1" t="str">
        <f ca="1">IF(J1295="Linea_para_MAIL_creada_por_LuXML",IF(ISERROR(MATCH(INDIRECT(ADDRESS(ROW()-G1295,7)),D:D,0)),J1295,INDIRECT(ADDRESS(MATCH(INDIRECT(ADDRESS(ROW()-G1295,7)),D:D,0),1))),J1295)</f>
        <v/>
      </c>
      <c r="L1295" s="7">
        <f t="shared" ca="1" si="232"/>
        <v>0</v>
      </c>
      <c r="M1295" s="7" t="str">
        <f t="shared" ca="1" si="234"/>
        <v/>
      </c>
      <c r="N1295" s="7">
        <f t="shared" ca="1" si="233"/>
        <v>0</v>
      </c>
      <c r="O1295" s="9" t="str">
        <f ca="1">IF(N1295&gt;-1,INDIRECT(ADDRESS(ROW(),13)),IF(N1295&lt;N1294,CONCATENATE("&lt;page-count count=",CHAR(34),1+LARGE(N:N,1)-LARGE(N:N,2),CHAR(34),"/&gt;"),INDIRECT(ADDRESS(ROW()-1,13))))</f>
        <v/>
      </c>
      <c r="P1295" s="1">
        <f>IF(ROW()&lt;$S$4+2,IF('XML a procesar'!A1294="",P1294,IF(MID('XML a procesar'!A1294,1,1)="&lt;",P1294,P1294+1)),P1294)</f>
        <v>1</v>
      </c>
    </row>
    <row r="1296" spans="1:16" x14ac:dyDescent="0.25">
      <c r="A1296" s="1" t="str">
        <f>IF('XML a procesar'!A1295&gt;0,'XML a procesar'!A1295,"")</f>
        <v/>
      </c>
      <c r="B1296" s="7">
        <f t="shared" si="227"/>
        <v>0</v>
      </c>
      <c r="C1296" s="1">
        <f t="shared" si="224"/>
        <v>0</v>
      </c>
      <c r="D1296" s="1">
        <f t="shared" si="225"/>
        <v>0</v>
      </c>
      <c r="E1296" s="1">
        <f t="shared" si="226"/>
        <v>0</v>
      </c>
      <c r="F1296" s="1" t="str">
        <f t="shared" ca="1" si="228"/>
        <v/>
      </c>
      <c r="G1296" s="1">
        <f t="shared" ca="1" si="229"/>
        <v>0</v>
      </c>
      <c r="H1296" s="1">
        <f ca="1">IF(AND(G1295&gt;0,G1296&gt;G1295,NOT(ISERROR(MATCH(G1295,D:D,0)))),H1295+1,H1295)</f>
        <v>0</v>
      </c>
      <c r="I1296" s="1">
        <f t="shared" ca="1" si="230"/>
        <v>0</v>
      </c>
      <c r="J1296" s="7" t="str">
        <f t="shared" ca="1" si="231"/>
        <v/>
      </c>
      <c r="K1296" s="1" t="str">
        <f ca="1">IF(J1296="Linea_para_MAIL_creada_por_LuXML",IF(ISERROR(MATCH(INDIRECT(ADDRESS(ROW()-G1296,7)),D:D,0)),J1296,INDIRECT(ADDRESS(MATCH(INDIRECT(ADDRESS(ROW()-G1296,7)),D:D,0),1))),J1296)</f>
        <v/>
      </c>
      <c r="L1296" s="7">
        <f t="shared" ca="1" si="232"/>
        <v>0</v>
      </c>
      <c r="M1296" s="7" t="str">
        <f t="shared" ca="1" si="234"/>
        <v/>
      </c>
      <c r="N1296" s="7">
        <f t="shared" ca="1" si="233"/>
        <v>0</v>
      </c>
      <c r="O1296" s="9" t="str">
        <f ca="1">IF(N1296&gt;-1,INDIRECT(ADDRESS(ROW(),13)),IF(N1296&lt;N1295,CONCATENATE("&lt;page-count count=",CHAR(34),1+LARGE(N:N,1)-LARGE(N:N,2),CHAR(34),"/&gt;"),INDIRECT(ADDRESS(ROW()-1,13))))</f>
        <v/>
      </c>
      <c r="P1296" s="1">
        <f>IF(ROW()&lt;$S$4+2,IF('XML a procesar'!A1295="",P1295,IF(MID('XML a procesar'!A1295,1,1)="&lt;",P1295,P1295+1)),P1295)</f>
        <v>1</v>
      </c>
    </row>
    <row r="1297" spans="1:16" x14ac:dyDescent="0.25">
      <c r="A1297" s="1" t="str">
        <f>IF('XML a procesar'!A1296&gt;0,'XML a procesar'!A1296,"")</f>
        <v/>
      </c>
      <c r="B1297" s="7">
        <f t="shared" si="227"/>
        <v>0</v>
      </c>
      <c r="C1297" s="1">
        <f t="shared" si="224"/>
        <v>0</v>
      </c>
      <c r="D1297" s="1">
        <f t="shared" si="225"/>
        <v>0</v>
      </c>
      <c r="E1297" s="1">
        <f t="shared" si="226"/>
        <v>0</v>
      </c>
      <c r="F1297" s="1" t="str">
        <f t="shared" ca="1" si="228"/>
        <v/>
      </c>
      <c r="G1297" s="1">
        <f t="shared" ca="1" si="229"/>
        <v>0</v>
      </c>
      <c r="H1297" s="1">
        <f ca="1">IF(AND(G1296&gt;0,G1297&gt;G1296,NOT(ISERROR(MATCH(G1296,D:D,0)))),H1296+1,H1296)</f>
        <v>0</v>
      </c>
      <c r="I1297" s="1">
        <f t="shared" ca="1" si="230"/>
        <v>0</v>
      </c>
      <c r="J1297" s="7" t="str">
        <f t="shared" ca="1" si="231"/>
        <v/>
      </c>
      <c r="K1297" s="1" t="str">
        <f ca="1">IF(J1297="Linea_para_MAIL_creada_por_LuXML",IF(ISERROR(MATCH(INDIRECT(ADDRESS(ROW()-G1297,7)),D:D,0)),J1297,INDIRECT(ADDRESS(MATCH(INDIRECT(ADDRESS(ROW()-G1297,7)),D:D,0),1))),J1297)</f>
        <v/>
      </c>
      <c r="L1297" s="7">
        <f t="shared" ca="1" si="232"/>
        <v>0</v>
      </c>
      <c r="M1297" s="7" t="str">
        <f t="shared" ca="1" si="234"/>
        <v/>
      </c>
      <c r="N1297" s="7">
        <f t="shared" ca="1" si="233"/>
        <v>0</v>
      </c>
      <c r="O1297" s="9" t="str">
        <f ca="1">IF(N1297&gt;-1,INDIRECT(ADDRESS(ROW(),13)),IF(N1297&lt;N1296,CONCATENATE("&lt;page-count count=",CHAR(34),1+LARGE(N:N,1)-LARGE(N:N,2),CHAR(34),"/&gt;"),INDIRECT(ADDRESS(ROW()-1,13))))</f>
        <v/>
      </c>
      <c r="P1297" s="1">
        <f>IF(ROW()&lt;$S$4+2,IF('XML a procesar'!A1296="",P1296,IF(MID('XML a procesar'!A1296,1,1)="&lt;",P1296,P1296+1)),P1296)</f>
        <v>1</v>
      </c>
    </row>
    <row r="1298" spans="1:16" x14ac:dyDescent="0.25">
      <c r="A1298" s="1" t="str">
        <f>IF('XML a procesar'!A1297&gt;0,'XML a procesar'!A1297,"")</f>
        <v/>
      </c>
      <c r="B1298" s="7">
        <f t="shared" si="227"/>
        <v>0</v>
      </c>
      <c r="C1298" s="1">
        <f t="shared" si="224"/>
        <v>0</v>
      </c>
      <c r="D1298" s="1">
        <f t="shared" si="225"/>
        <v>0</v>
      </c>
      <c r="E1298" s="1">
        <f t="shared" si="226"/>
        <v>0</v>
      </c>
      <c r="F1298" s="1" t="str">
        <f t="shared" ca="1" si="228"/>
        <v/>
      </c>
      <c r="G1298" s="1">
        <f t="shared" ca="1" si="229"/>
        <v>0</v>
      </c>
      <c r="H1298" s="1">
        <f ca="1">IF(AND(G1297&gt;0,G1298&gt;G1297,NOT(ISERROR(MATCH(G1297,D:D,0)))),H1297+1,H1297)</f>
        <v>0</v>
      </c>
      <c r="I1298" s="1">
        <f t="shared" ca="1" si="230"/>
        <v>0</v>
      </c>
      <c r="J1298" s="7" t="str">
        <f t="shared" ca="1" si="231"/>
        <v/>
      </c>
      <c r="K1298" s="1" t="str">
        <f ca="1">IF(J1298="Linea_para_MAIL_creada_por_LuXML",IF(ISERROR(MATCH(INDIRECT(ADDRESS(ROW()-G1298,7)),D:D,0)),J1298,INDIRECT(ADDRESS(MATCH(INDIRECT(ADDRESS(ROW()-G1298,7)),D:D,0),1))),J1298)</f>
        <v/>
      </c>
      <c r="L1298" s="7">
        <f t="shared" ca="1" si="232"/>
        <v>0</v>
      </c>
      <c r="M1298" s="7" t="str">
        <f t="shared" ca="1" si="234"/>
        <v/>
      </c>
      <c r="N1298" s="7">
        <f t="shared" ca="1" si="233"/>
        <v>0</v>
      </c>
      <c r="O1298" s="9" t="str">
        <f ca="1">IF(N1298&gt;-1,INDIRECT(ADDRESS(ROW(),13)),IF(N1298&lt;N1297,CONCATENATE("&lt;page-count count=",CHAR(34),1+LARGE(N:N,1)-LARGE(N:N,2),CHAR(34),"/&gt;"),INDIRECT(ADDRESS(ROW()-1,13))))</f>
        <v/>
      </c>
      <c r="P1298" s="1">
        <f>IF(ROW()&lt;$S$4+2,IF('XML a procesar'!A1297="",P1297,IF(MID('XML a procesar'!A1297,1,1)="&lt;",P1297,P1297+1)),P1297)</f>
        <v>1</v>
      </c>
    </row>
    <row r="1299" spans="1:16" x14ac:dyDescent="0.25">
      <c r="A1299" s="1" t="str">
        <f>IF('XML a procesar'!A1298&gt;0,'XML a procesar'!A1298,"")</f>
        <v/>
      </c>
      <c r="B1299" s="7">
        <f t="shared" si="227"/>
        <v>0</v>
      </c>
      <c r="C1299" s="1">
        <f t="shared" si="224"/>
        <v>0</v>
      </c>
      <c r="D1299" s="1">
        <f t="shared" si="225"/>
        <v>0</v>
      </c>
      <c r="E1299" s="1">
        <f t="shared" si="226"/>
        <v>0</v>
      </c>
      <c r="F1299" s="1" t="str">
        <f t="shared" ca="1" si="228"/>
        <v/>
      </c>
      <c r="G1299" s="1">
        <f t="shared" ca="1" si="229"/>
        <v>0</v>
      </c>
      <c r="H1299" s="1">
        <f ca="1">IF(AND(G1298&gt;0,G1299&gt;G1298,NOT(ISERROR(MATCH(G1298,D:D,0)))),H1298+1,H1298)</f>
        <v>0</v>
      </c>
      <c r="I1299" s="1">
        <f t="shared" ca="1" si="230"/>
        <v>0</v>
      </c>
      <c r="J1299" s="7" t="str">
        <f t="shared" ca="1" si="231"/>
        <v/>
      </c>
      <c r="K1299" s="1" t="str">
        <f ca="1">IF(J1299="Linea_para_MAIL_creada_por_LuXML",IF(ISERROR(MATCH(INDIRECT(ADDRESS(ROW()-G1299,7)),D:D,0)),J1299,INDIRECT(ADDRESS(MATCH(INDIRECT(ADDRESS(ROW()-G1299,7)),D:D,0),1))),J1299)</f>
        <v/>
      </c>
      <c r="L1299" s="7">
        <f t="shared" ca="1" si="232"/>
        <v>0</v>
      </c>
      <c r="M1299" s="7" t="str">
        <f t="shared" ca="1" si="234"/>
        <v/>
      </c>
      <c r="N1299" s="7">
        <f t="shared" ca="1" si="233"/>
        <v>0</v>
      </c>
      <c r="O1299" s="9" t="str">
        <f ca="1">IF(N1299&gt;-1,INDIRECT(ADDRESS(ROW(),13)),IF(N1299&lt;N1298,CONCATENATE("&lt;page-count count=",CHAR(34),1+LARGE(N:N,1)-LARGE(N:N,2),CHAR(34),"/&gt;"),INDIRECT(ADDRESS(ROW()-1,13))))</f>
        <v/>
      </c>
      <c r="P1299" s="1">
        <f>IF(ROW()&lt;$S$4+2,IF('XML a procesar'!A1298="",P1298,IF(MID('XML a procesar'!A1298,1,1)="&lt;",P1298,P1298+1)),P1298)</f>
        <v>1</v>
      </c>
    </row>
    <row r="1300" spans="1:16" x14ac:dyDescent="0.25">
      <c r="A1300" s="1" t="str">
        <f>IF('XML a procesar'!A1299&gt;0,'XML a procesar'!A1299,"")</f>
        <v/>
      </c>
      <c r="B1300" s="7">
        <f t="shared" si="227"/>
        <v>0</v>
      </c>
      <c r="C1300" s="1">
        <f t="shared" si="224"/>
        <v>0</v>
      </c>
      <c r="D1300" s="1">
        <f t="shared" si="225"/>
        <v>0</v>
      </c>
      <c r="E1300" s="1">
        <f t="shared" si="226"/>
        <v>0</v>
      </c>
      <c r="F1300" s="1" t="str">
        <f t="shared" ca="1" si="228"/>
        <v/>
      </c>
      <c r="G1300" s="1">
        <f t="shared" ca="1" si="229"/>
        <v>0</v>
      </c>
      <c r="H1300" s="1">
        <f ca="1">IF(AND(G1299&gt;0,G1300&gt;G1299,NOT(ISERROR(MATCH(G1299,D:D,0)))),H1299+1,H1299)</f>
        <v>0</v>
      </c>
      <c r="I1300" s="1">
        <f t="shared" ca="1" si="230"/>
        <v>0</v>
      </c>
      <c r="J1300" s="7" t="str">
        <f t="shared" ca="1" si="231"/>
        <v/>
      </c>
      <c r="K1300" s="1" t="str">
        <f ca="1">IF(J1300="Linea_para_MAIL_creada_por_LuXML",IF(ISERROR(MATCH(INDIRECT(ADDRESS(ROW()-G1300,7)),D:D,0)),J1300,INDIRECT(ADDRESS(MATCH(INDIRECT(ADDRESS(ROW()-G1300,7)),D:D,0),1))),J1300)</f>
        <v/>
      </c>
      <c r="L1300" s="7">
        <f t="shared" ca="1" si="232"/>
        <v>0</v>
      </c>
      <c r="M1300" s="7" t="str">
        <f t="shared" ca="1" si="234"/>
        <v/>
      </c>
      <c r="N1300" s="7">
        <f t="shared" ca="1" si="233"/>
        <v>0</v>
      </c>
      <c r="O1300" s="9" t="str">
        <f ca="1">IF(N1300&gt;-1,INDIRECT(ADDRESS(ROW(),13)),IF(N1300&lt;N1299,CONCATENATE("&lt;page-count count=",CHAR(34),1+LARGE(N:N,1)-LARGE(N:N,2),CHAR(34),"/&gt;"),INDIRECT(ADDRESS(ROW()-1,13))))</f>
        <v/>
      </c>
      <c r="P1300" s="1">
        <f>IF(ROW()&lt;$S$4+2,IF('XML a procesar'!A1299="",P1299,IF(MID('XML a procesar'!A1299,1,1)="&lt;",P1299,P1299+1)),P1299)</f>
        <v>1</v>
      </c>
    </row>
    <row r="1301" spans="1:16" x14ac:dyDescent="0.25">
      <c r="A1301" s="1" t="str">
        <f>IF('XML a procesar'!A1300&gt;0,'XML a procesar'!A1300,"")</f>
        <v/>
      </c>
      <c r="B1301" s="7">
        <f t="shared" si="227"/>
        <v>0</v>
      </c>
      <c r="C1301" s="1">
        <f t="shared" si="224"/>
        <v>0</v>
      </c>
      <c r="D1301" s="1">
        <f t="shared" si="225"/>
        <v>0</v>
      </c>
      <c r="E1301" s="1">
        <f t="shared" si="226"/>
        <v>0</v>
      </c>
      <c r="F1301" s="1" t="str">
        <f t="shared" ca="1" si="228"/>
        <v/>
      </c>
      <c r="G1301" s="1">
        <f t="shared" ca="1" si="229"/>
        <v>0</v>
      </c>
      <c r="H1301" s="1">
        <f ca="1">IF(AND(G1300&gt;0,G1301&gt;G1300,NOT(ISERROR(MATCH(G1300,D:D,0)))),H1300+1,H1300)</f>
        <v>0</v>
      </c>
      <c r="I1301" s="1">
        <f t="shared" ca="1" si="230"/>
        <v>0</v>
      </c>
      <c r="J1301" s="7" t="str">
        <f t="shared" ca="1" si="231"/>
        <v/>
      </c>
      <c r="K1301" s="1" t="str">
        <f ca="1">IF(J1301="Linea_para_MAIL_creada_por_LuXML",IF(ISERROR(MATCH(INDIRECT(ADDRESS(ROW()-G1301,7)),D:D,0)),J1301,INDIRECT(ADDRESS(MATCH(INDIRECT(ADDRESS(ROW()-G1301,7)),D:D,0),1))),J1301)</f>
        <v/>
      </c>
      <c r="L1301" s="7">
        <f t="shared" ca="1" si="232"/>
        <v>0</v>
      </c>
      <c r="M1301" s="7" t="str">
        <f t="shared" ca="1" si="234"/>
        <v/>
      </c>
      <c r="N1301" s="7">
        <f t="shared" ca="1" si="233"/>
        <v>0</v>
      </c>
      <c r="O1301" s="9" t="str">
        <f ca="1">IF(N1301&gt;-1,INDIRECT(ADDRESS(ROW(),13)),IF(N1301&lt;N1300,CONCATENATE("&lt;page-count count=",CHAR(34),1+LARGE(N:N,1)-LARGE(N:N,2),CHAR(34),"/&gt;"),INDIRECT(ADDRESS(ROW()-1,13))))</f>
        <v/>
      </c>
      <c r="P1301" s="1">
        <f>IF(ROW()&lt;$S$4+2,IF('XML a procesar'!A1300="",P1300,IF(MID('XML a procesar'!A1300,1,1)="&lt;",P1300,P1300+1)),P1300)</f>
        <v>1</v>
      </c>
    </row>
    <row r="1302" spans="1:16" x14ac:dyDescent="0.25">
      <c r="A1302" s="1" t="str">
        <f>IF('XML a procesar'!A1301&gt;0,'XML a procesar'!A1301,"")</f>
        <v/>
      </c>
      <c r="B1302" s="7">
        <f t="shared" si="227"/>
        <v>0</v>
      </c>
      <c r="C1302" s="1">
        <f t="shared" si="224"/>
        <v>0</v>
      </c>
      <c r="D1302" s="1">
        <f t="shared" si="225"/>
        <v>0</v>
      </c>
      <c r="E1302" s="1">
        <f t="shared" si="226"/>
        <v>0</v>
      </c>
      <c r="F1302" s="1" t="str">
        <f t="shared" ca="1" si="228"/>
        <v/>
      </c>
      <c r="G1302" s="1">
        <f t="shared" ca="1" si="229"/>
        <v>0</v>
      </c>
      <c r="H1302" s="1">
        <f ca="1">IF(AND(G1301&gt;0,G1302&gt;G1301,NOT(ISERROR(MATCH(G1301,D:D,0)))),H1301+1,H1301)</f>
        <v>0</v>
      </c>
      <c r="I1302" s="1">
        <f t="shared" ca="1" si="230"/>
        <v>0</v>
      </c>
      <c r="J1302" s="7" t="str">
        <f t="shared" ca="1" si="231"/>
        <v/>
      </c>
      <c r="K1302" s="1" t="str">
        <f ca="1">IF(J1302="Linea_para_MAIL_creada_por_LuXML",IF(ISERROR(MATCH(INDIRECT(ADDRESS(ROW()-G1302,7)),D:D,0)),J1302,INDIRECT(ADDRESS(MATCH(INDIRECT(ADDRESS(ROW()-G1302,7)),D:D,0),1))),J1302)</f>
        <v/>
      </c>
      <c r="L1302" s="7">
        <f t="shared" ca="1" si="232"/>
        <v>0</v>
      </c>
      <c r="M1302" s="7" t="str">
        <f t="shared" ca="1" si="234"/>
        <v/>
      </c>
      <c r="N1302" s="7">
        <f t="shared" ca="1" si="233"/>
        <v>0</v>
      </c>
      <c r="O1302" s="9" t="str">
        <f ca="1">IF(N1302&gt;-1,INDIRECT(ADDRESS(ROW(),13)),IF(N1302&lt;N1301,CONCATENATE("&lt;page-count count=",CHAR(34),1+LARGE(N:N,1)-LARGE(N:N,2),CHAR(34),"/&gt;"),INDIRECT(ADDRESS(ROW()-1,13))))</f>
        <v/>
      </c>
      <c r="P1302" s="1">
        <f>IF(ROW()&lt;$S$4+2,IF('XML a procesar'!A1301="",P1301,IF(MID('XML a procesar'!A1301,1,1)="&lt;",P1301,P1301+1)),P1301)</f>
        <v>1</v>
      </c>
    </row>
    <row r="1303" spans="1:16" x14ac:dyDescent="0.25">
      <c r="A1303" s="1" t="str">
        <f>IF('XML a procesar'!A1302&gt;0,'XML a procesar'!A1302,"")</f>
        <v/>
      </c>
      <c r="B1303" s="7">
        <f t="shared" si="227"/>
        <v>0</v>
      </c>
      <c r="C1303" s="1">
        <f t="shared" si="224"/>
        <v>0</v>
      </c>
      <c r="D1303" s="1">
        <f t="shared" si="225"/>
        <v>0</v>
      </c>
      <c r="E1303" s="1">
        <f t="shared" si="226"/>
        <v>0</v>
      </c>
      <c r="F1303" s="1" t="str">
        <f t="shared" ca="1" si="228"/>
        <v/>
      </c>
      <c r="G1303" s="1">
        <f t="shared" ca="1" si="229"/>
        <v>0</v>
      </c>
      <c r="H1303" s="1">
        <f ca="1">IF(AND(G1302&gt;0,G1303&gt;G1302,NOT(ISERROR(MATCH(G1302,D:D,0)))),H1302+1,H1302)</f>
        <v>0</v>
      </c>
      <c r="I1303" s="1">
        <f t="shared" ca="1" si="230"/>
        <v>0</v>
      </c>
      <c r="J1303" s="7" t="str">
        <f t="shared" ca="1" si="231"/>
        <v/>
      </c>
      <c r="K1303" s="1" t="str">
        <f ca="1">IF(J1303="Linea_para_MAIL_creada_por_LuXML",IF(ISERROR(MATCH(INDIRECT(ADDRESS(ROW()-G1303,7)),D:D,0)),J1303,INDIRECT(ADDRESS(MATCH(INDIRECT(ADDRESS(ROW()-G1303,7)),D:D,0),1))),J1303)</f>
        <v/>
      </c>
      <c r="L1303" s="7">
        <f t="shared" ca="1" si="232"/>
        <v>0</v>
      </c>
      <c r="M1303" s="7" t="str">
        <f t="shared" ca="1" si="234"/>
        <v/>
      </c>
      <c r="N1303" s="7">
        <f t="shared" ca="1" si="233"/>
        <v>0</v>
      </c>
      <c r="O1303" s="9" t="str">
        <f ca="1">IF(N1303&gt;-1,INDIRECT(ADDRESS(ROW(),13)),IF(N1303&lt;N1302,CONCATENATE("&lt;page-count count=",CHAR(34),1+LARGE(N:N,1)-LARGE(N:N,2),CHAR(34),"/&gt;"),INDIRECT(ADDRESS(ROW()-1,13))))</f>
        <v/>
      </c>
      <c r="P1303" s="1">
        <f>IF(ROW()&lt;$S$4+2,IF('XML a procesar'!A1302="",P1302,IF(MID('XML a procesar'!A1302,1,1)="&lt;",P1302,P1302+1)),P1302)</f>
        <v>1</v>
      </c>
    </row>
    <row r="1304" spans="1:16" x14ac:dyDescent="0.25">
      <c r="A1304" s="1" t="str">
        <f>IF('XML a procesar'!A1303&gt;0,'XML a procesar'!A1303,"")</f>
        <v/>
      </c>
      <c r="B1304" s="7">
        <f t="shared" si="227"/>
        <v>0</v>
      </c>
      <c r="C1304" s="1">
        <f t="shared" si="224"/>
        <v>0</v>
      </c>
      <c r="D1304" s="1">
        <f t="shared" si="225"/>
        <v>0</v>
      </c>
      <c r="E1304" s="1">
        <f t="shared" si="226"/>
        <v>0</v>
      </c>
      <c r="F1304" s="1" t="str">
        <f t="shared" ca="1" si="228"/>
        <v/>
      </c>
      <c r="G1304" s="1">
        <f t="shared" ca="1" si="229"/>
        <v>0</v>
      </c>
      <c r="H1304" s="1">
        <f ca="1">IF(AND(G1303&gt;0,G1304&gt;G1303,NOT(ISERROR(MATCH(G1303,D:D,0)))),H1303+1,H1303)</f>
        <v>0</v>
      </c>
      <c r="I1304" s="1">
        <f t="shared" ca="1" si="230"/>
        <v>0</v>
      </c>
      <c r="J1304" s="7" t="str">
        <f t="shared" ca="1" si="231"/>
        <v/>
      </c>
      <c r="K1304" s="1" t="str">
        <f ca="1">IF(J1304="Linea_para_MAIL_creada_por_LuXML",IF(ISERROR(MATCH(INDIRECT(ADDRESS(ROW()-G1304,7)),D:D,0)),J1304,INDIRECT(ADDRESS(MATCH(INDIRECT(ADDRESS(ROW()-G1304,7)),D:D,0),1))),J1304)</f>
        <v/>
      </c>
      <c r="L1304" s="7">
        <f t="shared" ca="1" si="232"/>
        <v>0</v>
      </c>
      <c r="M1304" s="7" t="str">
        <f t="shared" ca="1" si="234"/>
        <v/>
      </c>
      <c r="N1304" s="7">
        <f t="shared" ca="1" si="233"/>
        <v>0</v>
      </c>
      <c r="O1304" s="9" t="str">
        <f ca="1">IF(N1304&gt;-1,INDIRECT(ADDRESS(ROW(),13)),IF(N1304&lt;N1303,CONCATENATE("&lt;page-count count=",CHAR(34),1+LARGE(N:N,1)-LARGE(N:N,2),CHAR(34),"/&gt;"),INDIRECT(ADDRESS(ROW()-1,13))))</f>
        <v/>
      </c>
      <c r="P1304" s="1">
        <f>IF(ROW()&lt;$S$4+2,IF('XML a procesar'!A1303="",P1303,IF(MID('XML a procesar'!A1303,1,1)="&lt;",P1303,P1303+1)),P1303)</f>
        <v>1</v>
      </c>
    </row>
    <row r="1305" spans="1:16" x14ac:dyDescent="0.25">
      <c r="A1305" s="1" t="str">
        <f>IF('XML a procesar'!A1304&gt;0,'XML a procesar'!A1304,"")</f>
        <v/>
      </c>
      <c r="B1305" s="7">
        <f t="shared" si="227"/>
        <v>0</v>
      </c>
      <c r="C1305" s="1">
        <f t="shared" si="224"/>
        <v>0</v>
      </c>
      <c r="D1305" s="1">
        <f t="shared" si="225"/>
        <v>0</v>
      </c>
      <c r="E1305" s="1">
        <f t="shared" si="226"/>
        <v>0</v>
      </c>
      <c r="F1305" s="1" t="str">
        <f t="shared" ca="1" si="228"/>
        <v/>
      </c>
      <c r="G1305" s="1">
        <f t="shared" ca="1" si="229"/>
        <v>0</v>
      </c>
      <c r="H1305" s="1">
        <f ca="1">IF(AND(G1304&gt;0,G1305&gt;G1304,NOT(ISERROR(MATCH(G1304,D:D,0)))),H1304+1,H1304)</f>
        <v>0</v>
      </c>
      <c r="I1305" s="1">
        <f t="shared" ca="1" si="230"/>
        <v>0</v>
      </c>
      <c r="J1305" s="7" t="str">
        <f t="shared" ca="1" si="231"/>
        <v/>
      </c>
      <c r="K1305" s="1" t="str">
        <f ca="1">IF(J1305="Linea_para_MAIL_creada_por_LuXML",IF(ISERROR(MATCH(INDIRECT(ADDRESS(ROW()-G1305,7)),D:D,0)),J1305,INDIRECT(ADDRESS(MATCH(INDIRECT(ADDRESS(ROW()-G1305,7)),D:D,0),1))),J1305)</f>
        <v/>
      </c>
      <c r="L1305" s="7">
        <f t="shared" ca="1" si="232"/>
        <v>0</v>
      </c>
      <c r="M1305" s="7" t="str">
        <f t="shared" ca="1" si="234"/>
        <v/>
      </c>
      <c r="N1305" s="7">
        <f t="shared" ca="1" si="233"/>
        <v>0</v>
      </c>
      <c r="O1305" s="9" t="str">
        <f ca="1">IF(N1305&gt;-1,INDIRECT(ADDRESS(ROW(),13)),IF(N1305&lt;N1304,CONCATENATE("&lt;page-count count=",CHAR(34),1+LARGE(N:N,1)-LARGE(N:N,2),CHAR(34),"/&gt;"),INDIRECT(ADDRESS(ROW()-1,13))))</f>
        <v/>
      </c>
      <c r="P1305" s="1">
        <f>IF(ROW()&lt;$S$4+2,IF('XML a procesar'!A1304="",P1304,IF(MID('XML a procesar'!A1304,1,1)="&lt;",P1304,P1304+1)),P1304)</f>
        <v>1</v>
      </c>
    </row>
    <row r="1306" spans="1:16" x14ac:dyDescent="0.25">
      <c r="A1306" s="1" t="str">
        <f>IF('XML a procesar'!A1305&gt;0,'XML a procesar'!A1305,"")</f>
        <v/>
      </c>
      <c r="B1306" s="7">
        <f t="shared" si="227"/>
        <v>0</v>
      </c>
      <c r="C1306" s="1">
        <f t="shared" si="224"/>
        <v>0</v>
      </c>
      <c r="D1306" s="1">
        <f t="shared" si="225"/>
        <v>0</v>
      </c>
      <c r="E1306" s="1">
        <f t="shared" si="226"/>
        <v>0</v>
      </c>
      <c r="F1306" s="1" t="str">
        <f t="shared" ca="1" si="228"/>
        <v/>
      </c>
      <c r="G1306" s="1">
        <f t="shared" ca="1" si="229"/>
        <v>0</v>
      </c>
      <c r="H1306" s="1">
        <f ca="1">IF(AND(G1305&gt;0,G1306&gt;G1305,NOT(ISERROR(MATCH(G1305,D:D,0)))),H1305+1,H1305)</f>
        <v>0</v>
      </c>
      <c r="I1306" s="1">
        <f t="shared" ca="1" si="230"/>
        <v>0</v>
      </c>
      <c r="J1306" s="7" t="str">
        <f t="shared" ca="1" si="231"/>
        <v/>
      </c>
      <c r="K1306" s="1" t="str">
        <f ca="1">IF(J1306="Linea_para_MAIL_creada_por_LuXML",IF(ISERROR(MATCH(INDIRECT(ADDRESS(ROW()-G1306,7)),D:D,0)),J1306,INDIRECT(ADDRESS(MATCH(INDIRECT(ADDRESS(ROW()-G1306,7)),D:D,0),1))),J1306)</f>
        <v/>
      </c>
      <c r="L1306" s="7">
        <f t="shared" ca="1" si="232"/>
        <v>0</v>
      </c>
      <c r="M1306" s="7" t="str">
        <f t="shared" ca="1" si="234"/>
        <v/>
      </c>
      <c r="N1306" s="7">
        <f t="shared" ca="1" si="233"/>
        <v>0</v>
      </c>
      <c r="O1306" s="9" t="str">
        <f ca="1">IF(N1306&gt;-1,INDIRECT(ADDRESS(ROW(),13)),IF(N1306&lt;N1305,CONCATENATE("&lt;page-count count=",CHAR(34),1+LARGE(N:N,1)-LARGE(N:N,2),CHAR(34),"/&gt;"),INDIRECT(ADDRESS(ROW()-1,13))))</f>
        <v/>
      </c>
      <c r="P1306" s="1">
        <f>IF(ROW()&lt;$S$4+2,IF('XML a procesar'!A1305="",P1305,IF(MID('XML a procesar'!A1305,1,1)="&lt;",P1305,P1305+1)),P1305)</f>
        <v>1</v>
      </c>
    </row>
    <row r="1307" spans="1:16" x14ac:dyDescent="0.25">
      <c r="A1307" s="1" t="str">
        <f>IF('XML a procesar'!A1306&gt;0,'XML a procesar'!A1306,"")</f>
        <v/>
      </c>
      <c r="B1307" s="7">
        <f t="shared" si="227"/>
        <v>0</v>
      </c>
      <c r="C1307" s="1">
        <f t="shared" si="224"/>
        <v>0</v>
      </c>
      <c r="D1307" s="1">
        <f t="shared" si="225"/>
        <v>0</v>
      </c>
      <c r="E1307" s="1">
        <f t="shared" si="226"/>
        <v>0</v>
      </c>
      <c r="F1307" s="1" t="str">
        <f t="shared" ca="1" si="228"/>
        <v/>
      </c>
      <c r="G1307" s="1">
        <f t="shared" ca="1" si="229"/>
        <v>0</v>
      </c>
      <c r="H1307" s="1">
        <f ca="1">IF(AND(G1306&gt;0,G1307&gt;G1306,NOT(ISERROR(MATCH(G1306,D:D,0)))),H1306+1,H1306)</f>
        <v>0</v>
      </c>
      <c r="I1307" s="1">
        <f t="shared" ca="1" si="230"/>
        <v>0</v>
      </c>
      <c r="J1307" s="7" t="str">
        <f t="shared" ca="1" si="231"/>
        <v/>
      </c>
      <c r="K1307" s="1" t="str">
        <f ca="1">IF(J1307="Linea_para_MAIL_creada_por_LuXML",IF(ISERROR(MATCH(INDIRECT(ADDRESS(ROW()-G1307,7)),D:D,0)),J1307,INDIRECT(ADDRESS(MATCH(INDIRECT(ADDRESS(ROW()-G1307,7)),D:D,0),1))),J1307)</f>
        <v/>
      </c>
      <c r="L1307" s="7">
        <f t="shared" ca="1" si="232"/>
        <v>0</v>
      </c>
      <c r="M1307" s="7" t="str">
        <f t="shared" ca="1" si="234"/>
        <v/>
      </c>
      <c r="N1307" s="7">
        <f t="shared" ca="1" si="233"/>
        <v>0</v>
      </c>
      <c r="O1307" s="9" t="str">
        <f ca="1">IF(N1307&gt;-1,INDIRECT(ADDRESS(ROW(),13)),IF(N1307&lt;N1306,CONCATENATE("&lt;page-count count=",CHAR(34),1+LARGE(N:N,1)-LARGE(N:N,2),CHAR(34),"/&gt;"),INDIRECT(ADDRESS(ROW()-1,13))))</f>
        <v/>
      </c>
      <c r="P1307" s="1">
        <f>IF(ROW()&lt;$S$4+2,IF('XML a procesar'!A1306="",P1306,IF(MID('XML a procesar'!A1306,1,1)="&lt;",P1306,P1306+1)),P1306)</f>
        <v>1</v>
      </c>
    </row>
    <row r="1308" spans="1:16" x14ac:dyDescent="0.25">
      <c r="A1308" s="1" t="str">
        <f>IF('XML a procesar'!A1307&gt;0,'XML a procesar'!A1307,"")</f>
        <v/>
      </c>
      <c r="B1308" s="7">
        <f t="shared" si="227"/>
        <v>0</v>
      </c>
      <c r="C1308" s="1">
        <f t="shared" si="224"/>
        <v>0</v>
      </c>
      <c r="D1308" s="1">
        <f t="shared" si="225"/>
        <v>0</v>
      </c>
      <c r="E1308" s="1">
        <f t="shared" si="226"/>
        <v>0</v>
      </c>
      <c r="F1308" s="1" t="str">
        <f t="shared" ca="1" si="228"/>
        <v/>
      </c>
      <c r="G1308" s="1">
        <f t="shared" ca="1" si="229"/>
        <v>0</v>
      </c>
      <c r="H1308" s="1">
        <f ca="1">IF(AND(G1307&gt;0,G1308&gt;G1307,NOT(ISERROR(MATCH(G1307,D:D,0)))),H1307+1,H1307)</f>
        <v>0</v>
      </c>
      <c r="I1308" s="1">
        <f t="shared" ca="1" si="230"/>
        <v>0</v>
      </c>
      <c r="J1308" s="7" t="str">
        <f t="shared" ca="1" si="231"/>
        <v/>
      </c>
      <c r="K1308" s="1" t="str">
        <f ca="1">IF(J1308="Linea_para_MAIL_creada_por_LuXML",IF(ISERROR(MATCH(INDIRECT(ADDRESS(ROW()-G1308,7)),D:D,0)),J1308,INDIRECT(ADDRESS(MATCH(INDIRECT(ADDRESS(ROW()-G1308,7)),D:D,0),1))),J1308)</f>
        <v/>
      </c>
      <c r="L1308" s="7">
        <f t="shared" ca="1" si="232"/>
        <v>0</v>
      </c>
      <c r="M1308" s="7" t="str">
        <f t="shared" ca="1" si="234"/>
        <v/>
      </c>
      <c r="N1308" s="7">
        <f t="shared" ca="1" si="233"/>
        <v>0</v>
      </c>
      <c r="O1308" s="9" t="str">
        <f ca="1">IF(N1308&gt;-1,INDIRECT(ADDRESS(ROW(),13)),IF(N1308&lt;N1307,CONCATENATE("&lt;page-count count=",CHAR(34),1+LARGE(N:N,1)-LARGE(N:N,2),CHAR(34),"/&gt;"),INDIRECT(ADDRESS(ROW()-1,13))))</f>
        <v/>
      </c>
      <c r="P1308" s="1">
        <f>IF(ROW()&lt;$S$4+2,IF('XML a procesar'!A1307="",P1307,IF(MID('XML a procesar'!A1307,1,1)="&lt;",P1307,P1307+1)),P1307)</f>
        <v>1</v>
      </c>
    </row>
    <row r="1309" spans="1:16" x14ac:dyDescent="0.25">
      <c r="A1309" s="1" t="str">
        <f>IF('XML a procesar'!A1308&gt;0,'XML a procesar'!A1308,"")</f>
        <v/>
      </c>
      <c r="B1309" s="7">
        <f t="shared" si="227"/>
        <v>0</v>
      </c>
      <c r="C1309" s="1">
        <f t="shared" si="224"/>
        <v>0</v>
      </c>
      <c r="D1309" s="1">
        <f t="shared" si="225"/>
        <v>0</v>
      </c>
      <c r="E1309" s="1">
        <f t="shared" si="226"/>
        <v>0</v>
      </c>
      <c r="F1309" s="1" t="str">
        <f t="shared" ca="1" si="228"/>
        <v/>
      </c>
      <c r="G1309" s="1">
        <f t="shared" ca="1" si="229"/>
        <v>0</v>
      </c>
      <c r="H1309" s="1">
        <f ca="1">IF(AND(G1308&gt;0,G1309&gt;G1308,NOT(ISERROR(MATCH(G1308,D:D,0)))),H1308+1,H1308)</f>
        <v>0</v>
      </c>
      <c r="I1309" s="1">
        <f t="shared" ca="1" si="230"/>
        <v>0</v>
      </c>
      <c r="J1309" s="7" t="str">
        <f t="shared" ca="1" si="231"/>
        <v/>
      </c>
      <c r="K1309" s="1" t="str">
        <f ca="1">IF(J1309="Linea_para_MAIL_creada_por_LuXML",IF(ISERROR(MATCH(INDIRECT(ADDRESS(ROW()-G1309,7)),D:D,0)),J1309,INDIRECT(ADDRESS(MATCH(INDIRECT(ADDRESS(ROW()-G1309,7)),D:D,0),1))),J1309)</f>
        <v/>
      </c>
      <c r="L1309" s="7">
        <f t="shared" ca="1" si="232"/>
        <v>0</v>
      </c>
      <c r="M1309" s="7" t="str">
        <f t="shared" ca="1" si="234"/>
        <v/>
      </c>
      <c r="N1309" s="7">
        <f t="shared" ca="1" si="233"/>
        <v>0</v>
      </c>
      <c r="O1309" s="9" t="str">
        <f ca="1">IF(N1309&gt;-1,INDIRECT(ADDRESS(ROW(),13)),IF(N1309&lt;N1308,CONCATENATE("&lt;page-count count=",CHAR(34),1+LARGE(N:N,1)-LARGE(N:N,2),CHAR(34),"/&gt;"),INDIRECT(ADDRESS(ROW()-1,13))))</f>
        <v/>
      </c>
      <c r="P1309" s="1">
        <f>IF(ROW()&lt;$S$4+2,IF('XML a procesar'!A1308="",P1308,IF(MID('XML a procesar'!A1308,1,1)="&lt;",P1308,P1308+1)),P1308)</f>
        <v>1</v>
      </c>
    </row>
    <row r="1310" spans="1:16" x14ac:dyDescent="0.25">
      <c r="A1310" s="1" t="str">
        <f>IF('XML a procesar'!A1309&gt;0,'XML a procesar'!A1309,"")</f>
        <v/>
      </c>
      <c r="B1310" s="7">
        <f t="shared" si="227"/>
        <v>0</v>
      </c>
      <c r="C1310" s="1">
        <f t="shared" si="224"/>
        <v>0</v>
      </c>
      <c r="D1310" s="1">
        <f t="shared" si="225"/>
        <v>0</v>
      </c>
      <c r="E1310" s="1">
        <f t="shared" si="226"/>
        <v>0</v>
      </c>
      <c r="F1310" s="1" t="str">
        <f t="shared" ca="1" si="228"/>
        <v/>
      </c>
      <c r="G1310" s="1">
        <f t="shared" ca="1" si="229"/>
        <v>0</v>
      </c>
      <c r="H1310" s="1">
        <f ca="1">IF(AND(G1309&gt;0,G1310&gt;G1309,NOT(ISERROR(MATCH(G1309,D:D,0)))),H1309+1,H1309)</f>
        <v>0</v>
      </c>
      <c r="I1310" s="1">
        <f t="shared" ca="1" si="230"/>
        <v>0</v>
      </c>
      <c r="J1310" s="7" t="str">
        <f t="shared" ca="1" si="231"/>
        <v/>
      </c>
      <c r="K1310" s="1" t="str">
        <f ca="1">IF(J1310="Linea_para_MAIL_creada_por_LuXML",IF(ISERROR(MATCH(INDIRECT(ADDRESS(ROW()-G1310,7)),D:D,0)),J1310,INDIRECT(ADDRESS(MATCH(INDIRECT(ADDRESS(ROW()-G1310,7)),D:D,0),1))),J1310)</f>
        <v/>
      </c>
      <c r="L1310" s="7">
        <f t="shared" ca="1" si="232"/>
        <v>0</v>
      </c>
      <c r="M1310" s="7" t="str">
        <f t="shared" ca="1" si="234"/>
        <v/>
      </c>
      <c r="N1310" s="7">
        <f t="shared" ca="1" si="233"/>
        <v>0</v>
      </c>
      <c r="O1310" s="9" t="str">
        <f ca="1">IF(N1310&gt;-1,INDIRECT(ADDRESS(ROW(),13)),IF(N1310&lt;N1309,CONCATENATE("&lt;page-count count=",CHAR(34),1+LARGE(N:N,1)-LARGE(N:N,2),CHAR(34),"/&gt;"),INDIRECT(ADDRESS(ROW()-1,13))))</f>
        <v/>
      </c>
      <c r="P1310" s="1">
        <f>IF(ROW()&lt;$S$4+2,IF('XML a procesar'!A1309="",P1309,IF(MID('XML a procesar'!A1309,1,1)="&lt;",P1309,P1309+1)),P1309)</f>
        <v>1</v>
      </c>
    </row>
    <row r="1311" spans="1:16" x14ac:dyDescent="0.25">
      <c r="A1311" s="1" t="str">
        <f>IF('XML a procesar'!A1310&gt;0,'XML a procesar'!A1310,"")</f>
        <v/>
      </c>
      <c r="B1311" s="7">
        <f t="shared" si="227"/>
        <v>0</v>
      </c>
      <c r="C1311" s="1">
        <f t="shared" si="224"/>
        <v>0</v>
      </c>
      <c r="D1311" s="1">
        <f t="shared" si="225"/>
        <v>0</v>
      </c>
      <c r="E1311" s="1">
        <f t="shared" si="226"/>
        <v>0</v>
      </c>
      <c r="F1311" s="1" t="str">
        <f t="shared" ca="1" si="228"/>
        <v/>
      </c>
      <c r="G1311" s="1">
        <f t="shared" ca="1" si="229"/>
        <v>0</v>
      </c>
      <c r="H1311" s="1">
        <f ca="1">IF(AND(G1310&gt;0,G1311&gt;G1310,NOT(ISERROR(MATCH(G1310,D:D,0)))),H1310+1,H1310)</f>
        <v>0</v>
      </c>
      <c r="I1311" s="1">
        <f t="shared" ca="1" si="230"/>
        <v>0</v>
      </c>
      <c r="J1311" s="7" t="str">
        <f t="shared" ca="1" si="231"/>
        <v/>
      </c>
      <c r="K1311" s="1" t="str">
        <f ca="1">IF(J1311="Linea_para_MAIL_creada_por_LuXML",IF(ISERROR(MATCH(INDIRECT(ADDRESS(ROW()-G1311,7)),D:D,0)),J1311,INDIRECT(ADDRESS(MATCH(INDIRECT(ADDRESS(ROW()-G1311,7)),D:D,0),1))),J1311)</f>
        <v/>
      </c>
      <c r="L1311" s="7">
        <f t="shared" ca="1" si="232"/>
        <v>0</v>
      </c>
      <c r="M1311" s="7" t="str">
        <f t="shared" ca="1" si="234"/>
        <v/>
      </c>
      <c r="N1311" s="7">
        <f t="shared" ca="1" si="233"/>
        <v>0</v>
      </c>
      <c r="O1311" s="9" t="str">
        <f ca="1">IF(N1311&gt;-1,INDIRECT(ADDRESS(ROW(),13)),IF(N1311&lt;N1310,CONCATENATE("&lt;page-count count=",CHAR(34),1+LARGE(N:N,1)-LARGE(N:N,2),CHAR(34),"/&gt;"),INDIRECT(ADDRESS(ROW()-1,13))))</f>
        <v/>
      </c>
      <c r="P1311" s="1">
        <f>IF(ROW()&lt;$S$4+2,IF('XML a procesar'!A1310="",P1310,IF(MID('XML a procesar'!A1310,1,1)="&lt;",P1310,P1310+1)),P1310)</f>
        <v>1</v>
      </c>
    </row>
    <row r="1312" spans="1:16" x14ac:dyDescent="0.25">
      <c r="A1312" s="1" t="str">
        <f>IF('XML a procesar'!A1311&gt;0,'XML a procesar'!A1311,"")</f>
        <v/>
      </c>
      <c r="B1312" s="7">
        <f t="shared" si="227"/>
        <v>0</v>
      </c>
      <c r="C1312" s="1">
        <f t="shared" si="224"/>
        <v>0</v>
      </c>
      <c r="D1312" s="1">
        <f t="shared" si="225"/>
        <v>0</v>
      </c>
      <c r="E1312" s="1">
        <f t="shared" si="226"/>
        <v>0</v>
      </c>
      <c r="F1312" s="1" t="str">
        <f t="shared" ca="1" si="228"/>
        <v/>
      </c>
      <c r="G1312" s="1">
        <f t="shared" ca="1" si="229"/>
        <v>0</v>
      </c>
      <c r="H1312" s="1">
        <f ca="1">IF(AND(G1311&gt;0,G1312&gt;G1311,NOT(ISERROR(MATCH(G1311,D:D,0)))),H1311+1,H1311)</f>
        <v>0</v>
      </c>
      <c r="I1312" s="1">
        <f t="shared" ca="1" si="230"/>
        <v>0</v>
      </c>
      <c r="J1312" s="7" t="str">
        <f t="shared" ca="1" si="231"/>
        <v/>
      </c>
      <c r="K1312" s="1" t="str">
        <f ca="1">IF(J1312="Linea_para_MAIL_creada_por_LuXML",IF(ISERROR(MATCH(INDIRECT(ADDRESS(ROW()-G1312,7)),D:D,0)),J1312,INDIRECT(ADDRESS(MATCH(INDIRECT(ADDRESS(ROW()-G1312,7)),D:D,0),1))),J1312)</f>
        <v/>
      </c>
      <c r="L1312" s="7">
        <f t="shared" ca="1" si="232"/>
        <v>0</v>
      </c>
      <c r="M1312" s="7" t="str">
        <f t="shared" ca="1" si="234"/>
        <v/>
      </c>
      <c r="N1312" s="7">
        <f t="shared" ca="1" si="233"/>
        <v>0</v>
      </c>
      <c r="O1312" s="9" t="str">
        <f ca="1">IF(N1312&gt;-1,INDIRECT(ADDRESS(ROW(),13)),IF(N1312&lt;N1311,CONCATENATE("&lt;page-count count=",CHAR(34),1+LARGE(N:N,1)-LARGE(N:N,2),CHAR(34),"/&gt;"),INDIRECT(ADDRESS(ROW()-1,13))))</f>
        <v/>
      </c>
      <c r="P1312" s="1">
        <f>IF(ROW()&lt;$S$4+2,IF('XML a procesar'!A1311="",P1311,IF(MID('XML a procesar'!A1311,1,1)="&lt;",P1311,P1311+1)),P1311)</f>
        <v>1</v>
      </c>
    </row>
    <row r="1313" spans="1:16" x14ac:dyDescent="0.25">
      <c r="A1313" s="1" t="str">
        <f>IF('XML a procesar'!A1312&gt;0,'XML a procesar'!A1312,"")</f>
        <v/>
      </c>
      <c r="B1313" s="7">
        <f t="shared" si="227"/>
        <v>0</v>
      </c>
      <c r="C1313" s="1">
        <f t="shared" si="224"/>
        <v>0</v>
      </c>
      <c r="D1313" s="1">
        <f t="shared" si="225"/>
        <v>0</v>
      </c>
      <c r="E1313" s="1">
        <f t="shared" si="226"/>
        <v>0</v>
      </c>
      <c r="F1313" s="1" t="str">
        <f t="shared" ca="1" si="228"/>
        <v/>
      </c>
      <c r="G1313" s="1">
        <f t="shared" ca="1" si="229"/>
        <v>0</v>
      </c>
      <c r="H1313" s="1">
        <f ca="1">IF(AND(G1312&gt;0,G1313&gt;G1312,NOT(ISERROR(MATCH(G1312,D:D,0)))),H1312+1,H1312)</f>
        <v>0</v>
      </c>
      <c r="I1313" s="1">
        <f t="shared" ca="1" si="230"/>
        <v>0</v>
      </c>
      <c r="J1313" s="7" t="str">
        <f t="shared" ca="1" si="231"/>
        <v/>
      </c>
      <c r="K1313" s="1" t="str">
        <f ca="1">IF(J1313="Linea_para_MAIL_creada_por_LuXML",IF(ISERROR(MATCH(INDIRECT(ADDRESS(ROW()-G1313,7)),D:D,0)),J1313,INDIRECT(ADDRESS(MATCH(INDIRECT(ADDRESS(ROW()-G1313,7)),D:D,0),1))),J1313)</f>
        <v/>
      </c>
      <c r="L1313" s="7">
        <f t="shared" ca="1" si="232"/>
        <v>0</v>
      </c>
      <c r="M1313" s="7" t="str">
        <f t="shared" ca="1" si="234"/>
        <v/>
      </c>
      <c r="N1313" s="7">
        <f t="shared" ca="1" si="233"/>
        <v>0</v>
      </c>
      <c r="O1313" s="9" t="str">
        <f ca="1">IF(N1313&gt;-1,INDIRECT(ADDRESS(ROW(),13)),IF(N1313&lt;N1312,CONCATENATE("&lt;page-count count=",CHAR(34),1+LARGE(N:N,1)-LARGE(N:N,2),CHAR(34),"/&gt;"),INDIRECT(ADDRESS(ROW()-1,13))))</f>
        <v/>
      </c>
      <c r="P1313" s="1">
        <f>IF(ROW()&lt;$S$4+2,IF('XML a procesar'!A1312="",P1312,IF(MID('XML a procesar'!A1312,1,1)="&lt;",P1312,P1312+1)),P1312)</f>
        <v>1</v>
      </c>
    </row>
    <row r="1314" spans="1:16" x14ac:dyDescent="0.25">
      <c r="A1314" s="1" t="str">
        <f>IF('XML a procesar'!A1313&gt;0,'XML a procesar'!A1313,"")</f>
        <v/>
      </c>
      <c r="B1314" s="7">
        <f t="shared" si="227"/>
        <v>0</v>
      </c>
      <c r="C1314" s="1">
        <f t="shared" si="224"/>
        <v>0</v>
      </c>
      <c r="D1314" s="1">
        <f t="shared" si="225"/>
        <v>0</v>
      </c>
      <c r="E1314" s="1">
        <f t="shared" si="226"/>
        <v>0</v>
      </c>
      <c r="F1314" s="1" t="str">
        <f t="shared" ca="1" si="228"/>
        <v/>
      </c>
      <c r="G1314" s="1">
        <f t="shared" ca="1" si="229"/>
        <v>0</v>
      </c>
      <c r="H1314" s="1">
        <f ca="1">IF(AND(G1313&gt;0,G1314&gt;G1313,NOT(ISERROR(MATCH(G1313,D:D,0)))),H1313+1,H1313)</f>
        <v>0</v>
      </c>
      <c r="I1314" s="1">
        <f t="shared" ca="1" si="230"/>
        <v>0</v>
      </c>
      <c r="J1314" s="7" t="str">
        <f t="shared" ca="1" si="231"/>
        <v/>
      </c>
      <c r="K1314" s="1" t="str">
        <f ca="1">IF(J1314="Linea_para_MAIL_creada_por_LuXML",IF(ISERROR(MATCH(INDIRECT(ADDRESS(ROW()-G1314,7)),D:D,0)),J1314,INDIRECT(ADDRESS(MATCH(INDIRECT(ADDRESS(ROW()-G1314,7)),D:D,0),1))),J1314)</f>
        <v/>
      </c>
      <c r="L1314" s="7">
        <f t="shared" ca="1" si="232"/>
        <v>0</v>
      </c>
      <c r="M1314" s="7" t="str">
        <f t="shared" ca="1" si="234"/>
        <v/>
      </c>
      <c r="N1314" s="7">
        <f t="shared" ca="1" si="233"/>
        <v>0</v>
      </c>
      <c r="O1314" s="9" t="str">
        <f ca="1">IF(N1314&gt;-1,INDIRECT(ADDRESS(ROW(),13)),IF(N1314&lt;N1313,CONCATENATE("&lt;page-count count=",CHAR(34),1+LARGE(N:N,1)-LARGE(N:N,2),CHAR(34),"/&gt;"),INDIRECT(ADDRESS(ROW()-1,13))))</f>
        <v/>
      </c>
      <c r="P1314" s="1">
        <f>IF(ROW()&lt;$S$4+2,IF('XML a procesar'!A1313="",P1313,IF(MID('XML a procesar'!A1313,1,1)="&lt;",P1313,P1313+1)),P1313)</f>
        <v>1</v>
      </c>
    </row>
    <row r="1315" spans="1:16" x14ac:dyDescent="0.25">
      <c r="A1315" s="1" t="str">
        <f>IF('XML a procesar'!A1314&gt;0,'XML a procesar'!A1314,"")</f>
        <v/>
      </c>
      <c r="B1315" s="7">
        <f t="shared" si="227"/>
        <v>0</v>
      </c>
      <c r="C1315" s="1">
        <f t="shared" si="224"/>
        <v>0</v>
      </c>
      <c r="D1315" s="1">
        <f t="shared" si="225"/>
        <v>0</v>
      </c>
      <c r="E1315" s="1">
        <f t="shared" si="226"/>
        <v>0</v>
      </c>
      <c r="F1315" s="1" t="str">
        <f t="shared" ca="1" si="228"/>
        <v/>
      </c>
      <c r="G1315" s="1">
        <f t="shared" ca="1" si="229"/>
        <v>0</v>
      </c>
      <c r="H1315" s="1">
        <f ca="1">IF(AND(G1314&gt;0,G1315&gt;G1314,NOT(ISERROR(MATCH(G1314,D:D,0)))),H1314+1,H1314)</f>
        <v>0</v>
      </c>
      <c r="I1315" s="1">
        <f t="shared" ca="1" si="230"/>
        <v>0</v>
      </c>
      <c r="J1315" s="7" t="str">
        <f t="shared" ca="1" si="231"/>
        <v/>
      </c>
      <c r="K1315" s="1" t="str">
        <f ca="1">IF(J1315="Linea_para_MAIL_creada_por_LuXML",IF(ISERROR(MATCH(INDIRECT(ADDRESS(ROW()-G1315,7)),D:D,0)),J1315,INDIRECT(ADDRESS(MATCH(INDIRECT(ADDRESS(ROW()-G1315,7)),D:D,0),1))),J1315)</f>
        <v/>
      </c>
      <c r="L1315" s="7">
        <f t="shared" ca="1" si="232"/>
        <v>0</v>
      </c>
      <c r="M1315" s="7" t="str">
        <f t="shared" ca="1" si="234"/>
        <v/>
      </c>
      <c r="N1315" s="7">
        <f t="shared" ca="1" si="233"/>
        <v>0</v>
      </c>
      <c r="O1315" s="9" t="str">
        <f ca="1">IF(N1315&gt;-1,INDIRECT(ADDRESS(ROW(),13)),IF(N1315&lt;N1314,CONCATENATE("&lt;page-count count=",CHAR(34),1+LARGE(N:N,1)-LARGE(N:N,2),CHAR(34),"/&gt;"),INDIRECT(ADDRESS(ROW()-1,13))))</f>
        <v/>
      </c>
      <c r="P1315" s="1">
        <f>IF(ROW()&lt;$S$4+2,IF('XML a procesar'!A1314="",P1314,IF(MID('XML a procesar'!A1314,1,1)="&lt;",P1314,P1314+1)),P1314)</f>
        <v>1</v>
      </c>
    </row>
    <row r="1316" spans="1:16" x14ac:dyDescent="0.25">
      <c r="A1316" s="1" t="str">
        <f>IF('XML a procesar'!A1315&gt;0,'XML a procesar'!A1315,"")</f>
        <v/>
      </c>
      <c r="B1316" s="7">
        <f t="shared" si="227"/>
        <v>0</v>
      </c>
      <c r="C1316" s="1">
        <f t="shared" si="224"/>
        <v>0</v>
      </c>
      <c r="D1316" s="1">
        <f t="shared" si="225"/>
        <v>0</v>
      </c>
      <c r="E1316" s="1">
        <f t="shared" si="226"/>
        <v>0</v>
      </c>
      <c r="F1316" s="1" t="str">
        <f t="shared" ca="1" si="228"/>
        <v/>
      </c>
      <c r="G1316" s="1">
        <f t="shared" ca="1" si="229"/>
        <v>0</v>
      </c>
      <c r="H1316" s="1">
        <f ca="1">IF(AND(G1315&gt;0,G1316&gt;G1315,NOT(ISERROR(MATCH(G1315,D:D,0)))),H1315+1,H1315)</f>
        <v>0</v>
      </c>
      <c r="I1316" s="1">
        <f t="shared" ca="1" si="230"/>
        <v>0</v>
      </c>
      <c r="J1316" s="7" t="str">
        <f t="shared" ca="1" si="231"/>
        <v/>
      </c>
      <c r="K1316" s="1" t="str">
        <f ca="1">IF(J1316="Linea_para_MAIL_creada_por_LuXML",IF(ISERROR(MATCH(INDIRECT(ADDRESS(ROW()-G1316,7)),D:D,0)),J1316,INDIRECT(ADDRESS(MATCH(INDIRECT(ADDRESS(ROW()-G1316,7)),D:D,0),1))),J1316)</f>
        <v/>
      </c>
      <c r="L1316" s="7">
        <f t="shared" ca="1" si="232"/>
        <v>0</v>
      </c>
      <c r="M1316" s="7" t="str">
        <f t="shared" ca="1" si="234"/>
        <v/>
      </c>
      <c r="N1316" s="7">
        <f t="shared" ca="1" si="233"/>
        <v>0</v>
      </c>
      <c r="O1316" s="9" t="str">
        <f ca="1">IF(N1316&gt;-1,INDIRECT(ADDRESS(ROW(),13)),IF(N1316&lt;N1315,CONCATENATE("&lt;page-count count=",CHAR(34),1+LARGE(N:N,1)-LARGE(N:N,2),CHAR(34),"/&gt;"),INDIRECT(ADDRESS(ROW()-1,13))))</f>
        <v/>
      </c>
      <c r="P1316" s="1">
        <f>IF(ROW()&lt;$S$4+2,IF('XML a procesar'!A1315="",P1315,IF(MID('XML a procesar'!A1315,1,1)="&lt;",P1315,P1315+1)),P1315)</f>
        <v>1</v>
      </c>
    </row>
    <row r="1317" spans="1:16" x14ac:dyDescent="0.25">
      <c r="A1317" s="1" t="str">
        <f>IF('XML a procesar'!A1316&gt;0,'XML a procesar'!A1316,"")</f>
        <v/>
      </c>
      <c r="B1317" s="7">
        <f t="shared" si="227"/>
        <v>0</v>
      </c>
      <c r="C1317" s="1">
        <f t="shared" si="224"/>
        <v>0</v>
      </c>
      <c r="D1317" s="1">
        <f t="shared" si="225"/>
        <v>0</v>
      </c>
      <c r="E1317" s="1">
        <f t="shared" si="226"/>
        <v>0</v>
      </c>
      <c r="F1317" s="1" t="str">
        <f t="shared" ca="1" si="228"/>
        <v/>
      </c>
      <c r="G1317" s="1">
        <f t="shared" ca="1" si="229"/>
        <v>0</v>
      </c>
      <c r="H1317" s="1">
        <f ca="1">IF(AND(G1316&gt;0,G1317&gt;G1316,NOT(ISERROR(MATCH(G1316,D:D,0)))),H1316+1,H1316)</f>
        <v>0</v>
      </c>
      <c r="I1317" s="1">
        <f t="shared" ca="1" si="230"/>
        <v>0</v>
      </c>
      <c r="J1317" s="7" t="str">
        <f t="shared" ca="1" si="231"/>
        <v/>
      </c>
      <c r="K1317" s="1" t="str">
        <f ca="1">IF(J1317="Linea_para_MAIL_creada_por_LuXML",IF(ISERROR(MATCH(INDIRECT(ADDRESS(ROW()-G1317,7)),D:D,0)),J1317,INDIRECT(ADDRESS(MATCH(INDIRECT(ADDRESS(ROW()-G1317,7)),D:D,0),1))),J1317)</f>
        <v/>
      </c>
      <c r="L1317" s="7">
        <f t="shared" ca="1" si="232"/>
        <v>0</v>
      </c>
      <c r="M1317" s="7" t="str">
        <f t="shared" ca="1" si="234"/>
        <v/>
      </c>
      <c r="N1317" s="7">
        <f t="shared" ca="1" si="233"/>
        <v>0</v>
      </c>
      <c r="O1317" s="9" t="str">
        <f ca="1">IF(N1317&gt;-1,INDIRECT(ADDRESS(ROW(),13)),IF(N1317&lt;N1316,CONCATENATE("&lt;page-count count=",CHAR(34),1+LARGE(N:N,1)-LARGE(N:N,2),CHAR(34),"/&gt;"),INDIRECT(ADDRESS(ROW()-1,13))))</f>
        <v/>
      </c>
      <c r="P1317" s="1">
        <f>IF(ROW()&lt;$S$4+2,IF('XML a procesar'!A1316="",P1316,IF(MID('XML a procesar'!A1316,1,1)="&lt;",P1316,P1316+1)),P1316)</f>
        <v>1</v>
      </c>
    </row>
    <row r="1318" spans="1:16" x14ac:dyDescent="0.25">
      <c r="A1318" s="1" t="str">
        <f>IF('XML a procesar'!A1317&gt;0,'XML a procesar'!A1317,"")</f>
        <v/>
      </c>
      <c r="B1318" s="7">
        <f t="shared" si="227"/>
        <v>0</v>
      </c>
      <c r="C1318" s="1">
        <f t="shared" si="224"/>
        <v>0</v>
      </c>
      <c r="D1318" s="1">
        <f t="shared" si="225"/>
        <v>0</v>
      </c>
      <c r="E1318" s="1">
        <f t="shared" si="226"/>
        <v>0</v>
      </c>
      <c r="F1318" s="1" t="str">
        <f t="shared" ca="1" si="228"/>
        <v/>
      </c>
      <c r="G1318" s="1">
        <f t="shared" ca="1" si="229"/>
        <v>0</v>
      </c>
      <c r="H1318" s="1">
        <f ca="1">IF(AND(G1317&gt;0,G1318&gt;G1317,NOT(ISERROR(MATCH(G1317,D:D,0)))),H1317+1,H1317)</f>
        <v>0</v>
      </c>
      <c r="I1318" s="1">
        <f t="shared" ca="1" si="230"/>
        <v>0</v>
      </c>
      <c r="J1318" s="7" t="str">
        <f t="shared" ca="1" si="231"/>
        <v/>
      </c>
      <c r="K1318" s="1" t="str">
        <f ca="1">IF(J1318="Linea_para_MAIL_creada_por_LuXML",IF(ISERROR(MATCH(INDIRECT(ADDRESS(ROW()-G1318,7)),D:D,0)),J1318,INDIRECT(ADDRESS(MATCH(INDIRECT(ADDRESS(ROW()-G1318,7)),D:D,0),1))),J1318)</f>
        <v/>
      </c>
      <c r="L1318" s="7">
        <f t="shared" ca="1" si="232"/>
        <v>0</v>
      </c>
      <c r="M1318" s="7" t="str">
        <f t="shared" ca="1" si="234"/>
        <v/>
      </c>
      <c r="N1318" s="7">
        <f t="shared" ca="1" si="233"/>
        <v>0</v>
      </c>
      <c r="O1318" s="9" t="str">
        <f ca="1">IF(N1318&gt;-1,INDIRECT(ADDRESS(ROW(),13)),IF(N1318&lt;N1317,CONCATENATE("&lt;page-count count=",CHAR(34),1+LARGE(N:N,1)-LARGE(N:N,2),CHAR(34),"/&gt;"),INDIRECT(ADDRESS(ROW()-1,13))))</f>
        <v/>
      </c>
      <c r="P1318" s="1">
        <f>IF(ROW()&lt;$S$4+2,IF('XML a procesar'!A1317="",P1317,IF(MID('XML a procesar'!A1317,1,1)="&lt;",P1317,P1317+1)),P1317)</f>
        <v>1</v>
      </c>
    </row>
    <row r="1319" spans="1:16" x14ac:dyDescent="0.25">
      <c r="A1319" s="1" t="str">
        <f>IF('XML a procesar'!A1318&gt;0,'XML a procesar'!A1318,"")</f>
        <v/>
      </c>
      <c r="B1319" s="7">
        <f t="shared" si="227"/>
        <v>0</v>
      </c>
      <c r="C1319" s="1">
        <f t="shared" si="224"/>
        <v>0</v>
      </c>
      <c r="D1319" s="1">
        <f t="shared" si="225"/>
        <v>0</v>
      </c>
      <c r="E1319" s="1">
        <f t="shared" si="226"/>
        <v>0</v>
      </c>
      <c r="F1319" s="1" t="str">
        <f t="shared" ca="1" si="228"/>
        <v/>
      </c>
      <c r="G1319" s="1">
        <f t="shared" ca="1" si="229"/>
        <v>0</v>
      </c>
      <c r="H1319" s="1">
        <f ca="1">IF(AND(G1318&gt;0,G1319&gt;G1318,NOT(ISERROR(MATCH(G1318,D:D,0)))),H1318+1,H1318)</f>
        <v>0</v>
      </c>
      <c r="I1319" s="1">
        <f t="shared" ca="1" si="230"/>
        <v>0</v>
      </c>
      <c r="J1319" s="7" t="str">
        <f t="shared" ca="1" si="231"/>
        <v/>
      </c>
      <c r="K1319" s="1" t="str">
        <f ca="1">IF(J1319="Linea_para_MAIL_creada_por_LuXML",IF(ISERROR(MATCH(INDIRECT(ADDRESS(ROW()-G1319,7)),D:D,0)),J1319,INDIRECT(ADDRESS(MATCH(INDIRECT(ADDRESS(ROW()-G1319,7)),D:D,0),1))),J1319)</f>
        <v/>
      </c>
      <c r="L1319" s="7">
        <f t="shared" ca="1" si="232"/>
        <v>0</v>
      </c>
      <c r="M1319" s="7" t="str">
        <f t="shared" ca="1" si="234"/>
        <v/>
      </c>
      <c r="N1319" s="7">
        <f t="shared" ca="1" si="233"/>
        <v>0</v>
      </c>
      <c r="O1319" s="9" t="str">
        <f ca="1">IF(N1319&gt;-1,INDIRECT(ADDRESS(ROW(),13)),IF(N1319&lt;N1318,CONCATENATE("&lt;page-count count=",CHAR(34),1+LARGE(N:N,1)-LARGE(N:N,2),CHAR(34),"/&gt;"),INDIRECT(ADDRESS(ROW()-1,13))))</f>
        <v/>
      </c>
      <c r="P1319" s="1">
        <f>IF(ROW()&lt;$S$4+2,IF('XML a procesar'!A1318="",P1318,IF(MID('XML a procesar'!A1318,1,1)="&lt;",P1318,P1318+1)),P1318)</f>
        <v>1</v>
      </c>
    </row>
    <row r="1320" spans="1:16" x14ac:dyDescent="0.25">
      <c r="A1320" s="1" t="str">
        <f>IF('XML a procesar'!A1319&gt;0,'XML a procesar'!A1319,"")</f>
        <v/>
      </c>
      <c r="B1320" s="7">
        <f t="shared" si="227"/>
        <v>0</v>
      </c>
      <c r="C1320" s="1">
        <f t="shared" si="224"/>
        <v>0</v>
      </c>
      <c r="D1320" s="1">
        <f t="shared" si="225"/>
        <v>0</v>
      </c>
      <c r="E1320" s="1">
        <f t="shared" si="226"/>
        <v>0</v>
      </c>
      <c r="F1320" s="1" t="str">
        <f t="shared" ca="1" si="228"/>
        <v/>
      </c>
      <c r="G1320" s="1">
        <f t="shared" ca="1" si="229"/>
        <v>0</v>
      </c>
      <c r="H1320" s="1">
        <f ca="1">IF(AND(G1319&gt;0,G1320&gt;G1319,NOT(ISERROR(MATCH(G1319,D:D,0)))),H1319+1,H1319)</f>
        <v>0</v>
      </c>
      <c r="I1320" s="1">
        <f t="shared" ca="1" si="230"/>
        <v>0</v>
      </c>
      <c r="J1320" s="7" t="str">
        <f t="shared" ca="1" si="231"/>
        <v/>
      </c>
      <c r="K1320" s="1" t="str">
        <f ca="1">IF(J1320="Linea_para_MAIL_creada_por_LuXML",IF(ISERROR(MATCH(INDIRECT(ADDRESS(ROW()-G1320,7)),D:D,0)),J1320,INDIRECT(ADDRESS(MATCH(INDIRECT(ADDRESS(ROW()-G1320,7)),D:D,0),1))),J1320)</f>
        <v/>
      </c>
      <c r="L1320" s="7">
        <f t="shared" ca="1" si="232"/>
        <v>0</v>
      </c>
      <c r="M1320" s="7" t="str">
        <f t="shared" ca="1" si="234"/>
        <v/>
      </c>
      <c r="N1320" s="7">
        <f t="shared" ca="1" si="233"/>
        <v>0</v>
      </c>
      <c r="O1320" s="9" t="str">
        <f ca="1">IF(N1320&gt;-1,INDIRECT(ADDRESS(ROW(),13)),IF(N1320&lt;N1319,CONCATENATE("&lt;page-count count=",CHAR(34),1+LARGE(N:N,1)-LARGE(N:N,2),CHAR(34),"/&gt;"),INDIRECT(ADDRESS(ROW()-1,13))))</f>
        <v/>
      </c>
      <c r="P1320" s="1">
        <f>IF(ROW()&lt;$S$4+2,IF('XML a procesar'!A1319="",P1319,IF(MID('XML a procesar'!A1319,1,1)="&lt;",P1319,P1319+1)),P1319)</f>
        <v>1</v>
      </c>
    </row>
    <row r="1321" spans="1:16" x14ac:dyDescent="0.25">
      <c r="A1321" s="1" t="str">
        <f>IF('XML a procesar'!A1320&gt;0,'XML a procesar'!A1320,"")</f>
        <v/>
      </c>
      <c r="B1321" s="7">
        <f t="shared" si="227"/>
        <v>0</v>
      </c>
      <c r="C1321" s="1">
        <f t="shared" ref="C1321:C1384" si="235">IF(LEFT(A1320,16)="&lt;contrib contrib",C1320+1,IF(LEFT(A1320,16)="&lt;/contrib-group&gt;",0,IF(LEFT(A1320,10)="&lt;/contrib&gt;",C1320,C1320)))</f>
        <v>0</v>
      </c>
      <c r="D1321" s="1">
        <f t="shared" ref="D1321:D1384" si="236">IF(AND(C1321&gt;0,LEFT(A1321,7)="&lt;email&gt;",ISNUMBER(SEARCH("@",A1321,1))),C1321,IF(LEFT(A1321,10)="&lt;alt-text&gt;",-1,0))</f>
        <v>0</v>
      </c>
      <c r="E1321" s="1">
        <f t="shared" ref="E1321:E1384" si="237">IF(D1321=0,E1320,E1320+1)</f>
        <v>0</v>
      </c>
      <c r="F1321" s="1" t="str">
        <f t="shared" ca="1" si="228"/>
        <v/>
      </c>
      <c r="G1321" s="1">
        <f t="shared" ca="1" si="229"/>
        <v>0</v>
      </c>
      <c r="H1321" s="1">
        <f ca="1">IF(AND(G1320&gt;0,G1321&gt;G1320,NOT(ISERROR(MATCH(G1320,D:D,0)))),H1320+1,H1320)</f>
        <v>0</v>
      </c>
      <c r="I1321" s="1">
        <f t="shared" ca="1" si="230"/>
        <v>0</v>
      </c>
      <c r="J1321" s="7" t="str">
        <f t="shared" ca="1" si="231"/>
        <v/>
      </c>
      <c r="K1321" s="1" t="str">
        <f ca="1">IF(J1321="Linea_para_MAIL_creada_por_LuXML",IF(ISERROR(MATCH(INDIRECT(ADDRESS(ROW()-G1321,7)),D:D,0)),J1321,INDIRECT(ADDRESS(MATCH(INDIRECT(ADDRESS(ROW()-G1321,7)),D:D,0),1))),J1321)</f>
        <v/>
      </c>
      <c r="L1321" s="7">
        <f t="shared" ca="1" si="232"/>
        <v>0</v>
      </c>
      <c r="M1321" s="7" t="str">
        <f t="shared" ca="1" si="234"/>
        <v/>
      </c>
      <c r="N1321" s="7">
        <f t="shared" ca="1" si="233"/>
        <v>0</v>
      </c>
      <c r="O1321" s="9" t="str">
        <f ca="1">IF(N1321&gt;-1,INDIRECT(ADDRESS(ROW(),13)),IF(N1321&lt;N1320,CONCATENATE("&lt;page-count count=",CHAR(34),1+LARGE(N:N,1)-LARGE(N:N,2),CHAR(34),"/&gt;"),INDIRECT(ADDRESS(ROW()-1,13))))</f>
        <v/>
      </c>
      <c r="P1321" s="1">
        <f>IF(ROW()&lt;$S$4+2,IF('XML a procesar'!A1320="",P1320,IF(MID('XML a procesar'!A1320,1,1)="&lt;",P1320,P1320+1)),P1320)</f>
        <v>1</v>
      </c>
    </row>
    <row r="1322" spans="1:16" x14ac:dyDescent="0.25">
      <c r="A1322" s="1" t="str">
        <f>IF('XML a procesar'!A1321&gt;0,'XML a procesar'!A1321,"")</f>
        <v/>
      </c>
      <c r="B1322" s="7">
        <f t="shared" si="227"/>
        <v>0</v>
      </c>
      <c r="C1322" s="1">
        <f t="shared" si="235"/>
        <v>0</v>
      </c>
      <c r="D1322" s="1">
        <f t="shared" si="236"/>
        <v>0</v>
      </c>
      <c r="E1322" s="1">
        <f t="shared" si="237"/>
        <v>0</v>
      </c>
      <c r="F1322" s="1" t="str">
        <f t="shared" ca="1" si="228"/>
        <v/>
      </c>
      <c r="G1322" s="1">
        <f t="shared" ca="1" si="229"/>
        <v>0</v>
      </c>
      <c r="H1322" s="1">
        <f ca="1">IF(AND(G1321&gt;0,G1322&gt;G1321,NOT(ISERROR(MATCH(G1321,D:D,0)))),H1321+1,H1321)</f>
        <v>0</v>
      </c>
      <c r="I1322" s="1">
        <f t="shared" ca="1" si="230"/>
        <v>0</v>
      </c>
      <c r="J1322" s="7" t="str">
        <f t="shared" ca="1" si="231"/>
        <v/>
      </c>
      <c r="K1322" s="1" t="str">
        <f ca="1">IF(J1322="Linea_para_MAIL_creada_por_LuXML",IF(ISERROR(MATCH(INDIRECT(ADDRESS(ROW()-G1322,7)),D:D,0)),J1322,INDIRECT(ADDRESS(MATCH(INDIRECT(ADDRESS(ROW()-G1322,7)),D:D,0),1))),J1322)</f>
        <v/>
      </c>
      <c r="L1322" s="7">
        <f t="shared" ca="1" si="232"/>
        <v>0</v>
      </c>
      <c r="M1322" s="7" t="str">
        <f t="shared" ca="1" si="234"/>
        <v/>
      </c>
      <c r="N1322" s="7">
        <f t="shared" ca="1" si="233"/>
        <v>0</v>
      </c>
      <c r="O1322" s="9" t="str">
        <f ca="1">IF(N1322&gt;-1,INDIRECT(ADDRESS(ROW(),13)),IF(N1322&lt;N1321,CONCATENATE("&lt;page-count count=",CHAR(34),1+LARGE(N:N,1)-LARGE(N:N,2),CHAR(34),"/&gt;"),INDIRECT(ADDRESS(ROW()-1,13))))</f>
        <v/>
      </c>
      <c r="P1322" s="1">
        <f>IF(ROW()&lt;$S$4+2,IF('XML a procesar'!A1321="",P1321,IF(MID('XML a procesar'!A1321,1,1)="&lt;",P1321,P1321+1)),P1321)</f>
        <v>1</v>
      </c>
    </row>
    <row r="1323" spans="1:16" x14ac:dyDescent="0.25">
      <c r="A1323" s="1" t="str">
        <f>IF('XML a procesar'!A1322&gt;0,'XML a procesar'!A1322,"")</f>
        <v/>
      </c>
      <c r="B1323" s="7">
        <f t="shared" si="227"/>
        <v>0</v>
      </c>
      <c r="C1323" s="1">
        <f t="shared" si="235"/>
        <v>0</v>
      </c>
      <c r="D1323" s="1">
        <f t="shared" si="236"/>
        <v>0</v>
      </c>
      <c r="E1323" s="1">
        <f t="shared" si="237"/>
        <v>0</v>
      </c>
      <c r="F1323" s="1" t="str">
        <f t="shared" ca="1" si="228"/>
        <v/>
      </c>
      <c r="G1323" s="1">
        <f t="shared" ca="1" si="229"/>
        <v>0</v>
      </c>
      <c r="H1323" s="1">
        <f ca="1">IF(AND(G1322&gt;0,G1323&gt;G1322,NOT(ISERROR(MATCH(G1322,D:D,0)))),H1322+1,H1322)</f>
        <v>0</v>
      </c>
      <c r="I1323" s="1">
        <f t="shared" ca="1" si="230"/>
        <v>0</v>
      </c>
      <c r="J1323" s="7" t="str">
        <f t="shared" ca="1" si="231"/>
        <v/>
      </c>
      <c r="K1323" s="1" t="str">
        <f ca="1">IF(J1323="Linea_para_MAIL_creada_por_LuXML",IF(ISERROR(MATCH(INDIRECT(ADDRESS(ROW()-G1323,7)),D:D,0)),J1323,INDIRECT(ADDRESS(MATCH(INDIRECT(ADDRESS(ROW()-G1323,7)),D:D,0),1))),J1323)</f>
        <v/>
      </c>
      <c r="L1323" s="7">
        <f t="shared" ca="1" si="232"/>
        <v>0</v>
      </c>
      <c r="M1323" s="7" t="str">
        <f t="shared" ca="1" si="234"/>
        <v/>
      </c>
      <c r="N1323" s="7">
        <f t="shared" ca="1" si="233"/>
        <v>0</v>
      </c>
      <c r="O1323" s="9" t="str">
        <f ca="1">IF(N1323&gt;-1,INDIRECT(ADDRESS(ROW(),13)),IF(N1323&lt;N1322,CONCATENATE("&lt;page-count count=",CHAR(34),1+LARGE(N:N,1)-LARGE(N:N,2),CHAR(34),"/&gt;"),INDIRECT(ADDRESS(ROW()-1,13))))</f>
        <v/>
      </c>
      <c r="P1323" s="1">
        <f>IF(ROW()&lt;$S$4+2,IF('XML a procesar'!A1322="",P1322,IF(MID('XML a procesar'!A1322,1,1)="&lt;",P1322,P1322+1)),P1322)</f>
        <v>1</v>
      </c>
    </row>
    <row r="1324" spans="1:16" x14ac:dyDescent="0.25">
      <c r="A1324" s="1" t="str">
        <f>IF('XML a procesar'!A1323&gt;0,'XML a procesar'!A1323,"")</f>
        <v/>
      </c>
      <c r="B1324" s="7">
        <f t="shared" si="227"/>
        <v>0</v>
      </c>
      <c r="C1324" s="1">
        <f t="shared" si="235"/>
        <v>0</v>
      </c>
      <c r="D1324" s="1">
        <f t="shared" si="236"/>
        <v>0</v>
      </c>
      <c r="E1324" s="1">
        <f t="shared" si="237"/>
        <v>0</v>
      </c>
      <c r="F1324" s="1" t="str">
        <f t="shared" ca="1" si="228"/>
        <v/>
      </c>
      <c r="G1324" s="1">
        <f t="shared" ca="1" si="229"/>
        <v>0</v>
      </c>
      <c r="H1324" s="1">
        <f ca="1">IF(AND(G1323&gt;0,G1324&gt;G1323,NOT(ISERROR(MATCH(G1323,D:D,0)))),H1323+1,H1323)</f>
        <v>0</v>
      </c>
      <c r="I1324" s="1">
        <f t="shared" ca="1" si="230"/>
        <v>0</v>
      </c>
      <c r="J1324" s="7" t="str">
        <f t="shared" ca="1" si="231"/>
        <v/>
      </c>
      <c r="K1324" s="1" t="str">
        <f ca="1">IF(J1324="Linea_para_MAIL_creada_por_LuXML",IF(ISERROR(MATCH(INDIRECT(ADDRESS(ROW()-G1324,7)),D:D,0)),J1324,INDIRECT(ADDRESS(MATCH(INDIRECT(ADDRESS(ROW()-G1324,7)),D:D,0),1))),J1324)</f>
        <v/>
      </c>
      <c r="L1324" s="7">
        <f t="shared" ca="1" si="232"/>
        <v>0</v>
      </c>
      <c r="M1324" s="7" t="str">
        <f t="shared" ca="1" si="234"/>
        <v/>
      </c>
      <c r="N1324" s="7">
        <f t="shared" ca="1" si="233"/>
        <v>0</v>
      </c>
      <c r="O1324" s="9" t="str">
        <f ca="1">IF(N1324&gt;-1,INDIRECT(ADDRESS(ROW(),13)),IF(N1324&lt;N1323,CONCATENATE("&lt;page-count count=",CHAR(34),1+LARGE(N:N,1)-LARGE(N:N,2),CHAR(34),"/&gt;"),INDIRECT(ADDRESS(ROW()-1,13))))</f>
        <v/>
      </c>
      <c r="P1324" s="1">
        <f>IF(ROW()&lt;$S$4+2,IF('XML a procesar'!A1323="",P1323,IF(MID('XML a procesar'!A1323,1,1)="&lt;",P1323,P1323+1)),P1323)</f>
        <v>1</v>
      </c>
    </row>
    <row r="1325" spans="1:16" x14ac:dyDescent="0.25">
      <c r="A1325" s="1" t="str">
        <f>IF('XML a procesar'!A1324&gt;0,'XML a procesar'!A1324,"")</f>
        <v/>
      </c>
      <c r="B1325" s="7">
        <f t="shared" si="227"/>
        <v>0</v>
      </c>
      <c r="C1325" s="1">
        <f t="shared" si="235"/>
        <v>0</v>
      </c>
      <c r="D1325" s="1">
        <f t="shared" si="236"/>
        <v>0</v>
      </c>
      <c r="E1325" s="1">
        <f t="shared" si="237"/>
        <v>0</v>
      </c>
      <c r="F1325" s="1" t="str">
        <f t="shared" ca="1" si="228"/>
        <v/>
      </c>
      <c r="G1325" s="1">
        <f t="shared" ca="1" si="229"/>
        <v>0</v>
      </c>
      <c r="H1325" s="1">
        <f ca="1">IF(AND(G1324&gt;0,G1325&gt;G1324,NOT(ISERROR(MATCH(G1324,D:D,0)))),H1324+1,H1324)</f>
        <v>0</v>
      </c>
      <c r="I1325" s="1">
        <f t="shared" ca="1" si="230"/>
        <v>0</v>
      </c>
      <c r="J1325" s="7" t="str">
        <f t="shared" ca="1" si="231"/>
        <v/>
      </c>
      <c r="K1325" s="1" t="str">
        <f ca="1">IF(J1325="Linea_para_MAIL_creada_por_LuXML",IF(ISERROR(MATCH(INDIRECT(ADDRESS(ROW()-G1325,7)),D:D,0)),J1325,INDIRECT(ADDRESS(MATCH(INDIRECT(ADDRESS(ROW()-G1325,7)),D:D,0),1))),J1325)</f>
        <v/>
      </c>
      <c r="L1325" s="7">
        <f t="shared" ca="1" si="232"/>
        <v>0</v>
      </c>
      <c r="M1325" s="7" t="str">
        <f t="shared" ca="1" si="234"/>
        <v/>
      </c>
      <c r="N1325" s="7">
        <f t="shared" ca="1" si="233"/>
        <v>0</v>
      </c>
      <c r="O1325" s="9" t="str">
        <f ca="1">IF(N1325&gt;-1,INDIRECT(ADDRESS(ROW(),13)),IF(N1325&lt;N1324,CONCATENATE("&lt;page-count count=",CHAR(34),1+LARGE(N:N,1)-LARGE(N:N,2),CHAR(34),"/&gt;"),INDIRECT(ADDRESS(ROW()-1,13))))</f>
        <v/>
      </c>
      <c r="P1325" s="1">
        <f>IF(ROW()&lt;$S$4+2,IF('XML a procesar'!A1324="",P1324,IF(MID('XML a procesar'!A1324,1,1)="&lt;",P1324,P1324+1)),P1324)</f>
        <v>1</v>
      </c>
    </row>
    <row r="1326" spans="1:16" x14ac:dyDescent="0.25">
      <c r="A1326" s="1" t="str">
        <f>IF('XML a procesar'!A1325&gt;0,'XML a procesar'!A1325,"")</f>
        <v/>
      </c>
      <c r="B1326" s="7">
        <f t="shared" si="227"/>
        <v>0</v>
      </c>
      <c r="C1326" s="1">
        <f t="shared" si="235"/>
        <v>0</v>
      </c>
      <c r="D1326" s="1">
        <f t="shared" si="236"/>
        <v>0</v>
      </c>
      <c r="E1326" s="1">
        <f t="shared" si="237"/>
        <v>0</v>
      </c>
      <c r="F1326" s="1" t="str">
        <f t="shared" ca="1" si="228"/>
        <v/>
      </c>
      <c r="G1326" s="1">
        <f t="shared" ca="1" si="229"/>
        <v>0</v>
      </c>
      <c r="H1326" s="1">
        <f ca="1">IF(AND(G1325&gt;0,G1326&gt;G1325,NOT(ISERROR(MATCH(G1325,D:D,0)))),H1325+1,H1325)</f>
        <v>0</v>
      </c>
      <c r="I1326" s="1">
        <f t="shared" ca="1" si="230"/>
        <v>0</v>
      </c>
      <c r="J1326" s="7" t="str">
        <f t="shared" ca="1" si="231"/>
        <v/>
      </c>
      <c r="K1326" s="1" t="str">
        <f ca="1">IF(J1326="Linea_para_MAIL_creada_por_LuXML",IF(ISERROR(MATCH(INDIRECT(ADDRESS(ROW()-G1326,7)),D:D,0)),J1326,INDIRECT(ADDRESS(MATCH(INDIRECT(ADDRESS(ROW()-G1326,7)),D:D,0),1))),J1326)</f>
        <v/>
      </c>
      <c r="L1326" s="7">
        <f t="shared" ca="1" si="232"/>
        <v>0</v>
      </c>
      <c r="M1326" s="7" t="str">
        <f t="shared" ca="1" si="234"/>
        <v/>
      </c>
      <c r="N1326" s="7">
        <f t="shared" ca="1" si="233"/>
        <v>0</v>
      </c>
      <c r="O1326" s="9" t="str">
        <f ca="1">IF(N1326&gt;-1,INDIRECT(ADDRESS(ROW(),13)),IF(N1326&lt;N1325,CONCATENATE("&lt;page-count count=",CHAR(34),1+LARGE(N:N,1)-LARGE(N:N,2),CHAR(34),"/&gt;"),INDIRECT(ADDRESS(ROW()-1,13))))</f>
        <v/>
      </c>
      <c r="P1326" s="1">
        <f>IF(ROW()&lt;$S$4+2,IF('XML a procesar'!A1325="",P1325,IF(MID('XML a procesar'!A1325,1,1)="&lt;",P1325,P1325+1)),P1325)</f>
        <v>1</v>
      </c>
    </row>
    <row r="1327" spans="1:16" x14ac:dyDescent="0.25">
      <c r="A1327" s="1" t="str">
        <f>IF('XML a procesar'!A1326&gt;0,'XML a procesar'!A1326,"")</f>
        <v/>
      </c>
      <c r="B1327" s="7">
        <f t="shared" si="227"/>
        <v>0</v>
      </c>
      <c r="C1327" s="1">
        <f t="shared" si="235"/>
        <v>0</v>
      </c>
      <c r="D1327" s="1">
        <f t="shared" si="236"/>
        <v>0</v>
      </c>
      <c r="E1327" s="1">
        <f t="shared" si="237"/>
        <v>0</v>
      </c>
      <c r="F1327" s="1" t="str">
        <f t="shared" ca="1" si="228"/>
        <v/>
      </c>
      <c r="G1327" s="1">
        <f t="shared" ca="1" si="229"/>
        <v>0</v>
      </c>
      <c r="H1327" s="1">
        <f ca="1">IF(AND(G1326&gt;0,G1327&gt;G1326,NOT(ISERROR(MATCH(G1326,D:D,0)))),H1326+1,H1326)</f>
        <v>0</v>
      </c>
      <c r="I1327" s="1">
        <f t="shared" ca="1" si="230"/>
        <v>0</v>
      </c>
      <c r="J1327" s="7" t="str">
        <f t="shared" ca="1" si="231"/>
        <v/>
      </c>
      <c r="K1327" s="1" t="str">
        <f ca="1">IF(J1327="Linea_para_MAIL_creada_por_LuXML",IF(ISERROR(MATCH(INDIRECT(ADDRESS(ROW()-G1327,7)),D:D,0)),J1327,INDIRECT(ADDRESS(MATCH(INDIRECT(ADDRESS(ROW()-G1327,7)),D:D,0),1))),J1327)</f>
        <v/>
      </c>
      <c r="L1327" s="7">
        <f t="shared" ca="1" si="232"/>
        <v>0</v>
      </c>
      <c r="M1327" s="7" t="str">
        <f t="shared" ca="1" si="234"/>
        <v/>
      </c>
      <c r="N1327" s="7">
        <f t="shared" ca="1" si="233"/>
        <v>0</v>
      </c>
      <c r="O1327" s="9" t="str">
        <f ca="1">IF(N1327&gt;-1,INDIRECT(ADDRESS(ROW(),13)),IF(N1327&lt;N1326,CONCATENATE("&lt;page-count count=",CHAR(34),1+LARGE(N:N,1)-LARGE(N:N,2),CHAR(34),"/&gt;"),INDIRECT(ADDRESS(ROW()-1,13))))</f>
        <v/>
      </c>
      <c r="P1327" s="1">
        <f>IF(ROW()&lt;$S$4+2,IF('XML a procesar'!A1326="",P1326,IF(MID('XML a procesar'!A1326,1,1)="&lt;",P1326,P1326+1)),P1326)</f>
        <v>1</v>
      </c>
    </row>
    <row r="1328" spans="1:16" x14ac:dyDescent="0.25">
      <c r="A1328" s="1" t="str">
        <f>IF('XML a procesar'!A1327&gt;0,'XML a procesar'!A1327,"")</f>
        <v/>
      </c>
      <c r="B1328" s="7">
        <f t="shared" si="227"/>
        <v>0</v>
      </c>
      <c r="C1328" s="1">
        <f t="shared" si="235"/>
        <v>0</v>
      </c>
      <c r="D1328" s="1">
        <f t="shared" si="236"/>
        <v>0</v>
      </c>
      <c r="E1328" s="1">
        <f t="shared" si="237"/>
        <v>0</v>
      </c>
      <c r="F1328" s="1" t="str">
        <f t="shared" ca="1" si="228"/>
        <v/>
      </c>
      <c r="G1328" s="1">
        <f t="shared" ca="1" si="229"/>
        <v>0</v>
      </c>
      <c r="H1328" s="1">
        <f ca="1">IF(AND(G1327&gt;0,G1328&gt;G1327,NOT(ISERROR(MATCH(G1327,D:D,0)))),H1327+1,H1327)</f>
        <v>0</v>
      </c>
      <c r="I1328" s="1">
        <f t="shared" ca="1" si="230"/>
        <v>0</v>
      </c>
      <c r="J1328" s="7" t="str">
        <f t="shared" ca="1" si="231"/>
        <v/>
      </c>
      <c r="K1328" s="1" t="str">
        <f ca="1">IF(J1328="Linea_para_MAIL_creada_por_LuXML",IF(ISERROR(MATCH(INDIRECT(ADDRESS(ROW()-G1328,7)),D:D,0)),J1328,INDIRECT(ADDRESS(MATCH(INDIRECT(ADDRESS(ROW()-G1328,7)),D:D,0),1))),J1328)</f>
        <v/>
      </c>
      <c r="L1328" s="7">
        <f t="shared" ca="1" si="232"/>
        <v>0</v>
      </c>
      <c r="M1328" s="7" t="str">
        <f t="shared" ca="1" si="234"/>
        <v/>
      </c>
      <c r="N1328" s="7">
        <f t="shared" ca="1" si="233"/>
        <v>0</v>
      </c>
      <c r="O1328" s="9" t="str">
        <f ca="1">IF(N1328&gt;-1,INDIRECT(ADDRESS(ROW(),13)),IF(N1328&lt;N1327,CONCATENATE("&lt;page-count count=",CHAR(34),1+LARGE(N:N,1)-LARGE(N:N,2),CHAR(34),"/&gt;"),INDIRECT(ADDRESS(ROW()-1,13))))</f>
        <v/>
      </c>
      <c r="P1328" s="1">
        <f>IF(ROW()&lt;$S$4+2,IF('XML a procesar'!A1327="",P1327,IF(MID('XML a procesar'!A1327,1,1)="&lt;",P1327,P1327+1)),P1327)</f>
        <v>1</v>
      </c>
    </row>
    <row r="1329" spans="1:16" x14ac:dyDescent="0.25">
      <c r="A1329" s="1" t="str">
        <f>IF('XML a procesar'!A1328&gt;0,'XML a procesar'!A1328,"")</f>
        <v/>
      </c>
      <c r="B1329" s="7">
        <f t="shared" si="227"/>
        <v>0</v>
      </c>
      <c r="C1329" s="1">
        <f t="shared" si="235"/>
        <v>0</v>
      </c>
      <c r="D1329" s="1">
        <f t="shared" si="236"/>
        <v>0</v>
      </c>
      <c r="E1329" s="1">
        <f t="shared" si="237"/>
        <v>0</v>
      </c>
      <c r="F1329" s="1" t="str">
        <f t="shared" ca="1" si="228"/>
        <v/>
      </c>
      <c r="G1329" s="1">
        <f t="shared" ca="1" si="229"/>
        <v>0</v>
      </c>
      <c r="H1329" s="1">
        <f ca="1">IF(AND(G1328&gt;0,G1329&gt;G1328,NOT(ISERROR(MATCH(G1328,D:D,0)))),H1328+1,H1328)</f>
        <v>0</v>
      </c>
      <c r="I1329" s="1">
        <f t="shared" ca="1" si="230"/>
        <v>0</v>
      </c>
      <c r="J1329" s="7" t="str">
        <f t="shared" ca="1" si="231"/>
        <v/>
      </c>
      <c r="K1329" s="1" t="str">
        <f ca="1">IF(J1329="Linea_para_MAIL_creada_por_LuXML",IF(ISERROR(MATCH(INDIRECT(ADDRESS(ROW()-G1329,7)),D:D,0)),J1329,INDIRECT(ADDRESS(MATCH(INDIRECT(ADDRESS(ROW()-G1329,7)),D:D,0),1))),J1329)</f>
        <v/>
      </c>
      <c r="L1329" s="7">
        <f t="shared" ca="1" si="232"/>
        <v>0</v>
      </c>
      <c r="M1329" s="7" t="str">
        <f t="shared" ca="1" si="234"/>
        <v/>
      </c>
      <c r="N1329" s="7">
        <f t="shared" ca="1" si="233"/>
        <v>0</v>
      </c>
      <c r="O1329" s="9" t="str">
        <f ca="1">IF(N1329&gt;-1,INDIRECT(ADDRESS(ROW(),13)),IF(N1329&lt;N1328,CONCATENATE("&lt;page-count count=",CHAR(34),1+LARGE(N:N,1)-LARGE(N:N,2),CHAR(34),"/&gt;"),INDIRECT(ADDRESS(ROW()-1,13))))</f>
        <v/>
      </c>
      <c r="P1329" s="1">
        <f>IF(ROW()&lt;$S$4+2,IF('XML a procesar'!A1328="",P1328,IF(MID('XML a procesar'!A1328,1,1)="&lt;",P1328,P1328+1)),P1328)</f>
        <v>1</v>
      </c>
    </row>
    <row r="1330" spans="1:16" x14ac:dyDescent="0.25">
      <c r="A1330" s="1" t="str">
        <f>IF('XML a procesar'!A1329&gt;0,'XML a procesar'!A1329,"")</f>
        <v/>
      </c>
      <c r="B1330" s="7">
        <f t="shared" si="227"/>
        <v>0</v>
      </c>
      <c r="C1330" s="1">
        <f t="shared" si="235"/>
        <v>0</v>
      </c>
      <c r="D1330" s="1">
        <f t="shared" si="236"/>
        <v>0</v>
      </c>
      <c r="E1330" s="1">
        <f t="shared" si="237"/>
        <v>0</v>
      </c>
      <c r="F1330" s="1" t="str">
        <f t="shared" ca="1" si="228"/>
        <v/>
      </c>
      <c r="G1330" s="1">
        <f t="shared" ca="1" si="229"/>
        <v>0</v>
      </c>
      <c r="H1330" s="1">
        <f ca="1">IF(AND(G1329&gt;0,G1330&gt;G1329,NOT(ISERROR(MATCH(G1329,D:D,0)))),H1329+1,H1329)</f>
        <v>0</v>
      </c>
      <c r="I1330" s="1">
        <f t="shared" ca="1" si="230"/>
        <v>0</v>
      </c>
      <c r="J1330" s="7" t="str">
        <f t="shared" ca="1" si="231"/>
        <v/>
      </c>
      <c r="K1330" s="1" t="str">
        <f ca="1">IF(J1330="Linea_para_MAIL_creada_por_LuXML",IF(ISERROR(MATCH(INDIRECT(ADDRESS(ROW()-G1330,7)),D:D,0)),J1330,INDIRECT(ADDRESS(MATCH(INDIRECT(ADDRESS(ROW()-G1330,7)),D:D,0),1))),J1330)</f>
        <v/>
      </c>
      <c r="L1330" s="7">
        <f t="shared" ca="1" si="232"/>
        <v>0</v>
      </c>
      <c r="M1330" s="7" t="str">
        <f t="shared" ca="1" si="234"/>
        <v/>
      </c>
      <c r="N1330" s="7">
        <f t="shared" ca="1" si="233"/>
        <v>0</v>
      </c>
      <c r="O1330" s="9" t="str">
        <f ca="1">IF(N1330&gt;-1,INDIRECT(ADDRESS(ROW(),13)),IF(N1330&lt;N1329,CONCATENATE("&lt;page-count count=",CHAR(34),1+LARGE(N:N,1)-LARGE(N:N,2),CHAR(34),"/&gt;"),INDIRECT(ADDRESS(ROW()-1,13))))</f>
        <v/>
      </c>
      <c r="P1330" s="1">
        <f>IF(ROW()&lt;$S$4+2,IF('XML a procesar'!A1329="",P1329,IF(MID('XML a procesar'!A1329,1,1)="&lt;",P1329,P1329+1)),P1329)</f>
        <v>1</v>
      </c>
    </row>
    <row r="1331" spans="1:16" x14ac:dyDescent="0.25">
      <c r="A1331" s="1" t="str">
        <f>IF('XML a procesar'!A1330&gt;0,'XML a procesar'!A1330,"")</f>
        <v/>
      </c>
      <c r="B1331" s="7">
        <f t="shared" si="227"/>
        <v>0</v>
      </c>
      <c r="C1331" s="1">
        <f t="shared" si="235"/>
        <v>0</v>
      </c>
      <c r="D1331" s="1">
        <f t="shared" si="236"/>
        <v>0</v>
      </c>
      <c r="E1331" s="1">
        <f t="shared" si="237"/>
        <v>0</v>
      </c>
      <c r="F1331" s="1" t="str">
        <f t="shared" ca="1" si="228"/>
        <v/>
      </c>
      <c r="G1331" s="1">
        <f t="shared" ca="1" si="229"/>
        <v>0</v>
      </c>
      <c r="H1331" s="1">
        <f ca="1">IF(AND(G1330&gt;0,G1331&gt;G1330,NOT(ISERROR(MATCH(G1330,D:D,0)))),H1330+1,H1330)</f>
        <v>0</v>
      </c>
      <c r="I1331" s="1">
        <f t="shared" ca="1" si="230"/>
        <v>0</v>
      </c>
      <c r="J1331" s="7" t="str">
        <f t="shared" ca="1" si="231"/>
        <v/>
      </c>
      <c r="K1331" s="1" t="str">
        <f ca="1">IF(J1331="Linea_para_MAIL_creada_por_LuXML",IF(ISERROR(MATCH(INDIRECT(ADDRESS(ROW()-G1331,7)),D:D,0)),J1331,INDIRECT(ADDRESS(MATCH(INDIRECT(ADDRESS(ROW()-G1331,7)),D:D,0),1))),J1331)</f>
        <v/>
      </c>
      <c r="L1331" s="7">
        <f t="shared" ca="1" si="232"/>
        <v>0</v>
      </c>
      <c r="M1331" s="7" t="str">
        <f t="shared" ca="1" si="234"/>
        <v/>
      </c>
      <c r="N1331" s="7">
        <f t="shared" ca="1" si="233"/>
        <v>0</v>
      </c>
      <c r="O1331" s="9" t="str">
        <f ca="1">IF(N1331&gt;-1,INDIRECT(ADDRESS(ROW(),13)),IF(N1331&lt;N1330,CONCATENATE("&lt;page-count count=",CHAR(34),1+LARGE(N:N,1)-LARGE(N:N,2),CHAR(34),"/&gt;"),INDIRECT(ADDRESS(ROW()-1,13))))</f>
        <v/>
      </c>
      <c r="P1331" s="1">
        <f>IF(ROW()&lt;$S$4+2,IF('XML a procesar'!A1330="",P1330,IF(MID('XML a procesar'!A1330,1,1)="&lt;",P1330,P1330+1)),P1330)</f>
        <v>1</v>
      </c>
    </row>
    <row r="1332" spans="1:16" x14ac:dyDescent="0.25">
      <c r="A1332" s="1" t="str">
        <f>IF('XML a procesar'!A1331&gt;0,'XML a procesar'!A1331,"")</f>
        <v/>
      </c>
      <c r="B1332" s="7">
        <f t="shared" si="227"/>
        <v>0</v>
      </c>
      <c r="C1332" s="1">
        <f t="shared" si="235"/>
        <v>0</v>
      </c>
      <c r="D1332" s="1">
        <f t="shared" si="236"/>
        <v>0</v>
      </c>
      <c r="E1332" s="1">
        <f t="shared" si="237"/>
        <v>0</v>
      </c>
      <c r="F1332" s="1" t="str">
        <f t="shared" ca="1" si="228"/>
        <v/>
      </c>
      <c r="G1332" s="1">
        <f t="shared" ca="1" si="229"/>
        <v>0</v>
      </c>
      <c r="H1332" s="1">
        <f ca="1">IF(AND(G1331&gt;0,G1332&gt;G1331,NOT(ISERROR(MATCH(G1331,D:D,0)))),H1331+1,H1331)</f>
        <v>0</v>
      </c>
      <c r="I1332" s="1">
        <f t="shared" ca="1" si="230"/>
        <v>0</v>
      </c>
      <c r="J1332" s="7" t="str">
        <f t="shared" ca="1" si="231"/>
        <v/>
      </c>
      <c r="K1332" s="1" t="str">
        <f ca="1">IF(J1332="Linea_para_MAIL_creada_por_LuXML",IF(ISERROR(MATCH(INDIRECT(ADDRESS(ROW()-G1332,7)),D:D,0)),J1332,INDIRECT(ADDRESS(MATCH(INDIRECT(ADDRESS(ROW()-G1332,7)),D:D,0),1))),J1332)</f>
        <v/>
      </c>
      <c r="L1332" s="7">
        <f t="shared" ca="1" si="232"/>
        <v>0</v>
      </c>
      <c r="M1332" s="7" t="str">
        <f t="shared" ca="1" si="234"/>
        <v/>
      </c>
      <c r="N1332" s="7">
        <f t="shared" ca="1" si="233"/>
        <v>0</v>
      </c>
      <c r="O1332" s="9" t="str">
        <f ca="1">IF(N1332&gt;-1,INDIRECT(ADDRESS(ROW(),13)),IF(N1332&lt;N1331,CONCATENATE("&lt;page-count count=",CHAR(34),1+LARGE(N:N,1)-LARGE(N:N,2),CHAR(34),"/&gt;"),INDIRECT(ADDRESS(ROW()-1,13))))</f>
        <v/>
      </c>
      <c r="P1332" s="1">
        <f>IF(ROW()&lt;$S$4+2,IF('XML a procesar'!A1331="",P1331,IF(MID('XML a procesar'!A1331,1,1)="&lt;",P1331,P1331+1)),P1331)</f>
        <v>1</v>
      </c>
    </row>
    <row r="1333" spans="1:16" x14ac:dyDescent="0.25">
      <c r="A1333" s="1" t="str">
        <f>IF('XML a procesar'!A1332&gt;0,'XML a procesar'!A1332,"")</f>
        <v/>
      </c>
      <c r="B1333" s="7">
        <f t="shared" si="227"/>
        <v>0</v>
      </c>
      <c r="C1333" s="1">
        <f t="shared" si="235"/>
        <v>0</v>
      </c>
      <c r="D1333" s="1">
        <f t="shared" si="236"/>
        <v>0</v>
      </c>
      <c r="E1333" s="1">
        <f t="shared" si="237"/>
        <v>0</v>
      </c>
      <c r="F1333" s="1" t="str">
        <f t="shared" ca="1" si="228"/>
        <v/>
      </c>
      <c r="G1333" s="1">
        <f t="shared" ca="1" si="229"/>
        <v>0</v>
      </c>
      <c r="H1333" s="1">
        <f ca="1">IF(AND(G1332&gt;0,G1333&gt;G1332,NOT(ISERROR(MATCH(G1332,D:D,0)))),H1332+1,H1332)</f>
        <v>0</v>
      </c>
      <c r="I1333" s="1">
        <f t="shared" ca="1" si="230"/>
        <v>0</v>
      </c>
      <c r="J1333" s="7" t="str">
        <f t="shared" ca="1" si="231"/>
        <v/>
      </c>
      <c r="K1333" s="1" t="str">
        <f ca="1">IF(J1333="Linea_para_MAIL_creada_por_LuXML",IF(ISERROR(MATCH(INDIRECT(ADDRESS(ROW()-G1333,7)),D:D,0)),J1333,INDIRECT(ADDRESS(MATCH(INDIRECT(ADDRESS(ROW()-G1333,7)),D:D,0),1))),J1333)</f>
        <v/>
      </c>
      <c r="L1333" s="7">
        <f t="shared" ca="1" si="232"/>
        <v>0</v>
      </c>
      <c r="M1333" s="7" t="str">
        <f t="shared" ca="1" si="234"/>
        <v/>
      </c>
      <c r="N1333" s="7">
        <f t="shared" ca="1" si="233"/>
        <v>0</v>
      </c>
      <c r="O1333" s="9" t="str">
        <f ca="1">IF(N1333&gt;-1,INDIRECT(ADDRESS(ROW(),13)),IF(N1333&lt;N1332,CONCATENATE("&lt;page-count count=",CHAR(34),1+LARGE(N:N,1)-LARGE(N:N,2),CHAR(34),"/&gt;"),INDIRECT(ADDRESS(ROW()-1,13))))</f>
        <v/>
      </c>
      <c r="P1333" s="1">
        <f>IF(ROW()&lt;$S$4+2,IF('XML a procesar'!A1332="",P1332,IF(MID('XML a procesar'!A1332,1,1)="&lt;",P1332,P1332+1)),P1332)</f>
        <v>1</v>
      </c>
    </row>
    <row r="1334" spans="1:16" x14ac:dyDescent="0.25">
      <c r="A1334" s="1" t="str">
        <f>IF('XML a procesar'!A1333&gt;0,'XML a procesar'!A1333,"")</f>
        <v/>
      </c>
      <c r="B1334" s="7">
        <f t="shared" si="227"/>
        <v>0</v>
      </c>
      <c r="C1334" s="1">
        <f t="shared" si="235"/>
        <v>0</v>
      </c>
      <c r="D1334" s="1">
        <f t="shared" si="236"/>
        <v>0</v>
      </c>
      <c r="E1334" s="1">
        <f t="shared" si="237"/>
        <v>0</v>
      </c>
      <c r="F1334" s="1" t="str">
        <f t="shared" ca="1" si="228"/>
        <v/>
      </c>
      <c r="G1334" s="1">
        <f t="shared" ca="1" si="229"/>
        <v>0</v>
      </c>
      <c r="H1334" s="1">
        <f ca="1">IF(AND(G1333&gt;0,G1334&gt;G1333,NOT(ISERROR(MATCH(G1333,D:D,0)))),H1333+1,H1333)</f>
        <v>0</v>
      </c>
      <c r="I1334" s="1">
        <f t="shared" ca="1" si="230"/>
        <v>0</v>
      </c>
      <c r="J1334" s="7" t="str">
        <f t="shared" ca="1" si="231"/>
        <v/>
      </c>
      <c r="K1334" s="1" t="str">
        <f ca="1">IF(J1334="Linea_para_MAIL_creada_por_LuXML",IF(ISERROR(MATCH(INDIRECT(ADDRESS(ROW()-G1334,7)),D:D,0)),J1334,INDIRECT(ADDRESS(MATCH(INDIRECT(ADDRESS(ROW()-G1334,7)),D:D,0),1))),J1334)</f>
        <v/>
      </c>
      <c r="L1334" s="7">
        <f t="shared" ca="1" si="232"/>
        <v>0</v>
      </c>
      <c r="M1334" s="7" t="str">
        <f t="shared" ca="1" si="234"/>
        <v/>
      </c>
      <c r="N1334" s="7">
        <f t="shared" ca="1" si="233"/>
        <v>0</v>
      </c>
      <c r="O1334" s="9" t="str">
        <f ca="1">IF(N1334&gt;-1,INDIRECT(ADDRESS(ROW(),13)),IF(N1334&lt;N1333,CONCATENATE("&lt;page-count count=",CHAR(34),1+LARGE(N:N,1)-LARGE(N:N,2),CHAR(34),"/&gt;"),INDIRECT(ADDRESS(ROW()-1,13))))</f>
        <v/>
      </c>
      <c r="P1334" s="1">
        <f>IF(ROW()&lt;$S$4+2,IF('XML a procesar'!A1333="",P1333,IF(MID('XML a procesar'!A1333,1,1)="&lt;",P1333,P1333+1)),P1333)</f>
        <v>1</v>
      </c>
    </row>
    <row r="1335" spans="1:16" x14ac:dyDescent="0.25">
      <c r="A1335" s="1" t="str">
        <f>IF('XML a procesar'!A1334&gt;0,'XML a procesar'!A1334,"")</f>
        <v/>
      </c>
      <c r="B1335" s="7">
        <f t="shared" si="227"/>
        <v>0</v>
      </c>
      <c r="C1335" s="1">
        <f t="shared" si="235"/>
        <v>0</v>
      </c>
      <c r="D1335" s="1">
        <f t="shared" si="236"/>
        <v>0</v>
      </c>
      <c r="E1335" s="1">
        <f t="shared" si="237"/>
        <v>0</v>
      </c>
      <c r="F1335" s="1" t="str">
        <f t="shared" ca="1" si="228"/>
        <v/>
      </c>
      <c r="G1335" s="1">
        <f t="shared" ca="1" si="229"/>
        <v>0</v>
      </c>
      <c r="H1335" s="1">
        <f ca="1">IF(AND(G1334&gt;0,G1335&gt;G1334,NOT(ISERROR(MATCH(G1334,D:D,0)))),H1334+1,H1334)</f>
        <v>0</v>
      </c>
      <c r="I1335" s="1">
        <f t="shared" ca="1" si="230"/>
        <v>0</v>
      </c>
      <c r="J1335" s="7" t="str">
        <f t="shared" ca="1" si="231"/>
        <v/>
      </c>
      <c r="K1335" s="1" t="str">
        <f ca="1">IF(J1335="Linea_para_MAIL_creada_por_LuXML",IF(ISERROR(MATCH(INDIRECT(ADDRESS(ROW()-G1335,7)),D:D,0)),J1335,INDIRECT(ADDRESS(MATCH(INDIRECT(ADDRESS(ROW()-G1335,7)),D:D,0),1))),J1335)</f>
        <v/>
      </c>
      <c r="L1335" s="7">
        <f t="shared" ca="1" si="232"/>
        <v>0</v>
      </c>
      <c r="M1335" s="7" t="str">
        <f t="shared" ca="1" si="234"/>
        <v/>
      </c>
      <c r="N1335" s="7">
        <f t="shared" ca="1" si="233"/>
        <v>0</v>
      </c>
      <c r="O1335" s="9" t="str">
        <f ca="1">IF(N1335&gt;-1,INDIRECT(ADDRESS(ROW(),13)),IF(N1335&lt;N1334,CONCATENATE("&lt;page-count count=",CHAR(34),1+LARGE(N:N,1)-LARGE(N:N,2),CHAR(34),"/&gt;"),INDIRECT(ADDRESS(ROW()-1,13))))</f>
        <v/>
      </c>
      <c r="P1335" s="1">
        <f>IF(ROW()&lt;$S$4+2,IF('XML a procesar'!A1334="",P1334,IF(MID('XML a procesar'!A1334,1,1)="&lt;",P1334,P1334+1)),P1334)</f>
        <v>1</v>
      </c>
    </row>
    <row r="1336" spans="1:16" x14ac:dyDescent="0.25">
      <c r="A1336" s="1" t="str">
        <f>IF('XML a procesar'!A1335&gt;0,'XML a procesar'!A1335,"")</f>
        <v/>
      </c>
      <c r="B1336" s="7">
        <f t="shared" si="227"/>
        <v>0</v>
      </c>
      <c r="C1336" s="1">
        <f t="shared" si="235"/>
        <v>0</v>
      </c>
      <c r="D1336" s="1">
        <f t="shared" si="236"/>
        <v>0</v>
      </c>
      <c r="E1336" s="1">
        <f t="shared" si="237"/>
        <v>0</v>
      </c>
      <c r="F1336" s="1" t="str">
        <f t="shared" ca="1" si="228"/>
        <v/>
      </c>
      <c r="G1336" s="1">
        <f t="shared" ca="1" si="229"/>
        <v>0</v>
      </c>
      <c r="H1336" s="1">
        <f ca="1">IF(AND(G1335&gt;0,G1336&gt;G1335,NOT(ISERROR(MATCH(G1335,D:D,0)))),H1335+1,H1335)</f>
        <v>0</v>
      </c>
      <c r="I1336" s="1">
        <f t="shared" ca="1" si="230"/>
        <v>0</v>
      </c>
      <c r="J1336" s="7" t="str">
        <f t="shared" ca="1" si="231"/>
        <v/>
      </c>
      <c r="K1336" s="1" t="str">
        <f ca="1">IF(J1336="Linea_para_MAIL_creada_por_LuXML",IF(ISERROR(MATCH(INDIRECT(ADDRESS(ROW()-G1336,7)),D:D,0)),J1336,INDIRECT(ADDRESS(MATCH(INDIRECT(ADDRESS(ROW()-G1336,7)),D:D,0),1))),J1336)</f>
        <v/>
      </c>
      <c r="L1336" s="7">
        <f t="shared" ca="1" si="232"/>
        <v>0</v>
      </c>
      <c r="M1336" s="7" t="str">
        <f t="shared" ca="1" si="234"/>
        <v/>
      </c>
      <c r="N1336" s="7">
        <f t="shared" ca="1" si="233"/>
        <v>0</v>
      </c>
      <c r="O1336" s="9" t="str">
        <f ca="1">IF(N1336&gt;-1,INDIRECT(ADDRESS(ROW(),13)),IF(N1336&lt;N1335,CONCATENATE("&lt;page-count count=",CHAR(34),1+LARGE(N:N,1)-LARGE(N:N,2),CHAR(34),"/&gt;"),INDIRECT(ADDRESS(ROW()-1,13))))</f>
        <v/>
      </c>
      <c r="P1336" s="1">
        <f>IF(ROW()&lt;$S$4+2,IF('XML a procesar'!A1335="",P1335,IF(MID('XML a procesar'!A1335,1,1)="&lt;",P1335,P1335+1)),P1335)</f>
        <v>1</v>
      </c>
    </row>
    <row r="1337" spans="1:16" x14ac:dyDescent="0.25">
      <c r="A1337" s="1" t="str">
        <f>IF('XML a procesar'!A1336&gt;0,'XML a procesar'!A1336,"")</f>
        <v/>
      </c>
      <c r="B1337" s="7">
        <f t="shared" si="227"/>
        <v>0</v>
      </c>
      <c r="C1337" s="1">
        <f t="shared" si="235"/>
        <v>0</v>
      </c>
      <c r="D1337" s="1">
        <f t="shared" si="236"/>
        <v>0</v>
      </c>
      <c r="E1337" s="1">
        <f t="shared" si="237"/>
        <v>0</v>
      </c>
      <c r="F1337" s="1" t="str">
        <f t="shared" ca="1" si="228"/>
        <v/>
      </c>
      <c r="G1337" s="1">
        <f t="shared" ca="1" si="229"/>
        <v>0</v>
      </c>
      <c r="H1337" s="1">
        <f ca="1">IF(AND(G1336&gt;0,G1337&gt;G1336,NOT(ISERROR(MATCH(G1336,D:D,0)))),H1336+1,H1336)</f>
        <v>0</v>
      </c>
      <c r="I1337" s="1">
        <f t="shared" ca="1" si="230"/>
        <v>0</v>
      </c>
      <c r="J1337" s="7" t="str">
        <f t="shared" ca="1" si="231"/>
        <v/>
      </c>
      <c r="K1337" s="1" t="str">
        <f ca="1">IF(J1337="Linea_para_MAIL_creada_por_LuXML",IF(ISERROR(MATCH(INDIRECT(ADDRESS(ROW()-G1337,7)),D:D,0)),J1337,INDIRECT(ADDRESS(MATCH(INDIRECT(ADDRESS(ROW()-G1337,7)),D:D,0),1))),J1337)</f>
        <v/>
      </c>
      <c r="L1337" s="7">
        <f t="shared" ca="1" si="232"/>
        <v>0</v>
      </c>
      <c r="M1337" s="7" t="str">
        <f t="shared" ca="1" si="234"/>
        <v/>
      </c>
      <c r="N1337" s="7">
        <f t="shared" ca="1" si="233"/>
        <v>0</v>
      </c>
      <c r="O1337" s="9" t="str">
        <f ca="1">IF(N1337&gt;-1,INDIRECT(ADDRESS(ROW(),13)),IF(N1337&lt;N1336,CONCATENATE("&lt;page-count count=",CHAR(34),1+LARGE(N:N,1)-LARGE(N:N,2),CHAR(34),"/&gt;"),INDIRECT(ADDRESS(ROW()-1,13))))</f>
        <v/>
      </c>
      <c r="P1337" s="1">
        <f>IF(ROW()&lt;$S$4+2,IF('XML a procesar'!A1336="",P1336,IF(MID('XML a procesar'!A1336,1,1)="&lt;",P1336,P1336+1)),P1336)</f>
        <v>1</v>
      </c>
    </row>
    <row r="1338" spans="1:16" x14ac:dyDescent="0.25">
      <c r="A1338" s="1" t="str">
        <f>IF('XML a procesar'!A1337&gt;0,'XML a procesar'!A1337,"")</f>
        <v/>
      </c>
      <c r="B1338" s="7">
        <f t="shared" si="227"/>
        <v>0</v>
      </c>
      <c r="C1338" s="1">
        <f t="shared" si="235"/>
        <v>0</v>
      </c>
      <c r="D1338" s="1">
        <f t="shared" si="236"/>
        <v>0</v>
      </c>
      <c r="E1338" s="1">
        <f t="shared" si="237"/>
        <v>0</v>
      </c>
      <c r="F1338" s="1" t="str">
        <f t="shared" ca="1" si="228"/>
        <v/>
      </c>
      <c r="G1338" s="1">
        <f t="shared" ca="1" si="229"/>
        <v>0</v>
      </c>
      <c r="H1338" s="1">
        <f ca="1">IF(AND(G1337&gt;0,G1338&gt;G1337,NOT(ISERROR(MATCH(G1337,D:D,0)))),H1337+1,H1337)</f>
        <v>0</v>
      </c>
      <c r="I1338" s="1">
        <f t="shared" ca="1" si="230"/>
        <v>0</v>
      </c>
      <c r="J1338" s="7" t="str">
        <f t="shared" ca="1" si="231"/>
        <v/>
      </c>
      <c r="K1338" s="1" t="str">
        <f ca="1">IF(J1338="Linea_para_MAIL_creada_por_LuXML",IF(ISERROR(MATCH(INDIRECT(ADDRESS(ROW()-G1338,7)),D:D,0)),J1338,INDIRECT(ADDRESS(MATCH(INDIRECT(ADDRESS(ROW()-G1338,7)),D:D,0),1))),J1338)</f>
        <v/>
      </c>
      <c r="L1338" s="7">
        <f t="shared" ca="1" si="232"/>
        <v>0</v>
      </c>
      <c r="M1338" s="7" t="str">
        <f t="shared" ca="1" si="234"/>
        <v/>
      </c>
      <c r="N1338" s="7">
        <f t="shared" ca="1" si="233"/>
        <v>0</v>
      </c>
      <c r="O1338" s="9" t="str">
        <f ca="1">IF(N1338&gt;-1,INDIRECT(ADDRESS(ROW(),13)),IF(N1338&lt;N1337,CONCATENATE("&lt;page-count count=",CHAR(34),1+LARGE(N:N,1)-LARGE(N:N,2),CHAR(34),"/&gt;"),INDIRECT(ADDRESS(ROW()-1,13))))</f>
        <v/>
      </c>
      <c r="P1338" s="1">
        <f>IF(ROW()&lt;$S$4+2,IF('XML a procesar'!A1337="",P1337,IF(MID('XML a procesar'!A1337,1,1)="&lt;",P1337,P1337+1)),P1337)</f>
        <v>1</v>
      </c>
    </row>
    <row r="1339" spans="1:16" x14ac:dyDescent="0.25">
      <c r="A1339" s="1" t="str">
        <f>IF('XML a procesar'!A1338&gt;0,'XML a procesar'!A1338,"")</f>
        <v/>
      </c>
      <c r="B1339" s="7">
        <f t="shared" si="227"/>
        <v>0</v>
      </c>
      <c r="C1339" s="1">
        <f t="shared" si="235"/>
        <v>0</v>
      </c>
      <c r="D1339" s="1">
        <f t="shared" si="236"/>
        <v>0</v>
      </c>
      <c r="E1339" s="1">
        <f t="shared" si="237"/>
        <v>0</v>
      </c>
      <c r="F1339" s="1" t="str">
        <f t="shared" ca="1" si="228"/>
        <v/>
      </c>
      <c r="G1339" s="1">
        <f t="shared" ca="1" si="229"/>
        <v>0</v>
      </c>
      <c r="H1339" s="1">
        <f ca="1">IF(AND(G1338&gt;0,G1339&gt;G1338,NOT(ISERROR(MATCH(G1338,D:D,0)))),H1338+1,H1338)</f>
        <v>0</v>
      </c>
      <c r="I1339" s="1">
        <f t="shared" ca="1" si="230"/>
        <v>0</v>
      </c>
      <c r="J1339" s="7" t="str">
        <f t="shared" ca="1" si="231"/>
        <v/>
      </c>
      <c r="K1339" s="1" t="str">
        <f ca="1">IF(J1339="Linea_para_MAIL_creada_por_LuXML",IF(ISERROR(MATCH(INDIRECT(ADDRESS(ROW()-G1339,7)),D:D,0)),J1339,INDIRECT(ADDRESS(MATCH(INDIRECT(ADDRESS(ROW()-G1339,7)),D:D,0),1))),J1339)</f>
        <v/>
      </c>
      <c r="L1339" s="7">
        <f t="shared" ca="1" si="232"/>
        <v>0</v>
      </c>
      <c r="M1339" s="7" t="str">
        <f t="shared" ca="1" si="234"/>
        <v/>
      </c>
      <c r="N1339" s="7">
        <f t="shared" ca="1" si="233"/>
        <v>0</v>
      </c>
      <c r="O1339" s="9" t="str">
        <f ca="1">IF(N1339&gt;-1,INDIRECT(ADDRESS(ROW(),13)),IF(N1339&lt;N1338,CONCATENATE("&lt;page-count count=",CHAR(34),1+LARGE(N:N,1)-LARGE(N:N,2),CHAR(34),"/&gt;"),INDIRECT(ADDRESS(ROW()-1,13))))</f>
        <v/>
      </c>
      <c r="P1339" s="1">
        <f>IF(ROW()&lt;$S$4+2,IF('XML a procesar'!A1338="",P1338,IF(MID('XML a procesar'!A1338,1,1)="&lt;",P1338,P1338+1)),P1338)</f>
        <v>1</v>
      </c>
    </row>
    <row r="1340" spans="1:16" x14ac:dyDescent="0.25">
      <c r="A1340" s="1" t="str">
        <f>IF('XML a procesar'!A1339&gt;0,'XML a procesar'!A1339,"")</f>
        <v/>
      </c>
      <c r="B1340" s="7">
        <f t="shared" si="227"/>
        <v>0</v>
      </c>
      <c r="C1340" s="1">
        <f t="shared" si="235"/>
        <v>0</v>
      </c>
      <c r="D1340" s="1">
        <f t="shared" si="236"/>
        <v>0</v>
      </c>
      <c r="E1340" s="1">
        <f t="shared" si="237"/>
        <v>0</v>
      </c>
      <c r="F1340" s="1" t="str">
        <f t="shared" ca="1" si="228"/>
        <v/>
      </c>
      <c r="G1340" s="1">
        <f t="shared" ca="1" si="229"/>
        <v>0</v>
      </c>
      <c r="H1340" s="1">
        <f ca="1">IF(AND(G1339&gt;0,G1340&gt;G1339,NOT(ISERROR(MATCH(G1339,D:D,0)))),H1339+1,H1339)</f>
        <v>0</v>
      </c>
      <c r="I1340" s="1">
        <f t="shared" ca="1" si="230"/>
        <v>0</v>
      </c>
      <c r="J1340" s="7" t="str">
        <f t="shared" ca="1" si="231"/>
        <v/>
      </c>
      <c r="K1340" s="1" t="str">
        <f ca="1">IF(J1340="Linea_para_MAIL_creada_por_LuXML",IF(ISERROR(MATCH(INDIRECT(ADDRESS(ROW()-G1340,7)),D:D,0)),J1340,INDIRECT(ADDRESS(MATCH(INDIRECT(ADDRESS(ROW()-G1340,7)),D:D,0),1))),J1340)</f>
        <v/>
      </c>
      <c r="L1340" s="7">
        <f t="shared" ca="1" si="232"/>
        <v>0</v>
      </c>
      <c r="M1340" s="7" t="str">
        <f t="shared" ca="1" si="234"/>
        <v/>
      </c>
      <c r="N1340" s="7">
        <f t="shared" ca="1" si="233"/>
        <v>0</v>
      </c>
      <c r="O1340" s="9" t="str">
        <f ca="1">IF(N1340&gt;-1,INDIRECT(ADDRESS(ROW(),13)),IF(N1340&lt;N1339,CONCATENATE("&lt;page-count count=",CHAR(34),1+LARGE(N:N,1)-LARGE(N:N,2),CHAR(34),"/&gt;"),INDIRECT(ADDRESS(ROW()-1,13))))</f>
        <v/>
      </c>
      <c r="P1340" s="1">
        <f>IF(ROW()&lt;$S$4+2,IF('XML a procesar'!A1339="",P1339,IF(MID('XML a procesar'!A1339,1,1)="&lt;",P1339,P1339+1)),P1339)</f>
        <v>1</v>
      </c>
    </row>
    <row r="1341" spans="1:16" x14ac:dyDescent="0.25">
      <c r="A1341" s="1" t="str">
        <f>IF('XML a procesar'!A1340&gt;0,'XML a procesar'!A1340,"")</f>
        <v/>
      </c>
      <c r="B1341" s="7">
        <f t="shared" si="227"/>
        <v>0</v>
      </c>
      <c r="C1341" s="1">
        <f t="shared" si="235"/>
        <v>0</v>
      </c>
      <c r="D1341" s="1">
        <f t="shared" si="236"/>
        <v>0</v>
      </c>
      <c r="E1341" s="1">
        <f t="shared" si="237"/>
        <v>0</v>
      </c>
      <c r="F1341" s="1" t="str">
        <f t="shared" ca="1" si="228"/>
        <v/>
      </c>
      <c r="G1341" s="1">
        <f t="shared" ca="1" si="229"/>
        <v>0</v>
      </c>
      <c r="H1341" s="1">
        <f ca="1">IF(AND(G1340&gt;0,G1341&gt;G1340,NOT(ISERROR(MATCH(G1340,D:D,0)))),H1340+1,H1340)</f>
        <v>0</v>
      </c>
      <c r="I1341" s="1">
        <f t="shared" ca="1" si="230"/>
        <v>0</v>
      </c>
      <c r="J1341" s="7" t="str">
        <f t="shared" ca="1" si="231"/>
        <v/>
      </c>
      <c r="K1341" s="1" t="str">
        <f ca="1">IF(J1341="Linea_para_MAIL_creada_por_LuXML",IF(ISERROR(MATCH(INDIRECT(ADDRESS(ROW()-G1341,7)),D:D,0)),J1341,INDIRECT(ADDRESS(MATCH(INDIRECT(ADDRESS(ROW()-G1341,7)),D:D,0),1))),J1341)</f>
        <v/>
      </c>
      <c r="L1341" s="7">
        <f t="shared" ca="1" si="232"/>
        <v>0</v>
      </c>
      <c r="M1341" s="7" t="str">
        <f t="shared" ca="1" si="234"/>
        <v/>
      </c>
      <c r="N1341" s="7">
        <f t="shared" ca="1" si="233"/>
        <v>0</v>
      </c>
      <c r="O1341" s="9" t="str">
        <f ca="1">IF(N1341&gt;-1,INDIRECT(ADDRESS(ROW(),13)),IF(N1341&lt;N1340,CONCATENATE("&lt;page-count count=",CHAR(34),1+LARGE(N:N,1)-LARGE(N:N,2),CHAR(34),"/&gt;"),INDIRECT(ADDRESS(ROW()-1,13))))</f>
        <v/>
      </c>
      <c r="P1341" s="1">
        <f>IF(ROW()&lt;$S$4+2,IF('XML a procesar'!A1340="",P1340,IF(MID('XML a procesar'!A1340,1,1)="&lt;",P1340,P1340+1)),P1340)</f>
        <v>1</v>
      </c>
    </row>
    <row r="1342" spans="1:16" x14ac:dyDescent="0.25">
      <c r="A1342" s="1" t="str">
        <f>IF('XML a procesar'!A1341&gt;0,'XML a procesar'!A1341,"")</f>
        <v/>
      </c>
      <c r="B1342" s="7">
        <f t="shared" si="227"/>
        <v>0</v>
      </c>
      <c r="C1342" s="1">
        <f t="shared" si="235"/>
        <v>0</v>
      </c>
      <c r="D1342" s="1">
        <f t="shared" si="236"/>
        <v>0</v>
      </c>
      <c r="E1342" s="1">
        <f t="shared" si="237"/>
        <v>0</v>
      </c>
      <c r="F1342" s="1" t="str">
        <f t="shared" ca="1" si="228"/>
        <v/>
      </c>
      <c r="G1342" s="1">
        <f t="shared" ca="1" si="229"/>
        <v>0</v>
      </c>
      <c r="H1342" s="1">
        <f ca="1">IF(AND(G1341&gt;0,G1342&gt;G1341,NOT(ISERROR(MATCH(G1341,D:D,0)))),H1341+1,H1341)</f>
        <v>0</v>
      </c>
      <c r="I1342" s="1">
        <f t="shared" ca="1" si="230"/>
        <v>0</v>
      </c>
      <c r="J1342" s="7" t="str">
        <f t="shared" ca="1" si="231"/>
        <v/>
      </c>
      <c r="K1342" s="1" t="str">
        <f ca="1">IF(J1342="Linea_para_MAIL_creada_por_LuXML",IF(ISERROR(MATCH(INDIRECT(ADDRESS(ROW()-G1342,7)),D:D,0)),J1342,INDIRECT(ADDRESS(MATCH(INDIRECT(ADDRESS(ROW()-G1342,7)),D:D,0),1))),J1342)</f>
        <v/>
      </c>
      <c r="L1342" s="7">
        <f t="shared" ca="1" si="232"/>
        <v>0</v>
      </c>
      <c r="M1342" s="7" t="str">
        <f t="shared" ca="1" si="234"/>
        <v/>
      </c>
      <c r="N1342" s="7">
        <f t="shared" ca="1" si="233"/>
        <v>0</v>
      </c>
      <c r="O1342" s="9" t="str">
        <f ca="1">IF(N1342&gt;-1,INDIRECT(ADDRESS(ROW(),13)),IF(N1342&lt;N1341,CONCATENATE("&lt;page-count count=",CHAR(34),1+LARGE(N:N,1)-LARGE(N:N,2),CHAR(34),"/&gt;"),INDIRECT(ADDRESS(ROW()-1,13))))</f>
        <v/>
      </c>
      <c r="P1342" s="1">
        <f>IF(ROW()&lt;$S$4+2,IF('XML a procesar'!A1341="",P1341,IF(MID('XML a procesar'!A1341,1,1)="&lt;",P1341,P1341+1)),P1341)</f>
        <v>1</v>
      </c>
    </row>
    <row r="1343" spans="1:16" x14ac:dyDescent="0.25">
      <c r="A1343" s="1" t="str">
        <f>IF('XML a procesar'!A1342&gt;0,'XML a procesar'!A1342,"")</f>
        <v/>
      </c>
      <c r="B1343" s="7">
        <f t="shared" si="227"/>
        <v>0</v>
      </c>
      <c r="C1343" s="1">
        <f t="shared" si="235"/>
        <v>0</v>
      </c>
      <c r="D1343" s="1">
        <f t="shared" si="236"/>
        <v>0</v>
      </c>
      <c r="E1343" s="1">
        <f t="shared" si="237"/>
        <v>0</v>
      </c>
      <c r="F1343" s="1" t="str">
        <f t="shared" ca="1" si="228"/>
        <v/>
      </c>
      <c r="G1343" s="1">
        <f t="shared" ca="1" si="229"/>
        <v>0</v>
      </c>
      <c r="H1343" s="1">
        <f ca="1">IF(AND(G1342&gt;0,G1343&gt;G1342,NOT(ISERROR(MATCH(G1342,D:D,0)))),H1342+1,H1342)</f>
        <v>0</v>
      </c>
      <c r="I1343" s="1">
        <f t="shared" ca="1" si="230"/>
        <v>0</v>
      </c>
      <c r="J1343" s="7" t="str">
        <f t="shared" ca="1" si="231"/>
        <v/>
      </c>
      <c r="K1343" s="1" t="str">
        <f ca="1">IF(J1343="Linea_para_MAIL_creada_por_LuXML",IF(ISERROR(MATCH(INDIRECT(ADDRESS(ROW()-G1343,7)),D:D,0)),J1343,INDIRECT(ADDRESS(MATCH(INDIRECT(ADDRESS(ROW()-G1343,7)),D:D,0),1))),J1343)</f>
        <v/>
      </c>
      <c r="L1343" s="7">
        <f t="shared" ca="1" si="232"/>
        <v>0</v>
      </c>
      <c r="M1343" s="7" t="str">
        <f t="shared" ca="1" si="234"/>
        <v/>
      </c>
      <c r="N1343" s="7">
        <f t="shared" ca="1" si="233"/>
        <v>0</v>
      </c>
      <c r="O1343" s="9" t="str">
        <f ca="1">IF(N1343&gt;-1,INDIRECT(ADDRESS(ROW(),13)),IF(N1343&lt;N1342,CONCATENATE("&lt;page-count count=",CHAR(34),1+LARGE(N:N,1)-LARGE(N:N,2),CHAR(34),"/&gt;"),INDIRECT(ADDRESS(ROW()-1,13))))</f>
        <v/>
      </c>
      <c r="P1343" s="1">
        <f>IF(ROW()&lt;$S$4+2,IF('XML a procesar'!A1342="",P1342,IF(MID('XML a procesar'!A1342,1,1)="&lt;",P1342,P1342+1)),P1342)</f>
        <v>1</v>
      </c>
    </row>
    <row r="1344" spans="1:16" x14ac:dyDescent="0.25">
      <c r="A1344" s="1" t="str">
        <f>IF('XML a procesar'!A1343&gt;0,'XML a procesar'!A1343,"")</f>
        <v/>
      </c>
      <c r="B1344" s="7">
        <f t="shared" si="227"/>
        <v>0</v>
      </c>
      <c r="C1344" s="1">
        <f t="shared" si="235"/>
        <v>0</v>
      </c>
      <c r="D1344" s="1">
        <f t="shared" si="236"/>
        <v>0</v>
      </c>
      <c r="E1344" s="1">
        <f t="shared" si="237"/>
        <v>0</v>
      </c>
      <c r="F1344" s="1" t="str">
        <f t="shared" ca="1" si="228"/>
        <v/>
      </c>
      <c r="G1344" s="1">
        <f t="shared" ca="1" si="229"/>
        <v>0</v>
      </c>
      <c r="H1344" s="1">
        <f ca="1">IF(AND(G1343&gt;0,G1344&gt;G1343,NOT(ISERROR(MATCH(G1343,D:D,0)))),H1343+1,H1343)</f>
        <v>0</v>
      </c>
      <c r="I1344" s="1">
        <f t="shared" ca="1" si="230"/>
        <v>0</v>
      </c>
      <c r="J1344" s="7" t="str">
        <f t="shared" ca="1" si="231"/>
        <v/>
      </c>
      <c r="K1344" s="1" t="str">
        <f ca="1">IF(J1344="Linea_para_MAIL_creada_por_LuXML",IF(ISERROR(MATCH(INDIRECT(ADDRESS(ROW()-G1344,7)),D:D,0)),J1344,INDIRECT(ADDRESS(MATCH(INDIRECT(ADDRESS(ROW()-G1344,7)),D:D,0),1))),J1344)</f>
        <v/>
      </c>
      <c r="L1344" s="7">
        <f t="shared" ca="1" si="232"/>
        <v>0</v>
      </c>
      <c r="M1344" s="7" t="str">
        <f t="shared" ca="1" si="234"/>
        <v/>
      </c>
      <c r="N1344" s="7">
        <f t="shared" ca="1" si="233"/>
        <v>0</v>
      </c>
      <c r="O1344" s="9" t="str">
        <f ca="1">IF(N1344&gt;-1,INDIRECT(ADDRESS(ROW(),13)),IF(N1344&lt;N1343,CONCATENATE("&lt;page-count count=",CHAR(34),1+LARGE(N:N,1)-LARGE(N:N,2),CHAR(34),"/&gt;"),INDIRECT(ADDRESS(ROW()-1,13))))</f>
        <v/>
      </c>
      <c r="P1344" s="1">
        <f>IF(ROW()&lt;$S$4+2,IF('XML a procesar'!A1343="",P1343,IF(MID('XML a procesar'!A1343,1,1)="&lt;",P1343,P1343+1)),P1343)</f>
        <v>1</v>
      </c>
    </row>
    <row r="1345" spans="1:16" x14ac:dyDescent="0.25">
      <c r="A1345" s="1" t="str">
        <f>IF('XML a procesar'!A1344&gt;0,'XML a procesar'!A1344,"")</f>
        <v/>
      </c>
      <c r="B1345" s="7">
        <f t="shared" si="227"/>
        <v>0</v>
      </c>
      <c r="C1345" s="1">
        <f t="shared" si="235"/>
        <v>0</v>
      </c>
      <c r="D1345" s="1">
        <f t="shared" si="236"/>
        <v>0</v>
      </c>
      <c r="E1345" s="1">
        <f t="shared" si="237"/>
        <v>0</v>
      </c>
      <c r="F1345" s="1" t="str">
        <f t="shared" ca="1" si="228"/>
        <v/>
      </c>
      <c r="G1345" s="1">
        <f t="shared" ca="1" si="229"/>
        <v>0</v>
      </c>
      <c r="H1345" s="1">
        <f ca="1">IF(AND(G1344&gt;0,G1345&gt;G1344,NOT(ISERROR(MATCH(G1344,D:D,0)))),H1344+1,H1344)</f>
        <v>0</v>
      </c>
      <c r="I1345" s="1">
        <f t="shared" ca="1" si="230"/>
        <v>0</v>
      </c>
      <c r="J1345" s="7" t="str">
        <f t="shared" ca="1" si="231"/>
        <v/>
      </c>
      <c r="K1345" s="1" t="str">
        <f ca="1">IF(J1345="Linea_para_MAIL_creada_por_LuXML",IF(ISERROR(MATCH(INDIRECT(ADDRESS(ROW()-G1345,7)),D:D,0)),J1345,INDIRECT(ADDRESS(MATCH(INDIRECT(ADDRESS(ROW()-G1345,7)),D:D,0),1))),J1345)</f>
        <v/>
      </c>
      <c r="L1345" s="7">
        <f t="shared" ca="1" si="232"/>
        <v>0</v>
      </c>
      <c r="M1345" s="7" t="str">
        <f t="shared" ca="1" si="234"/>
        <v/>
      </c>
      <c r="N1345" s="7">
        <f t="shared" ca="1" si="233"/>
        <v>0</v>
      </c>
      <c r="O1345" s="9" t="str">
        <f ca="1">IF(N1345&gt;-1,INDIRECT(ADDRESS(ROW(),13)),IF(N1345&lt;N1344,CONCATENATE("&lt;page-count count=",CHAR(34),1+LARGE(N:N,1)-LARGE(N:N,2),CHAR(34),"/&gt;"),INDIRECT(ADDRESS(ROW()-1,13))))</f>
        <v/>
      </c>
      <c r="P1345" s="1">
        <f>IF(ROW()&lt;$S$4+2,IF('XML a procesar'!A1344="",P1344,IF(MID('XML a procesar'!A1344,1,1)="&lt;",P1344,P1344+1)),P1344)</f>
        <v>1</v>
      </c>
    </row>
    <row r="1346" spans="1:16" x14ac:dyDescent="0.25">
      <c r="A1346" s="1" t="str">
        <f>IF('XML a procesar'!A1345&gt;0,'XML a procesar'!A1345,"")</f>
        <v/>
      </c>
      <c r="B1346" s="7">
        <f t="shared" si="227"/>
        <v>0</v>
      </c>
      <c r="C1346" s="1">
        <f t="shared" si="235"/>
        <v>0</v>
      </c>
      <c r="D1346" s="1">
        <f t="shared" si="236"/>
        <v>0</v>
      </c>
      <c r="E1346" s="1">
        <f t="shared" si="237"/>
        <v>0</v>
      </c>
      <c r="F1346" s="1" t="str">
        <f t="shared" ca="1" si="228"/>
        <v/>
      </c>
      <c r="G1346" s="1">
        <f t="shared" ca="1" si="229"/>
        <v>0</v>
      </c>
      <c r="H1346" s="1">
        <f ca="1">IF(AND(G1345&gt;0,G1346&gt;G1345,NOT(ISERROR(MATCH(G1345,D:D,0)))),H1345+1,H1345)</f>
        <v>0</v>
      </c>
      <c r="I1346" s="1">
        <f t="shared" ca="1" si="230"/>
        <v>0</v>
      </c>
      <c r="J1346" s="7" t="str">
        <f t="shared" ca="1" si="231"/>
        <v/>
      </c>
      <c r="K1346" s="1" t="str">
        <f ca="1">IF(J1346="Linea_para_MAIL_creada_por_LuXML",IF(ISERROR(MATCH(INDIRECT(ADDRESS(ROW()-G1346,7)),D:D,0)),J1346,INDIRECT(ADDRESS(MATCH(INDIRECT(ADDRESS(ROW()-G1346,7)),D:D,0),1))),J1346)</f>
        <v/>
      </c>
      <c r="L1346" s="7">
        <f t="shared" ca="1" si="232"/>
        <v>0</v>
      </c>
      <c r="M1346" s="7" t="str">
        <f t="shared" ca="1" si="234"/>
        <v/>
      </c>
      <c r="N1346" s="7">
        <f t="shared" ca="1" si="233"/>
        <v>0</v>
      </c>
      <c r="O1346" s="9" t="str">
        <f ca="1">IF(N1346&gt;-1,INDIRECT(ADDRESS(ROW(),13)),IF(N1346&lt;N1345,CONCATENATE("&lt;page-count count=",CHAR(34),1+LARGE(N:N,1)-LARGE(N:N,2),CHAR(34),"/&gt;"),INDIRECT(ADDRESS(ROW()-1,13))))</f>
        <v/>
      </c>
      <c r="P1346" s="1">
        <f>IF(ROW()&lt;$S$4+2,IF('XML a procesar'!A1345="",P1345,IF(MID('XML a procesar'!A1345,1,1)="&lt;",P1345,P1345+1)),P1345)</f>
        <v>1</v>
      </c>
    </row>
    <row r="1347" spans="1:16" x14ac:dyDescent="0.25">
      <c r="A1347" s="1" t="str">
        <f>IF('XML a procesar'!A1346&gt;0,'XML a procesar'!A1346,"")</f>
        <v/>
      </c>
      <c r="B1347" s="7">
        <f t="shared" ref="B1347:B1410" si="238">IF(ISERROR(FIND("/doi.org/",A1347,1)),0,1)</f>
        <v>0</v>
      </c>
      <c r="C1347" s="1">
        <f t="shared" si="235"/>
        <v>0</v>
      </c>
      <c r="D1347" s="1">
        <f t="shared" si="236"/>
        <v>0</v>
      </c>
      <c r="E1347" s="1">
        <f t="shared" si="237"/>
        <v>0</v>
      </c>
      <c r="F1347" s="1" t="str">
        <f t="shared" ref="F1347:F1410" ca="1" si="239">INDIRECT(ADDRESS(ROW()+INDIRECT(ADDRESS(ROW()+E1347,5)),1))</f>
        <v/>
      </c>
      <c r="G1347" s="1">
        <f t="shared" ca="1" si="229"/>
        <v>0</v>
      </c>
      <c r="H1347" s="1">
        <f ca="1">IF(AND(G1346&gt;0,G1347&gt;G1346,NOT(ISERROR(MATCH(G1346,D:D,0)))),H1346+1,H1346)</f>
        <v>0</v>
      </c>
      <c r="I1347" s="1">
        <f t="shared" ca="1" si="230"/>
        <v>0</v>
      </c>
      <c r="J1347" s="7" t="str">
        <f t="shared" ca="1" si="231"/>
        <v/>
      </c>
      <c r="K1347" s="1" t="str">
        <f ca="1">IF(J1347="Linea_para_MAIL_creada_por_LuXML",IF(ISERROR(MATCH(INDIRECT(ADDRESS(ROW()-G1347,7)),D:D,0)),J1347,INDIRECT(ADDRESS(MATCH(INDIRECT(ADDRESS(ROW()-G1347,7)),D:D,0),1))),J1347)</f>
        <v/>
      </c>
      <c r="L1347" s="7">
        <f t="shared" ca="1" si="232"/>
        <v>0</v>
      </c>
      <c r="M1347" s="7" t="str">
        <f t="shared" ca="1" si="234"/>
        <v/>
      </c>
      <c r="N1347" s="7">
        <f t="shared" ca="1" si="233"/>
        <v>0</v>
      </c>
      <c r="O1347" s="9" t="str">
        <f ca="1">IF(N1347&gt;-1,INDIRECT(ADDRESS(ROW(),13)),IF(N1347&lt;N1346,CONCATENATE("&lt;page-count count=",CHAR(34),1+LARGE(N:N,1)-LARGE(N:N,2),CHAR(34),"/&gt;"),INDIRECT(ADDRESS(ROW()-1,13))))</f>
        <v/>
      </c>
      <c r="P1347" s="1">
        <f>IF(ROW()&lt;$S$4+2,IF('XML a procesar'!A1346="",P1346,IF(MID('XML a procesar'!A1346,1,1)="&lt;",P1346,P1346+1)),P1346)</f>
        <v>1</v>
      </c>
    </row>
    <row r="1348" spans="1:16" x14ac:dyDescent="0.25">
      <c r="A1348" s="1" t="str">
        <f>IF('XML a procesar'!A1347&gt;0,'XML a procesar'!A1347,"")</f>
        <v/>
      </c>
      <c r="B1348" s="7">
        <f t="shared" si="238"/>
        <v>0</v>
      </c>
      <c r="C1348" s="1">
        <f t="shared" si="235"/>
        <v>0</v>
      </c>
      <c r="D1348" s="1">
        <f t="shared" si="236"/>
        <v>0</v>
      </c>
      <c r="E1348" s="1">
        <f t="shared" si="237"/>
        <v>0</v>
      </c>
      <c r="F1348" s="1" t="str">
        <f t="shared" ca="1" si="239"/>
        <v/>
      </c>
      <c r="G1348" s="1">
        <f t="shared" ref="G1348:G1411" ca="1" si="240">IF(LEFT(F1348,7)="&lt;aff id",_xlfn.NUMBERVALUE(MID(F1348,13,LEN(F1348)-14)),IF(F1348="&lt;/aff&gt;",G1347+1,G1347))</f>
        <v>0</v>
      </c>
      <c r="H1348" s="1">
        <f ca="1">IF(AND(G1347&gt;0,G1348&gt;G1347,NOT(ISERROR(MATCH(G1347,D:D,0)))),H1347+1,H1347)</f>
        <v>0</v>
      </c>
      <c r="I1348" s="1">
        <f t="shared" ref="I1348:I1411" ca="1" si="241">INDIRECT(ADDRESS(ROW()-INDIRECT(ADDRESS(ROW()-H1348,8)),8))</f>
        <v>0</v>
      </c>
      <c r="J1348" s="7" t="str">
        <f t="shared" ref="J1348:J1411" ca="1" si="242">IF(J1347="Linea_para_MAIL_creada_por_LuXML","&lt;/aff&gt;",IF(I1348&gt;INDIRECT(ADDRESS(ROW()-I1348-1,8)),"Linea_para_MAIL_creada_por_LuXML",INDIRECT(ADDRESS(ROW()-I1348,6))))</f>
        <v/>
      </c>
      <c r="K1348" s="1" t="str">
        <f ca="1">IF(J1348="Linea_para_MAIL_creada_por_LuXML",IF(ISERROR(MATCH(INDIRECT(ADDRESS(ROW()-G1348,7)),D:D,0)),J1348,INDIRECT(ADDRESS(MATCH(INDIRECT(ADDRESS(ROW()-G1348,7)),D:D,0),1))),J1348)</f>
        <v/>
      </c>
      <c r="L1348" s="7">
        <f t="shared" ref="L1348:L1411" ca="1" si="243">IF(OR(MID(K1346,3,5)="page&gt;",MID(K1347,3,5)="page&gt;"),L1347,IF(OR(K1347="&lt;history&gt;",K1348="&lt;history&gt;"),L1347+1,L1347))</f>
        <v>0</v>
      </c>
      <c r="M1348" s="7" t="str">
        <f t="shared" ca="1" si="234"/>
        <v/>
      </c>
      <c r="N1348" s="7">
        <f t="shared" ref="N1348:N1411" ca="1" si="244">IF(N1347=-1,-1,IF(M1348="&lt;/counts&gt;",-1,IF(OR(LEFT(M1348,7)="&lt;fpage&gt;",LEFT(M1348,7)="&lt;lpage&gt;"),VALUE(MID(M1348,8,LEN(M1348)-15)),0)))</f>
        <v>0</v>
      </c>
      <c r="O1348" s="9" t="str">
        <f ca="1">IF(N1348&gt;-1,INDIRECT(ADDRESS(ROW(),13)),IF(N1348&lt;N1347,CONCATENATE("&lt;page-count count=",CHAR(34),1+LARGE(N:N,1)-LARGE(N:N,2),CHAR(34),"/&gt;"),INDIRECT(ADDRESS(ROW()-1,13))))</f>
        <v/>
      </c>
      <c r="P1348" s="1">
        <f>IF(ROW()&lt;$S$4+2,IF('XML a procesar'!A1347="",P1347,IF(MID('XML a procesar'!A1347,1,1)="&lt;",P1347,P1347+1)),P1347)</f>
        <v>1</v>
      </c>
    </row>
    <row r="1349" spans="1:16" x14ac:dyDescent="0.25">
      <c r="A1349" s="1" t="str">
        <f>IF('XML a procesar'!A1348&gt;0,'XML a procesar'!A1348,"")</f>
        <v/>
      </c>
      <c r="B1349" s="7">
        <f t="shared" si="238"/>
        <v>0</v>
      </c>
      <c r="C1349" s="1">
        <f t="shared" si="235"/>
        <v>0</v>
      </c>
      <c r="D1349" s="1">
        <f t="shared" si="236"/>
        <v>0</v>
      </c>
      <c r="E1349" s="1">
        <f t="shared" si="237"/>
        <v>0</v>
      </c>
      <c r="F1349" s="1" t="str">
        <f t="shared" ca="1" si="239"/>
        <v/>
      </c>
      <c r="G1349" s="1">
        <f t="shared" ca="1" si="240"/>
        <v>0</v>
      </c>
      <c r="H1349" s="1">
        <f ca="1">IF(AND(G1348&gt;0,G1349&gt;G1348,NOT(ISERROR(MATCH(G1348,D:D,0)))),H1348+1,H1348)</f>
        <v>0</v>
      </c>
      <c r="I1349" s="1">
        <f t="shared" ca="1" si="241"/>
        <v>0</v>
      </c>
      <c r="J1349" s="7" t="str">
        <f t="shared" ca="1" si="242"/>
        <v/>
      </c>
      <c r="K1349" s="1" t="str">
        <f ca="1">IF(J1349="Linea_para_MAIL_creada_por_LuXML",IF(ISERROR(MATCH(INDIRECT(ADDRESS(ROW()-G1349,7)),D:D,0)),J1349,INDIRECT(ADDRESS(MATCH(INDIRECT(ADDRESS(ROW()-G1349,7)),D:D,0),1))),J1349)</f>
        <v/>
      </c>
      <c r="L1349" s="7">
        <f t="shared" ca="1" si="243"/>
        <v>0</v>
      </c>
      <c r="M1349" s="7" t="str">
        <f t="shared" ca="1" si="234"/>
        <v/>
      </c>
      <c r="N1349" s="7">
        <f t="shared" ca="1" si="244"/>
        <v>0</v>
      </c>
      <c r="O1349" s="9" t="str">
        <f ca="1">IF(N1349&gt;-1,INDIRECT(ADDRESS(ROW(),13)),IF(N1349&lt;N1348,CONCATENATE("&lt;page-count count=",CHAR(34),1+LARGE(N:N,1)-LARGE(N:N,2),CHAR(34),"/&gt;"),INDIRECT(ADDRESS(ROW()-1,13))))</f>
        <v/>
      </c>
      <c r="P1349" s="1">
        <f>IF(ROW()&lt;$S$4+2,IF('XML a procesar'!A1348="",P1348,IF(MID('XML a procesar'!A1348,1,1)="&lt;",P1348,P1348+1)),P1348)</f>
        <v>1</v>
      </c>
    </row>
    <row r="1350" spans="1:16" x14ac:dyDescent="0.25">
      <c r="A1350" s="1" t="str">
        <f>IF('XML a procesar'!A1349&gt;0,'XML a procesar'!A1349,"")</f>
        <v/>
      </c>
      <c r="B1350" s="7">
        <f t="shared" si="238"/>
        <v>0</v>
      </c>
      <c r="C1350" s="1">
        <f t="shared" si="235"/>
        <v>0</v>
      </c>
      <c r="D1350" s="1">
        <f t="shared" si="236"/>
        <v>0</v>
      </c>
      <c r="E1350" s="1">
        <f t="shared" si="237"/>
        <v>0</v>
      </c>
      <c r="F1350" s="1" t="str">
        <f t="shared" ca="1" si="239"/>
        <v/>
      </c>
      <c r="G1350" s="1">
        <f t="shared" ca="1" si="240"/>
        <v>0</v>
      </c>
      <c r="H1350" s="1">
        <f ca="1">IF(AND(G1349&gt;0,G1350&gt;G1349,NOT(ISERROR(MATCH(G1349,D:D,0)))),H1349+1,H1349)</f>
        <v>0</v>
      </c>
      <c r="I1350" s="1">
        <f t="shared" ca="1" si="241"/>
        <v>0</v>
      </c>
      <c r="J1350" s="7" t="str">
        <f t="shared" ca="1" si="242"/>
        <v/>
      </c>
      <c r="K1350" s="1" t="str">
        <f ca="1">IF(J1350="Linea_para_MAIL_creada_por_LuXML",IF(ISERROR(MATCH(INDIRECT(ADDRESS(ROW()-G1350,7)),D:D,0)),J1350,INDIRECT(ADDRESS(MATCH(INDIRECT(ADDRESS(ROW()-G1350,7)),D:D,0),1))),J1350)</f>
        <v/>
      </c>
      <c r="L1350" s="7">
        <f t="shared" ca="1" si="243"/>
        <v>0</v>
      </c>
      <c r="M1350" s="7" t="str">
        <f t="shared" ref="M1350:M1413" ca="1" si="245">IF(L1350&gt;L1349,IF(L1350=1,CONCATENATE("&lt;fpage&gt;",$S$10,"&lt;/fpage&gt;"),CONCATENATE("&lt;lpage&gt;",$S$10+1,"&lt;/lpage&gt;")),IF(ISERROR(INDIRECT(ADDRESS(ROW()-L1350,11),1)),"",INDIRECT(ADDRESS(ROW()-L1350,11),1)))</f>
        <v/>
      </c>
      <c r="N1350" s="7">
        <f t="shared" ca="1" si="244"/>
        <v>0</v>
      </c>
      <c r="O1350" s="9" t="str">
        <f ca="1">IF(N1350&gt;-1,INDIRECT(ADDRESS(ROW(),13)),IF(N1350&lt;N1349,CONCATENATE("&lt;page-count count=",CHAR(34),1+LARGE(N:N,1)-LARGE(N:N,2),CHAR(34),"/&gt;"),INDIRECT(ADDRESS(ROW()-1,13))))</f>
        <v/>
      </c>
      <c r="P1350" s="1">
        <f>IF(ROW()&lt;$S$4+2,IF('XML a procesar'!A1349="",P1349,IF(MID('XML a procesar'!A1349,1,1)="&lt;",P1349,P1349+1)),P1349)</f>
        <v>1</v>
      </c>
    </row>
    <row r="1351" spans="1:16" x14ac:dyDescent="0.25">
      <c r="A1351" s="1" t="str">
        <f>IF('XML a procesar'!A1350&gt;0,'XML a procesar'!A1350,"")</f>
        <v/>
      </c>
      <c r="B1351" s="7">
        <f t="shared" si="238"/>
        <v>0</v>
      </c>
      <c r="C1351" s="1">
        <f t="shared" si="235"/>
        <v>0</v>
      </c>
      <c r="D1351" s="1">
        <f t="shared" si="236"/>
        <v>0</v>
      </c>
      <c r="E1351" s="1">
        <f t="shared" si="237"/>
        <v>0</v>
      </c>
      <c r="F1351" s="1" t="str">
        <f t="shared" ca="1" si="239"/>
        <v/>
      </c>
      <c r="G1351" s="1">
        <f t="shared" ca="1" si="240"/>
        <v>0</v>
      </c>
      <c r="H1351" s="1">
        <f ca="1">IF(AND(G1350&gt;0,G1351&gt;G1350,NOT(ISERROR(MATCH(G1350,D:D,0)))),H1350+1,H1350)</f>
        <v>0</v>
      </c>
      <c r="I1351" s="1">
        <f t="shared" ca="1" si="241"/>
        <v>0</v>
      </c>
      <c r="J1351" s="7" t="str">
        <f t="shared" ca="1" si="242"/>
        <v/>
      </c>
      <c r="K1351" s="1" t="str">
        <f ca="1">IF(J1351="Linea_para_MAIL_creada_por_LuXML",IF(ISERROR(MATCH(INDIRECT(ADDRESS(ROW()-G1351,7)),D:D,0)),J1351,INDIRECT(ADDRESS(MATCH(INDIRECT(ADDRESS(ROW()-G1351,7)),D:D,0),1))),J1351)</f>
        <v/>
      </c>
      <c r="L1351" s="7">
        <f t="shared" ca="1" si="243"/>
        <v>0</v>
      </c>
      <c r="M1351" s="7" t="str">
        <f t="shared" ca="1" si="245"/>
        <v/>
      </c>
      <c r="N1351" s="7">
        <f t="shared" ca="1" si="244"/>
        <v>0</v>
      </c>
      <c r="O1351" s="9" t="str">
        <f ca="1">IF(N1351&gt;-1,INDIRECT(ADDRESS(ROW(),13)),IF(N1351&lt;N1350,CONCATENATE("&lt;page-count count=",CHAR(34),1+LARGE(N:N,1)-LARGE(N:N,2),CHAR(34),"/&gt;"),INDIRECT(ADDRESS(ROW()-1,13))))</f>
        <v/>
      </c>
      <c r="P1351" s="1">
        <f>IF(ROW()&lt;$S$4+2,IF('XML a procesar'!A1350="",P1350,IF(MID('XML a procesar'!A1350,1,1)="&lt;",P1350,P1350+1)),P1350)</f>
        <v>1</v>
      </c>
    </row>
    <row r="1352" spans="1:16" x14ac:dyDescent="0.25">
      <c r="A1352" s="1" t="str">
        <f>IF('XML a procesar'!A1351&gt;0,'XML a procesar'!A1351,"")</f>
        <v/>
      </c>
      <c r="B1352" s="7">
        <f t="shared" si="238"/>
        <v>0</v>
      </c>
      <c r="C1352" s="1">
        <f t="shared" si="235"/>
        <v>0</v>
      </c>
      <c r="D1352" s="1">
        <f t="shared" si="236"/>
        <v>0</v>
      </c>
      <c r="E1352" s="1">
        <f t="shared" si="237"/>
        <v>0</v>
      </c>
      <c r="F1352" s="1" t="str">
        <f t="shared" ca="1" si="239"/>
        <v/>
      </c>
      <c r="G1352" s="1">
        <f t="shared" ca="1" si="240"/>
        <v>0</v>
      </c>
      <c r="H1352" s="1">
        <f ca="1">IF(AND(G1351&gt;0,G1352&gt;G1351,NOT(ISERROR(MATCH(G1351,D:D,0)))),H1351+1,H1351)</f>
        <v>0</v>
      </c>
      <c r="I1352" s="1">
        <f t="shared" ca="1" si="241"/>
        <v>0</v>
      </c>
      <c r="J1352" s="7" t="str">
        <f t="shared" ca="1" si="242"/>
        <v/>
      </c>
      <c r="K1352" s="1" t="str">
        <f ca="1">IF(J1352="Linea_para_MAIL_creada_por_LuXML",IF(ISERROR(MATCH(INDIRECT(ADDRESS(ROW()-G1352,7)),D:D,0)),J1352,INDIRECT(ADDRESS(MATCH(INDIRECT(ADDRESS(ROW()-G1352,7)),D:D,0),1))),J1352)</f>
        <v/>
      </c>
      <c r="L1352" s="7">
        <f t="shared" ca="1" si="243"/>
        <v>0</v>
      </c>
      <c r="M1352" s="7" t="str">
        <f t="shared" ca="1" si="245"/>
        <v/>
      </c>
      <c r="N1352" s="7">
        <f t="shared" ca="1" si="244"/>
        <v>0</v>
      </c>
      <c r="O1352" s="9" t="str">
        <f ca="1">IF(N1352&gt;-1,INDIRECT(ADDRESS(ROW(),13)),IF(N1352&lt;N1351,CONCATENATE("&lt;page-count count=",CHAR(34),1+LARGE(N:N,1)-LARGE(N:N,2),CHAR(34),"/&gt;"),INDIRECT(ADDRESS(ROW()-1,13))))</f>
        <v/>
      </c>
      <c r="P1352" s="1">
        <f>IF(ROW()&lt;$S$4+2,IF('XML a procesar'!A1351="",P1351,IF(MID('XML a procesar'!A1351,1,1)="&lt;",P1351,P1351+1)),P1351)</f>
        <v>1</v>
      </c>
    </row>
    <row r="1353" spans="1:16" x14ac:dyDescent="0.25">
      <c r="A1353" s="1" t="str">
        <f>IF('XML a procesar'!A1352&gt;0,'XML a procesar'!A1352,"")</f>
        <v/>
      </c>
      <c r="B1353" s="7">
        <f t="shared" si="238"/>
        <v>0</v>
      </c>
      <c r="C1353" s="1">
        <f t="shared" si="235"/>
        <v>0</v>
      </c>
      <c r="D1353" s="1">
        <f t="shared" si="236"/>
        <v>0</v>
      </c>
      <c r="E1353" s="1">
        <f t="shared" si="237"/>
        <v>0</v>
      </c>
      <c r="F1353" s="1" t="str">
        <f t="shared" ca="1" si="239"/>
        <v/>
      </c>
      <c r="G1353" s="1">
        <f t="shared" ca="1" si="240"/>
        <v>0</v>
      </c>
      <c r="H1353" s="1">
        <f ca="1">IF(AND(G1352&gt;0,G1353&gt;G1352,NOT(ISERROR(MATCH(G1352,D:D,0)))),H1352+1,H1352)</f>
        <v>0</v>
      </c>
      <c r="I1353" s="1">
        <f t="shared" ca="1" si="241"/>
        <v>0</v>
      </c>
      <c r="J1353" s="7" t="str">
        <f t="shared" ca="1" si="242"/>
        <v/>
      </c>
      <c r="K1353" s="1" t="str">
        <f ca="1">IF(J1353="Linea_para_MAIL_creada_por_LuXML",IF(ISERROR(MATCH(INDIRECT(ADDRESS(ROW()-G1353,7)),D:D,0)),J1353,INDIRECT(ADDRESS(MATCH(INDIRECT(ADDRESS(ROW()-G1353,7)),D:D,0),1))),J1353)</f>
        <v/>
      </c>
      <c r="L1353" s="7">
        <f t="shared" ca="1" si="243"/>
        <v>0</v>
      </c>
      <c r="M1353" s="7" t="str">
        <f t="shared" ca="1" si="245"/>
        <v/>
      </c>
      <c r="N1353" s="7">
        <f t="shared" ca="1" si="244"/>
        <v>0</v>
      </c>
      <c r="O1353" s="9" t="str">
        <f ca="1">IF(N1353&gt;-1,INDIRECT(ADDRESS(ROW(),13)),IF(N1353&lt;N1352,CONCATENATE("&lt;page-count count=",CHAR(34),1+LARGE(N:N,1)-LARGE(N:N,2),CHAR(34),"/&gt;"),INDIRECT(ADDRESS(ROW()-1,13))))</f>
        <v/>
      </c>
      <c r="P1353" s="1">
        <f>IF(ROW()&lt;$S$4+2,IF('XML a procesar'!A1352="",P1352,IF(MID('XML a procesar'!A1352,1,1)="&lt;",P1352,P1352+1)),P1352)</f>
        <v>1</v>
      </c>
    </row>
    <row r="1354" spans="1:16" x14ac:dyDescent="0.25">
      <c r="A1354" s="1" t="str">
        <f>IF('XML a procesar'!A1353&gt;0,'XML a procesar'!A1353,"")</f>
        <v/>
      </c>
      <c r="B1354" s="7">
        <f t="shared" si="238"/>
        <v>0</v>
      </c>
      <c r="C1354" s="1">
        <f t="shared" si="235"/>
        <v>0</v>
      </c>
      <c r="D1354" s="1">
        <f t="shared" si="236"/>
        <v>0</v>
      </c>
      <c r="E1354" s="1">
        <f t="shared" si="237"/>
        <v>0</v>
      </c>
      <c r="F1354" s="1" t="str">
        <f t="shared" ca="1" si="239"/>
        <v/>
      </c>
      <c r="G1354" s="1">
        <f t="shared" ca="1" si="240"/>
        <v>0</v>
      </c>
      <c r="H1354" s="1">
        <f ca="1">IF(AND(G1353&gt;0,G1354&gt;G1353,NOT(ISERROR(MATCH(G1353,D:D,0)))),H1353+1,H1353)</f>
        <v>0</v>
      </c>
      <c r="I1354" s="1">
        <f t="shared" ca="1" si="241"/>
        <v>0</v>
      </c>
      <c r="J1354" s="7" t="str">
        <f t="shared" ca="1" si="242"/>
        <v/>
      </c>
      <c r="K1354" s="1" t="str">
        <f ca="1">IF(J1354="Linea_para_MAIL_creada_por_LuXML",IF(ISERROR(MATCH(INDIRECT(ADDRESS(ROW()-G1354,7)),D:D,0)),J1354,INDIRECT(ADDRESS(MATCH(INDIRECT(ADDRESS(ROW()-G1354,7)),D:D,0),1))),J1354)</f>
        <v/>
      </c>
      <c r="L1354" s="7">
        <f t="shared" ca="1" si="243"/>
        <v>0</v>
      </c>
      <c r="M1354" s="7" t="str">
        <f t="shared" ca="1" si="245"/>
        <v/>
      </c>
      <c r="N1354" s="7">
        <f t="shared" ca="1" si="244"/>
        <v>0</v>
      </c>
      <c r="O1354" s="9" t="str">
        <f ca="1">IF(N1354&gt;-1,INDIRECT(ADDRESS(ROW(),13)),IF(N1354&lt;N1353,CONCATENATE("&lt;page-count count=",CHAR(34),1+LARGE(N:N,1)-LARGE(N:N,2),CHAR(34),"/&gt;"),INDIRECT(ADDRESS(ROW()-1,13))))</f>
        <v/>
      </c>
      <c r="P1354" s="1">
        <f>IF(ROW()&lt;$S$4+2,IF('XML a procesar'!A1353="",P1353,IF(MID('XML a procesar'!A1353,1,1)="&lt;",P1353,P1353+1)),P1353)</f>
        <v>1</v>
      </c>
    </row>
    <row r="1355" spans="1:16" x14ac:dyDescent="0.25">
      <c r="A1355" s="1" t="str">
        <f>IF('XML a procesar'!A1354&gt;0,'XML a procesar'!A1354,"")</f>
        <v/>
      </c>
      <c r="B1355" s="7">
        <f t="shared" si="238"/>
        <v>0</v>
      </c>
      <c r="C1355" s="1">
        <f t="shared" si="235"/>
        <v>0</v>
      </c>
      <c r="D1355" s="1">
        <f t="shared" si="236"/>
        <v>0</v>
      </c>
      <c r="E1355" s="1">
        <f t="shared" si="237"/>
        <v>0</v>
      </c>
      <c r="F1355" s="1" t="str">
        <f t="shared" ca="1" si="239"/>
        <v/>
      </c>
      <c r="G1355" s="1">
        <f t="shared" ca="1" si="240"/>
        <v>0</v>
      </c>
      <c r="H1355" s="1">
        <f ca="1">IF(AND(G1354&gt;0,G1355&gt;G1354,NOT(ISERROR(MATCH(G1354,D:D,0)))),H1354+1,H1354)</f>
        <v>0</v>
      </c>
      <c r="I1355" s="1">
        <f t="shared" ca="1" si="241"/>
        <v>0</v>
      </c>
      <c r="J1355" s="7" t="str">
        <f t="shared" ca="1" si="242"/>
        <v/>
      </c>
      <c r="K1355" s="1" t="str">
        <f ca="1">IF(J1355="Linea_para_MAIL_creada_por_LuXML",IF(ISERROR(MATCH(INDIRECT(ADDRESS(ROW()-G1355,7)),D:D,0)),J1355,INDIRECT(ADDRESS(MATCH(INDIRECT(ADDRESS(ROW()-G1355,7)),D:D,0),1))),J1355)</f>
        <v/>
      </c>
      <c r="L1355" s="7">
        <f t="shared" ca="1" si="243"/>
        <v>0</v>
      </c>
      <c r="M1355" s="7" t="str">
        <f t="shared" ca="1" si="245"/>
        <v/>
      </c>
      <c r="N1355" s="7">
        <f t="shared" ca="1" si="244"/>
        <v>0</v>
      </c>
      <c r="O1355" s="9" t="str">
        <f ca="1">IF(N1355&gt;-1,INDIRECT(ADDRESS(ROW(),13)),IF(N1355&lt;N1354,CONCATENATE("&lt;page-count count=",CHAR(34),1+LARGE(N:N,1)-LARGE(N:N,2),CHAR(34),"/&gt;"),INDIRECT(ADDRESS(ROW()-1,13))))</f>
        <v/>
      </c>
      <c r="P1355" s="1">
        <f>IF(ROW()&lt;$S$4+2,IF('XML a procesar'!A1354="",P1354,IF(MID('XML a procesar'!A1354,1,1)="&lt;",P1354,P1354+1)),P1354)</f>
        <v>1</v>
      </c>
    </row>
    <row r="1356" spans="1:16" x14ac:dyDescent="0.25">
      <c r="A1356" s="1" t="str">
        <f>IF('XML a procesar'!A1355&gt;0,'XML a procesar'!A1355,"")</f>
        <v/>
      </c>
      <c r="B1356" s="7">
        <f t="shared" si="238"/>
        <v>0</v>
      </c>
      <c r="C1356" s="1">
        <f t="shared" si="235"/>
        <v>0</v>
      </c>
      <c r="D1356" s="1">
        <f t="shared" si="236"/>
        <v>0</v>
      </c>
      <c r="E1356" s="1">
        <f t="shared" si="237"/>
        <v>0</v>
      </c>
      <c r="F1356" s="1" t="str">
        <f t="shared" ca="1" si="239"/>
        <v/>
      </c>
      <c r="G1356" s="1">
        <f t="shared" ca="1" si="240"/>
        <v>0</v>
      </c>
      <c r="H1356" s="1">
        <f ca="1">IF(AND(G1355&gt;0,G1356&gt;G1355,NOT(ISERROR(MATCH(G1355,D:D,0)))),H1355+1,H1355)</f>
        <v>0</v>
      </c>
      <c r="I1356" s="1">
        <f t="shared" ca="1" si="241"/>
        <v>0</v>
      </c>
      <c r="J1356" s="7" t="str">
        <f t="shared" ca="1" si="242"/>
        <v/>
      </c>
      <c r="K1356" s="1" t="str">
        <f ca="1">IF(J1356="Linea_para_MAIL_creada_por_LuXML",IF(ISERROR(MATCH(INDIRECT(ADDRESS(ROW()-G1356,7)),D:D,0)),J1356,INDIRECT(ADDRESS(MATCH(INDIRECT(ADDRESS(ROW()-G1356,7)),D:D,0),1))),J1356)</f>
        <v/>
      </c>
      <c r="L1356" s="7">
        <f t="shared" ca="1" si="243"/>
        <v>0</v>
      </c>
      <c r="M1356" s="7" t="str">
        <f t="shared" ca="1" si="245"/>
        <v/>
      </c>
      <c r="N1356" s="7">
        <f t="shared" ca="1" si="244"/>
        <v>0</v>
      </c>
      <c r="O1356" s="9" t="str">
        <f ca="1">IF(N1356&gt;-1,INDIRECT(ADDRESS(ROW(),13)),IF(N1356&lt;N1355,CONCATENATE("&lt;page-count count=",CHAR(34),1+LARGE(N:N,1)-LARGE(N:N,2),CHAR(34),"/&gt;"),INDIRECT(ADDRESS(ROW()-1,13))))</f>
        <v/>
      </c>
      <c r="P1356" s="1">
        <f>IF(ROW()&lt;$S$4+2,IF('XML a procesar'!A1355="",P1355,IF(MID('XML a procesar'!A1355,1,1)="&lt;",P1355,P1355+1)),P1355)</f>
        <v>1</v>
      </c>
    </row>
    <row r="1357" spans="1:16" x14ac:dyDescent="0.25">
      <c r="A1357" s="1" t="str">
        <f>IF('XML a procesar'!A1356&gt;0,'XML a procesar'!A1356,"")</f>
        <v/>
      </c>
      <c r="B1357" s="7">
        <f t="shared" si="238"/>
        <v>0</v>
      </c>
      <c r="C1357" s="1">
        <f t="shared" si="235"/>
        <v>0</v>
      </c>
      <c r="D1357" s="1">
        <f t="shared" si="236"/>
        <v>0</v>
      </c>
      <c r="E1357" s="1">
        <f t="shared" si="237"/>
        <v>0</v>
      </c>
      <c r="F1357" s="1" t="str">
        <f t="shared" ca="1" si="239"/>
        <v/>
      </c>
      <c r="G1357" s="1">
        <f t="shared" ca="1" si="240"/>
        <v>0</v>
      </c>
      <c r="H1357" s="1">
        <f ca="1">IF(AND(G1356&gt;0,G1357&gt;G1356,NOT(ISERROR(MATCH(G1356,D:D,0)))),H1356+1,H1356)</f>
        <v>0</v>
      </c>
      <c r="I1357" s="1">
        <f t="shared" ca="1" si="241"/>
        <v>0</v>
      </c>
      <c r="J1357" s="7" t="str">
        <f t="shared" ca="1" si="242"/>
        <v/>
      </c>
      <c r="K1357" s="1" t="str">
        <f ca="1">IF(J1357="Linea_para_MAIL_creada_por_LuXML",IF(ISERROR(MATCH(INDIRECT(ADDRESS(ROW()-G1357,7)),D:D,0)),J1357,INDIRECT(ADDRESS(MATCH(INDIRECT(ADDRESS(ROW()-G1357,7)),D:D,0),1))),J1357)</f>
        <v/>
      </c>
      <c r="L1357" s="7">
        <f t="shared" ca="1" si="243"/>
        <v>0</v>
      </c>
      <c r="M1357" s="7" t="str">
        <f t="shared" ca="1" si="245"/>
        <v/>
      </c>
      <c r="N1357" s="7">
        <f t="shared" ca="1" si="244"/>
        <v>0</v>
      </c>
      <c r="O1357" s="9" t="str">
        <f ca="1">IF(N1357&gt;-1,INDIRECT(ADDRESS(ROW(),13)),IF(N1357&lt;N1356,CONCATENATE("&lt;page-count count=",CHAR(34),1+LARGE(N:N,1)-LARGE(N:N,2),CHAR(34),"/&gt;"),INDIRECT(ADDRESS(ROW()-1,13))))</f>
        <v/>
      </c>
      <c r="P1357" s="1">
        <f>IF(ROW()&lt;$S$4+2,IF('XML a procesar'!A1356="",P1356,IF(MID('XML a procesar'!A1356,1,1)="&lt;",P1356,P1356+1)),P1356)</f>
        <v>1</v>
      </c>
    </row>
    <row r="1358" spans="1:16" x14ac:dyDescent="0.25">
      <c r="A1358" s="1" t="str">
        <f>IF('XML a procesar'!A1357&gt;0,'XML a procesar'!A1357,"")</f>
        <v/>
      </c>
      <c r="B1358" s="7">
        <f t="shared" si="238"/>
        <v>0</v>
      </c>
      <c r="C1358" s="1">
        <f t="shared" si="235"/>
        <v>0</v>
      </c>
      <c r="D1358" s="1">
        <f t="shared" si="236"/>
        <v>0</v>
      </c>
      <c r="E1358" s="1">
        <f t="shared" si="237"/>
        <v>0</v>
      </c>
      <c r="F1358" s="1" t="str">
        <f t="shared" ca="1" si="239"/>
        <v/>
      </c>
      <c r="G1358" s="1">
        <f t="shared" ca="1" si="240"/>
        <v>0</v>
      </c>
      <c r="H1358" s="1">
        <f ca="1">IF(AND(G1357&gt;0,G1358&gt;G1357,NOT(ISERROR(MATCH(G1357,D:D,0)))),H1357+1,H1357)</f>
        <v>0</v>
      </c>
      <c r="I1358" s="1">
        <f t="shared" ca="1" si="241"/>
        <v>0</v>
      </c>
      <c r="J1358" s="7" t="str">
        <f t="shared" ca="1" si="242"/>
        <v/>
      </c>
      <c r="K1358" s="1" t="str">
        <f ca="1">IF(J1358="Linea_para_MAIL_creada_por_LuXML",IF(ISERROR(MATCH(INDIRECT(ADDRESS(ROW()-G1358,7)),D:D,0)),J1358,INDIRECT(ADDRESS(MATCH(INDIRECT(ADDRESS(ROW()-G1358,7)),D:D,0),1))),J1358)</f>
        <v/>
      </c>
      <c r="L1358" s="7">
        <f t="shared" ca="1" si="243"/>
        <v>0</v>
      </c>
      <c r="M1358" s="7" t="str">
        <f t="shared" ca="1" si="245"/>
        <v/>
      </c>
      <c r="N1358" s="7">
        <f t="shared" ca="1" si="244"/>
        <v>0</v>
      </c>
      <c r="O1358" s="9" t="str">
        <f ca="1">IF(N1358&gt;-1,INDIRECT(ADDRESS(ROW(),13)),IF(N1358&lt;N1357,CONCATENATE("&lt;page-count count=",CHAR(34),1+LARGE(N:N,1)-LARGE(N:N,2),CHAR(34),"/&gt;"),INDIRECT(ADDRESS(ROW()-1,13))))</f>
        <v/>
      </c>
      <c r="P1358" s="1">
        <f>IF(ROW()&lt;$S$4+2,IF('XML a procesar'!A1357="",P1357,IF(MID('XML a procesar'!A1357,1,1)="&lt;",P1357,P1357+1)),P1357)</f>
        <v>1</v>
      </c>
    </row>
    <row r="1359" spans="1:16" x14ac:dyDescent="0.25">
      <c r="A1359" s="1" t="str">
        <f>IF('XML a procesar'!A1358&gt;0,'XML a procesar'!A1358,"")</f>
        <v/>
      </c>
      <c r="B1359" s="7">
        <f t="shared" si="238"/>
        <v>0</v>
      </c>
      <c r="C1359" s="1">
        <f t="shared" si="235"/>
        <v>0</v>
      </c>
      <c r="D1359" s="1">
        <f t="shared" si="236"/>
        <v>0</v>
      </c>
      <c r="E1359" s="1">
        <f t="shared" si="237"/>
        <v>0</v>
      </c>
      <c r="F1359" s="1" t="str">
        <f t="shared" ca="1" si="239"/>
        <v/>
      </c>
      <c r="G1359" s="1">
        <f t="shared" ca="1" si="240"/>
        <v>0</v>
      </c>
      <c r="H1359" s="1">
        <f ca="1">IF(AND(G1358&gt;0,G1359&gt;G1358,NOT(ISERROR(MATCH(G1358,D:D,0)))),H1358+1,H1358)</f>
        <v>0</v>
      </c>
      <c r="I1359" s="1">
        <f t="shared" ca="1" si="241"/>
        <v>0</v>
      </c>
      <c r="J1359" s="7" t="str">
        <f t="shared" ca="1" si="242"/>
        <v/>
      </c>
      <c r="K1359" s="1" t="str">
        <f ca="1">IF(J1359="Linea_para_MAIL_creada_por_LuXML",IF(ISERROR(MATCH(INDIRECT(ADDRESS(ROW()-G1359,7)),D:D,0)),J1359,INDIRECT(ADDRESS(MATCH(INDIRECT(ADDRESS(ROW()-G1359,7)),D:D,0),1))),J1359)</f>
        <v/>
      </c>
      <c r="L1359" s="7">
        <f t="shared" ca="1" si="243"/>
        <v>0</v>
      </c>
      <c r="M1359" s="7" t="str">
        <f t="shared" ca="1" si="245"/>
        <v/>
      </c>
      <c r="N1359" s="7">
        <f t="shared" ca="1" si="244"/>
        <v>0</v>
      </c>
      <c r="O1359" s="9" t="str">
        <f ca="1">IF(N1359&gt;-1,INDIRECT(ADDRESS(ROW(),13)),IF(N1359&lt;N1358,CONCATENATE("&lt;page-count count=",CHAR(34),1+LARGE(N:N,1)-LARGE(N:N,2),CHAR(34),"/&gt;"),INDIRECT(ADDRESS(ROW()-1,13))))</f>
        <v/>
      </c>
      <c r="P1359" s="1">
        <f>IF(ROW()&lt;$S$4+2,IF('XML a procesar'!A1358="",P1358,IF(MID('XML a procesar'!A1358,1,1)="&lt;",P1358,P1358+1)),P1358)</f>
        <v>1</v>
      </c>
    </row>
    <row r="1360" spans="1:16" x14ac:dyDescent="0.25">
      <c r="A1360" s="1" t="str">
        <f>IF('XML a procesar'!A1359&gt;0,'XML a procesar'!A1359,"")</f>
        <v/>
      </c>
      <c r="B1360" s="7">
        <f t="shared" si="238"/>
        <v>0</v>
      </c>
      <c r="C1360" s="1">
        <f t="shared" si="235"/>
        <v>0</v>
      </c>
      <c r="D1360" s="1">
        <f t="shared" si="236"/>
        <v>0</v>
      </c>
      <c r="E1360" s="1">
        <f t="shared" si="237"/>
        <v>0</v>
      </c>
      <c r="F1360" s="1" t="str">
        <f t="shared" ca="1" si="239"/>
        <v/>
      </c>
      <c r="G1360" s="1">
        <f t="shared" ca="1" si="240"/>
        <v>0</v>
      </c>
      <c r="H1360" s="1">
        <f ca="1">IF(AND(G1359&gt;0,G1360&gt;G1359,NOT(ISERROR(MATCH(G1359,D:D,0)))),H1359+1,H1359)</f>
        <v>0</v>
      </c>
      <c r="I1360" s="1">
        <f t="shared" ca="1" si="241"/>
        <v>0</v>
      </c>
      <c r="J1360" s="7" t="str">
        <f t="shared" ca="1" si="242"/>
        <v/>
      </c>
      <c r="K1360" s="1" t="str">
        <f ca="1">IF(J1360="Linea_para_MAIL_creada_por_LuXML",IF(ISERROR(MATCH(INDIRECT(ADDRESS(ROW()-G1360,7)),D:D,0)),J1360,INDIRECT(ADDRESS(MATCH(INDIRECT(ADDRESS(ROW()-G1360,7)),D:D,0),1))),J1360)</f>
        <v/>
      </c>
      <c r="L1360" s="7">
        <f t="shared" ca="1" si="243"/>
        <v>0</v>
      </c>
      <c r="M1360" s="7" t="str">
        <f t="shared" ca="1" si="245"/>
        <v/>
      </c>
      <c r="N1360" s="7">
        <f t="shared" ca="1" si="244"/>
        <v>0</v>
      </c>
      <c r="O1360" s="9" t="str">
        <f ca="1">IF(N1360&gt;-1,INDIRECT(ADDRESS(ROW(),13)),IF(N1360&lt;N1359,CONCATENATE("&lt;page-count count=",CHAR(34),1+LARGE(N:N,1)-LARGE(N:N,2),CHAR(34),"/&gt;"),INDIRECT(ADDRESS(ROW()-1,13))))</f>
        <v/>
      </c>
      <c r="P1360" s="1">
        <f>IF(ROW()&lt;$S$4+2,IF('XML a procesar'!A1359="",P1359,IF(MID('XML a procesar'!A1359,1,1)="&lt;",P1359,P1359+1)),P1359)</f>
        <v>1</v>
      </c>
    </row>
    <row r="1361" spans="1:16" x14ac:dyDescent="0.25">
      <c r="A1361" s="1" t="str">
        <f>IF('XML a procesar'!A1360&gt;0,'XML a procesar'!A1360,"")</f>
        <v/>
      </c>
      <c r="B1361" s="7">
        <f t="shared" si="238"/>
        <v>0</v>
      </c>
      <c r="C1361" s="1">
        <f t="shared" si="235"/>
        <v>0</v>
      </c>
      <c r="D1361" s="1">
        <f t="shared" si="236"/>
        <v>0</v>
      </c>
      <c r="E1361" s="1">
        <f t="shared" si="237"/>
        <v>0</v>
      </c>
      <c r="F1361" s="1" t="str">
        <f t="shared" ca="1" si="239"/>
        <v/>
      </c>
      <c r="G1361" s="1">
        <f t="shared" ca="1" si="240"/>
        <v>0</v>
      </c>
      <c r="H1361" s="1">
        <f ca="1">IF(AND(G1360&gt;0,G1361&gt;G1360,NOT(ISERROR(MATCH(G1360,D:D,0)))),H1360+1,H1360)</f>
        <v>0</v>
      </c>
      <c r="I1361" s="1">
        <f t="shared" ca="1" si="241"/>
        <v>0</v>
      </c>
      <c r="J1361" s="7" t="str">
        <f t="shared" ca="1" si="242"/>
        <v/>
      </c>
      <c r="K1361" s="1" t="str">
        <f ca="1">IF(J1361="Linea_para_MAIL_creada_por_LuXML",IF(ISERROR(MATCH(INDIRECT(ADDRESS(ROW()-G1361,7)),D:D,0)),J1361,INDIRECT(ADDRESS(MATCH(INDIRECT(ADDRESS(ROW()-G1361,7)),D:D,0),1))),J1361)</f>
        <v/>
      </c>
      <c r="L1361" s="7">
        <f t="shared" ca="1" si="243"/>
        <v>0</v>
      </c>
      <c r="M1361" s="7" t="str">
        <f t="shared" ca="1" si="245"/>
        <v/>
      </c>
      <c r="N1361" s="7">
        <f t="shared" ca="1" si="244"/>
        <v>0</v>
      </c>
      <c r="O1361" s="9" t="str">
        <f ca="1">IF(N1361&gt;-1,INDIRECT(ADDRESS(ROW(),13)),IF(N1361&lt;N1360,CONCATENATE("&lt;page-count count=",CHAR(34),1+LARGE(N:N,1)-LARGE(N:N,2),CHAR(34),"/&gt;"),INDIRECT(ADDRESS(ROW()-1,13))))</f>
        <v/>
      </c>
      <c r="P1361" s="1">
        <f>IF(ROW()&lt;$S$4+2,IF('XML a procesar'!A1360="",P1360,IF(MID('XML a procesar'!A1360,1,1)="&lt;",P1360,P1360+1)),P1360)</f>
        <v>1</v>
      </c>
    </row>
    <row r="1362" spans="1:16" x14ac:dyDescent="0.25">
      <c r="A1362" s="1" t="str">
        <f>IF('XML a procesar'!A1361&gt;0,'XML a procesar'!A1361,"")</f>
        <v/>
      </c>
      <c r="B1362" s="7">
        <f t="shared" si="238"/>
        <v>0</v>
      </c>
      <c r="C1362" s="1">
        <f t="shared" si="235"/>
        <v>0</v>
      </c>
      <c r="D1362" s="1">
        <f t="shared" si="236"/>
        <v>0</v>
      </c>
      <c r="E1362" s="1">
        <f t="shared" si="237"/>
        <v>0</v>
      </c>
      <c r="F1362" s="1" t="str">
        <f t="shared" ca="1" si="239"/>
        <v/>
      </c>
      <c r="G1362" s="1">
        <f t="shared" ca="1" si="240"/>
        <v>0</v>
      </c>
      <c r="H1362" s="1">
        <f ca="1">IF(AND(G1361&gt;0,G1362&gt;G1361,NOT(ISERROR(MATCH(G1361,D:D,0)))),H1361+1,H1361)</f>
        <v>0</v>
      </c>
      <c r="I1362" s="1">
        <f t="shared" ca="1" si="241"/>
        <v>0</v>
      </c>
      <c r="J1362" s="7" t="str">
        <f t="shared" ca="1" si="242"/>
        <v/>
      </c>
      <c r="K1362" s="1" t="str">
        <f ca="1">IF(J1362="Linea_para_MAIL_creada_por_LuXML",IF(ISERROR(MATCH(INDIRECT(ADDRESS(ROW()-G1362,7)),D:D,0)),J1362,INDIRECT(ADDRESS(MATCH(INDIRECT(ADDRESS(ROW()-G1362,7)),D:D,0),1))),J1362)</f>
        <v/>
      </c>
      <c r="L1362" s="7">
        <f t="shared" ca="1" si="243"/>
        <v>0</v>
      </c>
      <c r="M1362" s="7" t="str">
        <f t="shared" ca="1" si="245"/>
        <v/>
      </c>
      <c r="N1362" s="7">
        <f t="shared" ca="1" si="244"/>
        <v>0</v>
      </c>
      <c r="O1362" s="9" t="str">
        <f ca="1">IF(N1362&gt;-1,INDIRECT(ADDRESS(ROW(),13)),IF(N1362&lt;N1361,CONCATENATE("&lt;page-count count=",CHAR(34),1+LARGE(N:N,1)-LARGE(N:N,2),CHAR(34),"/&gt;"),INDIRECT(ADDRESS(ROW()-1,13))))</f>
        <v/>
      </c>
      <c r="P1362" s="1">
        <f>IF(ROW()&lt;$S$4+2,IF('XML a procesar'!A1361="",P1361,IF(MID('XML a procesar'!A1361,1,1)="&lt;",P1361,P1361+1)),P1361)</f>
        <v>1</v>
      </c>
    </row>
    <row r="1363" spans="1:16" x14ac:dyDescent="0.25">
      <c r="A1363" s="1" t="str">
        <f>IF('XML a procesar'!A1362&gt;0,'XML a procesar'!A1362,"")</f>
        <v/>
      </c>
      <c r="B1363" s="7">
        <f t="shared" si="238"/>
        <v>0</v>
      </c>
      <c r="C1363" s="1">
        <f t="shared" si="235"/>
        <v>0</v>
      </c>
      <c r="D1363" s="1">
        <f t="shared" si="236"/>
        <v>0</v>
      </c>
      <c r="E1363" s="1">
        <f t="shared" si="237"/>
        <v>0</v>
      </c>
      <c r="F1363" s="1" t="str">
        <f t="shared" ca="1" si="239"/>
        <v/>
      </c>
      <c r="G1363" s="1">
        <f t="shared" ca="1" si="240"/>
        <v>0</v>
      </c>
      <c r="H1363" s="1">
        <f ca="1">IF(AND(G1362&gt;0,G1363&gt;G1362,NOT(ISERROR(MATCH(G1362,D:D,0)))),H1362+1,H1362)</f>
        <v>0</v>
      </c>
      <c r="I1363" s="1">
        <f t="shared" ca="1" si="241"/>
        <v>0</v>
      </c>
      <c r="J1363" s="7" t="str">
        <f t="shared" ca="1" si="242"/>
        <v/>
      </c>
      <c r="K1363" s="1" t="str">
        <f ca="1">IF(J1363="Linea_para_MAIL_creada_por_LuXML",IF(ISERROR(MATCH(INDIRECT(ADDRESS(ROW()-G1363,7)),D:D,0)),J1363,INDIRECT(ADDRESS(MATCH(INDIRECT(ADDRESS(ROW()-G1363,7)),D:D,0),1))),J1363)</f>
        <v/>
      </c>
      <c r="L1363" s="7">
        <f t="shared" ca="1" si="243"/>
        <v>0</v>
      </c>
      <c r="M1363" s="7" t="str">
        <f t="shared" ca="1" si="245"/>
        <v/>
      </c>
      <c r="N1363" s="7">
        <f t="shared" ca="1" si="244"/>
        <v>0</v>
      </c>
      <c r="O1363" s="9" t="str">
        <f ca="1">IF(N1363&gt;-1,INDIRECT(ADDRESS(ROW(),13)),IF(N1363&lt;N1362,CONCATENATE("&lt;page-count count=",CHAR(34),1+LARGE(N:N,1)-LARGE(N:N,2),CHAR(34),"/&gt;"),INDIRECT(ADDRESS(ROW()-1,13))))</f>
        <v/>
      </c>
      <c r="P1363" s="1">
        <f>IF(ROW()&lt;$S$4+2,IF('XML a procesar'!A1362="",P1362,IF(MID('XML a procesar'!A1362,1,1)="&lt;",P1362,P1362+1)),P1362)</f>
        <v>1</v>
      </c>
    </row>
    <row r="1364" spans="1:16" x14ac:dyDescent="0.25">
      <c r="A1364" s="1" t="str">
        <f>IF('XML a procesar'!A1363&gt;0,'XML a procesar'!A1363,"")</f>
        <v/>
      </c>
      <c r="B1364" s="7">
        <f t="shared" si="238"/>
        <v>0</v>
      </c>
      <c r="C1364" s="1">
        <f t="shared" si="235"/>
        <v>0</v>
      </c>
      <c r="D1364" s="1">
        <f t="shared" si="236"/>
        <v>0</v>
      </c>
      <c r="E1364" s="1">
        <f t="shared" si="237"/>
        <v>0</v>
      </c>
      <c r="F1364" s="1" t="str">
        <f t="shared" ca="1" si="239"/>
        <v/>
      </c>
      <c r="G1364" s="1">
        <f t="shared" ca="1" si="240"/>
        <v>0</v>
      </c>
      <c r="H1364" s="1">
        <f ca="1">IF(AND(G1363&gt;0,G1364&gt;G1363,NOT(ISERROR(MATCH(G1363,D:D,0)))),H1363+1,H1363)</f>
        <v>0</v>
      </c>
      <c r="I1364" s="1">
        <f t="shared" ca="1" si="241"/>
        <v>0</v>
      </c>
      <c r="J1364" s="7" t="str">
        <f t="shared" ca="1" si="242"/>
        <v/>
      </c>
      <c r="K1364" s="1" t="str">
        <f ca="1">IF(J1364="Linea_para_MAIL_creada_por_LuXML",IF(ISERROR(MATCH(INDIRECT(ADDRESS(ROW()-G1364,7)),D:D,0)),J1364,INDIRECT(ADDRESS(MATCH(INDIRECT(ADDRESS(ROW()-G1364,7)),D:D,0),1))),J1364)</f>
        <v/>
      </c>
      <c r="L1364" s="7">
        <f t="shared" ca="1" si="243"/>
        <v>0</v>
      </c>
      <c r="M1364" s="7" t="str">
        <f t="shared" ca="1" si="245"/>
        <v/>
      </c>
      <c r="N1364" s="7">
        <f t="shared" ca="1" si="244"/>
        <v>0</v>
      </c>
      <c r="O1364" s="9" t="str">
        <f ca="1">IF(N1364&gt;-1,INDIRECT(ADDRESS(ROW(),13)),IF(N1364&lt;N1363,CONCATENATE("&lt;page-count count=",CHAR(34),1+LARGE(N:N,1)-LARGE(N:N,2),CHAR(34),"/&gt;"),INDIRECT(ADDRESS(ROW()-1,13))))</f>
        <v/>
      </c>
      <c r="P1364" s="1">
        <f>IF(ROW()&lt;$S$4+2,IF('XML a procesar'!A1363="",P1363,IF(MID('XML a procesar'!A1363,1,1)="&lt;",P1363,P1363+1)),P1363)</f>
        <v>1</v>
      </c>
    </row>
    <row r="1365" spans="1:16" x14ac:dyDescent="0.25">
      <c r="A1365" s="1" t="str">
        <f>IF('XML a procesar'!A1364&gt;0,'XML a procesar'!A1364,"")</f>
        <v/>
      </c>
      <c r="B1365" s="7">
        <f t="shared" si="238"/>
        <v>0</v>
      </c>
      <c r="C1365" s="1">
        <f t="shared" si="235"/>
        <v>0</v>
      </c>
      <c r="D1365" s="1">
        <f t="shared" si="236"/>
        <v>0</v>
      </c>
      <c r="E1365" s="1">
        <f t="shared" si="237"/>
        <v>0</v>
      </c>
      <c r="F1365" s="1" t="str">
        <f t="shared" ca="1" si="239"/>
        <v/>
      </c>
      <c r="G1365" s="1">
        <f t="shared" ca="1" si="240"/>
        <v>0</v>
      </c>
      <c r="H1365" s="1">
        <f ca="1">IF(AND(G1364&gt;0,G1365&gt;G1364,NOT(ISERROR(MATCH(G1364,D:D,0)))),H1364+1,H1364)</f>
        <v>0</v>
      </c>
      <c r="I1365" s="1">
        <f t="shared" ca="1" si="241"/>
        <v>0</v>
      </c>
      <c r="J1365" s="7" t="str">
        <f t="shared" ca="1" si="242"/>
        <v/>
      </c>
      <c r="K1365" s="1" t="str">
        <f ca="1">IF(J1365="Linea_para_MAIL_creada_por_LuXML",IF(ISERROR(MATCH(INDIRECT(ADDRESS(ROW()-G1365,7)),D:D,0)),J1365,INDIRECT(ADDRESS(MATCH(INDIRECT(ADDRESS(ROW()-G1365,7)),D:D,0),1))),J1365)</f>
        <v/>
      </c>
      <c r="L1365" s="7">
        <f t="shared" ca="1" si="243"/>
        <v>0</v>
      </c>
      <c r="M1365" s="7" t="str">
        <f t="shared" ca="1" si="245"/>
        <v/>
      </c>
      <c r="N1365" s="7">
        <f t="shared" ca="1" si="244"/>
        <v>0</v>
      </c>
      <c r="O1365" s="9" t="str">
        <f ca="1">IF(N1365&gt;-1,INDIRECT(ADDRESS(ROW(),13)),IF(N1365&lt;N1364,CONCATENATE("&lt;page-count count=",CHAR(34),1+LARGE(N:N,1)-LARGE(N:N,2),CHAR(34),"/&gt;"),INDIRECT(ADDRESS(ROW()-1,13))))</f>
        <v/>
      </c>
      <c r="P1365" s="1">
        <f>IF(ROW()&lt;$S$4+2,IF('XML a procesar'!A1364="",P1364,IF(MID('XML a procesar'!A1364,1,1)="&lt;",P1364,P1364+1)),P1364)</f>
        <v>1</v>
      </c>
    </row>
    <row r="1366" spans="1:16" x14ac:dyDescent="0.25">
      <c r="A1366" s="1" t="str">
        <f>IF('XML a procesar'!A1365&gt;0,'XML a procesar'!A1365,"")</f>
        <v/>
      </c>
      <c r="B1366" s="7">
        <f t="shared" si="238"/>
        <v>0</v>
      </c>
      <c r="C1366" s="1">
        <f t="shared" si="235"/>
        <v>0</v>
      </c>
      <c r="D1366" s="1">
        <f t="shared" si="236"/>
        <v>0</v>
      </c>
      <c r="E1366" s="1">
        <f t="shared" si="237"/>
        <v>0</v>
      </c>
      <c r="F1366" s="1" t="str">
        <f t="shared" ca="1" si="239"/>
        <v/>
      </c>
      <c r="G1366" s="1">
        <f t="shared" ca="1" si="240"/>
        <v>0</v>
      </c>
      <c r="H1366" s="1">
        <f ca="1">IF(AND(G1365&gt;0,G1366&gt;G1365,NOT(ISERROR(MATCH(G1365,D:D,0)))),H1365+1,H1365)</f>
        <v>0</v>
      </c>
      <c r="I1366" s="1">
        <f t="shared" ca="1" si="241"/>
        <v>0</v>
      </c>
      <c r="J1366" s="7" t="str">
        <f t="shared" ca="1" si="242"/>
        <v/>
      </c>
      <c r="K1366" s="1" t="str">
        <f ca="1">IF(J1366="Linea_para_MAIL_creada_por_LuXML",IF(ISERROR(MATCH(INDIRECT(ADDRESS(ROW()-G1366,7)),D:D,0)),J1366,INDIRECT(ADDRESS(MATCH(INDIRECT(ADDRESS(ROW()-G1366,7)),D:D,0),1))),J1366)</f>
        <v/>
      </c>
      <c r="L1366" s="7">
        <f t="shared" ca="1" si="243"/>
        <v>0</v>
      </c>
      <c r="M1366" s="7" t="str">
        <f t="shared" ca="1" si="245"/>
        <v/>
      </c>
      <c r="N1366" s="7">
        <f t="shared" ca="1" si="244"/>
        <v>0</v>
      </c>
      <c r="O1366" s="9" t="str">
        <f ca="1">IF(N1366&gt;-1,INDIRECT(ADDRESS(ROW(),13)),IF(N1366&lt;N1365,CONCATENATE("&lt;page-count count=",CHAR(34),1+LARGE(N:N,1)-LARGE(N:N,2),CHAR(34),"/&gt;"),INDIRECT(ADDRESS(ROW()-1,13))))</f>
        <v/>
      </c>
      <c r="P1366" s="1">
        <f>IF(ROW()&lt;$S$4+2,IF('XML a procesar'!A1365="",P1365,IF(MID('XML a procesar'!A1365,1,1)="&lt;",P1365,P1365+1)),P1365)</f>
        <v>1</v>
      </c>
    </row>
    <row r="1367" spans="1:16" x14ac:dyDescent="0.25">
      <c r="A1367" s="1" t="str">
        <f>IF('XML a procesar'!A1366&gt;0,'XML a procesar'!A1366,"")</f>
        <v/>
      </c>
      <c r="B1367" s="7">
        <f t="shared" si="238"/>
        <v>0</v>
      </c>
      <c r="C1367" s="1">
        <f t="shared" si="235"/>
        <v>0</v>
      </c>
      <c r="D1367" s="1">
        <f t="shared" si="236"/>
        <v>0</v>
      </c>
      <c r="E1367" s="1">
        <f t="shared" si="237"/>
        <v>0</v>
      </c>
      <c r="F1367" s="1" t="str">
        <f t="shared" ca="1" si="239"/>
        <v/>
      </c>
      <c r="G1367" s="1">
        <f t="shared" ca="1" si="240"/>
        <v>0</v>
      </c>
      <c r="H1367" s="1">
        <f ca="1">IF(AND(G1366&gt;0,G1367&gt;G1366,NOT(ISERROR(MATCH(G1366,D:D,0)))),H1366+1,H1366)</f>
        <v>0</v>
      </c>
      <c r="I1367" s="1">
        <f t="shared" ca="1" si="241"/>
        <v>0</v>
      </c>
      <c r="J1367" s="7" t="str">
        <f t="shared" ca="1" si="242"/>
        <v/>
      </c>
      <c r="K1367" s="1" t="str">
        <f ca="1">IF(J1367="Linea_para_MAIL_creada_por_LuXML",IF(ISERROR(MATCH(INDIRECT(ADDRESS(ROW()-G1367,7)),D:D,0)),J1367,INDIRECT(ADDRESS(MATCH(INDIRECT(ADDRESS(ROW()-G1367,7)),D:D,0),1))),J1367)</f>
        <v/>
      </c>
      <c r="L1367" s="7">
        <f t="shared" ca="1" si="243"/>
        <v>0</v>
      </c>
      <c r="M1367" s="7" t="str">
        <f t="shared" ca="1" si="245"/>
        <v/>
      </c>
      <c r="N1367" s="7">
        <f t="shared" ca="1" si="244"/>
        <v>0</v>
      </c>
      <c r="O1367" s="9" t="str">
        <f ca="1">IF(N1367&gt;-1,INDIRECT(ADDRESS(ROW(),13)),IF(N1367&lt;N1366,CONCATENATE("&lt;page-count count=",CHAR(34),1+LARGE(N:N,1)-LARGE(N:N,2),CHAR(34),"/&gt;"),INDIRECT(ADDRESS(ROW()-1,13))))</f>
        <v/>
      </c>
      <c r="P1367" s="1">
        <f>IF(ROW()&lt;$S$4+2,IF('XML a procesar'!A1366="",P1366,IF(MID('XML a procesar'!A1366,1,1)="&lt;",P1366,P1366+1)),P1366)</f>
        <v>1</v>
      </c>
    </row>
    <row r="1368" spans="1:16" x14ac:dyDescent="0.25">
      <c r="A1368" s="1" t="str">
        <f>IF('XML a procesar'!A1367&gt;0,'XML a procesar'!A1367,"")</f>
        <v/>
      </c>
      <c r="B1368" s="7">
        <f t="shared" si="238"/>
        <v>0</v>
      </c>
      <c r="C1368" s="1">
        <f t="shared" si="235"/>
        <v>0</v>
      </c>
      <c r="D1368" s="1">
        <f t="shared" si="236"/>
        <v>0</v>
      </c>
      <c r="E1368" s="1">
        <f t="shared" si="237"/>
        <v>0</v>
      </c>
      <c r="F1368" s="1" t="str">
        <f t="shared" ca="1" si="239"/>
        <v/>
      </c>
      <c r="G1368" s="1">
        <f t="shared" ca="1" si="240"/>
        <v>0</v>
      </c>
      <c r="H1368" s="1">
        <f ca="1">IF(AND(G1367&gt;0,G1368&gt;G1367,NOT(ISERROR(MATCH(G1367,D:D,0)))),H1367+1,H1367)</f>
        <v>0</v>
      </c>
      <c r="I1368" s="1">
        <f t="shared" ca="1" si="241"/>
        <v>0</v>
      </c>
      <c r="J1368" s="7" t="str">
        <f t="shared" ca="1" si="242"/>
        <v/>
      </c>
      <c r="K1368" s="1" t="str">
        <f ca="1">IF(J1368="Linea_para_MAIL_creada_por_LuXML",IF(ISERROR(MATCH(INDIRECT(ADDRESS(ROW()-G1368,7)),D:D,0)),J1368,INDIRECT(ADDRESS(MATCH(INDIRECT(ADDRESS(ROW()-G1368,7)),D:D,0),1))),J1368)</f>
        <v/>
      </c>
      <c r="L1368" s="7">
        <f t="shared" ca="1" si="243"/>
        <v>0</v>
      </c>
      <c r="M1368" s="7" t="str">
        <f t="shared" ca="1" si="245"/>
        <v/>
      </c>
      <c r="N1368" s="7">
        <f t="shared" ca="1" si="244"/>
        <v>0</v>
      </c>
      <c r="O1368" s="9" t="str">
        <f ca="1">IF(N1368&gt;-1,INDIRECT(ADDRESS(ROW(),13)),IF(N1368&lt;N1367,CONCATENATE("&lt;page-count count=",CHAR(34),1+LARGE(N:N,1)-LARGE(N:N,2),CHAR(34),"/&gt;"),INDIRECT(ADDRESS(ROW()-1,13))))</f>
        <v/>
      </c>
      <c r="P1368" s="1">
        <f>IF(ROW()&lt;$S$4+2,IF('XML a procesar'!A1367="",P1367,IF(MID('XML a procesar'!A1367,1,1)="&lt;",P1367,P1367+1)),P1367)</f>
        <v>1</v>
      </c>
    </row>
    <row r="1369" spans="1:16" x14ac:dyDescent="0.25">
      <c r="A1369" s="1" t="str">
        <f>IF('XML a procesar'!A1368&gt;0,'XML a procesar'!A1368,"")</f>
        <v/>
      </c>
      <c r="B1369" s="7">
        <f t="shared" si="238"/>
        <v>0</v>
      </c>
      <c r="C1369" s="1">
        <f t="shared" si="235"/>
        <v>0</v>
      </c>
      <c r="D1369" s="1">
        <f t="shared" si="236"/>
        <v>0</v>
      </c>
      <c r="E1369" s="1">
        <f t="shared" si="237"/>
        <v>0</v>
      </c>
      <c r="F1369" s="1" t="str">
        <f t="shared" ca="1" si="239"/>
        <v/>
      </c>
      <c r="G1369" s="1">
        <f t="shared" ca="1" si="240"/>
        <v>0</v>
      </c>
      <c r="H1369" s="1">
        <f ca="1">IF(AND(G1368&gt;0,G1369&gt;G1368,NOT(ISERROR(MATCH(G1368,D:D,0)))),H1368+1,H1368)</f>
        <v>0</v>
      </c>
      <c r="I1369" s="1">
        <f t="shared" ca="1" si="241"/>
        <v>0</v>
      </c>
      <c r="J1369" s="7" t="str">
        <f t="shared" ca="1" si="242"/>
        <v/>
      </c>
      <c r="K1369" s="1" t="str">
        <f ca="1">IF(J1369="Linea_para_MAIL_creada_por_LuXML",IF(ISERROR(MATCH(INDIRECT(ADDRESS(ROW()-G1369,7)),D:D,0)),J1369,INDIRECT(ADDRESS(MATCH(INDIRECT(ADDRESS(ROW()-G1369,7)),D:D,0),1))),J1369)</f>
        <v/>
      </c>
      <c r="L1369" s="7">
        <f t="shared" ca="1" si="243"/>
        <v>0</v>
      </c>
      <c r="M1369" s="7" t="str">
        <f t="shared" ca="1" si="245"/>
        <v/>
      </c>
      <c r="N1369" s="7">
        <f t="shared" ca="1" si="244"/>
        <v>0</v>
      </c>
      <c r="O1369" s="9" t="str">
        <f ca="1">IF(N1369&gt;-1,INDIRECT(ADDRESS(ROW(),13)),IF(N1369&lt;N1368,CONCATENATE("&lt;page-count count=",CHAR(34),1+LARGE(N:N,1)-LARGE(N:N,2),CHAR(34),"/&gt;"),INDIRECT(ADDRESS(ROW()-1,13))))</f>
        <v/>
      </c>
      <c r="P1369" s="1">
        <f>IF(ROW()&lt;$S$4+2,IF('XML a procesar'!A1368="",P1368,IF(MID('XML a procesar'!A1368,1,1)="&lt;",P1368,P1368+1)),P1368)</f>
        <v>1</v>
      </c>
    </row>
    <row r="1370" spans="1:16" x14ac:dyDescent="0.25">
      <c r="A1370" s="1" t="str">
        <f>IF('XML a procesar'!A1369&gt;0,'XML a procesar'!A1369,"")</f>
        <v/>
      </c>
      <c r="B1370" s="7">
        <f t="shared" si="238"/>
        <v>0</v>
      </c>
      <c r="C1370" s="1">
        <f t="shared" si="235"/>
        <v>0</v>
      </c>
      <c r="D1370" s="1">
        <f t="shared" si="236"/>
        <v>0</v>
      </c>
      <c r="E1370" s="1">
        <f t="shared" si="237"/>
        <v>0</v>
      </c>
      <c r="F1370" s="1" t="str">
        <f t="shared" ca="1" si="239"/>
        <v/>
      </c>
      <c r="G1370" s="1">
        <f t="shared" ca="1" si="240"/>
        <v>0</v>
      </c>
      <c r="H1370" s="1">
        <f ca="1">IF(AND(G1369&gt;0,G1370&gt;G1369,NOT(ISERROR(MATCH(G1369,D:D,0)))),H1369+1,H1369)</f>
        <v>0</v>
      </c>
      <c r="I1370" s="1">
        <f t="shared" ca="1" si="241"/>
        <v>0</v>
      </c>
      <c r="J1370" s="7" t="str">
        <f t="shared" ca="1" si="242"/>
        <v/>
      </c>
      <c r="K1370" s="1" t="str">
        <f ca="1">IF(J1370="Linea_para_MAIL_creada_por_LuXML",IF(ISERROR(MATCH(INDIRECT(ADDRESS(ROW()-G1370,7)),D:D,0)),J1370,INDIRECT(ADDRESS(MATCH(INDIRECT(ADDRESS(ROW()-G1370,7)),D:D,0),1))),J1370)</f>
        <v/>
      </c>
      <c r="L1370" s="7">
        <f t="shared" ca="1" si="243"/>
        <v>0</v>
      </c>
      <c r="M1370" s="7" t="str">
        <f t="shared" ca="1" si="245"/>
        <v/>
      </c>
      <c r="N1370" s="7">
        <f t="shared" ca="1" si="244"/>
        <v>0</v>
      </c>
      <c r="O1370" s="9" t="str">
        <f ca="1">IF(N1370&gt;-1,INDIRECT(ADDRESS(ROW(),13)),IF(N1370&lt;N1369,CONCATENATE("&lt;page-count count=",CHAR(34),1+LARGE(N:N,1)-LARGE(N:N,2),CHAR(34),"/&gt;"),INDIRECT(ADDRESS(ROW()-1,13))))</f>
        <v/>
      </c>
      <c r="P1370" s="1">
        <f>IF(ROW()&lt;$S$4+2,IF('XML a procesar'!A1369="",P1369,IF(MID('XML a procesar'!A1369,1,1)="&lt;",P1369,P1369+1)),P1369)</f>
        <v>1</v>
      </c>
    </row>
    <row r="1371" spans="1:16" x14ac:dyDescent="0.25">
      <c r="A1371" s="1" t="str">
        <f>IF('XML a procesar'!A1370&gt;0,'XML a procesar'!A1370,"")</f>
        <v/>
      </c>
      <c r="B1371" s="7">
        <f t="shared" si="238"/>
        <v>0</v>
      </c>
      <c r="C1371" s="1">
        <f t="shared" si="235"/>
        <v>0</v>
      </c>
      <c r="D1371" s="1">
        <f t="shared" si="236"/>
        <v>0</v>
      </c>
      <c r="E1371" s="1">
        <f t="shared" si="237"/>
        <v>0</v>
      </c>
      <c r="F1371" s="1" t="str">
        <f t="shared" ca="1" si="239"/>
        <v/>
      </c>
      <c r="G1371" s="1">
        <f t="shared" ca="1" si="240"/>
        <v>0</v>
      </c>
      <c r="H1371" s="1">
        <f ca="1">IF(AND(G1370&gt;0,G1371&gt;G1370,NOT(ISERROR(MATCH(G1370,D:D,0)))),H1370+1,H1370)</f>
        <v>0</v>
      </c>
      <c r="I1371" s="1">
        <f t="shared" ca="1" si="241"/>
        <v>0</v>
      </c>
      <c r="J1371" s="7" t="str">
        <f t="shared" ca="1" si="242"/>
        <v/>
      </c>
      <c r="K1371" s="1" t="str">
        <f ca="1">IF(J1371="Linea_para_MAIL_creada_por_LuXML",IF(ISERROR(MATCH(INDIRECT(ADDRESS(ROW()-G1371,7)),D:D,0)),J1371,INDIRECT(ADDRESS(MATCH(INDIRECT(ADDRESS(ROW()-G1371,7)),D:D,0),1))),J1371)</f>
        <v/>
      </c>
      <c r="L1371" s="7">
        <f t="shared" ca="1" si="243"/>
        <v>0</v>
      </c>
      <c r="M1371" s="7" t="str">
        <f t="shared" ca="1" si="245"/>
        <v/>
      </c>
      <c r="N1371" s="7">
        <f t="shared" ca="1" si="244"/>
        <v>0</v>
      </c>
      <c r="O1371" s="9" t="str">
        <f ca="1">IF(N1371&gt;-1,INDIRECT(ADDRESS(ROW(),13)),IF(N1371&lt;N1370,CONCATENATE("&lt;page-count count=",CHAR(34),1+LARGE(N:N,1)-LARGE(N:N,2),CHAR(34),"/&gt;"),INDIRECT(ADDRESS(ROW()-1,13))))</f>
        <v/>
      </c>
      <c r="P1371" s="1">
        <f>IF(ROW()&lt;$S$4+2,IF('XML a procesar'!A1370="",P1370,IF(MID('XML a procesar'!A1370,1,1)="&lt;",P1370,P1370+1)),P1370)</f>
        <v>1</v>
      </c>
    </row>
    <row r="1372" spans="1:16" x14ac:dyDescent="0.25">
      <c r="A1372" s="1" t="str">
        <f>IF('XML a procesar'!A1371&gt;0,'XML a procesar'!A1371,"")</f>
        <v/>
      </c>
      <c r="B1372" s="7">
        <f t="shared" si="238"/>
        <v>0</v>
      </c>
      <c r="C1372" s="1">
        <f t="shared" si="235"/>
        <v>0</v>
      </c>
      <c r="D1372" s="1">
        <f t="shared" si="236"/>
        <v>0</v>
      </c>
      <c r="E1372" s="1">
        <f t="shared" si="237"/>
        <v>0</v>
      </c>
      <c r="F1372" s="1" t="str">
        <f t="shared" ca="1" si="239"/>
        <v/>
      </c>
      <c r="G1372" s="1">
        <f t="shared" ca="1" si="240"/>
        <v>0</v>
      </c>
      <c r="H1372" s="1">
        <f ca="1">IF(AND(G1371&gt;0,G1372&gt;G1371,NOT(ISERROR(MATCH(G1371,D:D,0)))),H1371+1,H1371)</f>
        <v>0</v>
      </c>
      <c r="I1372" s="1">
        <f t="shared" ca="1" si="241"/>
        <v>0</v>
      </c>
      <c r="J1372" s="7" t="str">
        <f t="shared" ca="1" si="242"/>
        <v/>
      </c>
      <c r="K1372" s="1" t="str">
        <f ca="1">IF(J1372="Linea_para_MAIL_creada_por_LuXML",IF(ISERROR(MATCH(INDIRECT(ADDRESS(ROW()-G1372,7)),D:D,0)),J1372,INDIRECT(ADDRESS(MATCH(INDIRECT(ADDRESS(ROW()-G1372,7)),D:D,0),1))),J1372)</f>
        <v/>
      </c>
      <c r="L1372" s="7">
        <f t="shared" ca="1" si="243"/>
        <v>0</v>
      </c>
      <c r="M1372" s="7" t="str">
        <f t="shared" ca="1" si="245"/>
        <v/>
      </c>
      <c r="N1372" s="7">
        <f t="shared" ca="1" si="244"/>
        <v>0</v>
      </c>
      <c r="O1372" s="9" t="str">
        <f ca="1">IF(N1372&gt;-1,INDIRECT(ADDRESS(ROW(),13)),IF(N1372&lt;N1371,CONCATENATE("&lt;page-count count=",CHAR(34),1+LARGE(N:N,1)-LARGE(N:N,2),CHAR(34),"/&gt;"),INDIRECT(ADDRESS(ROW()-1,13))))</f>
        <v/>
      </c>
      <c r="P1372" s="1">
        <f>IF(ROW()&lt;$S$4+2,IF('XML a procesar'!A1371="",P1371,IF(MID('XML a procesar'!A1371,1,1)="&lt;",P1371,P1371+1)),P1371)</f>
        <v>1</v>
      </c>
    </row>
    <row r="1373" spans="1:16" x14ac:dyDescent="0.25">
      <c r="A1373" s="1" t="str">
        <f>IF('XML a procesar'!A1372&gt;0,'XML a procesar'!A1372,"")</f>
        <v/>
      </c>
      <c r="B1373" s="7">
        <f t="shared" si="238"/>
        <v>0</v>
      </c>
      <c r="C1373" s="1">
        <f t="shared" si="235"/>
        <v>0</v>
      </c>
      <c r="D1373" s="1">
        <f t="shared" si="236"/>
        <v>0</v>
      </c>
      <c r="E1373" s="1">
        <f t="shared" si="237"/>
        <v>0</v>
      </c>
      <c r="F1373" s="1" t="str">
        <f t="shared" ca="1" si="239"/>
        <v/>
      </c>
      <c r="G1373" s="1">
        <f t="shared" ca="1" si="240"/>
        <v>0</v>
      </c>
      <c r="H1373" s="1">
        <f ca="1">IF(AND(G1372&gt;0,G1373&gt;G1372,NOT(ISERROR(MATCH(G1372,D:D,0)))),H1372+1,H1372)</f>
        <v>0</v>
      </c>
      <c r="I1373" s="1">
        <f t="shared" ca="1" si="241"/>
        <v>0</v>
      </c>
      <c r="J1373" s="7" t="str">
        <f t="shared" ca="1" si="242"/>
        <v/>
      </c>
      <c r="K1373" s="1" t="str">
        <f ca="1">IF(J1373="Linea_para_MAIL_creada_por_LuXML",IF(ISERROR(MATCH(INDIRECT(ADDRESS(ROW()-G1373,7)),D:D,0)),J1373,INDIRECT(ADDRESS(MATCH(INDIRECT(ADDRESS(ROW()-G1373,7)),D:D,0),1))),J1373)</f>
        <v/>
      </c>
      <c r="L1373" s="7">
        <f t="shared" ca="1" si="243"/>
        <v>0</v>
      </c>
      <c r="M1373" s="7" t="str">
        <f t="shared" ca="1" si="245"/>
        <v/>
      </c>
      <c r="N1373" s="7">
        <f t="shared" ca="1" si="244"/>
        <v>0</v>
      </c>
      <c r="O1373" s="9" t="str">
        <f ca="1">IF(N1373&gt;-1,INDIRECT(ADDRESS(ROW(),13)),IF(N1373&lt;N1372,CONCATENATE("&lt;page-count count=",CHAR(34),1+LARGE(N:N,1)-LARGE(N:N,2),CHAR(34),"/&gt;"),INDIRECT(ADDRESS(ROW()-1,13))))</f>
        <v/>
      </c>
      <c r="P1373" s="1">
        <f>IF(ROW()&lt;$S$4+2,IF('XML a procesar'!A1372="",P1372,IF(MID('XML a procesar'!A1372,1,1)="&lt;",P1372,P1372+1)),P1372)</f>
        <v>1</v>
      </c>
    </row>
    <row r="1374" spans="1:16" x14ac:dyDescent="0.25">
      <c r="A1374" s="1" t="str">
        <f>IF('XML a procesar'!A1373&gt;0,'XML a procesar'!A1373,"")</f>
        <v/>
      </c>
      <c r="B1374" s="7">
        <f t="shared" si="238"/>
        <v>0</v>
      </c>
      <c r="C1374" s="1">
        <f t="shared" si="235"/>
        <v>0</v>
      </c>
      <c r="D1374" s="1">
        <f t="shared" si="236"/>
        <v>0</v>
      </c>
      <c r="E1374" s="1">
        <f t="shared" si="237"/>
        <v>0</v>
      </c>
      <c r="F1374" s="1" t="str">
        <f t="shared" ca="1" si="239"/>
        <v/>
      </c>
      <c r="G1374" s="1">
        <f t="shared" ca="1" si="240"/>
        <v>0</v>
      </c>
      <c r="H1374" s="1">
        <f ca="1">IF(AND(G1373&gt;0,G1374&gt;G1373,NOT(ISERROR(MATCH(G1373,D:D,0)))),H1373+1,H1373)</f>
        <v>0</v>
      </c>
      <c r="I1374" s="1">
        <f t="shared" ca="1" si="241"/>
        <v>0</v>
      </c>
      <c r="J1374" s="7" t="str">
        <f t="shared" ca="1" si="242"/>
        <v/>
      </c>
      <c r="K1374" s="1" t="str">
        <f ca="1">IF(J1374="Linea_para_MAIL_creada_por_LuXML",IF(ISERROR(MATCH(INDIRECT(ADDRESS(ROW()-G1374,7)),D:D,0)),J1374,INDIRECT(ADDRESS(MATCH(INDIRECT(ADDRESS(ROW()-G1374,7)),D:D,0),1))),J1374)</f>
        <v/>
      </c>
      <c r="L1374" s="7">
        <f t="shared" ca="1" si="243"/>
        <v>0</v>
      </c>
      <c r="M1374" s="7" t="str">
        <f t="shared" ca="1" si="245"/>
        <v/>
      </c>
      <c r="N1374" s="7">
        <f t="shared" ca="1" si="244"/>
        <v>0</v>
      </c>
      <c r="O1374" s="9" t="str">
        <f ca="1">IF(N1374&gt;-1,INDIRECT(ADDRESS(ROW(),13)),IF(N1374&lt;N1373,CONCATENATE("&lt;page-count count=",CHAR(34),1+LARGE(N:N,1)-LARGE(N:N,2),CHAR(34),"/&gt;"),INDIRECT(ADDRESS(ROW()-1,13))))</f>
        <v/>
      </c>
      <c r="P1374" s="1">
        <f>IF(ROW()&lt;$S$4+2,IF('XML a procesar'!A1373="",P1373,IF(MID('XML a procesar'!A1373,1,1)="&lt;",P1373,P1373+1)),P1373)</f>
        <v>1</v>
      </c>
    </row>
    <row r="1375" spans="1:16" x14ac:dyDescent="0.25">
      <c r="A1375" s="1" t="str">
        <f>IF('XML a procesar'!A1374&gt;0,'XML a procesar'!A1374,"")</f>
        <v/>
      </c>
      <c r="B1375" s="7">
        <f t="shared" si="238"/>
        <v>0</v>
      </c>
      <c r="C1375" s="1">
        <f t="shared" si="235"/>
        <v>0</v>
      </c>
      <c r="D1375" s="1">
        <f t="shared" si="236"/>
        <v>0</v>
      </c>
      <c r="E1375" s="1">
        <f t="shared" si="237"/>
        <v>0</v>
      </c>
      <c r="F1375" s="1" t="str">
        <f t="shared" ca="1" si="239"/>
        <v/>
      </c>
      <c r="G1375" s="1">
        <f t="shared" ca="1" si="240"/>
        <v>0</v>
      </c>
      <c r="H1375" s="1">
        <f ca="1">IF(AND(G1374&gt;0,G1375&gt;G1374,NOT(ISERROR(MATCH(G1374,D:D,0)))),H1374+1,H1374)</f>
        <v>0</v>
      </c>
      <c r="I1375" s="1">
        <f t="shared" ca="1" si="241"/>
        <v>0</v>
      </c>
      <c r="J1375" s="7" t="str">
        <f t="shared" ca="1" si="242"/>
        <v/>
      </c>
      <c r="K1375" s="1" t="str">
        <f ca="1">IF(J1375="Linea_para_MAIL_creada_por_LuXML",IF(ISERROR(MATCH(INDIRECT(ADDRESS(ROW()-G1375,7)),D:D,0)),J1375,INDIRECT(ADDRESS(MATCH(INDIRECT(ADDRESS(ROW()-G1375,7)),D:D,0),1))),J1375)</f>
        <v/>
      </c>
      <c r="L1375" s="7">
        <f t="shared" ca="1" si="243"/>
        <v>0</v>
      </c>
      <c r="M1375" s="7" t="str">
        <f t="shared" ca="1" si="245"/>
        <v/>
      </c>
      <c r="N1375" s="7">
        <f t="shared" ca="1" si="244"/>
        <v>0</v>
      </c>
      <c r="O1375" s="9" t="str">
        <f ca="1">IF(N1375&gt;-1,INDIRECT(ADDRESS(ROW(),13)),IF(N1375&lt;N1374,CONCATENATE("&lt;page-count count=",CHAR(34),1+LARGE(N:N,1)-LARGE(N:N,2),CHAR(34),"/&gt;"),INDIRECT(ADDRESS(ROW()-1,13))))</f>
        <v/>
      </c>
      <c r="P1375" s="1">
        <f>IF(ROW()&lt;$S$4+2,IF('XML a procesar'!A1374="",P1374,IF(MID('XML a procesar'!A1374,1,1)="&lt;",P1374,P1374+1)),P1374)</f>
        <v>1</v>
      </c>
    </row>
    <row r="1376" spans="1:16" x14ac:dyDescent="0.25">
      <c r="A1376" s="1" t="str">
        <f>IF('XML a procesar'!A1375&gt;0,'XML a procesar'!A1375,"")</f>
        <v/>
      </c>
      <c r="B1376" s="7">
        <f t="shared" si="238"/>
        <v>0</v>
      </c>
      <c r="C1376" s="1">
        <f t="shared" si="235"/>
        <v>0</v>
      </c>
      <c r="D1376" s="1">
        <f t="shared" si="236"/>
        <v>0</v>
      </c>
      <c r="E1376" s="1">
        <f t="shared" si="237"/>
        <v>0</v>
      </c>
      <c r="F1376" s="1" t="str">
        <f t="shared" ca="1" si="239"/>
        <v/>
      </c>
      <c r="G1376" s="1">
        <f t="shared" ca="1" si="240"/>
        <v>0</v>
      </c>
      <c r="H1376" s="1">
        <f ca="1">IF(AND(G1375&gt;0,G1376&gt;G1375,NOT(ISERROR(MATCH(G1375,D:D,0)))),H1375+1,H1375)</f>
        <v>0</v>
      </c>
      <c r="I1376" s="1">
        <f t="shared" ca="1" si="241"/>
        <v>0</v>
      </c>
      <c r="J1376" s="7" t="str">
        <f t="shared" ca="1" si="242"/>
        <v/>
      </c>
      <c r="K1376" s="1" t="str">
        <f ca="1">IF(J1376="Linea_para_MAIL_creada_por_LuXML",IF(ISERROR(MATCH(INDIRECT(ADDRESS(ROW()-G1376,7)),D:D,0)),J1376,INDIRECT(ADDRESS(MATCH(INDIRECT(ADDRESS(ROW()-G1376,7)),D:D,0),1))),J1376)</f>
        <v/>
      </c>
      <c r="L1376" s="7">
        <f t="shared" ca="1" si="243"/>
        <v>0</v>
      </c>
      <c r="M1376" s="7" t="str">
        <f t="shared" ca="1" si="245"/>
        <v/>
      </c>
      <c r="N1376" s="7">
        <f t="shared" ca="1" si="244"/>
        <v>0</v>
      </c>
      <c r="O1376" s="9" t="str">
        <f ca="1">IF(N1376&gt;-1,INDIRECT(ADDRESS(ROW(),13)),IF(N1376&lt;N1375,CONCATENATE("&lt;page-count count=",CHAR(34),1+LARGE(N:N,1)-LARGE(N:N,2),CHAR(34),"/&gt;"),INDIRECT(ADDRESS(ROW()-1,13))))</f>
        <v/>
      </c>
      <c r="P1376" s="1">
        <f>IF(ROW()&lt;$S$4+2,IF('XML a procesar'!A1375="",P1375,IF(MID('XML a procesar'!A1375,1,1)="&lt;",P1375,P1375+1)),P1375)</f>
        <v>1</v>
      </c>
    </row>
    <row r="1377" spans="1:16" x14ac:dyDescent="0.25">
      <c r="A1377" s="1" t="str">
        <f>IF('XML a procesar'!A1376&gt;0,'XML a procesar'!A1376,"")</f>
        <v/>
      </c>
      <c r="B1377" s="7">
        <f t="shared" si="238"/>
        <v>0</v>
      </c>
      <c r="C1377" s="1">
        <f t="shared" si="235"/>
        <v>0</v>
      </c>
      <c r="D1377" s="1">
        <f t="shared" si="236"/>
        <v>0</v>
      </c>
      <c r="E1377" s="1">
        <f t="shared" si="237"/>
        <v>0</v>
      </c>
      <c r="F1377" s="1" t="str">
        <f t="shared" ca="1" si="239"/>
        <v/>
      </c>
      <c r="G1377" s="1">
        <f t="shared" ca="1" si="240"/>
        <v>0</v>
      </c>
      <c r="H1377" s="1">
        <f ca="1">IF(AND(G1376&gt;0,G1377&gt;G1376,NOT(ISERROR(MATCH(G1376,D:D,0)))),H1376+1,H1376)</f>
        <v>0</v>
      </c>
      <c r="I1377" s="1">
        <f t="shared" ca="1" si="241"/>
        <v>0</v>
      </c>
      <c r="J1377" s="7" t="str">
        <f t="shared" ca="1" si="242"/>
        <v/>
      </c>
      <c r="K1377" s="1" t="str">
        <f ca="1">IF(J1377="Linea_para_MAIL_creada_por_LuXML",IF(ISERROR(MATCH(INDIRECT(ADDRESS(ROW()-G1377,7)),D:D,0)),J1377,INDIRECT(ADDRESS(MATCH(INDIRECT(ADDRESS(ROW()-G1377,7)),D:D,0),1))),J1377)</f>
        <v/>
      </c>
      <c r="L1377" s="7">
        <f t="shared" ca="1" si="243"/>
        <v>0</v>
      </c>
      <c r="M1377" s="7" t="str">
        <f t="shared" ca="1" si="245"/>
        <v/>
      </c>
      <c r="N1377" s="7">
        <f t="shared" ca="1" si="244"/>
        <v>0</v>
      </c>
      <c r="O1377" s="9" t="str">
        <f ca="1">IF(N1377&gt;-1,INDIRECT(ADDRESS(ROW(),13)),IF(N1377&lt;N1376,CONCATENATE("&lt;page-count count=",CHAR(34),1+LARGE(N:N,1)-LARGE(N:N,2),CHAR(34),"/&gt;"),INDIRECT(ADDRESS(ROW()-1,13))))</f>
        <v/>
      </c>
      <c r="P1377" s="1">
        <f>IF(ROW()&lt;$S$4+2,IF('XML a procesar'!A1376="",P1376,IF(MID('XML a procesar'!A1376,1,1)="&lt;",P1376,P1376+1)),P1376)</f>
        <v>1</v>
      </c>
    </row>
    <row r="1378" spans="1:16" x14ac:dyDescent="0.25">
      <c r="A1378" s="1" t="str">
        <f>IF('XML a procesar'!A1377&gt;0,'XML a procesar'!A1377,"")</f>
        <v/>
      </c>
      <c r="B1378" s="7">
        <f t="shared" si="238"/>
        <v>0</v>
      </c>
      <c r="C1378" s="1">
        <f t="shared" si="235"/>
        <v>0</v>
      </c>
      <c r="D1378" s="1">
        <f t="shared" si="236"/>
        <v>0</v>
      </c>
      <c r="E1378" s="1">
        <f t="shared" si="237"/>
        <v>0</v>
      </c>
      <c r="F1378" s="1" t="str">
        <f t="shared" ca="1" si="239"/>
        <v/>
      </c>
      <c r="G1378" s="1">
        <f t="shared" ca="1" si="240"/>
        <v>0</v>
      </c>
      <c r="H1378" s="1">
        <f ca="1">IF(AND(G1377&gt;0,G1378&gt;G1377,NOT(ISERROR(MATCH(G1377,D:D,0)))),H1377+1,H1377)</f>
        <v>0</v>
      </c>
      <c r="I1378" s="1">
        <f t="shared" ca="1" si="241"/>
        <v>0</v>
      </c>
      <c r="J1378" s="7" t="str">
        <f t="shared" ca="1" si="242"/>
        <v/>
      </c>
      <c r="K1378" s="1" t="str">
        <f ca="1">IF(J1378="Linea_para_MAIL_creada_por_LuXML",IF(ISERROR(MATCH(INDIRECT(ADDRESS(ROW()-G1378,7)),D:D,0)),J1378,INDIRECT(ADDRESS(MATCH(INDIRECT(ADDRESS(ROW()-G1378,7)),D:D,0),1))),J1378)</f>
        <v/>
      </c>
      <c r="L1378" s="7">
        <f t="shared" ca="1" si="243"/>
        <v>0</v>
      </c>
      <c r="M1378" s="7" t="str">
        <f t="shared" ca="1" si="245"/>
        <v/>
      </c>
      <c r="N1378" s="7">
        <f t="shared" ca="1" si="244"/>
        <v>0</v>
      </c>
      <c r="O1378" s="9" t="str">
        <f ca="1">IF(N1378&gt;-1,INDIRECT(ADDRESS(ROW(),13)),IF(N1378&lt;N1377,CONCATENATE("&lt;page-count count=",CHAR(34),1+LARGE(N:N,1)-LARGE(N:N,2),CHAR(34),"/&gt;"),INDIRECT(ADDRESS(ROW()-1,13))))</f>
        <v/>
      </c>
      <c r="P1378" s="1">
        <f>IF(ROW()&lt;$S$4+2,IF('XML a procesar'!A1377="",P1377,IF(MID('XML a procesar'!A1377,1,1)="&lt;",P1377,P1377+1)),P1377)</f>
        <v>1</v>
      </c>
    </row>
    <row r="1379" spans="1:16" x14ac:dyDescent="0.25">
      <c r="A1379" s="1" t="str">
        <f>IF('XML a procesar'!A1378&gt;0,'XML a procesar'!A1378,"")</f>
        <v/>
      </c>
      <c r="B1379" s="7">
        <f t="shared" si="238"/>
        <v>0</v>
      </c>
      <c r="C1379" s="1">
        <f t="shared" si="235"/>
        <v>0</v>
      </c>
      <c r="D1379" s="1">
        <f t="shared" si="236"/>
        <v>0</v>
      </c>
      <c r="E1379" s="1">
        <f t="shared" si="237"/>
        <v>0</v>
      </c>
      <c r="F1379" s="1" t="str">
        <f t="shared" ca="1" si="239"/>
        <v/>
      </c>
      <c r="G1379" s="1">
        <f t="shared" ca="1" si="240"/>
        <v>0</v>
      </c>
      <c r="H1379" s="1">
        <f ca="1">IF(AND(G1378&gt;0,G1379&gt;G1378,NOT(ISERROR(MATCH(G1378,D:D,0)))),H1378+1,H1378)</f>
        <v>0</v>
      </c>
      <c r="I1379" s="1">
        <f t="shared" ca="1" si="241"/>
        <v>0</v>
      </c>
      <c r="J1379" s="7" t="str">
        <f t="shared" ca="1" si="242"/>
        <v/>
      </c>
      <c r="K1379" s="1" t="str">
        <f ca="1">IF(J1379="Linea_para_MAIL_creada_por_LuXML",IF(ISERROR(MATCH(INDIRECT(ADDRESS(ROW()-G1379,7)),D:D,0)),J1379,INDIRECT(ADDRESS(MATCH(INDIRECT(ADDRESS(ROW()-G1379,7)),D:D,0),1))),J1379)</f>
        <v/>
      </c>
      <c r="L1379" s="7">
        <f t="shared" ca="1" si="243"/>
        <v>0</v>
      </c>
      <c r="M1379" s="7" t="str">
        <f t="shared" ca="1" si="245"/>
        <v/>
      </c>
      <c r="N1379" s="7">
        <f t="shared" ca="1" si="244"/>
        <v>0</v>
      </c>
      <c r="O1379" s="9" t="str">
        <f ca="1">IF(N1379&gt;-1,INDIRECT(ADDRESS(ROW(),13)),IF(N1379&lt;N1378,CONCATENATE("&lt;page-count count=",CHAR(34),1+LARGE(N:N,1)-LARGE(N:N,2),CHAR(34),"/&gt;"),INDIRECT(ADDRESS(ROW()-1,13))))</f>
        <v/>
      </c>
      <c r="P1379" s="1">
        <f>IF(ROW()&lt;$S$4+2,IF('XML a procesar'!A1378="",P1378,IF(MID('XML a procesar'!A1378,1,1)="&lt;",P1378,P1378+1)),P1378)</f>
        <v>1</v>
      </c>
    </row>
    <row r="1380" spans="1:16" x14ac:dyDescent="0.25">
      <c r="A1380" s="1" t="str">
        <f>IF('XML a procesar'!A1379&gt;0,'XML a procesar'!A1379,"")</f>
        <v/>
      </c>
      <c r="B1380" s="7">
        <f t="shared" si="238"/>
        <v>0</v>
      </c>
      <c r="C1380" s="1">
        <f t="shared" si="235"/>
        <v>0</v>
      </c>
      <c r="D1380" s="1">
        <f t="shared" si="236"/>
        <v>0</v>
      </c>
      <c r="E1380" s="1">
        <f t="shared" si="237"/>
        <v>0</v>
      </c>
      <c r="F1380" s="1" t="str">
        <f t="shared" ca="1" si="239"/>
        <v/>
      </c>
      <c r="G1380" s="1">
        <f t="shared" ca="1" si="240"/>
        <v>0</v>
      </c>
      <c r="H1380" s="1">
        <f ca="1">IF(AND(G1379&gt;0,G1380&gt;G1379,NOT(ISERROR(MATCH(G1379,D:D,0)))),H1379+1,H1379)</f>
        <v>0</v>
      </c>
      <c r="I1380" s="1">
        <f t="shared" ca="1" si="241"/>
        <v>0</v>
      </c>
      <c r="J1380" s="7" t="str">
        <f t="shared" ca="1" si="242"/>
        <v/>
      </c>
      <c r="K1380" s="1" t="str">
        <f ca="1">IF(J1380="Linea_para_MAIL_creada_por_LuXML",IF(ISERROR(MATCH(INDIRECT(ADDRESS(ROW()-G1380,7)),D:D,0)),J1380,INDIRECT(ADDRESS(MATCH(INDIRECT(ADDRESS(ROW()-G1380,7)),D:D,0),1))),J1380)</f>
        <v/>
      </c>
      <c r="L1380" s="7">
        <f t="shared" ca="1" si="243"/>
        <v>0</v>
      </c>
      <c r="M1380" s="7" t="str">
        <f t="shared" ca="1" si="245"/>
        <v/>
      </c>
      <c r="N1380" s="7">
        <f t="shared" ca="1" si="244"/>
        <v>0</v>
      </c>
      <c r="O1380" s="9" t="str">
        <f ca="1">IF(N1380&gt;-1,INDIRECT(ADDRESS(ROW(),13)),IF(N1380&lt;N1379,CONCATENATE("&lt;page-count count=",CHAR(34),1+LARGE(N:N,1)-LARGE(N:N,2),CHAR(34),"/&gt;"),INDIRECT(ADDRESS(ROW()-1,13))))</f>
        <v/>
      </c>
      <c r="P1380" s="1">
        <f>IF(ROW()&lt;$S$4+2,IF('XML a procesar'!A1379="",P1379,IF(MID('XML a procesar'!A1379,1,1)="&lt;",P1379,P1379+1)),P1379)</f>
        <v>1</v>
      </c>
    </row>
    <row r="1381" spans="1:16" x14ac:dyDescent="0.25">
      <c r="A1381" s="1" t="str">
        <f>IF('XML a procesar'!A1380&gt;0,'XML a procesar'!A1380,"")</f>
        <v/>
      </c>
      <c r="B1381" s="7">
        <f t="shared" si="238"/>
        <v>0</v>
      </c>
      <c r="C1381" s="1">
        <f t="shared" si="235"/>
        <v>0</v>
      </c>
      <c r="D1381" s="1">
        <f t="shared" si="236"/>
        <v>0</v>
      </c>
      <c r="E1381" s="1">
        <f t="shared" si="237"/>
        <v>0</v>
      </c>
      <c r="F1381" s="1" t="str">
        <f t="shared" ca="1" si="239"/>
        <v/>
      </c>
      <c r="G1381" s="1">
        <f t="shared" ca="1" si="240"/>
        <v>0</v>
      </c>
      <c r="H1381" s="1">
        <f ca="1">IF(AND(G1380&gt;0,G1381&gt;G1380,NOT(ISERROR(MATCH(G1380,D:D,0)))),H1380+1,H1380)</f>
        <v>0</v>
      </c>
      <c r="I1381" s="1">
        <f t="shared" ca="1" si="241"/>
        <v>0</v>
      </c>
      <c r="J1381" s="7" t="str">
        <f t="shared" ca="1" si="242"/>
        <v/>
      </c>
      <c r="K1381" s="1" t="str">
        <f ca="1">IF(J1381="Linea_para_MAIL_creada_por_LuXML",IF(ISERROR(MATCH(INDIRECT(ADDRESS(ROW()-G1381,7)),D:D,0)),J1381,INDIRECT(ADDRESS(MATCH(INDIRECT(ADDRESS(ROW()-G1381,7)),D:D,0),1))),J1381)</f>
        <v/>
      </c>
      <c r="L1381" s="7">
        <f t="shared" ca="1" si="243"/>
        <v>0</v>
      </c>
      <c r="M1381" s="7" t="str">
        <f t="shared" ca="1" si="245"/>
        <v/>
      </c>
      <c r="N1381" s="7">
        <f t="shared" ca="1" si="244"/>
        <v>0</v>
      </c>
      <c r="O1381" s="9" t="str">
        <f ca="1">IF(N1381&gt;-1,INDIRECT(ADDRESS(ROW(),13)),IF(N1381&lt;N1380,CONCATENATE("&lt;page-count count=",CHAR(34),1+LARGE(N:N,1)-LARGE(N:N,2),CHAR(34),"/&gt;"),INDIRECT(ADDRESS(ROW()-1,13))))</f>
        <v/>
      </c>
      <c r="P1381" s="1">
        <f>IF(ROW()&lt;$S$4+2,IF('XML a procesar'!A1380="",P1380,IF(MID('XML a procesar'!A1380,1,1)="&lt;",P1380,P1380+1)),P1380)</f>
        <v>1</v>
      </c>
    </row>
    <row r="1382" spans="1:16" x14ac:dyDescent="0.25">
      <c r="A1382" s="1" t="str">
        <f>IF('XML a procesar'!A1381&gt;0,'XML a procesar'!A1381,"")</f>
        <v/>
      </c>
      <c r="B1382" s="7">
        <f t="shared" si="238"/>
        <v>0</v>
      </c>
      <c r="C1382" s="1">
        <f t="shared" si="235"/>
        <v>0</v>
      </c>
      <c r="D1382" s="1">
        <f t="shared" si="236"/>
        <v>0</v>
      </c>
      <c r="E1382" s="1">
        <f t="shared" si="237"/>
        <v>0</v>
      </c>
      <c r="F1382" s="1" t="str">
        <f t="shared" ca="1" si="239"/>
        <v/>
      </c>
      <c r="G1382" s="1">
        <f t="shared" ca="1" si="240"/>
        <v>0</v>
      </c>
      <c r="H1382" s="1">
        <f ca="1">IF(AND(G1381&gt;0,G1382&gt;G1381,NOT(ISERROR(MATCH(G1381,D:D,0)))),H1381+1,H1381)</f>
        <v>0</v>
      </c>
      <c r="I1382" s="1">
        <f t="shared" ca="1" si="241"/>
        <v>0</v>
      </c>
      <c r="J1382" s="7" t="str">
        <f t="shared" ca="1" si="242"/>
        <v/>
      </c>
      <c r="K1382" s="1" t="str">
        <f ca="1">IF(J1382="Linea_para_MAIL_creada_por_LuXML",IF(ISERROR(MATCH(INDIRECT(ADDRESS(ROW()-G1382,7)),D:D,0)),J1382,INDIRECT(ADDRESS(MATCH(INDIRECT(ADDRESS(ROW()-G1382,7)),D:D,0),1))),J1382)</f>
        <v/>
      </c>
      <c r="L1382" s="7">
        <f t="shared" ca="1" si="243"/>
        <v>0</v>
      </c>
      <c r="M1382" s="7" t="str">
        <f t="shared" ca="1" si="245"/>
        <v/>
      </c>
      <c r="N1382" s="7">
        <f t="shared" ca="1" si="244"/>
        <v>0</v>
      </c>
      <c r="O1382" s="9" t="str">
        <f ca="1">IF(N1382&gt;-1,INDIRECT(ADDRESS(ROW(),13)),IF(N1382&lt;N1381,CONCATENATE("&lt;page-count count=",CHAR(34),1+LARGE(N:N,1)-LARGE(N:N,2),CHAR(34),"/&gt;"),INDIRECT(ADDRESS(ROW()-1,13))))</f>
        <v/>
      </c>
      <c r="P1382" s="1">
        <f>IF(ROW()&lt;$S$4+2,IF('XML a procesar'!A1381="",P1381,IF(MID('XML a procesar'!A1381,1,1)="&lt;",P1381,P1381+1)),P1381)</f>
        <v>1</v>
      </c>
    </row>
    <row r="1383" spans="1:16" x14ac:dyDescent="0.25">
      <c r="A1383" s="1" t="str">
        <f>IF('XML a procesar'!A1382&gt;0,'XML a procesar'!A1382,"")</f>
        <v/>
      </c>
      <c r="B1383" s="7">
        <f t="shared" si="238"/>
        <v>0</v>
      </c>
      <c r="C1383" s="1">
        <f t="shared" si="235"/>
        <v>0</v>
      </c>
      <c r="D1383" s="1">
        <f t="shared" si="236"/>
        <v>0</v>
      </c>
      <c r="E1383" s="1">
        <f t="shared" si="237"/>
        <v>0</v>
      </c>
      <c r="F1383" s="1" t="str">
        <f t="shared" ca="1" si="239"/>
        <v/>
      </c>
      <c r="G1383" s="1">
        <f t="shared" ca="1" si="240"/>
        <v>0</v>
      </c>
      <c r="H1383" s="1">
        <f ca="1">IF(AND(G1382&gt;0,G1383&gt;G1382,NOT(ISERROR(MATCH(G1382,D:D,0)))),H1382+1,H1382)</f>
        <v>0</v>
      </c>
      <c r="I1383" s="1">
        <f t="shared" ca="1" si="241"/>
        <v>0</v>
      </c>
      <c r="J1383" s="7" t="str">
        <f t="shared" ca="1" si="242"/>
        <v/>
      </c>
      <c r="K1383" s="1" t="str">
        <f ca="1">IF(J1383="Linea_para_MAIL_creada_por_LuXML",IF(ISERROR(MATCH(INDIRECT(ADDRESS(ROW()-G1383,7)),D:D,0)),J1383,INDIRECT(ADDRESS(MATCH(INDIRECT(ADDRESS(ROW()-G1383,7)),D:D,0),1))),J1383)</f>
        <v/>
      </c>
      <c r="L1383" s="7">
        <f t="shared" ca="1" si="243"/>
        <v>0</v>
      </c>
      <c r="M1383" s="7" t="str">
        <f t="shared" ca="1" si="245"/>
        <v/>
      </c>
      <c r="N1383" s="7">
        <f t="shared" ca="1" si="244"/>
        <v>0</v>
      </c>
      <c r="O1383" s="9" t="str">
        <f ca="1">IF(N1383&gt;-1,INDIRECT(ADDRESS(ROW(),13)),IF(N1383&lt;N1382,CONCATENATE("&lt;page-count count=",CHAR(34),1+LARGE(N:N,1)-LARGE(N:N,2),CHAR(34),"/&gt;"),INDIRECT(ADDRESS(ROW()-1,13))))</f>
        <v/>
      </c>
      <c r="P1383" s="1">
        <f>IF(ROW()&lt;$S$4+2,IF('XML a procesar'!A1382="",P1382,IF(MID('XML a procesar'!A1382,1,1)="&lt;",P1382,P1382+1)),P1382)</f>
        <v>1</v>
      </c>
    </row>
    <row r="1384" spans="1:16" x14ac:dyDescent="0.25">
      <c r="A1384" s="1" t="str">
        <f>IF('XML a procesar'!A1383&gt;0,'XML a procesar'!A1383,"")</f>
        <v/>
      </c>
      <c r="B1384" s="7">
        <f t="shared" si="238"/>
        <v>0</v>
      </c>
      <c r="C1384" s="1">
        <f t="shared" si="235"/>
        <v>0</v>
      </c>
      <c r="D1384" s="1">
        <f t="shared" si="236"/>
        <v>0</v>
      </c>
      <c r="E1384" s="1">
        <f t="shared" si="237"/>
        <v>0</v>
      </c>
      <c r="F1384" s="1" t="str">
        <f t="shared" ca="1" si="239"/>
        <v/>
      </c>
      <c r="G1384" s="1">
        <f t="shared" ca="1" si="240"/>
        <v>0</v>
      </c>
      <c r="H1384" s="1">
        <f ca="1">IF(AND(G1383&gt;0,G1384&gt;G1383,NOT(ISERROR(MATCH(G1383,D:D,0)))),H1383+1,H1383)</f>
        <v>0</v>
      </c>
      <c r="I1384" s="1">
        <f t="shared" ca="1" si="241"/>
        <v>0</v>
      </c>
      <c r="J1384" s="7" t="str">
        <f t="shared" ca="1" si="242"/>
        <v/>
      </c>
      <c r="K1384" s="1" t="str">
        <f ca="1">IF(J1384="Linea_para_MAIL_creada_por_LuXML",IF(ISERROR(MATCH(INDIRECT(ADDRESS(ROW()-G1384,7)),D:D,0)),J1384,INDIRECT(ADDRESS(MATCH(INDIRECT(ADDRESS(ROW()-G1384,7)),D:D,0),1))),J1384)</f>
        <v/>
      </c>
      <c r="L1384" s="7">
        <f t="shared" ca="1" si="243"/>
        <v>0</v>
      </c>
      <c r="M1384" s="7" t="str">
        <f t="shared" ca="1" si="245"/>
        <v/>
      </c>
      <c r="N1384" s="7">
        <f t="shared" ca="1" si="244"/>
        <v>0</v>
      </c>
      <c r="O1384" s="9" t="str">
        <f ca="1">IF(N1384&gt;-1,INDIRECT(ADDRESS(ROW(),13)),IF(N1384&lt;N1383,CONCATENATE("&lt;page-count count=",CHAR(34),1+LARGE(N:N,1)-LARGE(N:N,2),CHAR(34),"/&gt;"),INDIRECT(ADDRESS(ROW()-1,13))))</f>
        <v/>
      </c>
      <c r="P1384" s="1">
        <f>IF(ROW()&lt;$S$4+2,IF('XML a procesar'!A1383="",P1383,IF(MID('XML a procesar'!A1383,1,1)="&lt;",P1383,P1383+1)),P1383)</f>
        <v>1</v>
      </c>
    </row>
    <row r="1385" spans="1:16" x14ac:dyDescent="0.25">
      <c r="A1385" s="1" t="str">
        <f>IF('XML a procesar'!A1384&gt;0,'XML a procesar'!A1384,"")</f>
        <v/>
      </c>
      <c r="B1385" s="7">
        <f t="shared" si="238"/>
        <v>0</v>
      </c>
      <c r="C1385" s="1">
        <f t="shared" ref="C1385:C1448" si="246">IF(LEFT(A1384,16)="&lt;contrib contrib",C1384+1,IF(LEFT(A1384,16)="&lt;/contrib-group&gt;",0,IF(LEFT(A1384,10)="&lt;/contrib&gt;",C1384,C1384)))</f>
        <v>0</v>
      </c>
      <c r="D1385" s="1">
        <f t="shared" ref="D1385:D1448" si="247">IF(AND(C1385&gt;0,LEFT(A1385,7)="&lt;email&gt;",ISNUMBER(SEARCH("@",A1385,1))),C1385,IF(LEFT(A1385,10)="&lt;alt-text&gt;",-1,0))</f>
        <v>0</v>
      </c>
      <c r="E1385" s="1">
        <f t="shared" ref="E1385:E1448" si="248">IF(D1385=0,E1384,E1384+1)</f>
        <v>0</v>
      </c>
      <c r="F1385" s="1" t="str">
        <f t="shared" ca="1" si="239"/>
        <v/>
      </c>
      <c r="G1385" s="1">
        <f t="shared" ca="1" si="240"/>
        <v>0</v>
      </c>
      <c r="H1385" s="1">
        <f ca="1">IF(AND(G1384&gt;0,G1385&gt;G1384,NOT(ISERROR(MATCH(G1384,D:D,0)))),H1384+1,H1384)</f>
        <v>0</v>
      </c>
      <c r="I1385" s="1">
        <f t="shared" ca="1" si="241"/>
        <v>0</v>
      </c>
      <c r="J1385" s="7" t="str">
        <f t="shared" ca="1" si="242"/>
        <v/>
      </c>
      <c r="K1385" s="1" t="str">
        <f ca="1">IF(J1385="Linea_para_MAIL_creada_por_LuXML",IF(ISERROR(MATCH(INDIRECT(ADDRESS(ROW()-G1385,7)),D:D,0)),J1385,INDIRECT(ADDRESS(MATCH(INDIRECT(ADDRESS(ROW()-G1385,7)),D:D,0),1))),J1385)</f>
        <v/>
      </c>
      <c r="L1385" s="7">
        <f t="shared" ca="1" si="243"/>
        <v>0</v>
      </c>
      <c r="M1385" s="7" t="str">
        <f t="shared" ca="1" si="245"/>
        <v/>
      </c>
      <c r="N1385" s="7">
        <f t="shared" ca="1" si="244"/>
        <v>0</v>
      </c>
      <c r="O1385" s="9" t="str">
        <f ca="1">IF(N1385&gt;-1,INDIRECT(ADDRESS(ROW(),13)),IF(N1385&lt;N1384,CONCATENATE("&lt;page-count count=",CHAR(34),1+LARGE(N:N,1)-LARGE(N:N,2),CHAR(34),"/&gt;"),INDIRECT(ADDRESS(ROW()-1,13))))</f>
        <v/>
      </c>
      <c r="P1385" s="1">
        <f>IF(ROW()&lt;$S$4+2,IF('XML a procesar'!A1384="",P1384,IF(MID('XML a procesar'!A1384,1,1)="&lt;",P1384,P1384+1)),P1384)</f>
        <v>1</v>
      </c>
    </row>
    <row r="1386" spans="1:16" x14ac:dyDescent="0.25">
      <c r="A1386" s="1" t="str">
        <f>IF('XML a procesar'!A1385&gt;0,'XML a procesar'!A1385,"")</f>
        <v/>
      </c>
      <c r="B1386" s="7">
        <f t="shared" si="238"/>
        <v>0</v>
      </c>
      <c r="C1386" s="1">
        <f t="shared" si="246"/>
        <v>0</v>
      </c>
      <c r="D1386" s="1">
        <f t="shared" si="247"/>
        <v>0</v>
      </c>
      <c r="E1386" s="1">
        <f t="shared" si="248"/>
        <v>0</v>
      </c>
      <c r="F1386" s="1" t="str">
        <f t="shared" ca="1" si="239"/>
        <v/>
      </c>
      <c r="G1386" s="1">
        <f t="shared" ca="1" si="240"/>
        <v>0</v>
      </c>
      <c r="H1386" s="1">
        <f ca="1">IF(AND(G1385&gt;0,G1386&gt;G1385,NOT(ISERROR(MATCH(G1385,D:D,0)))),H1385+1,H1385)</f>
        <v>0</v>
      </c>
      <c r="I1386" s="1">
        <f t="shared" ca="1" si="241"/>
        <v>0</v>
      </c>
      <c r="J1386" s="7" t="str">
        <f t="shared" ca="1" si="242"/>
        <v/>
      </c>
      <c r="K1386" s="1" t="str">
        <f ca="1">IF(J1386="Linea_para_MAIL_creada_por_LuXML",IF(ISERROR(MATCH(INDIRECT(ADDRESS(ROW()-G1386,7)),D:D,0)),J1386,INDIRECT(ADDRESS(MATCH(INDIRECT(ADDRESS(ROW()-G1386,7)),D:D,0),1))),J1386)</f>
        <v/>
      </c>
      <c r="L1386" s="7">
        <f t="shared" ca="1" si="243"/>
        <v>0</v>
      </c>
      <c r="M1386" s="7" t="str">
        <f t="shared" ca="1" si="245"/>
        <v/>
      </c>
      <c r="N1386" s="7">
        <f t="shared" ca="1" si="244"/>
        <v>0</v>
      </c>
      <c r="O1386" s="9" t="str">
        <f ca="1">IF(N1386&gt;-1,INDIRECT(ADDRESS(ROW(),13)),IF(N1386&lt;N1385,CONCATENATE("&lt;page-count count=",CHAR(34),1+LARGE(N:N,1)-LARGE(N:N,2),CHAR(34),"/&gt;"),INDIRECT(ADDRESS(ROW()-1,13))))</f>
        <v/>
      </c>
      <c r="P1386" s="1">
        <f>IF(ROW()&lt;$S$4+2,IF('XML a procesar'!A1385="",P1385,IF(MID('XML a procesar'!A1385,1,1)="&lt;",P1385,P1385+1)),P1385)</f>
        <v>1</v>
      </c>
    </row>
    <row r="1387" spans="1:16" x14ac:dyDescent="0.25">
      <c r="A1387" s="1" t="str">
        <f>IF('XML a procesar'!A1386&gt;0,'XML a procesar'!A1386,"")</f>
        <v/>
      </c>
      <c r="B1387" s="7">
        <f t="shared" si="238"/>
        <v>0</v>
      </c>
      <c r="C1387" s="1">
        <f t="shared" si="246"/>
        <v>0</v>
      </c>
      <c r="D1387" s="1">
        <f t="shared" si="247"/>
        <v>0</v>
      </c>
      <c r="E1387" s="1">
        <f t="shared" si="248"/>
        <v>0</v>
      </c>
      <c r="F1387" s="1" t="str">
        <f t="shared" ca="1" si="239"/>
        <v/>
      </c>
      <c r="G1387" s="1">
        <f t="shared" ca="1" si="240"/>
        <v>0</v>
      </c>
      <c r="H1387" s="1">
        <f ca="1">IF(AND(G1386&gt;0,G1387&gt;G1386,NOT(ISERROR(MATCH(G1386,D:D,0)))),H1386+1,H1386)</f>
        <v>0</v>
      </c>
      <c r="I1387" s="1">
        <f t="shared" ca="1" si="241"/>
        <v>0</v>
      </c>
      <c r="J1387" s="7" t="str">
        <f t="shared" ca="1" si="242"/>
        <v/>
      </c>
      <c r="K1387" s="1" t="str">
        <f ca="1">IF(J1387="Linea_para_MAIL_creada_por_LuXML",IF(ISERROR(MATCH(INDIRECT(ADDRESS(ROW()-G1387,7)),D:D,0)),J1387,INDIRECT(ADDRESS(MATCH(INDIRECT(ADDRESS(ROW()-G1387,7)),D:D,0),1))),J1387)</f>
        <v/>
      </c>
      <c r="L1387" s="7">
        <f t="shared" ca="1" si="243"/>
        <v>0</v>
      </c>
      <c r="M1387" s="7" t="str">
        <f t="shared" ca="1" si="245"/>
        <v/>
      </c>
      <c r="N1387" s="7">
        <f t="shared" ca="1" si="244"/>
        <v>0</v>
      </c>
      <c r="O1387" s="9" t="str">
        <f ca="1">IF(N1387&gt;-1,INDIRECT(ADDRESS(ROW(),13)),IF(N1387&lt;N1386,CONCATENATE("&lt;page-count count=",CHAR(34),1+LARGE(N:N,1)-LARGE(N:N,2),CHAR(34),"/&gt;"),INDIRECT(ADDRESS(ROW()-1,13))))</f>
        <v/>
      </c>
      <c r="P1387" s="1">
        <f>IF(ROW()&lt;$S$4+2,IF('XML a procesar'!A1386="",P1386,IF(MID('XML a procesar'!A1386,1,1)="&lt;",P1386,P1386+1)),P1386)</f>
        <v>1</v>
      </c>
    </row>
    <row r="1388" spans="1:16" x14ac:dyDescent="0.25">
      <c r="A1388" s="1" t="str">
        <f>IF('XML a procesar'!A1387&gt;0,'XML a procesar'!A1387,"")</f>
        <v/>
      </c>
      <c r="B1388" s="7">
        <f t="shared" si="238"/>
        <v>0</v>
      </c>
      <c r="C1388" s="1">
        <f t="shared" si="246"/>
        <v>0</v>
      </c>
      <c r="D1388" s="1">
        <f t="shared" si="247"/>
        <v>0</v>
      </c>
      <c r="E1388" s="1">
        <f t="shared" si="248"/>
        <v>0</v>
      </c>
      <c r="F1388" s="1" t="str">
        <f t="shared" ca="1" si="239"/>
        <v/>
      </c>
      <c r="G1388" s="1">
        <f t="shared" ca="1" si="240"/>
        <v>0</v>
      </c>
      <c r="H1388" s="1">
        <f ca="1">IF(AND(G1387&gt;0,G1388&gt;G1387,NOT(ISERROR(MATCH(G1387,D:D,0)))),H1387+1,H1387)</f>
        <v>0</v>
      </c>
      <c r="I1388" s="1">
        <f t="shared" ca="1" si="241"/>
        <v>0</v>
      </c>
      <c r="J1388" s="7" t="str">
        <f t="shared" ca="1" si="242"/>
        <v/>
      </c>
      <c r="K1388" s="1" t="str">
        <f ca="1">IF(J1388="Linea_para_MAIL_creada_por_LuXML",IF(ISERROR(MATCH(INDIRECT(ADDRESS(ROW()-G1388,7)),D:D,0)),J1388,INDIRECT(ADDRESS(MATCH(INDIRECT(ADDRESS(ROW()-G1388,7)),D:D,0),1))),J1388)</f>
        <v/>
      </c>
      <c r="L1388" s="7">
        <f t="shared" ca="1" si="243"/>
        <v>0</v>
      </c>
      <c r="M1388" s="7" t="str">
        <f t="shared" ca="1" si="245"/>
        <v/>
      </c>
      <c r="N1388" s="7">
        <f t="shared" ca="1" si="244"/>
        <v>0</v>
      </c>
      <c r="O1388" s="9" t="str">
        <f ca="1">IF(N1388&gt;-1,INDIRECT(ADDRESS(ROW(),13)),IF(N1388&lt;N1387,CONCATENATE("&lt;page-count count=",CHAR(34),1+LARGE(N:N,1)-LARGE(N:N,2),CHAR(34),"/&gt;"),INDIRECT(ADDRESS(ROW()-1,13))))</f>
        <v/>
      </c>
      <c r="P1388" s="1">
        <f>IF(ROW()&lt;$S$4+2,IF('XML a procesar'!A1387="",P1387,IF(MID('XML a procesar'!A1387,1,1)="&lt;",P1387,P1387+1)),P1387)</f>
        <v>1</v>
      </c>
    </row>
    <row r="1389" spans="1:16" x14ac:dyDescent="0.25">
      <c r="A1389" s="1" t="str">
        <f>IF('XML a procesar'!A1388&gt;0,'XML a procesar'!A1388,"")</f>
        <v/>
      </c>
      <c r="B1389" s="7">
        <f t="shared" si="238"/>
        <v>0</v>
      </c>
      <c r="C1389" s="1">
        <f t="shared" si="246"/>
        <v>0</v>
      </c>
      <c r="D1389" s="1">
        <f t="shared" si="247"/>
        <v>0</v>
      </c>
      <c r="E1389" s="1">
        <f t="shared" si="248"/>
        <v>0</v>
      </c>
      <c r="F1389" s="1" t="str">
        <f t="shared" ca="1" si="239"/>
        <v/>
      </c>
      <c r="G1389" s="1">
        <f t="shared" ca="1" si="240"/>
        <v>0</v>
      </c>
      <c r="H1389" s="1">
        <f ca="1">IF(AND(G1388&gt;0,G1389&gt;G1388,NOT(ISERROR(MATCH(G1388,D:D,0)))),H1388+1,H1388)</f>
        <v>0</v>
      </c>
      <c r="I1389" s="1">
        <f t="shared" ca="1" si="241"/>
        <v>0</v>
      </c>
      <c r="J1389" s="7" t="str">
        <f t="shared" ca="1" si="242"/>
        <v/>
      </c>
      <c r="K1389" s="1" t="str">
        <f ca="1">IF(J1389="Linea_para_MAIL_creada_por_LuXML",IF(ISERROR(MATCH(INDIRECT(ADDRESS(ROW()-G1389,7)),D:D,0)),J1389,INDIRECT(ADDRESS(MATCH(INDIRECT(ADDRESS(ROW()-G1389,7)),D:D,0),1))),J1389)</f>
        <v/>
      </c>
      <c r="L1389" s="7">
        <f t="shared" ca="1" si="243"/>
        <v>0</v>
      </c>
      <c r="M1389" s="7" t="str">
        <f t="shared" ca="1" si="245"/>
        <v/>
      </c>
      <c r="N1389" s="7">
        <f t="shared" ca="1" si="244"/>
        <v>0</v>
      </c>
      <c r="O1389" s="9" t="str">
        <f ca="1">IF(N1389&gt;-1,INDIRECT(ADDRESS(ROW(),13)),IF(N1389&lt;N1388,CONCATENATE("&lt;page-count count=",CHAR(34),1+LARGE(N:N,1)-LARGE(N:N,2),CHAR(34),"/&gt;"),INDIRECT(ADDRESS(ROW()-1,13))))</f>
        <v/>
      </c>
      <c r="P1389" s="1">
        <f>IF(ROW()&lt;$S$4+2,IF('XML a procesar'!A1388="",P1388,IF(MID('XML a procesar'!A1388,1,1)="&lt;",P1388,P1388+1)),P1388)</f>
        <v>1</v>
      </c>
    </row>
    <row r="1390" spans="1:16" x14ac:dyDescent="0.25">
      <c r="A1390" s="1" t="str">
        <f>IF('XML a procesar'!A1389&gt;0,'XML a procesar'!A1389,"")</f>
        <v/>
      </c>
      <c r="B1390" s="7">
        <f t="shared" si="238"/>
        <v>0</v>
      </c>
      <c r="C1390" s="1">
        <f t="shared" si="246"/>
        <v>0</v>
      </c>
      <c r="D1390" s="1">
        <f t="shared" si="247"/>
        <v>0</v>
      </c>
      <c r="E1390" s="1">
        <f t="shared" si="248"/>
        <v>0</v>
      </c>
      <c r="F1390" s="1" t="str">
        <f t="shared" ca="1" si="239"/>
        <v/>
      </c>
      <c r="G1390" s="1">
        <f t="shared" ca="1" si="240"/>
        <v>0</v>
      </c>
      <c r="H1390" s="1">
        <f ca="1">IF(AND(G1389&gt;0,G1390&gt;G1389,NOT(ISERROR(MATCH(G1389,D:D,0)))),H1389+1,H1389)</f>
        <v>0</v>
      </c>
      <c r="I1390" s="1">
        <f t="shared" ca="1" si="241"/>
        <v>0</v>
      </c>
      <c r="J1390" s="7" t="str">
        <f t="shared" ca="1" si="242"/>
        <v/>
      </c>
      <c r="K1390" s="1" t="str">
        <f ca="1">IF(J1390="Linea_para_MAIL_creada_por_LuXML",IF(ISERROR(MATCH(INDIRECT(ADDRESS(ROW()-G1390,7)),D:D,0)),J1390,INDIRECT(ADDRESS(MATCH(INDIRECT(ADDRESS(ROW()-G1390,7)),D:D,0),1))),J1390)</f>
        <v/>
      </c>
      <c r="L1390" s="7">
        <f t="shared" ca="1" si="243"/>
        <v>0</v>
      </c>
      <c r="M1390" s="7" t="str">
        <f t="shared" ca="1" si="245"/>
        <v/>
      </c>
      <c r="N1390" s="7">
        <f t="shared" ca="1" si="244"/>
        <v>0</v>
      </c>
      <c r="O1390" s="9" t="str">
        <f ca="1">IF(N1390&gt;-1,INDIRECT(ADDRESS(ROW(),13)),IF(N1390&lt;N1389,CONCATENATE("&lt;page-count count=",CHAR(34),1+LARGE(N:N,1)-LARGE(N:N,2),CHAR(34),"/&gt;"),INDIRECT(ADDRESS(ROW()-1,13))))</f>
        <v/>
      </c>
      <c r="P1390" s="1">
        <f>IF(ROW()&lt;$S$4+2,IF('XML a procesar'!A1389="",P1389,IF(MID('XML a procesar'!A1389,1,1)="&lt;",P1389,P1389+1)),P1389)</f>
        <v>1</v>
      </c>
    </row>
    <row r="1391" spans="1:16" x14ac:dyDescent="0.25">
      <c r="A1391" s="1" t="str">
        <f>IF('XML a procesar'!A1390&gt;0,'XML a procesar'!A1390,"")</f>
        <v/>
      </c>
      <c r="B1391" s="7">
        <f t="shared" si="238"/>
        <v>0</v>
      </c>
      <c r="C1391" s="1">
        <f t="shared" si="246"/>
        <v>0</v>
      </c>
      <c r="D1391" s="1">
        <f t="shared" si="247"/>
        <v>0</v>
      </c>
      <c r="E1391" s="1">
        <f t="shared" si="248"/>
        <v>0</v>
      </c>
      <c r="F1391" s="1" t="str">
        <f t="shared" ca="1" si="239"/>
        <v/>
      </c>
      <c r="G1391" s="1">
        <f t="shared" ca="1" si="240"/>
        <v>0</v>
      </c>
      <c r="H1391" s="1">
        <f ca="1">IF(AND(G1390&gt;0,G1391&gt;G1390,NOT(ISERROR(MATCH(G1390,D:D,0)))),H1390+1,H1390)</f>
        <v>0</v>
      </c>
      <c r="I1391" s="1">
        <f t="shared" ca="1" si="241"/>
        <v>0</v>
      </c>
      <c r="J1391" s="7" t="str">
        <f t="shared" ca="1" si="242"/>
        <v/>
      </c>
      <c r="K1391" s="1" t="str">
        <f ca="1">IF(J1391="Linea_para_MAIL_creada_por_LuXML",IF(ISERROR(MATCH(INDIRECT(ADDRESS(ROW()-G1391,7)),D:D,0)),J1391,INDIRECT(ADDRESS(MATCH(INDIRECT(ADDRESS(ROW()-G1391,7)),D:D,0),1))),J1391)</f>
        <v/>
      </c>
      <c r="L1391" s="7">
        <f t="shared" ca="1" si="243"/>
        <v>0</v>
      </c>
      <c r="M1391" s="7" t="str">
        <f t="shared" ca="1" si="245"/>
        <v/>
      </c>
      <c r="N1391" s="7">
        <f t="shared" ca="1" si="244"/>
        <v>0</v>
      </c>
      <c r="O1391" s="9" t="str">
        <f ca="1">IF(N1391&gt;-1,INDIRECT(ADDRESS(ROW(),13)),IF(N1391&lt;N1390,CONCATENATE("&lt;page-count count=",CHAR(34),1+LARGE(N:N,1)-LARGE(N:N,2),CHAR(34),"/&gt;"),INDIRECT(ADDRESS(ROW()-1,13))))</f>
        <v/>
      </c>
      <c r="P1391" s="1">
        <f>IF(ROW()&lt;$S$4+2,IF('XML a procesar'!A1390="",P1390,IF(MID('XML a procesar'!A1390,1,1)="&lt;",P1390,P1390+1)),P1390)</f>
        <v>1</v>
      </c>
    </row>
    <row r="1392" spans="1:16" x14ac:dyDescent="0.25">
      <c r="A1392" s="1" t="str">
        <f>IF('XML a procesar'!A1391&gt;0,'XML a procesar'!A1391,"")</f>
        <v/>
      </c>
      <c r="B1392" s="7">
        <f t="shared" si="238"/>
        <v>0</v>
      </c>
      <c r="C1392" s="1">
        <f t="shared" si="246"/>
        <v>0</v>
      </c>
      <c r="D1392" s="1">
        <f t="shared" si="247"/>
        <v>0</v>
      </c>
      <c r="E1392" s="1">
        <f t="shared" si="248"/>
        <v>0</v>
      </c>
      <c r="F1392" s="1" t="str">
        <f t="shared" ca="1" si="239"/>
        <v/>
      </c>
      <c r="G1392" s="1">
        <f t="shared" ca="1" si="240"/>
        <v>0</v>
      </c>
      <c r="H1392" s="1">
        <f ca="1">IF(AND(G1391&gt;0,G1392&gt;G1391,NOT(ISERROR(MATCH(G1391,D:D,0)))),H1391+1,H1391)</f>
        <v>0</v>
      </c>
      <c r="I1392" s="1">
        <f t="shared" ca="1" si="241"/>
        <v>0</v>
      </c>
      <c r="J1392" s="7" t="str">
        <f t="shared" ca="1" si="242"/>
        <v/>
      </c>
      <c r="K1392" s="1" t="str">
        <f ca="1">IF(J1392="Linea_para_MAIL_creada_por_LuXML",IF(ISERROR(MATCH(INDIRECT(ADDRESS(ROW()-G1392,7)),D:D,0)),J1392,INDIRECT(ADDRESS(MATCH(INDIRECT(ADDRESS(ROW()-G1392,7)),D:D,0),1))),J1392)</f>
        <v/>
      </c>
      <c r="L1392" s="7">
        <f t="shared" ca="1" si="243"/>
        <v>0</v>
      </c>
      <c r="M1392" s="7" t="str">
        <f t="shared" ca="1" si="245"/>
        <v/>
      </c>
      <c r="N1392" s="7">
        <f t="shared" ca="1" si="244"/>
        <v>0</v>
      </c>
      <c r="O1392" s="9" t="str">
        <f ca="1">IF(N1392&gt;-1,INDIRECT(ADDRESS(ROW(),13)),IF(N1392&lt;N1391,CONCATENATE("&lt;page-count count=",CHAR(34),1+LARGE(N:N,1)-LARGE(N:N,2),CHAR(34),"/&gt;"),INDIRECT(ADDRESS(ROW()-1,13))))</f>
        <v/>
      </c>
      <c r="P1392" s="1">
        <f>IF(ROW()&lt;$S$4+2,IF('XML a procesar'!A1391="",P1391,IF(MID('XML a procesar'!A1391,1,1)="&lt;",P1391,P1391+1)),P1391)</f>
        <v>1</v>
      </c>
    </row>
    <row r="1393" spans="1:16" x14ac:dyDescent="0.25">
      <c r="A1393" s="1" t="str">
        <f>IF('XML a procesar'!A1392&gt;0,'XML a procesar'!A1392,"")</f>
        <v/>
      </c>
      <c r="B1393" s="7">
        <f t="shared" si="238"/>
        <v>0</v>
      </c>
      <c r="C1393" s="1">
        <f t="shared" si="246"/>
        <v>0</v>
      </c>
      <c r="D1393" s="1">
        <f t="shared" si="247"/>
        <v>0</v>
      </c>
      <c r="E1393" s="1">
        <f t="shared" si="248"/>
        <v>0</v>
      </c>
      <c r="F1393" s="1" t="str">
        <f t="shared" ca="1" si="239"/>
        <v/>
      </c>
      <c r="G1393" s="1">
        <f t="shared" ca="1" si="240"/>
        <v>0</v>
      </c>
      <c r="H1393" s="1">
        <f ca="1">IF(AND(G1392&gt;0,G1393&gt;G1392,NOT(ISERROR(MATCH(G1392,D:D,0)))),H1392+1,H1392)</f>
        <v>0</v>
      </c>
      <c r="I1393" s="1">
        <f t="shared" ca="1" si="241"/>
        <v>0</v>
      </c>
      <c r="J1393" s="7" t="str">
        <f t="shared" ca="1" si="242"/>
        <v/>
      </c>
      <c r="K1393" s="1" t="str">
        <f ca="1">IF(J1393="Linea_para_MAIL_creada_por_LuXML",IF(ISERROR(MATCH(INDIRECT(ADDRESS(ROW()-G1393,7)),D:D,0)),J1393,INDIRECT(ADDRESS(MATCH(INDIRECT(ADDRESS(ROW()-G1393,7)),D:D,0),1))),J1393)</f>
        <v/>
      </c>
      <c r="L1393" s="7">
        <f t="shared" ca="1" si="243"/>
        <v>0</v>
      </c>
      <c r="M1393" s="7" t="str">
        <f t="shared" ca="1" si="245"/>
        <v/>
      </c>
      <c r="N1393" s="7">
        <f t="shared" ca="1" si="244"/>
        <v>0</v>
      </c>
      <c r="O1393" s="9" t="str">
        <f ca="1">IF(N1393&gt;-1,INDIRECT(ADDRESS(ROW(),13)),IF(N1393&lt;N1392,CONCATENATE("&lt;page-count count=",CHAR(34),1+LARGE(N:N,1)-LARGE(N:N,2),CHAR(34),"/&gt;"),INDIRECT(ADDRESS(ROW()-1,13))))</f>
        <v/>
      </c>
      <c r="P1393" s="1">
        <f>IF(ROW()&lt;$S$4+2,IF('XML a procesar'!A1392="",P1392,IF(MID('XML a procesar'!A1392,1,1)="&lt;",P1392,P1392+1)),P1392)</f>
        <v>1</v>
      </c>
    </row>
    <row r="1394" spans="1:16" x14ac:dyDescent="0.25">
      <c r="A1394" s="1" t="str">
        <f>IF('XML a procesar'!A1393&gt;0,'XML a procesar'!A1393,"")</f>
        <v/>
      </c>
      <c r="B1394" s="7">
        <f t="shared" si="238"/>
        <v>0</v>
      </c>
      <c r="C1394" s="1">
        <f t="shared" si="246"/>
        <v>0</v>
      </c>
      <c r="D1394" s="1">
        <f t="shared" si="247"/>
        <v>0</v>
      </c>
      <c r="E1394" s="1">
        <f t="shared" si="248"/>
        <v>0</v>
      </c>
      <c r="F1394" s="1" t="str">
        <f t="shared" ca="1" si="239"/>
        <v/>
      </c>
      <c r="G1394" s="1">
        <f t="shared" ca="1" si="240"/>
        <v>0</v>
      </c>
      <c r="H1394" s="1">
        <f ca="1">IF(AND(G1393&gt;0,G1394&gt;G1393,NOT(ISERROR(MATCH(G1393,D:D,0)))),H1393+1,H1393)</f>
        <v>0</v>
      </c>
      <c r="I1394" s="1">
        <f t="shared" ca="1" si="241"/>
        <v>0</v>
      </c>
      <c r="J1394" s="7" t="str">
        <f t="shared" ca="1" si="242"/>
        <v/>
      </c>
      <c r="K1394" s="1" t="str">
        <f ca="1">IF(J1394="Linea_para_MAIL_creada_por_LuXML",IF(ISERROR(MATCH(INDIRECT(ADDRESS(ROW()-G1394,7)),D:D,0)),J1394,INDIRECT(ADDRESS(MATCH(INDIRECT(ADDRESS(ROW()-G1394,7)),D:D,0),1))),J1394)</f>
        <v/>
      </c>
      <c r="L1394" s="7">
        <f t="shared" ca="1" si="243"/>
        <v>0</v>
      </c>
      <c r="M1394" s="7" t="str">
        <f t="shared" ca="1" si="245"/>
        <v/>
      </c>
      <c r="N1394" s="7">
        <f t="shared" ca="1" si="244"/>
        <v>0</v>
      </c>
      <c r="O1394" s="9" t="str">
        <f ca="1">IF(N1394&gt;-1,INDIRECT(ADDRESS(ROW(),13)),IF(N1394&lt;N1393,CONCATENATE("&lt;page-count count=",CHAR(34),1+LARGE(N:N,1)-LARGE(N:N,2),CHAR(34),"/&gt;"),INDIRECT(ADDRESS(ROW()-1,13))))</f>
        <v/>
      </c>
      <c r="P1394" s="1">
        <f>IF(ROW()&lt;$S$4+2,IF('XML a procesar'!A1393="",P1393,IF(MID('XML a procesar'!A1393,1,1)="&lt;",P1393,P1393+1)),P1393)</f>
        <v>1</v>
      </c>
    </row>
    <row r="1395" spans="1:16" x14ac:dyDescent="0.25">
      <c r="A1395" s="1" t="str">
        <f>IF('XML a procesar'!A1394&gt;0,'XML a procesar'!A1394,"")</f>
        <v/>
      </c>
      <c r="B1395" s="7">
        <f t="shared" si="238"/>
        <v>0</v>
      </c>
      <c r="C1395" s="1">
        <f t="shared" si="246"/>
        <v>0</v>
      </c>
      <c r="D1395" s="1">
        <f t="shared" si="247"/>
        <v>0</v>
      </c>
      <c r="E1395" s="1">
        <f t="shared" si="248"/>
        <v>0</v>
      </c>
      <c r="F1395" s="1" t="str">
        <f t="shared" ca="1" si="239"/>
        <v/>
      </c>
      <c r="G1395" s="1">
        <f t="shared" ca="1" si="240"/>
        <v>0</v>
      </c>
      <c r="H1395" s="1">
        <f ca="1">IF(AND(G1394&gt;0,G1395&gt;G1394,NOT(ISERROR(MATCH(G1394,D:D,0)))),H1394+1,H1394)</f>
        <v>0</v>
      </c>
      <c r="I1395" s="1">
        <f t="shared" ca="1" si="241"/>
        <v>0</v>
      </c>
      <c r="J1395" s="7" t="str">
        <f t="shared" ca="1" si="242"/>
        <v/>
      </c>
      <c r="K1395" s="1" t="str">
        <f ca="1">IF(J1395="Linea_para_MAIL_creada_por_LuXML",IF(ISERROR(MATCH(INDIRECT(ADDRESS(ROW()-G1395,7)),D:D,0)),J1395,INDIRECT(ADDRESS(MATCH(INDIRECT(ADDRESS(ROW()-G1395,7)),D:D,0),1))),J1395)</f>
        <v/>
      </c>
      <c r="L1395" s="7">
        <f t="shared" ca="1" si="243"/>
        <v>0</v>
      </c>
      <c r="M1395" s="7" t="str">
        <f t="shared" ca="1" si="245"/>
        <v/>
      </c>
      <c r="N1395" s="7">
        <f t="shared" ca="1" si="244"/>
        <v>0</v>
      </c>
      <c r="O1395" s="9" t="str">
        <f ca="1">IF(N1395&gt;-1,INDIRECT(ADDRESS(ROW(),13)),IF(N1395&lt;N1394,CONCATENATE("&lt;page-count count=",CHAR(34),1+LARGE(N:N,1)-LARGE(N:N,2),CHAR(34),"/&gt;"),INDIRECT(ADDRESS(ROW()-1,13))))</f>
        <v/>
      </c>
      <c r="P1395" s="1">
        <f>IF(ROW()&lt;$S$4+2,IF('XML a procesar'!A1394="",P1394,IF(MID('XML a procesar'!A1394,1,1)="&lt;",P1394,P1394+1)),P1394)</f>
        <v>1</v>
      </c>
    </row>
    <row r="1396" spans="1:16" x14ac:dyDescent="0.25">
      <c r="A1396" s="1" t="str">
        <f>IF('XML a procesar'!A1395&gt;0,'XML a procesar'!A1395,"")</f>
        <v/>
      </c>
      <c r="B1396" s="7">
        <f t="shared" si="238"/>
        <v>0</v>
      </c>
      <c r="C1396" s="1">
        <f t="shared" si="246"/>
        <v>0</v>
      </c>
      <c r="D1396" s="1">
        <f t="shared" si="247"/>
        <v>0</v>
      </c>
      <c r="E1396" s="1">
        <f t="shared" si="248"/>
        <v>0</v>
      </c>
      <c r="F1396" s="1" t="str">
        <f t="shared" ca="1" si="239"/>
        <v/>
      </c>
      <c r="G1396" s="1">
        <f t="shared" ca="1" si="240"/>
        <v>0</v>
      </c>
      <c r="H1396" s="1">
        <f ca="1">IF(AND(G1395&gt;0,G1396&gt;G1395,NOT(ISERROR(MATCH(G1395,D:D,0)))),H1395+1,H1395)</f>
        <v>0</v>
      </c>
      <c r="I1396" s="1">
        <f t="shared" ca="1" si="241"/>
        <v>0</v>
      </c>
      <c r="J1396" s="7" t="str">
        <f t="shared" ca="1" si="242"/>
        <v/>
      </c>
      <c r="K1396" s="1" t="str">
        <f ca="1">IF(J1396="Linea_para_MAIL_creada_por_LuXML",IF(ISERROR(MATCH(INDIRECT(ADDRESS(ROW()-G1396,7)),D:D,0)),J1396,INDIRECT(ADDRESS(MATCH(INDIRECT(ADDRESS(ROW()-G1396,7)),D:D,0),1))),J1396)</f>
        <v/>
      </c>
      <c r="L1396" s="7">
        <f t="shared" ca="1" si="243"/>
        <v>0</v>
      </c>
      <c r="M1396" s="7" t="str">
        <f t="shared" ca="1" si="245"/>
        <v/>
      </c>
      <c r="N1396" s="7">
        <f t="shared" ca="1" si="244"/>
        <v>0</v>
      </c>
      <c r="O1396" s="9" t="str">
        <f ca="1">IF(N1396&gt;-1,INDIRECT(ADDRESS(ROW(),13)),IF(N1396&lt;N1395,CONCATENATE("&lt;page-count count=",CHAR(34),1+LARGE(N:N,1)-LARGE(N:N,2),CHAR(34),"/&gt;"),INDIRECT(ADDRESS(ROW()-1,13))))</f>
        <v/>
      </c>
      <c r="P1396" s="1">
        <f>IF(ROW()&lt;$S$4+2,IF('XML a procesar'!A1395="",P1395,IF(MID('XML a procesar'!A1395,1,1)="&lt;",P1395,P1395+1)),P1395)</f>
        <v>1</v>
      </c>
    </row>
    <row r="1397" spans="1:16" x14ac:dyDescent="0.25">
      <c r="A1397" s="1" t="str">
        <f>IF('XML a procesar'!A1396&gt;0,'XML a procesar'!A1396,"")</f>
        <v/>
      </c>
      <c r="B1397" s="7">
        <f t="shared" si="238"/>
        <v>0</v>
      </c>
      <c r="C1397" s="1">
        <f t="shared" si="246"/>
        <v>0</v>
      </c>
      <c r="D1397" s="1">
        <f t="shared" si="247"/>
        <v>0</v>
      </c>
      <c r="E1397" s="1">
        <f t="shared" si="248"/>
        <v>0</v>
      </c>
      <c r="F1397" s="1" t="str">
        <f t="shared" ca="1" si="239"/>
        <v/>
      </c>
      <c r="G1397" s="1">
        <f t="shared" ca="1" si="240"/>
        <v>0</v>
      </c>
      <c r="H1397" s="1">
        <f ca="1">IF(AND(G1396&gt;0,G1397&gt;G1396,NOT(ISERROR(MATCH(G1396,D:D,0)))),H1396+1,H1396)</f>
        <v>0</v>
      </c>
      <c r="I1397" s="1">
        <f t="shared" ca="1" si="241"/>
        <v>0</v>
      </c>
      <c r="J1397" s="7" t="str">
        <f t="shared" ca="1" si="242"/>
        <v/>
      </c>
      <c r="K1397" s="1" t="str">
        <f ca="1">IF(J1397="Linea_para_MAIL_creada_por_LuXML",IF(ISERROR(MATCH(INDIRECT(ADDRESS(ROW()-G1397,7)),D:D,0)),J1397,INDIRECT(ADDRESS(MATCH(INDIRECT(ADDRESS(ROW()-G1397,7)),D:D,0),1))),J1397)</f>
        <v/>
      </c>
      <c r="L1397" s="7">
        <f t="shared" ca="1" si="243"/>
        <v>0</v>
      </c>
      <c r="M1397" s="7" t="str">
        <f t="shared" ca="1" si="245"/>
        <v/>
      </c>
      <c r="N1397" s="7">
        <f t="shared" ca="1" si="244"/>
        <v>0</v>
      </c>
      <c r="O1397" s="9" t="str">
        <f ca="1">IF(N1397&gt;-1,INDIRECT(ADDRESS(ROW(),13)),IF(N1397&lt;N1396,CONCATENATE("&lt;page-count count=",CHAR(34),1+LARGE(N:N,1)-LARGE(N:N,2),CHAR(34),"/&gt;"),INDIRECT(ADDRESS(ROW()-1,13))))</f>
        <v/>
      </c>
      <c r="P1397" s="1">
        <f>IF(ROW()&lt;$S$4+2,IF('XML a procesar'!A1396="",P1396,IF(MID('XML a procesar'!A1396,1,1)="&lt;",P1396,P1396+1)),P1396)</f>
        <v>1</v>
      </c>
    </row>
    <row r="1398" spans="1:16" x14ac:dyDescent="0.25">
      <c r="A1398" s="1" t="str">
        <f>IF('XML a procesar'!A1397&gt;0,'XML a procesar'!A1397,"")</f>
        <v/>
      </c>
      <c r="B1398" s="7">
        <f t="shared" si="238"/>
        <v>0</v>
      </c>
      <c r="C1398" s="1">
        <f t="shared" si="246"/>
        <v>0</v>
      </c>
      <c r="D1398" s="1">
        <f t="shared" si="247"/>
        <v>0</v>
      </c>
      <c r="E1398" s="1">
        <f t="shared" si="248"/>
        <v>0</v>
      </c>
      <c r="F1398" s="1" t="str">
        <f t="shared" ca="1" si="239"/>
        <v/>
      </c>
      <c r="G1398" s="1">
        <f t="shared" ca="1" si="240"/>
        <v>0</v>
      </c>
      <c r="H1398" s="1">
        <f ca="1">IF(AND(G1397&gt;0,G1398&gt;G1397,NOT(ISERROR(MATCH(G1397,D:D,0)))),H1397+1,H1397)</f>
        <v>0</v>
      </c>
      <c r="I1398" s="1">
        <f t="shared" ca="1" si="241"/>
        <v>0</v>
      </c>
      <c r="J1398" s="7" t="str">
        <f t="shared" ca="1" si="242"/>
        <v/>
      </c>
      <c r="K1398" s="1" t="str">
        <f ca="1">IF(J1398="Linea_para_MAIL_creada_por_LuXML",IF(ISERROR(MATCH(INDIRECT(ADDRESS(ROW()-G1398,7)),D:D,0)),J1398,INDIRECT(ADDRESS(MATCH(INDIRECT(ADDRESS(ROW()-G1398,7)),D:D,0),1))),J1398)</f>
        <v/>
      </c>
      <c r="L1398" s="7">
        <f t="shared" ca="1" si="243"/>
        <v>0</v>
      </c>
      <c r="M1398" s="7" t="str">
        <f t="shared" ca="1" si="245"/>
        <v/>
      </c>
      <c r="N1398" s="7">
        <f t="shared" ca="1" si="244"/>
        <v>0</v>
      </c>
      <c r="O1398" s="9" t="str">
        <f ca="1">IF(N1398&gt;-1,INDIRECT(ADDRESS(ROW(),13)),IF(N1398&lt;N1397,CONCATENATE("&lt;page-count count=",CHAR(34),1+LARGE(N:N,1)-LARGE(N:N,2),CHAR(34),"/&gt;"),INDIRECT(ADDRESS(ROW()-1,13))))</f>
        <v/>
      </c>
      <c r="P1398" s="1">
        <f>IF(ROW()&lt;$S$4+2,IF('XML a procesar'!A1397="",P1397,IF(MID('XML a procesar'!A1397,1,1)="&lt;",P1397,P1397+1)),P1397)</f>
        <v>1</v>
      </c>
    </row>
    <row r="1399" spans="1:16" x14ac:dyDescent="0.25">
      <c r="A1399" s="1" t="str">
        <f>IF('XML a procesar'!A1398&gt;0,'XML a procesar'!A1398,"")</f>
        <v/>
      </c>
      <c r="B1399" s="7">
        <f t="shared" si="238"/>
        <v>0</v>
      </c>
      <c r="C1399" s="1">
        <f t="shared" si="246"/>
        <v>0</v>
      </c>
      <c r="D1399" s="1">
        <f t="shared" si="247"/>
        <v>0</v>
      </c>
      <c r="E1399" s="1">
        <f t="shared" si="248"/>
        <v>0</v>
      </c>
      <c r="F1399" s="1" t="str">
        <f t="shared" ca="1" si="239"/>
        <v/>
      </c>
      <c r="G1399" s="1">
        <f t="shared" ca="1" si="240"/>
        <v>0</v>
      </c>
      <c r="H1399" s="1">
        <f ca="1">IF(AND(G1398&gt;0,G1399&gt;G1398,NOT(ISERROR(MATCH(G1398,D:D,0)))),H1398+1,H1398)</f>
        <v>0</v>
      </c>
      <c r="I1399" s="1">
        <f t="shared" ca="1" si="241"/>
        <v>0</v>
      </c>
      <c r="J1399" s="7" t="str">
        <f t="shared" ca="1" si="242"/>
        <v/>
      </c>
      <c r="K1399" s="1" t="str">
        <f ca="1">IF(J1399="Linea_para_MAIL_creada_por_LuXML",IF(ISERROR(MATCH(INDIRECT(ADDRESS(ROW()-G1399,7)),D:D,0)),J1399,INDIRECT(ADDRESS(MATCH(INDIRECT(ADDRESS(ROW()-G1399,7)),D:D,0),1))),J1399)</f>
        <v/>
      </c>
      <c r="L1399" s="7">
        <f t="shared" ca="1" si="243"/>
        <v>0</v>
      </c>
      <c r="M1399" s="7" t="str">
        <f t="shared" ca="1" si="245"/>
        <v/>
      </c>
      <c r="N1399" s="7">
        <f t="shared" ca="1" si="244"/>
        <v>0</v>
      </c>
      <c r="O1399" s="9" t="str">
        <f ca="1">IF(N1399&gt;-1,INDIRECT(ADDRESS(ROW(),13)),IF(N1399&lt;N1398,CONCATENATE("&lt;page-count count=",CHAR(34),1+LARGE(N:N,1)-LARGE(N:N,2),CHAR(34),"/&gt;"),INDIRECT(ADDRESS(ROW()-1,13))))</f>
        <v/>
      </c>
      <c r="P1399" s="1">
        <f>IF(ROW()&lt;$S$4+2,IF('XML a procesar'!A1398="",P1398,IF(MID('XML a procesar'!A1398,1,1)="&lt;",P1398,P1398+1)),P1398)</f>
        <v>1</v>
      </c>
    </row>
    <row r="1400" spans="1:16" x14ac:dyDescent="0.25">
      <c r="A1400" s="1" t="str">
        <f>IF('XML a procesar'!A1399&gt;0,'XML a procesar'!A1399,"")</f>
        <v/>
      </c>
      <c r="B1400" s="7">
        <f t="shared" si="238"/>
        <v>0</v>
      </c>
      <c r="C1400" s="1">
        <f t="shared" si="246"/>
        <v>0</v>
      </c>
      <c r="D1400" s="1">
        <f t="shared" si="247"/>
        <v>0</v>
      </c>
      <c r="E1400" s="1">
        <f t="shared" si="248"/>
        <v>0</v>
      </c>
      <c r="F1400" s="1" t="str">
        <f t="shared" ca="1" si="239"/>
        <v/>
      </c>
      <c r="G1400" s="1">
        <f t="shared" ca="1" si="240"/>
        <v>0</v>
      </c>
      <c r="H1400" s="1">
        <f ca="1">IF(AND(G1399&gt;0,G1400&gt;G1399,NOT(ISERROR(MATCH(G1399,D:D,0)))),H1399+1,H1399)</f>
        <v>0</v>
      </c>
      <c r="I1400" s="1">
        <f t="shared" ca="1" si="241"/>
        <v>0</v>
      </c>
      <c r="J1400" s="7" t="str">
        <f t="shared" ca="1" si="242"/>
        <v/>
      </c>
      <c r="K1400" s="1" t="str">
        <f ca="1">IF(J1400="Linea_para_MAIL_creada_por_LuXML",IF(ISERROR(MATCH(INDIRECT(ADDRESS(ROW()-G1400,7)),D:D,0)),J1400,INDIRECT(ADDRESS(MATCH(INDIRECT(ADDRESS(ROW()-G1400,7)),D:D,0),1))),J1400)</f>
        <v/>
      </c>
      <c r="L1400" s="7">
        <f t="shared" ca="1" si="243"/>
        <v>0</v>
      </c>
      <c r="M1400" s="7" t="str">
        <f t="shared" ca="1" si="245"/>
        <v/>
      </c>
      <c r="N1400" s="7">
        <f t="shared" ca="1" si="244"/>
        <v>0</v>
      </c>
      <c r="O1400" s="9" t="str">
        <f ca="1">IF(N1400&gt;-1,INDIRECT(ADDRESS(ROW(),13)),IF(N1400&lt;N1399,CONCATENATE("&lt;page-count count=",CHAR(34),1+LARGE(N:N,1)-LARGE(N:N,2),CHAR(34),"/&gt;"),INDIRECT(ADDRESS(ROW()-1,13))))</f>
        <v/>
      </c>
      <c r="P1400" s="1">
        <f>IF(ROW()&lt;$S$4+2,IF('XML a procesar'!A1399="",P1399,IF(MID('XML a procesar'!A1399,1,1)="&lt;",P1399,P1399+1)),P1399)</f>
        <v>1</v>
      </c>
    </row>
    <row r="1401" spans="1:16" x14ac:dyDescent="0.25">
      <c r="A1401" s="1" t="str">
        <f>IF('XML a procesar'!A1400&gt;0,'XML a procesar'!A1400,"")</f>
        <v/>
      </c>
      <c r="B1401" s="7">
        <f t="shared" si="238"/>
        <v>0</v>
      </c>
      <c r="C1401" s="1">
        <f t="shared" si="246"/>
        <v>0</v>
      </c>
      <c r="D1401" s="1">
        <f t="shared" si="247"/>
        <v>0</v>
      </c>
      <c r="E1401" s="1">
        <f t="shared" si="248"/>
        <v>0</v>
      </c>
      <c r="F1401" s="1" t="str">
        <f t="shared" ca="1" si="239"/>
        <v/>
      </c>
      <c r="G1401" s="1">
        <f t="shared" ca="1" si="240"/>
        <v>0</v>
      </c>
      <c r="H1401" s="1">
        <f ca="1">IF(AND(G1400&gt;0,G1401&gt;G1400,NOT(ISERROR(MATCH(G1400,D:D,0)))),H1400+1,H1400)</f>
        <v>0</v>
      </c>
      <c r="I1401" s="1">
        <f t="shared" ca="1" si="241"/>
        <v>0</v>
      </c>
      <c r="J1401" s="7" t="str">
        <f t="shared" ca="1" si="242"/>
        <v/>
      </c>
      <c r="K1401" s="1" t="str">
        <f ca="1">IF(J1401="Linea_para_MAIL_creada_por_LuXML",IF(ISERROR(MATCH(INDIRECT(ADDRESS(ROW()-G1401,7)),D:D,0)),J1401,INDIRECT(ADDRESS(MATCH(INDIRECT(ADDRESS(ROW()-G1401,7)),D:D,0),1))),J1401)</f>
        <v/>
      </c>
      <c r="L1401" s="7">
        <f t="shared" ca="1" si="243"/>
        <v>0</v>
      </c>
      <c r="M1401" s="7" t="str">
        <f t="shared" ca="1" si="245"/>
        <v/>
      </c>
      <c r="N1401" s="7">
        <f t="shared" ca="1" si="244"/>
        <v>0</v>
      </c>
      <c r="O1401" s="9" t="str">
        <f ca="1">IF(N1401&gt;-1,INDIRECT(ADDRESS(ROW(),13)),IF(N1401&lt;N1400,CONCATENATE("&lt;page-count count=",CHAR(34),1+LARGE(N:N,1)-LARGE(N:N,2),CHAR(34),"/&gt;"),INDIRECT(ADDRESS(ROW()-1,13))))</f>
        <v/>
      </c>
      <c r="P1401" s="1">
        <f>IF(ROW()&lt;$S$4+2,IF('XML a procesar'!A1400="",P1400,IF(MID('XML a procesar'!A1400,1,1)="&lt;",P1400,P1400+1)),P1400)</f>
        <v>1</v>
      </c>
    </row>
    <row r="1402" spans="1:16" x14ac:dyDescent="0.25">
      <c r="A1402" s="1" t="str">
        <f>IF('XML a procesar'!A1401&gt;0,'XML a procesar'!A1401,"")</f>
        <v/>
      </c>
      <c r="B1402" s="7">
        <f t="shared" si="238"/>
        <v>0</v>
      </c>
      <c r="C1402" s="1">
        <f t="shared" si="246"/>
        <v>0</v>
      </c>
      <c r="D1402" s="1">
        <f t="shared" si="247"/>
        <v>0</v>
      </c>
      <c r="E1402" s="1">
        <f t="shared" si="248"/>
        <v>0</v>
      </c>
      <c r="F1402" s="1" t="str">
        <f t="shared" ca="1" si="239"/>
        <v/>
      </c>
      <c r="G1402" s="1">
        <f t="shared" ca="1" si="240"/>
        <v>0</v>
      </c>
      <c r="H1402" s="1">
        <f ca="1">IF(AND(G1401&gt;0,G1402&gt;G1401,NOT(ISERROR(MATCH(G1401,D:D,0)))),H1401+1,H1401)</f>
        <v>0</v>
      </c>
      <c r="I1402" s="1">
        <f t="shared" ca="1" si="241"/>
        <v>0</v>
      </c>
      <c r="J1402" s="7" t="str">
        <f t="shared" ca="1" si="242"/>
        <v/>
      </c>
      <c r="K1402" s="1" t="str">
        <f ca="1">IF(J1402="Linea_para_MAIL_creada_por_LuXML",IF(ISERROR(MATCH(INDIRECT(ADDRESS(ROW()-G1402,7)),D:D,0)),J1402,INDIRECT(ADDRESS(MATCH(INDIRECT(ADDRESS(ROW()-G1402,7)),D:D,0),1))),J1402)</f>
        <v/>
      </c>
      <c r="L1402" s="7">
        <f t="shared" ca="1" si="243"/>
        <v>0</v>
      </c>
      <c r="M1402" s="7" t="str">
        <f t="shared" ca="1" si="245"/>
        <v/>
      </c>
      <c r="N1402" s="7">
        <f t="shared" ca="1" si="244"/>
        <v>0</v>
      </c>
      <c r="O1402" s="9" t="str">
        <f ca="1">IF(N1402&gt;-1,INDIRECT(ADDRESS(ROW(),13)),IF(N1402&lt;N1401,CONCATENATE("&lt;page-count count=",CHAR(34),1+LARGE(N:N,1)-LARGE(N:N,2),CHAR(34),"/&gt;"),INDIRECT(ADDRESS(ROW()-1,13))))</f>
        <v/>
      </c>
      <c r="P1402" s="1">
        <f>IF(ROW()&lt;$S$4+2,IF('XML a procesar'!A1401="",P1401,IF(MID('XML a procesar'!A1401,1,1)="&lt;",P1401,P1401+1)),P1401)</f>
        <v>1</v>
      </c>
    </row>
    <row r="1403" spans="1:16" x14ac:dyDescent="0.25">
      <c r="A1403" s="1" t="str">
        <f>IF('XML a procesar'!A1402&gt;0,'XML a procesar'!A1402,"")</f>
        <v/>
      </c>
      <c r="B1403" s="7">
        <f t="shared" si="238"/>
        <v>0</v>
      </c>
      <c r="C1403" s="1">
        <f t="shared" si="246"/>
        <v>0</v>
      </c>
      <c r="D1403" s="1">
        <f t="shared" si="247"/>
        <v>0</v>
      </c>
      <c r="E1403" s="1">
        <f t="shared" si="248"/>
        <v>0</v>
      </c>
      <c r="F1403" s="1" t="str">
        <f t="shared" ca="1" si="239"/>
        <v/>
      </c>
      <c r="G1403" s="1">
        <f t="shared" ca="1" si="240"/>
        <v>0</v>
      </c>
      <c r="H1403" s="1">
        <f ca="1">IF(AND(G1402&gt;0,G1403&gt;G1402,NOT(ISERROR(MATCH(G1402,D:D,0)))),H1402+1,H1402)</f>
        <v>0</v>
      </c>
      <c r="I1403" s="1">
        <f t="shared" ca="1" si="241"/>
        <v>0</v>
      </c>
      <c r="J1403" s="7" t="str">
        <f t="shared" ca="1" si="242"/>
        <v/>
      </c>
      <c r="K1403" s="1" t="str">
        <f ca="1">IF(J1403="Linea_para_MAIL_creada_por_LuXML",IF(ISERROR(MATCH(INDIRECT(ADDRESS(ROW()-G1403,7)),D:D,0)),J1403,INDIRECT(ADDRESS(MATCH(INDIRECT(ADDRESS(ROW()-G1403,7)),D:D,0),1))),J1403)</f>
        <v/>
      </c>
      <c r="L1403" s="7">
        <f t="shared" ca="1" si="243"/>
        <v>0</v>
      </c>
      <c r="M1403" s="7" t="str">
        <f t="shared" ca="1" si="245"/>
        <v/>
      </c>
      <c r="N1403" s="7">
        <f t="shared" ca="1" si="244"/>
        <v>0</v>
      </c>
      <c r="O1403" s="9" t="str">
        <f ca="1">IF(N1403&gt;-1,INDIRECT(ADDRESS(ROW(),13)),IF(N1403&lt;N1402,CONCATENATE("&lt;page-count count=",CHAR(34),1+LARGE(N:N,1)-LARGE(N:N,2),CHAR(34),"/&gt;"),INDIRECT(ADDRESS(ROW()-1,13))))</f>
        <v/>
      </c>
      <c r="P1403" s="1">
        <f>IF(ROW()&lt;$S$4+2,IF('XML a procesar'!A1402="",P1402,IF(MID('XML a procesar'!A1402,1,1)="&lt;",P1402,P1402+1)),P1402)</f>
        <v>1</v>
      </c>
    </row>
    <row r="1404" spans="1:16" x14ac:dyDescent="0.25">
      <c r="A1404" s="1" t="str">
        <f>IF('XML a procesar'!A1403&gt;0,'XML a procesar'!A1403,"")</f>
        <v/>
      </c>
      <c r="B1404" s="7">
        <f t="shared" si="238"/>
        <v>0</v>
      </c>
      <c r="C1404" s="1">
        <f t="shared" si="246"/>
        <v>0</v>
      </c>
      <c r="D1404" s="1">
        <f t="shared" si="247"/>
        <v>0</v>
      </c>
      <c r="E1404" s="1">
        <f t="shared" si="248"/>
        <v>0</v>
      </c>
      <c r="F1404" s="1" t="str">
        <f t="shared" ca="1" si="239"/>
        <v/>
      </c>
      <c r="G1404" s="1">
        <f t="shared" ca="1" si="240"/>
        <v>0</v>
      </c>
      <c r="H1404" s="1">
        <f ca="1">IF(AND(G1403&gt;0,G1404&gt;G1403,NOT(ISERROR(MATCH(G1403,D:D,0)))),H1403+1,H1403)</f>
        <v>0</v>
      </c>
      <c r="I1404" s="1">
        <f t="shared" ca="1" si="241"/>
        <v>0</v>
      </c>
      <c r="J1404" s="7" t="str">
        <f t="shared" ca="1" si="242"/>
        <v/>
      </c>
      <c r="K1404" s="1" t="str">
        <f ca="1">IF(J1404="Linea_para_MAIL_creada_por_LuXML",IF(ISERROR(MATCH(INDIRECT(ADDRESS(ROW()-G1404,7)),D:D,0)),J1404,INDIRECT(ADDRESS(MATCH(INDIRECT(ADDRESS(ROW()-G1404,7)),D:D,0),1))),J1404)</f>
        <v/>
      </c>
      <c r="L1404" s="7">
        <f t="shared" ca="1" si="243"/>
        <v>0</v>
      </c>
      <c r="M1404" s="7" t="str">
        <f t="shared" ca="1" si="245"/>
        <v/>
      </c>
      <c r="N1404" s="7">
        <f t="shared" ca="1" si="244"/>
        <v>0</v>
      </c>
      <c r="O1404" s="9" t="str">
        <f ca="1">IF(N1404&gt;-1,INDIRECT(ADDRESS(ROW(),13)),IF(N1404&lt;N1403,CONCATENATE("&lt;page-count count=",CHAR(34),1+LARGE(N:N,1)-LARGE(N:N,2),CHAR(34),"/&gt;"),INDIRECT(ADDRESS(ROW()-1,13))))</f>
        <v/>
      </c>
      <c r="P1404" s="1">
        <f>IF(ROW()&lt;$S$4+2,IF('XML a procesar'!A1403="",P1403,IF(MID('XML a procesar'!A1403,1,1)="&lt;",P1403,P1403+1)),P1403)</f>
        <v>1</v>
      </c>
    </row>
    <row r="1405" spans="1:16" x14ac:dyDescent="0.25">
      <c r="A1405" s="1" t="str">
        <f>IF('XML a procesar'!A1404&gt;0,'XML a procesar'!A1404,"")</f>
        <v/>
      </c>
      <c r="B1405" s="7">
        <f t="shared" si="238"/>
        <v>0</v>
      </c>
      <c r="C1405" s="1">
        <f t="shared" si="246"/>
        <v>0</v>
      </c>
      <c r="D1405" s="1">
        <f t="shared" si="247"/>
        <v>0</v>
      </c>
      <c r="E1405" s="1">
        <f t="shared" si="248"/>
        <v>0</v>
      </c>
      <c r="F1405" s="1" t="str">
        <f t="shared" ca="1" si="239"/>
        <v/>
      </c>
      <c r="G1405" s="1">
        <f t="shared" ca="1" si="240"/>
        <v>0</v>
      </c>
      <c r="H1405" s="1">
        <f ca="1">IF(AND(G1404&gt;0,G1405&gt;G1404,NOT(ISERROR(MATCH(G1404,D:D,0)))),H1404+1,H1404)</f>
        <v>0</v>
      </c>
      <c r="I1405" s="1">
        <f t="shared" ca="1" si="241"/>
        <v>0</v>
      </c>
      <c r="J1405" s="7" t="str">
        <f t="shared" ca="1" si="242"/>
        <v/>
      </c>
      <c r="K1405" s="1" t="str">
        <f ca="1">IF(J1405="Linea_para_MAIL_creada_por_LuXML",IF(ISERROR(MATCH(INDIRECT(ADDRESS(ROW()-G1405,7)),D:D,0)),J1405,INDIRECT(ADDRESS(MATCH(INDIRECT(ADDRESS(ROW()-G1405,7)),D:D,0),1))),J1405)</f>
        <v/>
      </c>
      <c r="L1405" s="7">
        <f t="shared" ca="1" si="243"/>
        <v>0</v>
      </c>
      <c r="M1405" s="7" t="str">
        <f t="shared" ca="1" si="245"/>
        <v/>
      </c>
      <c r="N1405" s="7">
        <f t="shared" ca="1" si="244"/>
        <v>0</v>
      </c>
      <c r="O1405" s="9" t="str">
        <f ca="1">IF(N1405&gt;-1,INDIRECT(ADDRESS(ROW(),13)),IF(N1405&lt;N1404,CONCATENATE("&lt;page-count count=",CHAR(34),1+LARGE(N:N,1)-LARGE(N:N,2),CHAR(34),"/&gt;"),INDIRECT(ADDRESS(ROW()-1,13))))</f>
        <v/>
      </c>
      <c r="P1405" s="1">
        <f>IF(ROW()&lt;$S$4+2,IF('XML a procesar'!A1404="",P1404,IF(MID('XML a procesar'!A1404,1,1)="&lt;",P1404,P1404+1)),P1404)</f>
        <v>1</v>
      </c>
    </row>
    <row r="1406" spans="1:16" x14ac:dyDescent="0.25">
      <c r="A1406" s="1" t="str">
        <f>IF('XML a procesar'!A1405&gt;0,'XML a procesar'!A1405,"")</f>
        <v/>
      </c>
      <c r="B1406" s="7">
        <f t="shared" si="238"/>
        <v>0</v>
      </c>
      <c r="C1406" s="1">
        <f t="shared" si="246"/>
        <v>0</v>
      </c>
      <c r="D1406" s="1">
        <f t="shared" si="247"/>
        <v>0</v>
      </c>
      <c r="E1406" s="1">
        <f t="shared" si="248"/>
        <v>0</v>
      </c>
      <c r="F1406" s="1" t="str">
        <f t="shared" ca="1" si="239"/>
        <v/>
      </c>
      <c r="G1406" s="1">
        <f t="shared" ca="1" si="240"/>
        <v>0</v>
      </c>
      <c r="H1406" s="1">
        <f ca="1">IF(AND(G1405&gt;0,G1406&gt;G1405,NOT(ISERROR(MATCH(G1405,D:D,0)))),H1405+1,H1405)</f>
        <v>0</v>
      </c>
      <c r="I1406" s="1">
        <f t="shared" ca="1" si="241"/>
        <v>0</v>
      </c>
      <c r="J1406" s="7" t="str">
        <f t="shared" ca="1" si="242"/>
        <v/>
      </c>
      <c r="K1406" s="1" t="str">
        <f ca="1">IF(J1406="Linea_para_MAIL_creada_por_LuXML",IF(ISERROR(MATCH(INDIRECT(ADDRESS(ROW()-G1406,7)),D:D,0)),J1406,INDIRECT(ADDRESS(MATCH(INDIRECT(ADDRESS(ROW()-G1406,7)),D:D,0),1))),J1406)</f>
        <v/>
      </c>
      <c r="L1406" s="7">
        <f t="shared" ca="1" si="243"/>
        <v>0</v>
      </c>
      <c r="M1406" s="7" t="str">
        <f t="shared" ca="1" si="245"/>
        <v/>
      </c>
      <c r="N1406" s="7">
        <f t="shared" ca="1" si="244"/>
        <v>0</v>
      </c>
      <c r="O1406" s="9" t="str">
        <f ca="1">IF(N1406&gt;-1,INDIRECT(ADDRESS(ROW(),13)),IF(N1406&lt;N1405,CONCATENATE("&lt;page-count count=",CHAR(34),1+LARGE(N:N,1)-LARGE(N:N,2),CHAR(34),"/&gt;"),INDIRECT(ADDRESS(ROW()-1,13))))</f>
        <v/>
      </c>
      <c r="P1406" s="1">
        <f>IF(ROW()&lt;$S$4+2,IF('XML a procesar'!A1405="",P1405,IF(MID('XML a procesar'!A1405,1,1)="&lt;",P1405,P1405+1)),P1405)</f>
        <v>1</v>
      </c>
    </row>
    <row r="1407" spans="1:16" x14ac:dyDescent="0.25">
      <c r="A1407" s="1" t="str">
        <f>IF('XML a procesar'!A1406&gt;0,'XML a procesar'!A1406,"")</f>
        <v/>
      </c>
      <c r="B1407" s="7">
        <f t="shared" si="238"/>
        <v>0</v>
      </c>
      <c r="C1407" s="1">
        <f t="shared" si="246"/>
        <v>0</v>
      </c>
      <c r="D1407" s="1">
        <f t="shared" si="247"/>
        <v>0</v>
      </c>
      <c r="E1407" s="1">
        <f t="shared" si="248"/>
        <v>0</v>
      </c>
      <c r="F1407" s="1" t="str">
        <f t="shared" ca="1" si="239"/>
        <v/>
      </c>
      <c r="G1407" s="1">
        <f t="shared" ca="1" si="240"/>
        <v>0</v>
      </c>
      <c r="H1407" s="1">
        <f ca="1">IF(AND(G1406&gt;0,G1407&gt;G1406,NOT(ISERROR(MATCH(G1406,D:D,0)))),H1406+1,H1406)</f>
        <v>0</v>
      </c>
      <c r="I1407" s="1">
        <f t="shared" ca="1" si="241"/>
        <v>0</v>
      </c>
      <c r="J1407" s="7" t="str">
        <f t="shared" ca="1" si="242"/>
        <v/>
      </c>
      <c r="K1407" s="1" t="str">
        <f ca="1">IF(J1407="Linea_para_MAIL_creada_por_LuXML",IF(ISERROR(MATCH(INDIRECT(ADDRESS(ROW()-G1407,7)),D:D,0)),J1407,INDIRECT(ADDRESS(MATCH(INDIRECT(ADDRESS(ROW()-G1407,7)),D:D,0),1))),J1407)</f>
        <v/>
      </c>
      <c r="L1407" s="7">
        <f t="shared" ca="1" si="243"/>
        <v>0</v>
      </c>
      <c r="M1407" s="7" t="str">
        <f t="shared" ca="1" si="245"/>
        <v/>
      </c>
      <c r="N1407" s="7">
        <f t="shared" ca="1" si="244"/>
        <v>0</v>
      </c>
      <c r="O1407" s="9" t="str">
        <f ca="1">IF(N1407&gt;-1,INDIRECT(ADDRESS(ROW(),13)),IF(N1407&lt;N1406,CONCATENATE("&lt;page-count count=",CHAR(34),1+LARGE(N:N,1)-LARGE(N:N,2),CHAR(34),"/&gt;"),INDIRECT(ADDRESS(ROW()-1,13))))</f>
        <v/>
      </c>
      <c r="P1407" s="1">
        <f>IF(ROW()&lt;$S$4+2,IF('XML a procesar'!A1406="",P1406,IF(MID('XML a procesar'!A1406,1,1)="&lt;",P1406,P1406+1)),P1406)</f>
        <v>1</v>
      </c>
    </row>
    <row r="1408" spans="1:16" x14ac:dyDescent="0.25">
      <c r="A1408" s="1" t="str">
        <f>IF('XML a procesar'!A1407&gt;0,'XML a procesar'!A1407,"")</f>
        <v/>
      </c>
      <c r="B1408" s="7">
        <f t="shared" si="238"/>
        <v>0</v>
      </c>
      <c r="C1408" s="1">
        <f t="shared" si="246"/>
        <v>0</v>
      </c>
      <c r="D1408" s="1">
        <f t="shared" si="247"/>
        <v>0</v>
      </c>
      <c r="E1408" s="1">
        <f t="shared" si="248"/>
        <v>0</v>
      </c>
      <c r="F1408" s="1" t="str">
        <f t="shared" ca="1" si="239"/>
        <v/>
      </c>
      <c r="G1408" s="1">
        <f t="shared" ca="1" si="240"/>
        <v>0</v>
      </c>
      <c r="H1408" s="1">
        <f ca="1">IF(AND(G1407&gt;0,G1408&gt;G1407,NOT(ISERROR(MATCH(G1407,D:D,0)))),H1407+1,H1407)</f>
        <v>0</v>
      </c>
      <c r="I1408" s="1">
        <f t="shared" ca="1" si="241"/>
        <v>0</v>
      </c>
      <c r="J1408" s="7" t="str">
        <f t="shared" ca="1" si="242"/>
        <v/>
      </c>
      <c r="K1408" s="1" t="str">
        <f ca="1">IF(J1408="Linea_para_MAIL_creada_por_LuXML",IF(ISERROR(MATCH(INDIRECT(ADDRESS(ROW()-G1408,7)),D:D,0)),J1408,INDIRECT(ADDRESS(MATCH(INDIRECT(ADDRESS(ROW()-G1408,7)),D:D,0),1))),J1408)</f>
        <v/>
      </c>
      <c r="L1408" s="7">
        <f t="shared" ca="1" si="243"/>
        <v>0</v>
      </c>
      <c r="M1408" s="7" t="str">
        <f t="shared" ca="1" si="245"/>
        <v/>
      </c>
      <c r="N1408" s="7">
        <f t="shared" ca="1" si="244"/>
        <v>0</v>
      </c>
      <c r="O1408" s="9" t="str">
        <f ca="1">IF(N1408&gt;-1,INDIRECT(ADDRESS(ROW(),13)),IF(N1408&lt;N1407,CONCATENATE("&lt;page-count count=",CHAR(34),1+LARGE(N:N,1)-LARGE(N:N,2),CHAR(34),"/&gt;"),INDIRECT(ADDRESS(ROW()-1,13))))</f>
        <v/>
      </c>
      <c r="P1408" s="1">
        <f>IF(ROW()&lt;$S$4+2,IF('XML a procesar'!A1407="",P1407,IF(MID('XML a procesar'!A1407,1,1)="&lt;",P1407,P1407+1)),P1407)</f>
        <v>1</v>
      </c>
    </row>
    <row r="1409" spans="1:16" x14ac:dyDescent="0.25">
      <c r="A1409" s="1" t="str">
        <f>IF('XML a procesar'!A1408&gt;0,'XML a procesar'!A1408,"")</f>
        <v/>
      </c>
      <c r="B1409" s="7">
        <f t="shared" si="238"/>
        <v>0</v>
      </c>
      <c r="C1409" s="1">
        <f t="shared" si="246"/>
        <v>0</v>
      </c>
      <c r="D1409" s="1">
        <f t="shared" si="247"/>
        <v>0</v>
      </c>
      <c r="E1409" s="1">
        <f t="shared" si="248"/>
        <v>0</v>
      </c>
      <c r="F1409" s="1" t="str">
        <f t="shared" ca="1" si="239"/>
        <v/>
      </c>
      <c r="G1409" s="1">
        <f t="shared" ca="1" si="240"/>
        <v>0</v>
      </c>
      <c r="H1409" s="1">
        <f ca="1">IF(AND(G1408&gt;0,G1409&gt;G1408,NOT(ISERROR(MATCH(G1408,D:D,0)))),H1408+1,H1408)</f>
        <v>0</v>
      </c>
      <c r="I1409" s="1">
        <f t="shared" ca="1" si="241"/>
        <v>0</v>
      </c>
      <c r="J1409" s="7" t="str">
        <f t="shared" ca="1" si="242"/>
        <v/>
      </c>
      <c r="K1409" s="1" t="str">
        <f ca="1">IF(J1409="Linea_para_MAIL_creada_por_LuXML",IF(ISERROR(MATCH(INDIRECT(ADDRESS(ROW()-G1409,7)),D:D,0)),J1409,INDIRECT(ADDRESS(MATCH(INDIRECT(ADDRESS(ROW()-G1409,7)),D:D,0),1))),J1409)</f>
        <v/>
      </c>
      <c r="L1409" s="7">
        <f t="shared" ca="1" si="243"/>
        <v>0</v>
      </c>
      <c r="M1409" s="7" t="str">
        <f t="shared" ca="1" si="245"/>
        <v/>
      </c>
      <c r="N1409" s="7">
        <f t="shared" ca="1" si="244"/>
        <v>0</v>
      </c>
      <c r="O1409" s="9" t="str">
        <f ca="1">IF(N1409&gt;-1,INDIRECT(ADDRESS(ROW(),13)),IF(N1409&lt;N1408,CONCATENATE("&lt;page-count count=",CHAR(34),1+LARGE(N:N,1)-LARGE(N:N,2),CHAR(34),"/&gt;"),INDIRECT(ADDRESS(ROW()-1,13))))</f>
        <v/>
      </c>
      <c r="P1409" s="1">
        <f>IF(ROW()&lt;$S$4+2,IF('XML a procesar'!A1408="",P1408,IF(MID('XML a procesar'!A1408,1,1)="&lt;",P1408,P1408+1)),P1408)</f>
        <v>1</v>
      </c>
    </row>
    <row r="1410" spans="1:16" x14ac:dyDescent="0.25">
      <c r="A1410" s="1" t="str">
        <f>IF('XML a procesar'!A1409&gt;0,'XML a procesar'!A1409,"")</f>
        <v/>
      </c>
      <c r="B1410" s="7">
        <f t="shared" si="238"/>
        <v>0</v>
      </c>
      <c r="C1410" s="1">
        <f t="shared" si="246"/>
        <v>0</v>
      </c>
      <c r="D1410" s="1">
        <f t="shared" si="247"/>
        <v>0</v>
      </c>
      <c r="E1410" s="1">
        <f t="shared" si="248"/>
        <v>0</v>
      </c>
      <c r="F1410" s="1" t="str">
        <f t="shared" ca="1" si="239"/>
        <v/>
      </c>
      <c r="G1410" s="1">
        <f t="shared" ca="1" si="240"/>
        <v>0</v>
      </c>
      <c r="H1410" s="1">
        <f ca="1">IF(AND(G1409&gt;0,G1410&gt;G1409,NOT(ISERROR(MATCH(G1409,D:D,0)))),H1409+1,H1409)</f>
        <v>0</v>
      </c>
      <c r="I1410" s="1">
        <f t="shared" ca="1" si="241"/>
        <v>0</v>
      </c>
      <c r="J1410" s="7" t="str">
        <f t="shared" ca="1" si="242"/>
        <v/>
      </c>
      <c r="K1410" s="1" t="str">
        <f ca="1">IF(J1410="Linea_para_MAIL_creada_por_LuXML",IF(ISERROR(MATCH(INDIRECT(ADDRESS(ROW()-G1410,7)),D:D,0)),J1410,INDIRECT(ADDRESS(MATCH(INDIRECT(ADDRESS(ROW()-G1410,7)),D:D,0),1))),J1410)</f>
        <v/>
      </c>
      <c r="L1410" s="7">
        <f t="shared" ca="1" si="243"/>
        <v>0</v>
      </c>
      <c r="M1410" s="7" t="str">
        <f t="shared" ca="1" si="245"/>
        <v/>
      </c>
      <c r="N1410" s="7">
        <f t="shared" ca="1" si="244"/>
        <v>0</v>
      </c>
      <c r="O1410" s="9" t="str">
        <f ca="1">IF(N1410&gt;-1,INDIRECT(ADDRESS(ROW(),13)),IF(N1410&lt;N1409,CONCATENATE("&lt;page-count count=",CHAR(34),1+LARGE(N:N,1)-LARGE(N:N,2),CHAR(34),"/&gt;"),INDIRECT(ADDRESS(ROW()-1,13))))</f>
        <v/>
      </c>
      <c r="P1410" s="1">
        <f>IF(ROW()&lt;$S$4+2,IF('XML a procesar'!A1409="",P1409,IF(MID('XML a procesar'!A1409,1,1)="&lt;",P1409,P1409+1)),P1409)</f>
        <v>1</v>
      </c>
    </row>
    <row r="1411" spans="1:16" x14ac:dyDescent="0.25">
      <c r="A1411" s="1" t="str">
        <f>IF('XML a procesar'!A1410&gt;0,'XML a procesar'!A1410,"")</f>
        <v/>
      </c>
      <c r="B1411" s="7">
        <f t="shared" ref="B1411:B1474" si="249">IF(ISERROR(FIND("/doi.org/",A1411,1)),0,1)</f>
        <v>0</v>
      </c>
      <c r="C1411" s="1">
        <f t="shared" si="246"/>
        <v>0</v>
      </c>
      <c r="D1411" s="1">
        <f t="shared" si="247"/>
        <v>0</v>
      </c>
      <c r="E1411" s="1">
        <f t="shared" si="248"/>
        <v>0</v>
      </c>
      <c r="F1411" s="1" t="str">
        <f t="shared" ref="F1411:F1474" ca="1" si="250">INDIRECT(ADDRESS(ROW()+INDIRECT(ADDRESS(ROW()+E1411,5)),1))</f>
        <v/>
      </c>
      <c r="G1411" s="1">
        <f t="shared" ca="1" si="240"/>
        <v>0</v>
      </c>
      <c r="H1411" s="1">
        <f ca="1">IF(AND(G1410&gt;0,G1411&gt;G1410,NOT(ISERROR(MATCH(G1410,D:D,0)))),H1410+1,H1410)</f>
        <v>0</v>
      </c>
      <c r="I1411" s="1">
        <f t="shared" ca="1" si="241"/>
        <v>0</v>
      </c>
      <c r="J1411" s="7" t="str">
        <f t="shared" ca="1" si="242"/>
        <v/>
      </c>
      <c r="K1411" s="1" t="str">
        <f ca="1">IF(J1411="Linea_para_MAIL_creada_por_LuXML",IF(ISERROR(MATCH(INDIRECT(ADDRESS(ROW()-G1411,7)),D:D,0)),J1411,INDIRECT(ADDRESS(MATCH(INDIRECT(ADDRESS(ROW()-G1411,7)),D:D,0),1))),J1411)</f>
        <v/>
      </c>
      <c r="L1411" s="7">
        <f t="shared" ca="1" si="243"/>
        <v>0</v>
      </c>
      <c r="M1411" s="7" t="str">
        <f t="shared" ca="1" si="245"/>
        <v/>
      </c>
      <c r="N1411" s="7">
        <f t="shared" ca="1" si="244"/>
        <v>0</v>
      </c>
      <c r="O1411" s="9" t="str">
        <f ca="1">IF(N1411&gt;-1,INDIRECT(ADDRESS(ROW(),13)),IF(N1411&lt;N1410,CONCATENATE("&lt;page-count count=",CHAR(34),1+LARGE(N:N,1)-LARGE(N:N,2),CHAR(34),"/&gt;"),INDIRECT(ADDRESS(ROW()-1,13))))</f>
        <v/>
      </c>
      <c r="P1411" s="1">
        <f>IF(ROW()&lt;$S$4+2,IF('XML a procesar'!A1410="",P1410,IF(MID('XML a procesar'!A1410,1,1)="&lt;",P1410,P1410+1)),P1410)</f>
        <v>1</v>
      </c>
    </row>
    <row r="1412" spans="1:16" x14ac:dyDescent="0.25">
      <c r="A1412" s="1" t="str">
        <f>IF('XML a procesar'!A1411&gt;0,'XML a procesar'!A1411,"")</f>
        <v/>
      </c>
      <c r="B1412" s="7">
        <f t="shared" si="249"/>
        <v>0</v>
      </c>
      <c r="C1412" s="1">
        <f t="shared" si="246"/>
        <v>0</v>
      </c>
      <c r="D1412" s="1">
        <f t="shared" si="247"/>
        <v>0</v>
      </c>
      <c r="E1412" s="1">
        <f t="shared" si="248"/>
        <v>0</v>
      </c>
      <c r="F1412" s="1" t="str">
        <f t="shared" ca="1" si="250"/>
        <v/>
      </c>
      <c r="G1412" s="1">
        <f t="shared" ref="G1412:G1475" ca="1" si="251">IF(LEFT(F1412,7)="&lt;aff id",_xlfn.NUMBERVALUE(MID(F1412,13,LEN(F1412)-14)),IF(F1412="&lt;/aff&gt;",G1411+1,G1411))</f>
        <v>0</v>
      </c>
      <c r="H1412" s="1">
        <f ca="1">IF(AND(G1411&gt;0,G1412&gt;G1411,NOT(ISERROR(MATCH(G1411,D:D,0)))),H1411+1,H1411)</f>
        <v>0</v>
      </c>
      <c r="I1412" s="1">
        <f t="shared" ref="I1412:I1475" ca="1" si="252">INDIRECT(ADDRESS(ROW()-INDIRECT(ADDRESS(ROW()-H1412,8)),8))</f>
        <v>0</v>
      </c>
      <c r="J1412" s="7" t="str">
        <f t="shared" ref="J1412:J1475" ca="1" si="253">IF(J1411="Linea_para_MAIL_creada_por_LuXML","&lt;/aff&gt;",IF(I1412&gt;INDIRECT(ADDRESS(ROW()-I1412-1,8)),"Linea_para_MAIL_creada_por_LuXML",INDIRECT(ADDRESS(ROW()-I1412,6))))</f>
        <v/>
      </c>
      <c r="K1412" s="1" t="str">
        <f ca="1">IF(J1412="Linea_para_MAIL_creada_por_LuXML",IF(ISERROR(MATCH(INDIRECT(ADDRESS(ROW()-G1412,7)),D:D,0)),J1412,INDIRECT(ADDRESS(MATCH(INDIRECT(ADDRESS(ROW()-G1412,7)),D:D,0),1))),J1412)</f>
        <v/>
      </c>
      <c r="L1412" s="7">
        <f t="shared" ref="L1412:L1475" ca="1" si="254">IF(OR(MID(K1410,3,5)="page&gt;",MID(K1411,3,5)="page&gt;"),L1411,IF(OR(K1411="&lt;history&gt;",K1412="&lt;history&gt;"),L1411+1,L1411))</f>
        <v>0</v>
      </c>
      <c r="M1412" s="7" t="str">
        <f t="shared" ca="1" si="245"/>
        <v/>
      </c>
      <c r="N1412" s="7">
        <f t="shared" ref="N1412:N1475" ca="1" si="255">IF(N1411=-1,-1,IF(M1412="&lt;/counts&gt;",-1,IF(OR(LEFT(M1412,7)="&lt;fpage&gt;",LEFT(M1412,7)="&lt;lpage&gt;"),VALUE(MID(M1412,8,LEN(M1412)-15)),0)))</f>
        <v>0</v>
      </c>
      <c r="O1412" s="9" t="str">
        <f ca="1">IF(N1412&gt;-1,INDIRECT(ADDRESS(ROW(),13)),IF(N1412&lt;N1411,CONCATENATE("&lt;page-count count=",CHAR(34),1+LARGE(N:N,1)-LARGE(N:N,2),CHAR(34),"/&gt;"),INDIRECT(ADDRESS(ROW()-1,13))))</f>
        <v/>
      </c>
      <c r="P1412" s="1">
        <f>IF(ROW()&lt;$S$4+2,IF('XML a procesar'!A1411="",P1411,IF(MID('XML a procesar'!A1411,1,1)="&lt;",P1411,P1411+1)),P1411)</f>
        <v>1</v>
      </c>
    </row>
    <row r="1413" spans="1:16" x14ac:dyDescent="0.25">
      <c r="A1413" s="1" t="str">
        <f>IF('XML a procesar'!A1412&gt;0,'XML a procesar'!A1412,"")</f>
        <v/>
      </c>
      <c r="B1413" s="7">
        <f t="shared" si="249"/>
        <v>0</v>
      </c>
      <c r="C1413" s="1">
        <f t="shared" si="246"/>
        <v>0</v>
      </c>
      <c r="D1413" s="1">
        <f t="shared" si="247"/>
        <v>0</v>
      </c>
      <c r="E1413" s="1">
        <f t="shared" si="248"/>
        <v>0</v>
      </c>
      <c r="F1413" s="1" t="str">
        <f t="shared" ca="1" si="250"/>
        <v/>
      </c>
      <c r="G1413" s="1">
        <f t="shared" ca="1" si="251"/>
        <v>0</v>
      </c>
      <c r="H1413" s="1">
        <f ca="1">IF(AND(G1412&gt;0,G1413&gt;G1412,NOT(ISERROR(MATCH(G1412,D:D,0)))),H1412+1,H1412)</f>
        <v>0</v>
      </c>
      <c r="I1413" s="1">
        <f t="shared" ca="1" si="252"/>
        <v>0</v>
      </c>
      <c r="J1413" s="7" t="str">
        <f t="shared" ca="1" si="253"/>
        <v/>
      </c>
      <c r="K1413" s="1" t="str">
        <f ca="1">IF(J1413="Linea_para_MAIL_creada_por_LuXML",IF(ISERROR(MATCH(INDIRECT(ADDRESS(ROW()-G1413,7)),D:D,0)),J1413,INDIRECT(ADDRESS(MATCH(INDIRECT(ADDRESS(ROW()-G1413,7)),D:D,0),1))),J1413)</f>
        <v/>
      </c>
      <c r="L1413" s="7">
        <f t="shared" ca="1" si="254"/>
        <v>0</v>
      </c>
      <c r="M1413" s="7" t="str">
        <f t="shared" ca="1" si="245"/>
        <v/>
      </c>
      <c r="N1413" s="7">
        <f t="shared" ca="1" si="255"/>
        <v>0</v>
      </c>
      <c r="O1413" s="9" t="str">
        <f ca="1">IF(N1413&gt;-1,INDIRECT(ADDRESS(ROW(),13)),IF(N1413&lt;N1412,CONCATENATE("&lt;page-count count=",CHAR(34),1+LARGE(N:N,1)-LARGE(N:N,2),CHAR(34),"/&gt;"),INDIRECT(ADDRESS(ROW()-1,13))))</f>
        <v/>
      </c>
      <c r="P1413" s="1">
        <f>IF(ROW()&lt;$S$4+2,IF('XML a procesar'!A1412="",P1412,IF(MID('XML a procesar'!A1412,1,1)="&lt;",P1412,P1412+1)),P1412)</f>
        <v>1</v>
      </c>
    </row>
    <row r="1414" spans="1:16" x14ac:dyDescent="0.25">
      <c r="A1414" s="1" t="str">
        <f>IF('XML a procesar'!A1413&gt;0,'XML a procesar'!A1413,"")</f>
        <v/>
      </c>
      <c r="B1414" s="7">
        <f t="shared" si="249"/>
        <v>0</v>
      </c>
      <c r="C1414" s="1">
        <f t="shared" si="246"/>
        <v>0</v>
      </c>
      <c r="D1414" s="1">
        <f t="shared" si="247"/>
        <v>0</v>
      </c>
      <c r="E1414" s="1">
        <f t="shared" si="248"/>
        <v>0</v>
      </c>
      <c r="F1414" s="1" t="str">
        <f t="shared" ca="1" si="250"/>
        <v/>
      </c>
      <c r="G1414" s="1">
        <f t="shared" ca="1" si="251"/>
        <v>0</v>
      </c>
      <c r="H1414" s="1">
        <f ca="1">IF(AND(G1413&gt;0,G1414&gt;G1413,NOT(ISERROR(MATCH(G1413,D:D,0)))),H1413+1,H1413)</f>
        <v>0</v>
      </c>
      <c r="I1414" s="1">
        <f t="shared" ca="1" si="252"/>
        <v>0</v>
      </c>
      <c r="J1414" s="7" t="str">
        <f t="shared" ca="1" si="253"/>
        <v/>
      </c>
      <c r="K1414" s="1" t="str">
        <f ca="1">IF(J1414="Linea_para_MAIL_creada_por_LuXML",IF(ISERROR(MATCH(INDIRECT(ADDRESS(ROW()-G1414,7)),D:D,0)),J1414,INDIRECT(ADDRESS(MATCH(INDIRECT(ADDRESS(ROW()-G1414,7)),D:D,0),1))),J1414)</f>
        <v/>
      </c>
      <c r="L1414" s="7">
        <f t="shared" ca="1" si="254"/>
        <v>0</v>
      </c>
      <c r="M1414" s="7" t="str">
        <f t="shared" ref="M1414:M1477" ca="1" si="256">IF(L1414&gt;L1413,IF(L1414=1,CONCATENATE("&lt;fpage&gt;",$S$10,"&lt;/fpage&gt;"),CONCATENATE("&lt;lpage&gt;",$S$10+1,"&lt;/lpage&gt;")),IF(ISERROR(INDIRECT(ADDRESS(ROW()-L1414,11),1)),"",INDIRECT(ADDRESS(ROW()-L1414,11),1)))</f>
        <v/>
      </c>
      <c r="N1414" s="7">
        <f t="shared" ca="1" si="255"/>
        <v>0</v>
      </c>
      <c r="O1414" s="9" t="str">
        <f ca="1">IF(N1414&gt;-1,INDIRECT(ADDRESS(ROW(),13)),IF(N1414&lt;N1413,CONCATENATE("&lt;page-count count=",CHAR(34),1+LARGE(N:N,1)-LARGE(N:N,2),CHAR(34),"/&gt;"),INDIRECT(ADDRESS(ROW()-1,13))))</f>
        <v/>
      </c>
      <c r="P1414" s="1">
        <f>IF(ROW()&lt;$S$4+2,IF('XML a procesar'!A1413="",P1413,IF(MID('XML a procesar'!A1413,1,1)="&lt;",P1413,P1413+1)),P1413)</f>
        <v>1</v>
      </c>
    </row>
    <row r="1415" spans="1:16" x14ac:dyDescent="0.25">
      <c r="A1415" s="1" t="str">
        <f>IF('XML a procesar'!A1414&gt;0,'XML a procesar'!A1414,"")</f>
        <v/>
      </c>
      <c r="B1415" s="7">
        <f t="shared" si="249"/>
        <v>0</v>
      </c>
      <c r="C1415" s="1">
        <f t="shared" si="246"/>
        <v>0</v>
      </c>
      <c r="D1415" s="1">
        <f t="shared" si="247"/>
        <v>0</v>
      </c>
      <c r="E1415" s="1">
        <f t="shared" si="248"/>
        <v>0</v>
      </c>
      <c r="F1415" s="1" t="str">
        <f t="shared" ca="1" si="250"/>
        <v/>
      </c>
      <c r="G1415" s="1">
        <f t="shared" ca="1" si="251"/>
        <v>0</v>
      </c>
      <c r="H1415" s="1">
        <f ca="1">IF(AND(G1414&gt;0,G1415&gt;G1414,NOT(ISERROR(MATCH(G1414,D:D,0)))),H1414+1,H1414)</f>
        <v>0</v>
      </c>
      <c r="I1415" s="1">
        <f t="shared" ca="1" si="252"/>
        <v>0</v>
      </c>
      <c r="J1415" s="7" t="str">
        <f t="shared" ca="1" si="253"/>
        <v/>
      </c>
      <c r="K1415" s="1" t="str">
        <f ca="1">IF(J1415="Linea_para_MAIL_creada_por_LuXML",IF(ISERROR(MATCH(INDIRECT(ADDRESS(ROW()-G1415,7)),D:D,0)),J1415,INDIRECT(ADDRESS(MATCH(INDIRECT(ADDRESS(ROW()-G1415,7)),D:D,0),1))),J1415)</f>
        <v/>
      </c>
      <c r="L1415" s="7">
        <f t="shared" ca="1" si="254"/>
        <v>0</v>
      </c>
      <c r="M1415" s="7" t="str">
        <f t="shared" ca="1" si="256"/>
        <v/>
      </c>
      <c r="N1415" s="7">
        <f t="shared" ca="1" si="255"/>
        <v>0</v>
      </c>
      <c r="O1415" s="9" t="str">
        <f ca="1">IF(N1415&gt;-1,INDIRECT(ADDRESS(ROW(),13)),IF(N1415&lt;N1414,CONCATENATE("&lt;page-count count=",CHAR(34),1+LARGE(N:N,1)-LARGE(N:N,2),CHAR(34),"/&gt;"),INDIRECT(ADDRESS(ROW()-1,13))))</f>
        <v/>
      </c>
      <c r="P1415" s="1">
        <f>IF(ROW()&lt;$S$4+2,IF('XML a procesar'!A1414="",P1414,IF(MID('XML a procesar'!A1414,1,1)="&lt;",P1414,P1414+1)),P1414)</f>
        <v>1</v>
      </c>
    </row>
    <row r="1416" spans="1:16" x14ac:dyDescent="0.25">
      <c r="A1416" s="1" t="str">
        <f>IF('XML a procesar'!A1415&gt;0,'XML a procesar'!A1415,"")</f>
        <v/>
      </c>
      <c r="B1416" s="7">
        <f t="shared" si="249"/>
        <v>0</v>
      </c>
      <c r="C1416" s="1">
        <f t="shared" si="246"/>
        <v>0</v>
      </c>
      <c r="D1416" s="1">
        <f t="shared" si="247"/>
        <v>0</v>
      </c>
      <c r="E1416" s="1">
        <f t="shared" si="248"/>
        <v>0</v>
      </c>
      <c r="F1416" s="1" t="str">
        <f t="shared" ca="1" si="250"/>
        <v/>
      </c>
      <c r="G1416" s="1">
        <f t="shared" ca="1" si="251"/>
        <v>0</v>
      </c>
      <c r="H1416" s="1">
        <f ca="1">IF(AND(G1415&gt;0,G1416&gt;G1415,NOT(ISERROR(MATCH(G1415,D:D,0)))),H1415+1,H1415)</f>
        <v>0</v>
      </c>
      <c r="I1416" s="1">
        <f t="shared" ca="1" si="252"/>
        <v>0</v>
      </c>
      <c r="J1416" s="7" t="str">
        <f t="shared" ca="1" si="253"/>
        <v/>
      </c>
      <c r="K1416" s="1" t="str">
        <f ca="1">IF(J1416="Linea_para_MAIL_creada_por_LuXML",IF(ISERROR(MATCH(INDIRECT(ADDRESS(ROW()-G1416,7)),D:D,0)),J1416,INDIRECT(ADDRESS(MATCH(INDIRECT(ADDRESS(ROW()-G1416,7)),D:D,0),1))),J1416)</f>
        <v/>
      </c>
      <c r="L1416" s="7">
        <f t="shared" ca="1" si="254"/>
        <v>0</v>
      </c>
      <c r="M1416" s="7" t="str">
        <f t="shared" ca="1" si="256"/>
        <v/>
      </c>
      <c r="N1416" s="7">
        <f t="shared" ca="1" si="255"/>
        <v>0</v>
      </c>
      <c r="O1416" s="9" t="str">
        <f ca="1">IF(N1416&gt;-1,INDIRECT(ADDRESS(ROW(),13)),IF(N1416&lt;N1415,CONCATENATE("&lt;page-count count=",CHAR(34),1+LARGE(N:N,1)-LARGE(N:N,2),CHAR(34),"/&gt;"),INDIRECT(ADDRESS(ROW()-1,13))))</f>
        <v/>
      </c>
      <c r="P1416" s="1">
        <f>IF(ROW()&lt;$S$4+2,IF('XML a procesar'!A1415="",P1415,IF(MID('XML a procesar'!A1415,1,1)="&lt;",P1415,P1415+1)),P1415)</f>
        <v>1</v>
      </c>
    </row>
    <row r="1417" spans="1:16" x14ac:dyDescent="0.25">
      <c r="A1417" s="1" t="str">
        <f>IF('XML a procesar'!A1416&gt;0,'XML a procesar'!A1416,"")</f>
        <v/>
      </c>
      <c r="B1417" s="7">
        <f t="shared" si="249"/>
        <v>0</v>
      </c>
      <c r="C1417" s="1">
        <f t="shared" si="246"/>
        <v>0</v>
      </c>
      <c r="D1417" s="1">
        <f t="shared" si="247"/>
        <v>0</v>
      </c>
      <c r="E1417" s="1">
        <f t="shared" si="248"/>
        <v>0</v>
      </c>
      <c r="F1417" s="1" t="str">
        <f t="shared" ca="1" si="250"/>
        <v/>
      </c>
      <c r="G1417" s="1">
        <f t="shared" ca="1" si="251"/>
        <v>0</v>
      </c>
      <c r="H1417" s="1">
        <f ca="1">IF(AND(G1416&gt;0,G1417&gt;G1416,NOT(ISERROR(MATCH(G1416,D:D,0)))),H1416+1,H1416)</f>
        <v>0</v>
      </c>
      <c r="I1417" s="1">
        <f t="shared" ca="1" si="252"/>
        <v>0</v>
      </c>
      <c r="J1417" s="7" t="str">
        <f t="shared" ca="1" si="253"/>
        <v/>
      </c>
      <c r="K1417" s="1" t="str">
        <f ca="1">IF(J1417="Linea_para_MAIL_creada_por_LuXML",IF(ISERROR(MATCH(INDIRECT(ADDRESS(ROW()-G1417,7)),D:D,0)),J1417,INDIRECT(ADDRESS(MATCH(INDIRECT(ADDRESS(ROW()-G1417,7)),D:D,0),1))),J1417)</f>
        <v/>
      </c>
      <c r="L1417" s="7">
        <f t="shared" ca="1" si="254"/>
        <v>0</v>
      </c>
      <c r="M1417" s="7" t="str">
        <f t="shared" ca="1" si="256"/>
        <v/>
      </c>
      <c r="N1417" s="7">
        <f t="shared" ca="1" si="255"/>
        <v>0</v>
      </c>
      <c r="O1417" s="9" t="str">
        <f ca="1">IF(N1417&gt;-1,INDIRECT(ADDRESS(ROW(),13)),IF(N1417&lt;N1416,CONCATENATE("&lt;page-count count=",CHAR(34),1+LARGE(N:N,1)-LARGE(N:N,2),CHAR(34),"/&gt;"),INDIRECT(ADDRESS(ROW()-1,13))))</f>
        <v/>
      </c>
      <c r="P1417" s="1">
        <f>IF(ROW()&lt;$S$4+2,IF('XML a procesar'!A1416="",P1416,IF(MID('XML a procesar'!A1416,1,1)="&lt;",P1416,P1416+1)),P1416)</f>
        <v>1</v>
      </c>
    </row>
    <row r="1418" spans="1:16" x14ac:dyDescent="0.25">
      <c r="A1418" s="1" t="str">
        <f>IF('XML a procesar'!A1417&gt;0,'XML a procesar'!A1417,"")</f>
        <v/>
      </c>
      <c r="B1418" s="7">
        <f t="shared" si="249"/>
        <v>0</v>
      </c>
      <c r="C1418" s="1">
        <f t="shared" si="246"/>
        <v>0</v>
      </c>
      <c r="D1418" s="1">
        <f t="shared" si="247"/>
        <v>0</v>
      </c>
      <c r="E1418" s="1">
        <f t="shared" si="248"/>
        <v>0</v>
      </c>
      <c r="F1418" s="1" t="str">
        <f t="shared" ca="1" si="250"/>
        <v/>
      </c>
      <c r="G1418" s="1">
        <f t="shared" ca="1" si="251"/>
        <v>0</v>
      </c>
      <c r="H1418" s="1">
        <f ca="1">IF(AND(G1417&gt;0,G1418&gt;G1417,NOT(ISERROR(MATCH(G1417,D:D,0)))),H1417+1,H1417)</f>
        <v>0</v>
      </c>
      <c r="I1418" s="1">
        <f t="shared" ca="1" si="252"/>
        <v>0</v>
      </c>
      <c r="J1418" s="7" t="str">
        <f t="shared" ca="1" si="253"/>
        <v/>
      </c>
      <c r="K1418" s="1" t="str">
        <f ca="1">IF(J1418="Linea_para_MAIL_creada_por_LuXML",IF(ISERROR(MATCH(INDIRECT(ADDRESS(ROW()-G1418,7)),D:D,0)),J1418,INDIRECT(ADDRESS(MATCH(INDIRECT(ADDRESS(ROW()-G1418,7)),D:D,0),1))),J1418)</f>
        <v/>
      </c>
      <c r="L1418" s="7">
        <f t="shared" ca="1" si="254"/>
        <v>0</v>
      </c>
      <c r="M1418" s="7" t="str">
        <f t="shared" ca="1" si="256"/>
        <v/>
      </c>
      <c r="N1418" s="7">
        <f t="shared" ca="1" si="255"/>
        <v>0</v>
      </c>
      <c r="O1418" s="9" t="str">
        <f ca="1">IF(N1418&gt;-1,INDIRECT(ADDRESS(ROW(),13)),IF(N1418&lt;N1417,CONCATENATE("&lt;page-count count=",CHAR(34),1+LARGE(N:N,1)-LARGE(N:N,2),CHAR(34),"/&gt;"),INDIRECT(ADDRESS(ROW()-1,13))))</f>
        <v/>
      </c>
      <c r="P1418" s="1">
        <f>IF(ROW()&lt;$S$4+2,IF('XML a procesar'!A1417="",P1417,IF(MID('XML a procesar'!A1417,1,1)="&lt;",P1417,P1417+1)),P1417)</f>
        <v>1</v>
      </c>
    </row>
    <row r="1419" spans="1:16" x14ac:dyDescent="0.25">
      <c r="A1419" s="1" t="str">
        <f>IF('XML a procesar'!A1418&gt;0,'XML a procesar'!A1418,"")</f>
        <v/>
      </c>
      <c r="B1419" s="7">
        <f t="shared" si="249"/>
        <v>0</v>
      </c>
      <c r="C1419" s="1">
        <f t="shared" si="246"/>
        <v>0</v>
      </c>
      <c r="D1419" s="1">
        <f t="shared" si="247"/>
        <v>0</v>
      </c>
      <c r="E1419" s="1">
        <f t="shared" si="248"/>
        <v>0</v>
      </c>
      <c r="F1419" s="1" t="str">
        <f t="shared" ca="1" si="250"/>
        <v/>
      </c>
      <c r="G1419" s="1">
        <f t="shared" ca="1" si="251"/>
        <v>0</v>
      </c>
      <c r="H1419" s="1">
        <f ca="1">IF(AND(G1418&gt;0,G1419&gt;G1418,NOT(ISERROR(MATCH(G1418,D:D,0)))),H1418+1,H1418)</f>
        <v>0</v>
      </c>
      <c r="I1419" s="1">
        <f t="shared" ca="1" si="252"/>
        <v>0</v>
      </c>
      <c r="J1419" s="7" t="str">
        <f t="shared" ca="1" si="253"/>
        <v/>
      </c>
      <c r="K1419" s="1" t="str">
        <f ca="1">IF(J1419="Linea_para_MAIL_creada_por_LuXML",IF(ISERROR(MATCH(INDIRECT(ADDRESS(ROW()-G1419,7)),D:D,0)),J1419,INDIRECT(ADDRESS(MATCH(INDIRECT(ADDRESS(ROW()-G1419,7)),D:D,0),1))),J1419)</f>
        <v/>
      </c>
      <c r="L1419" s="7">
        <f t="shared" ca="1" si="254"/>
        <v>0</v>
      </c>
      <c r="M1419" s="7" t="str">
        <f t="shared" ca="1" si="256"/>
        <v/>
      </c>
      <c r="N1419" s="7">
        <f t="shared" ca="1" si="255"/>
        <v>0</v>
      </c>
      <c r="O1419" s="9" t="str">
        <f ca="1">IF(N1419&gt;-1,INDIRECT(ADDRESS(ROW(),13)),IF(N1419&lt;N1418,CONCATENATE("&lt;page-count count=",CHAR(34),1+LARGE(N:N,1)-LARGE(N:N,2),CHAR(34),"/&gt;"),INDIRECT(ADDRESS(ROW()-1,13))))</f>
        <v/>
      </c>
      <c r="P1419" s="1">
        <f>IF(ROW()&lt;$S$4+2,IF('XML a procesar'!A1418="",P1418,IF(MID('XML a procesar'!A1418,1,1)="&lt;",P1418,P1418+1)),P1418)</f>
        <v>1</v>
      </c>
    </row>
    <row r="1420" spans="1:16" x14ac:dyDescent="0.25">
      <c r="A1420" s="1" t="str">
        <f>IF('XML a procesar'!A1419&gt;0,'XML a procesar'!A1419,"")</f>
        <v/>
      </c>
      <c r="B1420" s="7">
        <f t="shared" si="249"/>
        <v>0</v>
      </c>
      <c r="C1420" s="1">
        <f t="shared" si="246"/>
        <v>0</v>
      </c>
      <c r="D1420" s="1">
        <f t="shared" si="247"/>
        <v>0</v>
      </c>
      <c r="E1420" s="1">
        <f t="shared" si="248"/>
        <v>0</v>
      </c>
      <c r="F1420" s="1" t="str">
        <f t="shared" ca="1" si="250"/>
        <v/>
      </c>
      <c r="G1420" s="1">
        <f t="shared" ca="1" si="251"/>
        <v>0</v>
      </c>
      <c r="H1420" s="1">
        <f ca="1">IF(AND(G1419&gt;0,G1420&gt;G1419,NOT(ISERROR(MATCH(G1419,D:D,0)))),H1419+1,H1419)</f>
        <v>0</v>
      </c>
      <c r="I1420" s="1">
        <f t="shared" ca="1" si="252"/>
        <v>0</v>
      </c>
      <c r="J1420" s="7" t="str">
        <f t="shared" ca="1" si="253"/>
        <v/>
      </c>
      <c r="K1420" s="1" t="str">
        <f ca="1">IF(J1420="Linea_para_MAIL_creada_por_LuXML",IF(ISERROR(MATCH(INDIRECT(ADDRESS(ROW()-G1420,7)),D:D,0)),J1420,INDIRECT(ADDRESS(MATCH(INDIRECT(ADDRESS(ROW()-G1420,7)),D:D,0),1))),J1420)</f>
        <v/>
      </c>
      <c r="L1420" s="7">
        <f t="shared" ca="1" si="254"/>
        <v>0</v>
      </c>
      <c r="M1420" s="7" t="str">
        <f t="shared" ca="1" si="256"/>
        <v/>
      </c>
      <c r="N1420" s="7">
        <f t="shared" ca="1" si="255"/>
        <v>0</v>
      </c>
      <c r="O1420" s="9" t="str">
        <f ca="1">IF(N1420&gt;-1,INDIRECT(ADDRESS(ROW(),13)),IF(N1420&lt;N1419,CONCATENATE("&lt;page-count count=",CHAR(34),1+LARGE(N:N,1)-LARGE(N:N,2),CHAR(34),"/&gt;"),INDIRECT(ADDRESS(ROW()-1,13))))</f>
        <v/>
      </c>
      <c r="P1420" s="1">
        <f>IF(ROW()&lt;$S$4+2,IF('XML a procesar'!A1419="",P1419,IF(MID('XML a procesar'!A1419,1,1)="&lt;",P1419,P1419+1)),P1419)</f>
        <v>1</v>
      </c>
    </row>
    <row r="1421" spans="1:16" x14ac:dyDescent="0.25">
      <c r="A1421" s="1" t="str">
        <f>IF('XML a procesar'!A1420&gt;0,'XML a procesar'!A1420,"")</f>
        <v/>
      </c>
      <c r="B1421" s="7">
        <f t="shared" si="249"/>
        <v>0</v>
      </c>
      <c r="C1421" s="1">
        <f t="shared" si="246"/>
        <v>0</v>
      </c>
      <c r="D1421" s="1">
        <f t="shared" si="247"/>
        <v>0</v>
      </c>
      <c r="E1421" s="1">
        <f t="shared" si="248"/>
        <v>0</v>
      </c>
      <c r="F1421" s="1" t="str">
        <f t="shared" ca="1" si="250"/>
        <v/>
      </c>
      <c r="G1421" s="1">
        <f t="shared" ca="1" si="251"/>
        <v>0</v>
      </c>
      <c r="H1421" s="1">
        <f ca="1">IF(AND(G1420&gt;0,G1421&gt;G1420,NOT(ISERROR(MATCH(G1420,D:D,0)))),H1420+1,H1420)</f>
        <v>0</v>
      </c>
      <c r="I1421" s="1">
        <f t="shared" ca="1" si="252"/>
        <v>0</v>
      </c>
      <c r="J1421" s="7" t="str">
        <f t="shared" ca="1" si="253"/>
        <v/>
      </c>
      <c r="K1421" s="1" t="str">
        <f ca="1">IF(J1421="Linea_para_MAIL_creada_por_LuXML",IF(ISERROR(MATCH(INDIRECT(ADDRESS(ROW()-G1421,7)),D:D,0)),J1421,INDIRECT(ADDRESS(MATCH(INDIRECT(ADDRESS(ROW()-G1421,7)),D:D,0),1))),J1421)</f>
        <v/>
      </c>
      <c r="L1421" s="7">
        <f t="shared" ca="1" si="254"/>
        <v>0</v>
      </c>
      <c r="M1421" s="7" t="str">
        <f t="shared" ca="1" si="256"/>
        <v/>
      </c>
      <c r="N1421" s="7">
        <f t="shared" ca="1" si="255"/>
        <v>0</v>
      </c>
      <c r="O1421" s="9" t="str">
        <f ca="1">IF(N1421&gt;-1,INDIRECT(ADDRESS(ROW(),13)),IF(N1421&lt;N1420,CONCATENATE("&lt;page-count count=",CHAR(34),1+LARGE(N:N,1)-LARGE(N:N,2),CHAR(34),"/&gt;"),INDIRECT(ADDRESS(ROW()-1,13))))</f>
        <v/>
      </c>
      <c r="P1421" s="1">
        <f>IF(ROW()&lt;$S$4+2,IF('XML a procesar'!A1420="",P1420,IF(MID('XML a procesar'!A1420,1,1)="&lt;",P1420,P1420+1)),P1420)</f>
        <v>1</v>
      </c>
    </row>
    <row r="1422" spans="1:16" x14ac:dyDescent="0.25">
      <c r="A1422" s="1" t="str">
        <f>IF('XML a procesar'!A1421&gt;0,'XML a procesar'!A1421,"")</f>
        <v/>
      </c>
      <c r="B1422" s="7">
        <f t="shared" si="249"/>
        <v>0</v>
      </c>
      <c r="C1422" s="1">
        <f t="shared" si="246"/>
        <v>0</v>
      </c>
      <c r="D1422" s="1">
        <f t="shared" si="247"/>
        <v>0</v>
      </c>
      <c r="E1422" s="1">
        <f t="shared" si="248"/>
        <v>0</v>
      </c>
      <c r="F1422" s="1" t="str">
        <f t="shared" ca="1" si="250"/>
        <v/>
      </c>
      <c r="G1422" s="1">
        <f t="shared" ca="1" si="251"/>
        <v>0</v>
      </c>
      <c r="H1422" s="1">
        <f ca="1">IF(AND(G1421&gt;0,G1422&gt;G1421,NOT(ISERROR(MATCH(G1421,D:D,0)))),H1421+1,H1421)</f>
        <v>0</v>
      </c>
      <c r="I1422" s="1">
        <f t="shared" ca="1" si="252"/>
        <v>0</v>
      </c>
      <c r="J1422" s="7" t="str">
        <f t="shared" ca="1" si="253"/>
        <v/>
      </c>
      <c r="K1422" s="1" t="str">
        <f ca="1">IF(J1422="Linea_para_MAIL_creada_por_LuXML",IF(ISERROR(MATCH(INDIRECT(ADDRESS(ROW()-G1422,7)),D:D,0)),J1422,INDIRECT(ADDRESS(MATCH(INDIRECT(ADDRESS(ROW()-G1422,7)),D:D,0),1))),J1422)</f>
        <v/>
      </c>
      <c r="L1422" s="7">
        <f t="shared" ca="1" si="254"/>
        <v>0</v>
      </c>
      <c r="M1422" s="7" t="str">
        <f t="shared" ca="1" si="256"/>
        <v/>
      </c>
      <c r="N1422" s="7">
        <f t="shared" ca="1" si="255"/>
        <v>0</v>
      </c>
      <c r="O1422" s="9" t="str">
        <f ca="1">IF(N1422&gt;-1,INDIRECT(ADDRESS(ROW(),13)),IF(N1422&lt;N1421,CONCATENATE("&lt;page-count count=",CHAR(34),1+LARGE(N:N,1)-LARGE(N:N,2),CHAR(34),"/&gt;"),INDIRECT(ADDRESS(ROW()-1,13))))</f>
        <v/>
      </c>
      <c r="P1422" s="1">
        <f>IF(ROW()&lt;$S$4+2,IF('XML a procesar'!A1421="",P1421,IF(MID('XML a procesar'!A1421,1,1)="&lt;",P1421,P1421+1)),P1421)</f>
        <v>1</v>
      </c>
    </row>
    <row r="1423" spans="1:16" x14ac:dyDescent="0.25">
      <c r="A1423" s="1" t="str">
        <f>IF('XML a procesar'!A1422&gt;0,'XML a procesar'!A1422,"")</f>
        <v/>
      </c>
      <c r="B1423" s="7">
        <f t="shared" si="249"/>
        <v>0</v>
      </c>
      <c r="C1423" s="1">
        <f t="shared" si="246"/>
        <v>0</v>
      </c>
      <c r="D1423" s="1">
        <f t="shared" si="247"/>
        <v>0</v>
      </c>
      <c r="E1423" s="1">
        <f t="shared" si="248"/>
        <v>0</v>
      </c>
      <c r="F1423" s="1" t="str">
        <f t="shared" ca="1" si="250"/>
        <v/>
      </c>
      <c r="G1423" s="1">
        <f t="shared" ca="1" si="251"/>
        <v>0</v>
      </c>
      <c r="H1423" s="1">
        <f ca="1">IF(AND(G1422&gt;0,G1423&gt;G1422,NOT(ISERROR(MATCH(G1422,D:D,0)))),H1422+1,H1422)</f>
        <v>0</v>
      </c>
      <c r="I1423" s="1">
        <f t="shared" ca="1" si="252"/>
        <v>0</v>
      </c>
      <c r="J1423" s="7" t="str">
        <f t="shared" ca="1" si="253"/>
        <v/>
      </c>
      <c r="K1423" s="1" t="str">
        <f ca="1">IF(J1423="Linea_para_MAIL_creada_por_LuXML",IF(ISERROR(MATCH(INDIRECT(ADDRESS(ROW()-G1423,7)),D:D,0)),J1423,INDIRECT(ADDRESS(MATCH(INDIRECT(ADDRESS(ROW()-G1423,7)),D:D,0),1))),J1423)</f>
        <v/>
      </c>
      <c r="L1423" s="7">
        <f t="shared" ca="1" si="254"/>
        <v>0</v>
      </c>
      <c r="M1423" s="7" t="str">
        <f t="shared" ca="1" si="256"/>
        <v/>
      </c>
      <c r="N1423" s="7">
        <f t="shared" ca="1" si="255"/>
        <v>0</v>
      </c>
      <c r="O1423" s="9" t="str">
        <f ca="1">IF(N1423&gt;-1,INDIRECT(ADDRESS(ROW(),13)),IF(N1423&lt;N1422,CONCATENATE("&lt;page-count count=",CHAR(34),1+LARGE(N:N,1)-LARGE(N:N,2),CHAR(34),"/&gt;"),INDIRECT(ADDRESS(ROW()-1,13))))</f>
        <v/>
      </c>
      <c r="P1423" s="1">
        <f>IF(ROW()&lt;$S$4+2,IF('XML a procesar'!A1422="",P1422,IF(MID('XML a procesar'!A1422,1,1)="&lt;",P1422,P1422+1)),P1422)</f>
        <v>1</v>
      </c>
    </row>
    <row r="1424" spans="1:16" x14ac:dyDescent="0.25">
      <c r="A1424" s="1" t="str">
        <f>IF('XML a procesar'!A1423&gt;0,'XML a procesar'!A1423,"")</f>
        <v/>
      </c>
      <c r="B1424" s="7">
        <f t="shared" si="249"/>
        <v>0</v>
      </c>
      <c r="C1424" s="1">
        <f t="shared" si="246"/>
        <v>0</v>
      </c>
      <c r="D1424" s="1">
        <f t="shared" si="247"/>
        <v>0</v>
      </c>
      <c r="E1424" s="1">
        <f t="shared" si="248"/>
        <v>0</v>
      </c>
      <c r="F1424" s="1" t="str">
        <f t="shared" ca="1" si="250"/>
        <v/>
      </c>
      <c r="G1424" s="1">
        <f t="shared" ca="1" si="251"/>
        <v>0</v>
      </c>
      <c r="H1424" s="1">
        <f ca="1">IF(AND(G1423&gt;0,G1424&gt;G1423,NOT(ISERROR(MATCH(G1423,D:D,0)))),H1423+1,H1423)</f>
        <v>0</v>
      </c>
      <c r="I1424" s="1">
        <f t="shared" ca="1" si="252"/>
        <v>0</v>
      </c>
      <c r="J1424" s="7" t="str">
        <f t="shared" ca="1" si="253"/>
        <v/>
      </c>
      <c r="K1424" s="1" t="str">
        <f ca="1">IF(J1424="Linea_para_MAIL_creada_por_LuXML",IF(ISERROR(MATCH(INDIRECT(ADDRESS(ROW()-G1424,7)),D:D,0)),J1424,INDIRECT(ADDRESS(MATCH(INDIRECT(ADDRESS(ROW()-G1424,7)),D:D,0),1))),J1424)</f>
        <v/>
      </c>
      <c r="L1424" s="7">
        <f t="shared" ca="1" si="254"/>
        <v>0</v>
      </c>
      <c r="M1424" s="7" t="str">
        <f t="shared" ca="1" si="256"/>
        <v/>
      </c>
      <c r="N1424" s="7">
        <f t="shared" ca="1" si="255"/>
        <v>0</v>
      </c>
      <c r="O1424" s="9" t="str">
        <f ca="1">IF(N1424&gt;-1,INDIRECT(ADDRESS(ROW(),13)),IF(N1424&lt;N1423,CONCATENATE("&lt;page-count count=",CHAR(34),1+LARGE(N:N,1)-LARGE(N:N,2),CHAR(34),"/&gt;"),INDIRECT(ADDRESS(ROW()-1,13))))</f>
        <v/>
      </c>
      <c r="P1424" s="1">
        <f>IF(ROW()&lt;$S$4+2,IF('XML a procesar'!A1423="",P1423,IF(MID('XML a procesar'!A1423,1,1)="&lt;",P1423,P1423+1)),P1423)</f>
        <v>1</v>
      </c>
    </row>
    <row r="1425" spans="1:16" x14ac:dyDescent="0.25">
      <c r="A1425" s="1" t="str">
        <f>IF('XML a procesar'!A1424&gt;0,'XML a procesar'!A1424,"")</f>
        <v/>
      </c>
      <c r="B1425" s="7">
        <f t="shared" si="249"/>
        <v>0</v>
      </c>
      <c r="C1425" s="1">
        <f t="shared" si="246"/>
        <v>0</v>
      </c>
      <c r="D1425" s="1">
        <f t="shared" si="247"/>
        <v>0</v>
      </c>
      <c r="E1425" s="1">
        <f t="shared" si="248"/>
        <v>0</v>
      </c>
      <c r="F1425" s="1" t="str">
        <f t="shared" ca="1" si="250"/>
        <v/>
      </c>
      <c r="G1425" s="1">
        <f t="shared" ca="1" si="251"/>
        <v>0</v>
      </c>
      <c r="H1425" s="1">
        <f ca="1">IF(AND(G1424&gt;0,G1425&gt;G1424,NOT(ISERROR(MATCH(G1424,D:D,0)))),H1424+1,H1424)</f>
        <v>0</v>
      </c>
      <c r="I1425" s="1">
        <f t="shared" ca="1" si="252"/>
        <v>0</v>
      </c>
      <c r="J1425" s="7" t="str">
        <f t="shared" ca="1" si="253"/>
        <v/>
      </c>
      <c r="K1425" s="1" t="str">
        <f ca="1">IF(J1425="Linea_para_MAIL_creada_por_LuXML",IF(ISERROR(MATCH(INDIRECT(ADDRESS(ROW()-G1425,7)),D:D,0)),J1425,INDIRECT(ADDRESS(MATCH(INDIRECT(ADDRESS(ROW()-G1425,7)),D:D,0),1))),J1425)</f>
        <v/>
      </c>
      <c r="L1425" s="7">
        <f t="shared" ca="1" si="254"/>
        <v>0</v>
      </c>
      <c r="M1425" s="7" t="str">
        <f t="shared" ca="1" si="256"/>
        <v/>
      </c>
      <c r="N1425" s="7">
        <f t="shared" ca="1" si="255"/>
        <v>0</v>
      </c>
      <c r="O1425" s="9" t="str">
        <f ca="1">IF(N1425&gt;-1,INDIRECT(ADDRESS(ROW(),13)),IF(N1425&lt;N1424,CONCATENATE("&lt;page-count count=",CHAR(34),1+LARGE(N:N,1)-LARGE(N:N,2),CHAR(34),"/&gt;"),INDIRECT(ADDRESS(ROW()-1,13))))</f>
        <v/>
      </c>
      <c r="P1425" s="1">
        <f>IF(ROW()&lt;$S$4+2,IF('XML a procesar'!A1424="",P1424,IF(MID('XML a procesar'!A1424,1,1)="&lt;",P1424,P1424+1)),P1424)</f>
        <v>1</v>
      </c>
    </row>
    <row r="1426" spans="1:16" x14ac:dyDescent="0.25">
      <c r="A1426" s="1" t="str">
        <f>IF('XML a procesar'!A1425&gt;0,'XML a procesar'!A1425,"")</f>
        <v/>
      </c>
      <c r="B1426" s="7">
        <f t="shared" si="249"/>
        <v>0</v>
      </c>
      <c r="C1426" s="1">
        <f t="shared" si="246"/>
        <v>0</v>
      </c>
      <c r="D1426" s="1">
        <f t="shared" si="247"/>
        <v>0</v>
      </c>
      <c r="E1426" s="1">
        <f t="shared" si="248"/>
        <v>0</v>
      </c>
      <c r="F1426" s="1" t="str">
        <f t="shared" ca="1" si="250"/>
        <v/>
      </c>
      <c r="G1426" s="1">
        <f t="shared" ca="1" si="251"/>
        <v>0</v>
      </c>
      <c r="H1426" s="1">
        <f ca="1">IF(AND(G1425&gt;0,G1426&gt;G1425,NOT(ISERROR(MATCH(G1425,D:D,0)))),H1425+1,H1425)</f>
        <v>0</v>
      </c>
      <c r="I1426" s="1">
        <f t="shared" ca="1" si="252"/>
        <v>0</v>
      </c>
      <c r="J1426" s="7" t="str">
        <f t="shared" ca="1" si="253"/>
        <v/>
      </c>
      <c r="K1426" s="1" t="str">
        <f ca="1">IF(J1426="Linea_para_MAIL_creada_por_LuXML",IF(ISERROR(MATCH(INDIRECT(ADDRESS(ROW()-G1426,7)),D:D,0)),J1426,INDIRECT(ADDRESS(MATCH(INDIRECT(ADDRESS(ROW()-G1426,7)),D:D,0),1))),J1426)</f>
        <v/>
      </c>
      <c r="L1426" s="7">
        <f t="shared" ca="1" si="254"/>
        <v>0</v>
      </c>
      <c r="M1426" s="7" t="str">
        <f t="shared" ca="1" si="256"/>
        <v/>
      </c>
      <c r="N1426" s="7">
        <f t="shared" ca="1" si="255"/>
        <v>0</v>
      </c>
      <c r="O1426" s="9" t="str">
        <f ca="1">IF(N1426&gt;-1,INDIRECT(ADDRESS(ROW(),13)),IF(N1426&lt;N1425,CONCATENATE("&lt;page-count count=",CHAR(34),1+LARGE(N:N,1)-LARGE(N:N,2),CHAR(34),"/&gt;"),INDIRECT(ADDRESS(ROW()-1,13))))</f>
        <v/>
      </c>
      <c r="P1426" s="1">
        <f>IF(ROW()&lt;$S$4+2,IF('XML a procesar'!A1425="",P1425,IF(MID('XML a procesar'!A1425,1,1)="&lt;",P1425,P1425+1)),P1425)</f>
        <v>1</v>
      </c>
    </row>
    <row r="1427" spans="1:16" x14ac:dyDescent="0.25">
      <c r="A1427" s="1" t="str">
        <f>IF('XML a procesar'!A1426&gt;0,'XML a procesar'!A1426,"")</f>
        <v/>
      </c>
      <c r="B1427" s="7">
        <f t="shared" si="249"/>
        <v>0</v>
      </c>
      <c r="C1427" s="1">
        <f t="shared" si="246"/>
        <v>0</v>
      </c>
      <c r="D1427" s="1">
        <f t="shared" si="247"/>
        <v>0</v>
      </c>
      <c r="E1427" s="1">
        <f t="shared" si="248"/>
        <v>0</v>
      </c>
      <c r="F1427" s="1" t="str">
        <f t="shared" ca="1" si="250"/>
        <v/>
      </c>
      <c r="G1427" s="1">
        <f t="shared" ca="1" si="251"/>
        <v>0</v>
      </c>
      <c r="H1427" s="1">
        <f ca="1">IF(AND(G1426&gt;0,G1427&gt;G1426,NOT(ISERROR(MATCH(G1426,D:D,0)))),H1426+1,H1426)</f>
        <v>0</v>
      </c>
      <c r="I1427" s="1">
        <f t="shared" ca="1" si="252"/>
        <v>0</v>
      </c>
      <c r="J1427" s="7" t="str">
        <f t="shared" ca="1" si="253"/>
        <v/>
      </c>
      <c r="K1427" s="1" t="str">
        <f ca="1">IF(J1427="Linea_para_MAIL_creada_por_LuXML",IF(ISERROR(MATCH(INDIRECT(ADDRESS(ROW()-G1427,7)),D:D,0)),J1427,INDIRECT(ADDRESS(MATCH(INDIRECT(ADDRESS(ROW()-G1427,7)),D:D,0),1))),J1427)</f>
        <v/>
      </c>
      <c r="L1427" s="7">
        <f t="shared" ca="1" si="254"/>
        <v>0</v>
      </c>
      <c r="M1427" s="7" t="str">
        <f t="shared" ca="1" si="256"/>
        <v/>
      </c>
      <c r="N1427" s="7">
        <f t="shared" ca="1" si="255"/>
        <v>0</v>
      </c>
      <c r="O1427" s="9" t="str">
        <f ca="1">IF(N1427&gt;-1,INDIRECT(ADDRESS(ROW(),13)),IF(N1427&lt;N1426,CONCATENATE("&lt;page-count count=",CHAR(34),1+LARGE(N:N,1)-LARGE(N:N,2),CHAR(34),"/&gt;"),INDIRECT(ADDRESS(ROW()-1,13))))</f>
        <v/>
      </c>
      <c r="P1427" s="1">
        <f>IF(ROW()&lt;$S$4+2,IF('XML a procesar'!A1426="",P1426,IF(MID('XML a procesar'!A1426,1,1)="&lt;",P1426,P1426+1)),P1426)</f>
        <v>1</v>
      </c>
    </row>
    <row r="1428" spans="1:16" x14ac:dyDescent="0.25">
      <c r="A1428" s="1" t="str">
        <f>IF('XML a procesar'!A1427&gt;0,'XML a procesar'!A1427,"")</f>
        <v/>
      </c>
      <c r="B1428" s="7">
        <f t="shared" si="249"/>
        <v>0</v>
      </c>
      <c r="C1428" s="1">
        <f t="shared" si="246"/>
        <v>0</v>
      </c>
      <c r="D1428" s="1">
        <f t="shared" si="247"/>
        <v>0</v>
      </c>
      <c r="E1428" s="1">
        <f t="shared" si="248"/>
        <v>0</v>
      </c>
      <c r="F1428" s="1" t="str">
        <f t="shared" ca="1" si="250"/>
        <v/>
      </c>
      <c r="G1428" s="1">
        <f t="shared" ca="1" si="251"/>
        <v>0</v>
      </c>
      <c r="H1428" s="1">
        <f ca="1">IF(AND(G1427&gt;0,G1428&gt;G1427,NOT(ISERROR(MATCH(G1427,D:D,0)))),H1427+1,H1427)</f>
        <v>0</v>
      </c>
      <c r="I1428" s="1">
        <f t="shared" ca="1" si="252"/>
        <v>0</v>
      </c>
      <c r="J1428" s="7" t="str">
        <f t="shared" ca="1" si="253"/>
        <v/>
      </c>
      <c r="K1428" s="1" t="str">
        <f ca="1">IF(J1428="Linea_para_MAIL_creada_por_LuXML",IF(ISERROR(MATCH(INDIRECT(ADDRESS(ROW()-G1428,7)),D:D,0)),J1428,INDIRECT(ADDRESS(MATCH(INDIRECT(ADDRESS(ROW()-G1428,7)),D:D,0),1))),J1428)</f>
        <v/>
      </c>
      <c r="L1428" s="7">
        <f t="shared" ca="1" si="254"/>
        <v>0</v>
      </c>
      <c r="M1428" s="7" t="str">
        <f t="shared" ca="1" si="256"/>
        <v/>
      </c>
      <c r="N1428" s="7">
        <f t="shared" ca="1" si="255"/>
        <v>0</v>
      </c>
      <c r="O1428" s="9" t="str">
        <f ca="1">IF(N1428&gt;-1,INDIRECT(ADDRESS(ROW(),13)),IF(N1428&lt;N1427,CONCATENATE("&lt;page-count count=",CHAR(34),1+LARGE(N:N,1)-LARGE(N:N,2),CHAR(34),"/&gt;"),INDIRECT(ADDRESS(ROW()-1,13))))</f>
        <v/>
      </c>
      <c r="P1428" s="1">
        <f>IF(ROW()&lt;$S$4+2,IF('XML a procesar'!A1427="",P1427,IF(MID('XML a procesar'!A1427,1,1)="&lt;",P1427,P1427+1)),P1427)</f>
        <v>1</v>
      </c>
    </row>
    <row r="1429" spans="1:16" x14ac:dyDescent="0.25">
      <c r="A1429" s="1" t="str">
        <f>IF('XML a procesar'!A1428&gt;0,'XML a procesar'!A1428,"")</f>
        <v/>
      </c>
      <c r="B1429" s="7">
        <f t="shared" si="249"/>
        <v>0</v>
      </c>
      <c r="C1429" s="1">
        <f t="shared" si="246"/>
        <v>0</v>
      </c>
      <c r="D1429" s="1">
        <f t="shared" si="247"/>
        <v>0</v>
      </c>
      <c r="E1429" s="1">
        <f t="shared" si="248"/>
        <v>0</v>
      </c>
      <c r="F1429" s="1" t="str">
        <f t="shared" ca="1" si="250"/>
        <v/>
      </c>
      <c r="G1429" s="1">
        <f t="shared" ca="1" si="251"/>
        <v>0</v>
      </c>
      <c r="H1429" s="1">
        <f ca="1">IF(AND(G1428&gt;0,G1429&gt;G1428,NOT(ISERROR(MATCH(G1428,D:D,0)))),H1428+1,H1428)</f>
        <v>0</v>
      </c>
      <c r="I1429" s="1">
        <f t="shared" ca="1" si="252"/>
        <v>0</v>
      </c>
      <c r="J1429" s="7" t="str">
        <f t="shared" ca="1" si="253"/>
        <v/>
      </c>
      <c r="K1429" s="1" t="str">
        <f ca="1">IF(J1429="Linea_para_MAIL_creada_por_LuXML",IF(ISERROR(MATCH(INDIRECT(ADDRESS(ROW()-G1429,7)),D:D,0)),J1429,INDIRECT(ADDRESS(MATCH(INDIRECT(ADDRESS(ROW()-G1429,7)),D:D,0),1))),J1429)</f>
        <v/>
      </c>
      <c r="L1429" s="7">
        <f t="shared" ca="1" si="254"/>
        <v>0</v>
      </c>
      <c r="M1429" s="7" t="str">
        <f t="shared" ca="1" si="256"/>
        <v/>
      </c>
      <c r="N1429" s="7">
        <f t="shared" ca="1" si="255"/>
        <v>0</v>
      </c>
      <c r="O1429" s="9" t="str">
        <f ca="1">IF(N1429&gt;-1,INDIRECT(ADDRESS(ROW(),13)),IF(N1429&lt;N1428,CONCATENATE("&lt;page-count count=",CHAR(34),1+LARGE(N:N,1)-LARGE(N:N,2),CHAR(34),"/&gt;"),INDIRECT(ADDRESS(ROW()-1,13))))</f>
        <v/>
      </c>
      <c r="P1429" s="1">
        <f>IF(ROW()&lt;$S$4+2,IF('XML a procesar'!A1428="",P1428,IF(MID('XML a procesar'!A1428,1,1)="&lt;",P1428,P1428+1)),P1428)</f>
        <v>1</v>
      </c>
    </row>
    <row r="1430" spans="1:16" x14ac:dyDescent="0.25">
      <c r="A1430" s="1" t="str">
        <f>IF('XML a procesar'!A1429&gt;0,'XML a procesar'!A1429,"")</f>
        <v/>
      </c>
      <c r="B1430" s="7">
        <f t="shared" si="249"/>
        <v>0</v>
      </c>
      <c r="C1430" s="1">
        <f t="shared" si="246"/>
        <v>0</v>
      </c>
      <c r="D1430" s="1">
        <f t="shared" si="247"/>
        <v>0</v>
      </c>
      <c r="E1430" s="1">
        <f t="shared" si="248"/>
        <v>0</v>
      </c>
      <c r="F1430" s="1" t="str">
        <f t="shared" ca="1" si="250"/>
        <v/>
      </c>
      <c r="G1430" s="1">
        <f t="shared" ca="1" si="251"/>
        <v>0</v>
      </c>
      <c r="H1430" s="1">
        <f ca="1">IF(AND(G1429&gt;0,G1430&gt;G1429,NOT(ISERROR(MATCH(G1429,D:D,0)))),H1429+1,H1429)</f>
        <v>0</v>
      </c>
      <c r="I1430" s="1">
        <f t="shared" ca="1" si="252"/>
        <v>0</v>
      </c>
      <c r="J1430" s="7" t="str">
        <f t="shared" ca="1" si="253"/>
        <v/>
      </c>
      <c r="K1430" s="1" t="str">
        <f ca="1">IF(J1430="Linea_para_MAIL_creada_por_LuXML",IF(ISERROR(MATCH(INDIRECT(ADDRESS(ROW()-G1430,7)),D:D,0)),J1430,INDIRECT(ADDRESS(MATCH(INDIRECT(ADDRESS(ROW()-G1430,7)),D:D,0),1))),J1430)</f>
        <v/>
      </c>
      <c r="L1430" s="7">
        <f t="shared" ca="1" si="254"/>
        <v>0</v>
      </c>
      <c r="M1430" s="7" t="str">
        <f t="shared" ca="1" si="256"/>
        <v/>
      </c>
      <c r="N1430" s="7">
        <f t="shared" ca="1" si="255"/>
        <v>0</v>
      </c>
      <c r="O1430" s="9" t="str">
        <f ca="1">IF(N1430&gt;-1,INDIRECT(ADDRESS(ROW(),13)),IF(N1430&lt;N1429,CONCATENATE("&lt;page-count count=",CHAR(34),1+LARGE(N:N,1)-LARGE(N:N,2),CHAR(34),"/&gt;"),INDIRECT(ADDRESS(ROW()-1,13))))</f>
        <v/>
      </c>
      <c r="P1430" s="1">
        <f>IF(ROW()&lt;$S$4+2,IF('XML a procesar'!A1429="",P1429,IF(MID('XML a procesar'!A1429,1,1)="&lt;",P1429,P1429+1)),P1429)</f>
        <v>1</v>
      </c>
    </row>
    <row r="1431" spans="1:16" x14ac:dyDescent="0.25">
      <c r="A1431" s="1" t="str">
        <f>IF('XML a procesar'!A1430&gt;0,'XML a procesar'!A1430,"")</f>
        <v/>
      </c>
      <c r="B1431" s="7">
        <f t="shared" si="249"/>
        <v>0</v>
      </c>
      <c r="C1431" s="1">
        <f t="shared" si="246"/>
        <v>0</v>
      </c>
      <c r="D1431" s="1">
        <f t="shared" si="247"/>
        <v>0</v>
      </c>
      <c r="E1431" s="1">
        <f t="shared" si="248"/>
        <v>0</v>
      </c>
      <c r="F1431" s="1" t="str">
        <f t="shared" ca="1" si="250"/>
        <v/>
      </c>
      <c r="G1431" s="1">
        <f t="shared" ca="1" si="251"/>
        <v>0</v>
      </c>
      <c r="H1431" s="1">
        <f ca="1">IF(AND(G1430&gt;0,G1431&gt;G1430,NOT(ISERROR(MATCH(G1430,D:D,0)))),H1430+1,H1430)</f>
        <v>0</v>
      </c>
      <c r="I1431" s="1">
        <f t="shared" ca="1" si="252"/>
        <v>0</v>
      </c>
      <c r="J1431" s="7" t="str">
        <f t="shared" ca="1" si="253"/>
        <v/>
      </c>
      <c r="K1431" s="1" t="str">
        <f ca="1">IF(J1431="Linea_para_MAIL_creada_por_LuXML",IF(ISERROR(MATCH(INDIRECT(ADDRESS(ROW()-G1431,7)),D:D,0)),J1431,INDIRECT(ADDRESS(MATCH(INDIRECT(ADDRESS(ROW()-G1431,7)),D:D,0),1))),J1431)</f>
        <v/>
      </c>
      <c r="L1431" s="7">
        <f t="shared" ca="1" si="254"/>
        <v>0</v>
      </c>
      <c r="M1431" s="7" t="str">
        <f t="shared" ca="1" si="256"/>
        <v/>
      </c>
      <c r="N1431" s="7">
        <f t="shared" ca="1" si="255"/>
        <v>0</v>
      </c>
      <c r="O1431" s="9" t="str">
        <f ca="1">IF(N1431&gt;-1,INDIRECT(ADDRESS(ROW(),13)),IF(N1431&lt;N1430,CONCATENATE("&lt;page-count count=",CHAR(34),1+LARGE(N:N,1)-LARGE(N:N,2),CHAR(34),"/&gt;"),INDIRECT(ADDRESS(ROW()-1,13))))</f>
        <v/>
      </c>
      <c r="P1431" s="1">
        <f>IF(ROW()&lt;$S$4+2,IF('XML a procesar'!A1430="",P1430,IF(MID('XML a procesar'!A1430,1,1)="&lt;",P1430,P1430+1)),P1430)</f>
        <v>1</v>
      </c>
    </row>
    <row r="1432" spans="1:16" x14ac:dyDescent="0.25">
      <c r="A1432" s="1" t="str">
        <f>IF('XML a procesar'!A1431&gt;0,'XML a procesar'!A1431,"")</f>
        <v/>
      </c>
      <c r="B1432" s="7">
        <f t="shared" si="249"/>
        <v>0</v>
      </c>
      <c r="C1432" s="1">
        <f t="shared" si="246"/>
        <v>0</v>
      </c>
      <c r="D1432" s="1">
        <f t="shared" si="247"/>
        <v>0</v>
      </c>
      <c r="E1432" s="1">
        <f t="shared" si="248"/>
        <v>0</v>
      </c>
      <c r="F1432" s="1" t="str">
        <f t="shared" ca="1" si="250"/>
        <v/>
      </c>
      <c r="G1432" s="1">
        <f t="shared" ca="1" si="251"/>
        <v>0</v>
      </c>
      <c r="H1432" s="1">
        <f ca="1">IF(AND(G1431&gt;0,G1432&gt;G1431,NOT(ISERROR(MATCH(G1431,D:D,0)))),H1431+1,H1431)</f>
        <v>0</v>
      </c>
      <c r="I1432" s="1">
        <f t="shared" ca="1" si="252"/>
        <v>0</v>
      </c>
      <c r="J1432" s="7" t="str">
        <f t="shared" ca="1" si="253"/>
        <v/>
      </c>
      <c r="K1432" s="1" t="str">
        <f ca="1">IF(J1432="Linea_para_MAIL_creada_por_LuXML",IF(ISERROR(MATCH(INDIRECT(ADDRESS(ROW()-G1432,7)),D:D,0)),J1432,INDIRECT(ADDRESS(MATCH(INDIRECT(ADDRESS(ROW()-G1432,7)),D:D,0),1))),J1432)</f>
        <v/>
      </c>
      <c r="L1432" s="7">
        <f t="shared" ca="1" si="254"/>
        <v>0</v>
      </c>
      <c r="M1432" s="7" t="str">
        <f t="shared" ca="1" si="256"/>
        <v/>
      </c>
      <c r="N1432" s="7">
        <f t="shared" ca="1" si="255"/>
        <v>0</v>
      </c>
      <c r="O1432" s="9" t="str">
        <f ca="1">IF(N1432&gt;-1,INDIRECT(ADDRESS(ROW(),13)),IF(N1432&lt;N1431,CONCATENATE("&lt;page-count count=",CHAR(34),1+LARGE(N:N,1)-LARGE(N:N,2),CHAR(34),"/&gt;"),INDIRECT(ADDRESS(ROW()-1,13))))</f>
        <v/>
      </c>
      <c r="P1432" s="1">
        <f>IF(ROW()&lt;$S$4+2,IF('XML a procesar'!A1431="",P1431,IF(MID('XML a procesar'!A1431,1,1)="&lt;",P1431,P1431+1)),P1431)</f>
        <v>1</v>
      </c>
    </row>
    <row r="1433" spans="1:16" x14ac:dyDescent="0.25">
      <c r="A1433" s="1" t="str">
        <f>IF('XML a procesar'!A1432&gt;0,'XML a procesar'!A1432,"")</f>
        <v/>
      </c>
      <c r="B1433" s="7">
        <f t="shared" si="249"/>
        <v>0</v>
      </c>
      <c r="C1433" s="1">
        <f t="shared" si="246"/>
        <v>0</v>
      </c>
      <c r="D1433" s="1">
        <f t="shared" si="247"/>
        <v>0</v>
      </c>
      <c r="E1433" s="1">
        <f t="shared" si="248"/>
        <v>0</v>
      </c>
      <c r="F1433" s="1" t="str">
        <f t="shared" ca="1" si="250"/>
        <v/>
      </c>
      <c r="G1433" s="1">
        <f t="shared" ca="1" si="251"/>
        <v>0</v>
      </c>
      <c r="H1433" s="1">
        <f ca="1">IF(AND(G1432&gt;0,G1433&gt;G1432,NOT(ISERROR(MATCH(G1432,D:D,0)))),H1432+1,H1432)</f>
        <v>0</v>
      </c>
      <c r="I1433" s="1">
        <f t="shared" ca="1" si="252"/>
        <v>0</v>
      </c>
      <c r="J1433" s="7" t="str">
        <f t="shared" ca="1" si="253"/>
        <v/>
      </c>
      <c r="K1433" s="1" t="str">
        <f ca="1">IF(J1433="Linea_para_MAIL_creada_por_LuXML",IF(ISERROR(MATCH(INDIRECT(ADDRESS(ROW()-G1433,7)),D:D,0)),J1433,INDIRECT(ADDRESS(MATCH(INDIRECT(ADDRESS(ROW()-G1433,7)),D:D,0),1))),J1433)</f>
        <v/>
      </c>
      <c r="L1433" s="7">
        <f t="shared" ca="1" si="254"/>
        <v>0</v>
      </c>
      <c r="M1433" s="7" t="str">
        <f t="shared" ca="1" si="256"/>
        <v/>
      </c>
      <c r="N1433" s="7">
        <f t="shared" ca="1" si="255"/>
        <v>0</v>
      </c>
      <c r="O1433" s="9" t="str">
        <f ca="1">IF(N1433&gt;-1,INDIRECT(ADDRESS(ROW(),13)),IF(N1433&lt;N1432,CONCATENATE("&lt;page-count count=",CHAR(34),1+LARGE(N:N,1)-LARGE(N:N,2),CHAR(34),"/&gt;"),INDIRECT(ADDRESS(ROW()-1,13))))</f>
        <v/>
      </c>
      <c r="P1433" s="1">
        <f>IF(ROW()&lt;$S$4+2,IF('XML a procesar'!A1432="",P1432,IF(MID('XML a procesar'!A1432,1,1)="&lt;",P1432,P1432+1)),P1432)</f>
        <v>1</v>
      </c>
    </row>
    <row r="1434" spans="1:16" x14ac:dyDescent="0.25">
      <c r="A1434" s="1" t="str">
        <f>IF('XML a procesar'!A1433&gt;0,'XML a procesar'!A1433,"")</f>
        <v/>
      </c>
      <c r="B1434" s="7">
        <f t="shared" si="249"/>
        <v>0</v>
      </c>
      <c r="C1434" s="1">
        <f t="shared" si="246"/>
        <v>0</v>
      </c>
      <c r="D1434" s="1">
        <f t="shared" si="247"/>
        <v>0</v>
      </c>
      <c r="E1434" s="1">
        <f t="shared" si="248"/>
        <v>0</v>
      </c>
      <c r="F1434" s="1" t="str">
        <f t="shared" ca="1" si="250"/>
        <v/>
      </c>
      <c r="G1434" s="1">
        <f t="shared" ca="1" si="251"/>
        <v>0</v>
      </c>
      <c r="H1434" s="1">
        <f ca="1">IF(AND(G1433&gt;0,G1434&gt;G1433,NOT(ISERROR(MATCH(G1433,D:D,0)))),H1433+1,H1433)</f>
        <v>0</v>
      </c>
      <c r="I1434" s="1">
        <f t="shared" ca="1" si="252"/>
        <v>0</v>
      </c>
      <c r="J1434" s="7" t="str">
        <f t="shared" ca="1" si="253"/>
        <v/>
      </c>
      <c r="K1434" s="1" t="str">
        <f ca="1">IF(J1434="Linea_para_MAIL_creada_por_LuXML",IF(ISERROR(MATCH(INDIRECT(ADDRESS(ROW()-G1434,7)),D:D,0)),J1434,INDIRECT(ADDRESS(MATCH(INDIRECT(ADDRESS(ROW()-G1434,7)),D:D,0),1))),J1434)</f>
        <v/>
      </c>
      <c r="L1434" s="7">
        <f t="shared" ca="1" si="254"/>
        <v>0</v>
      </c>
      <c r="M1434" s="7" t="str">
        <f t="shared" ca="1" si="256"/>
        <v/>
      </c>
      <c r="N1434" s="7">
        <f t="shared" ca="1" si="255"/>
        <v>0</v>
      </c>
      <c r="O1434" s="9" t="str">
        <f ca="1">IF(N1434&gt;-1,INDIRECT(ADDRESS(ROW(),13)),IF(N1434&lt;N1433,CONCATENATE("&lt;page-count count=",CHAR(34),1+LARGE(N:N,1)-LARGE(N:N,2),CHAR(34),"/&gt;"),INDIRECT(ADDRESS(ROW()-1,13))))</f>
        <v/>
      </c>
      <c r="P1434" s="1">
        <f>IF(ROW()&lt;$S$4+2,IF('XML a procesar'!A1433="",P1433,IF(MID('XML a procesar'!A1433,1,1)="&lt;",P1433,P1433+1)),P1433)</f>
        <v>1</v>
      </c>
    </row>
    <row r="1435" spans="1:16" x14ac:dyDescent="0.25">
      <c r="A1435" s="1" t="str">
        <f>IF('XML a procesar'!A1434&gt;0,'XML a procesar'!A1434,"")</f>
        <v/>
      </c>
      <c r="B1435" s="7">
        <f t="shared" si="249"/>
        <v>0</v>
      </c>
      <c r="C1435" s="1">
        <f t="shared" si="246"/>
        <v>0</v>
      </c>
      <c r="D1435" s="1">
        <f t="shared" si="247"/>
        <v>0</v>
      </c>
      <c r="E1435" s="1">
        <f t="shared" si="248"/>
        <v>0</v>
      </c>
      <c r="F1435" s="1" t="str">
        <f t="shared" ca="1" si="250"/>
        <v/>
      </c>
      <c r="G1435" s="1">
        <f t="shared" ca="1" si="251"/>
        <v>0</v>
      </c>
      <c r="H1435" s="1">
        <f ca="1">IF(AND(G1434&gt;0,G1435&gt;G1434,NOT(ISERROR(MATCH(G1434,D:D,0)))),H1434+1,H1434)</f>
        <v>0</v>
      </c>
      <c r="I1435" s="1">
        <f t="shared" ca="1" si="252"/>
        <v>0</v>
      </c>
      <c r="J1435" s="7" t="str">
        <f t="shared" ca="1" si="253"/>
        <v/>
      </c>
      <c r="K1435" s="1" t="str">
        <f ca="1">IF(J1435="Linea_para_MAIL_creada_por_LuXML",IF(ISERROR(MATCH(INDIRECT(ADDRESS(ROW()-G1435,7)),D:D,0)),J1435,INDIRECT(ADDRESS(MATCH(INDIRECT(ADDRESS(ROW()-G1435,7)),D:D,0),1))),J1435)</f>
        <v/>
      </c>
      <c r="L1435" s="7">
        <f t="shared" ca="1" si="254"/>
        <v>0</v>
      </c>
      <c r="M1435" s="7" t="str">
        <f t="shared" ca="1" si="256"/>
        <v/>
      </c>
      <c r="N1435" s="7">
        <f t="shared" ca="1" si="255"/>
        <v>0</v>
      </c>
      <c r="O1435" s="9" t="str">
        <f ca="1">IF(N1435&gt;-1,INDIRECT(ADDRESS(ROW(),13)),IF(N1435&lt;N1434,CONCATENATE("&lt;page-count count=",CHAR(34),1+LARGE(N:N,1)-LARGE(N:N,2),CHAR(34),"/&gt;"),INDIRECT(ADDRESS(ROW()-1,13))))</f>
        <v/>
      </c>
      <c r="P1435" s="1">
        <f>IF(ROW()&lt;$S$4+2,IF('XML a procesar'!A1434="",P1434,IF(MID('XML a procesar'!A1434,1,1)="&lt;",P1434,P1434+1)),P1434)</f>
        <v>1</v>
      </c>
    </row>
    <row r="1436" spans="1:16" x14ac:dyDescent="0.25">
      <c r="A1436" s="1" t="str">
        <f>IF('XML a procesar'!A1435&gt;0,'XML a procesar'!A1435,"")</f>
        <v/>
      </c>
      <c r="B1436" s="7">
        <f t="shared" si="249"/>
        <v>0</v>
      </c>
      <c r="C1436" s="1">
        <f t="shared" si="246"/>
        <v>0</v>
      </c>
      <c r="D1436" s="1">
        <f t="shared" si="247"/>
        <v>0</v>
      </c>
      <c r="E1436" s="1">
        <f t="shared" si="248"/>
        <v>0</v>
      </c>
      <c r="F1436" s="1" t="str">
        <f t="shared" ca="1" si="250"/>
        <v/>
      </c>
      <c r="G1436" s="1">
        <f t="shared" ca="1" si="251"/>
        <v>0</v>
      </c>
      <c r="H1436" s="1">
        <f ca="1">IF(AND(G1435&gt;0,G1436&gt;G1435,NOT(ISERROR(MATCH(G1435,D:D,0)))),H1435+1,H1435)</f>
        <v>0</v>
      </c>
      <c r="I1436" s="1">
        <f t="shared" ca="1" si="252"/>
        <v>0</v>
      </c>
      <c r="J1436" s="7" t="str">
        <f t="shared" ca="1" si="253"/>
        <v/>
      </c>
      <c r="K1436" s="1" t="str">
        <f ca="1">IF(J1436="Linea_para_MAIL_creada_por_LuXML",IF(ISERROR(MATCH(INDIRECT(ADDRESS(ROW()-G1436,7)),D:D,0)),J1436,INDIRECT(ADDRESS(MATCH(INDIRECT(ADDRESS(ROW()-G1436,7)),D:D,0),1))),J1436)</f>
        <v/>
      </c>
      <c r="L1436" s="7">
        <f t="shared" ca="1" si="254"/>
        <v>0</v>
      </c>
      <c r="M1436" s="7" t="str">
        <f t="shared" ca="1" si="256"/>
        <v/>
      </c>
      <c r="N1436" s="7">
        <f t="shared" ca="1" si="255"/>
        <v>0</v>
      </c>
      <c r="O1436" s="9" t="str">
        <f ca="1">IF(N1436&gt;-1,INDIRECT(ADDRESS(ROW(),13)),IF(N1436&lt;N1435,CONCATENATE("&lt;page-count count=",CHAR(34),1+LARGE(N:N,1)-LARGE(N:N,2),CHAR(34),"/&gt;"),INDIRECT(ADDRESS(ROW()-1,13))))</f>
        <v/>
      </c>
      <c r="P1436" s="1">
        <f>IF(ROW()&lt;$S$4+2,IF('XML a procesar'!A1435="",P1435,IF(MID('XML a procesar'!A1435,1,1)="&lt;",P1435,P1435+1)),P1435)</f>
        <v>1</v>
      </c>
    </row>
    <row r="1437" spans="1:16" x14ac:dyDescent="0.25">
      <c r="A1437" s="1" t="str">
        <f>IF('XML a procesar'!A1436&gt;0,'XML a procesar'!A1436,"")</f>
        <v/>
      </c>
      <c r="B1437" s="7">
        <f t="shared" si="249"/>
        <v>0</v>
      </c>
      <c r="C1437" s="1">
        <f t="shared" si="246"/>
        <v>0</v>
      </c>
      <c r="D1437" s="1">
        <f t="shared" si="247"/>
        <v>0</v>
      </c>
      <c r="E1437" s="1">
        <f t="shared" si="248"/>
        <v>0</v>
      </c>
      <c r="F1437" s="1" t="str">
        <f t="shared" ca="1" si="250"/>
        <v/>
      </c>
      <c r="G1437" s="1">
        <f t="shared" ca="1" si="251"/>
        <v>0</v>
      </c>
      <c r="H1437" s="1">
        <f ca="1">IF(AND(G1436&gt;0,G1437&gt;G1436,NOT(ISERROR(MATCH(G1436,D:D,0)))),H1436+1,H1436)</f>
        <v>0</v>
      </c>
      <c r="I1437" s="1">
        <f t="shared" ca="1" si="252"/>
        <v>0</v>
      </c>
      <c r="J1437" s="7" t="str">
        <f t="shared" ca="1" si="253"/>
        <v/>
      </c>
      <c r="K1437" s="1" t="str">
        <f ca="1">IF(J1437="Linea_para_MAIL_creada_por_LuXML",IF(ISERROR(MATCH(INDIRECT(ADDRESS(ROW()-G1437,7)),D:D,0)),J1437,INDIRECT(ADDRESS(MATCH(INDIRECT(ADDRESS(ROW()-G1437,7)),D:D,0),1))),J1437)</f>
        <v/>
      </c>
      <c r="L1437" s="7">
        <f t="shared" ca="1" si="254"/>
        <v>0</v>
      </c>
      <c r="M1437" s="7" t="str">
        <f t="shared" ca="1" si="256"/>
        <v/>
      </c>
      <c r="N1437" s="7">
        <f t="shared" ca="1" si="255"/>
        <v>0</v>
      </c>
      <c r="O1437" s="9" t="str">
        <f ca="1">IF(N1437&gt;-1,INDIRECT(ADDRESS(ROW(),13)),IF(N1437&lt;N1436,CONCATENATE("&lt;page-count count=",CHAR(34),1+LARGE(N:N,1)-LARGE(N:N,2),CHAR(34),"/&gt;"),INDIRECT(ADDRESS(ROW()-1,13))))</f>
        <v/>
      </c>
      <c r="P1437" s="1">
        <f>IF(ROW()&lt;$S$4+2,IF('XML a procesar'!A1436="",P1436,IF(MID('XML a procesar'!A1436,1,1)="&lt;",P1436,P1436+1)),P1436)</f>
        <v>1</v>
      </c>
    </row>
    <row r="1438" spans="1:16" x14ac:dyDescent="0.25">
      <c r="A1438" s="1" t="str">
        <f>IF('XML a procesar'!A1437&gt;0,'XML a procesar'!A1437,"")</f>
        <v/>
      </c>
      <c r="B1438" s="7">
        <f t="shared" si="249"/>
        <v>0</v>
      </c>
      <c r="C1438" s="1">
        <f t="shared" si="246"/>
        <v>0</v>
      </c>
      <c r="D1438" s="1">
        <f t="shared" si="247"/>
        <v>0</v>
      </c>
      <c r="E1438" s="1">
        <f t="shared" si="248"/>
        <v>0</v>
      </c>
      <c r="F1438" s="1" t="str">
        <f t="shared" ca="1" si="250"/>
        <v/>
      </c>
      <c r="G1438" s="1">
        <f t="shared" ca="1" si="251"/>
        <v>0</v>
      </c>
      <c r="H1438" s="1">
        <f ca="1">IF(AND(G1437&gt;0,G1438&gt;G1437,NOT(ISERROR(MATCH(G1437,D:D,0)))),H1437+1,H1437)</f>
        <v>0</v>
      </c>
      <c r="I1438" s="1">
        <f t="shared" ca="1" si="252"/>
        <v>0</v>
      </c>
      <c r="J1438" s="7" t="str">
        <f t="shared" ca="1" si="253"/>
        <v/>
      </c>
      <c r="K1438" s="1" t="str">
        <f ca="1">IF(J1438="Linea_para_MAIL_creada_por_LuXML",IF(ISERROR(MATCH(INDIRECT(ADDRESS(ROW()-G1438,7)),D:D,0)),J1438,INDIRECT(ADDRESS(MATCH(INDIRECT(ADDRESS(ROW()-G1438,7)),D:D,0),1))),J1438)</f>
        <v/>
      </c>
      <c r="L1438" s="7">
        <f t="shared" ca="1" si="254"/>
        <v>0</v>
      </c>
      <c r="M1438" s="7" t="str">
        <f t="shared" ca="1" si="256"/>
        <v/>
      </c>
      <c r="N1438" s="7">
        <f t="shared" ca="1" si="255"/>
        <v>0</v>
      </c>
      <c r="O1438" s="9" t="str">
        <f ca="1">IF(N1438&gt;-1,INDIRECT(ADDRESS(ROW(),13)),IF(N1438&lt;N1437,CONCATENATE("&lt;page-count count=",CHAR(34),1+LARGE(N:N,1)-LARGE(N:N,2),CHAR(34),"/&gt;"),INDIRECT(ADDRESS(ROW()-1,13))))</f>
        <v/>
      </c>
      <c r="P1438" s="1">
        <f>IF(ROW()&lt;$S$4+2,IF('XML a procesar'!A1437="",P1437,IF(MID('XML a procesar'!A1437,1,1)="&lt;",P1437,P1437+1)),P1437)</f>
        <v>1</v>
      </c>
    </row>
    <row r="1439" spans="1:16" x14ac:dyDescent="0.25">
      <c r="A1439" s="1" t="str">
        <f>IF('XML a procesar'!A1438&gt;0,'XML a procesar'!A1438,"")</f>
        <v/>
      </c>
      <c r="B1439" s="7">
        <f t="shared" si="249"/>
        <v>0</v>
      </c>
      <c r="C1439" s="1">
        <f t="shared" si="246"/>
        <v>0</v>
      </c>
      <c r="D1439" s="1">
        <f t="shared" si="247"/>
        <v>0</v>
      </c>
      <c r="E1439" s="1">
        <f t="shared" si="248"/>
        <v>0</v>
      </c>
      <c r="F1439" s="1" t="str">
        <f t="shared" ca="1" si="250"/>
        <v/>
      </c>
      <c r="G1439" s="1">
        <f t="shared" ca="1" si="251"/>
        <v>0</v>
      </c>
      <c r="H1439" s="1">
        <f ca="1">IF(AND(G1438&gt;0,G1439&gt;G1438,NOT(ISERROR(MATCH(G1438,D:D,0)))),H1438+1,H1438)</f>
        <v>0</v>
      </c>
      <c r="I1439" s="1">
        <f t="shared" ca="1" si="252"/>
        <v>0</v>
      </c>
      <c r="J1439" s="7" t="str">
        <f t="shared" ca="1" si="253"/>
        <v/>
      </c>
      <c r="K1439" s="1" t="str">
        <f ca="1">IF(J1439="Linea_para_MAIL_creada_por_LuXML",IF(ISERROR(MATCH(INDIRECT(ADDRESS(ROW()-G1439,7)),D:D,0)),J1439,INDIRECT(ADDRESS(MATCH(INDIRECT(ADDRESS(ROW()-G1439,7)),D:D,0),1))),J1439)</f>
        <v/>
      </c>
      <c r="L1439" s="7">
        <f t="shared" ca="1" si="254"/>
        <v>0</v>
      </c>
      <c r="M1439" s="7" t="str">
        <f t="shared" ca="1" si="256"/>
        <v/>
      </c>
      <c r="N1439" s="7">
        <f t="shared" ca="1" si="255"/>
        <v>0</v>
      </c>
      <c r="O1439" s="9" t="str">
        <f ca="1">IF(N1439&gt;-1,INDIRECT(ADDRESS(ROW(),13)),IF(N1439&lt;N1438,CONCATENATE("&lt;page-count count=",CHAR(34),1+LARGE(N:N,1)-LARGE(N:N,2),CHAR(34),"/&gt;"),INDIRECT(ADDRESS(ROW()-1,13))))</f>
        <v/>
      </c>
      <c r="P1439" s="1">
        <f>IF(ROW()&lt;$S$4+2,IF('XML a procesar'!A1438="",P1438,IF(MID('XML a procesar'!A1438,1,1)="&lt;",P1438,P1438+1)),P1438)</f>
        <v>1</v>
      </c>
    </row>
    <row r="1440" spans="1:16" x14ac:dyDescent="0.25">
      <c r="A1440" s="1" t="str">
        <f>IF('XML a procesar'!A1439&gt;0,'XML a procesar'!A1439,"")</f>
        <v/>
      </c>
      <c r="B1440" s="7">
        <f t="shared" si="249"/>
        <v>0</v>
      </c>
      <c r="C1440" s="1">
        <f t="shared" si="246"/>
        <v>0</v>
      </c>
      <c r="D1440" s="1">
        <f t="shared" si="247"/>
        <v>0</v>
      </c>
      <c r="E1440" s="1">
        <f t="shared" si="248"/>
        <v>0</v>
      </c>
      <c r="F1440" s="1" t="str">
        <f t="shared" ca="1" si="250"/>
        <v/>
      </c>
      <c r="G1440" s="1">
        <f t="shared" ca="1" si="251"/>
        <v>0</v>
      </c>
      <c r="H1440" s="1">
        <f ca="1">IF(AND(G1439&gt;0,G1440&gt;G1439,NOT(ISERROR(MATCH(G1439,D:D,0)))),H1439+1,H1439)</f>
        <v>0</v>
      </c>
      <c r="I1440" s="1">
        <f t="shared" ca="1" si="252"/>
        <v>0</v>
      </c>
      <c r="J1440" s="7" t="str">
        <f t="shared" ca="1" si="253"/>
        <v/>
      </c>
      <c r="K1440" s="1" t="str">
        <f ca="1">IF(J1440="Linea_para_MAIL_creada_por_LuXML",IF(ISERROR(MATCH(INDIRECT(ADDRESS(ROW()-G1440,7)),D:D,0)),J1440,INDIRECT(ADDRESS(MATCH(INDIRECT(ADDRESS(ROW()-G1440,7)),D:D,0),1))),J1440)</f>
        <v/>
      </c>
      <c r="L1440" s="7">
        <f t="shared" ca="1" si="254"/>
        <v>0</v>
      </c>
      <c r="M1440" s="7" t="str">
        <f t="shared" ca="1" si="256"/>
        <v/>
      </c>
      <c r="N1440" s="7">
        <f t="shared" ca="1" si="255"/>
        <v>0</v>
      </c>
      <c r="O1440" s="9" t="str">
        <f ca="1">IF(N1440&gt;-1,INDIRECT(ADDRESS(ROW(),13)),IF(N1440&lt;N1439,CONCATENATE("&lt;page-count count=",CHAR(34),1+LARGE(N:N,1)-LARGE(N:N,2),CHAR(34),"/&gt;"),INDIRECT(ADDRESS(ROW()-1,13))))</f>
        <v/>
      </c>
      <c r="P1440" s="1">
        <f>IF(ROW()&lt;$S$4+2,IF('XML a procesar'!A1439="",P1439,IF(MID('XML a procesar'!A1439,1,1)="&lt;",P1439,P1439+1)),P1439)</f>
        <v>1</v>
      </c>
    </row>
    <row r="1441" spans="1:16" x14ac:dyDescent="0.25">
      <c r="A1441" s="1" t="str">
        <f>IF('XML a procesar'!A1440&gt;0,'XML a procesar'!A1440,"")</f>
        <v/>
      </c>
      <c r="B1441" s="7">
        <f t="shared" si="249"/>
        <v>0</v>
      </c>
      <c r="C1441" s="1">
        <f t="shared" si="246"/>
        <v>0</v>
      </c>
      <c r="D1441" s="1">
        <f t="shared" si="247"/>
        <v>0</v>
      </c>
      <c r="E1441" s="1">
        <f t="shared" si="248"/>
        <v>0</v>
      </c>
      <c r="F1441" s="1" t="str">
        <f t="shared" ca="1" si="250"/>
        <v/>
      </c>
      <c r="G1441" s="1">
        <f t="shared" ca="1" si="251"/>
        <v>0</v>
      </c>
      <c r="H1441" s="1">
        <f ca="1">IF(AND(G1440&gt;0,G1441&gt;G1440,NOT(ISERROR(MATCH(G1440,D:D,0)))),H1440+1,H1440)</f>
        <v>0</v>
      </c>
      <c r="I1441" s="1">
        <f t="shared" ca="1" si="252"/>
        <v>0</v>
      </c>
      <c r="J1441" s="7" t="str">
        <f t="shared" ca="1" si="253"/>
        <v/>
      </c>
      <c r="K1441" s="1" t="str">
        <f ca="1">IF(J1441="Linea_para_MAIL_creada_por_LuXML",IF(ISERROR(MATCH(INDIRECT(ADDRESS(ROW()-G1441,7)),D:D,0)),J1441,INDIRECT(ADDRESS(MATCH(INDIRECT(ADDRESS(ROW()-G1441,7)),D:D,0),1))),J1441)</f>
        <v/>
      </c>
      <c r="L1441" s="7">
        <f t="shared" ca="1" si="254"/>
        <v>0</v>
      </c>
      <c r="M1441" s="7" t="str">
        <f t="shared" ca="1" si="256"/>
        <v/>
      </c>
      <c r="N1441" s="7">
        <f t="shared" ca="1" si="255"/>
        <v>0</v>
      </c>
      <c r="O1441" s="9" t="str">
        <f ca="1">IF(N1441&gt;-1,INDIRECT(ADDRESS(ROW(),13)),IF(N1441&lt;N1440,CONCATENATE("&lt;page-count count=",CHAR(34),1+LARGE(N:N,1)-LARGE(N:N,2),CHAR(34),"/&gt;"),INDIRECT(ADDRESS(ROW()-1,13))))</f>
        <v/>
      </c>
      <c r="P1441" s="1">
        <f>IF(ROW()&lt;$S$4+2,IF('XML a procesar'!A1440="",P1440,IF(MID('XML a procesar'!A1440,1,1)="&lt;",P1440,P1440+1)),P1440)</f>
        <v>1</v>
      </c>
    </row>
    <row r="1442" spans="1:16" x14ac:dyDescent="0.25">
      <c r="A1442" s="1" t="str">
        <f>IF('XML a procesar'!A1441&gt;0,'XML a procesar'!A1441,"")</f>
        <v/>
      </c>
      <c r="B1442" s="7">
        <f t="shared" si="249"/>
        <v>0</v>
      </c>
      <c r="C1442" s="1">
        <f t="shared" si="246"/>
        <v>0</v>
      </c>
      <c r="D1442" s="1">
        <f t="shared" si="247"/>
        <v>0</v>
      </c>
      <c r="E1442" s="1">
        <f t="shared" si="248"/>
        <v>0</v>
      </c>
      <c r="F1442" s="1" t="str">
        <f t="shared" ca="1" si="250"/>
        <v/>
      </c>
      <c r="G1442" s="1">
        <f t="shared" ca="1" si="251"/>
        <v>0</v>
      </c>
      <c r="H1442" s="1">
        <f ca="1">IF(AND(G1441&gt;0,G1442&gt;G1441,NOT(ISERROR(MATCH(G1441,D:D,0)))),H1441+1,H1441)</f>
        <v>0</v>
      </c>
      <c r="I1442" s="1">
        <f t="shared" ca="1" si="252"/>
        <v>0</v>
      </c>
      <c r="J1442" s="7" t="str">
        <f t="shared" ca="1" si="253"/>
        <v/>
      </c>
      <c r="K1442" s="1" t="str">
        <f ca="1">IF(J1442="Linea_para_MAIL_creada_por_LuXML",IF(ISERROR(MATCH(INDIRECT(ADDRESS(ROW()-G1442,7)),D:D,0)),J1442,INDIRECT(ADDRESS(MATCH(INDIRECT(ADDRESS(ROW()-G1442,7)),D:D,0),1))),J1442)</f>
        <v/>
      </c>
      <c r="L1442" s="7">
        <f t="shared" ca="1" si="254"/>
        <v>0</v>
      </c>
      <c r="M1442" s="7" t="str">
        <f t="shared" ca="1" si="256"/>
        <v/>
      </c>
      <c r="N1442" s="7">
        <f t="shared" ca="1" si="255"/>
        <v>0</v>
      </c>
      <c r="O1442" s="9" t="str">
        <f ca="1">IF(N1442&gt;-1,INDIRECT(ADDRESS(ROW(),13)),IF(N1442&lt;N1441,CONCATENATE("&lt;page-count count=",CHAR(34),1+LARGE(N:N,1)-LARGE(N:N,2),CHAR(34),"/&gt;"),INDIRECT(ADDRESS(ROW()-1,13))))</f>
        <v/>
      </c>
      <c r="P1442" s="1">
        <f>IF(ROW()&lt;$S$4+2,IF('XML a procesar'!A1441="",P1441,IF(MID('XML a procesar'!A1441,1,1)="&lt;",P1441,P1441+1)),P1441)</f>
        <v>1</v>
      </c>
    </row>
    <row r="1443" spans="1:16" x14ac:dyDescent="0.25">
      <c r="A1443" s="1" t="str">
        <f>IF('XML a procesar'!A1442&gt;0,'XML a procesar'!A1442,"")</f>
        <v/>
      </c>
      <c r="B1443" s="7">
        <f t="shared" si="249"/>
        <v>0</v>
      </c>
      <c r="C1443" s="1">
        <f t="shared" si="246"/>
        <v>0</v>
      </c>
      <c r="D1443" s="1">
        <f t="shared" si="247"/>
        <v>0</v>
      </c>
      <c r="E1443" s="1">
        <f t="shared" si="248"/>
        <v>0</v>
      </c>
      <c r="F1443" s="1" t="str">
        <f t="shared" ca="1" si="250"/>
        <v/>
      </c>
      <c r="G1443" s="1">
        <f t="shared" ca="1" si="251"/>
        <v>0</v>
      </c>
      <c r="H1443" s="1">
        <f ca="1">IF(AND(G1442&gt;0,G1443&gt;G1442,NOT(ISERROR(MATCH(G1442,D:D,0)))),H1442+1,H1442)</f>
        <v>0</v>
      </c>
      <c r="I1443" s="1">
        <f t="shared" ca="1" si="252"/>
        <v>0</v>
      </c>
      <c r="J1443" s="7" t="str">
        <f t="shared" ca="1" si="253"/>
        <v/>
      </c>
      <c r="K1443" s="1" t="str">
        <f ca="1">IF(J1443="Linea_para_MAIL_creada_por_LuXML",IF(ISERROR(MATCH(INDIRECT(ADDRESS(ROW()-G1443,7)),D:D,0)),J1443,INDIRECT(ADDRESS(MATCH(INDIRECT(ADDRESS(ROW()-G1443,7)),D:D,0),1))),J1443)</f>
        <v/>
      </c>
      <c r="L1443" s="7">
        <f t="shared" ca="1" si="254"/>
        <v>0</v>
      </c>
      <c r="M1443" s="7" t="str">
        <f t="shared" ca="1" si="256"/>
        <v/>
      </c>
      <c r="N1443" s="7">
        <f t="shared" ca="1" si="255"/>
        <v>0</v>
      </c>
      <c r="O1443" s="9" t="str">
        <f ca="1">IF(N1443&gt;-1,INDIRECT(ADDRESS(ROW(),13)),IF(N1443&lt;N1442,CONCATENATE("&lt;page-count count=",CHAR(34),1+LARGE(N:N,1)-LARGE(N:N,2),CHAR(34),"/&gt;"),INDIRECT(ADDRESS(ROW()-1,13))))</f>
        <v/>
      </c>
      <c r="P1443" s="1">
        <f>IF(ROW()&lt;$S$4+2,IF('XML a procesar'!A1442="",P1442,IF(MID('XML a procesar'!A1442,1,1)="&lt;",P1442,P1442+1)),P1442)</f>
        <v>1</v>
      </c>
    </row>
    <row r="1444" spans="1:16" x14ac:dyDescent="0.25">
      <c r="A1444" s="1" t="str">
        <f>IF('XML a procesar'!A1443&gt;0,'XML a procesar'!A1443,"")</f>
        <v/>
      </c>
      <c r="B1444" s="7">
        <f t="shared" si="249"/>
        <v>0</v>
      </c>
      <c r="C1444" s="1">
        <f t="shared" si="246"/>
        <v>0</v>
      </c>
      <c r="D1444" s="1">
        <f t="shared" si="247"/>
        <v>0</v>
      </c>
      <c r="E1444" s="1">
        <f t="shared" si="248"/>
        <v>0</v>
      </c>
      <c r="F1444" s="1" t="str">
        <f t="shared" ca="1" si="250"/>
        <v/>
      </c>
      <c r="G1444" s="1">
        <f t="shared" ca="1" si="251"/>
        <v>0</v>
      </c>
      <c r="H1444" s="1">
        <f ca="1">IF(AND(G1443&gt;0,G1444&gt;G1443,NOT(ISERROR(MATCH(G1443,D:D,0)))),H1443+1,H1443)</f>
        <v>0</v>
      </c>
      <c r="I1444" s="1">
        <f t="shared" ca="1" si="252"/>
        <v>0</v>
      </c>
      <c r="J1444" s="7" t="str">
        <f t="shared" ca="1" si="253"/>
        <v/>
      </c>
      <c r="K1444" s="1" t="str">
        <f ca="1">IF(J1444="Linea_para_MAIL_creada_por_LuXML",IF(ISERROR(MATCH(INDIRECT(ADDRESS(ROW()-G1444,7)),D:D,0)),J1444,INDIRECT(ADDRESS(MATCH(INDIRECT(ADDRESS(ROW()-G1444,7)),D:D,0),1))),J1444)</f>
        <v/>
      </c>
      <c r="L1444" s="7">
        <f t="shared" ca="1" si="254"/>
        <v>0</v>
      </c>
      <c r="M1444" s="7" t="str">
        <f t="shared" ca="1" si="256"/>
        <v/>
      </c>
      <c r="N1444" s="7">
        <f t="shared" ca="1" si="255"/>
        <v>0</v>
      </c>
      <c r="O1444" s="9" t="str">
        <f ca="1">IF(N1444&gt;-1,INDIRECT(ADDRESS(ROW(),13)),IF(N1444&lt;N1443,CONCATENATE("&lt;page-count count=",CHAR(34),1+LARGE(N:N,1)-LARGE(N:N,2),CHAR(34),"/&gt;"),INDIRECT(ADDRESS(ROW()-1,13))))</f>
        <v/>
      </c>
      <c r="P1444" s="1">
        <f>IF(ROW()&lt;$S$4+2,IF('XML a procesar'!A1443="",P1443,IF(MID('XML a procesar'!A1443,1,1)="&lt;",P1443,P1443+1)),P1443)</f>
        <v>1</v>
      </c>
    </row>
    <row r="1445" spans="1:16" x14ac:dyDescent="0.25">
      <c r="A1445" s="1" t="str">
        <f>IF('XML a procesar'!A1444&gt;0,'XML a procesar'!A1444,"")</f>
        <v/>
      </c>
      <c r="B1445" s="7">
        <f t="shared" si="249"/>
        <v>0</v>
      </c>
      <c r="C1445" s="1">
        <f t="shared" si="246"/>
        <v>0</v>
      </c>
      <c r="D1445" s="1">
        <f t="shared" si="247"/>
        <v>0</v>
      </c>
      <c r="E1445" s="1">
        <f t="shared" si="248"/>
        <v>0</v>
      </c>
      <c r="F1445" s="1" t="str">
        <f t="shared" ca="1" si="250"/>
        <v/>
      </c>
      <c r="G1445" s="1">
        <f t="shared" ca="1" si="251"/>
        <v>0</v>
      </c>
      <c r="H1445" s="1">
        <f ca="1">IF(AND(G1444&gt;0,G1445&gt;G1444,NOT(ISERROR(MATCH(G1444,D:D,0)))),H1444+1,H1444)</f>
        <v>0</v>
      </c>
      <c r="I1445" s="1">
        <f t="shared" ca="1" si="252"/>
        <v>0</v>
      </c>
      <c r="J1445" s="7" t="str">
        <f t="shared" ca="1" si="253"/>
        <v/>
      </c>
      <c r="K1445" s="1" t="str">
        <f ca="1">IF(J1445="Linea_para_MAIL_creada_por_LuXML",IF(ISERROR(MATCH(INDIRECT(ADDRESS(ROW()-G1445,7)),D:D,0)),J1445,INDIRECT(ADDRESS(MATCH(INDIRECT(ADDRESS(ROW()-G1445,7)),D:D,0),1))),J1445)</f>
        <v/>
      </c>
      <c r="L1445" s="7">
        <f t="shared" ca="1" si="254"/>
        <v>0</v>
      </c>
      <c r="M1445" s="7" t="str">
        <f t="shared" ca="1" si="256"/>
        <v/>
      </c>
      <c r="N1445" s="7">
        <f t="shared" ca="1" si="255"/>
        <v>0</v>
      </c>
      <c r="O1445" s="9" t="str">
        <f ca="1">IF(N1445&gt;-1,INDIRECT(ADDRESS(ROW(),13)),IF(N1445&lt;N1444,CONCATENATE("&lt;page-count count=",CHAR(34),1+LARGE(N:N,1)-LARGE(N:N,2),CHAR(34),"/&gt;"),INDIRECT(ADDRESS(ROW()-1,13))))</f>
        <v/>
      </c>
      <c r="P1445" s="1">
        <f>IF(ROW()&lt;$S$4+2,IF('XML a procesar'!A1444="",P1444,IF(MID('XML a procesar'!A1444,1,1)="&lt;",P1444,P1444+1)),P1444)</f>
        <v>1</v>
      </c>
    </row>
    <row r="1446" spans="1:16" x14ac:dyDescent="0.25">
      <c r="A1446" s="1" t="str">
        <f>IF('XML a procesar'!A1445&gt;0,'XML a procesar'!A1445,"")</f>
        <v/>
      </c>
      <c r="B1446" s="7">
        <f t="shared" si="249"/>
        <v>0</v>
      </c>
      <c r="C1446" s="1">
        <f t="shared" si="246"/>
        <v>0</v>
      </c>
      <c r="D1446" s="1">
        <f t="shared" si="247"/>
        <v>0</v>
      </c>
      <c r="E1446" s="1">
        <f t="shared" si="248"/>
        <v>0</v>
      </c>
      <c r="F1446" s="1" t="str">
        <f t="shared" ca="1" si="250"/>
        <v/>
      </c>
      <c r="G1446" s="1">
        <f t="shared" ca="1" si="251"/>
        <v>0</v>
      </c>
      <c r="H1446" s="1">
        <f ca="1">IF(AND(G1445&gt;0,G1446&gt;G1445,NOT(ISERROR(MATCH(G1445,D:D,0)))),H1445+1,H1445)</f>
        <v>0</v>
      </c>
      <c r="I1446" s="1">
        <f t="shared" ca="1" si="252"/>
        <v>0</v>
      </c>
      <c r="J1446" s="7" t="str">
        <f t="shared" ca="1" si="253"/>
        <v/>
      </c>
      <c r="K1446" s="1" t="str">
        <f ca="1">IF(J1446="Linea_para_MAIL_creada_por_LuXML",IF(ISERROR(MATCH(INDIRECT(ADDRESS(ROW()-G1446,7)),D:D,0)),J1446,INDIRECT(ADDRESS(MATCH(INDIRECT(ADDRESS(ROW()-G1446,7)),D:D,0),1))),J1446)</f>
        <v/>
      </c>
      <c r="L1446" s="7">
        <f t="shared" ca="1" si="254"/>
        <v>0</v>
      </c>
      <c r="M1446" s="7" t="str">
        <f t="shared" ca="1" si="256"/>
        <v/>
      </c>
      <c r="N1446" s="7">
        <f t="shared" ca="1" si="255"/>
        <v>0</v>
      </c>
      <c r="O1446" s="9" t="str">
        <f ca="1">IF(N1446&gt;-1,INDIRECT(ADDRESS(ROW(),13)),IF(N1446&lt;N1445,CONCATENATE("&lt;page-count count=",CHAR(34),1+LARGE(N:N,1)-LARGE(N:N,2),CHAR(34),"/&gt;"),INDIRECT(ADDRESS(ROW()-1,13))))</f>
        <v/>
      </c>
      <c r="P1446" s="1">
        <f>IF(ROW()&lt;$S$4+2,IF('XML a procesar'!A1445="",P1445,IF(MID('XML a procesar'!A1445,1,1)="&lt;",P1445,P1445+1)),P1445)</f>
        <v>1</v>
      </c>
    </row>
    <row r="1447" spans="1:16" x14ac:dyDescent="0.25">
      <c r="A1447" s="1" t="str">
        <f>IF('XML a procesar'!A1446&gt;0,'XML a procesar'!A1446,"")</f>
        <v/>
      </c>
      <c r="B1447" s="7">
        <f t="shared" si="249"/>
        <v>0</v>
      </c>
      <c r="C1447" s="1">
        <f t="shared" si="246"/>
        <v>0</v>
      </c>
      <c r="D1447" s="1">
        <f t="shared" si="247"/>
        <v>0</v>
      </c>
      <c r="E1447" s="1">
        <f t="shared" si="248"/>
        <v>0</v>
      </c>
      <c r="F1447" s="1" t="str">
        <f t="shared" ca="1" si="250"/>
        <v/>
      </c>
      <c r="G1447" s="1">
        <f t="shared" ca="1" si="251"/>
        <v>0</v>
      </c>
      <c r="H1447" s="1">
        <f ca="1">IF(AND(G1446&gt;0,G1447&gt;G1446,NOT(ISERROR(MATCH(G1446,D:D,0)))),H1446+1,H1446)</f>
        <v>0</v>
      </c>
      <c r="I1447" s="1">
        <f t="shared" ca="1" si="252"/>
        <v>0</v>
      </c>
      <c r="J1447" s="7" t="str">
        <f t="shared" ca="1" si="253"/>
        <v/>
      </c>
      <c r="K1447" s="1" t="str">
        <f ca="1">IF(J1447="Linea_para_MAIL_creada_por_LuXML",IF(ISERROR(MATCH(INDIRECT(ADDRESS(ROW()-G1447,7)),D:D,0)),J1447,INDIRECT(ADDRESS(MATCH(INDIRECT(ADDRESS(ROW()-G1447,7)),D:D,0),1))),J1447)</f>
        <v/>
      </c>
      <c r="L1447" s="7">
        <f t="shared" ca="1" si="254"/>
        <v>0</v>
      </c>
      <c r="M1447" s="7" t="str">
        <f t="shared" ca="1" si="256"/>
        <v/>
      </c>
      <c r="N1447" s="7">
        <f t="shared" ca="1" si="255"/>
        <v>0</v>
      </c>
      <c r="O1447" s="9" t="str">
        <f ca="1">IF(N1447&gt;-1,INDIRECT(ADDRESS(ROW(),13)),IF(N1447&lt;N1446,CONCATENATE("&lt;page-count count=",CHAR(34),1+LARGE(N:N,1)-LARGE(N:N,2),CHAR(34),"/&gt;"),INDIRECT(ADDRESS(ROW()-1,13))))</f>
        <v/>
      </c>
      <c r="P1447" s="1">
        <f>IF(ROW()&lt;$S$4+2,IF('XML a procesar'!A1446="",P1446,IF(MID('XML a procesar'!A1446,1,1)="&lt;",P1446,P1446+1)),P1446)</f>
        <v>1</v>
      </c>
    </row>
    <row r="1448" spans="1:16" x14ac:dyDescent="0.25">
      <c r="A1448" s="1" t="str">
        <f>IF('XML a procesar'!A1447&gt;0,'XML a procesar'!A1447,"")</f>
        <v/>
      </c>
      <c r="B1448" s="7">
        <f t="shared" si="249"/>
        <v>0</v>
      </c>
      <c r="C1448" s="1">
        <f t="shared" si="246"/>
        <v>0</v>
      </c>
      <c r="D1448" s="1">
        <f t="shared" si="247"/>
        <v>0</v>
      </c>
      <c r="E1448" s="1">
        <f t="shared" si="248"/>
        <v>0</v>
      </c>
      <c r="F1448" s="1" t="str">
        <f t="shared" ca="1" si="250"/>
        <v/>
      </c>
      <c r="G1448" s="1">
        <f t="shared" ca="1" si="251"/>
        <v>0</v>
      </c>
      <c r="H1448" s="1">
        <f ca="1">IF(AND(G1447&gt;0,G1448&gt;G1447,NOT(ISERROR(MATCH(G1447,D:D,0)))),H1447+1,H1447)</f>
        <v>0</v>
      </c>
      <c r="I1448" s="1">
        <f t="shared" ca="1" si="252"/>
        <v>0</v>
      </c>
      <c r="J1448" s="7" t="str">
        <f t="shared" ca="1" si="253"/>
        <v/>
      </c>
      <c r="K1448" s="1" t="str">
        <f ca="1">IF(J1448="Linea_para_MAIL_creada_por_LuXML",IF(ISERROR(MATCH(INDIRECT(ADDRESS(ROW()-G1448,7)),D:D,0)),J1448,INDIRECT(ADDRESS(MATCH(INDIRECT(ADDRESS(ROW()-G1448,7)),D:D,0),1))),J1448)</f>
        <v/>
      </c>
      <c r="L1448" s="7">
        <f t="shared" ca="1" si="254"/>
        <v>0</v>
      </c>
      <c r="M1448" s="7" t="str">
        <f t="shared" ca="1" si="256"/>
        <v/>
      </c>
      <c r="N1448" s="7">
        <f t="shared" ca="1" si="255"/>
        <v>0</v>
      </c>
      <c r="O1448" s="9" t="str">
        <f ca="1">IF(N1448&gt;-1,INDIRECT(ADDRESS(ROW(),13)),IF(N1448&lt;N1447,CONCATENATE("&lt;page-count count=",CHAR(34),1+LARGE(N:N,1)-LARGE(N:N,2),CHAR(34),"/&gt;"),INDIRECT(ADDRESS(ROW()-1,13))))</f>
        <v/>
      </c>
      <c r="P1448" s="1">
        <f>IF(ROW()&lt;$S$4+2,IF('XML a procesar'!A1447="",P1447,IF(MID('XML a procesar'!A1447,1,1)="&lt;",P1447,P1447+1)),P1447)</f>
        <v>1</v>
      </c>
    </row>
    <row r="1449" spans="1:16" x14ac:dyDescent="0.25">
      <c r="A1449" s="1" t="str">
        <f>IF('XML a procesar'!A1448&gt;0,'XML a procesar'!A1448,"")</f>
        <v/>
      </c>
      <c r="B1449" s="7">
        <f t="shared" si="249"/>
        <v>0</v>
      </c>
      <c r="C1449" s="1">
        <f t="shared" ref="C1449:C1500" si="257">IF(LEFT(A1448,16)="&lt;contrib contrib",C1448+1,IF(LEFT(A1448,16)="&lt;/contrib-group&gt;",0,IF(LEFT(A1448,10)="&lt;/contrib&gt;",C1448,C1448)))</f>
        <v>0</v>
      </c>
      <c r="D1449" s="1">
        <f t="shared" ref="D1449:D1500" si="258">IF(AND(C1449&gt;0,LEFT(A1449,7)="&lt;email&gt;",ISNUMBER(SEARCH("@",A1449,1))),C1449,IF(LEFT(A1449,10)="&lt;alt-text&gt;",-1,0))</f>
        <v>0</v>
      </c>
      <c r="E1449" s="1">
        <f t="shared" ref="E1449:E1500" si="259">IF(D1449=0,E1448,E1448+1)</f>
        <v>0</v>
      </c>
      <c r="F1449" s="1" t="str">
        <f t="shared" ca="1" si="250"/>
        <v/>
      </c>
      <c r="G1449" s="1">
        <f t="shared" ca="1" si="251"/>
        <v>0</v>
      </c>
      <c r="H1449" s="1">
        <f ca="1">IF(AND(G1448&gt;0,G1449&gt;G1448,NOT(ISERROR(MATCH(G1448,D:D,0)))),H1448+1,H1448)</f>
        <v>0</v>
      </c>
      <c r="I1449" s="1">
        <f t="shared" ca="1" si="252"/>
        <v>0</v>
      </c>
      <c r="J1449" s="7" t="str">
        <f t="shared" ca="1" si="253"/>
        <v/>
      </c>
      <c r="K1449" s="1" t="str">
        <f ca="1">IF(J1449="Linea_para_MAIL_creada_por_LuXML",IF(ISERROR(MATCH(INDIRECT(ADDRESS(ROW()-G1449,7)),D:D,0)),J1449,INDIRECT(ADDRESS(MATCH(INDIRECT(ADDRESS(ROW()-G1449,7)),D:D,0),1))),J1449)</f>
        <v/>
      </c>
      <c r="L1449" s="7">
        <f t="shared" ca="1" si="254"/>
        <v>0</v>
      </c>
      <c r="M1449" s="7" t="str">
        <f t="shared" ca="1" si="256"/>
        <v/>
      </c>
      <c r="N1449" s="7">
        <f t="shared" ca="1" si="255"/>
        <v>0</v>
      </c>
      <c r="O1449" s="9" t="str">
        <f ca="1">IF(N1449&gt;-1,INDIRECT(ADDRESS(ROW(),13)),IF(N1449&lt;N1448,CONCATENATE("&lt;page-count count=",CHAR(34),1+LARGE(N:N,1)-LARGE(N:N,2),CHAR(34),"/&gt;"),INDIRECT(ADDRESS(ROW()-1,13))))</f>
        <v/>
      </c>
      <c r="P1449" s="1">
        <f>IF(ROW()&lt;$S$4+2,IF('XML a procesar'!A1448="",P1448,IF(MID('XML a procesar'!A1448,1,1)="&lt;",P1448,P1448+1)),P1448)</f>
        <v>1</v>
      </c>
    </row>
    <row r="1450" spans="1:16" x14ac:dyDescent="0.25">
      <c r="A1450" s="1" t="str">
        <f>IF('XML a procesar'!A1449&gt;0,'XML a procesar'!A1449,"")</f>
        <v/>
      </c>
      <c r="B1450" s="7">
        <f t="shared" si="249"/>
        <v>0</v>
      </c>
      <c r="C1450" s="1">
        <f t="shared" si="257"/>
        <v>0</v>
      </c>
      <c r="D1450" s="1">
        <f t="shared" si="258"/>
        <v>0</v>
      </c>
      <c r="E1450" s="1">
        <f t="shared" si="259"/>
        <v>0</v>
      </c>
      <c r="F1450" s="1" t="str">
        <f t="shared" ca="1" si="250"/>
        <v/>
      </c>
      <c r="G1450" s="1">
        <f t="shared" ca="1" si="251"/>
        <v>0</v>
      </c>
      <c r="H1450" s="1">
        <f ca="1">IF(AND(G1449&gt;0,G1450&gt;G1449,NOT(ISERROR(MATCH(G1449,D:D,0)))),H1449+1,H1449)</f>
        <v>0</v>
      </c>
      <c r="I1450" s="1">
        <f t="shared" ca="1" si="252"/>
        <v>0</v>
      </c>
      <c r="J1450" s="7" t="str">
        <f t="shared" ca="1" si="253"/>
        <v/>
      </c>
      <c r="K1450" s="1" t="str">
        <f ca="1">IF(J1450="Linea_para_MAIL_creada_por_LuXML",IF(ISERROR(MATCH(INDIRECT(ADDRESS(ROW()-G1450,7)),D:D,0)),J1450,INDIRECT(ADDRESS(MATCH(INDIRECT(ADDRESS(ROW()-G1450,7)),D:D,0),1))),J1450)</f>
        <v/>
      </c>
      <c r="L1450" s="7">
        <f t="shared" ca="1" si="254"/>
        <v>0</v>
      </c>
      <c r="M1450" s="7" t="str">
        <f t="shared" ca="1" si="256"/>
        <v/>
      </c>
      <c r="N1450" s="7">
        <f t="shared" ca="1" si="255"/>
        <v>0</v>
      </c>
      <c r="O1450" s="9" t="str">
        <f ca="1">IF(N1450&gt;-1,INDIRECT(ADDRESS(ROW(),13)),IF(N1450&lt;N1449,CONCATENATE("&lt;page-count count=",CHAR(34),1+LARGE(N:N,1)-LARGE(N:N,2),CHAR(34),"/&gt;"),INDIRECT(ADDRESS(ROW()-1,13))))</f>
        <v/>
      </c>
      <c r="P1450" s="1">
        <f>IF(ROW()&lt;$S$4+2,IF('XML a procesar'!A1449="",P1449,IF(MID('XML a procesar'!A1449,1,1)="&lt;",P1449,P1449+1)),P1449)</f>
        <v>1</v>
      </c>
    </row>
    <row r="1451" spans="1:16" x14ac:dyDescent="0.25">
      <c r="A1451" s="1" t="str">
        <f>IF('XML a procesar'!A1450&gt;0,'XML a procesar'!A1450,"")</f>
        <v/>
      </c>
      <c r="B1451" s="7">
        <f t="shared" si="249"/>
        <v>0</v>
      </c>
      <c r="C1451" s="1">
        <f t="shared" si="257"/>
        <v>0</v>
      </c>
      <c r="D1451" s="1">
        <f t="shared" si="258"/>
        <v>0</v>
      </c>
      <c r="E1451" s="1">
        <f t="shared" si="259"/>
        <v>0</v>
      </c>
      <c r="F1451" s="1" t="str">
        <f t="shared" ca="1" si="250"/>
        <v/>
      </c>
      <c r="G1451" s="1">
        <f t="shared" ca="1" si="251"/>
        <v>0</v>
      </c>
      <c r="H1451" s="1">
        <f ca="1">IF(AND(G1450&gt;0,G1451&gt;G1450,NOT(ISERROR(MATCH(G1450,D:D,0)))),H1450+1,H1450)</f>
        <v>0</v>
      </c>
      <c r="I1451" s="1">
        <f t="shared" ca="1" si="252"/>
        <v>0</v>
      </c>
      <c r="J1451" s="7" t="str">
        <f t="shared" ca="1" si="253"/>
        <v/>
      </c>
      <c r="K1451" s="1" t="str">
        <f ca="1">IF(J1451="Linea_para_MAIL_creada_por_LuXML",IF(ISERROR(MATCH(INDIRECT(ADDRESS(ROW()-G1451,7)),D:D,0)),J1451,INDIRECT(ADDRESS(MATCH(INDIRECT(ADDRESS(ROW()-G1451,7)),D:D,0),1))),J1451)</f>
        <v/>
      </c>
      <c r="L1451" s="7">
        <f t="shared" ca="1" si="254"/>
        <v>0</v>
      </c>
      <c r="M1451" s="7" t="str">
        <f t="shared" ca="1" si="256"/>
        <v/>
      </c>
      <c r="N1451" s="7">
        <f t="shared" ca="1" si="255"/>
        <v>0</v>
      </c>
      <c r="O1451" s="9" t="str">
        <f ca="1">IF(N1451&gt;-1,INDIRECT(ADDRESS(ROW(),13)),IF(N1451&lt;N1450,CONCATENATE("&lt;page-count count=",CHAR(34),1+LARGE(N:N,1)-LARGE(N:N,2),CHAR(34),"/&gt;"),INDIRECT(ADDRESS(ROW()-1,13))))</f>
        <v/>
      </c>
      <c r="P1451" s="1">
        <f>IF(ROW()&lt;$S$4+2,IF('XML a procesar'!A1450="",P1450,IF(MID('XML a procesar'!A1450,1,1)="&lt;",P1450,P1450+1)),P1450)</f>
        <v>1</v>
      </c>
    </row>
    <row r="1452" spans="1:16" x14ac:dyDescent="0.25">
      <c r="A1452" s="1" t="str">
        <f>IF('XML a procesar'!A1451&gt;0,'XML a procesar'!A1451,"")</f>
        <v/>
      </c>
      <c r="B1452" s="7">
        <f t="shared" si="249"/>
        <v>0</v>
      </c>
      <c r="C1452" s="1">
        <f t="shared" si="257"/>
        <v>0</v>
      </c>
      <c r="D1452" s="1">
        <f t="shared" si="258"/>
        <v>0</v>
      </c>
      <c r="E1452" s="1">
        <f t="shared" si="259"/>
        <v>0</v>
      </c>
      <c r="F1452" s="1" t="str">
        <f t="shared" ca="1" si="250"/>
        <v/>
      </c>
      <c r="G1452" s="1">
        <f t="shared" ca="1" si="251"/>
        <v>0</v>
      </c>
      <c r="H1452" s="1">
        <f ca="1">IF(AND(G1451&gt;0,G1452&gt;G1451,NOT(ISERROR(MATCH(G1451,D:D,0)))),H1451+1,H1451)</f>
        <v>0</v>
      </c>
      <c r="I1452" s="1">
        <f t="shared" ca="1" si="252"/>
        <v>0</v>
      </c>
      <c r="J1452" s="7" t="str">
        <f t="shared" ca="1" si="253"/>
        <v/>
      </c>
      <c r="K1452" s="1" t="str">
        <f ca="1">IF(J1452="Linea_para_MAIL_creada_por_LuXML",IF(ISERROR(MATCH(INDIRECT(ADDRESS(ROW()-G1452,7)),D:D,0)),J1452,INDIRECT(ADDRESS(MATCH(INDIRECT(ADDRESS(ROW()-G1452,7)),D:D,0),1))),J1452)</f>
        <v/>
      </c>
      <c r="L1452" s="7">
        <f t="shared" ca="1" si="254"/>
        <v>0</v>
      </c>
      <c r="M1452" s="7" t="str">
        <f t="shared" ca="1" si="256"/>
        <v/>
      </c>
      <c r="N1452" s="7">
        <f t="shared" ca="1" si="255"/>
        <v>0</v>
      </c>
      <c r="O1452" s="9" t="str">
        <f ca="1">IF(N1452&gt;-1,INDIRECT(ADDRESS(ROW(),13)),IF(N1452&lt;N1451,CONCATENATE("&lt;page-count count=",CHAR(34),1+LARGE(N:N,1)-LARGE(N:N,2),CHAR(34),"/&gt;"),INDIRECT(ADDRESS(ROW()-1,13))))</f>
        <v/>
      </c>
      <c r="P1452" s="1">
        <f>IF(ROW()&lt;$S$4+2,IF('XML a procesar'!A1451="",P1451,IF(MID('XML a procesar'!A1451,1,1)="&lt;",P1451,P1451+1)),P1451)</f>
        <v>1</v>
      </c>
    </row>
    <row r="1453" spans="1:16" x14ac:dyDescent="0.25">
      <c r="A1453" s="1" t="str">
        <f>IF('XML a procesar'!A1452&gt;0,'XML a procesar'!A1452,"")</f>
        <v/>
      </c>
      <c r="B1453" s="7">
        <f t="shared" si="249"/>
        <v>0</v>
      </c>
      <c r="C1453" s="1">
        <f t="shared" si="257"/>
        <v>0</v>
      </c>
      <c r="D1453" s="1">
        <f t="shared" si="258"/>
        <v>0</v>
      </c>
      <c r="E1453" s="1">
        <f t="shared" si="259"/>
        <v>0</v>
      </c>
      <c r="F1453" s="1" t="str">
        <f t="shared" ca="1" si="250"/>
        <v/>
      </c>
      <c r="G1453" s="1">
        <f t="shared" ca="1" si="251"/>
        <v>0</v>
      </c>
      <c r="H1453" s="1">
        <f ca="1">IF(AND(G1452&gt;0,G1453&gt;G1452,NOT(ISERROR(MATCH(G1452,D:D,0)))),H1452+1,H1452)</f>
        <v>0</v>
      </c>
      <c r="I1453" s="1">
        <f t="shared" ca="1" si="252"/>
        <v>0</v>
      </c>
      <c r="J1453" s="7" t="str">
        <f t="shared" ca="1" si="253"/>
        <v/>
      </c>
      <c r="K1453" s="1" t="str">
        <f ca="1">IF(J1453="Linea_para_MAIL_creada_por_LuXML",IF(ISERROR(MATCH(INDIRECT(ADDRESS(ROW()-G1453,7)),D:D,0)),J1453,INDIRECT(ADDRESS(MATCH(INDIRECT(ADDRESS(ROW()-G1453,7)),D:D,0),1))),J1453)</f>
        <v/>
      </c>
      <c r="L1453" s="7">
        <f t="shared" ca="1" si="254"/>
        <v>0</v>
      </c>
      <c r="M1453" s="7" t="str">
        <f t="shared" ca="1" si="256"/>
        <v/>
      </c>
      <c r="N1453" s="7">
        <f t="shared" ca="1" si="255"/>
        <v>0</v>
      </c>
      <c r="O1453" s="9" t="str">
        <f ca="1">IF(N1453&gt;-1,INDIRECT(ADDRESS(ROW(),13)),IF(N1453&lt;N1452,CONCATENATE("&lt;page-count count=",CHAR(34),1+LARGE(N:N,1)-LARGE(N:N,2),CHAR(34),"/&gt;"),INDIRECT(ADDRESS(ROW()-1,13))))</f>
        <v/>
      </c>
      <c r="P1453" s="1">
        <f>IF(ROW()&lt;$S$4+2,IF('XML a procesar'!A1452="",P1452,IF(MID('XML a procesar'!A1452,1,1)="&lt;",P1452,P1452+1)),P1452)</f>
        <v>1</v>
      </c>
    </row>
    <row r="1454" spans="1:16" x14ac:dyDescent="0.25">
      <c r="A1454" s="1" t="str">
        <f>IF('XML a procesar'!A1453&gt;0,'XML a procesar'!A1453,"")</f>
        <v/>
      </c>
      <c r="B1454" s="7">
        <f t="shared" si="249"/>
        <v>0</v>
      </c>
      <c r="C1454" s="1">
        <f t="shared" si="257"/>
        <v>0</v>
      </c>
      <c r="D1454" s="1">
        <f t="shared" si="258"/>
        <v>0</v>
      </c>
      <c r="E1454" s="1">
        <f t="shared" si="259"/>
        <v>0</v>
      </c>
      <c r="F1454" s="1" t="str">
        <f t="shared" ca="1" si="250"/>
        <v/>
      </c>
      <c r="G1454" s="1">
        <f t="shared" ca="1" si="251"/>
        <v>0</v>
      </c>
      <c r="H1454" s="1">
        <f ca="1">IF(AND(G1453&gt;0,G1454&gt;G1453,NOT(ISERROR(MATCH(G1453,D:D,0)))),H1453+1,H1453)</f>
        <v>0</v>
      </c>
      <c r="I1454" s="1">
        <f t="shared" ca="1" si="252"/>
        <v>0</v>
      </c>
      <c r="J1454" s="7" t="str">
        <f t="shared" ca="1" si="253"/>
        <v/>
      </c>
      <c r="K1454" s="1" t="str">
        <f ca="1">IF(J1454="Linea_para_MAIL_creada_por_LuXML",IF(ISERROR(MATCH(INDIRECT(ADDRESS(ROW()-G1454,7)),D:D,0)),J1454,INDIRECT(ADDRESS(MATCH(INDIRECT(ADDRESS(ROW()-G1454,7)),D:D,0),1))),J1454)</f>
        <v/>
      </c>
      <c r="L1454" s="7">
        <f t="shared" ca="1" si="254"/>
        <v>0</v>
      </c>
      <c r="M1454" s="7" t="str">
        <f t="shared" ca="1" si="256"/>
        <v/>
      </c>
      <c r="N1454" s="7">
        <f t="shared" ca="1" si="255"/>
        <v>0</v>
      </c>
      <c r="O1454" s="9" t="str">
        <f ca="1">IF(N1454&gt;-1,INDIRECT(ADDRESS(ROW(),13)),IF(N1454&lt;N1453,CONCATENATE("&lt;page-count count=",CHAR(34),1+LARGE(N:N,1)-LARGE(N:N,2),CHAR(34),"/&gt;"),INDIRECT(ADDRESS(ROW()-1,13))))</f>
        <v/>
      </c>
      <c r="P1454" s="1">
        <f>IF(ROW()&lt;$S$4+2,IF('XML a procesar'!A1453="",P1453,IF(MID('XML a procesar'!A1453,1,1)="&lt;",P1453,P1453+1)),P1453)</f>
        <v>1</v>
      </c>
    </row>
    <row r="1455" spans="1:16" x14ac:dyDescent="0.25">
      <c r="A1455" s="1" t="str">
        <f>IF('XML a procesar'!A1454&gt;0,'XML a procesar'!A1454,"")</f>
        <v/>
      </c>
      <c r="B1455" s="7">
        <f t="shared" si="249"/>
        <v>0</v>
      </c>
      <c r="C1455" s="1">
        <f t="shared" si="257"/>
        <v>0</v>
      </c>
      <c r="D1455" s="1">
        <f t="shared" si="258"/>
        <v>0</v>
      </c>
      <c r="E1455" s="1">
        <f t="shared" si="259"/>
        <v>0</v>
      </c>
      <c r="F1455" s="1" t="str">
        <f t="shared" ca="1" si="250"/>
        <v/>
      </c>
      <c r="G1455" s="1">
        <f t="shared" ca="1" si="251"/>
        <v>0</v>
      </c>
      <c r="H1455" s="1">
        <f ca="1">IF(AND(G1454&gt;0,G1455&gt;G1454,NOT(ISERROR(MATCH(G1454,D:D,0)))),H1454+1,H1454)</f>
        <v>0</v>
      </c>
      <c r="I1455" s="1">
        <f t="shared" ca="1" si="252"/>
        <v>0</v>
      </c>
      <c r="J1455" s="7" t="str">
        <f t="shared" ca="1" si="253"/>
        <v/>
      </c>
      <c r="K1455" s="1" t="str">
        <f ca="1">IF(J1455="Linea_para_MAIL_creada_por_LuXML",IF(ISERROR(MATCH(INDIRECT(ADDRESS(ROW()-G1455,7)),D:D,0)),J1455,INDIRECT(ADDRESS(MATCH(INDIRECT(ADDRESS(ROW()-G1455,7)),D:D,0),1))),J1455)</f>
        <v/>
      </c>
      <c r="L1455" s="7">
        <f t="shared" ca="1" si="254"/>
        <v>0</v>
      </c>
      <c r="M1455" s="7" t="str">
        <f t="shared" ca="1" si="256"/>
        <v/>
      </c>
      <c r="N1455" s="7">
        <f t="shared" ca="1" si="255"/>
        <v>0</v>
      </c>
      <c r="O1455" s="9" t="str">
        <f ca="1">IF(N1455&gt;-1,INDIRECT(ADDRESS(ROW(),13)),IF(N1455&lt;N1454,CONCATENATE("&lt;page-count count=",CHAR(34),1+LARGE(N:N,1)-LARGE(N:N,2),CHAR(34),"/&gt;"),INDIRECT(ADDRESS(ROW()-1,13))))</f>
        <v/>
      </c>
      <c r="P1455" s="1">
        <f>IF(ROW()&lt;$S$4+2,IF('XML a procesar'!A1454="",P1454,IF(MID('XML a procesar'!A1454,1,1)="&lt;",P1454,P1454+1)),P1454)</f>
        <v>1</v>
      </c>
    </row>
    <row r="1456" spans="1:16" x14ac:dyDescent="0.25">
      <c r="A1456" s="1" t="str">
        <f>IF('XML a procesar'!A1455&gt;0,'XML a procesar'!A1455,"")</f>
        <v/>
      </c>
      <c r="B1456" s="7">
        <f t="shared" si="249"/>
        <v>0</v>
      </c>
      <c r="C1456" s="1">
        <f t="shared" si="257"/>
        <v>0</v>
      </c>
      <c r="D1456" s="1">
        <f t="shared" si="258"/>
        <v>0</v>
      </c>
      <c r="E1456" s="1">
        <f t="shared" si="259"/>
        <v>0</v>
      </c>
      <c r="F1456" s="1" t="str">
        <f t="shared" ca="1" si="250"/>
        <v/>
      </c>
      <c r="G1456" s="1">
        <f t="shared" ca="1" si="251"/>
        <v>0</v>
      </c>
      <c r="H1456" s="1">
        <f ca="1">IF(AND(G1455&gt;0,G1456&gt;G1455,NOT(ISERROR(MATCH(G1455,D:D,0)))),H1455+1,H1455)</f>
        <v>0</v>
      </c>
      <c r="I1456" s="1">
        <f t="shared" ca="1" si="252"/>
        <v>0</v>
      </c>
      <c r="J1456" s="7" t="str">
        <f t="shared" ca="1" si="253"/>
        <v/>
      </c>
      <c r="K1456" s="1" t="str">
        <f ca="1">IF(J1456="Linea_para_MAIL_creada_por_LuXML",IF(ISERROR(MATCH(INDIRECT(ADDRESS(ROW()-G1456,7)),D:D,0)),J1456,INDIRECT(ADDRESS(MATCH(INDIRECT(ADDRESS(ROW()-G1456,7)),D:D,0),1))),J1456)</f>
        <v/>
      </c>
      <c r="L1456" s="7">
        <f t="shared" ca="1" si="254"/>
        <v>0</v>
      </c>
      <c r="M1456" s="7" t="str">
        <f t="shared" ca="1" si="256"/>
        <v/>
      </c>
      <c r="N1456" s="7">
        <f t="shared" ca="1" si="255"/>
        <v>0</v>
      </c>
      <c r="O1456" s="9" t="str">
        <f ca="1">IF(N1456&gt;-1,INDIRECT(ADDRESS(ROW(),13)),IF(N1456&lt;N1455,CONCATENATE("&lt;page-count count=",CHAR(34),1+LARGE(N:N,1)-LARGE(N:N,2),CHAR(34),"/&gt;"),INDIRECT(ADDRESS(ROW()-1,13))))</f>
        <v/>
      </c>
      <c r="P1456" s="1">
        <f>IF(ROW()&lt;$S$4+2,IF('XML a procesar'!A1455="",P1455,IF(MID('XML a procesar'!A1455,1,1)="&lt;",P1455,P1455+1)),P1455)</f>
        <v>1</v>
      </c>
    </row>
    <row r="1457" spans="1:16" x14ac:dyDescent="0.25">
      <c r="A1457" s="1" t="str">
        <f>IF('XML a procesar'!A1456&gt;0,'XML a procesar'!A1456,"")</f>
        <v/>
      </c>
      <c r="B1457" s="7">
        <f t="shared" si="249"/>
        <v>0</v>
      </c>
      <c r="C1457" s="1">
        <f t="shared" si="257"/>
        <v>0</v>
      </c>
      <c r="D1457" s="1">
        <f t="shared" si="258"/>
        <v>0</v>
      </c>
      <c r="E1457" s="1">
        <f t="shared" si="259"/>
        <v>0</v>
      </c>
      <c r="F1457" s="1" t="str">
        <f t="shared" ca="1" si="250"/>
        <v/>
      </c>
      <c r="G1457" s="1">
        <f t="shared" ca="1" si="251"/>
        <v>0</v>
      </c>
      <c r="H1457" s="1">
        <f ca="1">IF(AND(G1456&gt;0,G1457&gt;G1456,NOT(ISERROR(MATCH(G1456,D:D,0)))),H1456+1,H1456)</f>
        <v>0</v>
      </c>
      <c r="I1457" s="1">
        <f t="shared" ca="1" si="252"/>
        <v>0</v>
      </c>
      <c r="J1457" s="7" t="str">
        <f t="shared" ca="1" si="253"/>
        <v/>
      </c>
      <c r="K1457" s="1" t="str">
        <f ca="1">IF(J1457="Linea_para_MAIL_creada_por_LuXML",IF(ISERROR(MATCH(INDIRECT(ADDRESS(ROW()-G1457,7)),D:D,0)),J1457,INDIRECT(ADDRESS(MATCH(INDIRECT(ADDRESS(ROW()-G1457,7)),D:D,0),1))),J1457)</f>
        <v/>
      </c>
      <c r="L1457" s="7">
        <f t="shared" ca="1" si="254"/>
        <v>0</v>
      </c>
      <c r="M1457" s="7" t="str">
        <f t="shared" ca="1" si="256"/>
        <v/>
      </c>
      <c r="N1457" s="7">
        <f t="shared" ca="1" si="255"/>
        <v>0</v>
      </c>
      <c r="O1457" s="9" t="str">
        <f ca="1">IF(N1457&gt;-1,INDIRECT(ADDRESS(ROW(),13)),IF(N1457&lt;N1456,CONCATENATE("&lt;page-count count=",CHAR(34),1+LARGE(N:N,1)-LARGE(N:N,2),CHAR(34),"/&gt;"),INDIRECT(ADDRESS(ROW()-1,13))))</f>
        <v/>
      </c>
      <c r="P1457" s="1">
        <f>IF(ROW()&lt;$S$4+2,IF('XML a procesar'!A1456="",P1456,IF(MID('XML a procesar'!A1456,1,1)="&lt;",P1456,P1456+1)),P1456)</f>
        <v>1</v>
      </c>
    </row>
    <row r="1458" spans="1:16" x14ac:dyDescent="0.25">
      <c r="A1458" s="1" t="str">
        <f>IF('XML a procesar'!A1457&gt;0,'XML a procesar'!A1457,"")</f>
        <v/>
      </c>
      <c r="B1458" s="7">
        <f t="shared" si="249"/>
        <v>0</v>
      </c>
      <c r="C1458" s="1">
        <f t="shared" si="257"/>
        <v>0</v>
      </c>
      <c r="D1458" s="1">
        <f t="shared" si="258"/>
        <v>0</v>
      </c>
      <c r="E1458" s="1">
        <f t="shared" si="259"/>
        <v>0</v>
      </c>
      <c r="F1458" s="1" t="str">
        <f t="shared" ca="1" si="250"/>
        <v/>
      </c>
      <c r="G1458" s="1">
        <f t="shared" ca="1" si="251"/>
        <v>0</v>
      </c>
      <c r="H1458" s="1">
        <f ca="1">IF(AND(G1457&gt;0,G1458&gt;G1457,NOT(ISERROR(MATCH(G1457,D:D,0)))),H1457+1,H1457)</f>
        <v>0</v>
      </c>
      <c r="I1458" s="1">
        <f t="shared" ca="1" si="252"/>
        <v>0</v>
      </c>
      <c r="J1458" s="7" t="str">
        <f t="shared" ca="1" si="253"/>
        <v/>
      </c>
      <c r="K1458" s="1" t="str">
        <f ca="1">IF(J1458="Linea_para_MAIL_creada_por_LuXML",IF(ISERROR(MATCH(INDIRECT(ADDRESS(ROW()-G1458,7)),D:D,0)),J1458,INDIRECT(ADDRESS(MATCH(INDIRECT(ADDRESS(ROW()-G1458,7)),D:D,0),1))),J1458)</f>
        <v/>
      </c>
      <c r="L1458" s="7">
        <f t="shared" ca="1" si="254"/>
        <v>0</v>
      </c>
      <c r="M1458" s="7" t="str">
        <f t="shared" ca="1" si="256"/>
        <v/>
      </c>
      <c r="N1458" s="7">
        <f t="shared" ca="1" si="255"/>
        <v>0</v>
      </c>
      <c r="O1458" s="9" t="str">
        <f ca="1">IF(N1458&gt;-1,INDIRECT(ADDRESS(ROW(),13)),IF(N1458&lt;N1457,CONCATENATE("&lt;page-count count=",CHAR(34),1+LARGE(N:N,1)-LARGE(N:N,2),CHAR(34),"/&gt;"),INDIRECT(ADDRESS(ROW()-1,13))))</f>
        <v/>
      </c>
      <c r="P1458" s="1">
        <f>IF(ROW()&lt;$S$4+2,IF('XML a procesar'!A1457="",P1457,IF(MID('XML a procesar'!A1457,1,1)="&lt;",P1457,P1457+1)),P1457)</f>
        <v>1</v>
      </c>
    </row>
    <row r="1459" spans="1:16" x14ac:dyDescent="0.25">
      <c r="A1459" s="1" t="str">
        <f>IF('XML a procesar'!A1458&gt;0,'XML a procesar'!A1458,"")</f>
        <v/>
      </c>
      <c r="B1459" s="7">
        <f t="shared" si="249"/>
        <v>0</v>
      </c>
      <c r="C1459" s="1">
        <f t="shared" si="257"/>
        <v>0</v>
      </c>
      <c r="D1459" s="1">
        <f t="shared" si="258"/>
        <v>0</v>
      </c>
      <c r="E1459" s="1">
        <f t="shared" si="259"/>
        <v>0</v>
      </c>
      <c r="F1459" s="1" t="str">
        <f t="shared" ca="1" si="250"/>
        <v/>
      </c>
      <c r="G1459" s="1">
        <f t="shared" ca="1" si="251"/>
        <v>0</v>
      </c>
      <c r="H1459" s="1">
        <f ca="1">IF(AND(G1458&gt;0,G1459&gt;G1458,NOT(ISERROR(MATCH(G1458,D:D,0)))),H1458+1,H1458)</f>
        <v>0</v>
      </c>
      <c r="I1459" s="1">
        <f t="shared" ca="1" si="252"/>
        <v>0</v>
      </c>
      <c r="J1459" s="7" t="str">
        <f t="shared" ca="1" si="253"/>
        <v/>
      </c>
      <c r="K1459" s="1" t="str">
        <f ca="1">IF(J1459="Linea_para_MAIL_creada_por_LuXML",IF(ISERROR(MATCH(INDIRECT(ADDRESS(ROW()-G1459,7)),D:D,0)),J1459,INDIRECT(ADDRESS(MATCH(INDIRECT(ADDRESS(ROW()-G1459,7)),D:D,0),1))),J1459)</f>
        <v/>
      </c>
      <c r="L1459" s="7">
        <f t="shared" ca="1" si="254"/>
        <v>0</v>
      </c>
      <c r="M1459" s="7" t="str">
        <f t="shared" ca="1" si="256"/>
        <v/>
      </c>
      <c r="N1459" s="7">
        <f t="shared" ca="1" si="255"/>
        <v>0</v>
      </c>
      <c r="O1459" s="9" t="str">
        <f ca="1">IF(N1459&gt;-1,INDIRECT(ADDRESS(ROW(),13)),IF(N1459&lt;N1458,CONCATENATE("&lt;page-count count=",CHAR(34),1+LARGE(N:N,1)-LARGE(N:N,2),CHAR(34),"/&gt;"),INDIRECT(ADDRESS(ROW()-1,13))))</f>
        <v/>
      </c>
      <c r="P1459" s="1">
        <f>IF(ROW()&lt;$S$4+2,IF('XML a procesar'!A1458="",P1458,IF(MID('XML a procesar'!A1458,1,1)="&lt;",P1458,P1458+1)),P1458)</f>
        <v>1</v>
      </c>
    </row>
    <row r="1460" spans="1:16" x14ac:dyDescent="0.25">
      <c r="A1460" s="1" t="str">
        <f>IF('XML a procesar'!A1459&gt;0,'XML a procesar'!A1459,"")</f>
        <v/>
      </c>
      <c r="B1460" s="7">
        <f t="shared" si="249"/>
        <v>0</v>
      </c>
      <c r="C1460" s="1">
        <f t="shared" si="257"/>
        <v>0</v>
      </c>
      <c r="D1460" s="1">
        <f t="shared" si="258"/>
        <v>0</v>
      </c>
      <c r="E1460" s="1">
        <f t="shared" si="259"/>
        <v>0</v>
      </c>
      <c r="F1460" s="1" t="str">
        <f t="shared" ca="1" si="250"/>
        <v/>
      </c>
      <c r="G1460" s="1">
        <f t="shared" ca="1" si="251"/>
        <v>0</v>
      </c>
      <c r="H1460" s="1">
        <f ca="1">IF(AND(G1459&gt;0,G1460&gt;G1459,NOT(ISERROR(MATCH(G1459,D:D,0)))),H1459+1,H1459)</f>
        <v>0</v>
      </c>
      <c r="I1460" s="1">
        <f t="shared" ca="1" si="252"/>
        <v>0</v>
      </c>
      <c r="J1460" s="7" t="str">
        <f t="shared" ca="1" si="253"/>
        <v/>
      </c>
      <c r="K1460" s="1" t="str">
        <f ca="1">IF(J1460="Linea_para_MAIL_creada_por_LuXML",IF(ISERROR(MATCH(INDIRECT(ADDRESS(ROW()-G1460,7)),D:D,0)),J1460,INDIRECT(ADDRESS(MATCH(INDIRECT(ADDRESS(ROW()-G1460,7)),D:D,0),1))),J1460)</f>
        <v/>
      </c>
      <c r="L1460" s="7">
        <f t="shared" ca="1" si="254"/>
        <v>0</v>
      </c>
      <c r="M1460" s="7" t="str">
        <f t="shared" ca="1" si="256"/>
        <v/>
      </c>
      <c r="N1460" s="7">
        <f t="shared" ca="1" si="255"/>
        <v>0</v>
      </c>
      <c r="O1460" s="9" t="str">
        <f ca="1">IF(N1460&gt;-1,INDIRECT(ADDRESS(ROW(),13)),IF(N1460&lt;N1459,CONCATENATE("&lt;page-count count=",CHAR(34),1+LARGE(N:N,1)-LARGE(N:N,2),CHAR(34),"/&gt;"),INDIRECT(ADDRESS(ROW()-1,13))))</f>
        <v/>
      </c>
      <c r="P1460" s="1">
        <f>IF(ROW()&lt;$S$4+2,IF('XML a procesar'!A1459="",P1459,IF(MID('XML a procesar'!A1459,1,1)="&lt;",P1459,P1459+1)),P1459)</f>
        <v>1</v>
      </c>
    </row>
    <row r="1461" spans="1:16" x14ac:dyDescent="0.25">
      <c r="A1461" s="1" t="str">
        <f>IF('XML a procesar'!A1460&gt;0,'XML a procesar'!A1460,"")</f>
        <v/>
      </c>
      <c r="B1461" s="7">
        <f t="shared" si="249"/>
        <v>0</v>
      </c>
      <c r="C1461" s="1">
        <f t="shared" si="257"/>
        <v>0</v>
      </c>
      <c r="D1461" s="1">
        <f t="shared" si="258"/>
        <v>0</v>
      </c>
      <c r="E1461" s="1">
        <f t="shared" si="259"/>
        <v>0</v>
      </c>
      <c r="F1461" s="1" t="str">
        <f t="shared" ca="1" si="250"/>
        <v/>
      </c>
      <c r="G1461" s="1">
        <f t="shared" ca="1" si="251"/>
        <v>0</v>
      </c>
      <c r="H1461" s="1">
        <f ca="1">IF(AND(G1460&gt;0,G1461&gt;G1460,NOT(ISERROR(MATCH(G1460,D:D,0)))),H1460+1,H1460)</f>
        <v>0</v>
      </c>
      <c r="I1461" s="1">
        <f t="shared" ca="1" si="252"/>
        <v>0</v>
      </c>
      <c r="J1461" s="7" t="str">
        <f t="shared" ca="1" si="253"/>
        <v/>
      </c>
      <c r="K1461" s="1" t="str">
        <f ca="1">IF(J1461="Linea_para_MAIL_creada_por_LuXML",IF(ISERROR(MATCH(INDIRECT(ADDRESS(ROW()-G1461,7)),D:D,0)),J1461,INDIRECT(ADDRESS(MATCH(INDIRECT(ADDRESS(ROW()-G1461,7)),D:D,0),1))),J1461)</f>
        <v/>
      </c>
      <c r="L1461" s="7">
        <f t="shared" ca="1" si="254"/>
        <v>0</v>
      </c>
      <c r="M1461" s="7" t="str">
        <f t="shared" ca="1" si="256"/>
        <v/>
      </c>
      <c r="N1461" s="7">
        <f t="shared" ca="1" si="255"/>
        <v>0</v>
      </c>
      <c r="O1461" s="9" t="str">
        <f ca="1">IF(N1461&gt;-1,INDIRECT(ADDRESS(ROW(),13)),IF(N1461&lt;N1460,CONCATENATE("&lt;page-count count=",CHAR(34),1+LARGE(N:N,1)-LARGE(N:N,2),CHAR(34),"/&gt;"),INDIRECT(ADDRESS(ROW()-1,13))))</f>
        <v/>
      </c>
      <c r="P1461" s="1">
        <f>IF(ROW()&lt;$S$4+2,IF('XML a procesar'!A1460="",P1460,IF(MID('XML a procesar'!A1460,1,1)="&lt;",P1460,P1460+1)),P1460)</f>
        <v>1</v>
      </c>
    </row>
    <row r="1462" spans="1:16" x14ac:dyDescent="0.25">
      <c r="A1462" s="1" t="str">
        <f>IF('XML a procesar'!A1461&gt;0,'XML a procesar'!A1461,"")</f>
        <v/>
      </c>
      <c r="B1462" s="7">
        <f t="shared" si="249"/>
        <v>0</v>
      </c>
      <c r="C1462" s="1">
        <f t="shared" si="257"/>
        <v>0</v>
      </c>
      <c r="D1462" s="1">
        <f t="shared" si="258"/>
        <v>0</v>
      </c>
      <c r="E1462" s="1">
        <f t="shared" si="259"/>
        <v>0</v>
      </c>
      <c r="F1462" s="1" t="str">
        <f t="shared" ca="1" si="250"/>
        <v/>
      </c>
      <c r="G1462" s="1">
        <f t="shared" ca="1" si="251"/>
        <v>0</v>
      </c>
      <c r="H1462" s="1">
        <f ca="1">IF(AND(G1461&gt;0,G1462&gt;G1461,NOT(ISERROR(MATCH(G1461,D:D,0)))),H1461+1,H1461)</f>
        <v>0</v>
      </c>
      <c r="I1462" s="1">
        <f t="shared" ca="1" si="252"/>
        <v>0</v>
      </c>
      <c r="J1462" s="7" t="str">
        <f t="shared" ca="1" si="253"/>
        <v/>
      </c>
      <c r="K1462" s="1" t="str">
        <f ca="1">IF(J1462="Linea_para_MAIL_creada_por_LuXML",IF(ISERROR(MATCH(INDIRECT(ADDRESS(ROW()-G1462,7)),D:D,0)),J1462,INDIRECT(ADDRESS(MATCH(INDIRECT(ADDRESS(ROW()-G1462,7)),D:D,0),1))),J1462)</f>
        <v/>
      </c>
      <c r="L1462" s="7">
        <f t="shared" ca="1" si="254"/>
        <v>0</v>
      </c>
      <c r="M1462" s="7" t="str">
        <f t="shared" ca="1" si="256"/>
        <v/>
      </c>
      <c r="N1462" s="7">
        <f t="shared" ca="1" si="255"/>
        <v>0</v>
      </c>
      <c r="O1462" s="9" t="str">
        <f ca="1">IF(N1462&gt;-1,INDIRECT(ADDRESS(ROW(),13)),IF(N1462&lt;N1461,CONCATENATE("&lt;page-count count=",CHAR(34),1+LARGE(N:N,1)-LARGE(N:N,2),CHAR(34),"/&gt;"),INDIRECT(ADDRESS(ROW()-1,13))))</f>
        <v/>
      </c>
      <c r="P1462" s="1">
        <f>IF(ROW()&lt;$S$4+2,IF('XML a procesar'!A1461="",P1461,IF(MID('XML a procesar'!A1461,1,1)="&lt;",P1461,P1461+1)),P1461)</f>
        <v>1</v>
      </c>
    </row>
    <row r="1463" spans="1:16" x14ac:dyDescent="0.25">
      <c r="A1463" s="1" t="str">
        <f>IF('XML a procesar'!A1462&gt;0,'XML a procesar'!A1462,"")</f>
        <v/>
      </c>
      <c r="B1463" s="7">
        <f t="shared" si="249"/>
        <v>0</v>
      </c>
      <c r="C1463" s="1">
        <f t="shared" si="257"/>
        <v>0</v>
      </c>
      <c r="D1463" s="1">
        <f t="shared" si="258"/>
        <v>0</v>
      </c>
      <c r="E1463" s="1">
        <f t="shared" si="259"/>
        <v>0</v>
      </c>
      <c r="F1463" s="1" t="str">
        <f t="shared" ca="1" si="250"/>
        <v/>
      </c>
      <c r="G1463" s="1">
        <f t="shared" ca="1" si="251"/>
        <v>0</v>
      </c>
      <c r="H1463" s="1">
        <f ca="1">IF(AND(G1462&gt;0,G1463&gt;G1462,NOT(ISERROR(MATCH(G1462,D:D,0)))),H1462+1,H1462)</f>
        <v>0</v>
      </c>
      <c r="I1463" s="1">
        <f t="shared" ca="1" si="252"/>
        <v>0</v>
      </c>
      <c r="J1463" s="7" t="str">
        <f t="shared" ca="1" si="253"/>
        <v/>
      </c>
      <c r="K1463" s="1" t="str">
        <f ca="1">IF(J1463="Linea_para_MAIL_creada_por_LuXML",IF(ISERROR(MATCH(INDIRECT(ADDRESS(ROW()-G1463,7)),D:D,0)),J1463,INDIRECT(ADDRESS(MATCH(INDIRECT(ADDRESS(ROW()-G1463,7)),D:D,0),1))),J1463)</f>
        <v/>
      </c>
      <c r="L1463" s="7">
        <f t="shared" ca="1" si="254"/>
        <v>0</v>
      </c>
      <c r="M1463" s="7" t="str">
        <f t="shared" ca="1" si="256"/>
        <v/>
      </c>
      <c r="N1463" s="7">
        <f t="shared" ca="1" si="255"/>
        <v>0</v>
      </c>
      <c r="O1463" s="9" t="str">
        <f ca="1">IF(N1463&gt;-1,INDIRECT(ADDRESS(ROW(),13)),IF(N1463&lt;N1462,CONCATENATE("&lt;page-count count=",CHAR(34),1+LARGE(N:N,1)-LARGE(N:N,2),CHAR(34),"/&gt;"),INDIRECT(ADDRESS(ROW()-1,13))))</f>
        <v/>
      </c>
      <c r="P1463" s="1">
        <f>IF(ROW()&lt;$S$4+2,IF('XML a procesar'!A1462="",P1462,IF(MID('XML a procesar'!A1462,1,1)="&lt;",P1462,P1462+1)),P1462)</f>
        <v>1</v>
      </c>
    </row>
    <row r="1464" spans="1:16" x14ac:dyDescent="0.25">
      <c r="A1464" s="1" t="str">
        <f>IF('XML a procesar'!A1463&gt;0,'XML a procesar'!A1463,"")</f>
        <v/>
      </c>
      <c r="B1464" s="7">
        <f t="shared" si="249"/>
        <v>0</v>
      </c>
      <c r="C1464" s="1">
        <f t="shared" si="257"/>
        <v>0</v>
      </c>
      <c r="D1464" s="1">
        <f t="shared" si="258"/>
        <v>0</v>
      </c>
      <c r="E1464" s="1">
        <f t="shared" si="259"/>
        <v>0</v>
      </c>
      <c r="F1464" s="1" t="str">
        <f t="shared" ca="1" si="250"/>
        <v/>
      </c>
      <c r="G1464" s="1">
        <f t="shared" ca="1" si="251"/>
        <v>0</v>
      </c>
      <c r="H1464" s="1">
        <f ca="1">IF(AND(G1463&gt;0,G1464&gt;G1463,NOT(ISERROR(MATCH(G1463,D:D,0)))),H1463+1,H1463)</f>
        <v>0</v>
      </c>
      <c r="I1464" s="1">
        <f t="shared" ca="1" si="252"/>
        <v>0</v>
      </c>
      <c r="J1464" s="7" t="str">
        <f t="shared" ca="1" si="253"/>
        <v/>
      </c>
      <c r="K1464" s="1" t="str">
        <f ca="1">IF(J1464="Linea_para_MAIL_creada_por_LuXML",IF(ISERROR(MATCH(INDIRECT(ADDRESS(ROW()-G1464,7)),D:D,0)),J1464,INDIRECT(ADDRESS(MATCH(INDIRECT(ADDRESS(ROW()-G1464,7)),D:D,0),1))),J1464)</f>
        <v/>
      </c>
      <c r="L1464" s="7">
        <f t="shared" ca="1" si="254"/>
        <v>0</v>
      </c>
      <c r="M1464" s="7" t="str">
        <f t="shared" ca="1" si="256"/>
        <v/>
      </c>
      <c r="N1464" s="7">
        <f t="shared" ca="1" si="255"/>
        <v>0</v>
      </c>
      <c r="O1464" s="9" t="str">
        <f ca="1">IF(N1464&gt;-1,INDIRECT(ADDRESS(ROW(),13)),IF(N1464&lt;N1463,CONCATENATE("&lt;page-count count=",CHAR(34),1+LARGE(N:N,1)-LARGE(N:N,2),CHAR(34),"/&gt;"),INDIRECT(ADDRESS(ROW()-1,13))))</f>
        <v/>
      </c>
      <c r="P1464" s="1">
        <f>IF(ROW()&lt;$S$4+2,IF('XML a procesar'!A1463="",P1463,IF(MID('XML a procesar'!A1463,1,1)="&lt;",P1463,P1463+1)),P1463)</f>
        <v>1</v>
      </c>
    </row>
    <row r="1465" spans="1:16" x14ac:dyDescent="0.25">
      <c r="A1465" s="1" t="str">
        <f>IF('XML a procesar'!A1464&gt;0,'XML a procesar'!A1464,"")</f>
        <v/>
      </c>
      <c r="B1465" s="7">
        <f t="shared" si="249"/>
        <v>0</v>
      </c>
      <c r="C1465" s="1">
        <f t="shared" si="257"/>
        <v>0</v>
      </c>
      <c r="D1465" s="1">
        <f t="shared" si="258"/>
        <v>0</v>
      </c>
      <c r="E1465" s="1">
        <f t="shared" si="259"/>
        <v>0</v>
      </c>
      <c r="F1465" s="1" t="str">
        <f t="shared" ca="1" si="250"/>
        <v/>
      </c>
      <c r="G1465" s="1">
        <f t="shared" ca="1" si="251"/>
        <v>0</v>
      </c>
      <c r="H1465" s="1">
        <f ca="1">IF(AND(G1464&gt;0,G1465&gt;G1464,NOT(ISERROR(MATCH(G1464,D:D,0)))),H1464+1,H1464)</f>
        <v>0</v>
      </c>
      <c r="I1465" s="1">
        <f t="shared" ca="1" si="252"/>
        <v>0</v>
      </c>
      <c r="J1465" s="7" t="str">
        <f t="shared" ca="1" si="253"/>
        <v/>
      </c>
      <c r="K1465" s="1" t="str">
        <f ca="1">IF(J1465="Linea_para_MAIL_creada_por_LuXML",IF(ISERROR(MATCH(INDIRECT(ADDRESS(ROW()-G1465,7)),D:D,0)),J1465,INDIRECT(ADDRESS(MATCH(INDIRECT(ADDRESS(ROW()-G1465,7)),D:D,0),1))),J1465)</f>
        <v/>
      </c>
      <c r="L1465" s="7">
        <f t="shared" ca="1" si="254"/>
        <v>0</v>
      </c>
      <c r="M1465" s="7" t="str">
        <f t="shared" ca="1" si="256"/>
        <v/>
      </c>
      <c r="N1465" s="7">
        <f t="shared" ca="1" si="255"/>
        <v>0</v>
      </c>
      <c r="O1465" s="9" t="str">
        <f ca="1">IF(N1465&gt;-1,INDIRECT(ADDRESS(ROW(),13)),IF(N1465&lt;N1464,CONCATENATE("&lt;page-count count=",CHAR(34),1+LARGE(N:N,1)-LARGE(N:N,2),CHAR(34),"/&gt;"),INDIRECT(ADDRESS(ROW()-1,13))))</f>
        <v/>
      </c>
      <c r="P1465" s="1">
        <f>IF(ROW()&lt;$S$4+2,IF('XML a procesar'!A1464="",P1464,IF(MID('XML a procesar'!A1464,1,1)="&lt;",P1464,P1464+1)),P1464)</f>
        <v>1</v>
      </c>
    </row>
    <row r="1466" spans="1:16" x14ac:dyDescent="0.25">
      <c r="A1466" s="1" t="str">
        <f>IF('XML a procesar'!A1465&gt;0,'XML a procesar'!A1465,"")</f>
        <v/>
      </c>
      <c r="B1466" s="7">
        <f t="shared" si="249"/>
        <v>0</v>
      </c>
      <c r="C1466" s="1">
        <f t="shared" si="257"/>
        <v>0</v>
      </c>
      <c r="D1466" s="1">
        <f t="shared" si="258"/>
        <v>0</v>
      </c>
      <c r="E1466" s="1">
        <f t="shared" si="259"/>
        <v>0</v>
      </c>
      <c r="F1466" s="1" t="str">
        <f t="shared" ca="1" si="250"/>
        <v/>
      </c>
      <c r="G1466" s="1">
        <f t="shared" ca="1" si="251"/>
        <v>0</v>
      </c>
      <c r="H1466" s="1">
        <f ca="1">IF(AND(G1465&gt;0,G1466&gt;G1465,NOT(ISERROR(MATCH(G1465,D:D,0)))),H1465+1,H1465)</f>
        <v>0</v>
      </c>
      <c r="I1466" s="1">
        <f t="shared" ca="1" si="252"/>
        <v>0</v>
      </c>
      <c r="J1466" s="7" t="str">
        <f t="shared" ca="1" si="253"/>
        <v/>
      </c>
      <c r="K1466" s="1" t="str">
        <f ca="1">IF(J1466="Linea_para_MAIL_creada_por_LuXML",IF(ISERROR(MATCH(INDIRECT(ADDRESS(ROW()-G1466,7)),D:D,0)),J1466,INDIRECT(ADDRESS(MATCH(INDIRECT(ADDRESS(ROW()-G1466,7)),D:D,0),1))),J1466)</f>
        <v/>
      </c>
      <c r="L1466" s="7">
        <f t="shared" ca="1" si="254"/>
        <v>0</v>
      </c>
      <c r="M1466" s="7" t="str">
        <f t="shared" ca="1" si="256"/>
        <v/>
      </c>
      <c r="N1466" s="7">
        <f t="shared" ca="1" si="255"/>
        <v>0</v>
      </c>
      <c r="O1466" s="9" t="str">
        <f ca="1">IF(N1466&gt;-1,INDIRECT(ADDRESS(ROW(),13)),IF(N1466&lt;N1465,CONCATENATE("&lt;page-count count=",CHAR(34),1+LARGE(N:N,1)-LARGE(N:N,2),CHAR(34),"/&gt;"),INDIRECT(ADDRESS(ROW()-1,13))))</f>
        <v/>
      </c>
      <c r="P1466" s="1">
        <f>IF(ROW()&lt;$S$4+2,IF('XML a procesar'!A1465="",P1465,IF(MID('XML a procesar'!A1465,1,1)="&lt;",P1465,P1465+1)),P1465)</f>
        <v>1</v>
      </c>
    </row>
    <row r="1467" spans="1:16" x14ac:dyDescent="0.25">
      <c r="A1467" s="1" t="str">
        <f>IF('XML a procesar'!A1466&gt;0,'XML a procesar'!A1466,"")</f>
        <v/>
      </c>
      <c r="B1467" s="7">
        <f t="shared" si="249"/>
        <v>0</v>
      </c>
      <c r="C1467" s="1">
        <f t="shared" si="257"/>
        <v>0</v>
      </c>
      <c r="D1467" s="1">
        <f t="shared" si="258"/>
        <v>0</v>
      </c>
      <c r="E1467" s="1">
        <f t="shared" si="259"/>
        <v>0</v>
      </c>
      <c r="F1467" s="1" t="str">
        <f t="shared" ca="1" si="250"/>
        <v/>
      </c>
      <c r="G1467" s="1">
        <f t="shared" ca="1" si="251"/>
        <v>0</v>
      </c>
      <c r="H1467" s="1">
        <f ca="1">IF(AND(G1466&gt;0,G1467&gt;G1466,NOT(ISERROR(MATCH(G1466,D:D,0)))),H1466+1,H1466)</f>
        <v>0</v>
      </c>
      <c r="I1467" s="1">
        <f t="shared" ca="1" si="252"/>
        <v>0</v>
      </c>
      <c r="J1467" s="7" t="str">
        <f t="shared" ca="1" si="253"/>
        <v/>
      </c>
      <c r="K1467" s="1" t="str">
        <f ca="1">IF(J1467="Linea_para_MAIL_creada_por_LuXML",IF(ISERROR(MATCH(INDIRECT(ADDRESS(ROW()-G1467,7)),D:D,0)),J1467,INDIRECT(ADDRESS(MATCH(INDIRECT(ADDRESS(ROW()-G1467,7)),D:D,0),1))),J1467)</f>
        <v/>
      </c>
      <c r="L1467" s="7">
        <f t="shared" ca="1" si="254"/>
        <v>0</v>
      </c>
      <c r="M1467" s="7" t="str">
        <f t="shared" ca="1" si="256"/>
        <v/>
      </c>
      <c r="N1467" s="7">
        <f t="shared" ca="1" si="255"/>
        <v>0</v>
      </c>
      <c r="O1467" s="9" t="str">
        <f ca="1">IF(N1467&gt;-1,INDIRECT(ADDRESS(ROW(),13)),IF(N1467&lt;N1466,CONCATENATE("&lt;page-count count=",CHAR(34),1+LARGE(N:N,1)-LARGE(N:N,2),CHAR(34),"/&gt;"),INDIRECT(ADDRESS(ROW()-1,13))))</f>
        <v/>
      </c>
      <c r="P1467" s="1">
        <f>IF(ROW()&lt;$S$4+2,IF('XML a procesar'!A1466="",P1466,IF(MID('XML a procesar'!A1466,1,1)="&lt;",P1466,P1466+1)),P1466)</f>
        <v>1</v>
      </c>
    </row>
    <row r="1468" spans="1:16" x14ac:dyDescent="0.25">
      <c r="A1468" s="1" t="str">
        <f>IF('XML a procesar'!A1467&gt;0,'XML a procesar'!A1467,"")</f>
        <v/>
      </c>
      <c r="B1468" s="7">
        <f t="shared" si="249"/>
        <v>0</v>
      </c>
      <c r="C1468" s="1">
        <f t="shared" si="257"/>
        <v>0</v>
      </c>
      <c r="D1468" s="1">
        <f t="shared" si="258"/>
        <v>0</v>
      </c>
      <c r="E1468" s="1">
        <f t="shared" si="259"/>
        <v>0</v>
      </c>
      <c r="F1468" s="1" t="str">
        <f t="shared" ca="1" si="250"/>
        <v/>
      </c>
      <c r="G1468" s="1">
        <f t="shared" ca="1" si="251"/>
        <v>0</v>
      </c>
      <c r="H1468" s="1">
        <f ca="1">IF(AND(G1467&gt;0,G1468&gt;G1467,NOT(ISERROR(MATCH(G1467,D:D,0)))),H1467+1,H1467)</f>
        <v>0</v>
      </c>
      <c r="I1468" s="1">
        <f t="shared" ca="1" si="252"/>
        <v>0</v>
      </c>
      <c r="J1468" s="7" t="str">
        <f t="shared" ca="1" si="253"/>
        <v/>
      </c>
      <c r="K1468" s="1" t="str">
        <f ca="1">IF(J1468="Linea_para_MAIL_creada_por_LuXML",IF(ISERROR(MATCH(INDIRECT(ADDRESS(ROW()-G1468,7)),D:D,0)),J1468,INDIRECT(ADDRESS(MATCH(INDIRECT(ADDRESS(ROW()-G1468,7)),D:D,0),1))),J1468)</f>
        <v/>
      </c>
      <c r="L1468" s="7">
        <f t="shared" ca="1" si="254"/>
        <v>0</v>
      </c>
      <c r="M1468" s="7" t="str">
        <f t="shared" ca="1" si="256"/>
        <v/>
      </c>
      <c r="N1468" s="7">
        <f t="shared" ca="1" si="255"/>
        <v>0</v>
      </c>
      <c r="O1468" s="9" t="str">
        <f ca="1">IF(N1468&gt;-1,INDIRECT(ADDRESS(ROW(),13)),IF(N1468&lt;N1467,CONCATENATE("&lt;page-count count=",CHAR(34),1+LARGE(N:N,1)-LARGE(N:N,2),CHAR(34),"/&gt;"),INDIRECT(ADDRESS(ROW()-1,13))))</f>
        <v/>
      </c>
      <c r="P1468" s="1">
        <f>IF(ROW()&lt;$S$4+2,IF('XML a procesar'!A1467="",P1467,IF(MID('XML a procesar'!A1467,1,1)="&lt;",P1467,P1467+1)),P1467)</f>
        <v>1</v>
      </c>
    </row>
    <row r="1469" spans="1:16" x14ac:dyDescent="0.25">
      <c r="A1469" s="1" t="str">
        <f>IF('XML a procesar'!A1468&gt;0,'XML a procesar'!A1468,"")</f>
        <v/>
      </c>
      <c r="B1469" s="7">
        <f t="shared" si="249"/>
        <v>0</v>
      </c>
      <c r="C1469" s="1">
        <f t="shared" si="257"/>
        <v>0</v>
      </c>
      <c r="D1469" s="1">
        <f t="shared" si="258"/>
        <v>0</v>
      </c>
      <c r="E1469" s="1">
        <f t="shared" si="259"/>
        <v>0</v>
      </c>
      <c r="F1469" s="1" t="str">
        <f t="shared" ca="1" si="250"/>
        <v/>
      </c>
      <c r="G1469" s="1">
        <f t="shared" ca="1" si="251"/>
        <v>0</v>
      </c>
      <c r="H1469" s="1">
        <f ca="1">IF(AND(G1468&gt;0,G1469&gt;G1468,NOT(ISERROR(MATCH(G1468,D:D,0)))),H1468+1,H1468)</f>
        <v>0</v>
      </c>
      <c r="I1469" s="1">
        <f t="shared" ca="1" si="252"/>
        <v>0</v>
      </c>
      <c r="J1469" s="7" t="str">
        <f t="shared" ca="1" si="253"/>
        <v/>
      </c>
      <c r="K1469" s="1" t="str">
        <f ca="1">IF(J1469="Linea_para_MAIL_creada_por_LuXML",IF(ISERROR(MATCH(INDIRECT(ADDRESS(ROW()-G1469,7)),D:D,0)),J1469,INDIRECT(ADDRESS(MATCH(INDIRECT(ADDRESS(ROW()-G1469,7)),D:D,0),1))),J1469)</f>
        <v/>
      </c>
      <c r="L1469" s="7">
        <f t="shared" ca="1" si="254"/>
        <v>0</v>
      </c>
      <c r="M1469" s="7" t="str">
        <f t="shared" ca="1" si="256"/>
        <v/>
      </c>
      <c r="N1469" s="7">
        <f t="shared" ca="1" si="255"/>
        <v>0</v>
      </c>
      <c r="O1469" s="9" t="str">
        <f ca="1">IF(N1469&gt;-1,INDIRECT(ADDRESS(ROW(),13)),IF(N1469&lt;N1468,CONCATENATE("&lt;page-count count=",CHAR(34),1+LARGE(N:N,1)-LARGE(N:N,2),CHAR(34),"/&gt;"),INDIRECT(ADDRESS(ROW()-1,13))))</f>
        <v/>
      </c>
      <c r="P1469" s="1">
        <f>IF(ROW()&lt;$S$4+2,IF('XML a procesar'!A1468="",P1468,IF(MID('XML a procesar'!A1468,1,1)="&lt;",P1468,P1468+1)),P1468)</f>
        <v>1</v>
      </c>
    </row>
    <row r="1470" spans="1:16" x14ac:dyDescent="0.25">
      <c r="A1470" s="1" t="str">
        <f>IF('XML a procesar'!A1469&gt;0,'XML a procesar'!A1469,"")</f>
        <v/>
      </c>
      <c r="B1470" s="7">
        <f t="shared" si="249"/>
        <v>0</v>
      </c>
      <c r="C1470" s="1">
        <f t="shared" si="257"/>
        <v>0</v>
      </c>
      <c r="D1470" s="1">
        <f t="shared" si="258"/>
        <v>0</v>
      </c>
      <c r="E1470" s="1">
        <f t="shared" si="259"/>
        <v>0</v>
      </c>
      <c r="F1470" s="1" t="str">
        <f t="shared" ca="1" si="250"/>
        <v/>
      </c>
      <c r="G1470" s="1">
        <f t="shared" ca="1" si="251"/>
        <v>0</v>
      </c>
      <c r="H1470" s="1">
        <f ca="1">IF(AND(G1469&gt;0,G1470&gt;G1469,NOT(ISERROR(MATCH(G1469,D:D,0)))),H1469+1,H1469)</f>
        <v>0</v>
      </c>
      <c r="I1470" s="1">
        <f t="shared" ca="1" si="252"/>
        <v>0</v>
      </c>
      <c r="J1470" s="7" t="str">
        <f t="shared" ca="1" si="253"/>
        <v/>
      </c>
      <c r="K1470" s="1" t="str">
        <f ca="1">IF(J1470="Linea_para_MAIL_creada_por_LuXML",IF(ISERROR(MATCH(INDIRECT(ADDRESS(ROW()-G1470,7)),D:D,0)),J1470,INDIRECT(ADDRESS(MATCH(INDIRECT(ADDRESS(ROW()-G1470,7)),D:D,0),1))),J1470)</f>
        <v/>
      </c>
      <c r="L1470" s="7">
        <f t="shared" ca="1" si="254"/>
        <v>0</v>
      </c>
      <c r="M1470" s="7" t="str">
        <f t="shared" ca="1" si="256"/>
        <v/>
      </c>
      <c r="N1470" s="7">
        <f t="shared" ca="1" si="255"/>
        <v>0</v>
      </c>
      <c r="O1470" s="9" t="str">
        <f ca="1">IF(N1470&gt;-1,INDIRECT(ADDRESS(ROW(),13)),IF(N1470&lt;N1469,CONCATENATE("&lt;page-count count=",CHAR(34),1+LARGE(N:N,1)-LARGE(N:N,2),CHAR(34),"/&gt;"),INDIRECT(ADDRESS(ROW()-1,13))))</f>
        <v/>
      </c>
      <c r="P1470" s="1">
        <f>IF(ROW()&lt;$S$4+2,IF('XML a procesar'!A1469="",P1469,IF(MID('XML a procesar'!A1469,1,1)="&lt;",P1469,P1469+1)),P1469)</f>
        <v>1</v>
      </c>
    </row>
    <row r="1471" spans="1:16" x14ac:dyDescent="0.25">
      <c r="A1471" s="1" t="str">
        <f>IF('XML a procesar'!A1470&gt;0,'XML a procesar'!A1470,"")</f>
        <v/>
      </c>
      <c r="B1471" s="7">
        <f t="shared" si="249"/>
        <v>0</v>
      </c>
      <c r="C1471" s="1">
        <f t="shared" si="257"/>
        <v>0</v>
      </c>
      <c r="D1471" s="1">
        <f t="shared" si="258"/>
        <v>0</v>
      </c>
      <c r="E1471" s="1">
        <f t="shared" si="259"/>
        <v>0</v>
      </c>
      <c r="F1471" s="1" t="str">
        <f t="shared" ca="1" si="250"/>
        <v/>
      </c>
      <c r="G1471" s="1">
        <f t="shared" ca="1" si="251"/>
        <v>0</v>
      </c>
      <c r="H1471" s="1">
        <f ca="1">IF(AND(G1470&gt;0,G1471&gt;G1470,NOT(ISERROR(MATCH(G1470,D:D,0)))),H1470+1,H1470)</f>
        <v>0</v>
      </c>
      <c r="I1471" s="1">
        <f t="shared" ca="1" si="252"/>
        <v>0</v>
      </c>
      <c r="J1471" s="7" t="str">
        <f t="shared" ca="1" si="253"/>
        <v/>
      </c>
      <c r="K1471" s="1" t="str">
        <f ca="1">IF(J1471="Linea_para_MAIL_creada_por_LuXML",IF(ISERROR(MATCH(INDIRECT(ADDRESS(ROW()-G1471,7)),D:D,0)),J1471,INDIRECT(ADDRESS(MATCH(INDIRECT(ADDRESS(ROW()-G1471,7)),D:D,0),1))),J1471)</f>
        <v/>
      </c>
      <c r="L1471" s="7">
        <f t="shared" ca="1" si="254"/>
        <v>0</v>
      </c>
      <c r="M1471" s="7" t="str">
        <f t="shared" ca="1" si="256"/>
        <v/>
      </c>
      <c r="N1471" s="7">
        <f t="shared" ca="1" si="255"/>
        <v>0</v>
      </c>
      <c r="O1471" s="9" t="str">
        <f ca="1">IF(N1471&gt;-1,INDIRECT(ADDRESS(ROW(),13)),IF(N1471&lt;N1470,CONCATENATE("&lt;page-count count=",CHAR(34),1+LARGE(N:N,1)-LARGE(N:N,2),CHAR(34),"/&gt;"),INDIRECT(ADDRESS(ROW()-1,13))))</f>
        <v/>
      </c>
      <c r="P1471" s="1">
        <f>IF(ROW()&lt;$S$4+2,IF('XML a procesar'!A1470="",P1470,IF(MID('XML a procesar'!A1470,1,1)="&lt;",P1470,P1470+1)),P1470)</f>
        <v>1</v>
      </c>
    </row>
    <row r="1472" spans="1:16" x14ac:dyDescent="0.25">
      <c r="A1472" s="1" t="str">
        <f>IF('XML a procesar'!A1471&gt;0,'XML a procesar'!A1471,"")</f>
        <v/>
      </c>
      <c r="B1472" s="7">
        <f t="shared" si="249"/>
        <v>0</v>
      </c>
      <c r="C1472" s="1">
        <f t="shared" si="257"/>
        <v>0</v>
      </c>
      <c r="D1472" s="1">
        <f t="shared" si="258"/>
        <v>0</v>
      </c>
      <c r="E1472" s="1">
        <f t="shared" si="259"/>
        <v>0</v>
      </c>
      <c r="F1472" s="1" t="str">
        <f t="shared" ca="1" si="250"/>
        <v/>
      </c>
      <c r="G1472" s="1">
        <f t="shared" ca="1" si="251"/>
        <v>0</v>
      </c>
      <c r="H1472" s="1">
        <f ca="1">IF(AND(G1471&gt;0,G1472&gt;G1471,NOT(ISERROR(MATCH(G1471,D:D,0)))),H1471+1,H1471)</f>
        <v>0</v>
      </c>
      <c r="I1472" s="1">
        <f t="shared" ca="1" si="252"/>
        <v>0</v>
      </c>
      <c r="J1472" s="7" t="str">
        <f t="shared" ca="1" si="253"/>
        <v/>
      </c>
      <c r="K1472" s="1" t="str">
        <f ca="1">IF(J1472="Linea_para_MAIL_creada_por_LuXML",IF(ISERROR(MATCH(INDIRECT(ADDRESS(ROW()-G1472,7)),D:D,0)),J1472,INDIRECT(ADDRESS(MATCH(INDIRECT(ADDRESS(ROW()-G1472,7)),D:D,0),1))),J1472)</f>
        <v/>
      </c>
      <c r="L1472" s="7">
        <f t="shared" ca="1" si="254"/>
        <v>0</v>
      </c>
      <c r="M1472" s="7" t="str">
        <f t="shared" ca="1" si="256"/>
        <v/>
      </c>
      <c r="N1472" s="7">
        <f t="shared" ca="1" si="255"/>
        <v>0</v>
      </c>
      <c r="O1472" s="9" t="str">
        <f ca="1">IF(N1472&gt;-1,INDIRECT(ADDRESS(ROW(),13)),IF(N1472&lt;N1471,CONCATENATE("&lt;page-count count=",CHAR(34),1+LARGE(N:N,1)-LARGE(N:N,2),CHAR(34),"/&gt;"),INDIRECT(ADDRESS(ROW()-1,13))))</f>
        <v/>
      </c>
      <c r="P1472" s="1">
        <f>IF(ROW()&lt;$S$4+2,IF('XML a procesar'!A1471="",P1471,IF(MID('XML a procesar'!A1471,1,1)="&lt;",P1471,P1471+1)),P1471)</f>
        <v>1</v>
      </c>
    </row>
    <row r="1473" spans="1:16" x14ac:dyDescent="0.25">
      <c r="A1473" s="1" t="str">
        <f>IF('XML a procesar'!A1472&gt;0,'XML a procesar'!A1472,"")</f>
        <v/>
      </c>
      <c r="B1473" s="7">
        <f t="shared" si="249"/>
        <v>0</v>
      </c>
      <c r="C1473" s="1">
        <f t="shared" si="257"/>
        <v>0</v>
      </c>
      <c r="D1473" s="1">
        <f t="shared" si="258"/>
        <v>0</v>
      </c>
      <c r="E1473" s="1">
        <f t="shared" si="259"/>
        <v>0</v>
      </c>
      <c r="F1473" s="1" t="str">
        <f t="shared" ca="1" si="250"/>
        <v/>
      </c>
      <c r="G1473" s="1">
        <f t="shared" ca="1" si="251"/>
        <v>0</v>
      </c>
      <c r="H1473" s="1">
        <f ca="1">IF(AND(G1472&gt;0,G1473&gt;G1472,NOT(ISERROR(MATCH(G1472,D:D,0)))),H1472+1,H1472)</f>
        <v>0</v>
      </c>
      <c r="I1473" s="1">
        <f t="shared" ca="1" si="252"/>
        <v>0</v>
      </c>
      <c r="J1473" s="7" t="str">
        <f t="shared" ca="1" si="253"/>
        <v/>
      </c>
      <c r="K1473" s="1" t="str">
        <f ca="1">IF(J1473="Linea_para_MAIL_creada_por_LuXML",IF(ISERROR(MATCH(INDIRECT(ADDRESS(ROW()-G1473,7)),D:D,0)),J1473,INDIRECT(ADDRESS(MATCH(INDIRECT(ADDRESS(ROW()-G1473,7)),D:D,0),1))),J1473)</f>
        <v/>
      </c>
      <c r="L1473" s="7">
        <f t="shared" ca="1" si="254"/>
        <v>0</v>
      </c>
      <c r="M1473" s="7" t="str">
        <f t="shared" ca="1" si="256"/>
        <v/>
      </c>
      <c r="N1473" s="7">
        <f t="shared" ca="1" si="255"/>
        <v>0</v>
      </c>
      <c r="O1473" s="9" t="str">
        <f ca="1">IF(N1473&gt;-1,INDIRECT(ADDRESS(ROW(),13)),IF(N1473&lt;N1472,CONCATENATE("&lt;page-count count=",CHAR(34),1+LARGE(N:N,1)-LARGE(N:N,2),CHAR(34),"/&gt;"),INDIRECT(ADDRESS(ROW()-1,13))))</f>
        <v/>
      </c>
      <c r="P1473" s="1">
        <f>IF(ROW()&lt;$S$4+2,IF('XML a procesar'!A1472="",P1472,IF(MID('XML a procesar'!A1472,1,1)="&lt;",P1472,P1472+1)),P1472)</f>
        <v>1</v>
      </c>
    </row>
    <row r="1474" spans="1:16" x14ac:dyDescent="0.25">
      <c r="A1474" s="1" t="str">
        <f>IF('XML a procesar'!A1473&gt;0,'XML a procesar'!A1473,"")</f>
        <v/>
      </c>
      <c r="B1474" s="7">
        <f t="shared" si="249"/>
        <v>0</v>
      </c>
      <c r="C1474" s="1">
        <f t="shared" si="257"/>
        <v>0</v>
      </c>
      <c r="D1474" s="1">
        <f t="shared" si="258"/>
        <v>0</v>
      </c>
      <c r="E1474" s="1">
        <f t="shared" si="259"/>
        <v>0</v>
      </c>
      <c r="F1474" s="1" t="str">
        <f t="shared" ca="1" si="250"/>
        <v/>
      </c>
      <c r="G1474" s="1">
        <f t="shared" ca="1" si="251"/>
        <v>0</v>
      </c>
      <c r="H1474" s="1">
        <f ca="1">IF(AND(G1473&gt;0,G1474&gt;G1473,NOT(ISERROR(MATCH(G1473,D:D,0)))),H1473+1,H1473)</f>
        <v>0</v>
      </c>
      <c r="I1474" s="1">
        <f t="shared" ca="1" si="252"/>
        <v>0</v>
      </c>
      <c r="J1474" s="7" t="str">
        <f t="shared" ca="1" si="253"/>
        <v/>
      </c>
      <c r="K1474" s="1" t="str">
        <f ca="1">IF(J1474="Linea_para_MAIL_creada_por_LuXML",IF(ISERROR(MATCH(INDIRECT(ADDRESS(ROW()-G1474,7)),D:D,0)),J1474,INDIRECT(ADDRESS(MATCH(INDIRECT(ADDRESS(ROW()-G1474,7)),D:D,0),1))),J1474)</f>
        <v/>
      </c>
      <c r="L1474" s="7">
        <f t="shared" ca="1" si="254"/>
        <v>0</v>
      </c>
      <c r="M1474" s="7" t="str">
        <f t="shared" ca="1" si="256"/>
        <v/>
      </c>
      <c r="N1474" s="7">
        <f t="shared" ca="1" si="255"/>
        <v>0</v>
      </c>
      <c r="O1474" s="9" t="str">
        <f ca="1">IF(N1474&gt;-1,INDIRECT(ADDRESS(ROW(),13)),IF(N1474&lt;N1473,CONCATENATE("&lt;page-count count=",CHAR(34),1+LARGE(N:N,1)-LARGE(N:N,2),CHAR(34),"/&gt;"),INDIRECT(ADDRESS(ROW()-1,13))))</f>
        <v/>
      </c>
      <c r="P1474" s="1">
        <f>IF(ROW()&lt;$S$4+2,IF('XML a procesar'!A1473="",P1473,IF(MID('XML a procesar'!A1473,1,1)="&lt;",P1473,P1473+1)),P1473)</f>
        <v>1</v>
      </c>
    </row>
    <row r="1475" spans="1:16" x14ac:dyDescent="0.25">
      <c r="A1475" s="1" t="str">
        <f>IF('XML a procesar'!A1474&gt;0,'XML a procesar'!A1474,"")</f>
        <v/>
      </c>
      <c r="B1475" s="7">
        <f t="shared" ref="B1475:B1500" si="260">IF(ISERROR(FIND("/doi.org/",A1475,1)),0,1)</f>
        <v>0</v>
      </c>
      <c r="C1475" s="1">
        <f t="shared" si="257"/>
        <v>0</v>
      </c>
      <c r="D1475" s="1">
        <f t="shared" si="258"/>
        <v>0</v>
      </c>
      <c r="E1475" s="1">
        <f t="shared" si="259"/>
        <v>0</v>
      </c>
      <c r="F1475" s="1" t="str">
        <f t="shared" ref="F1475:F1500" ca="1" si="261">INDIRECT(ADDRESS(ROW()+INDIRECT(ADDRESS(ROW()+E1475,5)),1))</f>
        <v/>
      </c>
      <c r="G1475" s="1">
        <f t="shared" ca="1" si="251"/>
        <v>0</v>
      </c>
      <c r="H1475" s="1">
        <f ca="1">IF(AND(G1474&gt;0,G1475&gt;G1474,NOT(ISERROR(MATCH(G1474,D:D,0)))),H1474+1,H1474)</f>
        <v>0</v>
      </c>
      <c r="I1475" s="1">
        <f t="shared" ca="1" si="252"/>
        <v>0</v>
      </c>
      <c r="J1475" s="7" t="str">
        <f t="shared" ca="1" si="253"/>
        <v/>
      </c>
      <c r="K1475" s="1" t="str">
        <f ca="1">IF(J1475="Linea_para_MAIL_creada_por_LuXML",IF(ISERROR(MATCH(INDIRECT(ADDRESS(ROW()-G1475,7)),D:D,0)),J1475,INDIRECT(ADDRESS(MATCH(INDIRECT(ADDRESS(ROW()-G1475,7)),D:D,0),1))),J1475)</f>
        <v/>
      </c>
      <c r="L1475" s="7">
        <f t="shared" ca="1" si="254"/>
        <v>0</v>
      </c>
      <c r="M1475" s="7" t="str">
        <f t="shared" ca="1" si="256"/>
        <v/>
      </c>
      <c r="N1475" s="7">
        <f t="shared" ca="1" si="255"/>
        <v>0</v>
      </c>
      <c r="O1475" s="9" t="str">
        <f ca="1">IF(N1475&gt;-1,INDIRECT(ADDRESS(ROW(),13)),IF(N1475&lt;N1474,CONCATENATE("&lt;page-count count=",CHAR(34),1+LARGE(N:N,1)-LARGE(N:N,2),CHAR(34),"/&gt;"),INDIRECT(ADDRESS(ROW()-1,13))))</f>
        <v/>
      </c>
      <c r="P1475" s="1">
        <f>IF(ROW()&lt;$S$4+2,IF('XML a procesar'!A1474="",P1474,IF(MID('XML a procesar'!A1474,1,1)="&lt;",P1474,P1474+1)),P1474)</f>
        <v>1</v>
      </c>
    </row>
    <row r="1476" spans="1:16" x14ac:dyDescent="0.25">
      <c r="A1476" s="1" t="str">
        <f>IF('XML a procesar'!A1475&gt;0,'XML a procesar'!A1475,"")</f>
        <v/>
      </c>
      <c r="B1476" s="7">
        <f t="shared" si="260"/>
        <v>0</v>
      </c>
      <c r="C1476" s="1">
        <f t="shared" si="257"/>
        <v>0</v>
      </c>
      <c r="D1476" s="1">
        <f t="shared" si="258"/>
        <v>0</v>
      </c>
      <c r="E1476" s="1">
        <f t="shared" si="259"/>
        <v>0</v>
      </c>
      <c r="F1476" s="1" t="str">
        <f t="shared" ca="1" si="261"/>
        <v/>
      </c>
      <c r="G1476" s="1">
        <f t="shared" ref="G1476:G1500" ca="1" si="262">IF(LEFT(F1476,7)="&lt;aff id",_xlfn.NUMBERVALUE(MID(F1476,13,LEN(F1476)-14)),IF(F1476="&lt;/aff&gt;",G1475+1,G1475))</f>
        <v>0</v>
      </c>
      <c r="H1476" s="1">
        <f ca="1">IF(AND(G1475&gt;0,G1476&gt;G1475,NOT(ISERROR(MATCH(G1475,D:D,0)))),H1475+1,H1475)</f>
        <v>0</v>
      </c>
      <c r="I1476" s="1">
        <f t="shared" ref="I1476:I1539" ca="1" si="263">INDIRECT(ADDRESS(ROW()-INDIRECT(ADDRESS(ROW()-H1476,8)),8))</f>
        <v>0</v>
      </c>
      <c r="J1476" s="7" t="str">
        <f t="shared" ref="J1476:J1539" ca="1" si="264">IF(J1475="Linea_para_MAIL_creada_por_LuXML","&lt;/aff&gt;",IF(I1476&gt;INDIRECT(ADDRESS(ROW()-I1476-1,8)),"Linea_para_MAIL_creada_por_LuXML",INDIRECT(ADDRESS(ROW()-I1476,6))))</f>
        <v/>
      </c>
      <c r="K1476" s="1" t="str">
        <f ca="1">IF(J1476="Linea_para_MAIL_creada_por_LuXML",IF(ISERROR(MATCH(INDIRECT(ADDRESS(ROW()-G1476,7)),D:D,0)),J1476,INDIRECT(ADDRESS(MATCH(INDIRECT(ADDRESS(ROW()-G1476,7)),D:D,0),1))),J1476)</f>
        <v/>
      </c>
      <c r="L1476" s="7">
        <f t="shared" ref="L1476:L1500" ca="1" si="265">IF(OR(MID(K1474,3,5)="page&gt;",MID(K1475,3,5)="page&gt;"),L1475,IF(OR(K1475="&lt;history&gt;",K1476="&lt;history&gt;"),L1475+1,L1475))</f>
        <v>0</v>
      </c>
      <c r="M1476" s="7" t="str">
        <f t="shared" ca="1" si="256"/>
        <v/>
      </c>
      <c r="N1476" s="7">
        <f t="shared" ref="N1476:N1539" ca="1" si="266">IF(N1475=-1,-1,IF(M1476="&lt;/counts&gt;",-1,IF(OR(LEFT(M1476,7)="&lt;fpage&gt;",LEFT(M1476,7)="&lt;lpage&gt;"),VALUE(MID(M1476,8,LEN(M1476)-15)),0)))</f>
        <v>0</v>
      </c>
      <c r="O1476" s="9" t="str">
        <f ca="1">IF(N1476&gt;-1,INDIRECT(ADDRESS(ROW(),13)),IF(N1476&lt;N1475,CONCATENATE("&lt;page-count count=",CHAR(34),1+LARGE(N:N,1)-LARGE(N:N,2),CHAR(34),"/&gt;"),INDIRECT(ADDRESS(ROW()-1,13))))</f>
        <v/>
      </c>
      <c r="P1476" s="1">
        <f>IF(ROW()&lt;$S$4+2,IF('XML a procesar'!A1475="",P1475,IF(MID('XML a procesar'!A1475,1,1)="&lt;",P1475,P1475+1)),P1475)</f>
        <v>1</v>
      </c>
    </row>
    <row r="1477" spans="1:16" x14ac:dyDescent="0.25">
      <c r="A1477" s="1" t="str">
        <f>IF('XML a procesar'!A1476&gt;0,'XML a procesar'!A1476,"")</f>
        <v/>
      </c>
      <c r="B1477" s="7">
        <f t="shared" si="260"/>
        <v>0</v>
      </c>
      <c r="C1477" s="1">
        <f t="shared" si="257"/>
        <v>0</v>
      </c>
      <c r="D1477" s="1">
        <f t="shared" si="258"/>
        <v>0</v>
      </c>
      <c r="E1477" s="1">
        <f t="shared" si="259"/>
        <v>0</v>
      </c>
      <c r="F1477" s="1" t="str">
        <f t="shared" ca="1" si="261"/>
        <v/>
      </c>
      <c r="G1477" s="1">
        <f t="shared" ca="1" si="262"/>
        <v>0</v>
      </c>
      <c r="H1477" s="1">
        <f ca="1">IF(AND(G1476&gt;0,G1477&gt;G1476,NOT(ISERROR(MATCH(G1476,D:D,0)))),H1476+1,H1476)</f>
        <v>0</v>
      </c>
      <c r="I1477" s="1">
        <f t="shared" ca="1" si="263"/>
        <v>0</v>
      </c>
      <c r="J1477" s="7" t="str">
        <f t="shared" ca="1" si="264"/>
        <v/>
      </c>
      <c r="K1477" s="1" t="str">
        <f ca="1">IF(J1477="Linea_para_MAIL_creada_por_LuXML",IF(ISERROR(MATCH(INDIRECT(ADDRESS(ROW()-G1477,7)),D:D,0)),J1477,INDIRECT(ADDRESS(MATCH(INDIRECT(ADDRESS(ROW()-G1477,7)),D:D,0),1))),J1477)</f>
        <v/>
      </c>
      <c r="L1477" s="7">
        <f t="shared" ca="1" si="265"/>
        <v>0</v>
      </c>
      <c r="M1477" s="7" t="str">
        <f t="shared" ca="1" si="256"/>
        <v/>
      </c>
      <c r="N1477" s="7">
        <f t="shared" ca="1" si="266"/>
        <v>0</v>
      </c>
      <c r="O1477" s="9" t="str">
        <f ca="1">IF(N1477&gt;-1,INDIRECT(ADDRESS(ROW(),13)),IF(N1477&lt;N1476,CONCATENATE("&lt;page-count count=",CHAR(34),1+LARGE(N:N,1)-LARGE(N:N,2),CHAR(34),"/&gt;"),INDIRECT(ADDRESS(ROW()-1,13))))</f>
        <v/>
      </c>
      <c r="P1477" s="1">
        <f>IF(ROW()&lt;$S$4+2,IF('XML a procesar'!A1476="",P1476,IF(MID('XML a procesar'!A1476,1,1)="&lt;",P1476,P1476+1)),P1476)</f>
        <v>1</v>
      </c>
    </row>
    <row r="1478" spans="1:16" x14ac:dyDescent="0.25">
      <c r="A1478" s="1" t="str">
        <f>IF('XML a procesar'!A1477&gt;0,'XML a procesar'!A1477,"")</f>
        <v/>
      </c>
      <c r="B1478" s="7">
        <f t="shared" si="260"/>
        <v>0</v>
      </c>
      <c r="C1478" s="1">
        <f t="shared" si="257"/>
        <v>0</v>
      </c>
      <c r="D1478" s="1">
        <f t="shared" si="258"/>
        <v>0</v>
      </c>
      <c r="E1478" s="1">
        <f t="shared" si="259"/>
        <v>0</v>
      </c>
      <c r="F1478" s="1" t="str">
        <f t="shared" ca="1" si="261"/>
        <v/>
      </c>
      <c r="G1478" s="1">
        <f t="shared" ca="1" si="262"/>
        <v>0</v>
      </c>
      <c r="H1478" s="1">
        <f ca="1">IF(AND(G1477&gt;0,G1478&gt;G1477,NOT(ISERROR(MATCH(G1477,D:D,0)))),H1477+1,H1477)</f>
        <v>0</v>
      </c>
      <c r="I1478" s="1">
        <f t="shared" ca="1" si="263"/>
        <v>0</v>
      </c>
      <c r="J1478" s="7" t="str">
        <f t="shared" ca="1" si="264"/>
        <v/>
      </c>
      <c r="K1478" s="1" t="str">
        <f ca="1">IF(J1478="Linea_para_MAIL_creada_por_LuXML",IF(ISERROR(MATCH(INDIRECT(ADDRESS(ROW()-G1478,7)),D:D,0)),J1478,INDIRECT(ADDRESS(MATCH(INDIRECT(ADDRESS(ROW()-G1478,7)),D:D,0),1))),J1478)</f>
        <v/>
      </c>
      <c r="L1478" s="7">
        <f t="shared" ca="1" si="265"/>
        <v>0</v>
      </c>
      <c r="M1478" s="7" t="str">
        <f t="shared" ref="M1478:M1541" ca="1" si="267">IF(L1478&gt;L1477,IF(L1478=1,CONCATENATE("&lt;fpage&gt;",$S$10,"&lt;/fpage&gt;"),CONCATENATE("&lt;lpage&gt;",$S$10+1,"&lt;/lpage&gt;")),IF(ISERROR(INDIRECT(ADDRESS(ROW()-L1478,11),1)),"",INDIRECT(ADDRESS(ROW()-L1478,11),1)))</f>
        <v/>
      </c>
      <c r="N1478" s="7">
        <f t="shared" ca="1" si="266"/>
        <v>0</v>
      </c>
      <c r="O1478" s="9" t="str">
        <f ca="1">IF(N1478&gt;-1,INDIRECT(ADDRESS(ROW(),13)),IF(N1478&lt;N1477,CONCATENATE("&lt;page-count count=",CHAR(34),1+LARGE(N:N,1)-LARGE(N:N,2),CHAR(34),"/&gt;"),INDIRECT(ADDRESS(ROW()-1,13))))</f>
        <v/>
      </c>
      <c r="P1478" s="1">
        <f>IF(ROW()&lt;$S$4+2,IF('XML a procesar'!A1477="",P1477,IF(MID('XML a procesar'!A1477,1,1)="&lt;",P1477,P1477+1)),P1477)</f>
        <v>1</v>
      </c>
    </row>
    <row r="1479" spans="1:16" x14ac:dyDescent="0.25">
      <c r="A1479" s="1" t="str">
        <f>IF('XML a procesar'!A1478&gt;0,'XML a procesar'!A1478,"")</f>
        <v/>
      </c>
      <c r="B1479" s="7">
        <f t="shared" si="260"/>
        <v>0</v>
      </c>
      <c r="C1479" s="1">
        <f t="shared" si="257"/>
        <v>0</v>
      </c>
      <c r="D1479" s="1">
        <f t="shared" si="258"/>
        <v>0</v>
      </c>
      <c r="E1479" s="1">
        <f t="shared" si="259"/>
        <v>0</v>
      </c>
      <c r="F1479" s="1" t="str">
        <f t="shared" ca="1" si="261"/>
        <v/>
      </c>
      <c r="G1479" s="1">
        <f t="shared" ca="1" si="262"/>
        <v>0</v>
      </c>
      <c r="H1479" s="1">
        <f ca="1">IF(AND(G1478&gt;0,G1479&gt;G1478,NOT(ISERROR(MATCH(G1478,D:D,0)))),H1478+1,H1478)</f>
        <v>0</v>
      </c>
      <c r="I1479" s="1">
        <f t="shared" ca="1" si="263"/>
        <v>0</v>
      </c>
      <c r="J1479" s="7" t="str">
        <f t="shared" ca="1" si="264"/>
        <v/>
      </c>
      <c r="K1479" s="1" t="str">
        <f ca="1">IF(J1479="Linea_para_MAIL_creada_por_LuXML",IF(ISERROR(MATCH(INDIRECT(ADDRESS(ROW()-G1479,7)),D:D,0)),J1479,INDIRECT(ADDRESS(MATCH(INDIRECT(ADDRESS(ROW()-G1479,7)),D:D,0),1))),J1479)</f>
        <v/>
      </c>
      <c r="L1479" s="7">
        <f t="shared" ca="1" si="265"/>
        <v>0</v>
      </c>
      <c r="M1479" s="7" t="str">
        <f t="shared" ca="1" si="267"/>
        <v/>
      </c>
      <c r="N1479" s="7">
        <f t="shared" ca="1" si="266"/>
        <v>0</v>
      </c>
      <c r="O1479" s="9" t="str">
        <f ca="1">IF(N1479&gt;-1,INDIRECT(ADDRESS(ROW(),13)),IF(N1479&lt;N1478,CONCATENATE("&lt;page-count count=",CHAR(34),1+LARGE(N:N,1)-LARGE(N:N,2),CHAR(34),"/&gt;"),INDIRECT(ADDRESS(ROW()-1,13))))</f>
        <v/>
      </c>
      <c r="P1479" s="1">
        <f>IF(ROW()&lt;$S$4+2,IF('XML a procesar'!A1478="",P1478,IF(MID('XML a procesar'!A1478,1,1)="&lt;",P1478,P1478+1)),P1478)</f>
        <v>1</v>
      </c>
    </row>
    <row r="1480" spans="1:16" x14ac:dyDescent="0.25">
      <c r="A1480" s="1" t="str">
        <f>IF('XML a procesar'!A1479&gt;0,'XML a procesar'!A1479,"")</f>
        <v/>
      </c>
      <c r="B1480" s="7">
        <f t="shared" si="260"/>
        <v>0</v>
      </c>
      <c r="C1480" s="1">
        <f t="shared" si="257"/>
        <v>0</v>
      </c>
      <c r="D1480" s="1">
        <f t="shared" si="258"/>
        <v>0</v>
      </c>
      <c r="E1480" s="1">
        <f t="shared" si="259"/>
        <v>0</v>
      </c>
      <c r="F1480" s="1" t="str">
        <f t="shared" ca="1" si="261"/>
        <v/>
      </c>
      <c r="G1480" s="1">
        <f t="shared" ca="1" si="262"/>
        <v>0</v>
      </c>
      <c r="H1480" s="1">
        <f ca="1">IF(AND(G1479&gt;0,G1480&gt;G1479,NOT(ISERROR(MATCH(G1479,D:D,0)))),H1479+1,H1479)</f>
        <v>0</v>
      </c>
      <c r="I1480" s="1">
        <f t="shared" ca="1" si="263"/>
        <v>0</v>
      </c>
      <c r="J1480" s="7" t="str">
        <f t="shared" ca="1" si="264"/>
        <v/>
      </c>
      <c r="K1480" s="1" t="str">
        <f ca="1">IF(J1480="Linea_para_MAIL_creada_por_LuXML",IF(ISERROR(MATCH(INDIRECT(ADDRESS(ROW()-G1480,7)),D:D,0)),J1480,INDIRECT(ADDRESS(MATCH(INDIRECT(ADDRESS(ROW()-G1480,7)),D:D,0),1))),J1480)</f>
        <v/>
      </c>
      <c r="L1480" s="7">
        <f t="shared" ca="1" si="265"/>
        <v>0</v>
      </c>
      <c r="M1480" s="7" t="str">
        <f t="shared" ca="1" si="267"/>
        <v/>
      </c>
      <c r="N1480" s="7">
        <f t="shared" ca="1" si="266"/>
        <v>0</v>
      </c>
      <c r="O1480" s="9" t="str">
        <f ca="1">IF(N1480&gt;-1,INDIRECT(ADDRESS(ROW(),13)),IF(N1480&lt;N1479,CONCATENATE("&lt;page-count count=",CHAR(34),1+LARGE(N:N,1)-LARGE(N:N,2),CHAR(34),"/&gt;"),INDIRECT(ADDRESS(ROW()-1,13))))</f>
        <v/>
      </c>
      <c r="P1480" s="1">
        <f>IF(ROW()&lt;$S$4+2,IF('XML a procesar'!A1479="",P1479,IF(MID('XML a procesar'!A1479,1,1)="&lt;",P1479,P1479+1)),P1479)</f>
        <v>1</v>
      </c>
    </row>
    <row r="1481" spans="1:16" x14ac:dyDescent="0.25">
      <c r="A1481" s="1" t="str">
        <f>IF('XML a procesar'!A1480&gt;0,'XML a procesar'!A1480,"")</f>
        <v/>
      </c>
      <c r="B1481" s="7">
        <f t="shared" si="260"/>
        <v>0</v>
      </c>
      <c r="C1481" s="1">
        <f t="shared" si="257"/>
        <v>0</v>
      </c>
      <c r="D1481" s="1">
        <f t="shared" si="258"/>
        <v>0</v>
      </c>
      <c r="E1481" s="1">
        <f t="shared" si="259"/>
        <v>0</v>
      </c>
      <c r="F1481" s="1" t="str">
        <f t="shared" ca="1" si="261"/>
        <v/>
      </c>
      <c r="G1481" s="1">
        <f t="shared" ca="1" si="262"/>
        <v>0</v>
      </c>
      <c r="H1481" s="1">
        <f ca="1">IF(AND(G1480&gt;0,G1481&gt;G1480,NOT(ISERROR(MATCH(G1480,D:D,0)))),H1480+1,H1480)</f>
        <v>0</v>
      </c>
      <c r="I1481" s="1">
        <f t="shared" ca="1" si="263"/>
        <v>0</v>
      </c>
      <c r="J1481" s="7" t="str">
        <f t="shared" ca="1" si="264"/>
        <v/>
      </c>
      <c r="K1481" s="1" t="str">
        <f ca="1">IF(J1481="Linea_para_MAIL_creada_por_LuXML",IF(ISERROR(MATCH(INDIRECT(ADDRESS(ROW()-G1481,7)),D:D,0)),J1481,INDIRECT(ADDRESS(MATCH(INDIRECT(ADDRESS(ROW()-G1481,7)),D:D,0),1))),J1481)</f>
        <v/>
      </c>
      <c r="L1481" s="7">
        <f t="shared" ca="1" si="265"/>
        <v>0</v>
      </c>
      <c r="M1481" s="7" t="str">
        <f t="shared" ca="1" si="267"/>
        <v/>
      </c>
      <c r="N1481" s="7">
        <f t="shared" ca="1" si="266"/>
        <v>0</v>
      </c>
      <c r="O1481" s="9" t="str">
        <f ca="1">IF(N1481&gt;-1,INDIRECT(ADDRESS(ROW(),13)),IF(N1481&lt;N1480,CONCATENATE("&lt;page-count count=",CHAR(34),1+LARGE(N:N,1)-LARGE(N:N,2),CHAR(34),"/&gt;"),INDIRECT(ADDRESS(ROW()-1,13))))</f>
        <v/>
      </c>
      <c r="P1481" s="1">
        <f>IF(ROW()&lt;$S$4+2,IF('XML a procesar'!A1480="",P1480,IF(MID('XML a procesar'!A1480,1,1)="&lt;",P1480,P1480+1)),P1480)</f>
        <v>1</v>
      </c>
    </row>
    <row r="1482" spans="1:16" x14ac:dyDescent="0.25">
      <c r="A1482" s="1" t="str">
        <f>IF('XML a procesar'!A1481&gt;0,'XML a procesar'!A1481,"")</f>
        <v/>
      </c>
      <c r="B1482" s="7">
        <f t="shared" si="260"/>
        <v>0</v>
      </c>
      <c r="C1482" s="1">
        <f t="shared" si="257"/>
        <v>0</v>
      </c>
      <c r="D1482" s="1">
        <f t="shared" si="258"/>
        <v>0</v>
      </c>
      <c r="E1482" s="1">
        <f t="shared" si="259"/>
        <v>0</v>
      </c>
      <c r="F1482" s="1" t="str">
        <f t="shared" ca="1" si="261"/>
        <v/>
      </c>
      <c r="G1482" s="1">
        <f t="shared" ca="1" si="262"/>
        <v>0</v>
      </c>
      <c r="H1482" s="1">
        <f ca="1">IF(AND(G1481&gt;0,G1482&gt;G1481,NOT(ISERROR(MATCH(G1481,D:D,0)))),H1481+1,H1481)</f>
        <v>0</v>
      </c>
      <c r="I1482" s="1">
        <f t="shared" ca="1" si="263"/>
        <v>0</v>
      </c>
      <c r="J1482" s="7" t="str">
        <f t="shared" ca="1" si="264"/>
        <v/>
      </c>
      <c r="K1482" s="1" t="str">
        <f ca="1">IF(J1482="Linea_para_MAIL_creada_por_LuXML",IF(ISERROR(MATCH(INDIRECT(ADDRESS(ROW()-G1482,7)),D:D,0)),J1482,INDIRECT(ADDRESS(MATCH(INDIRECT(ADDRESS(ROW()-G1482,7)),D:D,0),1))),J1482)</f>
        <v/>
      </c>
      <c r="L1482" s="7">
        <f t="shared" ca="1" si="265"/>
        <v>0</v>
      </c>
      <c r="M1482" s="7" t="str">
        <f t="shared" ca="1" si="267"/>
        <v/>
      </c>
      <c r="N1482" s="7">
        <f t="shared" ca="1" si="266"/>
        <v>0</v>
      </c>
      <c r="O1482" s="9" t="str">
        <f ca="1">IF(N1482&gt;-1,INDIRECT(ADDRESS(ROW(),13)),IF(N1482&lt;N1481,CONCATENATE("&lt;page-count count=",CHAR(34),1+LARGE(N:N,1)-LARGE(N:N,2),CHAR(34),"/&gt;"),INDIRECT(ADDRESS(ROW()-1,13))))</f>
        <v/>
      </c>
      <c r="P1482" s="1">
        <f>IF(ROW()&lt;$S$4+2,IF('XML a procesar'!A1481="",P1481,IF(MID('XML a procesar'!A1481,1,1)="&lt;",P1481,P1481+1)),P1481)</f>
        <v>1</v>
      </c>
    </row>
    <row r="1483" spans="1:16" x14ac:dyDescent="0.25">
      <c r="A1483" s="1" t="str">
        <f>IF('XML a procesar'!A1482&gt;0,'XML a procesar'!A1482,"")</f>
        <v/>
      </c>
      <c r="B1483" s="7">
        <f t="shared" si="260"/>
        <v>0</v>
      </c>
      <c r="C1483" s="1">
        <f t="shared" si="257"/>
        <v>0</v>
      </c>
      <c r="D1483" s="1">
        <f t="shared" si="258"/>
        <v>0</v>
      </c>
      <c r="E1483" s="1">
        <f t="shared" si="259"/>
        <v>0</v>
      </c>
      <c r="F1483" s="1" t="str">
        <f t="shared" ca="1" si="261"/>
        <v/>
      </c>
      <c r="G1483" s="1">
        <f t="shared" ca="1" si="262"/>
        <v>0</v>
      </c>
      <c r="H1483" s="1">
        <f ca="1">IF(AND(G1482&gt;0,G1483&gt;G1482,NOT(ISERROR(MATCH(G1482,D:D,0)))),H1482+1,H1482)</f>
        <v>0</v>
      </c>
      <c r="I1483" s="1">
        <f t="shared" ca="1" si="263"/>
        <v>0</v>
      </c>
      <c r="J1483" s="7" t="str">
        <f t="shared" ca="1" si="264"/>
        <v/>
      </c>
      <c r="K1483" s="1" t="str">
        <f ca="1">IF(J1483="Linea_para_MAIL_creada_por_LuXML",IF(ISERROR(MATCH(INDIRECT(ADDRESS(ROW()-G1483,7)),D:D,0)),J1483,INDIRECT(ADDRESS(MATCH(INDIRECT(ADDRESS(ROW()-G1483,7)),D:D,0),1))),J1483)</f>
        <v/>
      </c>
      <c r="L1483" s="7">
        <f t="shared" ca="1" si="265"/>
        <v>0</v>
      </c>
      <c r="M1483" s="7" t="str">
        <f t="shared" ca="1" si="267"/>
        <v/>
      </c>
      <c r="N1483" s="7">
        <f t="shared" ca="1" si="266"/>
        <v>0</v>
      </c>
      <c r="O1483" s="9" t="str">
        <f ca="1">IF(N1483&gt;-1,INDIRECT(ADDRESS(ROW(),13)),IF(N1483&lt;N1482,CONCATENATE("&lt;page-count count=",CHAR(34),1+LARGE(N:N,1)-LARGE(N:N,2),CHAR(34),"/&gt;"),INDIRECT(ADDRESS(ROW()-1,13))))</f>
        <v/>
      </c>
      <c r="P1483" s="1">
        <f>IF(ROW()&lt;$S$4+2,IF('XML a procesar'!A1482="",P1482,IF(MID('XML a procesar'!A1482,1,1)="&lt;",P1482,P1482+1)),P1482)</f>
        <v>1</v>
      </c>
    </row>
    <row r="1484" spans="1:16" x14ac:dyDescent="0.25">
      <c r="A1484" s="1" t="str">
        <f>IF('XML a procesar'!A1483&gt;0,'XML a procesar'!A1483,"")</f>
        <v/>
      </c>
      <c r="B1484" s="7">
        <f t="shared" si="260"/>
        <v>0</v>
      </c>
      <c r="C1484" s="1">
        <f t="shared" si="257"/>
        <v>0</v>
      </c>
      <c r="D1484" s="1">
        <f t="shared" si="258"/>
        <v>0</v>
      </c>
      <c r="E1484" s="1">
        <f t="shared" si="259"/>
        <v>0</v>
      </c>
      <c r="F1484" s="1" t="str">
        <f t="shared" ca="1" si="261"/>
        <v/>
      </c>
      <c r="G1484" s="1">
        <f t="shared" ca="1" si="262"/>
        <v>0</v>
      </c>
      <c r="H1484" s="1">
        <f ca="1">IF(AND(G1483&gt;0,G1484&gt;G1483,NOT(ISERROR(MATCH(G1483,D:D,0)))),H1483+1,H1483)</f>
        <v>0</v>
      </c>
      <c r="I1484" s="1">
        <f t="shared" ca="1" si="263"/>
        <v>0</v>
      </c>
      <c r="J1484" s="7" t="str">
        <f t="shared" ca="1" si="264"/>
        <v/>
      </c>
      <c r="K1484" s="1" t="str">
        <f ca="1">IF(J1484="Linea_para_MAIL_creada_por_LuXML",IF(ISERROR(MATCH(INDIRECT(ADDRESS(ROW()-G1484,7)),D:D,0)),J1484,INDIRECT(ADDRESS(MATCH(INDIRECT(ADDRESS(ROW()-G1484,7)),D:D,0),1))),J1484)</f>
        <v/>
      </c>
      <c r="L1484" s="7">
        <f t="shared" ca="1" si="265"/>
        <v>0</v>
      </c>
      <c r="M1484" s="7" t="str">
        <f t="shared" ca="1" si="267"/>
        <v/>
      </c>
      <c r="N1484" s="7">
        <f t="shared" ca="1" si="266"/>
        <v>0</v>
      </c>
      <c r="O1484" s="9" t="str">
        <f ca="1">IF(N1484&gt;-1,INDIRECT(ADDRESS(ROW(),13)),IF(N1484&lt;N1483,CONCATENATE("&lt;page-count count=",CHAR(34),1+LARGE(N:N,1)-LARGE(N:N,2),CHAR(34),"/&gt;"),INDIRECT(ADDRESS(ROW()-1,13))))</f>
        <v/>
      </c>
      <c r="P1484" s="1">
        <f>IF(ROW()&lt;$S$4+2,IF('XML a procesar'!A1483="",P1483,IF(MID('XML a procesar'!A1483,1,1)="&lt;",P1483,P1483+1)),P1483)</f>
        <v>1</v>
      </c>
    </row>
    <row r="1485" spans="1:16" x14ac:dyDescent="0.25">
      <c r="A1485" s="1" t="str">
        <f>IF('XML a procesar'!A1484&gt;0,'XML a procesar'!A1484,"")</f>
        <v/>
      </c>
      <c r="B1485" s="7">
        <f t="shared" si="260"/>
        <v>0</v>
      </c>
      <c r="C1485" s="1">
        <f t="shared" si="257"/>
        <v>0</v>
      </c>
      <c r="D1485" s="1">
        <f t="shared" si="258"/>
        <v>0</v>
      </c>
      <c r="E1485" s="1">
        <f t="shared" si="259"/>
        <v>0</v>
      </c>
      <c r="F1485" s="1" t="str">
        <f t="shared" ca="1" si="261"/>
        <v/>
      </c>
      <c r="G1485" s="1">
        <f t="shared" ca="1" si="262"/>
        <v>0</v>
      </c>
      <c r="H1485" s="1">
        <f ca="1">IF(AND(G1484&gt;0,G1485&gt;G1484,NOT(ISERROR(MATCH(G1484,D:D,0)))),H1484+1,H1484)</f>
        <v>0</v>
      </c>
      <c r="I1485" s="1">
        <f t="shared" ca="1" si="263"/>
        <v>0</v>
      </c>
      <c r="J1485" s="7" t="str">
        <f t="shared" ca="1" si="264"/>
        <v/>
      </c>
      <c r="K1485" s="1" t="str">
        <f ca="1">IF(J1485="Linea_para_MAIL_creada_por_LuXML",IF(ISERROR(MATCH(INDIRECT(ADDRESS(ROW()-G1485,7)),D:D,0)),J1485,INDIRECT(ADDRESS(MATCH(INDIRECT(ADDRESS(ROW()-G1485,7)),D:D,0),1))),J1485)</f>
        <v/>
      </c>
      <c r="L1485" s="7">
        <f t="shared" ca="1" si="265"/>
        <v>0</v>
      </c>
      <c r="M1485" s="7" t="str">
        <f t="shared" ca="1" si="267"/>
        <v/>
      </c>
      <c r="N1485" s="7">
        <f t="shared" ca="1" si="266"/>
        <v>0</v>
      </c>
      <c r="O1485" s="9" t="str">
        <f ca="1">IF(N1485&gt;-1,INDIRECT(ADDRESS(ROW(),13)),IF(N1485&lt;N1484,CONCATENATE("&lt;page-count count=",CHAR(34),1+LARGE(N:N,1)-LARGE(N:N,2),CHAR(34),"/&gt;"),INDIRECT(ADDRESS(ROW()-1,13))))</f>
        <v/>
      </c>
      <c r="P1485" s="1">
        <f>IF(ROW()&lt;$S$4+2,IF('XML a procesar'!A1484="",P1484,IF(MID('XML a procesar'!A1484,1,1)="&lt;",P1484,P1484+1)),P1484)</f>
        <v>1</v>
      </c>
    </row>
    <row r="1486" spans="1:16" x14ac:dyDescent="0.25">
      <c r="A1486" s="1" t="str">
        <f>IF('XML a procesar'!A1485&gt;0,'XML a procesar'!A1485,"")</f>
        <v/>
      </c>
      <c r="B1486" s="7">
        <f t="shared" si="260"/>
        <v>0</v>
      </c>
      <c r="C1486" s="1">
        <f t="shared" si="257"/>
        <v>0</v>
      </c>
      <c r="D1486" s="1">
        <f t="shared" si="258"/>
        <v>0</v>
      </c>
      <c r="E1486" s="1">
        <f t="shared" si="259"/>
        <v>0</v>
      </c>
      <c r="F1486" s="1" t="str">
        <f t="shared" ca="1" si="261"/>
        <v/>
      </c>
      <c r="G1486" s="1">
        <f t="shared" ca="1" si="262"/>
        <v>0</v>
      </c>
      <c r="H1486" s="1">
        <f ca="1">IF(AND(G1485&gt;0,G1486&gt;G1485,NOT(ISERROR(MATCH(G1485,D:D,0)))),H1485+1,H1485)</f>
        <v>0</v>
      </c>
      <c r="I1486" s="1">
        <f t="shared" ca="1" si="263"/>
        <v>0</v>
      </c>
      <c r="J1486" s="7" t="str">
        <f t="shared" ca="1" si="264"/>
        <v/>
      </c>
      <c r="K1486" s="1" t="str">
        <f ca="1">IF(J1486="Linea_para_MAIL_creada_por_LuXML",IF(ISERROR(MATCH(INDIRECT(ADDRESS(ROW()-G1486,7)),D:D,0)),J1486,INDIRECT(ADDRESS(MATCH(INDIRECT(ADDRESS(ROW()-G1486,7)),D:D,0),1))),J1486)</f>
        <v/>
      </c>
      <c r="L1486" s="7">
        <f t="shared" ca="1" si="265"/>
        <v>0</v>
      </c>
      <c r="M1486" s="7" t="str">
        <f t="shared" ca="1" si="267"/>
        <v/>
      </c>
      <c r="N1486" s="7">
        <f t="shared" ca="1" si="266"/>
        <v>0</v>
      </c>
      <c r="O1486" s="9" t="str">
        <f ca="1">IF(N1486&gt;-1,INDIRECT(ADDRESS(ROW(),13)),IF(N1486&lt;N1485,CONCATENATE("&lt;page-count count=",CHAR(34),1+LARGE(N:N,1)-LARGE(N:N,2),CHAR(34),"/&gt;"),INDIRECT(ADDRESS(ROW()-1,13))))</f>
        <v/>
      </c>
      <c r="P1486" s="1">
        <f>IF(ROW()&lt;$S$4+2,IF('XML a procesar'!A1485="",P1485,IF(MID('XML a procesar'!A1485,1,1)="&lt;",P1485,P1485+1)),P1485)</f>
        <v>1</v>
      </c>
    </row>
    <row r="1487" spans="1:16" x14ac:dyDescent="0.25">
      <c r="A1487" s="1" t="str">
        <f>IF('XML a procesar'!A1486&gt;0,'XML a procesar'!A1486,"")</f>
        <v/>
      </c>
      <c r="B1487" s="7">
        <f t="shared" si="260"/>
        <v>0</v>
      </c>
      <c r="C1487" s="1">
        <f t="shared" si="257"/>
        <v>0</v>
      </c>
      <c r="D1487" s="1">
        <f t="shared" si="258"/>
        <v>0</v>
      </c>
      <c r="E1487" s="1">
        <f t="shared" si="259"/>
        <v>0</v>
      </c>
      <c r="F1487" s="1" t="str">
        <f t="shared" ca="1" si="261"/>
        <v/>
      </c>
      <c r="G1487" s="1">
        <f t="shared" ca="1" si="262"/>
        <v>0</v>
      </c>
      <c r="H1487" s="1">
        <f ca="1">IF(AND(G1486&gt;0,G1487&gt;G1486,NOT(ISERROR(MATCH(G1486,D:D,0)))),H1486+1,H1486)</f>
        <v>0</v>
      </c>
      <c r="I1487" s="1">
        <f t="shared" ca="1" si="263"/>
        <v>0</v>
      </c>
      <c r="J1487" s="7" t="str">
        <f t="shared" ca="1" si="264"/>
        <v/>
      </c>
      <c r="K1487" s="1" t="str">
        <f ca="1">IF(J1487="Linea_para_MAIL_creada_por_LuXML",IF(ISERROR(MATCH(INDIRECT(ADDRESS(ROW()-G1487,7)),D:D,0)),J1487,INDIRECT(ADDRESS(MATCH(INDIRECT(ADDRESS(ROW()-G1487,7)),D:D,0),1))),J1487)</f>
        <v/>
      </c>
      <c r="L1487" s="7">
        <f t="shared" ca="1" si="265"/>
        <v>0</v>
      </c>
      <c r="M1487" s="7" t="str">
        <f t="shared" ca="1" si="267"/>
        <v/>
      </c>
      <c r="N1487" s="7">
        <f t="shared" ca="1" si="266"/>
        <v>0</v>
      </c>
      <c r="O1487" s="9" t="str">
        <f ca="1">IF(N1487&gt;-1,INDIRECT(ADDRESS(ROW(),13)),IF(N1487&lt;N1486,CONCATENATE("&lt;page-count count=",CHAR(34),1+LARGE(N:N,1)-LARGE(N:N,2),CHAR(34),"/&gt;"),INDIRECT(ADDRESS(ROW()-1,13))))</f>
        <v/>
      </c>
      <c r="P1487" s="1">
        <f>IF(ROW()&lt;$S$4+2,IF('XML a procesar'!A1486="",P1486,IF(MID('XML a procesar'!A1486,1,1)="&lt;",P1486,P1486+1)),P1486)</f>
        <v>1</v>
      </c>
    </row>
    <row r="1488" spans="1:16" x14ac:dyDescent="0.25">
      <c r="A1488" s="1" t="str">
        <f>IF('XML a procesar'!A1487&gt;0,'XML a procesar'!A1487,"")</f>
        <v/>
      </c>
      <c r="B1488" s="7">
        <f t="shared" si="260"/>
        <v>0</v>
      </c>
      <c r="C1488" s="1">
        <f t="shared" si="257"/>
        <v>0</v>
      </c>
      <c r="D1488" s="1">
        <f t="shared" si="258"/>
        <v>0</v>
      </c>
      <c r="E1488" s="1">
        <f t="shared" si="259"/>
        <v>0</v>
      </c>
      <c r="F1488" s="1" t="str">
        <f t="shared" ca="1" si="261"/>
        <v/>
      </c>
      <c r="G1488" s="1">
        <f t="shared" ca="1" si="262"/>
        <v>0</v>
      </c>
      <c r="H1488" s="1">
        <f ca="1">IF(AND(G1487&gt;0,G1488&gt;G1487,NOT(ISERROR(MATCH(G1487,D:D,0)))),H1487+1,H1487)</f>
        <v>0</v>
      </c>
      <c r="I1488" s="1">
        <f t="shared" ca="1" si="263"/>
        <v>0</v>
      </c>
      <c r="J1488" s="7" t="str">
        <f t="shared" ca="1" si="264"/>
        <v/>
      </c>
      <c r="K1488" s="1" t="str">
        <f ca="1">IF(J1488="Linea_para_MAIL_creada_por_LuXML",IF(ISERROR(MATCH(INDIRECT(ADDRESS(ROW()-G1488,7)),D:D,0)),J1488,INDIRECT(ADDRESS(MATCH(INDIRECT(ADDRESS(ROW()-G1488,7)),D:D,0),1))),J1488)</f>
        <v/>
      </c>
      <c r="L1488" s="7">
        <f t="shared" ca="1" si="265"/>
        <v>0</v>
      </c>
      <c r="M1488" s="7" t="str">
        <f t="shared" ca="1" si="267"/>
        <v/>
      </c>
      <c r="N1488" s="7">
        <f t="shared" ca="1" si="266"/>
        <v>0</v>
      </c>
      <c r="O1488" s="9" t="str">
        <f ca="1">IF(N1488&gt;-1,INDIRECT(ADDRESS(ROW(),13)),IF(N1488&lt;N1487,CONCATENATE("&lt;page-count count=",CHAR(34),1+LARGE(N:N,1)-LARGE(N:N,2),CHAR(34),"/&gt;"),INDIRECT(ADDRESS(ROW()-1,13))))</f>
        <v/>
      </c>
      <c r="P1488" s="1">
        <f>IF(ROW()&lt;$S$4+2,IF('XML a procesar'!A1487="",P1487,IF(MID('XML a procesar'!A1487,1,1)="&lt;",P1487,P1487+1)),P1487)</f>
        <v>1</v>
      </c>
    </row>
    <row r="1489" spans="1:16" x14ac:dyDescent="0.25">
      <c r="A1489" s="1" t="str">
        <f>IF('XML a procesar'!A1488&gt;0,'XML a procesar'!A1488,"")</f>
        <v/>
      </c>
      <c r="B1489" s="7">
        <f t="shared" si="260"/>
        <v>0</v>
      </c>
      <c r="C1489" s="1">
        <f t="shared" si="257"/>
        <v>0</v>
      </c>
      <c r="D1489" s="1">
        <f t="shared" si="258"/>
        <v>0</v>
      </c>
      <c r="E1489" s="1">
        <f t="shared" si="259"/>
        <v>0</v>
      </c>
      <c r="F1489" s="1" t="str">
        <f t="shared" ca="1" si="261"/>
        <v/>
      </c>
      <c r="G1489" s="1">
        <f t="shared" ca="1" si="262"/>
        <v>0</v>
      </c>
      <c r="H1489" s="1">
        <f ca="1">IF(AND(G1488&gt;0,G1489&gt;G1488,NOT(ISERROR(MATCH(G1488,D:D,0)))),H1488+1,H1488)</f>
        <v>0</v>
      </c>
      <c r="I1489" s="1">
        <f t="shared" ca="1" si="263"/>
        <v>0</v>
      </c>
      <c r="J1489" s="7" t="str">
        <f t="shared" ca="1" si="264"/>
        <v/>
      </c>
      <c r="K1489" s="1" t="str">
        <f ca="1">IF(J1489="Linea_para_MAIL_creada_por_LuXML",IF(ISERROR(MATCH(INDIRECT(ADDRESS(ROW()-G1489,7)),D:D,0)),J1489,INDIRECT(ADDRESS(MATCH(INDIRECT(ADDRESS(ROW()-G1489,7)),D:D,0),1))),J1489)</f>
        <v/>
      </c>
      <c r="L1489" s="7">
        <f t="shared" ca="1" si="265"/>
        <v>0</v>
      </c>
      <c r="M1489" s="7" t="str">
        <f t="shared" ca="1" si="267"/>
        <v/>
      </c>
      <c r="N1489" s="7">
        <f t="shared" ca="1" si="266"/>
        <v>0</v>
      </c>
      <c r="O1489" s="9" t="str">
        <f ca="1">IF(N1489&gt;-1,INDIRECT(ADDRESS(ROW(),13)),IF(N1489&lt;N1488,CONCATENATE("&lt;page-count count=",CHAR(34),1+LARGE(N:N,1)-LARGE(N:N,2),CHAR(34),"/&gt;"),INDIRECT(ADDRESS(ROW()-1,13))))</f>
        <v/>
      </c>
      <c r="P1489" s="1">
        <f>IF(ROW()&lt;$S$4+2,IF('XML a procesar'!A1488="",P1488,IF(MID('XML a procesar'!A1488,1,1)="&lt;",P1488,P1488+1)),P1488)</f>
        <v>1</v>
      </c>
    </row>
    <row r="1490" spans="1:16" x14ac:dyDescent="0.25">
      <c r="A1490" s="1" t="str">
        <f>IF('XML a procesar'!A1489&gt;0,'XML a procesar'!A1489,"")</f>
        <v/>
      </c>
      <c r="B1490" s="7">
        <f t="shared" si="260"/>
        <v>0</v>
      </c>
      <c r="C1490" s="1">
        <f t="shared" si="257"/>
        <v>0</v>
      </c>
      <c r="D1490" s="1">
        <f t="shared" si="258"/>
        <v>0</v>
      </c>
      <c r="E1490" s="1">
        <f t="shared" si="259"/>
        <v>0</v>
      </c>
      <c r="F1490" s="1" t="str">
        <f t="shared" ca="1" si="261"/>
        <v/>
      </c>
      <c r="G1490" s="1">
        <f t="shared" ca="1" si="262"/>
        <v>0</v>
      </c>
      <c r="H1490" s="1">
        <f ca="1">IF(AND(G1489&gt;0,G1490&gt;G1489,NOT(ISERROR(MATCH(G1489,D:D,0)))),H1489+1,H1489)</f>
        <v>0</v>
      </c>
      <c r="I1490" s="1">
        <f t="shared" ca="1" si="263"/>
        <v>0</v>
      </c>
      <c r="J1490" s="7" t="str">
        <f t="shared" ca="1" si="264"/>
        <v/>
      </c>
      <c r="K1490" s="1" t="str">
        <f ca="1">IF(J1490="Linea_para_MAIL_creada_por_LuXML",IF(ISERROR(MATCH(INDIRECT(ADDRESS(ROW()-G1490,7)),D:D,0)),J1490,INDIRECT(ADDRESS(MATCH(INDIRECT(ADDRESS(ROW()-G1490,7)),D:D,0),1))),J1490)</f>
        <v/>
      </c>
      <c r="L1490" s="7">
        <f t="shared" ca="1" si="265"/>
        <v>0</v>
      </c>
      <c r="M1490" s="7" t="str">
        <f t="shared" ca="1" si="267"/>
        <v/>
      </c>
      <c r="N1490" s="7">
        <f t="shared" ca="1" si="266"/>
        <v>0</v>
      </c>
      <c r="O1490" s="9" t="str">
        <f ca="1">IF(N1490&gt;-1,INDIRECT(ADDRESS(ROW(),13)),IF(N1490&lt;N1489,CONCATENATE("&lt;page-count count=",CHAR(34),1+LARGE(N:N,1)-LARGE(N:N,2),CHAR(34),"/&gt;"),INDIRECT(ADDRESS(ROW()-1,13))))</f>
        <v/>
      </c>
      <c r="P1490" s="1">
        <f>IF(ROW()&lt;$S$4+2,IF('XML a procesar'!A1489="",P1489,IF(MID('XML a procesar'!A1489,1,1)="&lt;",P1489,P1489+1)),P1489)</f>
        <v>1</v>
      </c>
    </row>
    <row r="1491" spans="1:16" x14ac:dyDescent="0.25">
      <c r="A1491" s="1" t="str">
        <f>IF('XML a procesar'!A1490&gt;0,'XML a procesar'!A1490,"")</f>
        <v/>
      </c>
      <c r="B1491" s="7">
        <f t="shared" si="260"/>
        <v>0</v>
      </c>
      <c r="C1491" s="1">
        <f t="shared" si="257"/>
        <v>0</v>
      </c>
      <c r="D1491" s="1">
        <f t="shared" si="258"/>
        <v>0</v>
      </c>
      <c r="E1491" s="1">
        <f t="shared" si="259"/>
        <v>0</v>
      </c>
      <c r="F1491" s="1" t="str">
        <f t="shared" ca="1" si="261"/>
        <v/>
      </c>
      <c r="G1491" s="1">
        <f t="shared" ca="1" si="262"/>
        <v>0</v>
      </c>
      <c r="H1491" s="1">
        <f ca="1">IF(AND(G1490&gt;0,G1491&gt;G1490,NOT(ISERROR(MATCH(G1490,D:D,0)))),H1490+1,H1490)</f>
        <v>0</v>
      </c>
      <c r="I1491" s="1">
        <f t="shared" ca="1" si="263"/>
        <v>0</v>
      </c>
      <c r="J1491" s="7" t="str">
        <f t="shared" ca="1" si="264"/>
        <v/>
      </c>
      <c r="K1491" s="1" t="str">
        <f ca="1">IF(J1491="Linea_para_MAIL_creada_por_LuXML",IF(ISERROR(MATCH(INDIRECT(ADDRESS(ROW()-G1491,7)),D:D,0)),J1491,INDIRECT(ADDRESS(MATCH(INDIRECT(ADDRESS(ROW()-G1491,7)),D:D,0),1))),J1491)</f>
        <v/>
      </c>
      <c r="L1491" s="7">
        <f t="shared" ca="1" si="265"/>
        <v>0</v>
      </c>
      <c r="M1491" s="7" t="str">
        <f t="shared" ca="1" si="267"/>
        <v/>
      </c>
      <c r="N1491" s="7">
        <f t="shared" ca="1" si="266"/>
        <v>0</v>
      </c>
      <c r="O1491" s="9" t="str">
        <f ca="1">IF(N1491&gt;-1,INDIRECT(ADDRESS(ROW(),13)),IF(N1491&lt;N1490,CONCATENATE("&lt;page-count count=",CHAR(34),1+LARGE(N:N,1)-LARGE(N:N,2),CHAR(34),"/&gt;"),INDIRECT(ADDRESS(ROW()-1,13))))</f>
        <v/>
      </c>
      <c r="P1491" s="1">
        <f>IF(ROW()&lt;$S$4+2,IF('XML a procesar'!A1490="",P1490,IF(MID('XML a procesar'!A1490,1,1)="&lt;",P1490,P1490+1)),P1490)</f>
        <v>1</v>
      </c>
    </row>
    <row r="1492" spans="1:16" x14ac:dyDescent="0.25">
      <c r="A1492" s="1" t="str">
        <f>IF('XML a procesar'!A1491&gt;0,'XML a procesar'!A1491,"")</f>
        <v/>
      </c>
      <c r="B1492" s="7">
        <f t="shared" si="260"/>
        <v>0</v>
      </c>
      <c r="C1492" s="1">
        <f t="shared" si="257"/>
        <v>0</v>
      </c>
      <c r="D1492" s="1">
        <f t="shared" si="258"/>
        <v>0</v>
      </c>
      <c r="E1492" s="1">
        <f t="shared" si="259"/>
        <v>0</v>
      </c>
      <c r="F1492" s="1" t="str">
        <f t="shared" ca="1" si="261"/>
        <v/>
      </c>
      <c r="G1492" s="1">
        <f t="shared" ca="1" si="262"/>
        <v>0</v>
      </c>
      <c r="H1492" s="1">
        <f ca="1">IF(AND(G1491&gt;0,G1492&gt;G1491,NOT(ISERROR(MATCH(G1491,D:D,0)))),H1491+1,H1491)</f>
        <v>0</v>
      </c>
      <c r="I1492" s="1">
        <f t="shared" ca="1" si="263"/>
        <v>0</v>
      </c>
      <c r="J1492" s="7" t="str">
        <f t="shared" ca="1" si="264"/>
        <v/>
      </c>
      <c r="K1492" s="1" t="str">
        <f ca="1">IF(J1492="Linea_para_MAIL_creada_por_LuXML",IF(ISERROR(MATCH(INDIRECT(ADDRESS(ROW()-G1492,7)),D:D,0)),J1492,INDIRECT(ADDRESS(MATCH(INDIRECT(ADDRESS(ROW()-G1492,7)),D:D,0),1))),J1492)</f>
        <v/>
      </c>
      <c r="L1492" s="7">
        <f t="shared" ca="1" si="265"/>
        <v>0</v>
      </c>
      <c r="M1492" s="7" t="str">
        <f t="shared" ca="1" si="267"/>
        <v/>
      </c>
      <c r="N1492" s="7">
        <f t="shared" ca="1" si="266"/>
        <v>0</v>
      </c>
      <c r="O1492" s="9" t="str">
        <f ca="1">IF(N1492&gt;-1,INDIRECT(ADDRESS(ROW(),13)),IF(N1492&lt;N1491,CONCATENATE("&lt;page-count count=",CHAR(34),1+LARGE(N:N,1)-LARGE(N:N,2),CHAR(34),"/&gt;"),INDIRECT(ADDRESS(ROW()-1,13))))</f>
        <v/>
      </c>
      <c r="P1492" s="1">
        <f>IF(ROW()&lt;$S$4+2,IF('XML a procesar'!A1491="",P1491,IF(MID('XML a procesar'!A1491,1,1)="&lt;",P1491,P1491+1)),P1491)</f>
        <v>1</v>
      </c>
    </row>
    <row r="1493" spans="1:16" x14ac:dyDescent="0.25">
      <c r="A1493" s="1" t="str">
        <f>IF('XML a procesar'!A1492&gt;0,'XML a procesar'!A1492,"")</f>
        <v/>
      </c>
      <c r="B1493" s="7">
        <f t="shared" si="260"/>
        <v>0</v>
      </c>
      <c r="C1493" s="1">
        <f t="shared" si="257"/>
        <v>0</v>
      </c>
      <c r="D1493" s="1">
        <f t="shared" si="258"/>
        <v>0</v>
      </c>
      <c r="E1493" s="1">
        <f t="shared" si="259"/>
        <v>0</v>
      </c>
      <c r="F1493" s="1" t="str">
        <f t="shared" ca="1" si="261"/>
        <v/>
      </c>
      <c r="G1493" s="1">
        <f t="shared" ca="1" si="262"/>
        <v>0</v>
      </c>
      <c r="H1493" s="1">
        <f ca="1">IF(AND(G1492&gt;0,G1493&gt;G1492,NOT(ISERROR(MATCH(G1492,D:D,0)))),H1492+1,H1492)</f>
        <v>0</v>
      </c>
      <c r="I1493" s="1">
        <f t="shared" ca="1" si="263"/>
        <v>0</v>
      </c>
      <c r="J1493" s="7" t="str">
        <f t="shared" ca="1" si="264"/>
        <v/>
      </c>
      <c r="K1493" s="1" t="str">
        <f ca="1">IF(J1493="Linea_para_MAIL_creada_por_LuXML",IF(ISERROR(MATCH(INDIRECT(ADDRESS(ROW()-G1493,7)),D:D,0)),J1493,INDIRECT(ADDRESS(MATCH(INDIRECT(ADDRESS(ROW()-G1493,7)),D:D,0),1))),J1493)</f>
        <v/>
      </c>
      <c r="L1493" s="7">
        <f t="shared" ca="1" si="265"/>
        <v>0</v>
      </c>
      <c r="M1493" s="7" t="str">
        <f t="shared" ca="1" si="267"/>
        <v/>
      </c>
      <c r="N1493" s="7">
        <f t="shared" ca="1" si="266"/>
        <v>0</v>
      </c>
      <c r="O1493" s="9" t="str">
        <f ca="1">IF(N1493&gt;-1,INDIRECT(ADDRESS(ROW(),13)),IF(N1493&lt;N1492,CONCATENATE("&lt;page-count count=",CHAR(34),1+LARGE(N:N,1)-LARGE(N:N,2),CHAR(34),"/&gt;"),INDIRECT(ADDRESS(ROW()-1,13))))</f>
        <v/>
      </c>
      <c r="P1493" s="1">
        <f>IF(ROW()&lt;$S$4+2,IF('XML a procesar'!A1492="",P1492,IF(MID('XML a procesar'!A1492,1,1)="&lt;",P1492,P1492+1)),P1492)</f>
        <v>1</v>
      </c>
    </row>
    <row r="1494" spans="1:16" x14ac:dyDescent="0.25">
      <c r="A1494" s="1" t="str">
        <f>IF('XML a procesar'!A1493&gt;0,'XML a procesar'!A1493,"")</f>
        <v/>
      </c>
      <c r="B1494" s="7">
        <f t="shared" si="260"/>
        <v>0</v>
      </c>
      <c r="C1494" s="1">
        <f t="shared" si="257"/>
        <v>0</v>
      </c>
      <c r="D1494" s="1">
        <f t="shared" si="258"/>
        <v>0</v>
      </c>
      <c r="E1494" s="1">
        <f t="shared" si="259"/>
        <v>0</v>
      </c>
      <c r="F1494" s="1" t="str">
        <f t="shared" ca="1" si="261"/>
        <v/>
      </c>
      <c r="G1494" s="1">
        <f t="shared" ca="1" si="262"/>
        <v>0</v>
      </c>
      <c r="H1494" s="1">
        <f ca="1">IF(AND(G1493&gt;0,G1494&gt;G1493,NOT(ISERROR(MATCH(G1493,D:D,0)))),H1493+1,H1493)</f>
        <v>0</v>
      </c>
      <c r="I1494" s="1">
        <f t="shared" ca="1" si="263"/>
        <v>0</v>
      </c>
      <c r="J1494" s="7" t="str">
        <f t="shared" ca="1" si="264"/>
        <v/>
      </c>
      <c r="K1494" s="1" t="str">
        <f ca="1">IF(J1494="Linea_para_MAIL_creada_por_LuXML",IF(ISERROR(MATCH(INDIRECT(ADDRESS(ROW()-G1494,7)),D:D,0)),J1494,INDIRECT(ADDRESS(MATCH(INDIRECT(ADDRESS(ROW()-G1494,7)),D:D,0),1))),J1494)</f>
        <v/>
      </c>
      <c r="L1494" s="7">
        <f t="shared" ca="1" si="265"/>
        <v>0</v>
      </c>
      <c r="M1494" s="7" t="str">
        <f t="shared" ca="1" si="267"/>
        <v/>
      </c>
      <c r="N1494" s="7">
        <f t="shared" ca="1" si="266"/>
        <v>0</v>
      </c>
      <c r="O1494" s="9" t="str">
        <f ca="1">IF(N1494&gt;-1,INDIRECT(ADDRESS(ROW(),13)),IF(N1494&lt;N1493,CONCATENATE("&lt;page-count count=",CHAR(34),1+LARGE(N:N,1)-LARGE(N:N,2),CHAR(34),"/&gt;"),INDIRECT(ADDRESS(ROW()-1,13))))</f>
        <v/>
      </c>
      <c r="P1494" s="1">
        <f>IF(ROW()&lt;$S$4+2,IF('XML a procesar'!A1493="",P1493,IF(MID('XML a procesar'!A1493,1,1)="&lt;",P1493,P1493+1)),P1493)</f>
        <v>1</v>
      </c>
    </row>
    <row r="1495" spans="1:16" x14ac:dyDescent="0.25">
      <c r="A1495" s="1" t="str">
        <f>IF('XML a procesar'!A1494&gt;0,'XML a procesar'!A1494,"")</f>
        <v/>
      </c>
      <c r="B1495" s="7">
        <f t="shared" si="260"/>
        <v>0</v>
      </c>
      <c r="C1495" s="1">
        <f t="shared" si="257"/>
        <v>0</v>
      </c>
      <c r="D1495" s="1">
        <f t="shared" si="258"/>
        <v>0</v>
      </c>
      <c r="E1495" s="1">
        <f t="shared" si="259"/>
        <v>0</v>
      </c>
      <c r="F1495" s="1" t="str">
        <f t="shared" ca="1" si="261"/>
        <v/>
      </c>
      <c r="G1495" s="1">
        <f t="shared" ca="1" si="262"/>
        <v>0</v>
      </c>
      <c r="H1495" s="1">
        <f ca="1">IF(AND(G1494&gt;0,G1495&gt;G1494,NOT(ISERROR(MATCH(G1494,D:D,0)))),H1494+1,H1494)</f>
        <v>0</v>
      </c>
      <c r="I1495" s="1">
        <f t="shared" ca="1" si="263"/>
        <v>0</v>
      </c>
      <c r="J1495" s="7" t="str">
        <f t="shared" ca="1" si="264"/>
        <v/>
      </c>
      <c r="K1495" s="1" t="str">
        <f ca="1">IF(J1495="Linea_para_MAIL_creada_por_LuXML",IF(ISERROR(MATCH(INDIRECT(ADDRESS(ROW()-G1495,7)),D:D,0)),J1495,INDIRECT(ADDRESS(MATCH(INDIRECT(ADDRESS(ROW()-G1495,7)),D:D,0),1))),J1495)</f>
        <v/>
      </c>
      <c r="L1495" s="7">
        <f t="shared" ca="1" si="265"/>
        <v>0</v>
      </c>
      <c r="M1495" s="7" t="str">
        <f t="shared" ca="1" si="267"/>
        <v/>
      </c>
      <c r="N1495" s="7">
        <f t="shared" ca="1" si="266"/>
        <v>0</v>
      </c>
      <c r="O1495" s="9" t="str">
        <f ca="1">IF(N1495&gt;-1,INDIRECT(ADDRESS(ROW(),13)),IF(N1495&lt;N1494,CONCATENATE("&lt;page-count count=",CHAR(34),1+LARGE(N:N,1)-LARGE(N:N,2),CHAR(34),"/&gt;"),INDIRECT(ADDRESS(ROW()-1,13))))</f>
        <v/>
      </c>
      <c r="P1495" s="1">
        <f>IF(ROW()&lt;$S$4+2,IF('XML a procesar'!A1494="",P1494,IF(MID('XML a procesar'!A1494,1,1)="&lt;",P1494,P1494+1)),P1494)</f>
        <v>1</v>
      </c>
    </row>
    <row r="1496" spans="1:16" x14ac:dyDescent="0.25">
      <c r="A1496" s="1" t="str">
        <f>IF('XML a procesar'!A1495&gt;0,'XML a procesar'!A1495,"")</f>
        <v/>
      </c>
      <c r="B1496" s="7">
        <f t="shared" si="260"/>
        <v>0</v>
      </c>
      <c r="C1496" s="1">
        <f t="shared" si="257"/>
        <v>0</v>
      </c>
      <c r="D1496" s="1">
        <f t="shared" si="258"/>
        <v>0</v>
      </c>
      <c r="E1496" s="1">
        <f t="shared" si="259"/>
        <v>0</v>
      </c>
      <c r="F1496" s="1" t="str">
        <f t="shared" ca="1" si="261"/>
        <v/>
      </c>
      <c r="G1496" s="1">
        <f t="shared" ca="1" si="262"/>
        <v>0</v>
      </c>
      <c r="H1496" s="1">
        <f ca="1">IF(AND(G1495&gt;0,G1496&gt;G1495,NOT(ISERROR(MATCH(G1495,D:D,0)))),H1495+1,H1495)</f>
        <v>0</v>
      </c>
      <c r="I1496" s="1">
        <f t="shared" ca="1" si="263"/>
        <v>0</v>
      </c>
      <c r="J1496" s="7" t="str">
        <f t="shared" ca="1" si="264"/>
        <v/>
      </c>
      <c r="K1496" s="1" t="str">
        <f ca="1">IF(J1496="Linea_para_MAIL_creada_por_LuXML",IF(ISERROR(MATCH(INDIRECT(ADDRESS(ROW()-G1496,7)),D:D,0)),J1496,INDIRECT(ADDRESS(MATCH(INDIRECT(ADDRESS(ROW()-G1496,7)),D:D,0),1))),J1496)</f>
        <v/>
      </c>
      <c r="L1496" s="7">
        <f t="shared" ca="1" si="265"/>
        <v>0</v>
      </c>
      <c r="M1496" s="7" t="str">
        <f t="shared" ca="1" si="267"/>
        <v/>
      </c>
      <c r="N1496" s="7">
        <f t="shared" ca="1" si="266"/>
        <v>0</v>
      </c>
      <c r="O1496" s="9" t="str">
        <f ca="1">IF(N1496&gt;-1,INDIRECT(ADDRESS(ROW(),13)),IF(N1496&lt;N1495,CONCATENATE("&lt;page-count count=",CHAR(34),1+LARGE(N:N,1)-LARGE(N:N,2),CHAR(34),"/&gt;"),INDIRECT(ADDRESS(ROW()-1,13))))</f>
        <v/>
      </c>
      <c r="P1496" s="1">
        <f>IF(ROW()&lt;$S$4+2,IF('XML a procesar'!A1495="",P1495,IF(MID('XML a procesar'!A1495,1,1)="&lt;",P1495,P1495+1)),P1495)</f>
        <v>1</v>
      </c>
    </row>
    <row r="1497" spans="1:16" x14ac:dyDescent="0.25">
      <c r="A1497" s="1" t="str">
        <f>IF('XML a procesar'!A1496&gt;0,'XML a procesar'!A1496,"")</f>
        <v/>
      </c>
      <c r="B1497" s="7">
        <f t="shared" si="260"/>
        <v>0</v>
      </c>
      <c r="C1497" s="1">
        <f t="shared" si="257"/>
        <v>0</v>
      </c>
      <c r="D1497" s="1">
        <f t="shared" si="258"/>
        <v>0</v>
      </c>
      <c r="E1497" s="1">
        <f t="shared" si="259"/>
        <v>0</v>
      </c>
      <c r="F1497" s="1" t="str">
        <f t="shared" ca="1" si="261"/>
        <v/>
      </c>
      <c r="G1497" s="1">
        <f t="shared" ca="1" si="262"/>
        <v>0</v>
      </c>
      <c r="H1497" s="1">
        <f ca="1">IF(AND(G1496&gt;0,G1497&gt;G1496,NOT(ISERROR(MATCH(G1496,D:D,0)))),H1496+1,H1496)</f>
        <v>0</v>
      </c>
      <c r="I1497" s="1">
        <f t="shared" ca="1" si="263"/>
        <v>0</v>
      </c>
      <c r="J1497" s="7" t="str">
        <f t="shared" ca="1" si="264"/>
        <v/>
      </c>
      <c r="K1497" s="1" t="str">
        <f ca="1">IF(J1497="Linea_para_MAIL_creada_por_LuXML",IF(ISERROR(MATCH(INDIRECT(ADDRESS(ROW()-G1497,7)),D:D,0)),J1497,INDIRECT(ADDRESS(MATCH(INDIRECT(ADDRESS(ROW()-G1497,7)),D:D,0),1))),J1497)</f>
        <v/>
      </c>
      <c r="L1497" s="7">
        <f t="shared" ca="1" si="265"/>
        <v>0</v>
      </c>
      <c r="M1497" s="7" t="str">
        <f t="shared" ca="1" si="267"/>
        <v/>
      </c>
      <c r="N1497" s="7">
        <f t="shared" ca="1" si="266"/>
        <v>0</v>
      </c>
      <c r="O1497" s="9" t="str">
        <f ca="1">IF(N1497&gt;-1,INDIRECT(ADDRESS(ROW(),13)),IF(N1497&lt;N1496,CONCATENATE("&lt;page-count count=",CHAR(34),1+LARGE(N:N,1)-LARGE(N:N,2),CHAR(34),"/&gt;"),INDIRECT(ADDRESS(ROW()-1,13))))</f>
        <v/>
      </c>
      <c r="P1497" s="1">
        <f>IF(ROW()&lt;$S$4+2,IF('XML a procesar'!A1496="",P1496,IF(MID('XML a procesar'!A1496,1,1)="&lt;",P1496,P1496+1)),P1496)</f>
        <v>1</v>
      </c>
    </row>
    <row r="1498" spans="1:16" x14ac:dyDescent="0.25">
      <c r="A1498" s="1" t="str">
        <f>IF('XML a procesar'!A1497&gt;0,'XML a procesar'!A1497,"")</f>
        <v/>
      </c>
      <c r="B1498" s="7">
        <f t="shared" si="260"/>
        <v>0</v>
      </c>
      <c r="C1498" s="1">
        <f t="shared" si="257"/>
        <v>0</v>
      </c>
      <c r="D1498" s="1">
        <f t="shared" si="258"/>
        <v>0</v>
      </c>
      <c r="E1498" s="1">
        <f t="shared" si="259"/>
        <v>0</v>
      </c>
      <c r="F1498" s="1" t="str">
        <f t="shared" ca="1" si="261"/>
        <v/>
      </c>
      <c r="G1498" s="1">
        <f t="shared" ca="1" si="262"/>
        <v>0</v>
      </c>
      <c r="H1498" s="1">
        <f ca="1">IF(AND(G1497&gt;0,G1498&gt;G1497,NOT(ISERROR(MATCH(G1497,D:D,0)))),H1497+1,H1497)</f>
        <v>0</v>
      </c>
      <c r="I1498" s="1">
        <f t="shared" ca="1" si="263"/>
        <v>0</v>
      </c>
      <c r="J1498" s="7" t="str">
        <f t="shared" ca="1" si="264"/>
        <v/>
      </c>
      <c r="K1498" s="1" t="str">
        <f ca="1">IF(J1498="Linea_para_MAIL_creada_por_LuXML",IF(ISERROR(MATCH(INDIRECT(ADDRESS(ROW()-G1498,7)),D:D,0)),J1498,INDIRECT(ADDRESS(MATCH(INDIRECT(ADDRESS(ROW()-G1498,7)),D:D,0),1))),J1498)</f>
        <v/>
      </c>
      <c r="L1498" s="7">
        <f t="shared" ca="1" si="265"/>
        <v>0</v>
      </c>
      <c r="M1498" s="7" t="str">
        <f t="shared" ca="1" si="267"/>
        <v/>
      </c>
      <c r="N1498" s="7">
        <f t="shared" ca="1" si="266"/>
        <v>0</v>
      </c>
      <c r="O1498" s="9" t="str">
        <f ca="1">IF(N1498&gt;-1,INDIRECT(ADDRESS(ROW(),13)),IF(N1498&lt;N1497,CONCATENATE("&lt;page-count count=",CHAR(34),1+LARGE(N:N,1)-LARGE(N:N,2),CHAR(34),"/&gt;"),INDIRECT(ADDRESS(ROW()-1,13))))</f>
        <v/>
      </c>
      <c r="P1498" s="1">
        <f>IF(ROW()&lt;$S$4+2,IF('XML a procesar'!A1497="",P1497,IF(MID('XML a procesar'!A1497,1,1)="&lt;",P1497,P1497+1)),P1497)</f>
        <v>1</v>
      </c>
    </row>
    <row r="1499" spans="1:16" x14ac:dyDescent="0.25">
      <c r="A1499" s="1" t="str">
        <f>IF('XML a procesar'!A1498&gt;0,'XML a procesar'!A1498,"")</f>
        <v/>
      </c>
      <c r="B1499" s="7">
        <f t="shared" si="260"/>
        <v>0</v>
      </c>
      <c r="C1499" s="1">
        <f t="shared" si="257"/>
        <v>0</v>
      </c>
      <c r="D1499" s="1">
        <f t="shared" si="258"/>
        <v>0</v>
      </c>
      <c r="E1499" s="1">
        <f t="shared" si="259"/>
        <v>0</v>
      </c>
      <c r="F1499" s="1" t="str">
        <f t="shared" ca="1" si="261"/>
        <v/>
      </c>
      <c r="G1499" s="1">
        <f t="shared" ca="1" si="262"/>
        <v>0</v>
      </c>
      <c r="H1499" s="1">
        <f ca="1">IF(AND(G1498&gt;0,G1499&gt;G1498,NOT(ISERROR(MATCH(G1498,D:D,0)))),H1498+1,H1498)</f>
        <v>0</v>
      </c>
      <c r="I1499" s="1">
        <f t="shared" ca="1" si="263"/>
        <v>0</v>
      </c>
      <c r="J1499" s="7" t="str">
        <f t="shared" ca="1" si="264"/>
        <v/>
      </c>
      <c r="K1499" s="1" t="str">
        <f ca="1">IF(J1499="Linea_para_MAIL_creada_por_LuXML",IF(ISERROR(MATCH(INDIRECT(ADDRESS(ROW()-G1499,7)),D:D,0)),J1499,INDIRECT(ADDRESS(MATCH(INDIRECT(ADDRESS(ROW()-G1499,7)),D:D,0),1))),J1499)</f>
        <v/>
      </c>
      <c r="L1499" s="7">
        <f t="shared" ca="1" si="265"/>
        <v>0</v>
      </c>
      <c r="M1499" s="7" t="str">
        <f t="shared" ca="1" si="267"/>
        <v/>
      </c>
      <c r="N1499" s="7">
        <f t="shared" ca="1" si="266"/>
        <v>0</v>
      </c>
      <c r="O1499" s="9" t="str">
        <f ca="1">IF(N1499&gt;-1,INDIRECT(ADDRESS(ROW(),13)),IF(N1499&lt;N1498,CONCATENATE("&lt;page-count count=",CHAR(34),1+LARGE(N:N,1)-LARGE(N:N,2),CHAR(34),"/&gt;"),INDIRECT(ADDRESS(ROW()-1,13))))</f>
        <v/>
      </c>
      <c r="P1499" s="1">
        <f>IF(ROW()&lt;$S$4+2,IF('XML a procesar'!A1498="",P1498,IF(MID('XML a procesar'!A1498,1,1)="&lt;",P1498,P1498+1)),P1498)</f>
        <v>1</v>
      </c>
    </row>
    <row r="1500" spans="1:16" x14ac:dyDescent="0.25">
      <c r="A1500" s="1" t="str">
        <f>IF('XML a procesar'!A1499&gt;0,'XML a procesar'!A1499,"")</f>
        <v/>
      </c>
      <c r="B1500" s="7">
        <f t="shared" si="260"/>
        <v>0</v>
      </c>
      <c r="C1500" s="1">
        <f t="shared" si="257"/>
        <v>0</v>
      </c>
      <c r="D1500" s="1">
        <f t="shared" si="258"/>
        <v>0</v>
      </c>
      <c r="E1500" s="1">
        <f t="shared" si="259"/>
        <v>0</v>
      </c>
      <c r="F1500" s="1" t="str">
        <f t="shared" ca="1" si="261"/>
        <v/>
      </c>
      <c r="G1500" s="1">
        <f t="shared" ca="1" si="262"/>
        <v>0</v>
      </c>
      <c r="H1500" s="1">
        <f ca="1">IF(AND(G1499&gt;0,G1500&gt;G1499,NOT(ISERROR(MATCH(G1499,D:D,0)))),H1499+1,H1499)</f>
        <v>0</v>
      </c>
      <c r="I1500" s="1">
        <f t="shared" ca="1" si="263"/>
        <v>0</v>
      </c>
      <c r="J1500" s="7" t="str">
        <f t="shared" ca="1" si="264"/>
        <v/>
      </c>
      <c r="K1500" s="1" t="str">
        <f ca="1">IF(J1500="Linea_para_MAIL_creada_por_LuXML",IF(ISERROR(MATCH(INDIRECT(ADDRESS(ROW()-G1500,7)),D:D,0)),J1500,INDIRECT(ADDRESS(MATCH(INDIRECT(ADDRESS(ROW()-G1500,7)),D:D,0),1))),J1500)</f>
        <v/>
      </c>
      <c r="L1500" s="7">
        <f t="shared" ca="1" si="265"/>
        <v>0</v>
      </c>
      <c r="M1500" s="7" t="str">
        <f t="shared" ca="1" si="267"/>
        <v/>
      </c>
      <c r="N1500" s="7">
        <f t="shared" ca="1" si="266"/>
        <v>0</v>
      </c>
      <c r="O1500" s="9" t="str">
        <f ca="1">IF(N1500&gt;-1,INDIRECT(ADDRESS(ROW(),13)),IF(N1500&lt;N1499,CONCATENATE("&lt;page-count count=",CHAR(34),1+LARGE(N:N,1)-LARGE(N:N,2),CHAR(34),"/&gt;"),INDIRECT(ADDRESS(ROW()-1,13))))</f>
        <v/>
      </c>
      <c r="P1500" s="1">
        <f>IF(ROW()&lt;$S$4+2,IF('XML a procesar'!A1499="",P1499,IF(MID('XML a procesar'!A1499,1,1)="&lt;",P1499,P1499+1)),P1499)</f>
        <v>1</v>
      </c>
    </row>
    <row r="1501" spans="1:16" x14ac:dyDescent="0.25">
      <c r="A1501" s="1" t="str">
        <f>IF('XML a procesar'!A1500&gt;0,'XML a procesar'!A1500,"")</f>
        <v/>
      </c>
      <c r="B1501" s="7">
        <f t="shared" ref="B1501:B1564" si="268">IF(ISERROR(FIND("/doi.org/",A1501,1)),0,1)</f>
        <v>0</v>
      </c>
      <c r="C1501" s="1">
        <f t="shared" ref="C1501:C1564" si="269">IF(LEFT(A1500,16)="&lt;contrib contrib",C1500+1,IF(LEFT(A1500,16)="&lt;/contrib-group&gt;",0,IF(LEFT(A1500,10)="&lt;/contrib&gt;",C1500,C1500)))</f>
        <v>0</v>
      </c>
      <c r="D1501" s="1">
        <f t="shared" ref="D1501:D1564" si="270">IF(AND(C1501&gt;0,LEFT(A1501,7)="&lt;email&gt;",ISNUMBER(SEARCH("@",A1501,1))),C1501,IF(LEFT(A1501,10)="&lt;alt-text&gt;",-1,0))</f>
        <v>0</v>
      </c>
      <c r="E1501" s="1">
        <f t="shared" ref="E1501:E1564" si="271">IF(D1501=0,E1500,E1500+1)</f>
        <v>0</v>
      </c>
      <c r="F1501" s="1" t="str">
        <f t="shared" ref="F1501:F1564" ca="1" si="272">INDIRECT(ADDRESS(ROW()+INDIRECT(ADDRESS(ROW()+E1501,5)),1))</f>
        <v/>
      </c>
      <c r="G1501" s="1">
        <f t="shared" ref="G1501:G1564" ca="1" si="273">IF(LEFT(F1501,7)="&lt;aff id",_xlfn.NUMBERVALUE(MID(F1501,13,LEN(F1501)-14)),IF(F1501="&lt;/aff&gt;",G1500+1,G1500))</f>
        <v>0</v>
      </c>
      <c r="H1501" s="1">
        <f ca="1">IF(AND(G1500&gt;0,G1501&gt;G1500,NOT(ISERROR(MATCH(G1500,D:D,0)))),H1500+1,H1500)</f>
        <v>0</v>
      </c>
      <c r="I1501" s="1">
        <f t="shared" ca="1" si="263"/>
        <v>0</v>
      </c>
      <c r="J1501" s="7" t="str">
        <f t="shared" ca="1" si="264"/>
        <v/>
      </c>
      <c r="K1501" s="1" t="str">
        <f ca="1">IF(J1501="Linea_para_MAIL_creada_por_LuXML",IF(ISERROR(MATCH(INDIRECT(ADDRESS(ROW()-G1501,7)),D:D,0)),J1501,INDIRECT(ADDRESS(MATCH(INDIRECT(ADDRESS(ROW()-G1501,7)),D:D,0),1))),J1501)</f>
        <v/>
      </c>
      <c r="L1501" s="7">
        <f t="shared" ref="L1501:L1564" ca="1" si="274">IF(OR(MID(K1499,3,5)="page&gt;",MID(K1500,3,5)="page&gt;"),L1500,IF(OR(K1500="&lt;history&gt;",K1501="&lt;history&gt;"),L1500+1,L1500))</f>
        <v>0</v>
      </c>
      <c r="M1501" s="7" t="str">
        <f t="shared" ca="1" si="267"/>
        <v/>
      </c>
      <c r="N1501" s="7">
        <f t="shared" ca="1" si="266"/>
        <v>0</v>
      </c>
      <c r="O1501" s="9" t="str">
        <f ca="1">IF(N1501&gt;-1,INDIRECT(ADDRESS(ROW(),13)),IF(N1501&lt;N1500,CONCATENATE("&lt;page-count count=",CHAR(34),1+LARGE(N:N,1)-LARGE(N:N,2),CHAR(34),"/&gt;"),INDIRECT(ADDRESS(ROW()-1,13))))</f>
        <v/>
      </c>
      <c r="P1501" s="1">
        <f>IF(ROW()&lt;$S$4+2,IF('XML a procesar'!A1500="",P1500,IF(MID('XML a procesar'!A1500,1,1)="&lt;",P1500,P1500+1)),P1500)</f>
        <v>1</v>
      </c>
    </row>
    <row r="1502" spans="1:16" x14ac:dyDescent="0.25">
      <c r="A1502" s="1" t="str">
        <f>IF('XML a procesar'!A1501&gt;0,'XML a procesar'!A1501,"")</f>
        <v/>
      </c>
      <c r="B1502" s="7">
        <f t="shared" si="268"/>
        <v>0</v>
      </c>
      <c r="C1502" s="1">
        <f t="shared" si="269"/>
        <v>0</v>
      </c>
      <c r="D1502" s="1">
        <f t="shared" si="270"/>
        <v>0</v>
      </c>
      <c r="E1502" s="1">
        <f t="shared" si="271"/>
        <v>0</v>
      </c>
      <c r="F1502" s="1" t="str">
        <f t="shared" ca="1" si="272"/>
        <v/>
      </c>
      <c r="G1502" s="1">
        <f t="shared" ca="1" si="273"/>
        <v>0</v>
      </c>
      <c r="H1502" s="1">
        <f ca="1">IF(AND(G1501&gt;0,G1502&gt;G1501,NOT(ISERROR(MATCH(G1501,D:D,0)))),H1501+1,H1501)</f>
        <v>0</v>
      </c>
      <c r="I1502" s="1">
        <f t="shared" ca="1" si="263"/>
        <v>0</v>
      </c>
      <c r="J1502" s="7" t="str">
        <f t="shared" ca="1" si="264"/>
        <v/>
      </c>
      <c r="K1502" s="1" t="str">
        <f ca="1">IF(J1502="Linea_para_MAIL_creada_por_LuXML",IF(ISERROR(MATCH(INDIRECT(ADDRESS(ROW()-G1502,7)),D:D,0)),J1502,INDIRECT(ADDRESS(MATCH(INDIRECT(ADDRESS(ROW()-G1502,7)),D:D,0),1))),J1502)</f>
        <v/>
      </c>
      <c r="L1502" s="7">
        <f t="shared" ca="1" si="274"/>
        <v>0</v>
      </c>
      <c r="M1502" s="7" t="str">
        <f t="shared" ca="1" si="267"/>
        <v/>
      </c>
      <c r="N1502" s="7">
        <f t="shared" ca="1" si="266"/>
        <v>0</v>
      </c>
      <c r="O1502" s="9" t="str">
        <f ca="1">IF(N1502&gt;-1,INDIRECT(ADDRESS(ROW(),13)),IF(N1502&lt;N1501,CONCATENATE("&lt;page-count count=",CHAR(34),1+LARGE(N:N,1)-LARGE(N:N,2),CHAR(34),"/&gt;"),INDIRECT(ADDRESS(ROW()-1,13))))</f>
        <v/>
      </c>
      <c r="P1502" s="1">
        <f>IF(ROW()&lt;$S$4+2,IF('XML a procesar'!A1501="",P1501,IF(MID('XML a procesar'!A1501,1,1)="&lt;",P1501,P1501+1)),P1501)</f>
        <v>1</v>
      </c>
    </row>
    <row r="1503" spans="1:16" x14ac:dyDescent="0.25">
      <c r="A1503" s="1" t="str">
        <f>IF('XML a procesar'!A1502&gt;0,'XML a procesar'!A1502,"")</f>
        <v/>
      </c>
      <c r="B1503" s="7">
        <f t="shared" si="268"/>
        <v>0</v>
      </c>
      <c r="C1503" s="1">
        <f t="shared" si="269"/>
        <v>0</v>
      </c>
      <c r="D1503" s="1">
        <f t="shared" si="270"/>
        <v>0</v>
      </c>
      <c r="E1503" s="1">
        <f t="shared" si="271"/>
        <v>0</v>
      </c>
      <c r="F1503" s="1" t="str">
        <f t="shared" ca="1" si="272"/>
        <v/>
      </c>
      <c r="G1503" s="1">
        <f t="shared" ca="1" si="273"/>
        <v>0</v>
      </c>
      <c r="H1503" s="1">
        <f ca="1">IF(AND(G1502&gt;0,G1503&gt;G1502,NOT(ISERROR(MATCH(G1502,D:D,0)))),H1502+1,H1502)</f>
        <v>0</v>
      </c>
      <c r="I1503" s="1">
        <f t="shared" ca="1" si="263"/>
        <v>0</v>
      </c>
      <c r="J1503" s="7" t="str">
        <f t="shared" ca="1" si="264"/>
        <v/>
      </c>
      <c r="K1503" s="1" t="str">
        <f ca="1">IF(J1503="Linea_para_MAIL_creada_por_LuXML",IF(ISERROR(MATCH(INDIRECT(ADDRESS(ROW()-G1503,7)),D:D,0)),J1503,INDIRECT(ADDRESS(MATCH(INDIRECT(ADDRESS(ROW()-G1503,7)),D:D,0),1))),J1503)</f>
        <v/>
      </c>
      <c r="L1503" s="7">
        <f t="shared" ca="1" si="274"/>
        <v>0</v>
      </c>
      <c r="M1503" s="7" t="str">
        <f t="shared" ca="1" si="267"/>
        <v/>
      </c>
      <c r="N1503" s="7">
        <f t="shared" ca="1" si="266"/>
        <v>0</v>
      </c>
      <c r="O1503" s="9" t="str">
        <f ca="1">IF(N1503&gt;-1,INDIRECT(ADDRESS(ROW(),13)),IF(N1503&lt;N1502,CONCATENATE("&lt;page-count count=",CHAR(34),1+LARGE(N:N,1)-LARGE(N:N,2),CHAR(34),"/&gt;"),INDIRECT(ADDRESS(ROW()-1,13))))</f>
        <v/>
      </c>
      <c r="P1503" s="1">
        <f>IF(ROW()&lt;$S$4+2,IF('XML a procesar'!A1502="",P1502,IF(MID('XML a procesar'!A1502,1,1)="&lt;",P1502,P1502+1)),P1502)</f>
        <v>1</v>
      </c>
    </row>
    <row r="1504" spans="1:16" x14ac:dyDescent="0.25">
      <c r="A1504" s="1" t="str">
        <f>IF('XML a procesar'!A1503&gt;0,'XML a procesar'!A1503,"")</f>
        <v/>
      </c>
      <c r="B1504" s="7">
        <f t="shared" si="268"/>
        <v>0</v>
      </c>
      <c r="C1504" s="1">
        <f t="shared" si="269"/>
        <v>0</v>
      </c>
      <c r="D1504" s="1">
        <f t="shared" si="270"/>
        <v>0</v>
      </c>
      <c r="E1504" s="1">
        <f t="shared" si="271"/>
        <v>0</v>
      </c>
      <c r="F1504" s="1" t="str">
        <f t="shared" ca="1" si="272"/>
        <v/>
      </c>
      <c r="G1504" s="1">
        <f t="shared" ca="1" si="273"/>
        <v>0</v>
      </c>
      <c r="H1504" s="1">
        <f ca="1">IF(AND(G1503&gt;0,G1504&gt;G1503,NOT(ISERROR(MATCH(G1503,D:D,0)))),H1503+1,H1503)</f>
        <v>0</v>
      </c>
      <c r="I1504" s="1">
        <f t="shared" ca="1" si="263"/>
        <v>0</v>
      </c>
      <c r="J1504" s="7" t="str">
        <f t="shared" ca="1" si="264"/>
        <v/>
      </c>
      <c r="K1504" s="1" t="str">
        <f ca="1">IF(J1504="Linea_para_MAIL_creada_por_LuXML",IF(ISERROR(MATCH(INDIRECT(ADDRESS(ROW()-G1504,7)),D:D,0)),J1504,INDIRECT(ADDRESS(MATCH(INDIRECT(ADDRESS(ROW()-G1504,7)),D:D,0),1))),J1504)</f>
        <v/>
      </c>
      <c r="L1504" s="7">
        <f t="shared" ca="1" si="274"/>
        <v>0</v>
      </c>
      <c r="M1504" s="7" t="str">
        <f t="shared" ca="1" si="267"/>
        <v/>
      </c>
      <c r="N1504" s="7">
        <f t="shared" ca="1" si="266"/>
        <v>0</v>
      </c>
      <c r="O1504" s="9" t="str">
        <f ca="1">IF(N1504&gt;-1,INDIRECT(ADDRESS(ROW(),13)),IF(N1504&lt;N1503,CONCATENATE("&lt;page-count count=",CHAR(34),1+LARGE(N:N,1)-LARGE(N:N,2),CHAR(34),"/&gt;"),INDIRECT(ADDRESS(ROW()-1,13))))</f>
        <v/>
      </c>
      <c r="P1504" s="1">
        <f>IF(ROW()&lt;$S$4+2,IF('XML a procesar'!A1503="",P1503,IF(MID('XML a procesar'!A1503,1,1)="&lt;",P1503,P1503+1)),P1503)</f>
        <v>1</v>
      </c>
    </row>
    <row r="1505" spans="1:16" x14ac:dyDescent="0.25">
      <c r="A1505" s="1" t="str">
        <f>IF('XML a procesar'!A1504&gt;0,'XML a procesar'!A1504,"")</f>
        <v/>
      </c>
      <c r="B1505" s="7">
        <f t="shared" si="268"/>
        <v>0</v>
      </c>
      <c r="C1505" s="1">
        <f t="shared" si="269"/>
        <v>0</v>
      </c>
      <c r="D1505" s="1">
        <f t="shared" si="270"/>
        <v>0</v>
      </c>
      <c r="E1505" s="1">
        <f t="shared" si="271"/>
        <v>0</v>
      </c>
      <c r="F1505" s="1" t="str">
        <f t="shared" ca="1" si="272"/>
        <v/>
      </c>
      <c r="G1505" s="1">
        <f t="shared" ca="1" si="273"/>
        <v>0</v>
      </c>
      <c r="H1505" s="1">
        <f ca="1">IF(AND(G1504&gt;0,G1505&gt;G1504,NOT(ISERROR(MATCH(G1504,D:D,0)))),H1504+1,H1504)</f>
        <v>0</v>
      </c>
      <c r="I1505" s="1">
        <f t="shared" ca="1" si="263"/>
        <v>0</v>
      </c>
      <c r="J1505" s="7" t="str">
        <f t="shared" ca="1" si="264"/>
        <v/>
      </c>
      <c r="K1505" s="1" t="str">
        <f ca="1">IF(J1505="Linea_para_MAIL_creada_por_LuXML",IF(ISERROR(MATCH(INDIRECT(ADDRESS(ROW()-G1505,7)),D:D,0)),J1505,INDIRECT(ADDRESS(MATCH(INDIRECT(ADDRESS(ROW()-G1505,7)),D:D,0),1))),J1505)</f>
        <v/>
      </c>
      <c r="L1505" s="7">
        <f t="shared" ca="1" si="274"/>
        <v>0</v>
      </c>
      <c r="M1505" s="7" t="str">
        <f t="shared" ca="1" si="267"/>
        <v/>
      </c>
      <c r="N1505" s="7">
        <f t="shared" ca="1" si="266"/>
        <v>0</v>
      </c>
      <c r="O1505" s="9" t="str">
        <f ca="1">IF(N1505&gt;-1,INDIRECT(ADDRESS(ROW(),13)),IF(N1505&lt;N1504,CONCATENATE("&lt;page-count count=",CHAR(34),1+LARGE(N:N,1)-LARGE(N:N,2),CHAR(34),"/&gt;"),INDIRECT(ADDRESS(ROW()-1,13))))</f>
        <v/>
      </c>
      <c r="P1505" s="1">
        <f>IF(ROW()&lt;$S$4+2,IF('XML a procesar'!A1504="",P1504,IF(MID('XML a procesar'!A1504,1,1)="&lt;",P1504,P1504+1)),P1504)</f>
        <v>1</v>
      </c>
    </row>
    <row r="1506" spans="1:16" x14ac:dyDescent="0.25">
      <c r="A1506" s="1" t="str">
        <f>IF('XML a procesar'!A1505&gt;0,'XML a procesar'!A1505,"")</f>
        <v/>
      </c>
      <c r="B1506" s="7">
        <f t="shared" si="268"/>
        <v>0</v>
      </c>
      <c r="C1506" s="1">
        <f t="shared" si="269"/>
        <v>0</v>
      </c>
      <c r="D1506" s="1">
        <f t="shared" si="270"/>
        <v>0</v>
      </c>
      <c r="E1506" s="1">
        <f t="shared" si="271"/>
        <v>0</v>
      </c>
      <c r="F1506" s="1" t="str">
        <f t="shared" ca="1" si="272"/>
        <v/>
      </c>
      <c r="G1506" s="1">
        <f t="shared" ca="1" si="273"/>
        <v>0</v>
      </c>
      <c r="H1506" s="1">
        <f ca="1">IF(AND(G1505&gt;0,G1506&gt;G1505,NOT(ISERROR(MATCH(G1505,D:D,0)))),H1505+1,H1505)</f>
        <v>0</v>
      </c>
      <c r="I1506" s="1">
        <f t="shared" ca="1" si="263"/>
        <v>0</v>
      </c>
      <c r="J1506" s="7" t="str">
        <f t="shared" ca="1" si="264"/>
        <v/>
      </c>
      <c r="K1506" s="1" t="str">
        <f ca="1">IF(J1506="Linea_para_MAIL_creada_por_LuXML",IF(ISERROR(MATCH(INDIRECT(ADDRESS(ROW()-G1506,7)),D:D,0)),J1506,INDIRECT(ADDRESS(MATCH(INDIRECT(ADDRESS(ROW()-G1506,7)),D:D,0),1))),J1506)</f>
        <v/>
      </c>
      <c r="L1506" s="7">
        <f t="shared" ca="1" si="274"/>
        <v>0</v>
      </c>
      <c r="M1506" s="7" t="str">
        <f t="shared" ca="1" si="267"/>
        <v/>
      </c>
      <c r="N1506" s="7">
        <f t="shared" ca="1" si="266"/>
        <v>0</v>
      </c>
      <c r="O1506" s="9" t="str">
        <f ca="1">IF(N1506&gt;-1,INDIRECT(ADDRESS(ROW(),13)),IF(N1506&lt;N1505,CONCATENATE("&lt;page-count count=",CHAR(34),1+LARGE(N:N,1)-LARGE(N:N,2),CHAR(34),"/&gt;"),INDIRECT(ADDRESS(ROW()-1,13))))</f>
        <v/>
      </c>
      <c r="P1506" s="1">
        <f>IF(ROW()&lt;$S$4+2,IF('XML a procesar'!A1505="",P1505,IF(MID('XML a procesar'!A1505,1,1)="&lt;",P1505,P1505+1)),P1505)</f>
        <v>1</v>
      </c>
    </row>
    <row r="1507" spans="1:16" x14ac:dyDescent="0.25">
      <c r="A1507" s="1" t="str">
        <f>IF('XML a procesar'!A1506&gt;0,'XML a procesar'!A1506,"")</f>
        <v/>
      </c>
      <c r="B1507" s="7">
        <f t="shared" si="268"/>
        <v>0</v>
      </c>
      <c r="C1507" s="1">
        <f t="shared" si="269"/>
        <v>0</v>
      </c>
      <c r="D1507" s="1">
        <f t="shared" si="270"/>
        <v>0</v>
      </c>
      <c r="E1507" s="1">
        <f t="shared" si="271"/>
        <v>0</v>
      </c>
      <c r="F1507" s="1" t="str">
        <f t="shared" ca="1" si="272"/>
        <v/>
      </c>
      <c r="G1507" s="1">
        <f t="shared" ca="1" si="273"/>
        <v>0</v>
      </c>
      <c r="H1507" s="1">
        <f ca="1">IF(AND(G1506&gt;0,G1507&gt;G1506,NOT(ISERROR(MATCH(G1506,D:D,0)))),H1506+1,H1506)</f>
        <v>0</v>
      </c>
      <c r="I1507" s="1">
        <f t="shared" ca="1" si="263"/>
        <v>0</v>
      </c>
      <c r="J1507" s="7" t="str">
        <f t="shared" ca="1" si="264"/>
        <v/>
      </c>
      <c r="K1507" s="1" t="str">
        <f ca="1">IF(J1507="Linea_para_MAIL_creada_por_LuXML",IF(ISERROR(MATCH(INDIRECT(ADDRESS(ROW()-G1507,7)),D:D,0)),J1507,INDIRECT(ADDRESS(MATCH(INDIRECT(ADDRESS(ROW()-G1507,7)),D:D,0),1))),J1507)</f>
        <v/>
      </c>
      <c r="L1507" s="7">
        <f t="shared" ca="1" si="274"/>
        <v>0</v>
      </c>
      <c r="M1507" s="7" t="str">
        <f t="shared" ca="1" si="267"/>
        <v/>
      </c>
      <c r="N1507" s="7">
        <f t="shared" ca="1" si="266"/>
        <v>0</v>
      </c>
      <c r="O1507" s="9" t="str">
        <f ca="1">IF(N1507&gt;-1,INDIRECT(ADDRESS(ROW(),13)),IF(N1507&lt;N1506,CONCATENATE("&lt;page-count count=",CHAR(34),1+LARGE(N:N,1)-LARGE(N:N,2),CHAR(34),"/&gt;"),INDIRECT(ADDRESS(ROW()-1,13))))</f>
        <v/>
      </c>
      <c r="P1507" s="1">
        <f>IF(ROW()&lt;$S$4+2,IF('XML a procesar'!A1506="",P1506,IF(MID('XML a procesar'!A1506,1,1)="&lt;",P1506,P1506+1)),P1506)</f>
        <v>1</v>
      </c>
    </row>
    <row r="1508" spans="1:16" x14ac:dyDescent="0.25">
      <c r="A1508" s="1" t="str">
        <f>IF('XML a procesar'!A1507&gt;0,'XML a procesar'!A1507,"")</f>
        <v/>
      </c>
      <c r="B1508" s="7">
        <f t="shared" si="268"/>
        <v>0</v>
      </c>
      <c r="C1508" s="1">
        <f t="shared" si="269"/>
        <v>0</v>
      </c>
      <c r="D1508" s="1">
        <f t="shared" si="270"/>
        <v>0</v>
      </c>
      <c r="E1508" s="1">
        <f t="shared" si="271"/>
        <v>0</v>
      </c>
      <c r="F1508" s="1" t="str">
        <f t="shared" ca="1" si="272"/>
        <v/>
      </c>
      <c r="G1508" s="1">
        <f t="shared" ca="1" si="273"/>
        <v>0</v>
      </c>
      <c r="H1508" s="1">
        <f ca="1">IF(AND(G1507&gt;0,G1508&gt;G1507,NOT(ISERROR(MATCH(G1507,D:D,0)))),H1507+1,H1507)</f>
        <v>0</v>
      </c>
      <c r="I1508" s="1">
        <f t="shared" ca="1" si="263"/>
        <v>0</v>
      </c>
      <c r="J1508" s="7" t="str">
        <f t="shared" ca="1" si="264"/>
        <v/>
      </c>
      <c r="K1508" s="1" t="str">
        <f ca="1">IF(J1508="Linea_para_MAIL_creada_por_LuXML",IF(ISERROR(MATCH(INDIRECT(ADDRESS(ROW()-G1508,7)),D:D,0)),J1508,INDIRECT(ADDRESS(MATCH(INDIRECT(ADDRESS(ROW()-G1508,7)),D:D,0),1))),J1508)</f>
        <v/>
      </c>
      <c r="L1508" s="7">
        <f t="shared" ca="1" si="274"/>
        <v>0</v>
      </c>
      <c r="M1508" s="7" t="str">
        <f t="shared" ca="1" si="267"/>
        <v/>
      </c>
      <c r="N1508" s="7">
        <f t="shared" ca="1" si="266"/>
        <v>0</v>
      </c>
      <c r="O1508" s="9" t="str">
        <f ca="1">IF(N1508&gt;-1,INDIRECT(ADDRESS(ROW(),13)),IF(N1508&lt;N1507,CONCATENATE("&lt;page-count count=",CHAR(34),1+LARGE(N:N,1)-LARGE(N:N,2),CHAR(34),"/&gt;"),INDIRECT(ADDRESS(ROW()-1,13))))</f>
        <v/>
      </c>
      <c r="P1508" s="1">
        <f>IF(ROW()&lt;$S$4+2,IF('XML a procesar'!A1507="",P1507,IF(MID('XML a procesar'!A1507,1,1)="&lt;",P1507,P1507+1)),P1507)</f>
        <v>1</v>
      </c>
    </row>
    <row r="1509" spans="1:16" x14ac:dyDescent="0.25">
      <c r="A1509" s="1" t="str">
        <f>IF('XML a procesar'!A1508&gt;0,'XML a procesar'!A1508,"")</f>
        <v/>
      </c>
      <c r="B1509" s="7">
        <f t="shared" si="268"/>
        <v>0</v>
      </c>
      <c r="C1509" s="1">
        <f t="shared" si="269"/>
        <v>0</v>
      </c>
      <c r="D1509" s="1">
        <f t="shared" si="270"/>
        <v>0</v>
      </c>
      <c r="E1509" s="1">
        <f t="shared" si="271"/>
        <v>0</v>
      </c>
      <c r="F1509" s="1" t="str">
        <f t="shared" ca="1" si="272"/>
        <v/>
      </c>
      <c r="G1509" s="1">
        <f t="shared" ca="1" si="273"/>
        <v>0</v>
      </c>
      <c r="H1509" s="1">
        <f ca="1">IF(AND(G1508&gt;0,G1509&gt;G1508,NOT(ISERROR(MATCH(G1508,D:D,0)))),H1508+1,H1508)</f>
        <v>0</v>
      </c>
      <c r="I1509" s="1">
        <f t="shared" ca="1" si="263"/>
        <v>0</v>
      </c>
      <c r="J1509" s="7" t="str">
        <f t="shared" ca="1" si="264"/>
        <v/>
      </c>
      <c r="K1509" s="1" t="str">
        <f ca="1">IF(J1509="Linea_para_MAIL_creada_por_LuXML",IF(ISERROR(MATCH(INDIRECT(ADDRESS(ROW()-G1509,7)),D:D,0)),J1509,INDIRECT(ADDRESS(MATCH(INDIRECT(ADDRESS(ROW()-G1509,7)),D:D,0),1))),J1509)</f>
        <v/>
      </c>
      <c r="L1509" s="7">
        <f t="shared" ca="1" si="274"/>
        <v>0</v>
      </c>
      <c r="M1509" s="7" t="str">
        <f t="shared" ca="1" si="267"/>
        <v/>
      </c>
      <c r="N1509" s="7">
        <f t="shared" ca="1" si="266"/>
        <v>0</v>
      </c>
      <c r="O1509" s="9" t="str">
        <f ca="1">IF(N1509&gt;-1,INDIRECT(ADDRESS(ROW(),13)),IF(N1509&lt;N1508,CONCATENATE("&lt;page-count count=",CHAR(34),1+LARGE(N:N,1)-LARGE(N:N,2),CHAR(34),"/&gt;"),INDIRECT(ADDRESS(ROW()-1,13))))</f>
        <v/>
      </c>
      <c r="P1509" s="1">
        <f>IF(ROW()&lt;$S$4+2,IF('XML a procesar'!A1508="",P1508,IF(MID('XML a procesar'!A1508,1,1)="&lt;",P1508,P1508+1)),P1508)</f>
        <v>1</v>
      </c>
    </row>
    <row r="1510" spans="1:16" x14ac:dyDescent="0.25">
      <c r="A1510" s="1" t="str">
        <f>IF('XML a procesar'!A1509&gt;0,'XML a procesar'!A1509,"")</f>
        <v/>
      </c>
      <c r="B1510" s="7">
        <f t="shared" si="268"/>
        <v>0</v>
      </c>
      <c r="C1510" s="1">
        <f t="shared" si="269"/>
        <v>0</v>
      </c>
      <c r="D1510" s="1">
        <f t="shared" si="270"/>
        <v>0</v>
      </c>
      <c r="E1510" s="1">
        <f t="shared" si="271"/>
        <v>0</v>
      </c>
      <c r="F1510" s="1" t="str">
        <f t="shared" ca="1" si="272"/>
        <v/>
      </c>
      <c r="G1510" s="1">
        <f t="shared" ca="1" si="273"/>
        <v>0</v>
      </c>
      <c r="H1510" s="1">
        <f ca="1">IF(AND(G1509&gt;0,G1510&gt;G1509,NOT(ISERROR(MATCH(G1509,D:D,0)))),H1509+1,H1509)</f>
        <v>0</v>
      </c>
      <c r="I1510" s="1">
        <f t="shared" ca="1" si="263"/>
        <v>0</v>
      </c>
      <c r="J1510" s="7" t="str">
        <f t="shared" ca="1" si="264"/>
        <v/>
      </c>
      <c r="K1510" s="1" t="str">
        <f ca="1">IF(J1510="Linea_para_MAIL_creada_por_LuXML",IF(ISERROR(MATCH(INDIRECT(ADDRESS(ROW()-G1510,7)),D:D,0)),J1510,INDIRECT(ADDRESS(MATCH(INDIRECT(ADDRESS(ROW()-G1510,7)),D:D,0),1))),J1510)</f>
        <v/>
      </c>
      <c r="L1510" s="7">
        <f t="shared" ca="1" si="274"/>
        <v>0</v>
      </c>
      <c r="M1510" s="7" t="str">
        <f t="shared" ca="1" si="267"/>
        <v/>
      </c>
      <c r="N1510" s="7">
        <f t="shared" ca="1" si="266"/>
        <v>0</v>
      </c>
      <c r="O1510" s="9" t="str">
        <f ca="1">IF(N1510&gt;-1,INDIRECT(ADDRESS(ROW(),13)),IF(N1510&lt;N1509,CONCATENATE("&lt;page-count count=",CHAR(34),1+LARGE(N:N,1)-LARGE(N:N,2),CHAR(34),"/&gt;"),INDIRECT(ADDRESS(ROW()-1,13))))</f>
        <v/>
      </c>
      <c r="P1510" s="1">
        <f>IF(ROW()&lt;$S$4+2,IF('XML a procesar'!A1509="",P1509,IF(MID('XML a procesar'!A1509,1,1)="&lt;",P1509,P1509+1)),P1509)</f>
        <v>1</v>
      </c>
    </row>
    <row r="1511" spans="1:16" x14ac:dyDescent="0.25">
      <c r="A1511" s="1" t="str">
        <f>IF('XML a procesar'!A1510&gt;0,'XML a procesar'!A1510,"")</f>
        <v/>
      </c>
      <c r="B1511" s="7">
        <f t="shared" si="268"/>
        <v>0</v>
      </c>
      <c r="C1511" s="1">
        <f t="shared" si="269"/>
        <v>0</v>
      </c>
      <c r="D1511" s="1">
        <f t="shared" si="270"/>
        <v>0</v>
      </c>
      <c r="E1511" s="1">
        <f t="shared" si="271"/>
        <v>0</v>
      </c>
      <c r="F1511" s="1" t="str">
        <f t="shared" ca="1" si="272"/>
        <v/>
      </c>
      <c r="G1511" s="1">
        <f t="shared" ca="1" si="273"/>
        <v>0</v>
      </c>
      <c r="H1511" s="1">
        <f ca="1">IF(AND(G1510&gt;0,G1511&gt;G1510,NOT(ISERROR(MATCH(G1510,D:D,0)))),H1510+1,H1510)</f>
        <v>0</v>
      </c>
      <c r="I1511" s="1">
        <f t="shared" ca="1" si="263"/>
        <v>0</v>
      </c>
      <c r="J1511" s="7" t="str">
        <f t="shared" ca="1" si="264"/>
        <v/>
      </c>
      <c r="K1511" s="1" t="str">
        <f ca="1">IF(J1511="Linea_para_MAIL_creada_por_LuXML",IF(ISERROR(MATCH(INDIRECT(ADDRESS(ROW()-G1511,7)),D:D,0)),J1511,INDIRECT(ADDRESS(MATCH(INDIRECT(ADDRESS(ROW()-G1511,7)),D:D,0),1))),J1511)</f>
        <v/>
      </c>
      <c r="L1511" s="7">
        <f t="shared" ca="1" si="274"/>
        <v>0</v>
      </c>
      <c r="M1511" s="7" t="str">
        <f t="shared" ca="1" si="267"/>
        <v/>
      </c>
      <c r="N1511" s="7">
        <f t="shared" ca="1" si="266"/>
        <v>0</v>
      </c>
      <c r="O1511" s="9" t="str">
        <f ca="1">IF(N1511&gt;-1,INDIRECT(ADDRESS(ROW(),13)),IF(N1511&lt;N1510,CONCATENATE("&lt;page-count count=",CHAR(34),1+LARGE(N:N,1)-LARGE(N:N,2),CHAR(34),"/&gt;"),INDIRECT(ADDRESS(ROW()-1,13))))</f>
        <v/>
      </c>
      <c r="P1511" s="1">
        <f>IF(ROW()&lt;$S$4+2,IF('XML a procesar'!A1510="",P1510,IF(MID('XML a procesar'!A1510,1,1)="&lt;",P1510,P1510+1)),P1510)</f>
        <v>1</v>
      </c>
    </row>
    <row r="1512" spans="1:16" x14ac:dyDescent="0.25">
      <c r="A1512" s="1" t="str">
        <f>IF('XML a procesar'!A1511&gt;0,'XML a procesar'!A1511,"")</f>
        <v/>
      </c>
      <c r="B1512" s="7">
        <f t="shared" si="268"/>
        <v>0</v>
      </c>
      <c r="C1512" s="1">
        <f t="shared" si="269"/>
        <v>0</v>
      </c>
      <c r="D1512" s="1">
        <f t="shared" si="270"/>
        <v>0</v>
      </c>
      <c r="E1512" s="1">
        <f t="shared" si="271"/>
        <v>0</v>
      </c>
      <c r="F1512" s="1" t="str">
        <f t="shared" ca="1" si="272"/>
        <v/>
      </c>
      <c r="G1512" s="1">
        <f t="shared" ca="1" si="273"/>
        <v>0</v>
      </c>
      <c r="H1512" s="1">
        <f ca="1">IF(AND(G1511&gt;0,G1512&gt;G1511,NOT(ISERROR(MATCH(G1511,D:D,0)))),H1511+1,H1511)</f>
        <v>0</v>
      </c>
      <c r="I1512" s="1">
        <f t="shared" ca="1" si="263"/>
        <v>0</v>
      </c>
      <c r="J1512" s="7" t="str">
        <f t="shared" ca="1" si="264"/>
        <v/>
      </c>
      <c r="K1512" s="1" t="str">
        <f ca="1">IF(J1512="Linea_para_MAIL_creada_por_LuXML",IF(ISERROR(MATCH(INDIRECT(ADDRESS(ROW()-G1512,7)),D:D,0)),J1512,INDIRECT(ADDRESS(MATCH(INDIRECT(ADDRESS(ROW()-G1512,7)),D:D,0),1))),J1512)</f>
        <v/>
      </c>
      <c r="L1512" s="7">
        <f t="shared" ca="1" si="274"/>
        <v>0</v>
      </c>
      <c r="M1512" s="7" t="str">
        <f t="shared" ca="1" si="267"/>
        <v/>
      </c>
      <c r="N1512" s="7">
        <f t="shared" ca="1" si="266"/>
        <v>0</v>
      </c>
      <c r="O1512" s="9" t="str">
        <f ca="1">IF(N1512&gt;-1,INDIRECT(ADDRESS(ROW(),13)),IF(N1512&lt;N1511,CONCATENATE("&lt;page-count count=",CHAR(34),1+LARGE(N:N,1)-LARGE(N:N,2),CHAR(34),"/&gt;"),INDIRECT(ADDRESS(ROW()-1,13))))</f>
        <v/>
      </c>
      <c r="P1512" s="1">
        <f>IF(ROW()&lt;$S$4+2,IF('XML a procesar'!A1511="",P1511,IF(MID('XML a procesar'!A1511,1,1)="&lt;",P1511,P1511+1)),P1511)</f>
        <v>1</v>
      </c>
    </row>
    <row r="1513" spans="1:16" x14ac:dyDescent="0.25">
      <c r="A1513" s="1" t="str">
        <f>IF('XML a procesar'!A1512&gt;0,'XML a procesar'!A1512,"")</f>
        <v/>
      </c>
      <c r="B1513" s="7">
        <f t="shared" si="268"/>
        <v>0</v>
      </c>
      <c r="C1513" s="1">
        <f t="shared" si="269"/>
        <v>0</v>
      </c>
      <c r="D1513" s="1">
        <f t="shared" si="270"/>
        <v>0</v>
      </c>
      <c r="E1513" s="1">
        <f t="shared" si="271"/>
        <v>0</v>
      </c>
      <c r="F1513" s="1" t="str">
        <f t="shared" ca="1" si="272"/>
        <v/>
      </c>
      <c r="G1513" s="1">
        <f t="shared" ca="1" si="273"/>
        <v>0</v>
      </c>
      <c r="H1513" s="1">
        <f ca="1">IF(AND(G1512&gt;0,G1513&gt;G1512,NOT(ISERROR(MATCH(G1512,D:D,0)))),H1512+1,H1512)</f>
        <v>0</v>
      </c>
      <c r="I1513" s="1">
        <f t="shared" ca="1" si="263"/>
        <v>0</v>
      </c>
      <c r="J1513" s="7" t="str">
        <f t="shared" ca="1" si="264"/>
        <v/>
      </c>
      <c r="K1513" s="1" t="str">
        <f ca="1">IF(J1513="Linea_para_MAIL_creada_por_LuXML",IF(ISERROR(MATCH(INDIRECT(ADDRESS(ROW()-G1513,7)),D:D,0)),J1513,INDIRECT(ADDRESS(MATCH(INDIRECT(ADDRESS(ROW()-G1513,7)),D:D,0),1))),J1513)</f>
        <v/>
      </c>
      <c r="L1513" s="7">
        <f t="shared" ca="1" si="274"/>
        <v>0</v>
      </c>
      <c r="M1513" s="7" t="str">
        <f t="shared" ca="1" si="267"/>
        <v/>
      </c>
      <c r="N1513" s="7">
        <f t="shared" ca="1" si="266"/>
        <v>0</v>
      </c>
      <c r="O1513" s="9" t="str">
        <f ca="1">IF(N1513&gt;-1,INDIRECT(ADDRESS(ROW(),13)),IF(N1513&lt;N1512,CONCATENATE("&lt;page-count count=",CHAR(34),1+LARGE(N:N,1)-LARGE(N:N,2),CHAR(34),"/&gt;"),INDIRECT(ADDRESS(ROW()-1,13))))</f>
        <v/>
      </c>
      <c r="P1513" s="1">
        <f>IF(ROW()&lt;$S$4+2,IF('XML a procesar'!A1512="",P1512,IF(MID('XML a procesar'!A1512,1,1)="&lt;",P1512,P1512+1)),P1512)</f>
        <v>1</v>
      </c>
    </row>
    <row r="1514" spans="1:16" x14ac:dyDescent="0.25">
      <c r="A1514" s="1" t="str">
        <f>IF('XML a procesar'!A1513&gt;0,'XML a procesar'!A1513,"")</f>
        <v/>
      </c>
      <c r="B1514" s="7">
        <f t="shared" si="268"/>
        <v>0</v>
      </c>
      <c r="C1514" s="1">
        <f t="shared" si="269"/>
        <v>0</v>
      </c>
      <c r="D1514" s="1">
        <f t="shared" si="270"/>
        <v>0</v>
      </c>
      <c r="E1514" s="1">
        <f t="shared" si="271"/>
        <v>0</v>
      </c>
      <c r="F1514" s="1" t="str">
        <f t="shared" ca="1" si="272"/>
        <v/>
      </c>
      <c r="G1514" s="1">
        <f t="shared" ca="1" si="273"/>
        <v>0</v>
      </c>
      <c r="H1514" s="1">
        <f ca="1">IF(AND(G1513&gt;0,G1514&gt;G1513,NOT(ISERROR(MATCH(G1513,D:D,0)))),H1513+1,H1513)</f>
        <v>0</v>
      </c>
      <c r="I1514" s="1">
        <f t="shared" ca="1" si="263"/>
        <v>0</v>
      </c>
      <c r="J1514" s="7" t="str">
        <f t="shared" ca="1" si="264"/>
        <v/>
      </c>
      <c r="K1514" s="1" t="str">
        <f ca="1">IF(J1514="Linea_para_MAIL_creada_por_LuXML",IF(ISERROR(MATCH(INDIRECT(ADDRESS(ROW()-G1514,7)),D:D,0)),J1514,INDIRECT(ADDRESS(MATCH(INDIRECT(ADDRESS(ROW()-G1514,7)),D:D,0),1))),J1514)</f>
        <v/>
      </c>
      <c r="L1514" s="7">
        <f t="shared" ca="1" si="274"/>
        <v>0</v>
      </c>
      <c r="M1514" s="7" t="str">
        <f t="shared" ca="1" si="267"/>
        <v/>
      </c>
      <c r="N1514" s="7">
        <f t="shared" ca="1" si="266"/>
        <v>0</v>
      </c>
      <c r="O1514" s="9" t="str">
        <f ca="1">IF(N1514&gt;-1,INDIRECT(ADDRESS(ROW(),13)),IF(N1514&lt;N1513,CONCATENATE("&lt;page-count count=",CHAR(34),1+LARGE(N:N,1)-LARGE(N:N,2),CHAR(34),"/&gt;"),INDIRECT(ADDRESS(ROW()-1,13))))</f>
        <v/>
      </c>
      <c r="P1514" s="1">
        <f>IF(ROW()&lt;$S$4+2,IF('XML a procesar'!A1513="",P1513,IF(MID('XML a procesar'!A1513,1,1)="&lt;",P1513,P1513+1)),P1513)</f>
        <v>1</v>
      </c>
    </row>
    <row r="1515" spans="1:16" x14ac:dyDescent="0.25">
      <c r="A1515" s="1" t="str">
        <f>IF('XML a procesar'!A1514&gt;0,'XML a procesar'!A1514,"")</f>
        <v/>
      </c>
      <c r="B1515" s="7">
        <f t="shared" si="268"/>
        <v>0</v>
      </c>
      <c r="C1515" s="1">
        <f t="shared" si="269"/>
        <v>0</v>
      </c>
      <c r="D1515" s="1">
        <f t="shared" si="270"/>
        <v>0</v>
      </c>
      <c r="E1515" s="1">
        <f t="shared" si="271"/>
        <v>0</v>
      </c>
      <c r="F1515" s="1" t="str">
        <f t="shared" ca="1" si="272"/>
        <v/>
      </c>
      <c r="G1515" s="1">
        <f t="shared" ca="1" si="273"/>
        <v>0</v>
      </c>
      <c r="H1515" s="1">
        <f ca="1">IF(AND(G1514&gt;0,G1515&gt;G1514,NOT(ISERROR(MATCH(G1514,D:D,0)))),H1514+1,H1514)</f>
        <v>0</v>
      </c>
      <c r="I1515" s="1">
        <f t="shared" ca="1" si="263"/>
        <v>0</v>
      </c>
      <c r="J1515" s="7" t="str">
        <f t="shared" ca="1" si="264"/>
        <v/>
      </c>
      <c r="K1515" s="1" t="str">
        <f ca="1">IF(J1515="Linea_para_MAIL_creada_por_LuXML",IF(ISERROR(MATCH(INDIRECT(ADDRESS(ROW()-G1515,7)),D:D,0)),J1515,INDIRECT(ADDRESS(MATCH(INDIRECT(ADDRESS(ROW()-G1515,7)),D:D,0),1))),J1515)</f>
        <v/>
      </c>
      <c r="L1515" s="7">
        <f t="shared" ca="1" si="274"/>
        <v>0</v>
      </c>
      <c r="M1515" s="7" t="str">
        <f t="shared" ca="1" si="267"/>
        <v/>
      </c>
      <c r="N1515" s="7">
        <f t="shared" ca="1" si="266"/>
        <v>0</v>
      </c>
      <c r="O1515" s="9" t="str">
        <f ca="1">IF(N1515&gt;-1,INDIRECT(ADDRESS(ROW(),13)),IF(N1515&lt;N1514,CONCATENATE("&lt;page-count count=",CHAR(34),1+LARGE(N:N,1)-LARGE(N:N,2),CHAR(34),"/&gt;"),INDIRECT(ADDRESS(ROW()-1,13))))</f>
        <v/>
      </c>
      <c r="P1515" s="1">
        <f>IF(ROW()&lt;$S$4+2,IF('XML a procesar'!A1514="",P1514,IF(MID('XML a procesar'!A1514,1,1)="&lt;",P1514,P1514+1)),P1514)</f>
        <v>1</v>
      </c>
    </row>
    <row r="1516" spans="1:16" x14ac:dyDescent="0.25">
      <c r="A1516" s="1" t="str">
        <f>IF('XML a procesar'!A1515&gt;0,'XML a procesar'!A1515,"")</f>
        <v/>
      </c>
      <c r="B1516" s="7">
        <f t="shared" si="268"/>
        <v>0</v>
      </c>
      <c r="C1516" s="1">
        <f t="shared" si="269"/>
        <v>0</v>
      </c>
      <c r="D1516" s="1">
        <f t="shared" si="270"/>
        <v>0</v>
      </c>
      <c r="E1516" s="1">
        <f t="shared" si="271"/>
        <v>0</v>
      </c>
      <c r="F1516" s="1" t="str">
        <f t="shared" ca="1" si="272"/>
        <v/>
      </c>
      <c r="G1516" s="1">
        <f t="shared" ca="1" si="273"/>
        <v>0</v>
      </c>
      <c r="H1516" s="1">
        <f ca="1">IF(AND(G1515&gt;0,G1516&gt;G1515,NOT(ISERROR(MATCH(G1515,D:D,0)))),H1515+1,H1515)</f>
        <v>0</v>
      </c>
      <c r="I1516" s="1">
        <f t="shared" ca="1" si="263"/>
        <v>0</v>
      </c>
      <c r="J1516" s="7" t="str">
        <f t="shared" ca="1" si="264"/>
        <v/>
      </c>
      <c r="K1516" s="1" t="str">
        <f ca="1">IF(J1516="Linea_para_MAIL_creada_por_LuXML",IF(ISERROR(MATCH(INDIRECT(ADDRESS(ROW()-G1516,7)),D:D,0)),J1516,INDIRECT(ADDRESS(MATCH(INDIRECT(ADDRESS(ROW()-G1516,7)),D:D,0),1))),J1516)</f>
        <v/>
      </c>
      <c r="L1516" s="7">
        <f t="shared" ca="1" si="274"/>
        <v>0</v>
      </c>
      <c r="M1516" s="7" t="str">
        <f t="shared" ca="1" si="267"/>
        <v/>
      </c>
      <c r="N1516" s="7">
        <f t="shared" ca="1" si="266"/>
        <v>0</v>
      </c>
      <c r="O1516" s="9" t="str">
        <f ca="1">IF(N1516&gt;-1,INDIRECT(ADDRESS(ROW(),13)),IF(N1516&lt;N1515,CONCATENATE("&lt;page-count count=",CHAR(34),1+LARGE(N:N,1)-LARGE(N:N,2),CHAR(34),"/&gt;"),INDIRECT(ADDRESS(ROW()-1,13))))</f>
        <v/>
      </c>
      <c r="P1516" s="1">
        <f>IF(ROW()&lt;$S$4+2,IF('XML a procesar'!A1515="",P1515,IF(MID('XML a procesar'!A1515,1,1)="&lt;",P1515,P1515+1)),P1515)</f>
        <v>1</v>
      </c>
    </row>
    <row r="1517" spans="1:16" x14ac:dyDescent="0.25">
      <c r="A1517" s="1" t="str">
        <f>IF('XML a procesar'!A1516&gt;0,'XML a procesar'!A1516,"")</f>
        <v/>
      </c>
      <c r="B1517" s="7">
        <f t="shared" si="268"/>
        <v>0</v>
      </c>
      <c r="C1517" s="1">
        <f t="shared" si="269"/>
        <v>0</v>
      </c>
      <c r="D1517" s="1">
        <f t="shared" si="270"/>
        <v>0</v>
      </c>
      <c r="E1517" s="1">
        <f t="shared" si="271"/>
        <v>0</v>
      </c>
      <c r="F1517" s="1" t="str">
        <f t="shared" ca="1" si="272"/>
        <v/>
      </c>
      <c r="G1517" s="1">
        <f t="shared" ca="1" si="273"/>
        <v>0</v>
      </c>
      <c r="H1517" s="1">
        <f ca="1">IF(AND(G1516&gt;0,G1517&gt;G1516,NOT(ISERROR(MATCH(G1516,D:D,0)))),H1516+1,H1516)</f>
        <v>0</v>
      </c>
      <c r="I1517" s="1">
        <f t="shared" ca="1" si="263"/>
        <v>0</v>
      </c>
      <c r="J1517" s="7" t="str">
        <f t="shared" ca="1" si="264"/>
        <v/>
      </c>
      <c r="K1517" s="1" t="str">
        <f ca="1">IF(J1517="Linea_para_MAIL_creada_por_LuXML",IF(ISERROR(MATCH(INDIRECT(ADDRESS(ROW()-G1517,7)),D:D,0)),J1517,INDIRECT(ADDRESS(MATCH(INDIRECT(ADDRESS(ROW()-G1517,7)),D:D,0),1))),J1517)</f>
        <v/>
      </c>
      <c r="L1517" s="7">
        <f t="shared" ca="1" si="274"/>
        <v>0</v>
      </c>
      <c r="M1517" s="7" t="str">
        <f t="shared" ca="1" si="267"/>
        <v/>
      </c>
      <c r="N1517" s="7">
        <f t="shared" ca="1" si="266"/>
        <v>0</v>
      </c>
      <c r="O1517" s="9" t="str">
        <f ca="1">IF(N1517&gt;-1,INDIRECT(ADDRESS(ROW(),13)),IF(N1517&lt;N1516,CONCATENATE("&lt;page-count count=",CHAR(34),1+LARGE(N:N,1)-LARGE(N:N,2),CHAR(34),"/&gt;"),INDIRECT(ADDRESS(ROW()-1,13))))</f>
        <v/>
      </c>
      <c r="P1517" s="1">
        <f>IF(ROW()&lt;$S$4+2,IF('XML a procesar'!A1516="",P1516,IF(MID('XML a procesar'!A1516,1,1)="&lt;",P1516,P1516+1)),P1516)</f>
        <v>1</v>
      </c>
    </row>
    <row r="1518" spans="1:16" x14ac:dyDescent="0.25">
      <c r="A1518" s="1" t="str">
        <f>IF('XML a procesar'!A1517&gt;0,'XML a procesar'!A1517,"")</f>
        <v/>
      </c>
      <c r="B1518" s="7">
        <f t="shared" si="268"/>
        <v>0</v>
      </c>
      <c r="C1518" s="1">
        <f t="shared" si="269"/>
        <v>0</v>
      </c>
      <c r="D1518" s="1">
        <f t="shared" si="270"/>
        <v>0</v>
      </c>
      <c r="E1518" s="1">
        <f t="shared" si="271"/>
        <v>0</v>
      </c>
      <c r="F1518" s="1" t="str">
        <f t="shared" ca="1" si="272"/>
        <v/>
      </c>
      <c r="G1518" s="1">
        <f t="shared" ca="1" si="273"/>
        <v>0</v>
      </c>
      <c r="H1518" s="1">
        <f ca="1">IF(AND(G1517&gt;0,G1518&gt;G1517,NOT(ISERROR(MATCH(G1517,D:D,0)))),H1517+1,H1517)</f>
        <v>0</v>
      </c>
      <c r="I1518" s="1">
        <f t="shared" ca="1" si="263"/>
        <v>0</v>
      </c>
      <c r="J1518" s="7" t="str">
        <f t="shared" ca="1" si="264"/>
        <v/>
      </c>
      <c r="K1518" s="1" t="str">
        <f ca="1">IF(J1518="Linea_para_MAIL_creada_por_LuXML",IF(ISERROR(MATCH(INDIRECT(ADDRESS(ROW()-G1518,7)),D:D,0)),J1518,INDIRECT(ADDRESS(MATCH(INDIRECT(ADDRESS(ROW()-G1518,7)),D:D,0),1))),J1518)</f>
        <v/>
      </c>
      <c r="L1518" s="7">
        <f t="shared" ca="1" si="274"/>
        <v>0</v>
      </c>
      <c r="M1518" s="7" t="str">
        <f t="shared" ca="1" si="267"/>
        <v/>
      </c>
      <c r="N1518" s="7">
        <f t="shared" ca="1" si="266"/>
        <v>0</v>
      </c>
      <c r="O1518" s="9" t="str">
        <f ca="1">IF(N1518&gt;-1,INDIRECT(ADDRESS(ROW(),13)),IF(N1518&lt;N1517,CONCATENATE("&lt;page-count count=",CHAR(34),1+LARGE(N:N,1)-LARGE(N:N,2),CHAR(34),"/&gt;"),INDIRECT(ADDRESS(ROW()-1,13))))</f>
        <v/>
      </c>
      <c r="P1518" s="1">
        <f>IF(ROW()&lt;$S$4+2,IF('XML a procesar'!A1517="",P1517,IF(MID('XML a procesar'!A1517,1,1)="&lt;",P1517,P1517+1)),P1517)</f>
        <v>1</v>
      </c>
    </row>
    <row r="1519" spans="1:16" x14ac:dyDescent="0.25">
      <c r="A1519" s="1" t="str">
        <f>IF('XML a procesar'!A1518&gt;0,'XML a procesar'!A1518,"")</f>
        <v/>
      </c>
      <c r="B1519" s="7">
        <f t="shared" si="268"/>
        <v>0</v>
      </c>
      <c r="C1519" s="1">
        <f t="shared" si="269"/>
        <v>0</v>
      </c>
      <c r="D1519" s="1">
        <f t="shared" si="270"/>
        <v>0</v>
      </c>
      <c r="E1519" s="1">
        <f t="shared" si="271"/>
        <v>0</v>
      </c>
      <c r="F1519" s="1" t="str">
        <f t="shared" ca="1" si="272"/>
        <v/>
      </c>
      <c r="G1519" s="1">
        <f t="shared" ca="1" si="273"/>
        <v>0</v>
      </c>
      <c r="H1519" s="1">
        <f ca="1">IF(AND(G1518&gt;0,G1519&gt;G1518,NOT(ISERROR(MATCH(G1518,D:D,0)))),H1518+1,H1518)</f>
        <v>0</v>
      </c>
      <c r="I1519" s="1">
        <f t="shared" ca="1" si="263"/>
        <v>0</v>
      </c>
      <c r="J1519" s="7" t="str">
        <f t="shared" ca="1" si="264"/>
        <v/>
      </c>
      <c r="K1519" s="1" t="str">
        <f ca="1">IF(J1519="Linea_para_MAIL_creada_por_LuXML",IF(ISERROR(MATCH(INDIRECT(ADDRESS(ROW()-G1519,7)),D:D,0)),J1519,INDIRECT(ADDRESS(MATCH(INDIRECT(ADDRESS(ROW()-G1519,7)),D:D,0),1))),J1519)</f>
        <v/>
      </c>
      <c r="L1519" s="7">
        <f t="shared" ca="1" si="274"/>
        <v>0</v>
      </c>
      <c r="M1519" s="7" t="str">
        <f t="shared" ca="1" si="267"/>
        <v/>
      </c>
      <c r="N1519" s="7">
        <f t="shared" ca="1" si="266"/>
        <v>0</v>
      </c>
      <c r="O1519" s="9" t="str">
        <f ca="1">IF(N1519&gt;-1,INDIRECT(ADDRESS(ROW(),13)),IF(N1519&lt;N1518,CONCATENATE("&lt;page-count count=",CHAR(34),1+LARGE(N:N,1)-LARGE(N:N,2),CHAR(34),"/&gt;"),INDIRECT(ADDRESS(ROW()-1,13))))</f>
        <v/>
      </c>
      <c r="P1519" s="1">
        <f>IF(ROW()&lt;$S$4+2,IF('XML a procesar'!A1518="",P1518,IF(MID('XML a procesar'!A1518,1,1)="&lt;",P1518,P1518+1)),P1518)</f>
        <v>1</v>
      </c>
    </row>
    <row r="1520" spans="1:16" x14ac:dyDescent="0.25">
      <c r="A1520" s="1" t="str">
        <f>IF('XML a procesar'!A1519&gt;0,'XML a procesar'!A1519,"")</f>
        <v/>
      </c>
      <c r="B1520" s="7">
        <f t="shared" si="268"/>
        <v>0</v>
      </c>
      <c r="C1520" s="1">
        <f t="shared" si="269"/>
        <v>0</v>
      </c>
      <c r="D1520" s="1">
        <f t="shared" si="270"/>
        <v>0</v>
      </c>
      <c r="E1520" s="1">
        <f t="shared" si="271"/>
        <v>0</v>
      </c>
      <c r="F1520" s="1" t="str">
        <f t="shared" ca="1" si="272"/>
        <v/>
      </c>
      <c r="G1520" s="1">
        <f t="shared" ca="1" si="273"/>
        <v>0</v>
      </c>
      <c r="H1520" s="1">
        <f ca="1">IF(AND(G1519&gt;0,G1520&gt;G1519,NOT(ISERROR(MATCH(G1519,D:D,0)))),H1519+1,H1519)</f>
        <v>0</v>
      </c>
      <c r="I1520" s="1">
        <f t="shared" ca="1" si="263"/>
        <v>0</v>
      </c>
      <c r="J1520" s="7" t="str">
        <f t="shared" ca="1" si="264"/>
        <v/>
      </c>
      <c r="K1520" s="1" t="str">
        <f ca="1">IF(J1520="Linea_para_MAIL_creada_por_LuXML",IF(ISERROR(MATCH(INDIRECT(ADDRESS(ROW()-G1520,7)),D:D,0)),J1520,INDIRECT(ADDRESS(MATCH(INDIRECT(ADDRESS(ROW()-G1520,7)),D:D,0),1))),J1520)</f>
        <v/>
      </c>
      <c r="L1520" s="7">
        <f t="shared" ca="1" si="274"/>
        <v>0</v>
      </c>
      <c r="M1520" s="7" t="str">
        <f t="shared" ca="1" si="267"/>
        <v/>
      </c>
      <c r="N1520" s="7">
        <f t="shared" ca="1" si="266"/>
        <v>0</v>
      </c>
      <c r="O1520" s="9" t="str">
        <f ca="1">IF(N1520&gt;-1,INDIRECT(ADDRESS(ROW(),13)),IF(N1520&lt;N1519,CONCATENATE("&lt;page-count count=",CHAR(34),1+LARGE(N:N,1)-LARGE(N:N,2),CHAR(34),"/&gt;"),INDIRECT(ADDRESS(ROW()-1,13))))</f>
        <v/>
      </c>
      <c r="P1520" s="1">
        <f>IF(ROW()&lt;$S$4+2,IF('XML a procesar'!A1519="",P1519,IF(MID('XML a procesar'!A1519,1,1)="&lt;",P1519,P1519+1)),P1519)</f>
        <v>1</v>
      </c>
    </row>
    <row r="1521" spans="1:16" x14ac:dyDescent="0.25">
      <c r="A1521" s="1" t="str">
        <f>IF('XML a procesar'!A1520&gt;0,'XML a procesar'!A1520,"")</f>
        <v/>
      </c>
      <c r="B1521" s="7">
        <f t="shared" si="268"/>
        <v>0</v>
      </c>
      <c r="C1521" s="1">
        <f t="shared" si="269"/>
        <v>0</v>
      </c>
      <c r="D1521" s="1">
        <f t="shared" si="270"/>
        <v>0</v>
      </c>
      <c r="E1521" s="1">
        <f t="shared" si="271"/>
        <v>0</v>
      </c>
      <c r="F1521" s="1" t="str">
        <f t="shared" ca="1" si="272"/>
        <v/>
      </c>
      <c r="G1521" s="1">
        <f t="shared" ca="1" si="273"/>
        <v>0</v>
      </c>
      <c r="H1521" s="1">
        <f ca="1">IF(AND(G1520&gt;0,G1521&gt;G1520,NOT(ISERROR(MATCH(G1520,D:D,0)))),H1520+1,H1520)</f>
        <v>0</v>
      </c>
      <c r="I1521" s="1">
        <f t="shared" ca="1" si="263"/>
        <v>0</v>
      </c>
      <c r="J1521" s="7" t="str">
        <f t="shared" ca="1" si="264"/>
        <v/>
      </c>
      <c r="K1521" s="1" t="str">
        <f ca="1">IF(J1521="Linea_para_MAIL_creada_por_LuXML",IF(ISERROR(MATCH(INDIRECT(ADDRESS(ROW()-G1521,7)),D:D,0)),J1521,INDIRECT(ADDRESS(MATCH(INDIRECT(ADDRESS(ROW()-G1521,7)),D:D,0),1))),J1521)</f>
        <v/>
      </c>
      <c r="L1521" s="7">
        <f t="shared" ca="1" si="274"/>
        <v>0</v>
      </c>
      <c r="M1521" s="7" t="str">
        <f t="shared" ca="1" si="267"/>
        <v/>
      </c>
      <c r="N1521" s="7">
        <f t="shared" ca="1" si="266"/>
        <v>0</v>
      </c>
      <c r="O1521" s="9" t="str">
        <f ca="1">IF(N1521&gt;-1,INDIRECT(ADDRESS(ROW(),13)),IF(N1521&lt;N1520,CONCATENATE("&lt;page-count count=",CHAR(34),1+LARGE(N:N,1)-LARGE(N:N,2),CHAR(34),"/&gt;"),INDIRECT(ADDRESS(ROW()-1,13))))</f>
        <v/>
      </c>
      <c r="P1521" s="1">
        <f>IF(ROW()&lt;$S$4+2,IF('XML a procesar'!A1520="",P1520,IF(MID('XML a procesar'!A1520,1,1)="&lt;",P1520,P1520+1)),P1520)</f>
        <v>1</v>
      </c>
    </row>
    <row r="1522" spans="1:16" x14ac:dyDescent="0.25">
      <c r="A1522" s="1" t="str">
        <f>IF('XML a procesar'!A1521&gt;0,'XML a procesar'!A1521,"")</f>
        <v/>
      </c>
      <c r="B1522" s="7">
        <f t="shared" si="268"/>
        <v>0</v>
      </c>
      <c r="C1522" s="1">
        <f t="shared" si="269"/>
        <v>0</v>
      </c>
      <c r="D1522" s="1">
        <f t="shared" si="270"/>
        <v>0</v>
      </c>
      <c r="E1522" s="1">
        <f t="shared" si="271"/>
        <v>0</v>
      </c>
      <c r="F1522" s="1" t="str">
        <f t="shared" ca="1" si="272"/>
        <v/>
      </c>
      <c r="G1522" s="1">
        <f t="shared" ca="1" si="273"/>
        <v>0</v>
      </c>
      <c r="H1522" s="1">
        <f ca="1">IF(AND(G1521&gt;0,G1522&gt;G1521,NOT(ISERROR(MATCH(G1521,D:D,0)))),H1521+1,H1521)</f>
        <v>0</v>
      </c>
      <c r="I1522" s="1">
        <f t="shared" ca="1" si="263"/>
        <v>0</v>
      </c>
      <c r="J1522" s="7" t="str">
        <f t="shared" ca="1" si="264"/>
        <v/>
      </c>
      <c r="K1522" s="1" t="str">
        <f ca="1">IF(J1522="Linea_para_MAIL_creada_por_LuXML",IF(ISERROR(MATCH(INDIRECT(ADDRESS(ROW()-G1522,7)),D:D,0)),J1522,INDIRECT(ADDRESS(MATCH(INDIRECT(ADDRESS(ROW()-G1522,7)),D:D,0),1))),J1522)</f>
        <v/>
      </c>
      <c r="L1522" s="7">
        <f t="shared" ca="1" si="274"/>
        <v>0</v>
      </c>
      <c r="M1522" s="7" t="str">
        <f t="shared" ca="1" si="267"/>
        <v/>
      </c>
      <c r="N1522" s="7">
        <f t="shared" ca="1" si="266"/>
        <v>0</v>
      </c>
      <c r="O1522" s="9" t="str">
        <f ca="1">IF(N1522&gt;-1,INDIRECT(ADDRESS(ROW(),13)),IF(N1522&lt;N1521,CONCATENATE("&lt;page-count count=",CHAR(34),1+LARGE(N:N,1)-LARGE(N:N,2),CHAR(34),"/&gt;"),INDIRECT(ADDRESS(ROW()-1,13))))</f>
        <v/>
      </c>
      <c r="P1522" s="1">
        <f>IF(ROW()&lt;$S$4+2,IF('XML a procesar'!A1521="",P1521,IF(MID('XML a procesar'!A1521,1,1)="&lt;",P1521,P1521+1)),P1521)</f>
        <v>1</v>
      </c>
    </row>
    <row r="1523" spans="1:16" x14ac:dyDescent="0.25">
      <c r="A1523" s="1" t="str">
        <f>IF('XML a procesar'!A1522&gt;0,'XML a procesar'!A1522,"")</f>
        <v/>
      </c>
      <c r="B1523" s="7">
        <f t="shared" si="268"/>
        <v>0</v>
      </c>
      <c r="C1523" s="1">
        <f t="shared" si="269"/>
        <v>0</v>
      </c>
      <c r="D1523" s="1">
        <f t="shared" si="270"/>
        <v>0</v>
      </c>
      <c r="E1523" s="1">
        <f t="shared" si="271"/>
        <v>0</v>
      </c>
      <c r="F1523" s="1" t="str">
        <f t="shared" ca="1" si="272"/>
        <v/>
      </c>
      <c r="G1523" s="1">
        <f t="shared" ca="1" si="273"/>
        <v>0</v>
      </c>
      <c r="H1523" s="1">
        <f ca="1">IF(AND(G1522&gt;0,G1523&gt;G1522,NOT(ISERROR(MATCH(G1522,D:D,0)))),H1522+1,H1522)</f>
        <v>0</v>
      </c>
      <c r="I1523" s="1">
        <f t="shared" ca="1" si="263"/>
        <v>0</v>
      </c>
      <c r="J1523" s="7" t="str">
        <f t="shared" ca="1" si="264"/>
        <v/>
      </c>
      <c r="K1523" s="1" t="str">
        <f ca="1">IF(J1523="Linea_para_MAIL_creada_por_LuXML",IF(ISERROR(MATCH(INDIRECT(ADDRESS(ROW()-G1523,7)),D:D,0)),J1523,INDIRECT(ADDRESS(MATCH(INDIRECT(ADDRESS(ROW()-G1523,7)),D:D,0),1))),J1523)</f>
        <v/>
      </c>
      <c r="L1523" s="7">
        <f t="shared" ca="1" si="274"/>
        <v>0</v>
      </c>
      <c r="M1523" s="7" t="str">
        <f t="shared" ca="1" si="267"/>
        <v/>
      </c>
      <c r="N1523" s="7">
        <f t="shared" ca="1" si="266"/>
        <v>0</v>
      </c>
      <c r="O1523" s="9" t="str">
        <f ca="1">IF(N1523&gt;-1,INDIRECT(ADDRESS(ROW(),13)),IF(N1523&lt;N1522,CONCATENATE("&lt;page-count count=",CHAR(34),1+LARGE(N:N,1)-LARGE(N:N,2),CHAR(34),"/&gt;"),INDIRECT(ADDRESS(ROW()-1,13))))</f>
        <v/>
      </c>
      <c r="P1523" s="1">
        <f>IF(ROW()&lt;$S$4+2,IF('XML a procesar'!A1522="",P1522,IF(MID('XML a procesar'!A1522,1,1)="&lt;",P1522,P1522+1)),P1522)</f>
        <v>1</v>
      </c>
    </row>
    <row r="1524" spans="1:16" x14ac:dyDescent="0.25">
      <c r="A1524" s="1" t="str">
        <f>IF('XML a procesar'!A1523&gt;0,'XML a procesar'!A1523,"")</f>
        <v/>
      </c>
      <c r="B1524" s="7">
        <f t="shared" si="268"/>
        <v>0</v>
      </c>
      <c r="C1524" s="1">
        <f t="shared" si="269"/>
        <v>0</v>
      </c>
      <c r="D1524" s="1">
        <f t="shared" si="270"/>
        <v>0</v>
      </c>
      <c r="E1524" s="1">
        <f t="shared" si="271"/>
        <v>0</v>
      </c>
      <c r="F1524" s="1" t="str">
        <f t="shared" ca="1" si="272"/>
        <v/>
      </c>
      <c r="G1524" s="1">
        <f t="shared" ca="1" si="273"/>
        <v>0</v>
      </c>
      <c r="H1524" s="1">
        <f ca="1">IF(AND(G1523&gt;0,G1524&gt;G1523,NOT(ISERROR(MATCH(G1523,D:D,0)))),H1523+1,H1523)</f>
        <v>0</v>
      </c>
      <c r="I1524" s="1">
        <f t="shared" ca="1" si="263"/>
        <v>0</v>
      </c>
      <c r="J1524" s="7" t="str">
        <f t="shared" ca="1" si="264"/>
        <v/>
      </c>
      <c r="K1524" s="1" t="str">
        <f ca="1">IF(J1524="Linea_para_MAIL_creada_por_LuXML",IF(ISERROR(MATCH(INDIRECT(ADDRESS(ROW()-G1524,7)),D:D,0)),J1524,INDIRECT(ADDRESS(MATCH(INDIRECT(ADDRESS(ROW()-G1524,7)),D:D,0),1))),J1524)</f>
        <v/>
      </c>
      <c r="L1524" s="7">
        <f t="shared" ca="1" si="274"/>
        <v>0</v>
      </c>
      <c r="M1524" s="7" t="str">
        <f t="shared" ca="1" si="267"/>
        <v/>
      </c>
      <c r="N1524" s="7">
        <f t="shared" ca="1" si="266"/>
        <v>0</v>
      </c>
      <c r="O1524" s="9" t="str">
        <f ca="1">IF(N1524&gt;-1,INDIRECT(ADDRESS(ROW(),13)),IF(N1524&lt;N1523,CONCATENATE("&lt;page-count count=",CHAR(34),1+LARGE(N:N,1)-LARGE(N:N,2),CHAR(34),"/&gt;"),INDIRECT(ADDRESS(ROW()-1,13))))</f>
        <v/>
      </c>
      <c r="P1524" s="1">
        <f>IF(ROW()&lt;$S$4+2,IF('XML a procesar'!A1523="",P1523,IF(MID('XML a procesar'!A1523,1,1)="&lt;",P1523,P1523+1)),P1523)</f>
        <v>1</v>
      </c>
    </row>
    <row r="1525" spans="1:16" x14ac:dyDescent="0.25">
      <c r="A1525" s="1" t="str">
        <f>IF('XML a procesar'!A1524&gt;0,'XML a procesar'!A1524,"")</f>
        <v/>
      </c>
      <c r="B1525" s="7">
        <f t="shared" si="268"/>
        <v>0</v>
      </c>
      <c r="C1525" s="1">
        <f t="shared" si="269"/>
        <v>0</v>
      </c>
      <c r="D1525" s="1">
        <f t="shared" si="270"/>
        <v>0</v>
      </c>
      <c r="E1525" s="1">
        <f t="shared" si="271"/>
        <v>0</v>
      </c>
      <c r="F1525" s="1" t="str">
        <f t="shared" ca="1" si="272"/>
        <v/>
      </c>
      <c r="G1525" s="1">
        <f t="shared" ca="1" si="273"/>
        <v>0</v>
      </c>
      <c r="H1525" s="1">
        <f ca="1">IF(AND(G1524&gt;0,G1525&gt;G1524,NOT(ISERROR(MATCH(G1524,D:D,0)))),H1524+1,H1524)</f>
        <v>0</v>
      </c>
      <c r="I1525" s="1">
        <f t="shared" ca="1" si="263"/>
        <v>0</v>
      </c>
      <c r="J1525" s="7" t="str">
        <f t="shared" ca="1" si="264"/>
        <v/>
      </c>
      <c r="K1525" s="1" t="str">
        <f ca="1">IF(J1525="Linea_para_MAIL_creada_por_LuXML",IF(ISERROR(MATCH(INDIRECT(ADDRESS(ROW()-G1525,7)),D:D,0)),J1525,INDIRECT(ADDRESS(MATCH(INDIRECT(ADDRESS(ROW()-G1525,7)),D:D,0),1))),J1525)</f>
        <v/>
      </c>
      <c r="L1525" s="7">
        <f t="shared" ca="1" si="274"/>
        <v>0</v>
      </c>
      <c r="M1525" s="7" t="str">
        <f t="shared" ca="1" si="267"/>
        <v/>
      </c>
      <c r="N1525" s="7">
        <f t="shared" ca="1" si="266"/>
        <v>0</v>
      </c>
      <c r="O1525" s="9" t="str">
        <f ca="1">IF(N1525&gt;-1,INDIRECT(ADDRESS(ROW(),13)),IF(N1525&lt;N1524,CONCATENATE("&lt;page-count count=",CHAR(34),1+LARGE(N:N,1)-LARGE(N:N,2),CHAR(34),"/&gt;"),INDIRECT(ADDRESS(ROW()-1,13))))</f>
        <v/>
      </c>
      <c r="P1525" s="1">
        <f>IF(ROW()&lt;$S$4+2,IF('XML a procesar'!A1524="",P1524,IF(MID('XML a procesar'!A1524,1,1)="&lt;",P1524,P1524+1)),P1524)</f>
        <v>1</v>
      </c>
    </row>
    <row r="1526" spans="1:16" x14ac:dyDescent="0.25">
      <c r="A1526" s="1" t="str">
        <f>IF('XML a procesar'!A1525&gt;0,'XML a procesar'!A1525,"")</f>
        <v/>
      </c>
      <c r="B1526" s="7">
        <f t="shared" si="268"/>
        <v>0</v>
      </c>
      <c r="C1526" s="1">
        <f t="shared" si="269"/>
        <v>0</v>
      </c>
      <c r="D1526" s="1">
        <f t="shared" si="270"/>
        <v>0</v>
      </c>
      <c r="E1526" s="1">
        <f t="shared" si="271"/>
        <v>0</v>
      </c>
      <c r="F1526" s="1" t="str">
        <f t="shared" ca="1" si="272"/>
        <v/>
      </c>
      <c r="G1526" s="1">
        <f t="shared" ca="1" si="273"/>
        <v>0</v>
      </c>
      <c r="H1526" s="1">
        <f ca="1">IF(AND(G1525&gt;0,G1526&gt;G1525,NOT(ISERROR(MATCH(G1525,D:D,0)))),H1525+1,H1525)</f>
        <v>0</v>
      </c>
      <c r="I1526" s="1">
        <f t="shared" ca="1" si="263"/>
        <v>0</v>
      </c>
      <c r="J1526" s="7" t="str">
        <f t="shared" ca="1" si="264"/>
        <v/>
      </c>
      <c r="K1526" s="1" t="str">
        <f ca="1">IF(J1526="Linea_para_MAIL_creada_por_LuXML",IF(ISERROR(MATCH(INDIRECT(ADDRESS(ROW()-G1526,7)),D:D,0)),J1526,INDIRECT(ADDRESS(MATCH(INDIRECT(ADDRESS(ROW()-G1526,7)),D:D,0),1))),J1526)</f>
        <v/>
      </c>
      <c r="L1526" s="7">
        <f t="shared" ca="1" si="274"/>
        <v>0</v>
      </c>
      <c r="M1526" s="7" t="str">
        <f t="shared" ca="1" si="267"/>
        <v/>
      </c>
      <c r="N1526" s="7">
        <f t="shared" ca="1" si="266"/>
        <v>0</v>
      </c>
      <c r="O1526" s="9" t="str">
        <f ca="1">IF(N1526&gt;-1,INDIRECT(ADDRESS(ROW(),13)),IF(N1526&lt;N1525,CONCATENATE("&lt;page-count count=",CHAR(34),1+LARGE(N:N,1)-LARGE(N:N,2),CHAR(34),"/&gt;"),INDIRECT(ADDRESS(ROW()-1,13))))</f>
        <v/>
      </c>
      <c r="P1526" s="1">
        <f>IF(ROW()&lt;$S$4+2,IF('XML a procesar'!A1525="",P1525,IF(MID('XML a procesar'!A1525,1,1)="&lt;",P1525,P1525+1)),P1525)</f>
        <v>1</v>
      </c>
    </row>
    <row r="1527" spans="1:16" x14ac:dyDescent="0.25">
      <c r="A1527" s="1" t="str">
        <f>IF('XML a procesar'!A1526&gt;0,'XML a procesar'!A1526,"")</f>
        <v/>
      </c>
      <c r="B1527" s="7">
        <f t="shared" si="268"/>
        <v>0</v>
      </c>
      <c r="C1527" s="1">
        <f t="shared" si="269"/>
        <v>0</v>
      </c>
      <c r="D1527" s="1">
        <f t="shared" si="270"/>
        <v>0</v>
      </c>
      <c r="E1527" s="1">
        <f t="shared" si="271"/>
        <v>0</v>
      </c>
      <c r="F1527" s="1" t="str">
        <f t="shared" ca="1" si="272"/>
        <v/>
      </c>
      <c r="G1527" s="1">
        <f t="shared" ca="1" si="273"/>
        <v>0</v>
      </c>
      <c r="H1527" s="1">
        <f ca="1">IF(AND(G1526&gt;0,G1527&gt;G1526,NOT(ISERROR(MATCH(G1526,D:D,0)))),H1526+1,H1526)</f>
        <v>0</v>
      </c>
      <c r="I1527" s="1">
        <f t="shared" ca="1" si="263"/>
        <v>0</v>
      </c>
      <c r="J1527" s="7" t="str">
        <f t="shared" ca="1" si="264"/>
        <v/>
      </c>
      <c r="K1527" s="1" t="str">
        <f ca="1">IF(J1527="Linea_para_MAIL_creada_por_LuXML",IF(ISERROR(MATCH(INDIRECT(ADDRESS(ROW()-G1527,7)),D:D,0)),J1527,INDIRECT(ADDRESS(MATCH(INDIRECT(ADDRESS(ROW()-G1527,7)),D:D,0),1))),J1527)</f>
        <v/>
      </c>
      <c r="L1527" s="7">
        <f t="shared" ca="1" si="274"/>
        <v>0</v>
      </c>
      <c r="M1527" s="7" t="str">
        <f t="shared" ca="1" si="267"/>
        <v/>
      </c>
      <c r="N1527" s="7">
        <f t="shared" ca="1" si="266"/>
        <v>0</v>
      </c>
      <c r="O1527" s="9" t="str">
        <f ca="1">IF(N1527&gt;-1,INDIRECT(ADDRESS(ROW(),13)),IF(N1527&lt;N1526,CONCATENATE("&lt;page-count count=",CHAR(34),1+LARGE(N:N,1)-LARGE(N:N,2),CHAR(34),"/&gt;"),INDIRECT(ADDRESS(ROW()-1,13))))</f>
        <v/>
      </c>
      <c r="P1527" s="1">
        <f>IF(ROW()&lt;$S$4+2,IF('XML a procesar'!A1526="",P1526,IF(MID('XML a procesar'!A1526,1,1)="&lt;",P1526,P1526+1)),P1526)</f>
        <v>1</v>
      </c>
    </row>
    <row r="1528" spans="1:16" x14ac:dyDescent="0.25">
      <c r="A1528" s="1" t="str">
        <f>IF('XML a procesar'!A1527&gt;0,'XML a procesar'!A1527,"")</f>
        <v/>
      </c>
      <c r="B1528" s="7">
        <f t="shared" si="268"/>
        <v>0</v>
      </c>
      <c r="C1528" s="1">
        <f t="shared" si="269"/>
        <v>0</v>
      </c>
      <c r="D1528" s="1">
        <f t="shared" si="270"/>
        <v>0</v>
      </c>
      <c r="E1528" s="1">
        <f t="shared" si="271"/>
        <v>0</v>
      </c>
      <c r="F1528" s="1" t="str">
        <f t="shared" ca="1" si="272"/>
        <v/>
      </c>
      <c r="G1528" s="1">
        <f t="shared" ca="1" si="273"/>
        <v>0</v>
      </c>
      <c r="H1528" s="1">
        <f ca="1">IF(AND(G1527&gt;0,G1528&gt;G1527,NOT(ISERROR(MATCH(G1527,D:D,0)))),H1527+1,H1527)</f>
        <v>0</v>
      </c>
      <c r="I1528" s="1">
        <f t="shared" ca="1" si="263"/>
        <v>0</v>
      </c>
      <c r="J1528" s="7" t="str">
        <f t="shared" ca="1" si="264"/>
        <v/>
      </c>
      <c r="K1528" s="1" t="str">
        <f ca="1">IF(J1528="Linea_para_MAIL_creada_por_LuXML",IF(ISERROR(MATCH(INDIRECT(ADDRESS(ROW()-G1528,7)),D:D,0)),J1528,INDIRECT(ADDRESS(MATCH(INDIRECT(ADDRESS(ROW()-G1528,7)),D:D,0),1))),J1528)</f>
        <v/>
      </c>
      <c r="L1528" s="7">
        <f t="shared" ca="1" si="274"/>
        <v>0</v>
      </c>
      <c r="M1528" s="7" t="str">
        <f t="shared" ca="1" si="267"/>
        <v/>
      </c>
      <c r="N1528" s="7">
        <f t="shared" ca="1" si="266"/>
        <v>0</v>
      </c>
      <c r="O1528" s="9" t="str">
        <f ca="1">IF(N1528&gt;-1,INDIRECT(ADDRESS(ROW(),13)),IF(N1528&lt;N1527,CONCATENATE("&lt;page-count count=",CHAR(34),1+LARGE(N:N,1)-LARGE(N:N,2),CHAR(34),"/&gt;"),INDIRECT(ADDRESS(ROW()-1,13))))</f>
        <v/>
      </c>
      <c r="P1528" s="1">
        <f>IF(ROW()&lt;$S$4+2,IF('XML a procesar'!A1527="",P1527,IF(MID('XML a procesar'!A1527,1,1)="&lt;",P1527,P1527+1)),P1527)</f>
        <v>1</v>
      </c>
    </row>
    <row r="1529" spans="1:16" x14ac:dyDescent="0.25">
      <c r="A1529" s="1" t="str">
        <f>IF('XML a procesar'!A1528&gt;0,'XML a procesar'!A1528,"")</f>
        <v/>
      </c>
      <c r="B1529" s="7">
        <f t="shared" si="268"/>
        <v>0</v>
      </c>
      <c r="C1529" s="1">
        <f t="shared" si="269"/>
        <v>0</v>
      </c>
      <c r="D1529" s="1">
        <f t="shared" si="270"/>
        <v>0</v>
      </c>
      <c r="E1529" s="1">
        <f t="shared" si="271"/>
        <v>0</v>
      </c>
      <c r="F1529" s="1" t="str">
        <f t="shared" ca="1" si="272"/>
        <v/>
      </c>
      <c r="G1529" s="1">
        <f t="shared" ca="1" si="273"/>
        <v>0</v>
      </c>
      <c r="H1529" s="1">
        <f ca="1">IF(AND(G1528&gt;0,G1529&gt;G1528,NOT(ISERROR(MATCH(G1528,D:D,0)))),H1528+1,H1528)</f>
        <v>0</v>
      </c>
      <c r="I1529" s="1">
        <f t="shared" ca="1" si="263"/>
        <v>0</v>
      </c>
      <c r="J1529" s="7" t="str">
        <f t="shared" ca="1" si="264"/>
        <v/>
      </c>
      <c r="K1529" s="1" t="str">
        <f ca="1">IF(J1529="Linea_para_MAIL_creada_por_LuXML",IF(ISERROR(MATCH(INDIRECT(ADDRESS(ROW()-G1529,7)),D:D,0)),J1529,INDIRECT(ADDRESS(MATCH(INDIRECT(ADDRESS(ROW()-G1529,7)),D:D,0),1))),J1529)</f>
        <v/>
      </c>
      <c r="L1529" s="7">
        <f t="shared" ca="1" si="274"/>
        <v>0</v>
      </c>
      <c r="M1529" s="7" t="str">
        <f t="shared" ca="1" si="267"/>
        <v/>
      </c>
      <c r="N1529" s="7">
        <f t="shared" ca="1" si="266"/>
        <v>0</v>
      </c>
      <c r="O1529" s="9" t="str">
        <f ca="1">IF(N1529&gt;-1,INDIRECT(ADDRESS(ROW(),13)),IF(N1529&lt;N1528,CONCATENATE("&lt;page-count count=",CHAR(34),1+LARGE(N:N,1)-LARGE(N:N,2),CHAR(34),"/&gt;"),INDIRECT(ADDRESS(ROW()-1,13))))</f>
        <v/>
      </c>
      <c r="P1529" s="1">
        <f>IF(ROW()&lt;$S$4+2,IF('XML a procesar'!A1528="",P1528,IF(MID('XML a procesar'!A1528,1,1)="&lt;",P1528,P1528+1)),P1528)</f>
        <v>1</v>
      </c>
    </row>
    <row r="1530" spans="1:16" x14ac:dyDescent="0.25">
      <c r="A1530" s="1" t="str">
        <f>IF('XML a procesar'!A1529&gt;0,'XML a procesar'!A1529,"")</f>
        <v/>
      </c>
      <c r="B1530" s="7">
        <f t="shared" si="268"/>
        <v>0</v>
      </c>
      <c r="C1530" s="1">
        <f t="shared" si="269"/>
        <v>0</v>
      </c>
      <c r="D1530" s="1">
        <f t="shared" si="270"/>
        <v>0</v>
      </c>
      <c r="E1530" s="1">
        <f t="shared" si="271"/>
        <v>0</v>
      </c>
      <c r="F1530" s="1" t="str">
        <f t="shared" ca="1" si="272"/>
        <v/>
      </c>
      <c r="G1530" s="1">
        <f t="shared" ca="1" si="273"/>
        <v>0</v>
      </c>
      <c r="H1530" s="1">
        <f ca="1">IF(AND(G1529&gt;0,G1530&gt;G1529,NOT(ISERROR(MATCH(G1529,D:D,0)))),H1529+1,H1529)</f>
        <v>0</v>
      </c>
      <c r="I1530" s="1">
        <f t="shared" ca="1" si="263"/>
        <v>0</v>
      </c>
      <c r="J1530" s="7" t="str">
        <f t="shared" ca="1" si="264"/>
        <v/>
      </c>
      <c r="K1530" s="1" t="str">
        <f ca="1">IF(J1530="Linea_para_MAIL_creada_por_LuXML",IF(ISERROR(MATCH(INDIRECT(ADDRESS(ROW()-G1530,7)),D:D,0)),J1530,INDIRECT(ADDRESS(MATCH(INDIRECT(ADDRESS(ROW()-G1530,7)),D:D,0),1))),J1530)</f>
        <v/>
      </c>
      <c r="L1530" s="7">
        <f t="shared" ca="1" si="274"/>
        <v>0</v>
      </c>
      <c r="M1530" s="7" t="str">
        <f t="shared" ca="1" si="267"/>
        <v/>
      </c>
      <c r="N1530" s="7">
        <f t="shared" ca="1" si="266"/>
        <v>0</v>
      </c>
      <c r="O1530" s="9" t="str">
        <f ca="1">IF(N1530&gt;-1,INDIRECT(ADDRESS(ROW(),13)),IF(N1530&lt;N1529,CONCATENATE("&lt;page-count count=",CHAR(34),1+LARGE(N:N,1)-LARGE(N:N,2),CHAR(34),"/&gt;"),INDIRECT(ADDRESS(ROW()-1,13))))</f>
        <v/>
      </c>
      <c r="P1530" s="1">
        <f>IF(ROW()&lt;$S$4+2,IF('XML a procesar'!A1529="",P1529,IF(MID('XML a procesar'!A1529,1,1)="&lt;",P1529,P1529+1)),P1529)</f>
        <v>1</v>
      </c>
    </row>
    <row r="1531" spans="1:16" x14ac:dyDescent="0.25">
      <c r="A1531" s="1" t="str">
        <f>IF('XML a procesar'!A1530&gt;0,'XML a procesar'!A1530,"")</f>
        <v/>
      </c>
      <c r="B1531" s="7">
        <f t="shared" si="268"/>
        <v>0</v>
      </c>
      <c r="C1531" s="1">
        <f t="shared" si="269"/>
        <v>0</v>
      </c>
      <c r="D1531" s="1">
        <f t="shared" si="270"/>
        <v>0</v>
      </c>
      <c r="E1531" s="1">
        <f t="shared" si="271"/>
        <v>0</v>
      </c>
      <c r="F1531" s="1" t="str">
        <f t="shared" ca="1" si="272"/>
        <v/>
      </c>
      <c r="G1531" s="1">
        <f t="shared" ca="1" si="273"/>
        <v>0</v>
      </c>
      <c r="H1531" s="1">
        <f ca="1">IF(AND(G1530&gt;0,G1531&gt;G1530,NOT(ISERROR(MATCH(G1530,D:D,0)))),H1530+1,H1530)</f>
        <v>0</v>
      </c>
      <c r="I1531" s="1">
        <f t="shared" ca="1" si="263"/>
        <v>0</v>
      </c>
      <c r="J1531" s="7" t="str">
        <f t="shared" ca="1" si="264"/>
        <v/>
      </c>
      <c r="K1531" s="1" t="str">
        <f ca="1">IF(J1531="Linea_para_MAIL_creada_por_LuXML",IF(ISERROR(MATCH(INDIRECT(ADDRESS(ROW()-G1531,7)),D:D,0)),J1531,INDIRECT(ADDRESS(MATCH(INDIRECT(ADDRESS(ROW()-G1531,7)),D:D,0),1))),J1531)</f>
        <v/>
      </c>
      <c r="L1531" s="7">
        <f t="shared" ca="1" si="274"/>
        <v>0</v>
      </c>
      <c r="M1531" s="7" t="str">
        <f t="shared" ca="1" si="267"/>
        <v/>
      </c>
      <c r="N1531" s="7">
        <f t="shared" ca="1" si="266"/>
        <v>0</v>
      </c>
      <c r="O1531" s="9" t="str">
        <f ca="1">IF(N1531&gt;-1,INDIRECT(ADDRESS(ROW(),13)),IF(N1531&lt;N1530,CONCATENATE("&lt;page-count count=",CHAR(34),1+LARGE(N:N,1)-LARGE(N:N,2),CHAR(34),"/&gt;"),INDIRECT(ADDRESS(ROW()-1,13))))</f>
        <v/>
      </c>
      <c r="P1531" s="1">
        <f>IF(ROW()&lt;$S$4+2,IF('XML a procesar'!A1530="",P1530,IF(MID('XML a procesar'!A1530,1,1)="&lt;",P1530,P1530+1)),P1530)</f>
        <v>1</v>
      </c>
    </row>
    <row r="1532" spans="1:16" x14ac:dyDescent="0.25">
      <c r="A1532" s="1" t="str">
        <f>IF('XML a procesar'!A1531&gt;0,'XML a procesar'!A1531,"")</f>
        <v/>
      </c>
      <c r="B1532" s="7">
        <f t="shared" si="268"/>
        <v>0</v>
      </c>
      <c r="C1532" s="1">
        <f t="shared" si="269"/>
        <v>0</v>
      </c>
      <c r="D1532" s="1">
        <f t="shared" si="270"/>
        <v>0</v>
      </c>
      <c r="E1532" s="1">
        <f t="shared" si="271"/>
        <v>0</v>
      </c>
      <c r="F1532" s="1" t="str">
        <f t="shared" ca="1" si="272"/>
        <v/>
      </c>
      <c r="G1532" s="1">
        <f t="shared" ca="1" si="273"/>
        <v>0</v>
      </c>
      <c r="H1532" s="1">
        <f ca="1">IF(AND(G1531&gt;0,G1532&gt;G1531,NOT(ISERROR(MATCH(G1531,D:D,0)))),H1531+1,H1531)</f>
        <v>0</v>
      </c>
      <c r="I1532" s="1">
        <f t="shared" ca="1" si="263"/>
        <v>0</v>
      </c>
      <c r="J1532" s="7" t="str">
        <f t="shared" ca="1" si="264"/>
        <v/>
      </c>
      <c r="K1532" s="1" t="str">
        <f ca="1">IF(J1532="Linea_para_MAIL_creada_por_LuXML",IF(ISERROR(MATCH(INDIRECT(ADDRESS(ROW()-G1532,7)),D:D,0)),J1532,INDIRECT(ADDRESS(MATCH(INDIRECT(ADDRESS(ROW()-G1532,7)),D:D,0),1))),J1532)</f>
        <v/>
      </c>
      <c r="L1532" s="7">
        <f t="shared" ca="1" si="274"/>
        <v>0</v>
      </c>
      <c r="M1532" s="7" t="str">
        <f t="shared" ca="1" si="267"/>
        <v/>
      </c>
      <c r="N1532" s="7">
        <f t="shared" ca="1" si="266"/>
        <v>0</v>
      </c>
      <c r="O1532" s="9" t="str">
        <f ca="1">IF(N1532&gt;-1,INDIRECT(ADDRESS(ROW(),13)),IF(N1532&lt;N1531,CONCATENATE("&lt;page-count count=",CHAR(34),1+LARGE(N:N,1)-LARGE(N:N,2),CHAR(34),"/&gt;"),INDIRECT(ADDRESS(ROW()-1,13))))</f>
        <v/>
      </c>
      <c r="P1532" s="1">
        <f>IF(ROW()&lt;$S$4+2,IF('XML a procesar'!A1531="",P1531,IF(MID('XML a procesar'!A1531,1,1)="&lt;",P1531,P1531+1)),P1531)</f>
        <v>1</v>
      </c>
    </row>
    <row r="1533" spans="1:16" x14ac:dyDescent="0.25">
      <c r="A1533" s="1" t="str">
        <f>IF('XML a procesar'!A1532&gt;0,'XML a procesar'!A1532,"")</f>
        <v/>
      </c>
      <c r="B1533" s="7">
        <f t="shared" si="268"/>
        <v>0</v>
      </c>
      <c r="C1533" s="1">
        <f t="shared" si="269"/>
        <v>0</v>
      </c>
      <c r="D1533" s="1">
        <f t="shared" si="270"/>
        <v>0</v>
      </c>
      <c r="E1533" s="1">
        <f t="shared" si="271"/>
        <v>0</v>
      </c>
      <c r="F1533" s="1" t="str">
        <f t="shared" ca="1" si="272"/>
        <v/>
      </c>
      <c r="G1533" s="1">
        <f t="shared" ca="1" si="273"/>
        <v>0</v>
      </c>
      <c r="H1533" s="1">
        <f ca="1">IF(AND(G1532&gt;0,G1533&gt;G1532,NOT(ISERROR(MATCH(G1532,D:D,0)))),H1532+1,H1532)</f>
        <v>0</v>
      </c>
      <c r="I1533" s="1">
        <f t="shared" ca="1" si="263"/>
        <v>0</v>
      </c>
      <c r="J1533" s="7" t="str">
        <f t="shared" ca="1" si="264"/>
        <v/>
      </c>
      <c r="K1533" s="1" t="str">
        <f ca="1">IF(J1533="Linea_para_MAIL_creada_por_LuXML",IF(ISERROR(MATCH(INDIRECT(ADDRESS(ROW()-G1533,7)),D:D,0)),J1533,INDIRECT(ADDRESS(MATCH(INDIRECT(ADDRESS(ROW()-G1533,7)),D:D,0),1))),J1533)</f>
        <v/>
      </c>
      <c r="L1533" s="7">
        <f t="shared" ca="1" si="274"/>
        <v>0</v>
      </c>
      <c r="M1533" s="7" t="str">
        <f t="shared" ca="1" si="267"/>
        <v/>
      </c>
      <c r="N1533" s="7">
        <f t="shared" ca="1" si="266"/>
        <v>0</v>
      </c>
      <c r="O1533" s="9" t="str">
        <f ca="1">IF(N1533&gt;-1,INDIRECT(ADDRESS(ROW(),13)),IF(N1533&lt;N1532,CONCATENATE("&lt;page-count count=",CHAR(34),1+LARGE(N:N,1)-LARGE(N:N,2),CHAR(34),"/&gt;"),INDIRECT(ADDRESS(ROW()-1,13))))</f>
        <v/>
      </c>
      <c r="P1533" s="1">
        <f>IF(ROW()&lt;$S$4+2,IF('XML a procesar'!A1532="",P1532,IF(MID('XML a procesar'!A1532,1,1)="&lt;",P1532,P1532+1)),P1532)</f>
        <v>1</v>
      </c>
    </row>
    <row r="1534" spans="1:16" x14ac:dyDescent="0.25">
      <c r="A1534" s="1" t="str">
        <f>IF('XML a procesar'!A1533&gt;0,'XML a procesar'!A1533,"")</f>
        <v/>
      </c>
      <c r="B1534" s="7">
        <f t="shared" si="268"/>
        <v>0</v>
      </c>
      <c r="C1534" s="1">
        <f t="shared" si="269"/>
        <v>0</v>
      </c>
      <c r="D1534" s="1">
        <f t="shared" si="270"/>
        <v>0</v>
      </c>
      <c r="E1534" s="1">
        <f t="shared" si="271"/>
        <v>0</v>
      </c>
      <c r="F1534" s="1" t="str">
        <f t="shared" ca="1" si="272"/>
        <v/>
      </c>
      <c r="G1534" s="1">
        <f t="shared" ca="1" si="273"/>
        <v>0</v>
      </c>
      <c r="H1534" s="1">
        <f ca="1">IF(AND(G1533&gt;0,G1534&gt;G1533,NOT(ISERROR(MATCH(G1533,D:D,0)))),H1533+1,H1533)</f>
        <v>0</v>
      </c>
      <c r="I1534" s="1">
        <f t="shared" ca="1" si="263"/>
        <v>0</v>
      </c>
      <c r="J1534" s="7" t="str">
        <f t="shared" ca="1" si="264"/>
        <v/>
      </c>
      <c r="K1534" s="1" t="str">
        <f ca="1">IF(J1534="Linea_para_MAIL_creada_por_LuXML",IF(ISERROR(MATCH(INDIRECT(ADDRESS(ROW()-G1534,7)),D:D,0)),J1534,INDIRECT(ADDRESS(MATCH(INDIRECT(ADDRESS(ROW()-G1534,7)),D:D,0),1))),J1534)</f>
        <v/>
      </c>
      <c r="L1534" s="7">
        <f t="shared" ca="1" si="274"/>
        <v>0</v>
      </c>
      <c r="M1534" s="7" t="str">
        <f t="shared" ca="1" si="267"/>
        <v/>
      </c>
      <c r="N1534" s="7">
        <f t="shared" ca="1" si="266"/>
        <v>0</v>
      </c>
      <c r="O1534" s="9" t="str">
        <f ca="1">IF(N1534&gt;-1,INDIRECT(ADDRESS(ROW(),13)),IF(N1534&lt;N1533,CONCATENATE("&lt;page-count count=",CHAR(34),1+LARGE(N:N,1)-LARGE(N:N,2),CHAR(34),"/&gt;"),INDIRECT(ADDRESS(ROW()-1,13))))</f>
        <v/>
      </c>
      <c r="P1534" s="1">
        <f>IF(ROW()&lt;$S$4+2,IF('XML a procesar'!A1533="",P1533,IF(MID('XML a procesar'!A1533,1,1)="&lt;",P1533,P1533+1)),P1533)</f>
        <v>1</v>
      </c>
    </row>
    <row r="1535" spans="1:16" x14ac:dyDescent="0.25">
      <c r="A1535" s="1" t="str">
        <f>IF('XML a procesar'!A1534&gt;0,'XML a procesar'!A1534,"")</f>
        <v/>
      </c>
      <c r="B1535" s="7">
        <f t="shared" si="268"/>
        <v>0</v>
      </c>
      <c r="C1535" s="1">
        <f t="shared" si="269"/>
        <v>0</v>
      </c>
      <c r="D1535" s="1">
        <f t="shared" si="270"/>
        <v>0</v>
      </c>
      <c r="E1535" s="1">
        <f t="shared" si="271"/>
        <v>0</v>
      </c>
      <c r="F1535" s="1" t="str">
        <f t="shared" ca="1" si="272"/>
        <v/>
      </c>
      <c r="G1535" s="1">
        <f t="shared" ca="1" si="273"/>
        <v>0</v>
      </c>
      <c r="H1535" s="1">
        <f ca="1">IF(AND(G1534&gt;0,G1535&gt;G1534,NOT(ISERROR(MATCH(G1534,D:D,0)))),H1534+1,H1534)</f>
        <v>0</v>
      </c>
      <c r="I1535" s="1">
        <f t="shared" ca="1" si="263"/>
        <v>0</v>
      </c>
      <c r="J1535" s="7" t="str">
        <f t="shared" ca="1" si="264"/>
        <v/>
      </c>
      <c r="K1535" s="1" t="str">
        <f ca="1">IF(J1535="Linea_para_MAIL_creada_por_LuXML",IF(ISERROR(MATCH(INDIRECT(ADDRESS(ROW()-G1535,7)),D:D,0)),J1535,INDIRECT(ADDRESS(MATCH(INDIRECT(ADDRESS(ROW()-G1535,7)),D:D,0),1))),J1535)</f>
        <v/>
      </c>
      <c r="L1535" s="7">
        <f t="shared" ca="1" si="274"/>
        <v>0</v>
      </c>
      <c r="M1535" s="7" t="str">
        <f t="shared" ca="1" si="267"/>
        <v/>
      </c>
      <c r="N1535" s="7">
        <f t="shared" ca="1" si="266"/>
        <v>0</v>
      </c>
      <c r="O1535" s="9" t="str">
        <f ca="1">IF(N1535&gt;-1,INDIRECT(ADDRESS(ROW(),13)),IF(N1535&lt;N1534,CONCATENATE("&lt;page-count count=",CHAR(34),1+LARGE(N:N,1)-LARGE(N:N,2),CHAR(34),"/&gt;"),INDIRECT(ADDRESS(ROW()-1,13))))</f>
        <v/>
      </c>
      <c r="P1535" s="1">
        <f>IF(ROW()&lt;$S$4+2,IF('XML a procesar'!A1534="",P1534,IF(MID('XML a procesar'!A1534,1,1)="&lt;",P1534,P1534+1)),P1534)</f>
        <v>1</v>
      </c>
    </row>
    <row r="1536" spans="1:16" x14ac:dyDescent="0.25">
      <c r="A1536" s="1" t="str">
        <f>IF('XML a procesar'!A1535&gt;0,'XML a procesar'!A1535,"")</f>
        <v/>
      </c>
      <c r="B1536" s="7">
        <f t="shared" si="268"/>
        <v>0</v>
      </c>
      <c r="C1536" s="1">
        <f t="shared" si="269"/>
        <v>0</v>
      </c>
      <c r="D1536" s="1">
        <f t="shared" si="270"/>
        <v>0</v>
      </c>
      <c r="E1536" s="1">
        <f t="shared" si="271"/>
        <v>0</v>
      </c>
      <c r="F1536" s="1" t="str">
        <f t="shared" ca="1" si="272"/>
        <v/>
      </c>
      <c r="G1536" s="1">
        <f t="shared" ca="1" si="273"/>
        <v>0</v>
      </c>
      <c r="H1536" s="1">
        <f ca="1">IF(AND(G1535&gt;0,G1536&gt;G1535,NOT(ISERROR(MATCH(G1535,D:D,0)))),H1535+1,H1535)</f>
        <v>0</v>
      </c>
      <c r="I1536" s="1">
        <f t="shared" ca="1" si="263"/>
        <v>0</v>
      </c>
      <c r="J1536" s="7" t="str">
        <f t="shared" ca="1" si="264"/>
        <v/>
      </c>
      <c r="K1536" s="1" t="str">
        <f ca="1">IF(J1536="Linea_para_MAIL_creada_por_LuXML",IF(ISERROR(MATCH(INDIRECT(ADDRESS(ROW()-G1536,7)),D:D,0)),J1536,INDIRECT(ADDRESS(MATCH(INDIRECT(ADDRESS(ROW()-G1536,7)),D:D,0),1))),J1536)</f>
        <v/>
      </c>
      <c r="L1536" s="7">
        <f t="shared" ca="1" si="274"/>
        <v>0</v>
      </c>
      <c r="M1536" s="7" t="str">
        <f t="shared" ca="1" si="267"/>
        <v/>
      </c>
      <c r="N1536" s="7">
        <f t="shared" ca="1" si="266"/>
        <v>0</v>
      </c>
      <c r="O1536" s="9" t="str">
        <f ca="1">IF(N1536&gt;-1,INDIRECT(ADDRESS(ROW(),13)),IF(N1536&lt;N1535,CONCATENATE("&lt;page-count count=",CHAR(34),1+LARGE(N:N,1)-LARGE(N:N,2),CHAR(34),"/&gt;"),INDIRECT(ADDRESS(ROW()-1,13))))</f>
        <v/>
      </c>
      <c r="P1536" s="1">
        <f>IF(ROW()&lt;$S$4+2,IF('XML a procesar'!A1535="",P1535,IF(MID('XML a procesar'!A1535,1,1)="&lt;",P1535,P1535+1)),P1535)</f>
        <v>1</v>
      </c>
    </row>
    <row r="1537" spans="1:16" x14ac:dyDescent="0.25">
      <c r="A1537" s="1" t="str">
        <f>IF('XML a procesar'!A1536&gt;0,'XML a procesar'!A1536,"")</f>
        <v/>
      </c>
      <c r="B1537" s="7">
        <f t="shared" si="268"/>
        <v>0</v>
      </c>
      <c r="C1537" s="1">
        <f t="shared" si="269"/>
        <v>0</v>
      </c>
      <c r="D1537" s="1">
        <f t="shared" si="270"/>
        <v>0</v>
      </c>
      <c r="E1537" s="1">
        <f t="shared" si="271"/>
        <v>0</v>
      </c>
      <c r="F1537" s="1" t="str">
        <f t="shared" ca="1" si="272"/>
        <v/>
      </c>
      <c r="G1537" s="1">
        <f t="shared" ca="1" si="273"/>
        <v>0</v>
      </c>
      <c r="H1537" s="1">
        <f ca="1">IF(AND(G1536&gt;0,G1537&gt;G1536,NOT(ISERROR(MATCH(G1536,D:D,0)))),H1536+1,H1536)</f>
        <v>0</v>
      </c>
      <c r="I1537" s="1">
        <f t="shared" ca="1" si="263"/>
        <v>0</v>
      </c>
      <c r="J1537" s="7" t="str">
        <f t="shared" ca="1" si="264"/>
        <v/>
      </c>
      <c r="K1537" s="1" t="str">
        <f ca="1">IF(J1537="Linea_para_MAIL_creada_por_LuXML",IF(ISERROR(MATCH(INDIRECT(ADDRESS(ROW()-G1537,7)),D:D,0)),J1537,INDIRECT(ADDRESS(MATCH(INDIRECT(ADDRESS(ROW()-G1537,7)),D:D,0),1))),J1537)</f>
        <v/>
      </c>
      <c r="L1537" s="7">
        <f t="shared" ca="1" si="274"/>
        <v>0</v>
      </c>
      <c r="M1537" s="7" t="str">
        <f t="shared" ca="1" si="267"/>
        <v/>
      </c>
      <c r="N1537" s="7">
        <f t="shared" ca="1" si="266"/>
        <v>0</v>
      </c>
      <c r="O1537" s="9" t="str">
        <f ca="1">IF(N1537&gt;-1,INDIRECT(ADDRESS(ROW(),13)),IF(N1537&lt;N1536,CONCATENATE("&lt;page-count count=",CHAR(34),1+LARGE(N:N,1)-LARGE(N:N,2),CHAR(34),"/&gt;"),INDIRECT(ADDRESS(ROW()-1,13))))</f>
        <v/>
      </c>
      <c r="P1537" s="1">
        <f>IF(ROW()&lt;$S$4+2,IF('XML a procesar'!A1536="",P1536,IF(MID('XML a procesar'!A1536,1,1)="&lt;",P1536,P1536+1)),P1536)</f>
        <v>1</v>
      </c>
    </row>
    <row r="1538" spans="1:16" x14ac:dyDescent="0.25">
      <c r="A1538" s="1" t="str">
        <f>IF('XML a procesar'!A1537&gt;0,'XML a procesar'!A1537,"")</f>
        <v/>
      </c>
      <c r="B1538" s="7">
        <f t="shared" si="268"/>
        <v>0</v>
      </c>
      <c r="C1538" s="1">
        <f t="shared" si="269"/>
        <v>0</v>
      </c>
      <c r="D1538" s="1">
        <f t="shared" si="270"/>
        <v>0</v>
      </c>
      <c r="E1538" s="1">
        <f t="shared" si="271"/>
        <v>0</v>
      </c>
      <c r="F1538" s="1" t="str">
        <f t="shared" ca="1" si="272"/>
        <v/>
      </c>
      <c r="G1538" s="1">
        <f t="shared" ca="1" si="273"/>
        <v>0</v>
      </c>
      <c r="H1538" s="1">
        <f ca="1">IF(AND(G1537&gt;0,G1538&gt;G1537,NOT(ISERROR(MATCH(G1537,D:D,0)))),H1537+1,H1537)</f>
        <v>0</v>
      </c>
      <c r="I1538" s="1">
        <f t="shared" ca="1" si="263"/>
        <v>0</v>
      </c>
      <c r="J1538" s="7" t="str">
        <f t="shared" ca="1" si="264"/>
        <v/>
      </c>
      <c r="K1538" s="1" t="str">
        <f ca="1">IF(J1538="Linea_para_MAIL_creada_por_LuXML",IF(ISERROR(MATCH(INDIRECT(ADDRESS(ROW()-G1538,7)),D:D,0)),J1538,INDIRECT(ADDRESS(MATCH(INDIRECT(ADDRESS(ROW()-G1538,7)),D:D,0),1))),J1538)</f>
        <v/>
      </c>
      <c r="L1538" s="7">
        <f t="shared" ca="1" si="274"/>
        <v>0</v>
      </c>
      <c r="M1538" s="7" t="str">
        <f t="shared" ca="1" si="267"/>
        <v/>
      </c>
      <c r="N1538" s="7">
        <f t="shared" ca="1" si="266"/>
        <v>0</v>
      </c>
      <c r="O1538" s="9" t="str">
        <f ca="1">IF(N1538&gt;-1,INDIRECT(ADDRESS(ROW(),13)),IF(N1538&lt;N1537,CONCATENATE("&lt;page-count count=",CHAR(34),1+LARGE(N:N,1)-LARGE(N:N,2),CHAR(34),"/&gt;"),INDIRECT(ADDRESS(ROW()-1,13))))</f>
        <v/>
      </c>
      <c r="P1538" s="1">
        <f>IF(ROW()&lt;$S$4+2,IF('XML a procesar'!A1537="",P1537,IF(MID('XML a procesar'!A1537,1,1)="&lt;",P1537,P1537+1)),P1537)</f>
        <v>1</v>
      </c>
    </row>
    <row r="1539" spans="1:16" x14ac:dyDescent="0.25">
      <c r="A1539" s="1" t="str">
        <f>IF('XML a procesar'!A1538&gt;0,'XML a procesar'!A1538,"")</f>
        <v/>
      </c>
      <c r="B1539" s="7">
        <f t="shared" si="268"/>
        <v>0</v>
      </c>
      <c r="C1539" s="1">
        <f t="shared" si="269"/>
        <v>0</v>
      </c>
      <c r="D1539" s="1">
        <f t="shared" si="270"/>
        <v>0</v>
      </c>
      <c r="E1539" s="1">
        <f t="shared" si="271"/>
        <v>0</v>
      </c>
      <c r="F1539" s="1" t="str">
        <f t="shared" ca="1" si="272"/>
        <v/>
      </c>
      <c r="G1539" s="1">
        <f t="shared" ca="1" si="273"/>
        <v>0</v>
      </c>
      <c r="H1539" s="1">
        <f ca="1">IF(AND(G1538&gt;0,G1539&gt;G1538,NOT(ISERROR(MATCH(G1538,D:D,0)))),H1538+1,H1538)</f>
        <v>0</v>
      </c>
      <c r="I1539" s="1">
        <f t="shared" ca="1" si="263"/>
        <v>0</v>
      </c>
      <c r="J1539" s="7" t="str">
        <f t="shared" ca="1" si="264"/>
        <v/>
      </c>
      <c r="K1539" s="1" t="str">
        <f ca="1">IF(J1539="Linea_para_MAIL_creada_por_LuXML",IF(ISERROR(MATCH(INDIRECT(ADDRESS(ROW()-G1539,7)),D:D,0)),J1539,INDIRECT(ADDRESS(MATCH(INDIRECT(ADDRESS(ROW()-G1539,7)),D:D,0),1))),J1539)</f>
        <v/>
      </c>
      <c r="L1539" s="7">
        <f t="shared" ca="1" si="274"/>
        <v>0</v>
      </c>
      <c r="M1539" s="7" t="str">
        <f t="shared" ca="1" si="267"/>
        <v/>
      </c>
      <c r="N1539" s="7">
        <f t="shared" ca="1" si="266"/>
        <v>0</v>
      </c>
      <c r="O1539" s="9" t="str">
        <f ca="1">IF(N1539&gt;-1,INDIRECT(ADDRESS(ROW(),13)),IF(N1539&lt;N1538,CONCATENATE("&lt;page-count count=",CHAR(34),1+LARGE(N:N,1)-LARGE(N:N,2),CHAR(34),"/&gt;"),INDIRECT(ADDRESS(ROW()-1,13))))</f>
        <v/>
      </c>
      <c r="P1539" s="1">
        <f>IF(ROW()&lt;$S$4+2,IF('XML a procesar'!A1538="",P1538,IF(MID('XML a procesar'!A1538,1,1)="&lt;",P1538,P1538+1)),P1538)</f>
        <v>1</v>
      </c>
    </row>
    <row r="1540" spans="1:16" x14ac:dyDescent="0.25">
      <c r="A1540" s="1" t="str">
        <f>IF('XML a procesar'!A1539&gt;0,'XML a procesar'!A1539,"")</f>
        <v/>
      </c>
      <c r="B1540" s="7">
        <f t="shared" si="268"/>
        <v>0</v>
      </c>
      <c r="C1540" s="1">
        <f t="shared" si="269"/>
        <v>0</v>
      </c>
      <c r="D1540" s="1">
        <f t="shared" si="270"/>
        <v>0</v>
      </c>
      <c r="E1540" s="1">
        <f t="shared" si="271"/>
        <v>0</v>
      </c>
      <c r="F1540" s="1" t="str">
        <f t="shared" ca="1" si="272"/>
        <v/>
      </c>
      <c r="G1540" s="1">
        <f t="shared" ca="1" si="273"/>
        <v>0</v>
      </c>
      <c r="H1540" s="1">
        <f ca="1">IF(AND(G1539&gt;0,G1540&gt;G1539,NOT(ISERROR(MATCH(G1539,D:D,0)))),H1539+1,H1539)</f>
        <v>0</v>
      </c>
      <c r="I1540" s="1">
        <f t="shared" ref="I1540:I1600" ca="1" si="275">INDIRECT(ADDRESS(ROW()-INDIRECT(ADDRESS(ROW()-H1540,8)),8))</f>
        <v>0</v>
      </c>
      <c r="J1540" s="7" t="str">
        <f t="shared" ref="J1540:J1600" ca="1" si="276">IF(J1539="Linea_para_MAIL_creada_por_LuXML","&lt;/aff&gt;",IF(I1540&gt;INDIRECT(ADDRESS(ROW()-I1540-1,8)),"Linea_para_MAIL_creada_por_LuXML",INDIRECT(ADDRESS(ROW()-I1540,6))))</f>
        <v/>
      </c>
      <c r="K1540" s="1" t="str">
        <f ca="1">IF(J1540="Linea_para_MAIL_creada_por_LuXML",IF(ISERROR(MATCH(INDIRECT(ADDRESS(ROW()-G1540,7)),D:D,0)),J1540,INDIRECT(ADDRESS(MATCH(INDIRECT(ADDRESS(ROW()-G1540,7)),D:D,0),1))),J1540)</f>
        <v/>
      </c>
      <c r="L1540" s="7">
        <f t="shared" ca="1" si="274"/>
        <v>0</v>
      </c>
      <c r="M1540" s="7" t="str">
        <f t="shared" ca="1" si="267"/>
        <v/>
      </c>
      <c r="N1540" s="7">
        <f t="shared" ref="N1540:N1600" ca="1" si="277">IF(N1539=-1,-1,IF(M1540="&lt;/counts&gt;",-1,IF(OR(LEFT(M1540,7)="&lt;fpage&gt;",LEFT(M1540,7)="&lt;lpage&gt;"),VALUE(MID(M1540,8,LEN(M1540)-15)),0)))</f>
        <v>0</v>
      </c>
      <c r="O1540" s="9" t="str">
        <f ca="1">IF(N1540&gt;-1,INDIRECT(ADDRESS(ROW(),13)),IF(N1540&lt;N1539,CONCATENATE("&lt;page-count count=",CHAR(34),1+LARGE(N:N,1)-LARGE(N:N,2),CHAR(34),"/&gt;"),INDIRECT(ADDRESS(ROW()-1,13))))</f>
        <v/>
      </c>
      <c r="P1540" s="1">
        <f>IF(ROW()&lt;$S$4+2,IF('XML a procesar'!A1539="",P1539,IF(MID('XML a procesar'!A1539,1,1)="&lt;",P1539,P1539+1)),P1539)</f>
        <v>1</v>
      </c>
    </row>
    <row r="1541" spans="1:16" x14ac:dyDescent="0.25">
      <c r="A1541" s="1" t="str">
        <f>IF('XML a procesar'!A1540&gt;0,'XML a procesar'!A1540,"")</f>
        <v/>
      </c>
      <c r="B1541" s="7">
        <f t="shared" si="268"/>
        <v>0</v>
      </c>
      <c r="C1541" s="1">
        <f t="shared" si="269"/>
        <v>0</v>
      </c>
      <c r="D1541" s="1">
        <f t="shared" si="270"/>
        <v>0</v>
      </c>
      <c r="E1541" s="1">
        <f t="shared" si="271"/>
        <v>0</v>
      </c>
      <c r="F1541" s="1" t="str">
        <f t="shared" ca="1" si="272"/>
        <v/>
      </c>
      <c r="G1541" s="1">
        <f t="shared" ca="1" si="273"/>
        <v>0</v>
      </c>
      <c r="H1541" s="1">
        <f ca="1">IF(AND(G1540&gt;0,G1541&gt;G1540,NOT(ISERROR(MATCH(G1540,D:D,0)))),H1540+1,H1540)</f>
        <v>0</v>
      </c>
      <c r="I1541" s="1">
        <f t="shared" ca="1" si="275"/>
        <v>0</v>
      </c>
      <c r="J1541" s="7" t="str">
        <f t="shared" ca="1" si="276"/>
        <v/>
      </c>
      <c r="K1541" s="1" t="str">
        <f ca="1">IF(J1541="Linea_para_MAIL_creada_por_LuXML",IF(ISERROR(MATCH(INDIRECT(ADDRESS(ROW()-G1541,7)),D:D,0)),J1541,INDIRECT(ADDRESS(MATCH(INDIRECT(ADDRESS(ROW()-G1541,7)),D:D,0),1))),J1541)</f>
        <v/>
      </c>
      <c r="L1541" s="7">
        <f t="shared" ca="1" si="274"/>
        <v>0</v>
      </c>
      <c r="M1541" s="7" t="str">
        <f t="shared" ca="1" si="267"/>
        <v/>
      </c>
      <c r="N1541" s="7">
        <f t="shared" ca="1" si="277"/>
        <v>0</v>
      </c>
      <c r="O1541" s="9" t="str">
        <f ca="1">IF(N1541&gt;-1,INDIRECT(ADDRESS(ROW(),13)),IF(N1541&lt;N1540,CONCATENATE("&lt;page-count count=",CHAR(34),1+LARGE(N:N,1)-LARGE(N:N,2),CHAR(34),"/&gt;"),INDIRECT(ADDRESS(ROW()-1,13))))</f>
        <v/>
      </c>
      <c r="P1541" s="1">
        <f>IF(ROW()&lt;$S$4+2,IF('XML a procesar'!A1540="",P1540,IF(MID('XML a procesar'!A1540,1,1)="&lt;",P1540,P1540+1)),P1540)</f>
        <v>1</v>
      </c>
    </row>
    <row r="1542" spans="1:16" x14ac:dyDescent="0.25">
      <c r="A1542" s="1" t="str">
        <f>IF('XML a procesar'!A1541&gt;0,'XML a procesar'!A1541,"")</f>
        <v/>
      </c>
      <c r="B1542" s="7">
        <f t="shared" si="268"/>
        <v>0</v>
      </c>
      <c r="C1542" s="1">
        <f t="shared" si="269"/>
        <v>0</v>
      </c>
      <c r="D1542" s="1">
        <f t="shared" si="270"/>
        <v>0</v>
      </c>
      <c r="E1542" s="1">
        <f t="shared" si="271"/>
        <v>0</v>
      </c>
      <c r="F1542" s="1" t="str">
        <f t="shared" ca="1" si="272"/>
        <v/>
      </c>
      <c r="G1542" s="1">
        <f t="shared" ca="1" si="273"/>
        <v>0</v>
      </c>
      <c r="H1542" s="1">
        <f ca="1">IF(AND(G1541&gt;0,G1542&gt;G1541,NOT(ISERROR(MATCH(G1541,D:D,0)))),H1541+1,H1541)</f>
        <v>0</v>
      </c>
      <c r="I1542" s="1">
        <f t="shared" ca="1" si="275"/>
        <v>0</v>
      </c>
      <c r="J1542" s="7" t="str">
        <f t="shared" ca="1" si="276"/>
        <v/>
      </c>
      <c r="K1542" s="1" t="str">
        <f ca="1">IF(J1542="Linea_para_MAIL_creada_por_LuXML",IF(ISERROR(MATCH(INDIRECT(ADDRESS(ROW()-G1542,7)),D:D,0)),J1542,INDIRECT(ADDRESS(MATCH(INDIRECT(ADDRESS(ROW()-G1542,7)),D:D,0),1))),J1542)</f>
        <v/>
      </c>
      <c r="L1542" s="7">
        <f t="shared" ca="1" si="274"/>
        <v>0</v>
      </c>
      <c r="M1542" s="7" t="str">
        <f t="shared" ref="M1542:M1600" ca="1" si="278">IF(L1542&gt;L1541,IF(L1542=1,CONCATENATE("&lt;fpage&gt;",$S$10,"&lt;/fpage&gt;"),CONCATENATE("&lt;lpage&gt;",$S$10+1,"&lt;/lpage&gt;")),IF(ISERROR(INDIRECT(ADDRESS(ROW()-L1542,11),1)),"",INDIRECT(ADDRESS(ROW()-L1542,11),1)))</f>
        <v/>
      </c>
      <c r="N1542" s="7">
        <f t="shared" ca="1" si="277"/>
        <v>0</v>
      </c>
      <c r="O1542" s="9" t="str">
        <f ca="1">IF(N1542&gt;-1,INDIRECT(ADDRESS(ROW(),13)),IF(N1542&lt;N1541,CONCATENATE("&lt;page-count count=",CHAR(34),1+LARGE(N:N,1)-LARGE(N:N,2),CHAR(34),"/&gt;"),INDIRECT(ADDRESS(ROW()-1,13))))</f>
        <v/>
      </c>
      <c r="P1542" s="1">
        <f>IF(ROW()&lt;$S$4+2,IF('XML a procesar'!A1541="",P1541,IF(MID('XML a procesar'!A1541,1,1)="&lt;",P1541,P1541+1)),P1541)</f>
        <v>1</v>
      </c>
    </row>
    <row r="1543" spans="1:16" x14ac:dyDescent="0.25">
      <c r="A1543" s="1" t="str">
        <f>IF('XML a procesar'!A1542&gt;0,'XML a procesar'!A1542,"")</f>
        <v/>
      </c>
      <c r="B1543" s="7">
        <f t="shared" si="268"/>
        <v>0</v>
      </c>
      <c r="C1543" s="1">
        <f t="shared" si="269"/>
        <v>0</v>
      </c>
      <c r="D1543" s="1">
        <f t="shared" si="270"/>
        <v>0</v>
      </c>
      <c r="E1543" s="1">
        <f t="shared" si="271"/>
        <v>0</v>
      </c>
      <c r="F1543" s="1" t="str">
        <f t="shared" ca="1" si="272"/>
        <v/>
      </c>
      <c r="G1543" s="1">
        <f t="shared" ca="1" si="273"/>
        <v>0</v>
      </c>
      <c r="H1543" s="1">
        <f ca="1">IF(AND(G1542&gt;0,G1543&gt;G1542,NOT(ISERROR(MATCH(G1542,D:D,0)))),H1542+1,H1542)</f>
        <v>0</v>
      </c>
      <c r="I1543" s="1">
        <f t="shared" ca="1" si="275"/>
        <v>0</v>
      </c>
      <c r="J1543" s="7" t="str">
        <f t="shared" ca="1" si="276"/>
        <v/>
      </c>
      <c r="K1543" s="1" t="str">
        <f ca="1">IF(J1543="Linea_para_MAIL_creada_por_LuXML",IF(ISERROR(MATCH(INDIRECT(ADDRESS(ROW()-G1543,7)),D:D,0)),J1543,INDIRECT(ADDRESS(MATCH(INDIRECT(ADDRESS(ROW()-G1543,7)),D:D,0),1))),J1543)</f>
        <v/>
      </c>
      <c r="L1543" s="7">
        <f t="shared" ca="1" si="274"/>
        <v>0</v>
      </c>
      <c r="M1543" s="7" t="str">
        <f t="shared" ca="1" si="278"/>
        <v/>
      </c>
      <c r="N1543" s="7">
        <f t="shared" ca="1" si="277"/>
        <v>0</v>
      </c>
      <c r="O1543" s="9" t="str">
        <f ca="1">IF(N1543&gt;-1,INDIRECT(ADDRESS(ROW(),13)),IF(N1543&lt;N1542,CONCATENATE("&lt;page-count count=",CHAR(34),1+LARGE(N:N,1)-LARGE(N:N,2),CHAR(34),"/&gt;"),INDIRECT(ADDRESS(ROW()-1,13))))</f>
        <v/>
      </c>
      <c r="P1543" s="1">
        <f>IF(ROW()&lt;$S$4+2,IF('XML a procesar'!A1542="",P1542,IF(MID('XML a procesar'!A1542,1,1)="&lt;",P1542,P1542+1)),P1542)</f>
        <v>1</v>
      </c>
    </row>
    <row r="1544" spans="1:16" x14ac:dyDescent="0.25">
      <c r="A1544" s="1" t="str">
        <f>IF('XML a procesar'!A1543&gt;0,'XML a procesar'!A1543,"")</f>
        <v/>
      </c>
      <c r="B1544" s="7">
        <f t="shared" si="268"/>
        <v>0</v>
      </c>
      <c r="C1544" s="1">
        <f t="shared" si="269"/>
        <v>0</v>
      </c>
      <c r="D1544" s="1">
        <f t="shared" si="270"/>
        <v>0</v>
      </c>
      <c r="E1544" s="1">
        <f t="shared" si="271"/>
        <v>0</v>
      </c>
      <c r="F1544" s="1" t="str">
        <f t="shared" ca="1" si="272"/>
        <v/>
      </c>
      <c r="G1544" s="1">
        <f t="shared" ca="1" si="273"/>
        <v>0</v>
      </c>
      <c r="H1544" s="1">
        <f ca="1">IF(AND(G1543&gt;0,G1544&gt;G1543,NOT(ISERROR(MATCH(G1543,D:D,0)))),H1543+1,H1543)</f>
        <v>0</v>
      </c>
      <c r="I1544" s="1">
        <f t="shared" ca="1" si="275"/>
        <v>0</v>
      </c>
      <c r="J1544" s="7" t="str">
        <f t="shared" ca="1" si="276"/>
        <v/>
      </c>
      <c r="K1544" s="1" t="str">
        <f ca="1">IF(J1544="Linea_para_MAIL_creada_por_LuXML",IF(ISERROR(MATCH(INDIRECT(ADDRESS(ROW()-G1544,7)),D:D,0)),J1544,INDIRECT(ADDRESS(MATCH(INDIRECT(ADDRESS(ROW()-G1544,7)),D:D,0),1))),J1544)</f>
        <v/>
      </c>
      <c r="L1544" s="7">
        <f t="shared" ca="1" si="274"/>
        <v>0</v>
      </c>
      <c r="M1544" s="7" t="str">
        <f t="shared" ca="1" si="278"/>
        <v/>
      </c>
      <c r="N1544" s="7">
        <f t="shared" ca="1" si="277"/>
        <v>0</v>
      </c>
      <c r="O1544" s="9" t="str">
        <f ca="1">IF(N1544&gt;-1,INDIRECT(ADDRESS(ROW(),13)),IF(N1544&lt;N1543,CONCATENATE("&lt;page-count count=",CHAR(34),1+LARGE(N:N,1)-LARGE(N:N,2),CHAR(34),"/&gt;"),INDIRECT(ADDRESS(ROW()-1,13))))</f>
        <v/>
      </c>
      <c r="P1544" s="1">
        <f>IF(ROW()&lt;$S$4+2,IF('XML a procesar'!A1543="",P1543,IF(MID('XML a procesar'!A1543,1,1)="&lt;",P1543,P1543+1)),P1543)</f>
        <v>1</v>
      </c>
    </row>
    <row r="1545" spans="1:16" x14ac:dyDescent="0.25">
      <c r="A1545" s="1" t="str">
        <f>IF('XML a procesar'!A1544&gt;0,'XML a procesar'!A1544,"")</f>
        <v/>
      </c>
      <c r="B1545" s="7">
        <f t="shared" si="268"/>
        <v>0</v>
      </c>
      <c r="C1545" s="1">
        <f t="shared" si="269"/>
        <v>0</v>
      </c>
      <c r="D1545" s="1">
        <f t="shared" si="270"/>
        <v>0</v>
      </c>
      <c r="E1545" s="1">
        <f t="shared" si="271"/>
        <v>0</v>
      </c>
      <c r="F1545" s="1" t="str">
        <f t="shared" ca="1" si="272"/>
        <v/>
      </c>
      <c r="G1545" s="1">
        <f t="shared" ca="1" si="273"/>
        <v>0</v>
      </c>
      <c r="H1545" s="1">
        <f ca="1">IF(AND(G1544&gt;0,G1545&gt;G1544,NOT(ISERROR(MATCH(G1544,D:D,0)))),H1544+1,H1544)</f>
        <v>0</v>
      </c>
      <c r="I1545" s="1">
        <f t="shared" ca="1" si="275"/>
        <v>0</v>
      </c>
      <c r="J1545" s="7" t="str">
        <f t="shared" ca="1" si="276"/>
        <v/>
      </c>
      <c r="K1545" s="1" t="str">
        <f ca="1">IF(J1545="Linea_para_MAIL_creada_por_LuXML",IF(ISERROR(MATCH(INDIRECT(ADDRESS(ROW()-G1545,7)),D:D,0)),J1545,INDIRECT(ADDRESS(MATCH(INDIRECT(ADDRESS(ROW()-G1545,7)),D:D,0),1))),J1545)</f>
        <v/>
      </c>
      <c r="L1545" s="7">
        <f t="shared" ca="1" si="274"/>
        <v>0</v>
      </c>
      <c r="M1545" s="7" t="str">
        <f t="shared" ca="1" si="278"/>
        <v/>
      </c>
      <c r="N1545" s="7">
        <f t="shared" ca="1" si="277"/>
        <v>0</v>
      </c>
      <c r="O1545" s="9" t="str">
        <f ca="1">IF(N1545&gt;-1,INDIRECT(ADDRESS(ROW(),13)),IF(N1545&lt;N1544,CONCATENATE("&lt;page-count count=",CHAR(34),1+LARGE(N:N,1)-LARGE(N:N,2),CHAR(34),"/&gt;"),INDIRECT(ADDRESS(ROW()-1,13))))</f>
        <v/>
      </c>
      <c r="P1545" s="1">
        <f>IF(ROW()&lt;$S$4+2,IF('XML a procesar'!A1544="",P1544,IF(MID('XML a procesar'!A1544,1,1)="&lt;",P1544,P1544+1)),P1544)</f>
        <v>1</v>
      </c>
    </row>
    <row r="1546" spans="1:16" x14ac:dyDescent="0.25">
      <c r="A1546" s="1" t="str">
        <f>IF('XML a procesar'!A1545&gt;0,'XML a procesar'!A1545,"")</f>
        <v/>
      </c>
      <c r="B1546" s="7">
        <f t="shared" si="268"/>
        <v>0</v>
      </c>
      <c r="C1546" s="1">
        <f t="shared" si="269"/>
        <v>0</v>
      </c>
      <c r="D1546" s="1">
        <f t="shared" si="270"/>
        <v>0</v>
      </c>
      <c r="E1546" s="1">
        <f t="shared" si="271"/>
        <v>0</v>
      </c>
      <c r="F1546" s="1" t="str">
        <f t="shared" ca="1" si="272"/>
        <v/>
      </c>
      <c r="G1546" s="1">
        <f t="shared" ca="1" si="273"/>
        <v>0</v>
      </c>
      <c r="H1546" s="1">
        <f ca="1">IF(AND(G1545&gt;0,G1546&gt;G1545,NOT(ISERROR(MATCH(G1545,D:D,0)))),H1545+1,H1545)</f>
        <v>0</v>
      </c>
      <c r="I1546" s="1">
        <f t="shared" ca="1" si="275"/>
        <v>0</v>
      </c>
      <c r="J1546" s="7" t="str">
        <f t="shared" ca="1" si="276"/>
        <v/>
      </c>
      <c r="K1546" s="1" t="str">
        <f ca="1">IF(J1546="Linea_para_MAIL_creada_por_LuXML",IF(ISERROR(MATCH(INDIRECT(ADDRESS(ROW()-G1546,7)),D:D,0)),J1546,INDIRECT(ADDRESS(MATCH(INDIRECT(ADDRESS(ROW()-G1546,7)),D:D,0),1))),J1546)</f>
        <v/>
      </c>
      <c r="L1546" s="7">
        <f t="shared" ca="1" si="274"/>
        <v>0</v>
      </c>
      <c r="M1546" s="7" t="str">
        <f t="shared" ca="1" si="278"/>
        <v/>
      </c>
      <c r="N1546" s="7">
        <f t="shared" ca="1" si="277"/>
        <v>0</v>
      </c>
      <c r="O1546" s="9" t="str">
        <f ca="1">IF(N1546&gt;-1,INDIRECT(ADDRESS(ROW(),13)),IF(N1546&lt;N1545,CONCATENATE("&lt;page-count count=",CHAR(34),1+LARGE(N:N,1)-LARGE(N:N,2),CHAR(34),"/&gt;"),INDIRECT(ADDRESS(ROW()-1,13))))</f>
        <v/>
      </c>
      <c r="P1546" s="1">
        <f>IF(ROW()&lt;$S$4+2,IF('XML a procesar'!A1545="",P1545,IF(MID('XML a procesar'!A1545,1,1)="&lt;",P1545,P1545+1)),P1545)</f>
        <v>1</v>
      </c>
    </row>
    <row r="1547" spans="1:16" x14ac:dyDescent="0.25">
      <c r="A1547" s="1" t="str">
        <f>IF('XML a procesar'!A1546&gt;0,'XML a procesar'!A1546,"")</f>
        <v/>
      </c>
      <c r="B1547" s="7">
        <f t="shared" si="268"/>
        <v>0</v>
      </c>
      <c r="C1547" s="1">
        <f t="shared" si="269"/>
        <v>0</v>
      </c>
      <c r="D1547" s="1">
        <f t="shared" si="270"/>
        <v>0</v>
      </c>
      <c r="E1547" s="1">
        <f t="shared" si="271"/>
        <v>0</v>
      </c>
      <c r="F1547" s="1" t="str">
        <f t="shared" ca="1" si="272"/>
        <v/>
      </c>
      <c r="G1547" s="1">
        <f t="shared" ca="1" si="273"/>
        <v>0</v>
      </c>
      <c r="H1547" s="1">
        <f ca="1">IF(AND(G1546&gt;0,G1547&gt;G1546,NOT(ISERROR(MATCH(G1546,D:D,0)))),H1546+1,H1546)</f>
        <v>0</v>
      </c>
      <c r="I1547" s="1">
        <f t="shared" ca="1" si="275"/>
        <v>0</v>
      </c>
      <c r="J1547" s="7" t="str">
        <f t="shared" ca="1" si="276"/>
        <v/>
      </c>
      <c r="K1547" s="1" t="str">
        <f ca="1">IF(J1547="Linea_para_MAIL_creada_por_LuXML",IF(ISERROR(MATCH(INDIRECT(ADDRESS(ROW()-G1547,7)),D:D,0)),J1547,INDIRECT(ADDRESS(MATCH(INDIRECT(ADDRESS(ROW()-G1547,7)),D:D,0),1))),J1547)</f>
        <v/>
      </c>
      <c r="L1547" s="7">
        <f t="shared" ca="1" si="274"/>
        <v>0</v>
      </c>
      <c r="M1547" s="7" t="str">
        <f t="shared" ca="1" si="278"/>
        <v/>
      </c>
      <c r="N1547" s="7">
        <f t="shared" ca="1" si="277"/>
        <v>0</v>
      </c>
      <c r="O1547" s="9" t="str">
        <f ca="1">IF(N1547&gt;-1,INDIRECT(ADDRESS(ROW(),13)),IF(N1547&lt;N1546,CONCATENATE("&lt;page-count count=",CHAR(34),1+LARGE(N:N,1)-LARGE(N:N,2),CHAR(34),"/&gt;"),INDIRECT(ADDRESS(ROW()-1,13))))</f>
        <v/>
      </c>
      <c r="P1547" s="1">
        <f>IF(ROW()&lt;$S$4+2,IF('XML a procesar'!A1546="",P1546,IF(MID('XML a procesar'!A1546,1,1)="&lt;",P1546,P1546+1)),P1546)</f>
        <v>1</v>
      </c>
    </row>
    <row r="1548" spans="1:16" x14ac:dyDescent="0.25">
      <c r="A1548" s="1" t="str">
        <f>IF('XML a procesar'!A1547&gt;0,'XML a procesar'!A1547,"")</f>
        <v/>
      </c>
      <c r="B1548" s="7">
        <f t="shared" si="268"/>
        <v>0</v>
      </c>
      <c r="C1548" s="1">
        <f t="shared" si="269"/>
        <v>0</v>
      </c>
      <c r="D1548" s="1">
        <f t="shared" si="270"/>
        <v>0</v>
      </c>
      <c r="E1548" s="1">
        <f t="shared" si="271"/>
        <v>0</v>
      </c>
      <c r="F1548" s="1" t="str">
        <f t="shared" ca="1" si="272"/>
        <v/>
      </c>
      <c r="G1548" s="1">
        <f t="shared" ca="1" si="273"/>
        <v>0</v>
      </c>
      <c r="H1548" s="1">
        <f ca="1">IF(AND(G1547&gt;0,G1548&gt;G1547,NOT(ISERROR(MATCH(G1547,D:D,0)))),H1547+1,H1547)</f>
        <v>0</v>
      </c>
      <c r="I1548" s="1">
        <f t="shared" ca="1" si="275"/>
        <v>0</v>
      </c>
      <c r="J1548" s="7" t="str">
        <f t="shared" ca="1" si="276"/>
        <v/>
      </c>
      <c r="K1548" s="1" t="str">
        <f ca="1">IF(J1548="Linea_para_MAIL_creada_por_LuXML",IF(ISERROR(MATCH(INDIRECT(ADDRESS(ROW()-G1548,7)),D:D,0)),J1548,INDIRECT(ADDRESS(MATCH(INDIRECT(ADDRESS(ROW()-G1548,7)),D:D,0),1))),J1548)</f>
        <v/>
      </c>
      <c r="L1548" s="7">
        <f t="shared" ca="1" si="274"/>
        <v>0</v>
      </c>
      <c r="M1548" s="7" t="str">
        <f t="shared" ca="1" si="278"/>
        <v/>
      </c>
      <c r="N1548" s="7">
        <f t="shared" ca="1" si="277"/>
        <v>0</v>
      </c>
      <c r="O1548" s="9" t="str">
        <f ca="1">IF(N1548&gt;-1,INDIRECT(ADDRESS(ROW(),13)),IF(N1548&lt;N1547,CONCATENATE("&lt;page-count count=",CHAR(34),1+LARGE(N:N,1)-LARGE(N:N,2),CHAR(34),"/&gt;"),INDIRECT(ADDRESS(ROW()-1,13))))</f>
        <v/>
      </c>
      <c r="P1548" s="1">
        <f>IF(ROW()&lt;$S$4+2,IF('XML a procesar'!A1547="",P1547,IF(MID('XML a procesar'!A1547,1,1)="&lt;",P1547,P1547+1)),P1547)</f>
        <v>1</v>
      </c>
    </row>
    <row r="1549" spans="1:16" x14ac:dyDescent="0.25">
      <c r="A1549" s="1" t="str">
        <f>IF('XML a procesar'!A1548&gt;0,'XML a procesar'!A1548,"")</f>
        <v/>
      </c>
      <c r="B1549" s="7">
        <f t="shared" si="268"/>
        <v>0</v>
      </c>
      <c r="C1549" s="1">
        <f t="shared" si="269"/>
        <v>0</v>
      </c>
      <c r="D1549" s="1">
        <f t="shared" si="270"/>
        <v>0</v>
      </c>
      <c r="E1549" s="1">
        <f t="shared" si="271"/>
        <v>0</v>
      </c>
      <c r="F1549" s="1" t="str">
        <f t="shared" ca="1" si="272"/>
        <v/>
      </c>
      <c r="G1549" s="1">
        <f t="shared" ca="1" si="273"/>
        <v>0</v>
      </c>
      <c r="H1549" s="1">
        <f ca="1">IF(AND(G1548&gt;0,G1549&gt;G1548,NOT(ISERROR(MATCH(G1548,D:D,0)))),H1548+1,H1548)</f>
        <v>0</v>
      </c>
      <c r="I1549" s="1">
        <f t="shared" ca="1" si="275"/>
        <v>0</v>
      </c>
      <c r="J1549" s="7" t="str">
        <f t="shared" ca="1" si="276"/>
        <v/>
      </c>
      <c r="K1549" s="1" t="str">
        <f ca="1">IF(J1549="Linea_para_MAIL_creada_por_LuXML",IF(ISERROR(MATCH(INDIRECT(ADDRESS(ROW()-G1549,7)),D:D,0)),J1549,INDIRECT(ADDRESS(MATCH(INDIRECT(ADDRESS(ROW()-G1549,7)),D:D,0),1))),J1549)</f>
        <v/>
      </c>
      <c r="L1549" s="7">
        <f t="shared" ca="1" si="274"/>
        <v>0</v>
      </c>
      <c r="M1549" s="7" t="str">
        <f t="shared" ca="1" si="278"/>
        <v/>
      </c>
      <c r="N1549" s="7">
        <f t="shared" ca="1" si="277"/>
        <v>0</v>
      </c>
      <c r="O1549" s="9" t="str">
        <f ca="1">IF(N1549&gt;-1,INDIRECT(ADDRESS(ROW(),13)),IF(N1549&lt;N1548,CONCATENATE("&lt;page-count count=",CHAR(34),1+LARGE(N:N,1)-LARGE(N:N,2),CHAR(34),"/&gt;"),INDIRECT(ADDRESS(ROW()-1,13))))</f>
        <v/>
      </c>
      <c r="P1549" s="1">
        <f>IF(ROW()&lt;$S$4+2,IF('XML a procesar'!A1548="",P1548,IF(MID('XML a procesar'!A1548,1,1)="&lt;",P1548,P1548+1)),P1548)</f>
        <v>1</v>
      </c>
    </row>
    <row r="1550" spans="1:16" x14ac:dyDescent="0.25">
      <c r="A1550" s="1" t="str">
        <f>IF('XML a procesar'!A1549&gt;0,'XML a procesar'!A1549,"")</f>
        <v/>
      </c>
      <c r="B1550" s="7">
        <f t="shared" si="268"/>
        <v>0</v>
      </c>
      <c r="C1550" s="1">
        <f t="shared" si="269"/>
        <v>0</v>
      </c>
      <c r="D1550" s="1">
        <f t="shared" si="270"/>
        <v>0</v>
      </c>
      <c r="E1550" s="1">
        <f t="shared" si="271"/>
        <v>0</v>
      </c>
      <c r="F1550" s="1" t="str">
        <f t="shared" ca="1" si="272"/>
        <v/>
      </c>
      <c r="G1550" s="1">
        <f t="shared" ca="1" si="273"/>
        <v>0</v>
      </c>
      <c r="H1550" s="1">
        <f ca="1">IF(AND(G1549&gt;0,G1550&gt;G1549,NOT(ISERROR(MATCH(G1549,D:D,0)))),H1549+1,H1549)</f>
        <v>0</v>
      </c>
      <c r="I1550" s="1">
        <f t="shared" ca="1" si="275"/>
        <v>0</v>
      </c>
      <c r="J1550" s="7" t="str">
        <f t="shared" ca="1" si="276"/>
        <v/>
      </c>
      <c r="K1550" s="1" t="str">
        <f ca="1">IF(J1550="Linea_para_MAIL_creada_por_LuXML",IF(ISERROR(MATCH(INDIRECT(ADDRESS(ROW()-G1550,7)),D:D,0)),J1550,INDIRECT(ADDRESS(MATCH(INDIRECT(ADDRESS(ROW()-G1550,7)),D:D,0),1))),J1550)</f>
        <v/>
      </c>
      <c r="L1550" s="7">
        <f t="shared" ca="1" si="274"/>
        <v>0</v>
      </c>
      <c r="M1550" s="7" t="str">
        <f t="shared" ca="1" si="278"/>
        <v/>
      </c>
      <c r="N1550" s="7">
        <f t="shared" ca="1" si="277"/>
        <v>0</v>
      </c>
      <c r="O1550" s="9" t="str">
        <f ca="1">IF(N1550&gt;-1,INDIRECT(ADDRESS(ROW(),13)),IF(N1550&lt;N1549,CONCATENATE("&lt;page-count count=",CHAR(34),1+LARGE(N:N,1)-LARGE(N:N,2),CHAR(34),"/&gt;"),INDIRECT(ADDRESS(ROW()-1,13))))</f>
        <v/>
      </c>
      <c r="P1550" s="1">
        <f>IF(ROW()&lt;$S$4+2,IF('XML a procesar'!A1549="",P1549,IF(MID('XML a procesar'!A1549,1,1)="&lt;",P1549,P1549+1)),P1549)</f>
        <v>1</v>
      </c>
    </row>
    <row r="1551" spans="1:16" x14ac:dyDescent="0.25">
      <c r="A1551" s="1" t="str">
        <f>IF('XML a procesar'!A1550&gt;0,'XML a procesar'!A1550,"")</f>
        <v/>
      </c>
      <c r="B1551" s="7">
        <f t="shared" si="268"/>
        <v>0</v>
      </c>
      <c r="C1551" s="1">
        <f t="shared" si="269"/>
        <v>0</v>
      </c>
      <c r="D1551" s="1">
        <f t="shared" si="270"/>
        <v>0</v>
      </c>
      <c r="E1551" s="1">
        <f t="shared" si="271"/>
        <v>0</v>
      </c>
      <c r="F1551" s="1" t="str">
        <f t="shared" ca="1" si="272"/>
        <v/>
      </c>
      <c r="G1551" s="1">
        <f t="shared" ca="1" si="273"/>
        <v>0</v>
      </c>
      <c r="H1551" s="1">
        <f ca="1">IF(AND(G1550&gt;0,G1551&gt;G1550,NOT(ISERROR(MATCH(G1550,D:D,0)))),H1550+1,H1550)</f>
        <v>0</v>
      </c>
      <c r="I1551" s="1">
        <f t="shared" ca="1" si="275"/>
        <v>0</v>
      </c>
      <c r="J1551" s="7" t="str">
        <f t="shared" ca="1" si="276"/>
        <v/>
      </c>
      <c r="K1551" s="1" t="str">
        <f ca="1">IF(J1551="Linea_para_MAIL_creada_por_LuXML",IF(ISERROR(MATCH(INDIRECT(ADDRESS(ROW()-G1551,7)),D:D,0)),J1551,INDIRECT(ADDRESS(MATCH(INDIRECT(ADDRESS(ROW()-G1551,7)),D:D,0),1))),J1551)</f>
        <v/>
      </c>
      <c r="L1551" s="7">
        <f t="shared" ca="1" si="274"/>
        <v>0</v>
      </c>
      <c r="M1551" s="7" t="str">
        <f t="shared" ca="1" si="278"/>
        <v/>
      </c>
      <c r="N1551" s="7">
        <f t="shared" ca="1" si="277"/>
        <v>0</v>
      </c>
      <c r="O1551" s="9" t="str">
        <f ca="1">IF(N1551&gt;-1,INDIRECT(ADDRESS(ROW(),13)),IF(N1551&lt;N1550,CONCATENATE("&lt;page-count count=",CHAR(34),1+LARGE(N:N,1)-LARGE(N:N,2),CHAR(34),"/&gt;"),INDIRECT(ADDRESS(ROW()-1,13))))</f>
        <v/>
      </c>
      <c r="P1551" s="1">
        <f>IF(ROW()&lt;$S$4+2,IF('XML a procesar'!A1550="",P1550,IF(MID('XML a procesar'!A1550,1,1)="&lt;",P1550,P1550+1)),P1550)</f>
        <v>1</v>
      </c>
    </row>
    <row r="1552" spans="1:16" x14ac:dyDescent="0.25">
      <c r="A1552" s="1" t="str">
        <f>IF('XML a procesar'!A1551&gt;0,'XML a procesar'!A1551,"")</f>
        <v/>
      </c>
      <c r="B1552" s="7">
        <f t="shared" si="268"/>
        <v>0</v>
      </c>
      <c r="C1552" s="1">
        <f t="shared" si="269"/>
        <v>0</v>
      </c>
      <c r="D1552" s="1">
        <f t="shared" si="270"/>
        <v>0</v>
      </c>
      <c r="E1552" s="1">
        <f t="shared" si="271"/>
        <v>0</v>
      </c>
      <c r="F1552" s="1" t="str">
        <f t="shared" ca="1" si="272"/>
        <v/>
      </c>
      <c r="G1552" s="1">
        <f t="shared" ca="1" si="273"/>
        <v>0</v>
      </c>
      <c r="H1552" s="1">
        <f ca="1">IF(AND(G1551&gt;0,G1552&gt;G1551,NOT(ISERROR(MATCH(G1551,D:D,0)))),H1551+1,H1551)</f>
        <v>0</v>
      </c>
      <c r="I1552" s="1">
        <f t="shared" ca="1" si="275"/>
        <v>0</v>
      </c>
      <c r="J1552" s="7" t="str">
        <f t="shared" ca="1" si="276"/>
        <v/>
      </c>
      <c r="K1552" s="1" t="str">
        <f ca="1">IF(J1552="Linea_para_MAIL_creada_por_LuXML",IF(ISERROR(MATCH(INDIRECT(ADDRESS(ROW()-G1552,7)),D:D,0)),J1552,INDIRECT(ADDRESS(MATCH(INDIRECT(ADDRESS(ROW()-G1552,7)),D:D,0),1))),J1552)</f>
        <v/>
      </c>
      <c r="L1552" s="7">
        <f t="shared" ca="1" si="274"/>
        <v>0</v>
      </c>
      <c r="M1552" s="7" t="str">
        <f t="shared" ca="1" si="278"/>
        <v/>
      </c>
      <c r="N1552" s="7">
        <f t="shared" ca="1" si="277"/>
        <v>0</v>
      </c>
      <c r="O1552" s="9" t="str">
        <f ca="1">IF(N1552&gt;-1,INDIRECT(ADDRESS(ROW(),13)),IF(N1552&lt;N1551,CONCATENATE("&lt;page-count count=",CHAR(34),1+LARGE(N:N,1)-LARGE(N:N,2),CHAR(34),"/&gt;"),INDIRECT(ADDRESS(ROW()-1,13))))</f>
        <v/>
      </c>
      <c r="P1552" s="1">
        <f>IF(ROW()&lt;$S$4+2,IF('XML a procesar'!A1551="",P1551,IF(MID('XML a procesar'!A1551,1,1)="&lt;",P1551,P1551+1)),P1551)</f>
        <v>1</v>
      </c>
    </row>
    <row r="1553" spans="1:16" x14ac:dyDescent="0.25">
      <c r="A1553" s="1" t="str">
        <f>IF('XML a procesar'!A1552&gt;0,'XML a procesar'!A1552,"")</f>
        <v/>
      </c>
      <c r="B1553" s="7">
        <f t="shared" si="268"/>
        <v>0</v>
      </c>
      <c r="C1553" s="1">
        <f t="shared" si="269"/>
        <v>0</v>
      </c>
      <c r="D1553" s="1">
        <f t="shared" si="270"/>
        <v>0</v>
      </c>
      <c r="E1553" s="1">
        <f t="shared" si="271"/>
        <v>0</v>
      </c>
      <c r="F1553" s="1" t="str">
        <f t="shared" ca="1" si="272"/>
        <v/>
      </c>
      <c r="G1553" s="1">
        <f t="shared" ca="1" si="273"/>
        <v>0</v>
      </c>
      <c r="H1553" s="1">
        <f ca="1">IF(AND(G1552&gt;0,G1553&gt;G1552,NOT(ISERROR(MATCH(G1552,D:D,0)))),H1552+1,H1552)</f>
        <v>0</v>
      </c>
      <c r="I1553" s="1">
        <f t="shared" ca="1" si="275"/>
        <v>0</v>
      </c>
      <c r="J1553" s="7" t="str">
        <f t="shared" ca="1" si="276"/>
        <v/>
      </c>
      <c r="K1553" s="1" t="str">
        <f ca="1">IF(J1553="Linea_para_MAIL_creada_por_LuXML",IF(ISERROR(MATCH(INDIRECT(ADDRESS(ROW()-G1553,7)),D:D,0)),J1553,INDIRECT(ADDRESS(MATCH(INDIRECT(ADDRESS(ROW()-G1553,7)),D:D,0),1))),J1553)</f>
        <v/>
      </c>
      <c r="L1553" s="7">
        <f t="shared" ca="1" si="274"/>
        <v>0</v>
      </c>
      <c r="M1553" s="7" t="str">
        <f t="shared" ca="1" si="278"/>
        <v/>
      </c>
      <c r="N1553" s="7">
        <f t="shared" ca="1" si="277"/>
        <v>0</v>
      </c>
      <c r="O1553" s="9" t="str">
        <f ca="1">IF(N1553&gt;-1,INDIRECT(ADDRESS(ROW(),13)),IF(N1553&lt;N1552,CONCATENATE("&lt;page-count count=",CHAR(34),1+LARGE(N:N,1)-LARGE(N:N,2),CHAR(34),"/&gt;"),INDIRECT(ADDRESS(ROW()-1,13))))</f>
        <v/>
      </c>
      <c r="P1553" s="1">
        <f>IF(ROW()&lt;$S$4+2,IF('XML a procesar'!A1552="",P1552,IF(MID('XML a procesar'!A1552,1,1)="&lt;",P1552,P1552+1)),P1552)</f>
        <v>1</v>
      </c>
    </row>
    <row r="1554" spans="1:16" x14ac:dyDescent="0.25">
      <c r="A1554" s="1" t="str">
        <f>IF('XML a procesar'!A1553&gt;0,'XML a procesar'!A1553,"")</f>
        <v/>
      </c>
      <c r="B1554" s="7">
        <f t="shared" si="268"/>
        <v>0</v>
      </c>
      <c r="C1554" s="1">
        <f t="shared" si="269"/>
        <v>0</v>
      </c>
      <c r="D1554" s="1">
        <f t="shared" si="270"/>
        <v>0</v>
      </c>
      <c r="E1554" s="1">
        <f t="shared" si="271"/>
        <v>0</v>
      </c>
      <c r="F1554" s="1" t="str">
        <f t="shared" ca="1" si="272"/>
        <v/>
      </c>
      <c r="G1554" s="1">
        <f t="shared" ca="1" si="273"/>
        <v>0</v>
      </c>
      <c r="H1554" s="1">
        <f ca="1">IF(AND(G1553&gt;0,G1554&gt;G1553,NOT(ISERROR(MATCH(G1553,D:D,0)))),H1553+1,H1553)</f>
        <v>0</v>
      </c>
      <c r="I1554" s="1">
        <f t="shared" ca="1" si="275"/>
        <v>0</v>
      </c>
      <c r="J1554" s="7" t="str">
        <f t="shared" ca="1" si="276"/>
        <v/>
      </c>
      <c r="K1554" s="1" t="str">
        <f ca="1">IF(J1554="Linea_para_MAIL_creada_por_LuXML",IF(ISERROR(MATCH(INDIRECT(ADDRESS(ROW()-G1554,7)),D:D,0)),J1554,INDIRECT(ADDRESS(MATCH(INDIRECT(ADDRESS(ROW()-G1554,7)),D:D,0),1))),J1554)</f>
        <v/>
      </c>
      <c r="L1554" s="7">
        <f t="shared" ca="1" si="274"/>
        <v>0</v>
      </c>
      <c r="M1554" s="7" t="str">
        <f t="shared" ca="1" si="278"/>
        <v/>
      </c>
      <c r="N1554" s="7">
        <f t="shared" ca="1" si="277"/>
        <v>0</v>
      </c>
      <c r="O1554" s="9" t="str">
        <f ca="1">IF(N1554&gt;-1,INDIRECT(ADDRESS(ROW(),13)),IF(N1554&lt;N1553,CONCATENATE("&lt;page-count count=",CHAR(34),1+LARGE(N:N,1)-LARGE(N:N,2),CHAR(34),"/&gt;"),INDIRECT(ADDRESS(ROW()-1,13))))</f>
        <v/>
      </c>
      <c r="P1554" s="1">
        <f>IF(ROW()&lt;$S$4+2,IF('XML a procesar'!A1553="",P1553,IF(MID('XML a procesar'!A1553,1,1)="&lt;",P1553,P1553+1)),P1553)</f>
        <v>1</v>
      </c>
    </row>
    <row r="1555" spans="1:16" x14ac:dyDescent="0.25">
      <c r="A1555" s="1" t="str">
        <f>IF('XML a procesar'!A1554&gt;0,'XML a procesar'!A1554,"")</f>
        <v/>
      </c>
      <c r="B1555" s="7">
        <f t="shared" si="268"/>
        <v>0</v>
      </c>
      <c r="C1555" s="1">
        <f t="shared" si="269"/>
        <v>0</v>
      </c>
      <c r="D1555" s="1">
        <f t="shared" si="270"/>
        <v>0</v>
      </c>
      <c r="E1555" s="1">
        <f t="shared" si="271"/>
        <v>0</v>
      </c>
      <c r="F1555" s="1" t="str">
        <f t="shared" ca="1" si="272"/>
        <v/>
      </c>
      <c r="G1555" s="1">
        <f t="shared" ca="1" si="273"/>
        <v>0</v>
      </c>
      <c r="H1555" s="1">
        <f ca="1">IF(AND(G1554&gt;0,G1555&gt;G1554,NOT(ISERROR(MATCH(G1554,D:D,0)))),H1554+1,H1554)</f>
        <v>0</v>
      </c>
      <c r="I1555" s="1">
        <f t="shared" ca="1" si="275"/>
        <v>0</v>
      </c>
      <c r="J1555" s="7" t="str">
        <f t="shared" ca="1" si="276"/>
        <v/>
      </c>
      <c r="K1555" s="1" t="str">
        <f ca="1">IF(J1555="Linea_para_MAIL_creada_por_LuXML",IF(ISERROR(MATCH(INDIRECT(ADDRESS(ROW()-G1555,7)),D:D,0)),J1555,INDIRECT(ADDRESS(MATCH(INDIRECT(ADDRESS(ROW()-G1555,7)),D:D,0),1))),J1555)</f>
        <v/>
      </c>
      <c r="L1555" s="7">
        <f t="shared" ca="1" si="274"/>
        <v>0</v>
      </c>
      <c r="M1555" s="7" t="str">
        <f t="shared" ca="1" si="278"/>
        <v/>
      </c>
      <c r="N1555" s="7">
        <f t="shared" ca="1" si="277"/>
        <v>0</v>
      </c>
      <c r="O1555" s="9" t="str">
        <f ca="1">IF(N1555&gt;-1,INDIRECT(ADDRESS(ROW(),13)),IF(N1555&lt;N1554,CONCATENATE("&lt;page-count count=",CHAR(34),1+LARGE(N:N,1)-LARGE(N:N,2),CHAR(34),"/&gt;"),INDIRECT(ADDRESS(ROW()-1,13))))</f>
        <v/>
      </c>
      <c r="P1555" s="1">
        <f>IF(ROW()&lt;$S$4+2,IF('XML a procesar'!A1554="",P1554,IF(MID('XML a procesar'!A1554,1,1)="&lt;",P1554,P1554+1)),P1554)</f>
        <v>1</v>
      </c>
    </row>
    <row r="1556" spans="1:16" x14ac:dyDescent="0.25">
      <c r="A1556" s="1" t="str">
        <f>IF('XML a procesar'!A1555&gt;0,'XML a procesar'!A1555,"")</f>
        <v/>
      </c>
      <c r="B1556" s="7">
        <f t="shared" si="268"/>
        <v>0</v>
      </c>
      <c r="C1556" s="1">
        <f t="shared" si="269"/>
        <v>0</v>
      </c>
      <c r="D1556" s="1">
        <f t="shared" si="270"/>
        <v>0</v>
      </c>
      <c r="E1556" s="1">
        <f t="shared" si="271"/>
        <v>0</v>
      </c>
      <c r="F1556" s="1" t="str">
        <f t="shared" ca="1" si="272"/>
        <v/>
      </c>
      <c r="G1556" s="1">
        <f t="shared" ca="1" si="273"/>
        <v>0</v>
      </c>
      <c r="H1556" s="1">
        <f ca="1">IF(AND(G1555&gt;0,G1556&gt;G1555,NOT(ISERROR(MATCH(G1555,D:D,0)))),H1555+1,H1555)</f>
        <v>0</v>
      </c>
      <c r="I1556" s="1">
        <f t="shared" ca="1" si="275"/>
        <v>0</v>
      </c>
      <c r="J1556" s="7" t="str">
        <f t="shared" ca="1" si="276"/>
        <v/>
      </c>
      <c r="K1556" s="1" t="str">
        <f ca="1">IF(J1556="Linea_para_MAIL_creada_por_LuXML",IF(ISERROR(MATCH(INDIRECT(ADDRESS(ROW()-G1556,7)),D:D,0)),J1556,INDIRECT(ADDRESS(MATCH(INDIRECT(ADDRESS(ROW()-G1556,7)),D:D,0),1))),J1556)</f>
        <v/>
      </c>
      <c r="L1556" s="7">
        <f t="shared" ca="1" si="274"/>
        <v>0</v>
      </c>
      <c r="M1556" s="7" t="str">
        <f t="shared" ca="1" si="278"/>
        <v/>
      </c>
      <c r="N1556" s="7">
        <f t="shared" ca="1" si="277"/>
        <v>0</v>
      </c>
      <c r="O1556" s="9" t="str">
        <f ca="1">IF(N1556&gt;-1,INDIRECT(ADDRESS(ROW(),13)),IF(N1556&lt;N1555,CONCATENATE("&lt;page-count count=",CHAR(34),1+LARGE(N:N,1)-LARGE(N:N,2),CHAR(34),"/&gt;"),INDIRECT(ADDRESS(ROW()-1,13))))</f>
        <v/>
      </c>
      <c r="P1556" s="1">
        <f>IF(ROW()&lt;$S$4+2,IF('XML a procesar'!A1555="",P1555,IF(MID('XML a procesar'!A1555,1,1)="&lt;",P1555,P1555+1)),P1555)</f>
        <v>1</v>
      </c>
    </row>
    <row r="1557" spans="1:16" x14ac:dyDescent="0.25">
      <c r="A1557" s="1" t="str">
        <f>IF('XML a procesar'!A1556&gt;0,'XML a procesar'!A1556,"")</f>
        <v/>
      </c>
      <c r="B1557" s="7">
        <f t="shared" si="268"/>
        <v>0</v>
      </c>
      <c r="C1557" s="1">
        <f t="shared" si="269"/>
        <v>0</v>
      </c>
      <c r="D1557" s="1">
        <f t="shared" si="270"/>
        <v>0</v>
      </c>
      <c r="E1557" s="1">
        <f t="shared" si="271"/>
        <v>0</v>
      </c>
      <c r="F1557" s="1" t="str">
        <f t="shared" ca="1" si="272"/>
        <v/>
      </c>
      <c r="G1557" s="1">
        <f t="shared" ca="1" si="273"/>
        <v>0</v>
      </c>
      <c r="H1557" s="1">
        <f ca="1">IF(AND(G1556&gt;0,G1557&gt;G1556,NOT(ISERROR(MATCH(G1556,D:D,0)))),H1556+1,H1556)</f>
        <v>0</v>
      </c>
      <c r="I1557" s="1">
        <f t="shared" ca="1" si="275"/>
        <v>0</v>
      </c>
      <c r="J1557" s="7" t="str">
        <f t="shared" ca="1" si="276"/>
        <v/>
      </c>
      <c r="K1557" s="1" t="str">
        <f ca="1">IF(J1557="Linea_para_MAIL_creada_por_LuXML",IF(ISERROR(MATCH(INDIRECT(ADDRESS(ROW()-G1557,7)),D:D,0)),J1557,INDIRECT(ADDRESS(MATCH(INDIRECT(ADDRESS(ROW()-G1557,7)),D:D,0),1))),J1557)</f>
        <v/>
      </c>
      <c r="L1557" s="7">
        <f t="shared" ca="1" si="274"/>
        <v>0</v>
      </c>
      <c r="M1557" s="7" t="str">
        <f t="shared" ca="1" si="278"/>
        <v/>
      </c>
      <c r="N1557" s="7">
        <f t="shared" ca="1" si="277"/>
        <v>0</v>
      </c>
      <c r="O1557" s="9" t="str">
        <f ca="1">IF(N1557&gt;-1,INDIRECT(ADDRESS(ROW(),13)),IF(N1557&lt;N1556,CONCATENATE("&lt;page-count count=",CHAR(34),1+LARGE(N:N,1)-LARGE(N:N,2),CHAR(34),"/&gt;"),INDIRECT(ADDRESS(ROW()-1,13))))</f>
        <v/>
      </c>
      <c r="P1557" s="1">
        <f>IF(ROW()&lt;$S$4+2,IF('XML a procesar'!A1556="",P1556,IF(MID('XML a procesar'!A1556,1,1)="&lt;",P1556,P1556+1)),P1556)</f>
        <v>1</v>
      </c>
    </row>
    <row r="1558" spans="1:16" x14ac:dyDescent="0.25">
      <c r="A1558" s="1" t="str">
        <f>IF('XML a procesar'!A1557&gt;0,'XML a procesar'!A1557,"")</f>
        <v/>
      </c>
      <c r="B1558" s="7">
        <f t="shared" si="268"/>
        <v>0</v>
      </c>
      <c r="C1558" s="1">
        <f t="shared" si="269"/>
        <v>0</v>
      </c>
      <c r="D1558" s="1">
        <f t="shared" si="270"/>
        <v>0</v>
      </c>
      <c r="E1558" s="1">
        <f t="shared" si="271"/>
        <v>0</v>
      </c>
      <c r="F1558" s="1" t="str">
        <f t="shared" ca="1" si="272"/>
        <v/>
      </c>
      <c r="G1558" s="1">
        <f t="shared" ca="1" si="273"/>
        <v>0</v>
      </c>
      <c r="H1558" s="1">
        <f ca="1">IF(AND(G1557&gt;0,G1558&gt;G1557,NOT(ISERROR(MATCH(G1557,D:D,0)))),H1557+1,H1557)</f>
        <v>0</v>
      </c>
      <c r="I1558" s="1">
        <f t="shared" ca="1" si="275"/>
        <v>0</v>
      </c>
      <c r="J1558" s="7" t="str">
        <f t="shared" ca="1" si="276"/>
        <v/>
      </c>
      <c r="K1558" s="1" t="str">
        <f ca="1">IF(J1558="Linea_para_MAIL_creada_por_LuXML",IF(ISERROR(MATCH(INDIRECT(ADDRESS(ROW()-G1558,7)),D:D,0)),J1558,INDIRECT(ADDRESS(MATCH(INDIRECT(ADDRESS(ROW()-G1558,7)),D:D,0),1))),J1558)</f>
        <v/>
      </c>
      <c r="L1558" s="7">
        <f t="shared" ca="1" si="274"/>
        <v>0</v>
      </c>
      <c r="M1558" s="7" t="str">
        <f t="shared" ca="1" si="278"/>
        <v/>
      </c>
      <c r="N1558" s="7">
        <f t="shared" ca="1" si="277"/>
        <v>0</v>
      </c>
      <c r="O1558" s="9" t="str">
        <f ca="1">IF(N1558&gt;-1,INDIRECT(ADDRESS(ROW(),13)),IF(N1558&lt;N1557,CONCATENATE("&lt;page-count count=",CHAR(34),1+LARGE(N:N,1)-LARGE(N:N,2),CHAR(34),"/&gt;"),INDIRECT(ADDRESS(ROW()-1,13))))</f>
        <v/>
      </c>
      <c r="P1558" s="1">
        <f>IF(ROW()&lt;$S$4+2,IF('XML a procesar'!A1557="",P1557,IF(MID('XML a procesar'!A1557,1,1)="&lt;",P1557,P1557+1)),P1557)</f>
        <v>1</v>
      </c>
    </row>
    <row r="1559" spans="1:16" x14ac:dyDescent="0.25">
      <c r="A1559" s="1" t="str">
        <f>IF('XML a procesar'!A1558&gt;0,'XML a procesar'!A1558,"")</f>
        <v/>
      </c>
      <c r="B1559" s="7">
        <f t="shared" si="268"/>
        <v>0</v>
      </c>
      <c r="C1559" s="1">
        <f t="shared" si="269"/>
        <v>0</v>
      </c>
      <c r="D1559" s="1">
        <f t="shared" si="270"/>
        <v>0</v>
      </c>
      <c r="E1559" s="1">
        <f t="shared" si="271"/>
        <v>0</v>
      </c>
      <c r="F1559" s="1" t="str">
        <f t="shared" ca="1" si="272"/>
        <v/>
      </c>
      <c r="G1559" s="1">
        <f t="shared" ca="1" si="273"/>
        <v>0</v>
      </c>
      <c r="H1559" s="1">
        <f ca="1">IF(AND(G1558&gt;0,G1559&gt;G1558,NOT(ISERROR(MATCH(G1558,D:D,0)))),H1558+1,H1558)</f>
        <v>0</v>
      </c>
      <c r="I1559" s="1">
        <f t="shared" ca="1" si="275"/>
        <v>0</v>
      </c>
      <c r="J1559" s="7" t="str">
        <f t="shared" ca="1" si="276"/>
        <v/>
      </c>
      <c r="K1559" s="1" t="str">
        <f ca="1">IF(J1559="Linea_para_MAIL_creada_por_LuXML",IF(ISERROR(MATCH(INDIRECT(ADDRESS(ROW()-G1559,7)),D:D,0)),J1559,INDIRECT(ADDRESS(MATCH(INDIRECT(ADDRESS(ROW()-G1559,7)),D:D,0),1))),J1559)</f>
        <v/>
      </c>
      <c r="L1559" s="7">
        <f t="shared" ca="1" si="274"/>
        <v>0</v>
      </c>
      <c r="M1559" s="7" t="str">
        <f t="shared" ca="1" si="278"/>
        <v/>
      </c>
      <c r="N1559" s="7">
        <f t="shared" ca="1" si="277"/>
        <v>0</v>
      </c>
      <c r="O1559" s="9" t="str">
        <f ca="1">IF(N1559&gt;-1,INDIRECT(ADDRESS(ROW(),13)),IF(N1559&lt;N1558,CONCATENATE("&lt;page-count count=",CHAR(34),1+LARGE(N:N,1)-LARGE(N:N,2),CHAR(34),"/&gt;"),INDIRECT(ADDRESS(ROW()-1,13))))</f>
        <v/>
      </c>
      <c r="P1559" s="1">
        <f>IF(ROW()&lt;$S$4+2,IF('XML a procesar'!A1558="",P1558,IF(MID('XML a procesar'!A1558,1,1)="&lt;",P1558,P1558+1)),P1558)</f>
        <v>1</v>
      </c>
    </row>
    <row r="1560" spans="1:16" x14ac:dyDescent="0.25">
      <c r="A1560" s="1" t="str">
        <f>IF('XML a procesar'!A1559&gt;0,'XML a procesar'!A1559,"")</f>
        <v/>
      </c>
      <c r="B1560" s="7">
        <f t="shared" si="268"/>
        <v>0</v>
      </c>
      <c r="C1560" s="1">
        <f t="shared" si="269"/>
        <v>0</v>
      </c>
      <c r="D1560" s="1">
        <f t="shared" si="270"/>
        <v>0</v>
      </c>
      <c r="E1560" s="1">
        <f t="shared" si="271"/>
        <v>0</v>
      </c>
      <c r="F1560" s="1" t="str">
        <f t="shared" ca="1" si="272"/>
        <v/>
      </c>
      <c r="G1560" s="1">
        <f t="shared" ca="1" si="273"/>
        <v>0</v>
      </c>
      <c r="H1560" s="1">
        <f ca="1">IF(AND(G1559&gt;0,G1560&gt;G1559,NOT(ISERROR(MATCH(G1559,D:D,0)))),H1559+1,H1559)</f>
        <v>0</v>
      </c>
      <c r="I1560" s="1">
        <f t="shared" ca="1" si="275"/>
        <v>0</v>
      </c>
      <c r="J1560" s="7" t="str">
        <f t="shared" ca="1" si="276"/>
        <v/>
      </c>
      <c r="K1560" s="1" t="str">
        <f ca="1">IF(J1560="Linea_para_MAIL_creada_por_LuXML",IF(ISERROR(MATCH(INDIRECT(ADDRESS(ROW()-G1560,7)),D:D,0)),J1560,INDIRECT(ADDRESS(MATCH(INDIRECT(ADDRESS(ROW()-G1560,7)),D:D,0),1))),J1560)</f>
        <v/>
      </c>
      <c r="L1560" s="7">
        <f t="shared" ca="1" si="274"/>
        <v>0</v>
      </c>
      <c r="M1560" s="7" t="str">
        <f t="shared" ca="1" si="278"/>
        <v/>
      </c>
      <c r="N1560" s="7">
        <f t="shared" ca="1" si="277"/>
        <v>0</v>
      </c>
      <c r="O1560" s="9" t="str">
        <f ca="1">IF(N1560&gt;-1,INDIRECT(ADDRESS(ROW(),13)),IF(N1560&lt;N1559,CONCATENATE("&lt;page-count count=",CHAR(34),1+LARGE(N:N,1)-LARGE(N:N,2),CHAR(34),"/&gt;"),INDIRECT(ADDRESS(ROW()-1,13))))</f>
        <v/>
      </c>
      <c r="P1560" s="1">
        <f>IF(ROW()&lt;$S$4+2,IF('XML a procesar'!A1559="",P1559,IF(MID('XML a procesar'!A1559,1,1)="&lt;",P1559,P1559+1)),P1559)</f>
        <v>1</v>
      </c>
    </row>
    <row r="1561" spans="1:16" x14ac:dyDescent="0.25">
      <c r="A1561" s="1" t="str">
        <f>IF('XML a procesar'!A1560&gt;0,'XML a procesar'!A1560,"")</f>
        <v/>
      </c>
      <c r="B1561" s="7">
        <f t="shared" si="268"/>
        <v>0</v>
      </c>
      <c r="C1561" s="1">
        <f t="shared" si="269"/>
        <v>0</v>
      </c>
      <c r="D1561" s="1">
        <f t="shared" si="270"/>
        <v>0</v>
      </c>
      <c r="E1561" s="1">
        <f t="shared" si="271"/>
        <v>0</v>
      </c>
      <c r="F1561" s="1" t="str">
        <f t="shared" ca="1" si="272"/>
        <v/>
      </c>
      <c r="G1561" s="1">
        <f t="shared" ca="1" si="273"/>
        <v>0</v>
      </c>
      <c r="H1561" s="1">
        <f ca="1">IF(AND(G1560&gt;0,G1561&gt;G1560,NOT(ISERROR(MATCH(G1560,D:D,0)))),H1560+1,H1560)</f>
        <v>0</v>
      </c>
      <c r="I1561" s="1">
        <f t="shared" ca="1" si="275"/>
        <v>0</v>
      </c>
      <c r="J1561" s="7" t="str">
        <f t="shared" ca="1" si="276"/>
        <v/>
      </c>
      <c r="K1561" s="1" t="str">
        <f ca="1">IF(J1561="Linea_para_MAIL_creada_por_LuXML",IF(ISERROR(MATCH(INDIRECT(ADDRESS(ROW()-G1561,7)),D:D,0)),J1561,INDIRECT(ADDRESS(MATCH(INDIRECT(ADDRESS(ROW()-G1561,7)),D:D,0),1))),J1561)</f>
        <v/>
      </c>
      <c r="L1561" s="7">
        <f t="shared" ca="1" si="274"/>
        <v>0</v>
      </c>
      <c r="M1561" s="7" t="str">
        <f t="shared" ca="1" si="278"/>
        <v/>
      </c>
      <c r="N1561" s="7">
        <f t="shared" ca="1" si="277"/>
        <v>0</v>
      </c>
      <c r="O1561" s="9" t="str">
        <f ca="1">IF(N1561&gt;-1,INDIRECT(ADDRESS(ROW(),13)),IF(N1561&lt;N1560,CONCATENATE("&lt;page-count count=",CHAR(34),1+LARGE(N:N,1)-LARGE(N:N,2),CHAR(34),"/&gt;"),INDIRECT(ADDRESS(ROW()-1,13))))</f>
        <v/>
      </c>
      <c r="P1561" s="1">
        <f>IF(ROW()&lt;$S$4+2,IF('XML a procesar'!A1560="",P1560,IF(MID('XML a procesar'!A1560,1,1)="&lt;",P1560,P1560+1)),P1560)</f>
        <v>1</v>
      </c>
    </row>
    <row r="1562" spans="1:16" x14ac:dyDescent="0.25">
      <c r="A1562" s="1" t="str">
        <f>IF('XML a procesar'!A1561&gt;0,'XML a procesar'!A1561,"")</f>
        <v/>
      </c>
      <c r="B1562" s="7">
        <f t="shared" si="268"/>
        <v>0</v>
      </c>
      <c r="C1562" s="1">
        <f t="shared" si="269"/>
        <v>0</v>
      </c>
      <c r="D1562" s="1">
        <f t="shared" si="270"/>
        <v>0</v>
      </c>
      <c r="E1562" s="1">
        <f t="shared" si="271"/>
        <v>0</v>
      </c>
      <c r="F1562" s="1" t="str">
        <f t="shared" ca="1" si="272"/>
        <v/>
      </c>
      <c r="G1562" s="1">
        <f t="shared" ca="1" si="273"/>
        <v>0</v>
      </c>
      <c r="H1562" s="1">
        <f ca="1">IF(AND(G1561&gt;0,G1562&gt;G1561,NOT(ISERROR(MATCH(G1561,D:D,0)))),H1561+1,H1561)</f>
        <v>0</v>
      </c>
      <c r="I1562" s="1">
        <f t="shared" ca="1" si="275"/>
        <v>0</v>
      </c>
      <c r="J1562" s="7" t="str">
        <f t="shared" ca="1" si="276"/>
        <v/>
      </c>
      <c r="K1562" s="1" t="str">
        <f ca="1">IF(J1562="Linea_para_MAIL_creada_por_LuXML",IF(ISERROR(MATCH(INDIRECT(ADDRESS(ROW()-G1562,7)),D:D,0)),J1562,INDIRECT(ADDRESS(MATCH(INDIRECT(ADDRESS(ROW()-G1562,7)),D:D,0),1))),J1562)</f>
        <v/>
      </c>
      <c r="L1562" s="7">
        <f t="shared" ca="1" si="274"/>
        <v>0</v>
      </c>
      <c r="M1562" s="7" t="str">
        <f t="shared" ca="1" si="278"/>
        <v/>
      </c>
      <c r="N1562" s="7">
        <f t="shared" ca="1" si="277"/>
        <v>0</v>
      </c>
      <c r="O1562" s="9" t="str">
        <f ca="1">IF(N1562&gt;-1,INDIRECT(ADDRESS(ROW(),13)),IF(N1562&lt;N1561,CONCATENATE("&lt;page-count count=",CHAR(34),1+LARGE(N:N,1)-LARGE(N:N,2),CHAR(34),"/&gt;"),INDIRECT(ADDRESS(ROW()-1,13))))</f>
        <v/>
      </c>
      <c r="P1562" s="1">
        <f>IF(ROW()&lt;$S$4+2,IF('XML a procesar'!A1561="",P1561,IF(MID('XML a procesar'!A1561,1,1)="&lt;",P1561,P1561+1)),P1561)</f>
        <v>1</v>
      </c>
    </row>
    <row r="1563" spans="1:16" x14ac:dyDescent="0.25">
      <c r="A1563" s="1" t="str">
        <f>IF('XML a procesar'!A1562&gt;0,'XML a procesar'!A1562,"")</f>
        <v/>
      </c>
      <c r="B1563" s="7">
        <f t="shared" si="268"/>
        <v>0</v>
      </c>
      <c r="C1563" s="1">
        <f t="shared" si="269"/>
        <v>0</v>
      </c>
      <c r="D1563" s="1">
        <f t="shared" si="270"/>
        <v>0</v>
      </c>
      <c r="E1563" s="1">
        <f t="shared" si="271"/>
        <v>0</v>
      </c>
      <c r="F1563" s="1" t="str">
        <f t="shared" ca="1" si="272"/>
        <v/>
      </c>
      <c r="G1563" s="1">
        <f t="shared" ca="1" si="273"/>
        <v>0</v>
      </c>
      <c r="H1563" s="1">
        <f ca="1">IF(AND(G1562&gt;0,G1563&gt;G1562,NOT(ISERROR(MATCH(G1562,D:D,0)))),H1562+1,H1562)</f>
        <v>0</v>
      </c>
      <c r="I1563" s="1">
        <f t="shared" ca="1" si="275"/>
        <v>0</v>
      </c>
      <c r="J1563" s="7" t="str">
        <f t="shared" ca="1" si="276"/>
        <v/>
      </c>
      <c r="K1563" s="1" t="str">
        <f ca="1">IF(J1563="Linea_para_MAIL_creada_por_LuXML",IF(ISERROR(MATCH(INDIRECT(ADDRESS(ROW()-G1563,7)),D:D,0)),J1563,INDIRECT(ADDRESS(MATCH(INDIRECT(ADDRESS(ROW()-G1563,7)),D:D,0),1))),J1563)</f>
        <v/>
      </c>
      <c r="L1563" s="7">
        <f t="shared" ca="1" si="274"/>
        <v>0</v>
      </c>
      <c r="M1563" s="7" t="str">
        <f t="shared" ca="1" si="278"/>
        <v/>
      </c>
      <c r="N1563" s="7">
        <f t="shared" ca="1" si="277"/>
        <v>0</v>
      </c>
      <c r="O1563" s="9" t="str">
        <f ca="1">IF(N1563&gt;-1,INDIRECT(ADDRESS(ROW(),13)),IF(N1563&lt;N1562,CONCATENATE("&lt;page-count count=",CHAR(34),1+LARGE(N:N,1)-LARGE(N:N,2),CHAR(34),"/&gt;"),INDIRECT(ADDRESS(ROW()-1,13))))</f>
        <v/>
      </c>
      <c r="P1563" s="1">
        <f>IF(ROW()&lt;$S$4+2,IF('XML a procesar'!A1562="",P1562,IF(MID('XML a procesar'!A1562,1,1)="&lt;",P1562,P1562+1)),P1562)</f>
        <v>1</v>
      </c>
    </row>
    <row r="1564" spans="1:16" x14ac:dyDescent="0.25">
      <c r="A1564" s="1" t="str">
        <f>IF('XML a procesar'!A1563&gt;0,'XML a procesar'!A1563,"")</f>
        <v/>
      </c>
      <c r="B1564" s="7">
        <f t="shared" si="268"/>
        <v>0</v>
      </c>
      <c r="C1564" s="1">
        <f t="shared" si="269"/>
        <v>0</v>
      </c>
      <c r="D1564" s="1">
        <f t="shared" si="270"/>
        <v>0</v>
      </c>
      <c r="E1564" s="1">
        <f t="shared" si="271"/>
        <v>0</v>
      </c>
      <c r="F1564" s="1" t="str">
        <f t="shared" ca="1" si="272"/>
        <v/>
      </c>
      <c r="G1564" s="1">
        <f t="shared" ca="1" si="273"/>
        <v>0</v>
      </c>
      <c r="H1564" s="1">
        <f ca="1">IF(AND(G1563&gt;0,G1564&gt;G1563,NOT(ISERROR(MATCH(G1563,D:D,0)))),H1563+1,H1563)</f>
        <v>0</v>
      </c>
      <c r="I1564" s="1">
        <f t="shared" ca="1" si="275"/>
        <v>0</v>
      </c>
      <c r="J1564" s="7" t="str">
        <f t="shared" ca="1" si="276"/>
        <v/>
      </c>
      <c r="K1564" s="1" t="str">
        <f ca="1">IF(J1564="Linea_para_MAIL_creada_por_LuXML",IF(ISERROR(MATCH(INDIRECT(ADDRESS(ROW()-G1564,7)),D:D,0)),J1564,INDIRECT(ADDRESS(MATCH(INDIRECT(ADDRESS(ROW()-G1564,7)),D:D,0),1))),J1564)</f>
        <v/>
      </c>
      <c r="L1564" s="7">
        <f t="shared" ca="1" si="274"/>
        <v>0</v>
      </c>
      <c r="M1564" s="7" t="str">
        <f t="shared" ca="1" si="278"/>
        <v/>
      </c>
      <c r="N1564" s="7">
        <f t="shared" ca="1" si="277"/>
        <v>0</v>
      </c>
      <c r="O1564" s="9" t="str">
        <f ca="1">IF(N1564&gt;-1,INDIRECT(ADDRESS(ROW(),13)),IF(N1564&lt;N1563,CONCATENATE("&lt;page-count count=",CHAR(34),1+LARGE(N:N,1)-LARGE(N:N,2),CHAR(34),"/&gt;"),INDIRECT(ADDRESS(ROW()-1,13))))</f>
        <v/>
      </c>
      <c r="P1564" s="1">
        <f>IF(ROW()&lt;$S$4+2,IF('XML a procesar'!A1563="",P1563,IF(MID('XML a procesar'!A1563,1,1)="&lt;",P1563,P1563+1)),P1563)</f>
        <v>1</v>
      </c>
    </row>
    <row r="1565" spans="1:16" x14ac:dyDescent="0.25">
      <c r="A1565" s="1" t="str">
        <f>IF('XML a procesar'!A1564&gt;0,'XML a procesar'!A1564,"")</f>
        <v/>
      </c>
      <c r="B1565" s="7">
        <f t="shared" ref="B1565:B1600" si="279">IF(ISERROR(FIND("/doi.org/",A1565,1)),0,1)</f>
        <v>0</v>
      </c>
      <c r="C1565" s="1">
        <f t="shared" ref="C1565:C1600" si="280">IF(LEFT(A1564,16)="&lt;contrib contrib",C1564+1,IF(LEFT(A1564,16)="&lt;/contrib-group&gt;",0,IF(LEFT(A1564,10)="&lt;/contrib&gt;",C1564,C1564)))</f>
        <v>0</v>
      </c>
      <c r="D1565" s="1">
        <f t="shared" ref="D1565:D1600" si="281">IF(AND(C1565&gt;0,LEFT(A1565,7)="&lt;email&gt;",ISNUMBER(SEARCH("@",A1565,1))),C1565,IF(LEFT(A1565,10)="&lt;alt-text&gt;",-1,0))</f>
        <v>0</v>
      </c>
      <c r="E1565" s="1">
        <f t="shared" ref="E1565:E1600" si="282">IF(D1565=0,E1564,E1564+1)</f>
        <v>0</v>
      </c>
      <c r="F1565" s="1" t="str">
        <f t="shared" ref="F1565:F1600" ca="1" si="283">INDIRECT(ADDRESS(ROW()+INDIRECT(ADDRESS(ROW()+E1565,5)),1))</f>
        <v/>
      </c>
      <c r="G1565" s="1">
        <f t="shared" ref="G1565:G1600" ca="1" si="284">IF(LEFT(F1565,7)="&lt;aff id",_xlfn.NUMBERVALUE(MID(F1565,13,LEN(F1565)-14)),IF(F1565="&lt;/aff&gt;",G1564+1,G1564))</f>
        <v>0</v>
      </c>
      <c r="H1565" s="1">
        <f ca="1">IF(AND(G1564&gt;0,G1565&gt;G1564,NOT(ISERROR(MATCH(G1564,D:D,0)))),H1564+1,H1564)</f>
        <v>0</v>
      </c>
      <c r="I1565" s="1">
        <f t="shared" ca="1" si="275"/>
        <v>0</v>
      </c>
      <c r="J1565" s="7" t="str">
        <f t="shared" ca="1" si="276"/>
        <v/>
      </c>
      <c r="K1565" s="1" t="str">
        <f ca="1">IF(J1565="Linea_para_MAIL_creada_por_LuXML",IF(ISERROR(MATCH(INDIRECT(ADDRESS(ROW()-G1565,7)),D:D,0)),J1565,INDIRECT(ADDRESS(MATCH(INDIRECT(ADDRESS(ROW()-G1565,7)),D:D,0),1))),J1565)</f>
        <v/>
      </c>
      <c r="L1565" s="7">
        <f t="shared" ref="L1565:L1600" ca="1" si="285">IF(OR(MID(K1563,3,5)="page&gt;",MID(K1564,3,5)="page&gt;"),L1564,IF(OR(K1564="&lt;history&gt;",K1565="&lt;history&gt;"),L1564+1,L1564))</f>
        <v>0</v>
      </c>
      <c r="M1565" s="7" t="str">
        <f t="shared" ca="1" si="278"/>
        <v/>
      </c>
      <c r="N1565" s="7">
        <f t="shared" ca="1" si="277"/>
        <v>0</v>
      </c>
      <c r="O1565" s="9" t="str">
        <f ca="1">IF(N1565&gt;-1,INDIRECT(ADDRESS(ROW(),13)),IF(N1565&lt;N1564,CONCATENATE("&lt;page-count count=",CHAR(34),1+LARGE(N:N,1)-LARGE(N:N,2),CHAR(34),"/&gt;"),INDIRECT(ADDRESS(ROW()-1,13))))</f>
        <v/>
      </c>
      <c r="P1565" s="1">
        <f>IF(ROW()&lt;$S$4+2,IF('XML a procesar'!A1564="",P1564,IF(MID('XML a procesar'!A1564,1,1)="&lt;",P1564,P1564+1)),P1564)</f>
        <v>1</v>
      </c>
    </row>
    <row r="1566" spans="1:16" x14ac:dyDescent="0.25">
      <c r="A1566" s="1" t="str">
        <f>IF('XML a procesar'!A1565&gt;0,'XML a procesar'!A1565,"")</f>
        <v/>
      </c>
      <c r="B1566" s="7">
        <f t="shared" si="279"/>
        <v>0</v>
      </c>
      <c r="C1566" s="1">
        <f t="shared" si="280"/>
        <v>0</v>
      </c>
      <c r="D1566" s="1">
        <f t="shared" si="281"/>
        <v>0</v>
      </c>
      <c r="E1566" s="1">
        <f t="shared" si="282"/>
        <v>0</v>
      </c>
      <c r="F1566" s="1" t="str">
        <f t="shared" ca="1" si="283"/>
        <v/>
      </c>
      <c r="G1566" s="1">
        <f t="shared" ca="1" si="284"/>
        <v>0</v>
      </c>
      <c r="H1566" s="1">
        <f ca="1">IF(AND(G1565&gt;0,G1566&gt;G1565,NOT(ISERROR(MATCH(G1565,D:D,0)))),H1565+1,H1565)</f>
        <v>0</v>
      </c>
      <c r="I1566" s="1">
        <f t="shared" ca="1" si="275"/>
        <v>0</v>
      </c>
      <c r="J1566" s="7" t="str">
        <f t="shared" ca="1" si="276"/>
        <v/>
      </c>
      <c r="K1566" s="1" t="str">
        <f ca="1">IF(J1566="Linea_para_MAIL_creada_por_LuXML",IF(ISERROR(MATCH(INDIRECT(ADDRESS(ROW()-G1566,7)),D:D,0)),J1566,INDIRECT(ADDRESS(MATCH(INDIRECT(ADDRESS(ROW()-G1566,7)),D:D,0),1))),J1566)</f>
        <v/>
      </c>
      <c r="L1566" s="7">
        <f t="shared" ca="1" si="285"/>
        <v>0</v>
      </c>
      <c r="M1566" s="7" t="str">
        <f t="shared" ca="1" si="278"/>
        <v/>
      </c>
      <c r="N1566" s="7">
        <f t="shared" ca="1" si="277"/>
        <v>0</v>
      </c>
      <c r="O1566" s="9" t="str">
        <f ca="1">IF(N1566&gt;-1,INDIRECT(ADDRESS(ROW(),13)),IF(N1566&lt;N1565,CONCATENATE("&lt;page-count count=",CHAR(34),1+LARGE(N:N,1)-LARGE(N:N,2),CHAR(34),"/&gt;"),INDIRECT(ADDRESS(ROW()-1,13))))</f>
        <v/>
      </c>
      <c r="P1566" s="1">
        <f>IF(ROW()&lt;$S$4+2,IF('XML a procesar'!A1565="",P1565,IF(MID('XML a procesar'!A1565,1,1)="&lt;",P1565,P1565+1)),P1565)</f>
        <v>1</v>
      </c>
    </row>
    <row r="1567" spans="1:16" x14ac:dyDescent="0.25">
      <c r="A1567" s="1" t="str">
        <f>IF('XML a procesar'!A1566&gt;0,'XML a procesar'!A1566,"")</f>
        <v/>
      </c>
      <c r="B1567" s="7">
        <f t="shared" si="279"/>
        <v>0</v>
      </c>
      <c r="C1567" s="1">
        <f t="shared" si="280"/>
        <v>0</v>
      </c>
      <c r="D1567" s="1">
        <f t="shared" si="281"/>
        <v>0</v>
      </c>
      <c r="E1567" s="1">
        <f t="shared" si="282"/>
        <v>0</v>
      </c>
      <c r="F1567" s="1" t="str">
        <f t="shared" ca="1" si="283"/>
        <v/>
      </c>
      <c r="G1567" s="1">
        <f t="shared" ca="1" si="284"/>
        <v>0</v>
      </c>
      <c r="H1567" s="1">
        <f ca="1">IF(AND(G1566&gt;0,G1567&gt;G1566,NOT(ISERROR(MATCH(G1566,D:D,0)))),H1566+1,H1566)</f>
        <v>0</v>
      </c>
      <c r="I1567" s="1">
        <f t="shared" ca="1" si="275"/>
        <v>0</v>
      </c>
      <c r="J1567" s="7" t="str">
        <f t="shared" ca="1" si="276"/>
        <v/>
      </c>
      <c r="K1567" s="1" t="str">
        <f ca="1">IF(J1567="Linea_para_MAIL_creada_por_LuXML",IF(ISERROR(MATCH(INDIRECT(ADDRESS(ROW()-G1567,7)),D:D,0)),J1567,INDIRECT(ADDRESS(MATCH(INDIRECT(ADDRESS(ROW()-G1567,7)),D:D,0),1))),J1567)</f>
        <v/>
      </c>
      <c r="L1567" s="7">
        <f t="shared" ca="1" si="285"/>
        <v>0</v>
      </c>
      <c r="M1567" s="7" t="str">
        <f t="shared" ca="1" si="278"/>
        <v/>
      </c>
      <c r="N1567" s="7">
        <f t="shared" ca="1" si="277"/>
        <v>0</v>
      </c>
      <c r="O1567" s="9" t="str">
        <f ca="1">IF(N1567&gt;-1,INDIRECT(ADDRESS(ROW(),13)),IF(N1567&lt;N1566,CONCATENATE("&lt;page-count count=",CHAR(34),1+LARGE(N:N,1)-LARGE(N:N,2),CHAR(34),"/&gt;"),INDIRECT(ADDRESS(ROW()-1,13))))</f>
        <v/>
      </c>
      <c r="P1567" s="1">
        <f>IF(ROW()&lt;$S$4+2,IF('XML a procesar'!A1566="",P1566,IF(MID('XML a procesar'!A1566,1,1)="&lt;",P1566,P1566+1)),P1566)</f>
        <v>1</v>
      </c>
    </row>
    <row r="1568" spans="1:16" x14ac:dyDescent="0.25">
      <c r="A1568" s="1" t="str">
        <f>IF('XML a procesar'!A1567&gt;0,'XML a procesar'!A1567,"")</f>
        <v/>
      </c>
      <c r="B1568" s="7">
        <f t="shared" si="279"/>
        <v>0</v>
      </c>
      <c r="C1568" s="1">
        <f t="shared" si="280"/>
        <v>0</v>
      </c>
      <c r="D1568" s="1">
        <f t="shared" si="281"/>
        <v>0</v>
      </c>
      <c r="E1568" s="1">
        <f t="shared" si="282"/>
        <v>0</v>
      </c>
      <c r="F1568" s="1" t="str">
        <f t="shared" ca="1" si="283"/>
        <v/>
      </c>
      <c r="G1568" s="1">
        <f t="shared" ca="1" si="284"/>
        <v>0</v>
      </c>
      <c r="H1568" s="1">
        <f ca="1">IF(AND(G1567&gt;0,G1568&gt;G1567,NOT(ISERROR(MATCH(G1567,D:D,0)))),H1567+1,H1567)</f>
        <v>0</v>
      </c>
      <c r="I1568" s="1">
        <f t="shared" ca="1" si="275"/>
        <v>0</v>
      </c>
      <c r="J1568" s="7" t="str">
        <f t="shared" ca="1" si="276"/>
        <v/>
      </c>
      <c r="K1568" s="1" t="str">
        <f ca="1">IF(J1568="Linea_para_MAIL_creada_por_LuXML",IF(ISERROR(MATCH(INDIRECT(ADDRESS(ROW()-G1568,7)),D:D,0)),J1568,INDIRECT(ADDRESS(MATCH(INDIRECT(ADDRESS(ROW()-G1568,7)),D:D,0),1))),J1568)</f>
        <v/>
      </c>
      <c r="L1568" s="7">
        <f t="shared" ca="1" si="285"/>
        <v>0</v>
      </c>
      <c r="M1568" s="7" t="str">
        <f t="shared" ca="1" si="278"/>
        <v/>
      </c>
      <c r="N1568" s="7">
        <f t="shared" ca="1" si="277"/>
        <v>0</v>
      </c>
      <c r="O1568" s="9" t="str">
        <f ca="1">IF(N1568&gt;-1,INDIRECT(ADDRESS(ROW(),13)),IF(N1568&lt;N1567,CONCATENATE("&lt;page-count count=",CHAR(34),1+LARGE(N:N,1)-LARGE(N:N,2),CHAR(34),"/&gt;"),INDIRECT(ADDRESS(ROW()-1,13))))</f>
        <v/>
      </c>
      <c r="P1568" s="1">
        <f>IF(ROW()&lt;$S$4+2,IF('XML a procesar'!A1567="",P1567,IF(MID('XML a procesar'!A1567,1,1)="&lt;",P1567,P1567+1)),P1567)</f>
        <v>1</v>
      </c>
    </row>
    <row r="1569" spans="1:16" x14ac:dyDescent="0.25">
      <c r="A1569" s="1" t="str">
        <f>IF('XML a procesar'!A1568&gt;0,'XML a procesar'!A1568,"")</f>
        <v/>
      </c>
      <c r="B1569" s="7">
        <f t="shared" si="279"/>
        <v>0</v>
      </c>
      <c r="C1569" s="1">
        <f t="shared" si="280"/>
        <v>0</v>
      </c>
      <c r="D1569" s="1">
        <f t="shared" si="281"/>
        <v>0</v>
      </c>
      <c r="E1569" s="1">
        <f t="shared" si="282"/>
        <v>0</v>
      </c>
      <c r="F1569" s="1" t="str">
        <f t="shared" ca="1" si="283"/>
        <v/>
      </c>
      <c r="G1569" s="1">
        <f t="shared" ca="1" si="284"/>
        <v>0</v>
      </c>
      <c r="H1569" s="1">
        <f ca="1">IF(AND(G1568&gt;0,G1569&gt;G1568,NOT(ISERROR(MATCH(G1568,D:D,0)))),H1568+1,H1568)</f>
        <v>0</v>
      </c>
      <c r="I1569" s="1">
        <f t="shared" ca="1" si="275"/>
        <v>0</v>
      </c>
      <c r="J1569" s="7" t="str">
        <f t="shared" ca="1" si="276"/>
        <v/>
      </c>
      <c r="K1569" s="1" t="str">
        <f ca="1">IF(J1569="Linea_para_MAIL_creada_por_LuXML",IF(ISERROR(MATCH(INDIRECT(ADDRESS(ROW()-G1569,7)),D:D,0)),J1569,INDIRECT(ADDRESS(MATCH(INDIRECT(ADDRESS(ROW()-G1569,7)),D:D,0),1))),J1569)</f>
        <v/>
      </c>
      <c r="L1569" s="7">
        <f t="shared" ca="1" si="285"/>
        <v>0</v>
      </c>
      <c r="M1569" s="7" t="str">
        <f t="shared" ca="1" si="278"/>
        <v/>
      </c>
      <c r="N1569" s="7">
        <f t="shared" ca="1" si="277"/>
        <v>0</v>
      </c>
      <c r="O1569" s="9" t="str">
        <f ca="1">IF(N1569&gt;-1,INDIRECT(ADDRESS(ROW(),13)),IF(N1569&lt;N1568,CONCATENATE("&lt;page-count count=",CHAR(34),1+LARGE(N:N,1)-LARGE(N:N,2),CHAR(34),"/&gt;"),INDIRECT(ADDRESS(ROW()-1,13))))</f>
        <v/>
      </c>
      <c r="P1569" s="1">
        <f>IF(ROW()&lt;$S$4+2,IF('XML a procesar'!A1568="",P1568,IF(MID('XML a procesar'!A1568,1,1)="&lt;",P1568,P1568+1)),P1568)</f>
        <v>1</v>
      </c>
    </row>
    <row r="1570" spans="1:16" x14ac:dyDescent="0.25">
      <c r="A1570" s="1" t="str">
        <f>IF('XML a procesar'!A1569&gt;0,'XML a procesar'!A1569,"")</f>
        <v/>
      </c>
      <c r="B1570" s="7">
        <f t="shared" si="279"/>
        <v>0</v>
      </c>
      <c r="C1570" s="1">
        <f t="shared" si="280"/>
        <v>0</v>
      </c>
      <c r="D1570" s="1">
        <f t="shared" si="281"/>
        <v>0</v>
      </c>
      <c r="E1570" s="1">
        <f t="shared" si="282"/>
        <v>0</v>
      </c>
      <c r="F1570" s="1" t="str">
        <f t="shared" ca="1" si="283"/>
        <v/>
      </c>
      <c r="G1570" s="1">
        <f t="shared" ca="1" si="284"/>
        <v>0</v>
      </c>
      <c r="H1570" s="1">
        <f ca="1">IF(AND(G1569&gt;0,G1570&gt;G1569,NOT(ISERROR(MATCH(G1569,D:D,0)))),H1569+1,H1569)</f>
        <v>0</v>
      </c>
      <c r="I1570" s="1">
        <f t="shared" ca="1" si="275"/>
        <v>0</v>
      </c>
      <c r="J1570" s="7" t="str">
        <f t="shared" ca="1" si="276"/>
        <v/>
      </c>
      <c r="K1570" s="1" t="str">
        <f ca="1">IF(J1570="Linea_para_MAIL_creada_por_LuXML",IF(ISERROR(MATCH(INDIRECT(ADDRESS(ROW()-G1570,7)),D:D,0)),J1570,INDIRECT(ADDRESS(MATCH(INDIRECT(ADDRESS(ROW()-G1570,7)),D:D,0),1))),J1570)</f>
        <v/>
      </c>
      <c r="L1570" s="7">
        <f t="shared" ca="1" si="285"/>
        <v>0</v>
      </c>
      <c r="M1570" s="7" t="str">
        <f t="shared" ca="1" si="278"/>
        <v/>
      </c>
      <c r="N1570" s="7">
        <f t="shared" ca="1" si="277"/>
        <v>0</v>
      </c>
      <c r="O1570" s="9" t="str">
        <f ca="1">IF(N1570&gt;-1,INDIRECT(ADDRESS(ROW(),13)),IF(N1570&lt;N1569,CONCATENATE("&lt;page-count count=",CHAR(34),1+LARGE(N:N,1)-LARGE(N:N,2),CHAR(34),"/&gt;"),INDIRECT(ADDRESS(ROW()-1,13))))</f>
        <v/>
      </c>
      <c r="P1570" s="1">
        <f>IF(ROW()&lt;$S$4+2,IF('XML a procesar'!A1569="",P1569,IF(MID('XML a procesar'!A1569,1,1)="&lt;",P1569,P1569+1)),P1569)</f>
        <v>1</v>
      </c>
    </row>
    <row r="1571" spans="1:16" x14ac:dyDescent="0.25">
      <c r="A1571" s="1" t="str">
        <f>IF('XML a procesar'!A1570&gt;0,'XML a procesar'!A1570,"")</f>
        <v/>
      </c>
      <c r="B1571" s="7">
        <f t="shared" si="279"/>
        <v>0</v>
      </c>
      <c r="C1571" s="1">
        <f t="shared" si="280"/>
        <v>0</v>
      </c>
      <c r="D1571" s="1">
        <f t="shared" si="281"/>
        <v>0</v>
      </c>
      <c r="E1571" s="1">
        <f t="shared" si="282"/>
        <v>0</v>
      </c>
      <c r="F1571" s="1" t="str">
        <f t="shared" ca="1" si="283"/>
        <v/>
      </c>
      <c r="G1571" s="1">
        <f t="shared" ca="1" si="284"/>
        <v>0</v>
      </c>
      <c r="H1571" s="1">
        <f ca="1">IF(AND(G1570&gt;0,G1571&gt;G1570,NOT(ISERROR(MATCH(G1570,D:D,0)))),H1570+1,H1570)</f>
        <v>0</v>
      </c>
      <c r="I1571" s="1">
        <f t="shared" ca="1" si="275"/>
        <v>0</v>
      </c>
      <c r="J1571" s="7" t="str">
        <f t="shared" ca="1" si="276"/>
        <v/>
      </c>
      <c r="K1571" s="1" t="str">
        <f ca="1">IF(J1571="Linea_para_MAIL_creada_por_LuXML",IF(ISERROR(MATCH(INDIRECT(ADDRESS(ROW()-G1571,7)),D:D,0)),J1571,INDIRECT(ADDRESS(MATCH(INDIRECT(ADDRESS(ROW()-G1571,7)),D:D,0),1))),J1571)</f>
        <v/>
      </c>
      <c r="L1571" s="7">
        <f t="shared" ca="1" si="285"/>
        <v>0</v>
      </c>
      <c r="M1571" s="7" t="str">
        <f t="shared" ca="1" si="278"/>
        <v/>
      </c>
      <c r="N1571" s="7">
        <f t="shared" ca="1" si="277"/>
        <v>0</v>
      </c>
      <c r="O1571" s="9" t="str">
        <f ca="1">IF(N1571&gt;-1,INDIRECT(ADDRESS(ROW(),13)),IF(N1571&lt;N1570,CONCATENATE("&lt;page-count count=",CHAR(34),1+LARGE(N:N,1)-LARGE(N:N,2),CHAR(34),"/&gt;"),INDIRECT(ADDRESS(ROW()-1,13))))</f>
        <v/>
      </c>
      <c r="P1571" s="1">
        <f>IF(ROW()&lt;$S$4+2,IF('XML a procesar'!A1570="",P1570,IF(MID('XML a procesar'!A1570,1,1)="&lt;",P1570,P1570+1)),P1570)</f>
        <v>1</v>
      </c>
    </row>
    <row r="1572" spans="1:16" x14ac:dyDescent="0.25">
      <c r="A1572" s="1" t="str">
        <f>IF('XML a procesar'!A1571&gt;0,'XML a procesar'!A1571,"")</f>
        <v/>
      </c>
      <c r="B1572" s="7">
        <f t="shared" si="279"/>
        <v>0</v>
      </c>
      <c r="C1572" s="1">
        <f t="shared" si="280"/>
        <v>0</v>
      </c>
      <c r="D1572" s="1">
        <f t="shared" si="281"/>
        <v>0</v>
      </c>
      <c r="E1572" s="1">
        <f t="shared" si="282"/>
        <v>0</v>
      </c>
      <c r="F1572" s="1" t="str">
        <f t="shared" ca="1" si="283"/>
        <v/>
      </c>
      <c r="G1572" s="1">
        <f t="shared" ca="1" si="284"/>
        <v>0</v>
      </c>
      <c r="H1572" s="1">
        <f ca="1">IF(AND(G1571&gt;0,G1572&gt;G1571,NOT(ISERROR(MATCH(G1571,D:D,0)))),H1571+1,H1571)</f>
        <v>0</v>
      </c>
      <c r="I1572" s="1">
        <f t="shared" ca="1" si="275"/>
        <v>0</v>
      </c>
      <c r="J1572" s="7" t="str">
        <f t="shared" ca="1" si="276"/>
        <v/>
      </c>
      <c r="K1572" s="1" t="str">
        <f ca="1">IF(J1572="Linea_para_MAIL_creada_por_LuXML",IF(ISERROR(MATCH(INDIRECT(ADDRESS(ROW()-G1572,7)),D:D,0)),J1572,INDIRECT(ADDRESS(MATCH(INDIRECT(ADDRESS(ROW()-G1572,7)),D:D,0),1))),J1572)</f>
        <v/>
      </c>
      <c r="L1572" s="7">
        <f t="shared" ca="1" si="285"/>
        <v>0</v>
      </c>
      <c r="M1572" s="7" t="str">
        <f t="shared" ca="1" si="278"/>
        <v/>
      </c>
      <c r="N1572" s="7">
        <f t="shared" ca="1" si="277"/>
        <v>0</v>
      </c>
      <c r="O1572" s="9" t="str">
        <f ca="1">IF(N1572&gt;-1,INDIRECT(ADDRESS(ROW(),13)),IF(N1572&lt;N1571,CONCATENATE("&lt;page-count count=",CHAR(34),1+LARGE(N:N,1)-LARGE(N:N,2),CHAR(34),"/&gt;"),INDIRECT(ADDRESS(ROW()-1,13))))</f>
        <v/>
      </c>
      <c r="P1572" s="1">
        <f>IF(ROW()&lt;$S$4+2,IF('XML a procesar'!A1571="",P1571,IF(MID('XML a procesar'!A1571,1,1)="&lt;",P1571,P1571+1)),P1571)</f>
        <v>1</v>
      </c>
    </row>
    <row r="1573" spans="1:16" x14ac:dyDescent="0.25">
      <c r="A1573" s="1" t="str">
        <f>IF('XML a procesar'!A1572&gt;0,'XML a procesar'!A1572,"")</f>
        <v/>
      </c>
      <c r="B1573" s="7">
        <f t="shared" si="279"/>
        <v>0</v>
      </c>
      <c r="C1573" s="1">
        <f t="shared" si="280"/>
        <v>0</v>
      </c>
      <c r="D1573" s="1">
        <f t="shared" si="281"/>
        <v>0</v>
      </c>
      <c r="E1573" s="1">
        <f t="shared" si="282"/>
        <v>0</v>
      </c>
      <c r="F1573" s="1" t="str">
        <f t="shared" ca="1" si="283"/>
        <v/>
      </c>
      <c r="G1573" s="1">
        <f t="shared" ca="1" si="284"/>
        <v>0</v>
      </c>
      <c r="H1573" s="1">
        <f ca="1">IF(AND(G1572&gt;0,G1573&gt;G1572,NOT(ISERROR(MATCH(G1572,D:D,0)))),H1572+1,H1572)</f>
        <v>0</v>
      </c>
      <c r="I1573" s="1">
        <f t="shared" ca="1" si="275"/>
        <v>0</v>
      </c>
      <c r="J1573" s="7" t="str">
        <f t="shared" ca="1" si="276"/>
        <v/>
      </c>
      <c r="K1573" s="1" t="str">
        <f ca="1">IF(J1573="Linea_para_MAIL_creada_por_LuXML",IF(ISERROR(MATCH(INDIRECT(ADDRESS(ROW()-G1573,7)),D:D,0)),J1573,INDIRECT(ADDRESS(MATCH(INDIRECT(ADDRESS(ROW()-G1573,7)),D:D,0),1))),J1573)</f>
        <v/>
      </c>
      <c r="L1573" s="7">
        <f t="shared" ca="1" si="285"/>
        <v>0</v>
      </c>
      <c r="M1573" s="7" t="str">
        <f t="shared" ca="1" si="278"/>
        <v/>
      </c>
      <c r="N1573" s="7">
        <f t="shared" ca="1" si="277"/>
        <v>0</v>
      </c>
      <c r="O1573" s="9" t="str">
        <f ca="1">IF(N1573&gt;-1,INDIRECT(ADDRESS(ROW(),13)),IF(N1573&lt;N1572,CONCATENATE("&lt;page-count count=",CHAR(34),1+LARGE(N:N,1)-LARGE(N:N,2),CHAR(34),"/&gt;"),INDIRECT(ADDRESS(ROW()-1,13))))</f>
        <v/>
      </c>
      <c r="P1573" s="1">
        <f>IF(ROW()&lt;$S$4+2,IF('XML a procesar'!A1572="",P1572,IF(MID('XML a procesar'!A1572,1,1)="&lt;",P1572,P1572+1)),P1572)</f>
        <v>1</v>
      </c>
    </row>
    <row r="1574" spans="1:16" x14ac:dyDescent="0.25">
      <c r="A1574" s="1" t="str">
        <f>IF('XML a procesar'!A1573&gt;0,'XML a procesar'!A1573,"")</f>
        <v/>
      </c>
      <c r="B1574" s="7">
        <f t="shared" si="279"/>
        <v>0</v>
      </c>
      <c r="C1574" s="1">
        <f t="shared" si="280"/>
        <v>0</v>
      </c>
      <c r="D1574" s="1">
        <f t="shared" si="281"/>
        <v>0</v>
      </c>
      <c r="E1574" s="1">
        <f t="shared" si="282"/>
        <v>0</v>
      </c>
      <c r="F1574" s="1" t="str">
        <f t="shared" ca="1" si="283"/>
        <v/>
      </c>
      <c r="G1574" s="1">
        <f t="shared" ca="1" si="284"/>
        <v>0</v>
      </c>
      <c r="H1574" s="1">
        <f ca="1">IF(AND(G1573&gt;0,G1574&gt;G1573,NOT(ISERROR(MATCH(G1573,D:D,0)))),H1573+1,H1573)</f>
        <v>0</v>
      </c>
      <c r="I1574" s="1">
        <f t="shared" ca="1" si="275"/>
        <v>0</v>
      </c>
      <c r="J1574" s="7" t="str">
        <f t="shared" ca="1" si="276"/>
        <v/>
      </c>
      <c r="K1574" s="1" t="str">
        <f ca="1">IF(J1574="Linea_para_MAIL_creada_por_LuXML",IF(ISERROR(MATCH(INDIRECT(ADDRESS(ROW()-G1574,7)),D:D,0)),J1574,INDIRECT(ADDRESS(MATCH(INDIRECT(ADDRESS(ROW()-G1574,7)),D:D,0),1))),J1574)</f>
        <v/>
      </c>
      <c r="L1574" s="7">
        <f t="shared" ca="1" si="285"/>
        <v>0</v>
      </c>
      <c r="M1574" s="7" t="str">
        <f t="shared" ca="1" si="278"/>
        <v/>
      </c>
      <c r="N1574" s="7">
        <f t="shared" ca="1" si="277"/>
        <v>0</v>
      </c>
      <c r="O1574" s="9" t="str">
        <f ca="1">IF(N1574&gt;-1,INDIRECT(ADDRESS(ROW(),13)),IF(N1574&lt;N1573,CONCATENATE("&lt;page-count count=",CHAR(34),1+LARGE(N:N,1)-LARGE(N:N,2),CHAR(34),"/&gt;"),INDIRECT(ADDRESS(ROW()-1,13))))</f>
        <v/>
      </c>
      <c r="P1574" s="1">
        <f>IF(ROW()&lt;$S$4+2,IF('XML a procesar'!A1573="",P1573,IF(MID('XML a procesar'!A1573,1,1)="&lt;",P1573,P1573+1)),P1573)</f>
        <v>1</v>
      </c>
    </row>
    <row r="1575" spans="1:16" x14ac:dyDescent="0.25">
      <c r="A1575" s="1" t="str">
        <f>IF('XML a procesar'!A1574&gt;0,'XML a procesar'!A1574,"")</f>
        <v/>
      </c>
      <c r="B1575" s="7">
        <f t="shared" si="279"/>
        <v>0</v>
      </c>
      <c r="C1575" s="1">
        <f t="shared" si="280"/>
        <v>0</v>
      </c>
      <c r="D1575" s="1">
        <f t="shared" si="281"/>
        <v>0</v>
      </c>
      <c r="E1575" s="1">
        <f t="shared" si="282"/>
        <v>0</v>
      </c>
      <c r="F1575" s="1" t="str">
        <f t="shared" ca="1" si="283"/>
        <v/>
      </c>
      <c r="G1575" s="1">
        <f t="shared" ca="1" si="284"/>
        <v>0</v>
      </c>
      <c r="H1575" s="1">
        <f ca="1">IF(AND(G1574&gt;0,G1575&gt;G1574,NOT(ISERROR(MATCH(G1574,D:D,0)))),H1574+1,H1574)</f>
        <v>0</v>
      </c>
      <c r="I1575" s="1">
        <f t="shared" ca="1" si="275"/>
        <v>0</v>
      </c>
      <c r="J1575" s="7" t="str">
        <f t="shared" ca="1" si="276"/>
        <v/>
      </c>
      <c r="K1575" s="1" t="str">
        <f ca="1">IF(J1575="Linea_para_MAIL_creada_por_LuXML",IF(ISERROR(MATCH(INDIRECT(ADDRESS(ROW()-G1575,7)),D:D,0)),J1575,INDIRECT(ADDRESS(MATCH(INDIRECT(ADDRESS(ROW()-G1575,7)),D:D,0),1))),J1575)</f>
        <v/>
      </c>
      <c r="L1575" s="7">
        <f t="shared" ca="1" si="285"/>
        <v>0</v>
      </c>
      <c r="M1575" s="7" t="str">
        <f t="shared" ca="1" si="278"/>
        <v/>
      </c>
      <c r="N1575" s="7">
        <f t="shared" ca="1" si="277"/>
        <v>0</v>
      </c>
      <c r="O1575" s="9" t="str">
        <f ca="1">IF(N1575&gt;-1,INDIRECT(ADDRESS(ROW(),13)),IF(N1575&lt;N1574,CONCATENATE("&lt;page-count count=",CHAR(34),1+LARGE(N:N,1)-LARGE(N:N,2),CHAR(34),"/&gt;"),INDIRECT(ADDRESS(ROW()-1,13))))</f>
        <v/>
      </c>
      <c r="P1575" s="1">
        <f>IF(ROW()&lt;$S$4+2,IF('XML a procesar'!A1574="",P1574,IF(MID('XML a procesar'!A1574,1,1)="&lt;",P1574,P1574+1)),P1574)</f>
        <v>1</v>
      </c>
    </row>
    <row r="1576" spans="1:16" x14ac:dyDescent="0.25">
      <c r="A1576" s="1" t="str">
        <f>IF('XML a procesar'!A1575&gt;0,'XML a procesar'!A1575,"")</f>
        <v/>
      </c>
      <c r="B1576" s="7">
        <f t="shared" si="279"/>
        <v>0</v>
      </c>
      <c r="C1576" s="1">
        <f t="shared" si="280"/>
        <v>0</v>
      </c>
      <c r="D1576" s="1">
        <f t="shared" si="281"/>
        <v>0</v>
      </c>
      <c r="E1576" s="1">
        <f t="shared" si="282"/>
        <v>0</v>
      </c>
      <c r="F1576" s="1" t="str">
        <f t="shared" ca="1" si="283"/>
        <v/>
      </c>
      <c r="G1576" s="1">
        <f t="shared" ca="1" si="284"/>
        <v>0</v>
      </c>
      <c r="H1576" s="1">
        <f ca="1">IF(AND(G1575&gt;0,G1576&gt;G1575,NOT(ISERROR(MATCH(G1575,D:D,0)))),H1575+1,H1575)</f>
        <v>0</v>
      </c>
      <c r="I1576" s="1">
        <f t="shared" ca="1" si="275"/>
        <v>0</v>
      </c>
      <c r="J1576" s="7" t="str">
        <f t="shared" ca="1" si="276"/>
        <v/>
      </c>
      <c r="K1576" s="1" t="str">
        <f ca="1">IF(J1576="Linea_para_MAIL_creada_por_LuXML",IF(ISERROR(MATCH(INDIRECT(ADDRESS(ROW()-G1576,7)),D:D,0)),J1576,INDIRECT(ADDRESS(MATCH(INDIRECT(ADDRESS(ROW()-G1576,7)),D:D,0),1))),J1576)</f>
        <v/>
      </c>
      <c r="L1576" s="7">
        <f t="shared" ca="1" si="285"/>
        <v>0</v>
      </c>
      <c r="M1576" s="7" t="str">
        <f t="shared" ca="1" si="278"/>
        <v/>
      </c>
      <c r="N1576" s="7">
        <f t="shared" ca="1" si="277"/>
        <v>0</v>
      </c>
      <c r="O1576" s="9" t="str">
        <f ca="1">IF(N1576&gt;-1,INDIRECT(ADDRESS(ROW(),13)),IF(N1576&lt;N1575,CONCATENATE("&lt;page-count count=",CHAR(34),1+LARGE(N:N,1)-LARGE(N:N,2),CHAR(34),"/&gt;"),INDIRECT(ADDRESS(ROW()-1,13))))</f>
        <v/>
      </c>
      <c r="P1576" s="1">
        <f>IF(ROW()&lt;$S$4+2,IF('XML a procesar'!A1575="",P1575,IF(MID('XML a procesar'!A1575,1,1)="&lt;",P1575,P1575+1)),P1575)</f>
        <v>1</v>
      </c>
    </row>
    <row r="1577" spans="1:16" x14ac:dyDescent="0.25">
      <c r="A1577" s="1" t="str">
        <f>IF('XML a procesar'!A1576&gt;0,'XML a procesar'!A1576,"")</f>
        <v/>
      </c>
      <c r="B1577" s="7">
        <f t="shared" si="279"/>
        <v>0</v>
      </c>
      <c r="C1577" s="1">
        <f t="shared" si="280"/>
        <v>0</v>
      </c>
      <c r="D1577" s="1">
        <f t="shared" si="281"/>
        <v>0</v>
      </c>
      <c r="E1577" s="1">
        <f t="shared" si="282"/>
        <v>0</v>
      </c>
      <c r="F1577" s="1" t="str">
        <f t="shared" ca="1" si="283"/>
        <v/>
      </c>
      <c r="G1577" s="1">
        <f t="shared" ca="1" si="284"/>
        <v>0</v>
      </c>
      <c r="H1577" s="1">
        <f ca="1">IF(AND(G1576&gt;0,G1577&gt;G1576,NOT(ISERROR(MATCH(G1576,D:D,0)))),H1576+1,H1576)</f>
        <v>0</v>
      </c>
      <c r="I1577" s="1">
        <f t="shared" ca="1" si="275"/>
        <v>0</v>
      </c>
      <c r="J1577" s="7" t="str">
        <f t="shared" ca="1" si="276"/>
        <v/>
      </c>
      <c r="K1577" s="1" t="str">
        <f ca="1">IF(J1577="Linea_para_MAIL_creada_por_LuXML",IF(ISERROR(MATCH(INDIRECT(ADDRESS(ROW()-G1577,7)),D:D,0)),J1577,INDIRECT(ADDRESS(MATCH(INDIRECT(ADDRESS(ROW()-G1577,7)),D:D,0),1))),J1577)</f>
        <v/>
      </c>
      <c r="L1577" s="7">
        <f t="shared" ca="1" si="285"/>
        <v>0</v>
      </c>
      <c r="M1577" s="7" t="str">
        <f t="shared" ca="1" si="278"/>
        <v/>
      </c>
      <c r="N1577" s="7">
        <f t="shared" ca="1" si="277"/>
        <v>0</v>
      </c>
      <c r="O1577" s="9" t="str">
        <f ca="1">IF(N1577&gt;-1,INDIRECT(ADDRESS(ROW(),13)),IF(N1577&lt;N1576,CONCATENATE("&lt;page-count count=",CHAR(34),1+LARGE(N:N,1)-LARGE(N:N,2),CHAR(34),"/&gt;"),INDIRECT(ADDRESS(ROW()-1,13))))</f>
        <v/>
      </c>
      <c r="P1577" s="1">
        <f>IF(ROW()&lt;$S$4+2,IF('XML a procesar'!A1576="",P1576,IF(MID('XML a procesar'!A1576,1,1)="&lt;",P1576,P1576+1)),P1576)</f>
        <v>1</v>
      </c>
    </row>
    <row r="1578" spans="1:16" x14ac:dyDescent="0.25">
      <c r="A1578" s="1" t="str">
        <f>IF('XML a procesar'!A1577&gt;0,'XML a procesar'!A1577,"")</f>
        <v/>
      </c>
      <c r="B1578" s="7">
        <f t="shared" si="279"/>
        <v>0</v>
      </c>
      <c r="C1578" s="1">
        <f t="shared" si="280"/>
        <v>0</v>
      </c>
      <c r="D1578" s="1">
        <f t="shared" si="281"/>
        <v>0</v>
      </c>
      <c r="E1578" s="1">
        <f t="shared" si="282"/>
        <v>0</v>
      </c>
      <c r="F1578" s="1" t="str">
        <f t="shared" ca="1" si="283"/>
        <v/>
      </c>
      <c r="G1578" s="1">
        <f t="shared" ca="1" si="284"/>
        <v>0</v>
      </c>
      <c r="H1578" s="1">
        <f ca="1">IF(AND(G1577&gt;0,G1578&gt;G1577,NOT(ISERROR(MATCH(G1577,D:D,0)))),H1577+1,H1577)</f>
        <v>0</v>
      </c>
      <c r="I1578" s="1">
        <f t="shared" ca="1" si="275"/>
        <v>0</v>
      </c>
      <c r="J1578" s="7" t="str">
        <f t="shared" ca="1" si="276"/>
        <v/>
      </c>
      <c r="K1578" s="1" t="str">
        <f ca="1">IF(J1578="Linea_para_MAIL_creada_por_LuXML",IF(ISERROR(MATCH(INDIRECT(ADDRESS(ROW()-G1578,7)),D:D,0)),J1578,INDIRECT(ADDRESS(MATCH(INDIRECT(ADDRESS(ROW()-G1578,7)),D:D,0),1))),J1578)</f>
        <v/>
      </c>
      <c r="L1578" s="7">
        <f t="shared" ca="1" si="285"/>
        <v>0</v>
      </c>
      <c r="M1578" s="7" t="str">
        <f t="shared" ca="1" si="278"/>
        <v/>
      </c>
      <c r="N1578" s="7">
        <f t="shared" ca="1" si="277"/>
        <v>0</v>
      </c>
      <c r="O1578" s="9" t="str">
        <f ca="1">IF(N1578&gt;-1,INDIRECT(ADDRESS(ROW(),13)),IF(N1578&lt;N1577,CONCATENATE("&lt;page-count count=",CHAR(34),1+LARGE(N:N,1)-LARGE(N:N,2),CHAR(34),"/&gt;"),INDIRECT(ADDRESS(ROW()-1,13))))</f>
        <v/>
      </c>
      <c r="P1578" s="1">
        <f>IF(ROW()&lt;$S$4+2,IF('XML a procesar'!A1577="",P1577,IF(MID('XML a procesar'!A1577,1,1)="&lt;",P1577,P1577+1)),P1577)</f>
        <v>1</v>
      </c>
    </row>
    <row r="1579" spans="1:16" x14ac:dyDescent="0.25">
      <c r="A1579" s="1" t="str">
        <f>IF('XML a procesar'!A1578&gt;0,'XML a procesar'!A1578,"")</f>
        <v/>
      </c>
      <c r="B1579" s="7">
        <f t="shared" si="279"/>
        <v>0</v>
      </c>
      <c r="C1579" s="1">
        <f t="shared" si="280"/>
        <v>0</v>
      </c>
      <c r="D1579" s="1">
        <f t="shared" si="281"/>
        <v>0</v>
      </c>
      <c r="E1579" s="1">
        <f t="shared" si="282"/>
        <v>0</v>
      </c>
      <c r="F1579" s="1" t="str">
        <f t="shared" ca="1" si="283"/>
        <v/>
      </c>
      <c r="G1579" s="1">
        <f t="shared" ca="1" si="284"/>
        <v>0</v>
      </c>
      <c r="H1579" s="1">
        <f ca="1">IF(AND(G1578&gt;0,G1579&gt;G1578,NOT(ISERROR(MATCH(G1578,D:D,0)))),H1578+1,H1578)</f>
        <v>0</v>
      </c>
      <c r="I1579" s="1">
        <f t="shared" ca="1" si="275"/>
        <v>0</v>
      </c>
      <c r="J1579" s="7" t="str">
        <f t="shared" ca="1" si="276"/>
        <v/>
      </c>
      <c r="K1579" s="1" t="str">
        <f ca="1">IF(J1579="Linea_para_MAIL_creada_por_LuXML",IF(ISERROR(MATCH(INDIRECT(ADDRESS(ROW()-G1579,7)),D:D,0)),J1579,INDIRECT(ADDRESS(MATCH(INDIRECT(ADDRESS(ROW()-G1579,7)),D:D,0),1))),J1579)</f>
        <v/>
      </c>
      <c r="L1579" s="7">
        <f t="shared" ca="1" si="285"/>
        <v>0</v>
      </c>
      <c r="M1579" s="7" t="str">
        <f t="shared" ca="1" si="278"/>
        <v/>
      </c>
      <c r="N1579" s="7">
        <f t="shared" ca="1" si="277"/>
        <v>0</v>
      </c>
      <c r="O1579" s="9" t="str">
        <f ca="1">IF(N1579&gt;-1,INDIRECT(ADDRESS(ROW(),13)),IF(N1579&lt;N1578,CONCATENATE("&lt;page-count count=",CHAR(34),1+LARGE(N:N,1)-LARGE(N:N,2),CHAR(34),"/&gt;"),INDIRECT(ADDRESS(ROW()-1,13))))</f>
        <v/>
      </c>
      <c r="P1579" s="1">
        <f>IF(ROW()&lt;$S$4+2,IF('XML a procesar'!A1578="",P1578,IF(MID('XML a procesar'!A1578,1,1)="&lt;",P1578,P1578+1)),P1578)</f>
        <v>1</v>
      </c>
    </row>
    <row r="1580" spans="1:16" x14ac:dyDescent="0.25">
      <c r="A1580" s="1" t="str">
        <f>IF('XML a procesar'!A1579&gt;0,'XML a procesar'!A1579,"")</f>
        <v/>
      </c>
      <c r="B1580" s="7">
        <f t="shared" si="279"/>
        <v>0</v>
      </c>
      <c r="C1580" s="1">
        <f t="shared" si="280"/>
        <v>0</v>
      </c>
      <c r="D1580" s="1">
        <f t="shared" si="281"/>
        <v>0</v>
      </c>
      <c r="E1580" s="1">
        <f t="shared" si="282"/>
        <v>0</v>
      </c>
      <c r="F1580" s="1" t="str">
        <f t="shared" ca="1" si="283"/>
        <v/>
      </c>
      <c r="G1580" s="1">
        <f t="shared" ca="1" si="284"/>
        <v>0</v>
      </c>
      <c r="H1580" s="1">
        <f ca="1">IF(AND(G1579&gt;0,G1580&gt;G1579,NOT(ISERROR(MATCH(G1579,D:D,0)))),H1579+1,H1579)</f>
        <v>0</v>
      </c>
      <c r="I1580" s="1">
        <f t="shared" ca="1" si="275"/>
        <v>0</v>
      </c>
      <c r="J1580" s="7" t="str">
        <f t="shared" ca="1" si="276"/>
        <v/>
      </c>
      <c r="K1580" s="1" t="str">
        <f ca="1">IF(J1580="Linea_para_MAIL_creada_por_LuXML",IF(ISERROR(MATCH(INDIRECT(ADDRESS(ROW()-G1580,7)),D:D,0)),J1580,INDIRECT(ADDRESS(MATCH(INDIRECT(ADDRESS(ROW()-G1580,7)),D:D,0),1))),J1580)</f>
        <v/>
      </c>
      <c r="L1580" s="7">
        <f t="shared" ca="1" si="285"/>
        <v>0</v>
      </c>
      <c r="M1580" s="7" t="str">
        <f t="shared" ca="1" si="278"/>
        <v/>
      </c>
      <c r="N1580" s="7">
        <f t="shared" ca="1" si="277"/>
        <v>0</v>
      </c>
      <c r="O1580" s="9" t="str">
        <f ca="1">IF(N1580&gt;-1,INDIRECT(ADDRESS(ROW(),13)),IF(N1580&lt;N1579,CONCATENATE("&lt;page-count count=",CHAR(34),1+LARGE(N:N,1)-LARGE(N:N,2),CHAR(34),"/&gt;"),INDIRECT(ADDRESS(ROW()-1,13))))</f>
        <v/>
      </c>
      <c r="P1580" s="1">
        <f>IF(ROW()&lt;$S$4+2,IF('XML a procesar'!A1579="",P1579,IF(MID('XML a procesar'!A1579,1,1)="&lt;",P1579,P1579+1)),P1579)</f>
        <v>1</v>
      </c>
    </row>
    <row r="1581" spans="1:16" x14ac:dyDescent="0.25">
      <c r="A1581" s="1" t="str">
        <f>IF('XML a procesar'!A1580&gt;0,'XML a procesar'!A1580,"")</f>
        <v/>
      </c>
      <c r="B1581" s="7">
        <f t="shared" si="279"/>
        <v>0</v>
      </c>
      <c r="C1581" s="1">
        <f t="shared" si="280"/>
        <v>0</v>
      </c>
      <c r="D1581" s="1">
        <f t="shared" si="281"/>
        <v>0</v>
      </c>
      <c r="E1581" s="1">
        <f t="shared" si="282"/>
        <v>0</v>
      </c>
      <c r="F1581" s="1" t="str">
        <f t="shared" ca="1" si="283"/>
        <v/>
      </c>
      <c r="G1581" s="1">
        <f t="shared" ca="1" si="284"/>
        <v>0</v>
      </c>
      <c r="H1581" s="1">
        <f ca="1">IF(AND(G1580&gt;0,G1581&gt;G1580,NOT(ISERROR(MATCH(G1580,D:D,0)))),H1580+1,H1580)</f>
        <v>0</v>
      </c>
      <c r="I1581" s="1">
        <f t="shared" ca="1" si="275"/>
        <v>0</v>
      </c>
      <c r="J1581" s="7" t="str">
        <f t="shared" ca="1" si="276"/>
        <v/>
      </c>
      <c r="K1581" s="1" t="str">
        <f ca="1">IF(J1581="Linea_para_MAIL_creada_por_LuXML",IF(ISERROR(MATCH(INDIRECT(ADDRESS(ROW()-G1581,7)),D:D,0)),J1581,INDIRECT(ADDRESS(MATCH(INDIRECT(ADDRESS(ROW()-G1581,7)),D:D,0),1))),J1581)</f>
        <v/>
      </c>
      <c r="L1581" s="7">
        <f t="shared" ca="1" si="285"/>
        <v>0</v>
      </c>
      <c r="M1581" s="7" t="str">
        <f t="shared" ca="1" si="278"/>
        <v/>
      </c>
      <c r="N1581" s="7">
        <f t="shared" ca="1" si="277"/>
        <v>0</v>
      </c>
      <c r="O1581" s="9" t="str">
        <f ca="1">IF(N1581&gt;-1,INDIRECT(ADDRESS(ROW(),13)),IF(N1581&lt;N1580,CONCATENATE("&lt;page-count count=",CHAR(34),1+LARGE(N:N,1)-LARGE(N:N,2),CHAR(34),"/&gt;"),INDIRECT(ADDRESS(ROW()-1,13))))</f>
        <v/>
      </c>
      <c r="P1581" s="1">
        <f>IF(ROW()&lt;$S$4+2,IF('XML a procesar'!A1580="",P1580,IF(MID('XML a procesar'!A1580,1,1)="&lt;",P1580,P1580+1)),P1580)</f>
        <v>1</v>
      </c>
    </row>
    <row r="1582" spans="1:16" x14ac:dyDescent="0.25">
      <c r="A1582" s="1" t="str">
        <f>IF('XML a procesar'!A1581&gt;0,'XML a procesar'!A1581,"")</f>
        <v/>
      </c>
      <c r="B1582" s="7">
        <f t="shared" si="279"/>
        <v>0</v>
      </c>
      <c r="C1582" s="1">
        <f t="shared" si="280"/>
        <v>0</v>
      </c>
      <c r="D1582" s="1">
        <f t="shared" si="281"/>
        <v>0</v>
      </c>
      <c r="E1582" s="1">
        <f t="shared" si="282"/>
        <v>0</v>
      </c>
      <c r="F1582" s="1" t="str">
        <f t="shared" ca="1" si="283"/>
        <v/>
      </c>
      <c r="G1582" s="1">
        <f t="shared" ca="1" si="284"/>
        <v>0</v>
      </c>
      <c r="H1582" s="1">
        <f ca="1">IF(AND(G1581&gt;0,G1582&gt;G1581,NOT(ISERROR(MATCH(G1581,D:D,0)))),H1581+1,H1581)</f>
        <v>0</v>
      </c>
      <c r="I1582" s="1">
        <f t="shared" ca="1" si="275"/>
        <v>0</v>
      </c>
      <c r="J1582" s="7" t="str">
        <f t="shared" ca="1" si="276"/>
        <v/>
      </c>
      <c r="K1582" s="1" t="str">
        <f ca="1">IF(J1582="Linea_para_MAIL_creada_por_LuXML",IF(ISERROR(MATCH(INDIRECT(ADDRESS(ROW()-G1582,7)),D:D,0)),J1582,INDIRECT(ADDRESS(MATCH(INDIRECT(ADDRESS(ROW()-G1582,7)),D:D,0),1))),J1582)</f>
        <v/>
      </c>
      <c r="L1582" s="7">
        <f t="shared" ca="1" si="285"/>
        <v>0</v>
      </c>
      <c r="M1582" s="7" t="str">
        <f t="shared" ca="1" si="278"/>
        <v/>
      </c>
      <c r="N1582" s="7">
        <f t="shared" ca="1" si="277"/>
        <v>0</v>
      </c>
      <c r="O1582" s="9" t="str">
        <f ca="1">IF(N1582&gt;-1,INDIRECT(ADDRESS(ROW(),13)),IF(N1582&lt;N1581,CONCATENATE("&lt;page-count count=",CHAR(34),1+LARGE(N:N,1)-LARGE(N:N,2),CHAR(34),"/&gt;"),INDIRECT(ADDRESS(ROW()-1,13))))</f>
        <v/>
      </c>
      <c r="P1582" s="1">
        <f>IF(ROW()&lt;$S$4+2,IF('XML a procesar'!A1581="",P1581,IF(MID('XML a procesar'!A1581,1,1)="&lt;",P1581,P1581+1)),P1581)</f>
        <v>1</v>
      </c>
    </row>
    <row r="1583" spans="1:16" x14ac:dyDescent="0.25">
      <c r="A1583" s="1" t="str">
        <f>IF('XML a procesar'!A1582&gt;0,'XML a procesar'!A1582,"")</f>
        <v/>
      </c>
      <c r="B1583" s="7">
        <f t="shared" si="279"/>
        <v>0</v>
      </c>
      <c r="C1583" s="1">
        <f t="shared" si="280"/>
        <v>0</v>
      </c>
      <c r="D1583" s="1">
        <f t="shared" si="281"/>
        <v>0</v>
      </c>
      <c r="E1583" s="1">
        <f t="shared" si="282"/>
        <v>0</v>
      </c>
      <c r="F1583" s="1" t="str">
        <f t="shared" ca="1" si="283"/>
        <v/>
      </c>
      <c r="G1583" s="1">
        <f t="shared" ca="1" si="284"/>
        <v>0</v>
      </c>
      <c r="H1583" s="1">
        <f ca="1">IF(AND(G1582&gt;0,G1583&gt;G1582,NOT(ISERROR(MATCH(G1582,D:D,0)))),H1582+1,H1582)</f>
        <v>0</v>
      </c>
      <c r="I1583" s="1">
        <f t="shared" ca="1" si="275"/>
        <v>0</v>
      </c>
      <c r="J1583" s="7" t="str">
        <f t="shared" ca="1" si="276"/>
        <v/>
      </c>
      <c r="K1583" s="1" t="str">
        <f ca="1">IF(J1583="Linea_para_MAIL_creada_por_LuXML",IF(ISERROR(MATCH(INDIRECT(ADDRESS(ROW()-G1583,7)),D:D,0)),J1583,INDIRECT(ADDRESS(MATCH(INDIRECT(ADDRESS(ROW()-G1583,7)),D:D,0),1))),J1583)</f>
        <v/>
      </c>
      <c r="L1583" s="7">
        <f t="shared" ca="1" si="285"/>
        <v>0</v>
      </c>
      <c r="M1583" s="7" t="str">
        <f t="shared" ca="1" si="278"/>
        <v/>
      </c>
      <c r="N1583" s="7">
        <f t="shared" ca="1" si="277"/>
        <v>0</v>
      </c>
      <c r="O1583" s="9" t="str">
        <f ca="1">IF(N1583&gt;-1,INDIRECT(ADDRESS(ROW(),13)),IF(N1583&lt;N1582,CONCATENATE("&lt;page-count count=",CHAR(34),1+LARGE(N:N,1)-LARGE(N:N,2),CHAR(34),"/&gt;"),INDIRECT(ADDRESS(ROW()-1,13))))</f>
        <v/>
      </c>
      <c r="P1583" s="1">
        <f>IF(ROW()&lt;$S$4+2,IF('XML a procesar'!A1582="",P1582,IF(MID('XML a procesar'!A1582,1,1)="&lt;",P1582,P1582+1)),P1582)</f>
        <v>1</v>
      </c>
    </row>
    <row r="1584" spans="1:16" x14ac:dyDescent="0.25">
      <c r="A1584" s="1" t="str">
        <f>IF('XML a procesar'!A1583&gt;0,'XML a procesar'!A1583,"")</f>
        <v/>
      </c>
      <c r="B1584" s="7">
        <f t="shared" si="279"/>
        <v>0</v>
      </c>
      <c r="C1584" s="1">
        <f t="shared" si="280"/>
        <v>0</v>
      </c>
      <c r="D1584" s="1">
        <f t="shared" si="281"/>
        <v>0</v>
      </c>
      <c r="E1584" s="1">
        <f t="shared" si="282"/>
        <v>0</v>
      </c>
      <c r="F1584" s="1" t="str">
        <f t="shared" ca="1" si="283"/>
        <v/>
      </c>
      <c r="G1584" s="1">
        <f t="shared" ca="1" si="284"/>
        <v>0</v>
      </c>
      <c r="H1584" s="1">
        <f ca="1">IF(AND(G1583&gt;0,G1584&gt;G1583,NOT(ISERROR(MATCH(G1583,D:D,0)))),H1583+1,H1583)</f>
        <v>0</v>
      </c>
      <c r="I1584" s="1">
        <f t="shared" ca="1" si="275"/>
        <v>0</v>
      </c>
      <c r="J1584" s="7" t="str">
        <f t="shared" ca="1" si="276"/>
        <v/>
      </c>
      <c r="K1584" s="1" t="str">
        <f ca="1">IF(J1584="Linea_para_MAIL_creada_por_LuXML",IF(ISERROR(MATCH(INDIRECT(ADDRESS(ROW()-G1584,7)),D:D,0)),J1584,INDIRECT(ADDRESS(MATCH(INDIRECT(ADDRESS(ROW()-G1584,7)),D:D,0),1))),J1584)</f>
        <v/>
      </c>
      <c r="L1584" s="7">
        <f t="shared" ca="1" si="285"/>
        <v>0</v>
      </c>
      <c r="M1584" s="7" t="str">
        <f t="shared" ca="1" si="278"/>
        <v/>
      </c>
      <c r="N1584" s="7">
        <f t="shared" ca="1" si="277"/>
        <v>0</v>
      </c>
      <c r="O1584" s="9" t="str">
        <f ca="1">IF(N1584&gt;-1,INDIRECT(ADDRESS(ROW(),13)),IF(N1584&lt;N1583,CONCATENATE("&lt;page-count count=",CHAR(34),1+LARGE(N:N,1)-LARGE(N:N,2),CHAR(34),"/&gt;"),INDIRECT(ADDRESS(ROW()-1,13))))</f>
        <v/>
      </c>
      <c r="P1584" s="1">
        <f>IF(ROW()&lt;$S$4+2,IF('XML a procesar'!A1583="",P1583,IF(MID('XML a procesar'!A1583,1,1)="&lt;",P1583,P1583+1)),P1583)</f>
        <v>1</v>
      </c>
    </row>
    <row r="1585" spans="1:16" x14ac:dyDescent="0.25">
      <c r="A1585" s="1" t="str">
        <f>IF('XML a procesar'!A1584&gt;0,'XML a procesar'!A1584,"")</f>
        <v/>
      </c>
      <c r="B1585" s="7">
        <f t="shared" si="279"/>
        <v>0</v>
      </c>
      <c r="C1585" s="1">
        <f t="shared" si="280"/>
        <v>0</v>
      </c>
      <c r="D1585" s="1">
        <f t="shared" si="281"/>
        <v>0</v>
      </c>
      <c r="E1585" s="1">
        <f t="shared" si="282"/>
        <v>0</v>
      </c>
      <c r="F1585" s="1" t="str">
        <f t="shared" ca="1" si="283"/>
        <v/>
      </c>
      <c r="G1585" s="1">
        <f t="shared" ca="1" si="284"/>
        <v>0</v>
      </c>
      <c r="H1585" s="1">
        <f ca="1">IF(AND(G1584&gt;0,G1585&gt;G1584,NOT(ISERROR(MATCH(G1584,D:D,0)))),H1584+1,H1584)</f>
        <v>0</v>
      </c>
      <c r="I1585" s="1">
        <f t="shared" ca="1" si="275"/>
        <v>0</v>
      </c>
      <c r="J1585" s="7" t="str">
        <f t="shared" ca="1" si="276"/>
        <v/>
      </c>
      <c r="K1585" s="1" t="str">
        <f ca="1">IF(J1585="Linea_para_MAIL_creada_por_LuXML",IF(ISERROR(MATCH(INDIRECT(ADDRESS(ROW()-G1585,7)),D:D,0)),J1585,INDIRECT(ADDRESS(MATCH(INDIRECT(ADDRESS(ROW()-G1585,7)),D:D,0),1))),J1585)</f>
        <v/>
      </c>
      <c r="L1585" s="7">
        <f t="shared" ca="1" si="285"/>
        <v>0</v>
      </c>
      <c r="M1585" s="7" t="str">
        <f t="shared" ca="1" si="278"/>
        <v/>
      </c>
      <c r="N1585" s="7">
        <f t="shared" ca="1" si="277"/>
        <v>0</v>
      </c>
      <c r="O1585" s="9" t="str">
        <f ca="1">IF(N1585&gt;-1,INDIRECT(ADDRESS(ROW(),13)),IF(N1585&lt;N1584,CONCATENATE("&lt;page-count count=",CHAR(34),1+LARGE(N:N,1)-LARGE(N:N,2),CHAR(34),"/&gt;"),INDIRECT(ADDRESS(ROW()-1,13))))</f>
        <v/>
      </c>
      <c r="P1585" s="1">
        <f>IF(ROW()&lt;$S$4+2,IF('XML a procesar'!A1584="",P1584,IF(MID('XML a procesar'!A1584,1,1)="&lt;",P1584,P1584+1)),P1584)</f>
        <v>1</v>
      </c>
    </row>
    <row r="1586" spans="1:16" x14ac:dyDescent="0.25">
      <c r="A1586" s="1" t="str">
        <f>IF('XML a procesar'!A1585&gt;0,'XML a procesar'!A1585,"")</f>
        <v/>
      </c>
      <c r="B1586" s="7">
        <f t="shared" si="279"/>
        <v>0</v>
      </c>
      <c r="C1586" s="1">
        <f t="shared" si="280"/>
        <v>0</v>
      </c>
      <c r="D1586" s="1">
        <f t="shared" si="281"/>
        <v>0</v>
      </c>
      <c r="E1586" s="1">
        <f t="shared" si="282"/>
        <v>0</v>
      </c>
      <c r="F1586" s="1" t="str">
        <f t="shared" ca="1" si="283"/>
        <v/>
      </c>
      <c r="G1586" s="1">
        <f t="shared" ca="1" si="284"/>
        <v>0</v>
      </c>
      <c r="H1586" s="1">
        <f ca="1">IF(AND(G1585&gt;0,G1586&gt;G1585,NOT(ISERROR(MATCH(G1585,D:D,0)))),H1585+1,H1585)</f>
        <v>0</v>
      </c>
      <c r="I1586" s="1">
        <f t="shared" ca="1" si="275"/>
        <v>0</v>
      </c>
      <c r="J1586" s="7" t="str">
        <f t="shared" ca="1" si="276"/>
        <v/>
      </c>
      <c r="K1586" s="1" t="str">
        <f ca="1">IF(J1586="Linea_para_MAIL_creada_por_LuXML",IF(ISERROR(MATCH(INDIRECT(ADDRESS(ROW()-G1586,7)),D:D,0)),J1586,INDIRECT(ADDRESS(MATCH(INDIRECT(ADDRESS(ROW()-G1586,7)),D:D,0),1))),J1586)</f>
        <v/>
      </c>
      <c r="L1586" s="7">
        <f t="shared" ca="1" si="285"/>
        <v>0</v>
      </c>
      <c r="M1586" s="7" t="str">
        <f t="shared" ca="1" si="278"/>
        <v/>
      </c>
      <c r="N1586" s="7">
        <f t="shared" ca="1" si="277"/>
        <v>0</v>
      </c>
      <c r="O1586" s="9" t="str">
        <f ca="1">IF(N1586&gt;-1,INDIRECT(ADDRESS(ROW(),13)),IF(N1586&lt;N1585,CONCATENATE("&lt;page-count count=",CHAR(34),1+LARGE(N:N,1)-LARGE(N:N,2),CHAR(34),"/&gt;"),INDIRECT(ADDRESS(ROW()-1,13))))</f>
        <v/>
      </c>
      <c r="P1586" s="1">
        <f>IF(ROW()&lt;$S$4+2,IF('XML a procesar'!A1585="",P1585,IF(MID('XML a procesar'!A1585,1,1)="&lt;",P1585,P1585+1)),P1585)</f>
        <v>1</v>
      </c>
    </row>
    <row r="1587" spans="1:16" x14ac:dyDescent="0.25">
      <c r="A1587" s="1" t="str">
        <f>IF('XML a procesar'!A1586&gt;0,'XML a procesar'!A1586,"")</f>
        <v/>
      </c>
      <c r="B1587" s="7">
        <f t="shared" si="279"/>
        <v>0</v>
      </c>
      <c r="C1587" s="1">
        <f t="shared" si="280"/>
        <v>0</v>
      </c>
      <c r="D1587" s="1">
        <f t="shared" si="281"/>
        <v>0</v>
      </c>
      <c r="E1587" s="1">
        <f t="shared" si="282"/>
        <v>0</v>
      </c>
      <c r="F1587" s="1" t="str">
        <f t="shared" ca="1" si="283"/>
        <v/>
      </c>
      <c r="G1587" s="1">
        <f t="shared" ca="1" si="284"/>
        <v>0</v>
      </c>
      <c r="H1587" s="1">
        <f ca="1">IF(AND(G1586&gt;0,G1587&gt;G1586,NOT(ISERROR(MATCH(G1586,D:D,0)))),H1586+1,H1586)</f>
        <v>0</v>
      </c>
      <c r="I1587" s="1">
        <f t="shared" ca="1" si="275"/>
        <v>0</v>
      </c>
      <c r="J1587" s="7" t="str">
        <f t="shared" ca="1" si="276"/>
        <v/>
      </c>
      <c r="K1587" s="1" t="str">
        <f ca="1">IF(J1587="Linea_para_MAIL_creada_por_LuXML",IF(ISERROR(MATCH(INDIRECT(ADDRESS(ROW()-G1587,7)),D:D,0)),J1587,INDIRECT(ADDRESS(MATCH(INDIRECT(ADDRESS(ROW()-G1587,7)),D:D,0),1))),J1587)</f>
        <v/>
      </c>
      <c r="L1587" s="7">
        <f t="shared" ca="1" si="285"/>
        <v>0</v>
      </c>
      <c r="M1587" s="7" t="str">
        <f t="shared" ca="1" si="278"/>
        <v/>
      </c>
      <c r="N1587" s="7">
        <f t="shared" ca="1" si="277"/>
        <v>0</v>
      </c>
      <c r="O1587" s="9" t="str">
        <f ca="1">IF(N1587&gt;-1,INDIRECT(ADDRESS(ROW(),13)),IF(N1587&lt;N1586,CONCATENATE("&lt;page-count count=",CHAR(34),1+LARGE(N:N,1)-LARGE(N:N,2),CHAR(34),"/&gt;"),INDIRECT(ADDRESS(ROW()-1,13))))</f>
        <v/>
      </c>
      <c r="P1587" s="1">
        <f>IF(ROW()&lt;$S$4+2,IF('XML a procesar'!A1586="",P1586,IF(MID('XML a procesar'!A1586,1,1)="&lt;",P1586,P1586+1)),P1586)</f>
        <v>1</v>
      </c>
    </row>
    <row r="1588" spans="1:16" x14ac:dyDescent="0.25">
      <c r="A1588" s="1" t="str">
        <f>IF('XML a procesar'!A1587&gt;0,'XML a procesar'!A1587,"")</f>
        <v/>
      </c>
      <c r="B1588" s="7">
        <f t="shared" si="279"/>
        <v>0</v>
      </c>
      <c r="C1588" s="1">
        <f t="shared" si="280"/>
        <v>0</v>
      </c>
      <c r="D1588" s="1">
        <f t="shared" si="281"/>
        <v>0</v>
      </c>
      <c r="E1588" s="1">
        <f t="shared" si="282"/>
        <v>0</v>
      </c>
      <c r="F1588" s="1" t="str">
        <f t="shared" ca="1" si="283"/>
        <v/>
      </c>
      <c r="G1588" s="1">
        <f t="shared" ca="1" si="284"/>
        <v>0</v>
      </c>
      <c r="H1588" s="1">
        <f ca="1">IF(AND(G1587&gt;0,G1588&gt;G1587,NOT(ISERROR(MATCH(G1587,D:D,0)))),H1587+1,H1587)</f>
        <v>0</v>
      </c>
      <c r="I1588" s="1">
        <f t="shared" ca="1" si="275"/>
        <v>0</v>
      </c>
      <c r="J1588" s="7" t="str">
        <f t="shared" ca="1" si="276"/>
        <v/>
      </c>
      <c r="K1588" s="1" t="str">
        <f ca="1">IF(J1588="Linea_para_MAIL_creada_por_LuXML",IF(ISERROR(MATCH(INDIRECT(ADDRESS(ROW()-G1588,7)),D:D,0)),J1588,INDIRECT(ADDRESS(MATCH(INDIRECT(ADDRESS(ROW()-G1588,7)),D:D,0),1))),J1588)</f>
        <v/>
      </c>
      <c r="L1588" s="7">
        <f t="shared" ca="1" si="285"/>
        <v>0</v>
      </c>
      <c r="M1588" s="7" t="str">
        <f t="shared" ca="1" si="278"/>
        <v/>
      </c>
      <c r="N1588" s="7">
        <f t="shared" ca="1" si="277"/>
        <v>0</v>
      </c>
      <c r="O1588" s="9" t="str">
        <f ca="1">IF(N1588&gt;-1,INDIRECT(ADDRESS(ROW(),13)),IF(N1588&lt;N1587,CONCATENATE("&lt;page-count count=",CHAR(34),1+LARGE(N:N,1)-LARGE(N:N,2),CHAR(34),"/&gt;"),INDIRECT(ADDRESS(ROW()-1,13))))</f>
        <v/>
      </c>
      <c r="P1588" s="1">
        <f>IF(ROW()&lt;$S$4+2,IF('XML a procesar'!A1587="",P1587,IF(MID('XML a procesar'!A1587,1,1)="&lt;",P1587,P1587+1)),P1587)</f>
        <v>1</v>
      </c>
    </row>
    <row r="1589" spans="1:16" x14ac:dyDescent="0.25">
      <c r="A1589" s="1" t="str">
        <f>IF('XML a procesar'!A1588&gt;0,'XML a procesar'!A1588,"")</f>
        <v/>
      </c>
      <c r="B1589" s="7">
        <f t="shared" si="279"/>
        <v>0</v>
      </c>
      <c r="C1589" s="1">
        <f t="shared" si="280"/>
        <v>0</v>
      </c>
      <c r="D1589" s="1">
        <f t="shared" si="281"/>
        <v>0</v>
      </c>
      <c r="E1589" s="1">
        <f t="shared" si="282"/>
        <v>0</v>
      </c>
      <c r="F1589" s="1" t="str">
        <f t="shared" ca="1" si="283"/>
        <v/>
      </c>
      <c r="G1589" s="1">
        <f t="shared" ca="1" si="284"/>
        <v>0</v>
      </c>
      <c r="H1589" s="1">
        <f ca="1">IF(AND(G1588&gt;0,G1589&gt;G1588,NOT(ISERROR(MATCH(G1588,D:D,0)))),H1588+1,H1588)</f>
        <v>0</v>
      </c>
      <c r="I1589" s="1">
        <f t="shared" ca="1" si="275"/>
        <v>0</v>
      </c>
      <c r="J1589" s="7" t="str">
        <f t="shared" ca="1" si="276"/>
        <v/>
      </c>
      <c r="K1589" s="1" t="str">
        <f ca="1">IF(J1589="Linea_para_MAIL_creada_por_LuXML",IF(ISERROR(MATCH(INDIRECT(ADDRESS(ROW()-G1589,7)),D:D,0)),J1589,INDIRECT(ADDRESS(MATCH(INDIRECT(ADDRESS(ROW()-G1589,7)),D:D,0),1))),J1589)</f>
        <v/>
      </c>
      <c r="L1589" s="7">
        <f t="shared" ca="1" si="285"/>
        <v>0</v>
      </c>
      <c r="M1589" s="7" t="str">
        <f t="shared" ca="1" si="278"/>
        <v/>
      </c>
      <c r="N1589" s="7">
        <f t="shared" ca="1" si="277"/>
        <v>0</v>
      </c>
      <c r="O1589" s="9" t="str">
        <f ca="1">IF(N1589&gt;-1,INDIRECT(ADDRESS(ROW(),13)),IF(N1589&lt;N1588,CONCATENATE("&lt;page-count count=",CHAR(34),1+LARGE(N:N,1)-LARGE(N:N,2),CHAR(34),"/&gt;"),INDIRECT(ADDRESS(ROW()-1,13))))</f>
        <v/>
      </c>
      <c r="P1589" s="1">
        <f>IF(ROW()&lt;$S$4+2,IF('XML a procesar'!A1588="",P1588,IF(MID('XML a procesar'!A1588,1,1)="&lt;",P1588,P1588+1)),P1588)</f>
        <v>1</v>
      </c>
    </row>
    <row r="1590" spans="1:16" x14ac:dyDescent="0.25">
      <c r="A1590" s="1" t="str">
        <f>IF('XML a procesar'!A1589&gt;0,'XML a procesar'!A1589,"")</f>
        <v/>
      </c>
      <c r="B1590" s="7">
        <f t="shared" si="279"/>
        <v>0</v>
      </c>
      <c r="C1590" s="1">
        <f t="shared" si="280"/>
        <v>0</v>
      </c>
      <c r="D1590" s="1">
        <f t="shared" si="281"/>
        <v>0</v>
      </c>
      <c r="E1590" s="1">
        <f t="shared" si="282"/>
        <v>0</v>
      </c>
      <c r="F1590" s="1" t="str">
        <f t="shared" ca="1" si="283"/>
        <v/>
      </c>
      <c r="G1590" s="1">
        <f t="shared" ca="1" si="284"/>
        <v>0</v>
      </c>
      <c r="H1590" s="1">
        <f ca="1">IF(AND(G1589&gt;0,G1590&gt;G1589,NOT(ISERROR(MATCH(G1589,D:D,0)))),H1589+1,H1589)</f>
        <v>0</v>
      </c>
      <c r="I1590" s="1">
        <f t="shared" ca="1" si="275"/>
        <v>0</v>
      </c>
      <c r="J1590" s="7" t="str">
        <f t="shared" ca="1" si="276"/>
        <v/>
      </c>
      <c r="K1590" s="1" t="str">
        <f ca="1">IF(J1590="Linea_para_MAIL_creada_por_LuXML",IF(ISERROR(MATCH(INDIRECT(ADDRESS(ROW()-G1590,7)),D:D,0)),J1590,INDIRECT(ADDRESS(MATCH(INDIRECT(ADDRESS(ROW()-G1590,7)),D:D,0),1))),J1590)</f>
        <v/>
      </c>
      <c r="L1590" s="7">
        <f t="shared" ca="1" si="285"/>
        <v>0</v>
      </c>
      <c r="M1590" s="7" t="str">
        <f t="shared" ca="1" si="278"/>
        <v/>
      </c>
      <c r="N1590" s="7">
        <f t="shared" ca="1" si="277"/>
        <v>0</v>
      </c>
      <c r="O1590" s="9" t="str">
        <f ca="1">IF(N1590&gt;-1,INDIRECT(ADDRESS(ROW(),13)),IF(N1590&lt;N1589,CONCATENATE("&lt;page-count count=",CHAR(34),1+LARGE(N:N,1)-LARGE(N:N,2),CHAR(34),"/&gt;"),INDIRECT(ADDRESS(ROW()-1,13))))</f>
        <v/>
      </c>
      <c r="P1590" s="1">
        <f>IF(ROW()&lt;$S$4+2,IF('XML a procesar'!A1589="",P1589,IF(MID('XML a procesar'!A1589,1,1)="&lt;",P1589,P1589+1)),P1589)</f>
        <v>1</v>
      </c>
    </row>
    <row r="1591" spans="1:16" x14ac:dyDescent="0.25">
      <c r="A1591" s="1" t="str">
        <f>IF('XML a procesar'!A1590&gt;0,'XML a procesar'!A1590,"")</f>
        <v/>
      </c>
      <c r="B1591" s="7">
        <f t="shared" si="279"/>
        <v>0</v>
      </c>
      <c r="C1591" s="1">
        <f t="shared" si="280"/>
        <v>0</v>
      </c>
      <c r="D1591" s="1">
        <f t="shared" si="281"/>
        <v>0</v>
      </c>
      <c r="E1591" s="1">
        <f t="shared" si="282"/>
        <v>0</v>
      </c>
      <c r="F1591" s="1" t="str">
        <f t="shared" ca="1" si="283"/>
        <v/>
      </c>
      <c r="G1591" s="1">
        <f t="shared" ca="1" si="284"/>
        <v>0</v>
      </c>
      <c r="H1591" s="1">
        <f ca="1">IF(AND(G1590&gt;0,G1591&gt;G1590,NOT(ISERROR(MATCH(G1590,D:D,0)))),H1590+1,H1590)</f>
        <v>0</v>
      </c>
      <c r="I1591" s="1">
        <f t="shared" ca="1" si="275"/>
        <v>0</v>
      </c>
      <c r="J1591" s="7" t="str">
        <f t="shared" ca="1" si="276"/>
        <v/>
      </c>
      <c r="K1591" s="1" t="str">
        <f ca="1">IF(J1591="Linea_para_MAIL_creada_por_LuXML",IF(ISERROR(MATCH(INDIRECT(ADDRESS(ROW()-G1591,7)),D:D,0)),J1591,INDIRECT(ADDRESS(MATCH(INDIRECT(ADDRESS(ROW()-G1591,7)),D:D,0),1))),J1591)</f>
        <v/>
      </c>
      <c r="L1591" s="7">
        <f t="shared" ca="1" si="285"/>
        <v>0</v>
      </c>
      <c r="M1591" s="7" t="str">
        <f t="shared" ca="1" si="278"/>
        <v/>
      </c>
      <c r="N1591" s="7">
        <f t="shared" ca="1" si="277"/>
        <v>0</v>
      </c>
      <c r="O1591" s="9" t="str">
        <f ca="1">IF(N1591&gt;-1,INDIRECT(ADDRESS(ROW(),13)),IF(N1591&lt;N1590,CONCATENATE("&lt;page-count count=",CHAR(34),1+LARGE(N:N,1)-LARGE(N:N,2),CHAR(34),"/&gt;"),INDIRECT(ADDRESS(ROW()-1,13))))</f>
        <v/>
      </c>
      <c r="P1591" s="1">
        <f>IF(ROW()&lt;$S$4+2,IF('XML a procesar'!A1590="",P1590,IF(MID('XML a procesar'!A1590,1,1)="&lt;",P1590,P1590+1)),P1590)</f>
        <v>1</v>
      </c>
    </row>
    <row r="1592" spans="1:16" x14ac:dyDescent="0.25">
      <c r="A1592" s="1" t="str">
        <f>IF('XML a procesar'!A1591&gt;0,'XML a procesar'!A1591,"")</f>
        <v/>
      </c>
      <c r="B1592" s="7">
        <f t="shared" si="279"/>
        <v>0</v>
      </c>
      <c r="C1592" s="1">
        <f t="shared" si="280"/>
        <v>0</v>
      </c>
      <c r="D1592" s="1">
        <f t="shared" si="281"/>
        <v>0</v>
      </c>
      <c r="E1592" s="1">
        <f t="shared" si="282"/>
        <v>0</v>
      </c>
      <c r="F1592" s="1" t="str">
        <f t="shared" ca="1" si="283"/>
        <v/>
      </c>
      <c r="G1592" s="1">
        <f t="shared" ca="1" si="284"/>
        <v>0</v>
      </c>
      <c r="H1592" s="1">
        <f ca="1">IF(AND(G1591&gt;0,G1592&gt;G1591,NOT(ISERROR(MATCH(G1591,D:D,0)))),H1591+1,H1591)</f>
        <v>0</v>
      </c>
      <c r="I1592" s="1">
        <f t="shared" ca="1" si="275"/>
        <v>0</v>
      </c>
      <c r="J1592" s="7" t="str">
        <f t="shared" ca="1" si="276"/>
        <v/>
      </c>
      <c r="K1592" s="1" t="str">
        <f ca="1">IF(J1592="Linea_para_MAIL_creada_por_LuXML",IF(ISERROR(MATCH(INDIRECT(ADDRESS(ROW()-G1592,7)),D:D,0)),J1592,INDIRECT(ADDRESS(MATCH(INDIRECT(ADDRESS(ROW()-G1592,7)),D:D,0),1))),J1592)</f>
        <v/>
      </c>
      <c r="L1592" s="7">
        <f t="shared" ca="1" si="285"/>
        <v>0</v>
      </c>
      <c r="M1592" s="7" t="str">
        <f t="shared" ca="1" si="278"/>
        <v/>
      </c>
      <c r="N1592" s="7">
        <f t="shared" ca="1" si="277"/>
        <v>0</v>
      </c>
      <c r="O1592" s="9" t="str">
        <f ca="1">IF(N1592&gt;-1,INDIRECT(ADDRESS(ROW(),13)),IF(N1592&lt;N1591,CONCATENATE("&lt;page-count count=",CHAR(34),1+LARGE(N:N,1)-LARGE(N:N,2),CHAR(34),"/&gt;"),INDIRECT(ADDRESS(ROW()-1,13))))</f>
        <v/>
      </c>
      <c r="P1592" s="1">
        <f>IF(ROW()&lt;$S$4+2,IF('XML a procesar'!A1591="",P1591,IF(MID('XML a procesar'!A1591,1,1)="&lt;",P1591,P1591+1)),P1591)</f>
        <v>1</v>
      </c>
    </row>
    <row r="1593" spans="1:16" x14ac:dyDescent="0.25">
      <c r="A1593" s="1" t="str">
        <f>IF('XML a procesar'!A1592&gt;0,'XML a procesar'!A1592,"")</f>
        <v/>
      </c>
      <c r="B1593" s="7">
        <f t="shared" si="279"/>
        <v>0</v>
      </c>
      <c r="C1593" s="1">
        <f t="shared" si="280"/>
        <v>0</v>
      </c>
      <c r="D1593" s="1">
        <f t="shared" si="281"/>
        <v>0</v>
      </c>
      <c r="E1593" s="1">
        <f t="shared" si="282"/>
        <v>0</v>
      </c>
      <c r="F1593" s="1" t="str">
        <f t="shared" ca="1" si="283"/>
        <v/>
      </c>
      <c r="G1593" s="1">
        <f t="shared" ca="1" si="284"/>
        <v>0</v>
      </c>
      <c r="H1593" s="1">
        <f ca="1">IF(AND(G1592&gt;0,G1593&gt;G1592,NOT(ISERROR(MATCH(G1592,D:D,0)))),H1592+1,H1592)</f>
        <v>0</v>
      </c>
      <c r="I1593" s="1">
        <f t="shared" ca="1" si="275"/>
        <v>0</v>
      </c>
      <c r="J1593" s="7" t="str">
        <f t="shared" ca="1" si="276"/>
        <v/>
      </c>
      <c r="K1593" s="1" t="str">
        <f ca="1">IF(J1593="Linea_para_MAIL_creada_por_LuXML",IF(ISERROR(MATCH(INDIRECT(ADDRESS(ROW()-G1593,7)),D:D,0)),J1593,INDIRECT(ADDRESS(MATCH(INDIRECT(ADDRESS(ROW()-G1593,7)),D:D,0),1))),J1593)</f>
        <v/>
      </c>
      <c r="L1593" s="7">
        <f t="shared" ca="1" si="285"/>
        <v>0</v>
      </c>
      <c r="M1593" s="7" t="str">
        <f t="shared" ca="1" si="278"/>
        <v/>
      </c>
      <c r="N1593" s="7">
        <f t="shared" ca="1" si="277"/>
        <v>0</v>
      </c>
      <c r="O1593" s="9" t="str">
        <f ca="1">IF(N1593&gt;-1,INDIRECT(ADDRESS(ROW(),13)),IF(N1593&lt;N1592,CONCATENATE("&lt;page-count count=",CHAR(34),1+LARGE(N:N,1)-LARGE(N:N,2),CHAR(34),"/&gt;"),INDIRECT(ADDRESS(ROW()-1,13))))</f>
        <v/>
      </c>
      <c r="P1593" s="1">
        <f>IF(ROW()&lt;$S$4+2,IF('XML a procesar'!A1592="",P1592,IF(MID('XML a procesar'!A1592,1,1)="&lt;",P1592,P1592+1)),P1592)</f>
        <v>1</v>
      </c>
    </row>
    <row r="1594" spans="1:16" x14ac:dyDescent="0.25">
      <c r="A1594" s="1" t="str">
        <f>IF('XML a procesar'!A1593&gt;0,'XML a procesar'!A1593,"")</f>
        <v/>
      </c>
      <c r="B1594" s="7">
        <f t="shared" si="279"/>
        <v>0</v>
      </c>
      <c r="C1594" s="1">
        <f t="shared" si="280"/>
        <v>0</v>
      </c>
      <c r="D1594" s="1">
        <f t="shared" si="281"/>
        <v>0</v>
      </c>
      <c r="E1594" s="1">
        <f t="shared" si="282"/>
        <v>0</v>
      </c>
      <c r="F1594" s="1" t="str">
        <f t="shared" ca="1" si="283"/>
        <v/>
      </c>
      <c r="G1594" s="1">
        <f t="shared" ca="1" si="284"/>
        <v>0</v>
      </c>
      <c r="H1594" s="1">
        <f ca="1">IF(AND(G1593&gt;0,G1594&gt;G1593,NOT(ISERROR(MATCH(G1593,D:D,0)))),H1593+1,H1593)</f>
        <v>0</v>
      </c>
      <c r="I1594" s="1">
        <f t="shared" ca="1" si="275"/>
        <v>0</v>
      </c>
      <c r="J1594" s="7" t="str">
        <f t="shared" ca="1" si="276"/>
        <v/>
      </c>
      <c r="K1594" s="1" t="str">
        <f ca="1">IF(J1594="Linea_para_MAIL_creada_por_LuXML",IF(ISERROR(MATCH(INDIRECT(ADDRESS(ROW()-G1594,7)),D:D,0)),J1594,INDIRECT(ADDRESS(MATCH(INDIRECT(ADDRESS(ROW()-G1594,7)),D:D,0),1))),J1594)</f>
        <v/>
      </c>
      <c r="L1594" s="7">
        <f t="shared" ca="1" si="285"/>
        <v>0</v>
      </c>
      <c r="M1594" s="7" t="str">
        <f t="shared" ca="1" si="278"/>
        <v/>
      </c>
      <c r="N1594" s="7">
        <f t="shared" ca="1" si="277"/>
        <v>0</v>
      </c>
      <c r="O1594" s="9" t="str">
        <f ca="1">IF(N1594&gt;-1,INDIRECT(ADDRESS(ROW(),13)),IF(N1594&lt;N1593,CONCATENATE("&lt;page-count count=",CHAR(34),1+LARGE(N:N,1)-LARGE(N:N,2),CHAR(34),"/&gt;"),INDIRECT(ADDRESS(ROW()-1,13))))</f>
        <v/>
      </c>
      <c r="P1594" s="1">
        <f>IF(ROW()&lt;$S$4+2,IF('XML a procesar'!A1593="",P1593,IF(MID('XML a procesar'!A1593,1,1)="&lt;",P1593,P1593+1)),P1593)</f>
        <v>1</v>
      </c>
    </row>
    <row r="1595" spans="1:16" x14ac:dyDescent="0.25">
      <c r="A1595" s="1" t="str">
        <f>IF('XML a procesar'!A1594&gt;0,'XML a procesar'!A1594,"")</f>
        <v/>
      </c>
      <c r="B1595" s="7">
        <f t="shared" si="279"/>
        <v>0</v>
      </c>
      <c r="C1595" s="1">
        <f t="shared" si="280"/>
        <v>0</v>
      </c>
      <c r="D1595" s="1">
        <f t="shared" si="281"/>
        <v>0</v>
      </c>
      <c r="E1595" s="1">
        <f t="shared" si="282"/>
        <v>0</v>
      </c>
      <c r="F1595" s="1" t="str">
        <f t="shared" ca="1" si="283"/>
        <v/>
      </c>
      <c r="G1595" s="1">
        <f t="shared" ca="1" si="284"/>
        <v>0</v>
      </c>
      <c r="H1595" s="1">
        <f ca="1">IF(AND(G1594&gt;0,G1595&gt;G1594,NOT(ISERROR(MATCH(G1594,D:D,0)))),H1594+1,H1594)</f>
        <v>0</v>
      </c>
      <c r="I1595" s="1">
        <f t="shared" ca="1" si="275"/>
        <v>0</v>
      </c>
      <c r="J1595" s="7" t="str">
        <f t="shared" ca="1" si="276"/>
        <v/>
      </c>
      <c r="K1595" s="1" t="str">
        <f ca="1">IF(J1595="Linea_para_MAIL_creada_por_LuXML",IF(ISERROR(MATCH(INDIRECT(ADDRESS(ROW()-G1595,7)),D:D,0)),J1595,INDIRECT(ADDRESS(MATCH(INDIRECT(ADDRESS(ROW()-G1595,7)),D:D,0),1))),J1595)</f>
        <v/>
      </c>
      <c r="L1595" s="7">
        <f t="shared" ca="1" si="285"/>
        <v>0</v>
      </c>
      <c r="M1595" s="7" t="str">
        <f t="shared" ca="1" si="278"/>
        <v/>
      </c>
      <c r="N1595" s="7">
        <f t="shared" ca="1" si="277"/>
        <v>0</v>
      </c>
      <c r="O1595" s="9" t="str">
        <f ca="1">IF(N1595&gt;-1,INDIRECT(ADDRESS(ROW(),13)),IF(N1595&lt;N1594,CONCATENATE("&lt;page-count count=",CHAR(34),1+LARGE(N:N,1)-LARGE(N:N,2),CHAR(34),"/&gt;"),INDIRECT(ADDRESS(ROW()-1,13))))</f>
        <v/>
      </c>
      <c r="P1595" s="1">
        <f>IF(ROW()&lt;$S$4+2,IF('XML a procesar'!A1594="",P1594,IF(MID('XML a procesar'!A1594,1,1)="&lt;",P1594,P1594+1)),P1594)</f>
        <v>1</v>
      </c>
    </row>
    <row r="1596" spans="1:16" x14ac:dyDescent="0.25">
      <c r="A1596" s="1" t="str">
        <f>IF('XML a procesar'!A1595&gt;0,'XML a procesar'!A1595,"")</f>
        <v/>
      </c>
      <c r="B1596" s="7">
        <f t="shared" si="279"/>
        <v>0</v>
      </c>
      <c r="C1596" s="1">
        <f t="shared" si="280"/>
        <v>0</v>
      </c>
      <c r="D1596" s="1">
        <f t="shared" si="281"/>
        <v>0</v>
      </c>
      <c r="E1596" s="1">
        <f t="shared" si="282"/>
        <v>0</v>
      </c>
      <c r="F1596" s="1" t="str">
        <f t="shared" ca="1" si="283"/>
        <v/>
      </c>
      <c r="G1596" s="1">
        <f t="shared" ca="1" si="284"/>
        <v>0</v>
      </c>
      <c r="H1596" s="1">
        <f ca="1">IF(AND(G1595&gt;0,G1596&gt;G1595,NOT(ISERROR(MATCH(G1595,D:D,0)))),H1595+1,H1595)</f>
        <v>0</v>
      </c>
      <c r="I1596" s="1">
        <f t="shared" ca="1" si="275"/>
        <v>0</v>
      </c>
      <c r="J1596" s="7" t="str">
        <f t="shared" ca="1" si="276"/>
        <v/>
      </c>
      <c r="K1596" s="1" t="str">
        <f ca="1">IF(J1596="Linea_para_MAIL_creada_por_LuXML",IF(ISERROR(MATCH(INDIRECT(ADDRESS(ROW()-G1596,7)),D:D,0)),J1596,INDIRECT(ADDRESS(MATCH(INDIRECT(ADDRESS(ROW()-G1596,7)),D:D,0),1))),J1596)</f>
        <v/>
      </c>
      <c r="L1596" s="7">
        <f t="shared" ca="1" si="285"/>
        <v>0</v>
      </c>
      <c r="M1596" s="7" t="str">
        <f t="shared" ca="1" si="278"/>
        <v/>
      </c>
      <c r="N1596" s="7">
        <f t="shared" ca="1" si="277"/>
        <v>0</v>
      </c>
      <c r="O1596" s="9" t="str">
        <f ca="1">IF(N1596&gt;-1,INDIRECT(ADDRESS(ROW(),13)),IF(N1596&lt;N1595,CONCATENATE("&lt;page-count count=",CHAR(34),1+LARGE(N:N,1)-LARGE(N:N,2),CHAR(34),"/&gt;"),INDIRECT(ADDRESS(ROW()-1,13))))</f>
        <v/>
      </c>
      <c r="P1596" s="1">
        <f>IF(ROW()&lt;$S$4+2,IF('XML a procesar'!A1595="",P1595,IF(MID('XML a procesar'!A1595,1,1)="&lt;",P1595,P1595+1)),P1595)</f>
        <v>1</v>
      </c>
    </row>
    <row r="1597" spans="1:16" x14ac:dyDescent="0.25">
      <c r="A1597" s="1" t="str">
        <f>IF('XML a procesar'!A1596&gt;0,'XML a procesar'!A1596,"")</f>
        <v/>
      </c>
      <c r="B1597" s="7">
        <f t="shared" si="279"/>
        <v>0</v>
      </c>
      <c r="C1597" s="1">
        <f t="shared" si="280"/>
        <v>0</v>
      </c>
      <c r="D1597" s="1">
        <f t="shared" si="281"/>
        <v>0</v>
      </c>
      <c r="E1597" s="1">
        <f t="shared" si="282"/>
        <v>0</v>
      </c>
      <c r="F1597" s="1" t="str">
        <f t="shared" ca="1" si="283"/>
        <v/>
      </c>
      <c r="G1597" s="1">
        <f t="shared" ca="1" si="284"/>
        <v>0</v>
      </c>
      <c r="H1597" s="1">
        <f ca="1">IF(AND(G1596&gt;0,G1597&gt;G1596,NOT(ISERROR(MATCH(G1596,D:D,0)))),H1596+1,H1596)</f>
        <v>0</v>
      </c>
      <c r="I1597" s="1">
        <f t="shared" ca="1" si="275"/>
        <v>0</v>
      </c>
      <c r="J1597" s="7" t="str">
        <f t="shared" ca="1" si="276"/>
        <v/>
      </c>
      <c r="K1597" s="1" t="str">
        <f ca="1">IF(J1597="Linea_para_MAIL_creada_por_LuXML",IF(ISERROR(MATCH(INDIRECT(ADDRESS(ROW()-G1597,7)),D:D,0)),J1597,INDIRECT(ADDRESS(MATCH(INDIRECT(ADDRESS(ROW()-G1597,7)),D:D,0),1))),J1597)</f>
        <v/>
      </c>
      <c r="L1597" s="7">
        <f t="shared" ca="1" si="285"/>
        <v>0</v>
      </c>
      <c r="M1597" s="7" t="str">
        <f t="shared" ca="1" si="278"/>
        <v/>
      </c>
      <c r="N1597" s="7">
        <f t="shared" ca="1" si="277"/>
        <v>0</v>
      </c>
      <c r="O1597" s="9" t="str">
        <f ca="1">IF(N1597&gt;-1,INDIRECT(ADDRESS(ROW(),13)),IF(N1597&lt;N1596,CONCATENATE("&lt;page-count count=",CHAR(34),1+LARGE(N:N,1)-LARGE(N:N,2),CHAR(34),"/&gt;"),INDIRECT(ADDRESS(ROW()-1,13))))</f>
        <v/>
      </c>
      <c r="P1597" s="1">
        <f>IF(ROW()&lt;$S$4+2,IF('XML a procesar'!A1596="",P1596,IF(MID('XML a procesar'!A1596,1,1)="&lt;",P1596,P1596+1)),P1596)</f>
        <v>1</v>
      </c>
    </row>
    <row r="1598" spans="1:16" x14ac:dyDescent="0.25">
      <c r="A1598" s="1" t="str">
        <f>IF('XML a procesar'!A1597&gt;0,'XML a procesar'!A1597,"")</f>
        <v/>
      </c>
      <c r="B1598" s="7">
        <f t="shared" si="279"/>
        <v>0</v>
      </c>
      <c r="C1598" s="1">
        <f t="shared" si="280"/>
        <v>0</v>
      </c>
      <c r="D1598" s="1">
        <f t="shared" si="281"/>
        <v>0</v>
      </c>
      <c r="E1598" s="1">
        <f t="shared" si="282"/>
        <v>0</v>
      </c>
      <c r="F1598" s="1" t="str">
        <f t="shared" ca="1" si="283"/>
        <v/>
      </c>
      <c r="G1598" s="1">
        <f t="shared" ca="1" si="284"/>
        <v>0</v>
      </c>
      <c r="H1598" s="1">
        <f ca="1">IF(AND(G1597&gt;0,G1598&gt;G1597,NOT(ISERROR(MATCH(G1597,D:D,0)))),H1597+1,H1597)</f>
        <v>0</v>
      </c>
      <c r="I1598" s="1">
        <f t="shared" ca="1" si="275"/>
        <v>0</v>
      </c>
      <c r="J1598" s="7" t="str">
        <f t="shared" ca="1" si="276"/>
        <v/>
      </c>
      <c r="K1598" s="1" t="str">
        <f ca="1">IF(J1598="Linea_para_MAIL_creada_por_LuXML",IF(ISERROR(MATCH(INDIRECT(ADDRESS(ROW()-G1598,7)),D:D,0)),J1598,INDIRECT(ADDRESS(MATCH(INDIRECT(ADDRESS(ROW()-G1598,7)),D:D,0),1))),J1598)</f>
        <v/>
      </c>
      <c r="L1598" s="7">
        <f t="shared" ca="1" si="285"/>
        <v>0</v>
      </c>
      <c r="M1598" s="7" t="str">
        <f t="shared" ca="1" si="278"/>
        <v/>
      </c>
      <c r="N1598" s="7">
        <f t="shared" ca="1" si="277"/>
        <v>0</v>
      </c>
      <c r="O1598" s="9" t="str">
        <f ca="1">IF(N1598&gt;-1,INDIRECT(ADDRESS(ROW(),13)),IF(N1598&lt;N1597,CONCATENATE("&lt;page-count count=",CHAR(34),1+LARGE(N:N,1)-LARGE(N:N,2),CHAR(34),"/&gt;"),INDIRECT(ADDRESS(ROW()-1,13))))</f>
        <v/>
      </c>
      <c r="P1598" s="1">
        <f>IF(ROW()&lt;$S$4+2,IF('XML a procesar'!A1597="",P1597,IF(MID('XML a procesar'!A1597,1,1)="&lt;",P1597,P1597+1)),P1597)</f>
        <v>1</v>
      </c>
    </row>
    <row r="1599" spans="1:16" x14ac:dyDescent="0.25">
      <c r="A1599" s="1" t="str">
        <f>IF('XML a procesar'!A1598&gt;0,'XML a procesar'!A1598,"")</f>
        <v/>
      </c>
      <c r="B1599" s="7">
        <f t="shared" si="279"/>
        <v>0</v>
      </c>
      <c r="C1599" s="1">
        <f t="shared" si="280"/>
        <v>0</v>
      </c>
      <c r="D1599" s="1">
        <f t="shared" si="281"/>
        <v>0</v>
      </c>
      <c r="E1599" s="1">
        <f t="shared" si="282"/>
        <v>0</v>
      </c>
      <c r="F1599" s="1" t="str">
        <f t="shared" ca="1" si="283"/>
        <v/>
      </c>
      <c r="G1599" s="1">
        <f t="shared" ca="1" si="284"/>
        <v>0</v>
      </c>
      <c r="H1599" s="1">
        <f ca="1">IF(AND(G1598&gt;0,G1599&gt;G1598,NOT(ISERROR(MATCH(G1598,D:D,0)))),H1598+1,H1598)</f>
        <v>0</v>
      </c>
      <c r="I1599" s="1">
        <f t="shared" ca="1" si="275"/>
        <v>0</v>
      </c>
      <c r="J1599" s="7" t="str">
        <f t="shared" ca="1" si="276"/>
        <v/>
      </c>
      <c r="K1599" s="1" t="str">
        <f ca="1">IF(J1599="Linea_para_MAIL_creada_por_LuXML",IF(ISERROR(MATCH(INDIRECT(ADDRESS(ROW()-G1599,7)),D:D,0)),J1599,INDIRECT(ADDRESS(MATCH(INDIRECT(ADDRESS(ROW()-G1599,7)),D:D,0),1))),J1599)</f>
        <v/>
      </c>
      <c r="L1599" s="7">
        <f t="shared" ca="1" si="285"/>
        <v>0</v>
      </c>
      <c r="M1599" s="7" t="str">
        <f t="shared" ca="1" si="278"/>
        <v/>
      </c>
      <c r="N1599" s="7">
        <f t="shared" ca="1" si="277"/>
        <v>0</v>
      </c>
      <c r="O1599" s="9" t="str">
        <f ca="1">IF(N1599&gt;-1,INDIRECT(ADDRESS(ROW(),13)),IF(N1599&lt;N1598,CONCATENATE("&lt;page-count count=",CHAR(34),1+LARGE(N:N,1)-LARGE(N:N,2),CHAR(34),"/&gt;"),INDIRECT(ADDRESS(ROW()-1,13))))</f>
        <v/>
      </c>
      <c r="P1599" s="1">
        <f>IF(ROW()&lt;$S$4+2,IF('XML a procesar'!A1598="",P1598,IF(MID('XML a procesar'!A1598,1,1)="&lt;",P1598,P1598+1)),P1598)</f>
        <v>1</v>
      </c>
    </row>
    <row r="1600" spans="1:16" x14ac:dyDescent="0.25">
      <c r="A1600" s="1" t="str">
        <f>IF('XML a procesar'!A1599&gt;0,'XML a procesar'!A1599,"")</f>
        <v/>
      </c>
      <c r="B1600" s="7">
        <f t="shared" si="279"/>
        <v>0</v>
      </c>
      <c r="C1600" s="1">
        <f t="shared" si="280"/>
        <v>0</v>
      </c>
      <c r="D1600" s="1">
        <f t="shared" si="281"/>
        <v>0</v>
      </c>
      <c r="E1600" s="1">
        <f t="shared" si="282"/>
        <v>0</v>
      </c>
      <c r="F1600" s="1" t="str">
        <f t="shared" ca="1" si="283"/>
        <v/>
      </c>
      <c r="G1600" s="1">
        <f t="shared" ca="1" si="284"/>
        <v>0</v>
      </c>
      <c r="H1600" s="1">
        <f ca="1">IF(AND(G1599&gt;0,G1600&gt;G1599,NOT(ISERROR(MATCH(G1599,D:D,0)))),H1599+1,H1599)</f>
        <v>0</v>
      </c>
      <c r="I1600" s="1">
        <f t="shared" ca="1" si="275"/>
        <v>0</v>
      </c>
      <c r="J1600" s="7" t="str">
        <f t="shared" ca="1" si="276"/>
        <v/>
      </c>
      <c r="K1600" s="1" t="str">
        <f ca="1">IF(J1600="Linea_para_MAIL_creada_por_LuXML",IF(ISERROR(MATCH(INDIRECT(ADDRESS(ROW()-G1600,7)),D:D,0)),J1600,INDIRECT(ADDRESS(MATCH(INDIRECT(ADDRESS(ROW()-G1600,7)),D:D,0),1))),J1600)</f>
        <v/>
      </c>
      <c r="L1600" s="7">
        <f t="shared" ca="1" si="285"/>
        <v>0</v>
      </c>
      <c r="M1600" s="7" t="str">
        <f t="shared" ca="1" si="278"/>
        <v/>
      </c>
      <c r="N1600" s="7">
        <f t="shared" ca="1" si="277"/>
        <v>0</v>
      </c>
      <c r="O1600" s="9" t="str">
        <f ca="1">IF(N1600&gt;-1,INDIRECT(ADDRESS(ROW(),13)),IF(N1600&lt;N1599,CONCATENATE("&lt;page-count count=",CHAR(34),1+LARGE(N:N,1)-LARGE(N:N,2),CHAR(34),"/&gt;"),INDIRECT(ADDRESS(ROW()-1,13))))</f>
        <v/>
      </c>
      <c r="P1600" s="1">
        <f>IF(ROW()&lt;$S$4+2,IF('XML a procesar'!A1599="",P1599,IF(MID('XML a procesar'!A1599,1,1)="&lt;",P1599,P1599+1)),P1599)</f>
        <v>1</v>
      </c>
    </row>
    <row r="1601" spans="1:16" x14ac:dyDescent="0.25">
      <c r="A1601" s="1" t="str">
        <f>IF('XML a procesar'!A1600&gt;0,'XML a procesar'!A1600,"")</f>
        <v/>
      </c>
      <c r="B1601" s="7">
        <f t="shared" ref="B1601:B1664" si="286">IF(ISERROR(FIND("/doi.org/",A1601,1)),0,1)</f>
        <v>0</v>
      </c>
      <c r="C1601" s="1">
        <f t="shared" ref="C1601:C1664" si="287">IF(LEFT(A1600,16)="&lt;contrib contrib",C1600+1,IF(LEFT(A1600,16)="&lt;/contrib-group&gt;",0,IF(LEFT(A1600,10)="&lt;/contrib&gt;",C1600,C1600)))</f>
        <v>0</v>
      </c>
      <c r="D1601" s="1">
        <f t="shared" ref="D1601:D1664" si="288">IF(AND(C1601&gt;0,LEFT(A1601,7)="&lt;email&gt;",ISNUMBER(SEARCH("@",A1601,1))),C1601,IF(LEFT(A1601,10)="&lt;alt-text&gt;",-1,0))</f>
        <v>0</v>
      </c>
      <c r="E1601" s="1">
        <f t="shared" ref="E1601:E1664" si="289">IF(D1601=0,E1600,E1600+1)</f>
        <v>0</v>
      </c>
      <c r="F1601" s="1" t="str">
        <f t="shared" ref="F1601:F1664" ca="1" si="290">INDIRECT(ADDRESS(ROW()+INDIRECT(ADDRESS(ROW()+E1601,5)),1))</f>
        <v/>
      </c>
      <c r="G1601" s="1">
        <f t="shared" ref="G1601:G1664" ca="1" si="291">IF(LEFT(F1601,7)="&lt;aff id",_xlfn.NUMBERVALUE(MID(F1601,13,LEN(F1601)-14)),IF(F1601="&lt;/aff&gt;",G1600+1,G1600))</f>
        <v>0</v>
      </c>
      <c r="H1601" s="1">
        <f ca="1">IF(AND(G1600&gt;0,G1601&gt;G1600,NOT(ISERROR(MATCH(G1600,D:D,0)))),H1600+1,H1600)</f>
        <v>0</v>
      </c>
      <c r="I1601" s="1">
        <f t="shared" ref="I1601:I1664" ca="1" si="292">INDIRECT(ADDRESS(ROW()-INDIRECT(ADDRESS(ROW()-H1601,8)),8))</f>
        <v>0</v>
      </c>
      <c r="J1601" s="7" t="str">
        <f t="shared" ref="J1601:J1664" ca="1" si="293">IF(J1600="Linea_para_MAIL_creada_por_LuXML","&lt;/aff&gt;",IF(I1601&gt;INDIRECT(ADDRESS(ROW()-I1601-1,8)),"Linea_para_MAIL_creada_por_LuXML",INDIRECT(ADDRESS(ROW()-I1601,6))))</f>
        <v/>
      </c>
      <c r="K1601" s="1" t="str">
        <f ca="1">IF(J1601="Linea_para_MAIL_creada_por_LuXML",IF(ISERROR(MATCH(INDIRECT(ADDRESS(ROW()-G1601,7)),D:D,0)),J1601,INDIRECT(ADDRESS(MATCH(INDIRECT(ADDRESS(ROW()-G1601,7)),D:D,0),1))),J1601)</f>
        <v/>
      </c>
      <c r="L1601" s="7">
        <f t="shared" ref="L1601:L1664" ca="1" si="294">IF(OR(MID(K1599,3,5)="page&gt;",MID(K1600,3,5)="page&gt;"),L1600,IF(OR(K1600="&lt;history&gt;",K1601="&lt;history&gt;"),L1600+1,L1600))</f>
        <v>0</v>
      </c>
      <c r="M1601" s="7" t="str">
        <f t="shared" ref="M1601:M1664" ca="1" si="295">IF(L1601&gt;L1600,IF(L1601=1,CONCATENATE("&lt;fpage&gt;",$S$10,"&lt;/fpage&gt;"),CONCATENATE("&lt;lpage&gt;",$S$10+1,"&lt;/lpage&gt;")),IF(ISERROR(INDIRECT(ADDRESS(ROW()-L1601,11),1)),"",INDIRECT(ADDRESS(ROW()-L1601,11),1)))</f>
        <v/>
      </c>
      <c r="N1601" s="7">
        <f t="shared" ref="N1601:N1664" ca="1" si="296">IF(N1600=-1,-1,IF(M1601="&lt;/counts&gt;",-1,IF(OR(LEFT(M1601,7)="&lt;fpage&gt;",LEFT(M1601,7)="&lt;lpage&gt;"),VALUE(MID(M1601,8,LEN(M1601)-15)),0)))</f>
        <v>0</v>
      </c>
      <c r="O1601" s="9" t="str">
        <f ca="1">IF(N1601&gt;-1,INDIRECT(ADDRESS(ROW(),13)),IF(N1601&lt;N1600,CONCATENATE("&lt;page-count count=",CHAR(34),1+LARGE(N:N,1)-LARGE(N:N,2),CHAR(34),"/&gt;"),INDIRECT(ADDRESS(ROW()-1,13))))</f>
        <v/>
      </c>
      <c r="P1601" s="1">
        <f>IF(ROW()&lt;$S$4+2,IF('XML a procesar'!A1600="",P1600,IF(MID('XML a procesar'!A1600,1,1)="&lt;",P1600,P1600+1)),P1600)</f>
        <v>1</v>
      </c>
    </row>
    <row r="1602" spans="1:16" x14ac:dyDescent="0.25">
      <c r="A1602" s="1" t="str">
        <f>IF('XML a procesar'!A1601&gt;0,'XML a procesar'!A1601,"")</f>
        <v/>
      </c>
      <c r="B1602" s="7">
        <f t="shared" si="286"/>
        <v>0</v>
      </c>
      <c r="C1602" s="1">
        <f t="shared" si="287"/>
        <v>0</v>
      </c>
      <c r="D1602" s="1">
        <f t="shared" si="288"/>
        <v>0</v>
      </c>
      <c r="E1602" s="1">
        <f t="shared" si="289"/>
        <v>0</v>
      </c>
      <c r="F1602" s="1" t="str">
        <f t="shared" ca="1" si="290"/>
        <v/>
      </c>
      <c r="G1602" s="1">
        <f t="shared" ca="1" si="291"/>
        <v>0</v>
      </c>
      <c r="H1602" s="1">
        <f ca="1">IF(AND(G1601&gt;0,G1602&gt;G1601,NOT(ISERROR(MATCH(G1601,D:D,0)))),H1601+1,H1601)</f>
        <v>0</v>
      </c>
      <c r="I1602" s="1">
        <f t="shared" ca="1" si="292"/>
        <v>0</v>
      </c>
      <c r="J1602" s="7" t="str">
        <f t="shared" ca="1" si="293"/>
        <v/>
      </c>
      <c r="K1602" s="1" t="str">
        <f ca="1">IF(J1602="Linea_para_MAIL_creada_por_LuXML",IF(ISERROR(MATCH(INDIRECT(ADDRESS(ROW()-G1602,7)),D:D,0)),J1602,INDIRECT(ADDRESS(MATCH(INDIRECT(ADDRESS(ROW()-G1602,7)),D:D,0),1))),J1602)</f>
        <v/>
      </c>
      <c r="L1602" s="7">
        <f t="shared" ca="1" si="294"/>
        <v>0</v>
      </c>
      <c r="M1602" s="7" t="str">
        <f t="shared" ca="1" si="295"/>
        <v/>
      </c>
      <c r="N1602" s="7">
        <f t="shared" ca="1" si="296"/>
        <v>0</v>
      </c>
      <c r="O1602" s="9" t="str">
        <f ca="1">IF(N1602&gt;-1,INDIRECT(ADDRESS(ROW(),13)),IF(N1602&lt;N1601,CONCATENATE("&lt;page-count count=",CHAR(34),1+LARGE(N:N,1)-LARGE(N:N,2),CHAR(34),"/&gt;"),INDIRECT(ADDRESS(ROW()-1,13))))</f>
        <v/>
      </c>
      <c r="P1602" s="1">
        <f>IF(ROW()&lt;$S$4+2,IF('XML a procesar'!A1601="",P1601,IF(MID('XML a procesar'!A1601,1,1)="&lt;",P1601,P1601+1)),P1601)</f>
        <v>1</v>
      </c>
    </row>
    <row r="1603" spans="1:16" x14ac:dyDescent="0.25">
      <c r="A1603" s="1" t="str">
        <f>IF('XML a procesar'!A1602&gt;0,'XML a procesar'!A1602,"")</f>
        <v/>
      </c>
      <c r="B1603" s="7">
        <f t="shared" si="286"/>
        <v>0</v>
      </c>
      <c r="C1603" s="1">
        <f t="shared" si="287"/>
        <v>0</v>
      </c>
      <c r="D1603" s="1">
        <f t="shared" si="288"/>
        <v>0</v>
      </c>
      <c r="E1603" s="1">
        <f t="shared" si="289"/>
        <v>0</v>
      </c>
      <c r="F1603" s="1" t="str">
        <f t="shared" ca="1" si="290"/>
        <v/>
      </c>
      <c r="G1603" s="1">
        <f t="shared" ca="1" si="291"/>
        <v>0</v>
      </c>
      <c r="H1603" s="1">
        <f ca="1">IF(AND(G1602&gt;0,G1603&gt;G1602,NOT(ISERROR(MATCH(G1602,D:D,0)))),H1602+1,H1602)</f>
        <v>0</v>
      </c>
      <c r="I1603" s="1">
        <f t="shared" ca="1" si="292"/>
        <v>0</v>
      </c>
      <c r="J1603" s="7" t="str">
        <f t="shared" ca="1" si="293"/>
        <v/>
      </c>
      <c r="K1603" s="1" t="str">
        <f ca="1">IF(J1603="Linea_para_MAIL_creada_por_LuXML",IF(ISERROR(MATCH(INDIRECT(ADDRESS(ROW()-G1603,7)),D:D,0)),J1603,INDIRECT(ADDRESS(MATCH(INDIRECT(ADDRESS(ROW()-G1603,7)),D:D,0),1))),J1603)</f>
        <v/>
      </c>
      <c r="L1603" s="7">
        <f t="shared" ca="1" si="294"/>
        <v>0</v>
      </c>
      <c r="M1603" s="7" t="str">
        <f t="shared" ca="1" si="295"/>
        <v/>
      </c>
      <c r="N1603" s="7">
        <f t="shared" ca="1" si="296"/>
        <v>0</v>
      </c>
      <c r="O1603" s="9" t="str">
        <f ca="1">IF(N1603&gt;-1,INDIRECT(ADDRESS(ROW(),13)),IF(N1603&lt;N1602,CONCATENATE("&lt;page-count count=",CHAR(34),1+LARGE(N:N,1)-LARGE(N:N,2),CHAR(34),"/&gt;"),INDIRECT(ADDRESS(ROW()-1,13))))</f>
        <v/>
      </c>
      <c r="P1603" s="1">
        <f>IF(ROW()&lt;$S$4+2,IF('XML a procesar'!A1602="",P1602,IF(MID('XML a procesar'!A1602,1,1)="&lt;",P1602,P1602+1)),P1602)</f>
        <v>1</v>
      </c>
    </row>
    <row r="1604" spans="1:16" x14ac:dyDescent="0.25">
      <c r="A1604" s="1" t="str">
        <f>IF('XML a procesar'!A1603&gt;0,'XML a procesar'!A1603,"")</f>
        <v/>
      </c>
      <c r="B1604" s="7">
        <f t="shared" si="286"/>
        <v>0</v>
      </c>
      <c r="C1604" s="1">
        <f t="shared" si="287"/>
        <v>0</v>
      </c>
      <c r="D1604" s="1">
        <f t="shared" si="288"/>
        <v>0</v>
      </c>
      <c r="E1604" s="1">
        <f t="shared" si="289"/>
        <v>0</v>
      </c>
      <c r="F1604" s="1" t="str">
        <f t="shared" ca="1" si="290"/>
        <v/>
      </c>
      <c r="G1604" s="1">
        <f t="shared" ca="1" si="291"/>
        <v>0</v>
      </c>
      <c r="H1604" s="1">
        <f ca="1">IF(AND(G1603&gt;0,G1604&gt;G1603,NOT(ISERROR(MATCH(G1603,D:D,0)))),H1603+1,H1603)</f>
        <v>0</v>
      </c>
      <c r="I1604" s="1">
        <f t="shared" ca="1" si="292"/>
        <v>0</v>
      </c>
      <c r="J1604" s="7" t="str">
        <f t="shared" ca="1" si="293"/>
        <v/>
      </c>
      <c r="K1604" s="1" t="str">
        <f ca="1">IF(J1604="Linea_para_MAIL_creada_por_LuXML",IF(ISERROR(MATCH(INDIRECT(ADDRESS(ROW()-G1604,7)),D:D,0)),J1604,INDIRECT(ADDRESS(MATCH(INDIRECT(ADDRESS(ROW()-G1604,7)),D:D,0),1))),J1604)</f>
        <v/>
      </c>
      <c r="L1604" s="7">
        <f t="shared" ca="1" si="294"/>
        <v>0</v>
      </c>
      <c r="M1604" s="7" t="str">
        <f t="shared" ca="1" si="295"/>
        <v/>
      </c>
      <c r="N1604" s="7">
        <f t="shared" ca="1" si="296"/>
        <v>0</v>
      </c>
      <c r="O1604" s="9" t="str">
        <f ca="1">IF(N1604&gt;-1,INDIRECT(ADDRESS(ROW(),13)),IF(N1604&lt;N1603,CONCATENATE("&lt;page-count count=",CHAR(34),1+LARGE(N:N,1)-LARGE(N:N,2),CHAR(34),"/&gt;"),INDIRECT(ADDRESS(ROW()-1,13))))</f>
        <v/>
      </c>
      <c r="P1604" s="1">
        <f>IF(ROW()&lt;$S$4+2,IF('XML a procesar'!A1603="",P1603,IF(MID('XML a procesar'!A1603,1,1)="&lt;",P1603,P1603+1)),P1603)</f>
        <v>1</v>
      </c>
    </row>
    <row r="1605" spans="1:16" x14ac:dyDescent="0.25">
      <c r="A1605" s="1" t="str">
        <f>IF('XML a procesar'!A1604&gt;0,'XML a procesar'!A1604,"")</f>
        <v/>
      </c>
      <c r="B1605" s="7">
        <f t="shared" si="286"/>
        <v>0</v>
      </c>
      <c r="C1605" s="1">
        <f t="shared" si="287"/>
        <v>0</v>
      </c>
      <c r="D1605" s="1">
        <f t="shared" si="288"/>
        <v>0</v>
      </c>
      <c r="E1605" s="1">
        <f t="shared" si="289"/>
        <v>0</v>
      </c>
      <c r="F1605" s="1" t="str">
        <f t="shared" ca="1" si="290"/>
        <v/>
      </c>
      <c r="G1605" s="1">
        <f t="shared" ca="1" si="291"/>
        <v>0</v>
      </c>
      <c r="H1605" s="1">
        <f ca="1">IF(AND(G1604&gt;0,G1605&gt;G1604,NOT(ISERROR(MATCH(G1604,D:D,0)))),H1604+1,H1604)</f>
        <v>0</v>
      </c>
      <c r="I1605" s="1">
        <f t="shared" ca="1" si="292"/>
        <v>0</v>
      </c>
      <c r="J1605" s="7" t="str">
        <f t="shared" ca="1" si="293"/>
        <v/>
      </c>
      <c r="K1605" s="1" t="str">
        <f ca="1">IF(J1605="Linea_para_MAIL_creada_por_LuXML",IF(ISERROR(MATCH(INDIRECT(ADDRESS(ROW()-G1605,7)),D:D,0)),J1605,INDIRECT(ADDRESS(MATCH(INDIRECT(ADDRESS(ROW()-G1605,7)),D:D,0),1))),J1605)</f>
        <v/>
      </c>
      <c r="L1605" s="7">
        <f t="shared" ca="1" si="294"/>
        <v>0</v>
      </c>
      <c r="M1605" s="7" t="str">
        <f t="shared" ca="1" si="295"/>
        <v/>
      </c>
      <c r="N1605" s="7">
        <f t="shared" ca="1" si="296"/>
        <v>0</v>
      </c>
      <c r="O1605" s="9" t="str">
        <f ca="1">IF(N1605&gt;-1,INDIRECT(ADDRESS(ROW(),13)),IF(N1605&lt;N1604,CONCATENATE("&lt;page-count count=",CHAR(34),1+LARGE(N:N,1)-LARGE(N:N,2),CHAR(34),"/&gt;"),INDIRECT(ADDRESS(ROW()-1,13))))</f>
        <v/>
      </c>
      <c r="P1605" s="1">
        <f>IF(ROW()&lt;$S$4+2,IF('XML a procesar'!A1604="",P1604,IF(MID('XML a procesar'!A1604,1,1)="&lt;",P1604,P1604+1)),P1604)</f>
        <v>1</v>
      </c>
    </row>
    <row r="1606" spans="1:16" x14ac:dyDescent="0.25">
      <c r="A1606" s="1" t="str">
        <f>IF('XML a procesar'!A1605&gt;0,'XML a procesar'!A1605,"")</f>
        <v/>
      </c>
      <c r="B1606" s="7">
        <f t="shared" si="286"/>
        <v>0</v>
      </c>
      <c r="C1606" s="1">
        <f t="shared" si="287"/>
        <v>0</v>
      </c>
      <c r="D1606" s="1">
        <f t="shared" si="288"/>
        <v>0</v>
      </c>
      <c r="E1606" s="1">
        <f t="shared" si="289"/>
        <v>0</v>
      </c>
      <c r="F1606" s="1" t="str">
        <f t="shared" ca="1" si="290"/>
        <v/>
      </c>
      <c r="G1606" s="1">
        <f t="shared" ca="1" si="291"/>
        <v>0</v>
      </c>
      <c r="H1606" s="1">
        <f ca="1">IF(AND(G1605&gt;0,G1606&gt;G1605,NOT(ISERROR(MATCH(G1605,D:D,0)))),H1605+1,H1605)</f>
        <v>0</v>
      </c>
      <c r="I1606" s="1">
        <f t="shared" ca="1" si="292"/>
        <v>0</v>
      </c>
      <c r="J1606" s="7" t="str">
        <f t="shared" ca="1" si="293"/>
        <v/>
      </c>
      <c r="K1606" s="1" t="str">
        <f ca="1">IF(J1606="Linea_para_MAIL_creada_por_LuXML",IF(ISERROR(MATCH(INDIRECT(ADDRESS(ROW()-G1606,7)),D:D,0)),J1606,INDIRECT(ADDRESS(MATCH(INDIRECT(ADDRESS(ROW()-G1606,7)),D:D,0),1))),J1606)</f>
        <v/>
      </c>
      <c r="L1606" s="7">
        <f t="shared" ca="1" si="294"/>
        <v>0</v>
      </c>
      <c r="M1606" s="7" t="str">
        <f t="shared" ca="1" si="295"/>
        <v/>
      </c>
      <c r="N1606" s="7">
        <f t="shared" ca="1" si="296"/>
        <v>0</v>
      </c>
      <c r="O1606" s="9" t="str">
        <f ca="1">IF(N1606&gt;-1,INDIRECT(ADDRESS(ROW(),13)),IF(N1606&lt;N1605,CONCATENATE("&lt;page-count count=",CHAR(34),1+LARGE(N:N,1)-LARGE(N:N,2),CHAR(34),"/&gt;"),INDIRECT(ADDRESS(ROW()-1,13))))</f>
        <v/>
      </c>
      <c r="P1606" s="1">
        <f>IF(ROW()&lt;$S$4+2,IF('XML a procesar'!A1605="",P1605,IF(MID('XML a procesar'!A1605,1,1)="&lt;",P1605,P1605+1)),P1605)</f>
        <v>1</v>
      </c>
    </row>
    <row r="1607" spans="1:16" x14ac:dyDescent="0.25">
      <c r="A1607" s="1" t="str">
        <f>IF('XML a procesar'!A1606&gt;0,'XML a procesar'!A1606,"")</f>
        <v/>
      </c>
      <c r="B1607" s="7">
        <f t="shared" si="286"/>
        <v>0</v>
      </c>
      <c r="C1607" s="1">
        <f t="shared" si="287"/>
        <v>0</v>
      </c>
      <c r="D1607" s="1">
        <f t="shared" si="288"/>
        <v>0</v>
      </c>
      <c r="E1607" s="1">
        <f t="shared" si="289"/>
        <v>0</v>
      </c>
      <c r="F1607" s="1" t="str">
        <f t="shared" ca="1" si="290"/>
        <v/>
      </c>
      <c r="G1607" s="1">
        <f t="shared" ca="1" si="291"/>
        <v>0</v>
      </c>
      <c r="H1607" s="1">
        <f ca="1">IF(AND(G1606&gt;0,G1607&gt;G1606,NOT(ISERROR(MATCH(G1606,D:D,0)))),H1606+1,H1606)</f>
        <v>0</v>
      </c>
      <c r="I1607" s="1">
        <f t="shared" ca="1" si="292"/>
        <v>0</v>
      </c>
      <c r="J1607" s="7" t="str">
        <f t="shared" ca="1" si="293"/>
        <v/>
      </c>
      <c r="K1607" s="1" t="str">
        <f ca="1">IF(J1607="Linea_para_MAIL_creada_por_LuXML",IF(ISERROR(MATCH(INDIRECT(ADDRESS(ROW()-G1607,7)),D:D,0)),J1607,INDIRECT(ADDRESS(MATCH(INDIRECT(ADDRESS(ROW()-G1607,7)),D:D,0),1))),J1607)</f>
        <v/>
      </c>
      <c r="L1607" s="7">
        <f t="shared" ca="1" si="294"/>
        <v>0</v>
      </c>
      <c r="M1607" s="7" t="str">
        <f t="shared" ca="1" si="295"/>
        <v/>
      </c>
      <c r="N1607" s="7">
        <f t="shared" ca="1" si="296"/>
        <v>0</v>
      </c>
      <c r="O1607" s="9" t="str">
        <f ca="1">IF(N1607&gt;-1,INDIRECT(ADDRESS(ROW(),13)),IF(N1607&lt;N1606,CONCATENATE("&lt;page-count count=",CHAR(34),1+LARGE(N:N,1)-LARGE(N:N,2),CHAR(34),"/&gt;"),INDIRECT(ADDRESS(ROW()-1,13))))</f>
        <v/>
      </c>
      <c r="P1607" s="1">
        <f>IF(ROW()&lt;$S$4+2,IF('XML a procesar'!A1606="",P1606,IF(MID('XML a procesar'!A1606,1,1)="&lt;",P1606,P1606+1)),P1606)</f>
        <v>1</v>
      </c>
    </row>
    <row r="1608" spans="1:16" x14ac:dyDescent="0.25">
      <c r="A1608" s="1" t="str">
        <f>IF('XML a procesar'!A1607&gt;0,'XML a procesar'!A1607,"")</f>
        <v/>
      </c>
      <c r="B1608" s="7">
        <f t="shared" si="286"/>
        <v>0</v>
      </c>
      <c r="C1608" s="1">
        <f t="shared" si="287"/>
        <v>0</v>
      </c>
      <c r="D1608" s="1">
        <f t="shared" si="288"/>
        <v>0</v>
      </c>
      <c r="E1608" s="1">
        <f t="shared" si="289"/>
        <v>0</v>
      </c>
      <c r="F1608" s="1" t="str">
        <f t="shared" ca="1" si="290"/>
        <v/>
      </c>
      <c r="G1608" s="1">
        <f t="shared" ca="1" si="291"/>
        <v>0</v>
      </c>
      <c r="H1608" s="1">
        <f ca="1">IF(AND(G1607&gt;0,G1608&gt;G1607,NOT(ISERROR(MATCH(G1607,D:D,0)))),H1607+1,H1607)</f>
        <v>0</v>
      </c>
      <c r="I1608" s="1">
        <f t="shared" ca="1" si="292"/>
        <v>0</v>
      </c>
      <c r="J1608" s="7" t="str">
        <f t="shared" ca="1" si="293"/>
        <v/>
      </c>
      <c r="K1608" s="1" t="str">
        <f ca="1">IF(J1608="Linea_para_MAIL_creada_por_LuXML",IF(ISERROR(MATCH(INDIRECT(ADDRESS(ROW()-G1608,7)),D:D,0)),J1608,INDIRECT(ADDRESS(MATCH(INDIRECT(ADDRESS(ROW()-G1608,7)),D:D,0),1))),J1608)</f>
        <v/>
      </c>
      <c r="L1608" s="7">
        <f t="shared" ca="1" si="294"/>
        <v>0</v>
      </c>
      <c r="M1608" s="7" t="str">
        <f t="shared" ca="1" si="295"/>
        <v/>
      </c>
      <c r="N1608" s="7">
        <f t="shared" ca="1" si="296"/>
        <v>0</v>
      </c>
      <c r="O1608" s="9" t="str">
        <f ca="1">IF(N1608&gt;-1,INDIRECT(ADDRESS(ROW(),13)),IF(N1608&lt;N1607,CONCATENATE("&lt;page-count count=",CHAR(34),1+LARGE(N:N,1)-LARGE(N:N,2),CHAR(34),"/&gt;"),INDIRECT(ADDRESS(ROW()-1,13))))</f>
        <v/>
      </c>
      <c r="P1608" s="1">
        <f>IF(ROW()&lt;$S$4+2,IF('XML a procesar'!A1607="",P1607,IF(MID('XML a procesar'!A1607,1,1)="&lt;",P1607,P1607+1)),P1607)</f>
        <v>1</v>
      </c>
    </row>
    <row r="1609" spans="1:16" x14ac:dyDescent="0.25">
      <c r="A1609" s="1" t="str">
        <f>IF('XML a procesar'!A1608&gt;0,'XML a procesar'!A1608,"")</f>
        <v/>
      </c>
      <c r="B1609" s="7">
        <f t="shared" si="286"/>
        <v>0</v>
      </c>
      <c r="C1609" s="1">
        <f t="shared" si="287"/>
        <v>0</v>
      </c>
      <c r="D1609" s="1">
        <f t="shared" si="288"/>
        <v>0</v>
      </c>
      <c r="E1609" s="1">
        <f t="shared" si="289"/>
        <v>0</v>
      </c>
      <c r="F1609" s="1" t="str">
        <f t="shared" ca="1" si="290"/>
        <v/>
      </c>
      <c r="G1609" s="1">
        <f t="shared" ca="1" si="291"/>
        <v>0</v>
      </c>
      <c r="H1609" s="1">
        <f ca="1">IF(AND(G1608&gt;0,G1609&gt;G1608,NOT(ISERROR(MATCH(G1608,D:D,0)))),H1608+1,H1608)</f>
        <v>0</v>
      </c>
      <c r="I1609" s="1">
        <f t="shared" ca="1" si="292"/>
        <v>0</v>
      </c>
      <c r="J1609" s="7" t="str">
        <f t="shared" ca="1" si="293"/>
        <v/>
      </c>
      <c r="K1609" s="1" t="str">
        <f ca="1">IF(J1609="Linea_para_MAIL_creada_por_LuXML",IF(ISERROR(MATCH(INDIRECT(ADDRESS(ROW()-G1609,7)),D:D,0)),J1609,INDIRECT(ADDRESS(MATCH(INDIRECT(ADDRESS(ROW()-G1609,7)),D:D,0),1))),J1609)</f>
        <v/>
      </c>
      <c r="L1609" s="7">
        <f t="shared" ca="1" si="294"/>
        <v>0</v>
      </c>
      <c r="M1609" s="7" t="str">
        <f t="shared" ca="1" si="295"/>
        <v/>
      </c>
      <c r="N1609" s="7">
        <f t="shared" ca="1" si="296"/>
        <v>0</v>
      </c>
      <c r="O1609" s="9" t="str">
        <f ca="1">IF(N1609&gt;-1,INDIRECT(ADDRESS(ROW(),13)),IF(N1609&lt;N1608,CONCATENATE("&lt;page-count count=",CHAR(34),1+LARGE(N:N,1)-LARGE(N:N,2),CHAR(34),"/&gt;"),INDIRECT(ADDRESS(ROW()-1,13))))</f>
        <v/>
      </c>
      <c r="P1609" s="1">
        <f>IF(ROW()&lt;$S$4+2,IF('XML a procesar'!A1608="",P1608,IF(MID('XML a procesar'!A1608,1,1)="&lt;",P1608,P1608+1)),P1608)</f>
        <v>1</v>
      </c>
    </row>
    <row r="1610" spans="1:16" x14ac:dyDescent="0.25">
      <c r="A1610" s="1" t="str">
        <f>IF('XML a procesar'!A1609&gt;0,'XML a procesar'!A1609,"")</f>
        <v/>
      </c>
      <c r="B1610" s="7">
        <f t="shared" si="286"/>
        <v>0</v>
      </c>
      <c r="C1610" s="1">
        <f t="shared" si="287"/>
        <v>0</v>
      </c>
      <c r="D1610" s="1">
        <f t="shared" si="288"/>
        <v>0</v>
      </c>
      <c r="E1610" s="1">
        <f t="shared" si="289"/>
        <v>0</v>
      </c>
      <c r="F1610" s="1" t="str">
        <f t="shared" ca="1" si="290"/>
        <v/>
      </c>
      <c r="G1610" s="1">
        <f t="shared" ca="1" si="291"/>
        <v>0</v>
      </c>
      <c r="H1610" s="1">
        <f ca="1">IF(AND(G1609&gt;0,G1610&gt;G1609,NOT(ISERROR(MATCH(G1609,D:D,0)))),H1609+1,H1609)</f>
        <v>0</v>
      </c>
      <c r="I1610" s="1">
        <f t="shared" ca="1" si="292"/>
        <v>0</v>
      </c>
      <c r="J1610" s="7" t="str">
        <f t="shared" ca="1" si="293"/>
        <v/>
      </c>
      <c r="K1610" s="1" t="str">
        <f ca="1">IF(J1610="Linea_para_MAIL_creada_por_LuXML",IF(ISERROR(MATCH(INDIRECT(ADDRESS(ROW()-G1610,7)),D:D,0)),J1610,INDIRECT(ADDRESS(MATCH(INDIRECT(ADDRESS(ROW()-G1610,7)),D:D,0),1))),J1610)</f>
        <v/>
      </c>
      <c r="L1610" s="7">
        <f t="shared" ca="1" si="294"/>
        <v>0</v>
      </c>
      <c r="M1610" s="7" t="str">
        <f t="shared" ca="1" si="295"/>
        <v/>
      </c>
      <c r="N1610" s="7">
        <f t="shared" ca="1" si="296"/>
        <v>0</v>
      </c>
      <c r="O1610" s="9" t="str">
        <f ca="1">IF(N1610&gt;-1,INDIRECT(ADDRESS(ROW(),13)),IF(N1610&lt;N1609,CONCATENATE("&lt;page-count count=",CHAR(34),1+LARGE(N:N,1)-LARGE(N:N,2),CHAR(34),"/&gt;"),INDIRECT(ADDRESS(ROW()-1,13))))</f>
        <v/>
      </c>
      <c r="P1610" s="1">
        <f>IF(ROW()&lt;$S$4+2,IF('XML a procesar'!A1609="",P1609,IF(MID('XML a procesar'!A1609,1,1)="&lt;",P1609,P1609+1)),P1609)</f>
        <v>1</v>
      </c>
    </row>
    <row r="1611" spans="1:16" x14ac:dyDescent="0.25">
      <c r="A1611" s="1" t="str">
        <f>IF('XML a procesar'!A1610&gt;0,'XML a procesar'!A1610,"")</f>
        <v/>
      </c>
      <c r="B1611" s="7">
        <f t="shared" si="286"/>
        <v>0</v>
      </c>
      <c r="C1611" s="1">
        <f t="shared" si="287"/>
        <v>0</v>
      </c>
      <c r="D1611" s="1">
        <f t="shared" si="288"/>
        <v>0</v>
      </c>
      <c r="E1611" s="1">
        <f t="shared" si="289"/>
        <v>0</v>
      </c>
      <c r="F1611" s="1" t="str">
        <f t="shared" ca="1" si="290"/>
        <v/>
      </c>
      <c r="G1611" s="1">
        <f t="shared" ca="1" si="291"/>
        <v>0</v>
      </c>
      <c r="H1611" s="1">
        <f ca="1">IF(AND(G1610&gt;0,G1611&gt;G1610,NOT(ISERROR(MATCH(G1610,D:D,0)))),H1610+1,H1610)</f>
        <v>0</v>
      </c>
      <c r="I1611" s="1">
        <f t="shared" ca="1" si="292"/>
        <v>0</v>
      </c>
      <c r="J1611" s="7" t="str">
        <f t="shared" ca="1" si="293"/>
        <v/>
      </c>
      <c r="K1611" s="1" t="str">
        <f ca="1">IF(J1611="Linea_para_MAIL_creada_por_LuXML",IF(ISERROR(MATCH(INDIRECT(ADDRESS(ROW()-G1611,7)),D:D,0)),J1611,INDIRECT(ADDRESS(MATCH(INDIRECT(ADDRESS(ROW()-G1611,7)),D:D,0),1))),J1611)</f>
        <v/>
      </c>
      <c r="L1611" s="7">
        <f t="shared" ca="1" si="294"/>
        <v>0</v>
      </c>
      <c r="M1611" s="7" t="str">
        <f t="shared" ca="1" si="295"/>
        <v/>
      </c>
      <c r="N1611" s="7">
        <f t="shared" ca="1" si="296"/>
        <v>0</v>
      </c>
      <c r="O1611" s="9" t="str">
        <f ca="1">IF(N1611&gt;-1,INDIRECT(ADDRESS(ROW(),13)),IF(N1611&lt;N1610,CONCATENATE("&lt;page-count count=",CHAR(34),1+LARGE(N:N,1)-LARGE(N:N,2),CHAR(34),"/&gt;"),INDIRECT(ADDRESS(ROW()-1,13))))</f>
        <v/>
      </c>
      <c r="P1611" s="1">
        <f>IF(ROW()&lt;$S$4+2,IF('XML a procesar'!A1610="",P1610,IF(MID('XML a procesar'!A1610,1,1)="&lt;",P1610,P1610+1)),P1610)</f>
        <v>1</v>
      </c>
    </row>
    <row r="1612" spans="1:16" x14ac:dyDescent="0.25">
      <c r="A1612" s="1" t="str">
        <f>IF('XML a procesar'!A1611&gt;0,'XML a procesar'!A1611,"")</f>
        <v/>
      </c>
      <c r="B1612" s="7">
        <f t="shared" si="286"/>
        <v>0</v>
      </c>
      <c r="C1612" s="1">
        <f t="shared" si="287"/>
        <v>0</v>
      </c>
      <c r="D1612" s="1">
        <f t="shared" si="288"/>
        <v>0</v>
      </c>
      <c r="E1612" s="1">
        <f t="shared" si="289"/>
        <v>0</v>
      </c>
      <c r="F1612" s="1" t="str">
        <f t="shared" ca="1" si="290"/>
        <v/>
      </c>
      <c r="G1612" s="1">
        <f t="shared" ca="1" si="291"/>
        <v>0</v>
      </c>
      <c r="H1612" s="1">
        <f ca="1">IF(AND(G1611&gt;0,G1612&gt;G1611,NOT(ISERROR(MATCH(G1611,D:D,0)))),H1611+1,H1611)</f>
        <v>0</v>
      </c>
      <c r="I1612" s="1">
        <f t="shared" ca="1" si="292"/>
        <v>0</v>
      </c>
      <c r="J1612" s="7" t="str">
        <f t="shared" ca="1" si="293"/>
        <v/>
      </c>
      <c r="K1612" s="1" t="str">
        <f ca="1">IF(J1612="Linea_para_MAIL_creada_por_LuXML",IF(ISERROR(MATCH(INDIRECT(ADDRESS(ROW()-G1612,7)),D:D,0)),J1612,INDIRECT(ADDRESS(MATCH(INDIRECT(ADDRESS(ROW()-G1612,7)),D:D,0),1))),J1612)</f>
        <v/>
      </c>
      <c r="L1612" s="7">
        <f t="shared" ca="1" si="294"/>
        <v>0</v>
      </c>
      <c r="M1612" s="7" t="str">
        <f t="shared" ca="1" si="295"/>
        <v/>
      </c>
      <c r="N1612" s="7">
        <f t="shared" ca="1" si="296"/>
        <v>0</v>
      </c>
      <c r="O1612" s="9" t="str">
        <f ca="1">IF(N1612&gt;-1,INDIRECT(ADDRESS(ROW(),13)),IF(N1612&lt;N1611,CONCATENATE("&lt;page-count count=",CHAR(34),1+LARGE(N:N,1)-LARGE(N:N,2),CHAR(34),"/&gt;"),INDIRECT(ADDRESS(ROW()-1,13))))</f>
        <v/>
      </c>
      <c r="P1612" s="1">
        <f>IF(ROW()&lt;$S$4+2,IF('XML a procesar'!A1611="",P1611,IF(MID('XML a procesar'!A1611,1,1)="&lt;",P1611,P1611+1)),P1611)</f>
        <v>1</v>
      </c>
    </row>
    <row r="1613" spans="1:16" x14ac:dyDescent="0.25">
      <c r="A1613" s="1" t="str">
        <f>IF('XML a procesar'!A1612&gt;0,'XML a procesar'!A1612,"")</f>
        <v/>
      </c>
      <c r="B1613" s="7">
        <f t="shared" si="286"/>
        <v>0</v>
      </c>
      <c r="C1613" s="1">
        <f t="shared" si="287"/>
        <v>0</v>
      </c>
      <c r="D1613" s="1">
        <f t="shared" si="288"/>
        <v>0</v>
      </c>
      <c r="E1613" s="1">
        <f t="shared" si="289"/>
        <v>0</v>
      </c>
      <c r="F1613" s="1" t="str">
        <f t="shared" ca="1" si="290"/>
        <v/>
      </c>
      <c r="G1613" s="1">
        <f t="shared" ca="1" si="291"/>
        <v>0</v>
      </c>
      <c r="H1613" s="1">
        <f ca="1">IF(AND(G1612&gt;0,G1613&gt;G1612,NOT(ISERROR(MATCH(G1612,D:D,0)))),H1612+1,H1612)</f>
        <v>0</v>
      </c>
      <c r="I1613" s="1">
        <f t="shared" ca="1" si="292"/>
        <v>0</v>
      </c>
      <c r="J1613" s="7" t="str">
        <f t="shared" ca="1" si="293"/>
        <v/>
      </c>
      <c r="K1613" s="1" t="str">
        <f ca="1">IF(J1613="Linea_para_MAIL_creada_por_LuXML",IF(ISERROR(MATCH(INDIRECT(ADDRESS(ROW()-G1613,7)),D:D,0)),J1613,INDIRECT(ADDRESS(MATCH(INDIRECT(ADDRESS(ROW()-G1613,7)),D:D,0),1))),J1613)</f>
        <v/>
      </c>
      <c r="L1613" s="7">
        <f t="shared" ca="1" si="294"/>
        <v>0</v>
      </c>
      <c r="M1613" s="7" t="str">
        <f t="shared" ca="1" si="295"/>
        <v/>
      </c>
      <c r="N1613" s="7">
        <f t="shared" ca="1" si="296"/>
        <v>0</v>
      </c>
      <c r="O1613" s="9" t="str">
        <f ca="1">IF(N1613&gt;-1,INDIRECT(ADDRESS(ROW(),13)),IF(N1613&lt;N1612,CONCATENATE("&lt;page-count count=",CHAR(34),1+LARGE(N:N,1)-LARGE(N:N,2),CHAR(34),"/&gt;"),INDIRECT(ADDRESS(ROW()-1,13))))</f>
        <v/>
      </c>
      <c r="P1613" s="1">
        <f>IF(ROW()&lt;$S$4+2,IF('XML a procesar'!A1612="",P1612,IF(MID('XML a procesar'!A1612,1,1)="&lt;",P1612,P1612+1)),P1612)</f>
        <v>1</v>
      </c>
    </row>
    <row r="1614" spans="1:16" x14ac:dyDescent="0.25">
      <c r="A1614" s="1" t="str">
        <f>IF('XML a procesar'!A1613&gt;0,'XML a procesar'!A1613,"")</f>
        <v/>
      </c>
      <c r="B1614" s="7">
        <f t="shared" si="286"/>
        <v>0</v>
      </c>
      <c r="C1614" s="1">
        <f t="shared" si="287"/>
        <v>0</v>
      </c>
      <c r="D1614" s="1">
        <f t="shared" si="288"/>
        <v>0</v>
      </c>
      <c r="E1614" s="1">
        <f t="shared" si="289"/>
        <v>0</v>
      </c>
      <c r="F1614" s="1" t="str">
        <f t="shared" ca="1" si="290"/>
        <v/>
      </c>
      <c r="G1614" s="1">
        <f t="shared" ca="1" si="291"/>
        <v>0</v>
      </c>
      <c r="H1614" s="1">
        <f ca="1">IF(AND(G1613&gt;0,G1614&gt;G1613,NOT(ISERROR(MATCH(G1613,D:D,0)))),H1613+1,H1613)</f>
        <v>0</v>
      </c>
      <c r="I1614" s="1">
        <f t="shared" ca="1" si="292"/>
        <v>0</v>
      </c>
      <c r="J1614" s="7" t="str">
        <f t="shared" ca="1" si="293"/>
        <v/>
      </c>
      <c r="K1614" s="1" t="str">
        <f ca="1">IF(J1614="Linea_para_MAIL_creada_por_LuXML",IF(ISERROR(MATCH(INDIRECT(ADDRESS(ROW()-G1614,7)),D:D,0)),J1614,INDIRECT(ADDRESS(MATCH(INDIRECT(ADDRESS(ROW()-G1614,7)),D:D,0),1))),J1614)</f>
        <v/>
      </c>
      <c r="L1614" s="7">
        <f t="shared" ca="1" si="294"/>
        <v>0</v>
      </c>
      <c r="M1614" s="7" t="str">
        <f t="shared" ca="1" si="295"/>
        <v/>
      </c>
      <c r="N1614" s="7">
        <f t="shared" ca="1" si="296"/>
        <v>0</v>
      </c>
      <c r="O1614" s="9" t="str">
        <f ca="1">IF(N1614&gt;-1,INDIRECT(ADDRESS(ROW(),13)),IF(N1614&lt;N1613,CONCATENATE("&lt;page-count count=",CHAR(34),1+LARGE(N:N,1)-LARGE(N:N,2),CHAR(34),"/&gt;"),INDIRECT(ADDRESS(ROW()-1,13))))</f>
        <v/>
      </c>
      <c r="P1614" s="1">
        <f>IF(ROW()&lt;$S$4+2,IF('XML a procesar'!A1613="",P1613,IF(MID('XML a procesar'!A1613,1,1)="&lt;",P1613,P1613+1)),P1613)</f>
        <v>1</v>
      </c>
    </row>
    <row r="1615" spans="1:16" x14ac:dyDescent="0.25">
      <c r="A1615" s="1" t="str">
        <f>IF('XML a procesar'!A1614&gt;0,'XML a procesar'!A1614,"")</f>
        <v/>
      </c>
      <c r="B1615" s="7">
        <f t="shared" si="286"/>
        <v>0</v>
      </c>
      <c r="C1615" s="1">
        <f t="shared" si="287"/>
        <v>0</v>
      </c>
      <c r="D1615" s="1">
        <f t="shared" si="288"/>
        <v>0</v>
      </c>
      <c r="E1615" s="1">
        <f t="shared" si="289"/>
        <v>0</v>
      </c>
      <c r="F1615" s="1" t="str">
        <f t="shared" ca="1" si="290"/>
        <v/>
      </c>
      <c r="G1615" s="1">
        <f t="shared" ca="1" si="291"/>
        <v>0</v>
      </c>
      <c r="H1615" s="1">
        <f ca="1">IF(AND(G1614&gt;0,G1615&gt;G1614,NOT(ISERROR(MATCH(G1614,D:D,0)))),H1614+1,H1614)</f>
        <v>0</v>
      </c>
      <c r="I1615" s="1">
        <f t="shared" ca="1" si="292"/>
        <v>0</v>
      </c>
      <c r="J1615" s="7" t="str">
        <f t="shared" ca="1" si="293"/>
        <v/>
      </c>
      <c r="K1615" s="1" t="str">
        <f ca="1">IF(J1615="Linea_para_MAIL_creada_por_LuXML",IF(ISERROR(MATCH(INDIRECT(ADDRESS(ROW()-G1615,7)),D:D,0)),J1615,INDIRECT(ADDRESS(MATCH(INDIRECT(ADDRESS(ROW()-G1615,7)),D:D,0),1))),J1615)</f>
        <v/>
      </c>
      <c r="L1615" s="7">
        <f t="shared" ca="1" si="294"/>
        <v>0</v>
      </c>
      <c r="M1615" s="7" t="str">
        <f t="shared" ca="1" si="295"/>
        <v/>
      </c>
      <c r="N1615" s="7">
        <f t="shared" ca="1" si="296"/>
        <v>0</v>
      </c>
      <c r="O1615" s="9" t="str">
        <f ca="1">IF(N1615&gt;-1,INDIRECT(ADDRESS(ROW(),13)),IF(N1615&lt;N1614,CONCATENATE("&lt;page-count count=",CHAR(34),1+LARGE(N:N,1)-LARGE(N:N,2),CHAR(34),"/&gt;"),INDIRECT(ADDRESS(ROW()-1,13))))</f>
        <v/>
      </c>
      <c r="P1615" s="1">
        <f>IF(ROW()&lt;$S$4+2,IF('XML a procesar'!A1614="",P1614,IF(MID('XML a procesar'!A1614,1,1)="&lt;",P1614,P1614+1)),P1614)</f>
        <v>1</v>
      </c>
    </row>
    <row r="1616" spans="1:16" x14ac:dyDescent="0.25">
      <c r="A1616" s="1" t="str">
        <f>IF('XML a procesar'!A1615&gt;0,'XML a procesar'!A1615,"")</f>
        <v/>
      </c>
      <c r="B1616" s="7">
        <f t="shared" si="286"/>
        <v>0</v>
      </c>
      <c r="C1616" s="1">
        <f t="shared" si="287"/>
        <v>0</v>
      </c>
      <c r="D1616" s="1">
        <f t="shared" si="288"/>
        <v>0</v>
      </c>
      <c r="E1616" s="1">
        <f t="shared" si="289"/>
        <v>0</v>
      </c>
      <c r="F1616" s="1" t="str">
        <f t="shared" ca="1" si="290"/>
        <v/>
      </c>
      <c r="G1616" s="1">
        <f t="shared" ca="1" si="291"/>
        <v>0</v>
      </c>
      <c r="H1616" s="1">
        <f ca="1">IF(AND(G1615&gt;0,G1616&gt;G1615,NOT(ISERROR(MATCH(G1615,D:D,0)))),H1615+1,H1615)</f>
        <v>0</v>
      </c>
      <c r="I1616" s="1">
        <f t="shared" ca="1" si="292"/>
        <v>0</v>
      </c>
      <c r="J1616" s="7" t="str">
        <f t="shared" ca="1" si="293"/>
        <v/>
      </c>
      <c r="K1616" s="1" t="str">
        <f ca="1">IF(J1616="Linea_para_MAIL_creada_por_LuXML",IF(ISERROR(MATCH(INDIRECT(ADDRESS(ROW()-G1616,7)),D:D,0)),J1616,INDIRECT(ADDRESS(MATCH(INDIRECT(ADDRESS(ROW()-G1616,7)),D:D,0),1))),J1616)</f>
        <v/>
      </c>
      <c r="L1616" s="7">
        <f t="shared" ca="1" si="294"/>
        <v>0</v>
      </c>
      <c r="M1616" s="7" t="str">
        <f t="shared" ca="1" si="295"/>
        <v/>
      </c>
      <c r="N1616" s="7">
        <f t="shared" ca="1" si="296"/>
        <v>0</v>
      </c>
      <c r="O1616" s="9" t="str">
        <f ca="1">IF(N1616&gt;-1,INDIRECT(ADDRESS(ROW(),13)),IF(N1616&lt;N1615,CONCATENATE("&lt;page-count count=",CHAR(34),1+LARGE(N:N,1)-LARGE(N:N,2),CHAR(34),"/&gt;"),INDIRECT(ADDRESS(ROW()-1,13))))</f>
        <v/>
      </c>
      <c r="P1616" s="1">
        <f>IF(ROW()&lt;$S$4+2,IF('XML a procesar'!A1615="",P1615,IF(MID('XML a procesar'!A1615,1,1)="&lt;",P1615,P1615+1)),P1615)</f>
        <v>1</v>
      </c>
    </row>
    <row r="1617" spans="1:16" x14ac:dyDescent="0.25">
      <c r="A1617" s="1" t="str">
        <f>IF('XML a procesar'!A1616&gt;0,'XML a procesar'!A1616,"")</f>
        <v/>
      </c>
      <c r="B1617" s="7">
        <f t="shared" si="286"/>
        <v>0</v>
      </c>
      <c r="C1617" s="1">
        <f t="shared" si="287"/>
        <v>0</v>
      </c>
      <c r="D1617" s="1">
        <f t="shared" si="288"/>
        <v>0</v>
      </c>
      <c r="E1617" s="1">
        <f t="shared" si="289"/>
        <v>0</v>
      </c>
      <c r="F1617" s="1" t="str">
        <f t="shared" ca="1" si="290"/>
        <v/>
      </c>
      <c r="G1617" s="1">
        <f t="shared" ca="1" si="291"/>
        <v>0</v>
      </c>
      <c r="H1617" s="1">
        <f ca="1">IF(AND(G1616&gt;0,G1617&gt;G1616,NOT(ISERROR(MATCH(G1616,D:D,0)))),H1616+1,H1616)</f>
        <v>0</v>
      </c>
      <c r="I1617" s="1">
        <f t="shared" ca="1" si="292"/>
        <v>0</v>
      </c>
      <c r="J1617" s="7" t="str">
        <f t="shared" ca="1" si="293"/>
        <v/>
      </c>
      <c r="K1617" s="1" t="str">
        <f ca="1">IF(J1617="Linea_para_MAIL_creada_por_LuXML",IF(ISERROR(MATCH(INDIRECT(ADDRESS(ROW()-G1617,7)),D:D,0)),J1617,INDIRECT(ADDRESS(MATCH(INDIRECT(ADDRESS(ROW()-G1617,7)),D:D,0),1))),J1617)</f>
        <v/>
      </c>
      <c r="L1617" s="7">
        <f t="shared" ca="1" si="294"/>
        <v>0</v>
      </c>
      <c r="M1617" s="7" t="str">
        <f t="shared" ca="1" si="295"/>
        <v/>
      </c>
      <c r="N1617" s="7">
        <f t="shared" ca="1" si="296"/>
        <v>0</v>
      </c>
      <c r="O1617" s="9" t="str">
        <f ca="1">IF(N1617&gt;-1,INDIRECT(ADDRESS(ROW(),13)),IF(N1617&lt;N1616,CONCATENATE("&lt;page-count count=",CHAR(34),1+LARGE(N:N,1)-LARGE(N:N,2),CHAR(34),"/&gt;"),INDIRECT(ADDRESS(ROW()-1,13))))</f>
        <v/>
      </c>
      <c r="P1617" s="1">
        <f>IF(ROW()&lt;$S$4+2,IF('XML a procesar'!A1616="",P1616,IF(MID('XML a procesar'!A1616,1,1)="&lt;",P1616,P1616+1)),P1616)</f>
        <v>1</v>
      </c>
    </row>
    <row r="1618" spans="1:16" x14ac:dyDescent="0.25">
      <c r="A1618" s="1" t="str">
        <f>IF('XML a procesar'!A1617&gt;0,'XML a procesar'!A1617,"")</f>
        <v/>
      </c>
      <c r="B1618" s="7">
        <f t="shared" si="286"/>
        <v>0</v>
      </c>
      <c r="C1618" s="1">
        <f t="shared" si="287"/>
        <v>0</v>
      </c>
      <c r="D1618" s="1">
        <f t="shared" si="288"/>
        <v>0</v>
      </c>
      <c r="E1618" s="1">
        <f t="shared" si="289"/>
        <v>0</v>
      </c>
      <c r="F1618" s="1" t="str">
        <f t="shared" ca="1" si="290"/>
        <v/>
      </c>
      <c r="G1618" s="1">
        <f t="shared" ca="1" si="291"/>
        <v>0</v>
      </c>
      <c r="H1618" s="1">
        <f ca="1">IF(AND(G1617&gt;0,G1618&gt;G1617,NOT(ISERROR(MATCH(G1617,D:D,0)))),H1617+1,H1617)</f>
        <v>0</v>
      </c>
      <c r="I1618" s="1">
        <f t="shared" ca="1" si="292"/>
        <v>0</v>
      </c>
      <c r="J1618" s="7" t="str">
        <f t="shared" ca="1" si="293"/>
        <v/>
      </c>
      <c r="K1618" s="1" t="str">
        <f ca="1">IF(J1618="Linea_para_MAIL_creada_por_LuXML",IF(ISERROR(MATCH(INDIRECT(ADDRESS(ROW()-G1618,7)),D:D,0)),J1618,INDIRECT(ADDRESS(MATCH(INDIRECT(ADDRESS(ROW()-G1618,7)),D:D,0),1))),J1618)</f>
        <v/>
      </c>
      <c r="L1618" s="7">
        <f t="shared" ca="1" si="294"/>
        <v>0</v>
      </c>
      <c r="M1618" s="7" t="str">
        <f t="shared" ca="1" si="295"/>
        <v/>
      </c>
      <c r="N1618" s="7">
        <f t="shared" ca="1" si="296"/>
        <v>0</v>
      </c>
      <c r="O1618" s="9" t="str">
        <f ca="1">IF(N1618&gt;-1,INDIRECT(ADDRESS(ROW(),13)),IF(N1618&lt;N1617,CONCATENATE("&lt;page-count count=",CHAR(34),1+LARGE(N:N,1)-LARGE(N:N,2),CHAR(34),"/&gt;"),INDIRECT(ADDRESS(ROW()-1,13))))</f>
        <v/>
      </c>
      <c r="P1618" s="1">
        <f>IF(ROW()&lt;$S$4+2,IF('XML a procesar'!A1617="",P1617,IF(MID('XML a procesar'!A1617,1,1)="&lt;",P1617,P1617+1)),P1617)</f>
        <v>1</v>
      </c>
    </row>
    <row r="1619" spans="1:16" x14ac:dyDescent="0.25">
      <c r="A1619" s="1" t="str">
        <f>IF('XML a procesar'!A1618&gt;0,'XML a procesar'!A1618,"")</f>
        <v/>
      </c>
      <c r="B1619" s="7">
        <f t="shared" si="286"/>
        <v>0</v>
      </c>
      <c r="C1619" s="1">
        <f t="shared" si="287"/>
        <v>0</v>
      </c>
      <c r="D1619" s="1">
        <f t="shared" si="288"/>
        <v>0</v>
      </c>
      <c r="E1619" s="1">
        <f t="shared" si="289"/>
        <v>0</v>
      </c>
      <c r="F1619" s="1" t="str">
        <f t="shared" ca="1" si="290"/>
        <v/>
      </c>
      <c r="G1619" s="1">
        <f t="shared" ca="1" si="291"/>
        <v>0</v>
      </c>
      <c r="H1619" s="1">
        <f ca="1">IF(AND(G1618&gt;0,G1619&gt;G1618,NOT(ISERROR(MATCH(G1618,D:D,0)))),H1618+1,H1618)</f>
        <v>0</v>
      </c>
      <c r="I1619" s="1">
        <f t="shared" ca="1" si="292"/>
        <v>0</v>
      </c>
      <c r="J1619" s="7" t="str">
        <f t="shared" ca="1" si="293"/>
        <v/>
      </c>
      <c r="K1619" s="1" t="str">
        <f ca="1">IF(J1619="Linea_para_MAIL_creada_por_LuXML",IF(ISERROR(MATCH(INDIRECT(ADDRESS(ROW()-G1619,7)),D:D,0)),J1619,INDIRECT(ADDRESS(MATCH(INDIRECT(ADDRESS(ROW()-G1619,7)),D:D,0),1))),J1619)</f>
        <v/>
      </c>
      <c r="L1619" s="7">
        <f t="shared" ca="1" si="294"/>
        <v>0</v>
      </c>
      <c r="M1619" s="7" t="str">
        <f t="shared" ca="1" si="295"/>
        <v/>
      </c>
      <c r="N1619" s="7">
        <f t="shared" ca="1" si="296"/>
        <v>0</v>
      </c>
      <c r="O1619" s="9" t="str">
        <f ca="1">IF(N1619&gt;-1,INDIRECT(ADDRESS(ROW(),13)),IF(N1619&lt;N1618,CONCATENATE("&lt;page-count count=",CHAR(34),1+LARGE(N:N,1)-LARGE(N:N,2),CHAR(34),"/&gt;"),INDIRECT(ADDRESS(ROW()-1,13))))</f>
        <v/>
      </c>
      <c r="P1619" s="1">
        <f>IF(ROW()&lt;$S$4+2,IF('XML a procesar'!A1618="",P1618,IF(MID('XML a procesar'!A1618,1,1)="&lt;",P1618,P1618+1)),P1618)</f>
        <v>1</v>
      </c>
    </row>
    <row r="1620" spans="1:16" x14ac:dyDescent="0.25">
      <c r="A1620" s="1" t="str">
        <f>IF('XML a procesar'!A1619&gt;0,'XML a procesar'!A1619,"")</f>
        <v/>
      </c>
      <c r="B1620" s="7">
        <f t="shared" si="286"/>
        <v>0</v>
      </c>
      <c r="C1620" s="1">
        <f t="shared" si="287"/>
        <v>0</v>
      </c>
      <c r="D1620" s="1">
        <f t="shared" si="288"/>
        <v>0</v>
      </c>
      <c r="E1620" s="1">
        <f t="shared" si="289"/>
        <v>0</v>
      </c>
      <c r="F1620" s="1" t="str">
        <f t="shared" ca="1" si="290"/>
        <v/>
      </c>
      <c r="G1620" s="1">
        <f t="shared" ca="1" si="291"/>
        <v>0</v>
      </c>
      <c r="H1620" s="1">
        <f ca="1">IF(AND(G1619&gt;0,G1620&gt;G1619,NOT(ISERROR(MATCH(G1619,D:D,0)))),H1619+1,H1619)</f>
        <v>0</v>
      </c>
      <c r="I1620" s="1">
        <f t="shared" ca="1" si="292"/>
        <v>0</v>
      </c>
      <c r="J1620" s="7" t="str">
        <f t="shared" ca="1" si="293"/>
        <v/>
      </c>
      <c r="K1620" s="1" t="str">
        <f ca="1">IF(J1620="Linea_para_MAIL_creada_por_LuXML",IF(ISERROR(MATCH(INDIRECT(ADDRESS(ROW()-G1620,7)),D:D,0)),J1620,INDIRECT(ADDRESS(MATCH(INDIRECT(ADDRESS(ROW()-G1620,7)),D:D,0),1))),J1620)</f>
        <v/>
      </c>
      <c r="L1620" s="7">
        <f t="shared" ca="1" si="294"/>
        <v>0</v>
      </c>
      <c r="M1620" s="7" t="str">
        <f t="shared" ca="1" si="295"/>
        <v/>
      </c>
      <c r="N1620" s="7">
        <f t="shared" ca="1" si="296"/>
        <v>0</v>
      </c>
      <c r="O1620" s="9" t="str">
        <f ca="1">IF(N1620&gt;-1,INDIRECT(ADDRESS(ROW(),13)),IF(N1620&lt;N1619,CONCATENATE("&lt;page-count count=",CHAR(34),1+LARGE(N:N,1)-LARGE(N:N,2),CHAR(34),"/&gt;"),INDIRECT(ADDRESS(ROW()-1,13))))</f>
        <v/>
      </c>
      <c r="P1620" s="1">
        <f>IF(ROW()&lt;$S$4+2,IF('XML a procesar'!A1619="",P1619,IF(MID('XML a procesar'!A1619,1,1)="&lt;",P1619,P1619+1)),P1619)</f>
        <v>1</v>
      </c>
    </row>
    <row r="1621" spans="1:16" x14ac:dyDescent="0.25">
      <c r="A1621" s="1" t="str">
        <f>IF('XML a procesar'!A1620&gt;0,'XML a procesar'!A1620,"")</f>
        <v/>
      </c>
      <c r="B1621" s="7">
        <f t="shared" si="286"/>
        <v>0</v>
      </c>
      <c r="C1621" s="1">
        <f t="shared" si="287"/>
        <v>0</v>
      </c>
      <c r="D1621" s="1">
        <f t="shared" si="288"/>
        <v>0</v>
      </c>
      <c r="E1621" s="1">
        <f t="shared" si="289"/>
        <v>0</v>
      </c>
      <c r="F1621" s="1" t="str">
        <f t="shared" ca="1" si="290"/>
        <v/>
      </c>
      <c r="G1621" s="1">
        <f t="shared" ca="1" si="291"/>
        <v>0</v>
      </c>
      <c r="H1621" s="1">
        <f ca="1">IF(AND(G1620&gt;0,G1621&gt;G1620,NOT(ISERROR(MATCH(G1620,D:D,0)))),H1620+1,H1620)</f>
        <v>0</v>
      </c>
      <c r="I1621" s="1">
        <f t="shared" ca="1" si="292"/>
        <v>0</v>
      </c>
      <c r="J1621" s="7" t="str">
        <f t="shared" ca="1" si="293"/>
        <v/>
      </c>
      <c r="K1621" s="1" t="str">
        <f ca="1">IF(J1621="Linea_para_MAIL_creada_por_LuXML",IF(ISERROR(MATCH(INDIRECT(ADDRESS(ROW()-G1621,7)),D:D,0)),J1621,INDIRECT(ADDRESS(MATCH(INDIRECT(ADDRESS(ROW()-G1621,7)),D:D,0),1))),J1621)</f>
        <v/>
      </c>
      <c r="L1621" s="7">
        <f t="shared" ca="1" si="294"/>
        <v>0</v>
      </c>
      <c r="M1621" s="7" t="str">
        <f t="shared" ca="1" si="295"/>
        <v/>
      </c>
      <c r="N1621" s="7">
        <f t="shared" ca="1" si="296"/>
        <v>0</v>
      </c>
      <c r="O1621" s="9" t="str">
        <f ca="1">IF(N1621&gt;-1,INDIRECT(ADDRESS(ROW(),13)),IF(N1621&lt;N1620,CONCATENATE("&lt;page-count count=",CHAR(34),1+LARGE(N:N,1)-LARGE(N:N,2),CHAR(34),"/&gt;"),INDIRECT(ADDRESS(ROW()-1,13))))</f>
        <v/>
      </c>
      <c r="P1621" s="1">
        <f>IF(ROW()&lt;$S$4+2,IF('XML a procesar'!A1620="",P1620,IF(MID('XML a procesar'!A1620,1,1)="&lt;",P1620,P1620+1)),P1620)</f>
        <v>1</v>
      </c>
    </row>
    <row r="1622" spans="1:16" x14ac:dyDescent="0.25">
      <c r="A1622" s="1" t="str">
        <f>IF('XML a procesar'!A1621&gt;0,'XML a procesar'!A1621,"")</f>
        <v/>
      </c>
      <c r="B1622" s="7">
        <f t="shared" si="286"/>
        <v>0</v>
      </c>
      <c r="C1622" s="1">
        <f t="shared" si="287"/>
        <v>0</v>
      </c>
      <c r="D1622" s="1">
        <f t="shared" si="288"/>
        <v>0</v>
      </c>
      <c r="E1622" s="1">
        <f t="shared" si="289"/>
        <v>0</v>
      </c>
      <c r="F1622" s="1" t="str">
        <f t="shared" ca="1" si="290"/>
        <v/>
      </c>
      <c r="G1622" s="1">
        <f t="shared" ca="1" si="291"/>
        <v>0</v>
      </c>
      <c r="H1622" s="1">
        <f ca="1">IF(AND(G1621&gt;0,G1622&gt;G1621,NOT(ISERROR(MATCH(G1621,D:D,0)))),H1621+1,H1621)</f>
        <v>0</v>
      </c>
      <c r="I1622" s="1">
        <f t="shared" ca="1" si="292"/>
        <v>0</v>
      </c>
      <c r="J1622" s="7" t="str">
        <f t="shared" ca="1" si="293"/>
        <v/>
      </c>
      <c r="K1622" s="1" t="str">
        <f ca="1">IF(J1622="Linea_para_MAIL_creada_por_LuXML",IF(ISERROR(MATCH(INDIRECT(ADDRESS(ROW()-G1622,7)),D:D,0)),J1622,INDIRECT(ADDRESS(MATCH(INDIRECT(ADDRESS(ROW()-G1622,7)),D:D,0),1))),J1622)</f>
        <v/>
      </c>
      <c r="L1622" s="7">
        <f t="shared" ca="1" si="294"/>
        <v>0</v>
      </c>
      <c r="M1622" s="7" t="str">
        <f t="shared" ca="1" si="295"/>
        <v/>
      </c>
      <c r="N1622" s="7">
        <f t="shared" ca="1" si="296"/>
        <v>0</v>
      </c>
      <c r="O1622" s="9" t="str">
        <f ca="1">IF(N1622&gt;-1,INDIRECT(ADDRESS(ROW(),13)),IF(N1622&lt;N1621,CONCATENATE("&lt;page-count count=",CHAR(34),1+LARGE(N:N,1)-LARGE(N:N,2),CHAR(34),"/&gt;"),INDIRECT(ADDRESS(ROW()-1,13))))</f>
        <v/>
      </c>
      <c r="P1622" s="1">
        <f>IF(ROW()&lt;$S$4+2,IF('XML a procesar'!A1621="",P1621,IF(MID('XML a procesar'!A1621,1,1)="&lt;",P1621,P1621+1)),P1621)</f>
        <v>1</v>
      </c>
    </row>
    <row r="1623" spans="1:16" x14ac:dyDescent="0.25">
      <c r="A1623" s="1" t="str">
        <f>IF('XML a procesar'!A1622&gt;0,'XML a procesar'!A1622,"")</f>
        <v/>
      </c>
      <c r="B1623" s="7">
        <f t="shared" si="286"/>
        <v>0</v>
      </c>
      <c r="C1623" s="1">
        <f t="shared" si="287"/>
        <v>0</v>
      </c>
      <c r="D1623" s="1">
        <f t="shared" si="288"/>
        <v>0</v>
      </c>
      <c r="E1623" s="1">
        <f t="shared" si="289"/>
        <v>0</v>
      </c>
      <c r="F1623" s="1" t="str">
        <f t="shared" ca="1" si="290"/>
        <v/>
      </c>
      <c r="G1623" s="1">
        <f t="shared" ca="1" si="291"/>
        <v>0</v>
      </c>
      <c r="H1623" s="1">
        <f ca="1">IF(AND(G1622&gt;0,G1623&gt;G1622,NOT(ISERROR(MATCH(G1622,D:D,0)))),H1622+1,H1622)</f>
        <v>0</v>
      </c>
      <c r="I1623" s="1">
        <f t="shared" ca="1" si="292"/>
        <v>0</v>
      </c>
      <c r="J1623" s="7" t="str">
        <f t="shared" ca="1" si="293"/>
        <v/>
      </c>
      <c r="K1623" s="1" t="str">
        <f ca="1">IF(J1623="Linea_para_MAIL_creada_por_LuXML",IF(ISERROR(MATCH(INDIRECT(ADDRESS(ROW()-G1623,7)),D:D,0)),J1623,INDIRECT(ADDRESS(MATCH(INDIRECT(ADDRESS(ROW()-G1623,7)),D:D,0),1))),J1623)</f>
        <v/>
      </c>
      <c r="L1623" s="7">
        <f t="shared" ca="1" si="294"/>
        <v>0</v>
      </c>
      <c r="M1623" s="7" t="str">
        <f t="shared" ca="1" si="295"/>
        <v/>
      </c>
      <c r="N1623" s="7">
        <f t="shared" ca="1" si="296"/>
        <v>0</v>
      </c>
      <c r="O1623" s="9" t="str">
        <f ca="1">IF(N1623&gt;-1,INDIRECT(ADDRESS(ROW(),13)),IF(N1623&lt;N1622,CONCATENATE("&lt;page-count count=",CHAR(34),1+LARGE(N:N,1)-LARGE(N:N,2),CHAR(34),"/&gt;"),INDIRECT(ADDRESS(ROW()-1,13))))</f>
        <v/>
      </c>
      <c r="P1623" s="1">
        <f>IF(ROW()&lt;$S$4+2,IF('XML a procesar'!A1622="",P1622,IF(MID('XML a procesar'!A1622,1,1)="&lt;",P1622,P1622+1)),P1622)</f>
        <v>1</v>
      </c>
    </row>
    <row r="1624" spans="1:16" x14ac:dyDescent="0.25">
      <c r="A1624" s="1" t="str">
        <f>IF('XML a procesar'!A1623&gt;0,'XML a procesar'!A1623,"")</f>
        <v/>
      </c>
      <c r="B1624" s="7">
        <f t="shared" si="286"/>
        <v>0</v>
      </c>
      <c r="C1624" s="1">
        <f t="shared" si="287"/>
        <v>0</v>
      </c>
      <c r="D1624" s="1">
        <f t="shared" si="288"/>
        <v>0</v>
      </c>
      <c r="E1624" s="1">
        <f t="shared" si="289"/>
        <v>0</v>
      </c>
      <c r="F1624" s="1" t="str">
        <f t="shared" ca="1" si="290"/>
        <v/>
      </c>
      <c r="G1624" s="1">
        <f t="shared" ca="1" si="291"/>
        <v>0</v>
      </c>
      <c r="H1624" s="1">
        <f ca="1">IF(AND(G1623&gt;0,G1624&gt;G1623,NOT(ISERROR(MATCH(G1623,D:D,0)))),H1623+1,H1623)</f>
        <v>0</v>
      </c>
      <c r="I1624" s="1">
        <f t="shared" ca="1" si="292"/>
        <v>0</v>
      </c>
      <c r="J1624" s="7" t="str">
        <f t="shared" ca="1" si="293"/>
        <v/>
      </c>
      <c r="K1624" s="1" t="str">
        <f ca="1">IF(J1624="Linea_para_MAIL_creada_por_LuXML",IF(ISERROR(MATCH(INDIRECT(ADDRESS(ROW()-G1624,7)),D:D,0)),J1624,INDIRECT(ADDRESS(MATCH(INDIRECT(ADDRESS(ROW()-G1624,7)),D:D,0),1))),J1624)</f>
        <v/>
      </c>
      <c r="L1624" s="7">
        <f t="shared" ca="1" si="294"/>
        <v>0</v>
      </c>
      <c r="M1624" s="7" t="str">
        <f t="shared" ca="1" si="295"/>
        <v/>
      </c>
      <c r="N1624" s="7">
        <f t="shared" ca="1" si="296"/>
        <v>0</v>
      </c>
      <c r="O1624" s="9" t="str">
        <f ca="1">IF(N1624&gt;-1,INDIRECT(ADDRESS(ROW(),13)),IF(N1624&lt;N1623,CONCATENATE("&lt;page-count count=",CHAR(34),1+LARGE(N:N,1)-LARGE(N:N,2),CHAR(34),"/&gt;"),INDIRECT(ADDRESS(ROW()-1,13))))</f>
        <v/>
      </c>
      <c r="P1624" s="1">
        <f>IF(ROW()&lt;$S$4+2,IF('XML a procesar'!A1623="",P1623,IF(MID('XML a procesar'!A1623,1,1)="&lt;",P1623,P1623+1)),P1623)</f>
        <v>1</v>
      </c>
    </row>
    <row r="1625" spans="1:16" x14ac:dyDescent="0.25">
      <c r="A1625" s="1" t="str">
        <f>IF('XML a procesar'!A1624&gt;0,'XML a procesar'!A1624,"")</f>
        <v/>
      </c>
      <c r="B1625" s="7">
        <f t="shared" si="286"/>
        <v>0</v>
      </c>
      <c r="C1625" s="1">
        <f t="shared" si="287"/>
        <v>0</v>
      </c>
      <c r="D1625" s="1">
        <f t="shared" si="288"/>
        <v>0</v>
      </c>
      <c r="E1625" s="1">
        <f t="shared" si="289"/>
        <v>0</v>
      </c>
      <c r="F1625" s="1" t="str">
        <f t="shared" ca="1" si="290"/>
        <v/>
      </c>
      <c r="G1625" s="1">
        <f t="shared" ca="1" si="291"/>
        <v>0</v>
      </c>
      <c r="H1625" s="1">
        <f ca="1">IF(AND(G1624&gt;0,G1625&gt;G1624,NOT(ISERROR(MATCH(G1624,D:D,0)))),H1624+1,H1624)</f>
        <v>0</v>
      </c>
      <c r="I1625" s="1">
        <f t="shared" ca="1" si="292"/>
        <v>0</v>
      </c>
      <c r="J1625" s="7" t="str">
        <f t="shared" ca="1" si="293"/>
        <v/>
      </c>
      <c r="K1625" s="1" t="str">
        <f ca="1">IF(J1625="Linea_para_MAIL_creada_por_LuXML",IF(ISERROR(MATCH(INDIRECT(ADDRESS(ROW()-G1625,7)),D:D,0)),J1625,INDIRECT(ADDRESS(MATCH(INDIRECT(ADDRESS(ROW()-G1625,7)),D:D,0),1))),J1625)</f>
        <v/>
      </c>
      <c r="L1625" s="7">
        <f t="shared" ca="1" si="294"/>
        <v>0</v>
      </c>
      <c r="M1625" s="7" t="str">
        <f t="shared" ca="1" si="295"/>
        <v/>
      </c>
      <c r="N1625" s="7">
        <f t="shared" ca="1" si="296"/>
        <v>0</v>
      </c>
      <c r="O1625" s="9" t="str">
        <f ca="1">IF(N1625&gt;-1,INDIRECT(ADDRESS(ROW(),13)),IF(N1625&lt;N1624,CONCATENATE("&lt;page-count count=",CHAR(34),1+LARGE(N:N,1)-LARGE(N:N,2),CHAR(34),"/&gt;"),INDIRECT(ADDRESS(ROW()-1,13))))</f>
        <v/>
      </c>
      <c r="P1625" s="1">
        <f>IF(ROW()&lt;$S$4+2,IF('XML a procesar'!A1624="",P1624,IF(MID('XML a procesar'!A1624,1,1)="&lt;",P1624,P1624+1)),P1624)</f>
        <v>1</v>
      </c>
    </row>
    <row r="1626" spans="1:16" x14ac:dyDescent="0.25">
      <c r="A1626" s="1" t="str">
        <f>IF('XML a procesar'!A1625&gt;0,'XML a procesar'!A1625,"")</f>
        <v/>
      </c>
      <c r="B1626" s="7">
        <f t="shared" si="286"/>
        <v>0</v>
      </c>
      <c r="C1626" s="1">
        <f t="shared" si="287"/>
        <v>0</v>
      </c>
      <c r="D1626" s="1">
        <f t="shared" si="288"/>
        <v>0</v>
      </c>
      <c r="E1626" s="1">
        <f t="shared" si="289"/>
        <v>0</v>
      </c>
      <c r="F1626" s="1" t="str">
        <f t="shared" ca="1" si="290"/>
        <v/>
      </c>
      <c r="G1626" s="1">
        <f t="shared" ca="1" si="291"/>
        <v>0</v>
      </c>
      <c r="H1626" s="1">
        <f ca="1">IF(AND(G1625&gt;0,G1626&gt;G1625,NOT(ISERROR(MATCH(G1625,D:D,0)))),H1625+1,H1625)</f>
        <v>0</v>
      </c>
      <c r="I1626" s="1">
        <f t="shared" ca="1" si="292"/>
        <v>0</v>
      </c>
      <c r="J1626" s="7" t="str">
        <f t="shared" ca="1" si="293"/>
        <v/>
      </c>
      <c r="K1626" s="1" t="str">
        <f ca="1">IF(J1626="Linea_para_MAIL_creada_por_LuXML",IF(ISERROR(MATCH(INDIRECT(ADDRESS(ROW()-G1626,7)),D:D,0)),J1626,INDIRECT(ADDRESS(MATCH(INDIRECT(ADDRESS(ROW()-G1626,7)),D:D,0),1))),J1626)</f>
        <v/>
      </c>
      <c r="L1626" s="7">
        <f t="shared" ca="1" si="294"/>
        <v>0</v>
      </c>
      <c r="M1626" s="7" t="str">
        <f t="shared" ca="1" si="295"/>
        <v/>
      </c>
      <c r="N1626" s="7">
        <f t="shared" ca="1" si="296"/>
        <v>0</v>
      </c>
      <c r="O1626" s="9" t="str">
        <f ca="1">IF(N1626&gt;-1,INDIRECT(ADDRESS(ROW(),13)),IF(N1626&lt;N1625,CONCATENATE("&lt;page-count count=",CHAR(34),1+LARGE(N:N,1)-LARGE(N:N,2),CHAR(34),"/&gt;"),INDIRECT(ADDRESS(ROW()-1,13))))</f>
        <v/>
      </c>
      <c r="P1626" s="1">
        <f>IF(ROW()&lt;$S$4+2,IF('XML a procesar'!A1625="",P1625,IF(MID('XML a procesar'!A1625,1,1)="&lt;",P1625,P1625+1)),P1625)</f>
        <v>1</v>
      </c>
    </row>
    <row r="1627" spans="1:16" x14ac:dyDescent="0.25">
      <c r="A1627" s="1" t="str">
        <f>IF('XML a procesar'!A1626&gt;0,'XML a procesar'!A1626,"")</f>
        <v/>
      </c>
      <c r="B1627" s="7">
        <f t="shared" si="286"/>
        <v>0</v>
      </c>
      <c r="C1627" s="1">
        <f t="shared" si="287"/>
        <v>0</v>
      </c>
      <c r="D1627" s="1">
        <f t="shared" si="288"/>
        <v>0</v>
      </c>
      <c r="E1627" s="1">
        <f t="shared" si="289"/>
        <v>0</v>
      </c>
      <c r="F1627" s="1" t="str">
        <f t="shared" ca="1" si="290"/>
        <v/>
      </c>
      <c r="G1627" s="1">
        <f t="shared" ca="1" si="291"/>
        <v>0</v>
      </c>
      <c r="H1627" s="1">
        <f ca="1">IF(AND(G1626&gt;0,G1627&gt;G1626,NOT(ISERROR(MATCH(G1626,D:D,0)))),H1626+1,H1626)</f>
        <v>0</v>
      </c>
      <c r="I1627" s="1">
        <f t="shared" ca="1" si="292"/>
        <v>0</v>
      </c>
      <c r="J1627" s="7" t="str">
        <f t="shared" ca="1" si="293"/>
        <v/>
      </c>
      <c r="K1627" s="1" t="str">
        <f ca="1">IF(J1627="Linea_para_MAIL_creada_por_LuXML",IF(ISERROR(MATCH(INDIRECT(ADDRESS(ROW()-G1627,7)),D:D,0)),J1627,INDIRECT(ADDRESS(MATCH(INDIRECT(ADDRESS(ROW()-G1627,7)),D:D,0),1))),J1627)</f>
        <v/>
      </c>
      <c r="L1627" s="7">
        <f t="shared" ca="1" si="294"/>
        <v>0</v>
      </c>
      <c r="M1627" s="7" t="str">
        <f t="shared" ca="1" si="295"/>
        <v/>
      </c>
      <c r="N1627" s="7">
        <f t="shared" ca="1" si="296"/>
        <v>0</v>
      </c>
      <c r="O1627" s="9" t="str">
        <f ca="1">IF(N1627&gt;-1,INDIRECT(ADDRESS(ROW(),13)),IF(N1627&lt;N1626,CONCATENATE("&lt;page-count count=",CHAR(34),1+LARGE(N:N,1)-LARGE(N:N,2),CHAR(34),"/&gt;"),INDIRECT(ADDRESS(ROW()-1,13))))</f>
        <v/>
      </c>
      <c r="P1627" s="1">
        <f>IF(ROW()&lt;$S$4+2,IF('XML a procesar'!A1626="",P1626,IF(MID('XML a procesar'!A1626,1,1)="&lt;",P1626,P1626+1)),P1626)</f>
        <v>1</v>
      </c>
    </row>
    <row r="1628" spans="1:16" x14ac:dyDescent="0.25">
      <c r="A1628" s="1" t="str">
        <f>IF('XML a procesar'!A1627&gt;0,'XML a procesar'!A1627,"")</f>
        <v/>
      </c>
      <c r="B1628" s="7">
        <f t="shared" si="286"/>
        <v>0</v>
      </c>
      <c r="C1628" s="1">
        <f t="shared" si="287"/>
        <v>0</v>
      </c>
      <c r="D1628" s="1">
        <f t="shared" si="288"/>
        <v>0</v>
      </c>
      <c r="E1628" s="1">
        <f t="shared" si="289"/>
        <v>0</v>
      </c>
      <c r="F1628" s="1" t="str">
        <f t="shared" ca="1" si="290"/>
        <v/>
      </c>
      <c r="G1628" s="1">
        <f t="shared" ca="1" si="291"/>
        <v>0</v>
      </c>
      <c r="H1628" s="1">
        <f ca="1">IF(AND(G1627&gt;0,G1628&gt;G1627,NOT(ISERROR(MATCH(G1627,D:D,0)))),H1627+1,H1627)</f>
        <v>0</v>
      </c>
      <c r="I1628" s="1">
        <f t="shared" ca="1" si="292"/>
        <v>0</v>
      </c>
      <c r="J1628" s="7" t="str">
        <f t="shared" ca="1" si="293"/>
        <v/>
      </c>
      <c r="K1628" s="1" t="str">
        <f ca="1">IF(J1628="Linea_para_MAIL_creada_por_LuXML",IF(ISERROR(MATCH(INDIRECT(ADDRESS(ROW()-G1628,7)),D:D,0)),J1628,INDIRECT(ADDRESS(MATCH(INDIRECT(ADDRESS(ROW()-G1628,7)),D:D,0),1))),J1628)</f>
        <v/>
      </c>
      <c r="L1628" s="7">
        <f t="shared" ca="1" si="294"/>
        <v>0</v>
      </c>
      <c r="M1628" s="7" t="str">
        <f t="shared" ca="1" si="295"/>
        <v/>
      </c>
      <c r="N1628" s="7">
        <f t="shared" ca="1" si="296"/>
        <v>0</v>
      </c>
      <c r="O1628" s="9" t="str">
        <f ca="1">IF(N1628&gt;-1,INDIRECT(ADDRESS(ROW(),13)),IF(N1628&lt;N1627,CONCATENATE("&lt;page-count count=",CHAR(34),1+LARGE(N:N,1)-LARGE(N:N,2),CHAR(34),"/&gt;"),INDIRECT(ADDRESS(ROW()-1,13))))</f>
        <v/>
      </c>
      <c r="P1628" s="1">
        <f>IF(ROW()&lt;$S$4+2,IF('XML a procesar'!A1627="",P1627,IF(MID('XML a procesar'!A1627,1,1)="&lt;",P1627,P1627+1)),P1627)</f>
        <v>1</v>
      </c>
    </row>
    <row r="1629" spans="1:16" x14ac:dyDescent="0.25">
      <c r="A1629" s="1" t="str">
        <f>IF('XML a procesar'!A1628&gt;0,'XML a procesar'!A1628,"")</f>
        <v/>
      </c>
      <c r="B1629" s="7">
        <f t="shared" si="286"/>
        <v>0</v>
      </c>
      <c r="C1629" s="1">
        <f t="shared" si="287"/>
        <v>0</v>
      </c>
      <c r="D1629" s="1">
        <f t="shared" si="288"/>
        <v>0</v>
      </c>
      <c r="E1629" s="1">
        <f t="shared" si="289"/>
        <v>0</v>
      </c>
      <c r="F1629" s="1" t="str">
        <f t="shared" ca="1" si="290"/>
        <v/>
      </c>
      <c r="G1629" s="1">
        <f t="shared" ca="1" si="291"/>
        <v>0</v>
      </c>
      <c r="H1629" s="1">
        <f ca="1">IF(AND(G1628&gt;0,G1629&gt;G1628,NOT(ISERROR(MATCH(G1628,D:D,0)))),H1628+1,H1628)</f>
        <v>0</v>
      </c>
      <c r="I1629" s="1">
        <f t="shared" ca="1" si="292"/>
        <v>0</v>
      </c>
      <c r="J1629" s="7" t="str">
        <f t="shared" ca="1" si="293"/>
        <v/>
      </c>
      <c r="K1629" s="1" t="str">
        <f ca="1">IF(J1629="Linea_para_MAIL_creada_por_LuXML",IF(ISERROR(MATCH(INDIRECT(ADDRESS(ROW()-G1629,7)),D:D,0)),J1629,INDIRECT(ADDRESS(MATCH(INDIRECT(ADDRESS(ROW()-G1629,7)),D:D,0),1))),J1629)</f>
        <v/>
      </c>
      <c r="L1629" s="7">
        <f t="shared" ca="1" si="294"/>
        <v>0</v>
      </c>
      <c r="M1629" s="7" t="str">
        <f t="shared" ca="1" si="295"/>
        <v/>
      </c>
      <c r="N1629" s="7">
        <f t="shared" ca="1" si="296"/>
        <v>0</v>
      </c>
      <c r="O1629" s="9" t="str">
        <f ca="1">IF(N1629&gt;-1,INDIRECT(ADDRESS(ROW(),13)),IF(N1629&lt;N1628,CONCATENATE("&lt;page-count count=",CHAR(34),1+LARGE(N:N,1)-LARGE(N:N,2),CHAR(34),"/&gt;"),INDIRECT(ADDRESS(ROW()-1,13))))</f>
        <v/>
      </c>
      <c r="P1629" s="1">
        <f>IF(ROW()&lt;$S$4+2,IF('XML a procesar'!A1628="",P1628,IF(MID('XML a procesar'!A1628,1,1)="&lt;",P1628,P1628+1)),P1628)</f>
        <v>1</v>
      </c>
    </row>
    <row r="1630" spans="1:16" x14ac:dyDescent="0.25">
      <c r="A1630" s="1" t="str">
        <f>IF('XML a procesar'!A1629&gt;0,'XML a procesar'!A1629,"")</f>
        <v/>
      </c>
      <c r="B1630" s="7">
        <f t="shared" si="286"/>
        <v>0</v>
      </c>
      <c r="C1630" s="1">
        <f t="shared" si="287"/>
        <v>0</v>
      </c>
      <c r="D1630" s="1">
        <f t="shared" si="288"/>
        <v>0</v>
      </c>
      <c r="E1630" s="1">
        <f t="shared" si="289"/>
        <v>0</v>
      </c>
      <c r="F1630" s="1" t="str">
        <f t="shared" ca="1" si="290"/>
        <v/>
      </c>
      <c r="G1630" s="1">
        <f t="shared" ca="1" si="291"/>
        <v>0</v>
      </c>
      <c r="H1630" s="1">
        <f ca="1">IF(AND(G1629&gt;0,G1630&gt;G1629,NOT(ISERROR(MATCH(G1629,D:D,0)))),H1629+1,H1629)</f>
        <v>0</v>
      </c>
      <c r="I1630" s="1">
        <f t="shared" ca="1" si="292"/>
        <v>0</v>
      </c>
      <c r="J1630" s="7" t="str">
        <f t="shared" ca="1" si="293"/>
        <v/>
      </c>
      <c r="K1630" s="1" t="str">
        <f ca="1">IF(J1630="Linea_para_MAIL_creada_por_LuXML",IF(ISERROR(MATCH(INDIRECT(ADDRESS(ROW()-G1630,7)),D:D,0)),J1630,INDIRECT(ADDRESS(MATCH(INDIRECT(ADDRESS(ROW()-G1630,7)),D:D,0),1))),J1630)</f>
        <v/>
      </c>
      <c r="L1630" s="7">
        <f t="shared" ca="1" si="294"/>
        <v>0</v>
      </c>
      <c r="M1630" s="7" t="str">
        <f t="shared" ca="1" si="295"/>
        <v/>
      </c>
      <c r="N1630" s="7">
        <f t="shared" ca="1" si="296"/>
        <v>0</v>
      </c>
      <c r="O1630" s="9" t="str">
        <f ca="1">IF(N1630&gt;-1,INDIRECT(ADDRESS(ROW(),13)),IF(N1630&lt;N1629,CONCATENATE("&lt;page-count count=",CHAR(34),1+LARGE(N:N,1)-LARGE(N:N,2),CHAR(34),"/&gt;"),INDIRECT(ADDRESS(ROW()-1,13))))</f>
        <v/>
      </c>
      <c r="P1630" s="1">
        <f>IF(ROW()&lt;$S$4+2,IF('XML a procesar'!A1629="",P1629,IF(MID('XML a procesar'!A1629,1,1)="&lt;",P1629,P1629+1)),P1629)</f>
        <v>1</v>
      </c>
    </row>
    <row r="1631" spans="1:16" x14ac:dyDescent="0.25">
      <c r="A1631" s="1" t="str">
        <f>IF('XML a procesar'!A1630&gt;0,'XML a procesar'!A1630,"")</f>
        <v/>
      </c>
      <c r="B1631" s="7">
        <f t="shared" si="286"/>
        <v>0</v>
      </c>
      <c r="C1631" s="1">
        <f t="shared" si="287"/>
        <v>0</v>
      </c>
      <c r="D1631" s="1">
        <f t="shared" si="288"/>
        <v>0</v>
      </c>
      <c r="E1631" s="1">
        <f t="shared" si="289"/>
        <v>0</v>
      </c>
      <c r="F1631" s="1" t="str">
        <f t="shared" ca="1" si="290"/>
        <v/>
      </c>
      <c r="G1631" s="1">
        <f t="shared" ca="1" si="291"/>
        <v>0</v>
      </c>
      <c r="H1631" s="1">
        <f ca="1">IF(AND(G1630&gt;0,G1631&gt;G1630,NOT(ISERROR(MATCH(G1630,D:D,0)))),H1630+1,H1630)</f>
        <v>0</v>
      </c>
      <c r="I1631" s="1">
        <f t="shared" ca="1" si="292"/>
        <v>0</v>
      </c>
      <c r="J1631" s="7" t="str">
        <f t="shared" ca="1" si="293"/>
        <v/>
      </c>
      <c r="K1631" s="1" t="str">
        <f ca="1">IF(J1631="Linea_para_MAIL_creada_por_LuXML",IF(ISERROR(MATCH(INDIRECT(ADDRESS(ROW()-G1631,7)),D:D,0)),J1631,INDIRECT(ADDRESS(MATCH(INDIRECT(ADDRESS(ROW()-G1631,7)),D:D,0),1))),J1631)</f>
        <v/>
      </c>
      <c r="L1631" s="7">
        <f t="shared" ca="1" si="294"/>
        <v>0</v>
      </c>
      <c r="M1631" s="7" t="str">
        <f t="shared" ca="1" si="295"/>
        <v/>
      </c>
      <c r="N1631" s="7">
        <f t="shared" ca="1" si="296"/>
        <v>0</v>
      </c>
      <c r="O1631" s="9" t="str">
        <f ca="1">IF(N1631&gt;-1,INDIRECT(ADDRESS(ROW(),13)),IF(N1631&lt;N1630,CONCATENATE("&lt;page-count count=",CHAR(34),1+LARGE(N:N,1)-LARGE(N:N,2),CHAR(34),"/&gt;"),INDIRECT(ADDRESS(ROW()-1,13))))</f>
        <v/>
      </c>
      <c r="P1631" s="1">
        <f>IF(ROW()&lt;$S$4+2,IF('XML a procesar'!A1630="",P1630,IF(MID('XML a procesar'!A1630,1,1)="&lt;",P1630,P1630+1)),P1630)</f>
        <v>1</v>
      </c>
    </row>
    <row r="1632" spans="1:16" x14ac:dyDescent="0.25">
      <c r="A1632" s="1" t="str">
        <f>IF('XML a procesar'!A1631&gt;0,'XML a procesar'!A1631,"")</f>
        <v/>
      </c>
      <c r="B1632" s="7">
        <f t="shared" si="286"/>
        <v>0</v>
      </c>
      <c r="C1632" s="1">
        <f t="shared" si="287"/>
        <v>0</v>
      </c>
      <c r="D1632" s="1">
        <f t="shared" si="288"/>
        <v>0</v>
      </c>
      <c r="E1632" s="1">
        <f t="shared" si="289"/>
        <v>0</v>
      </c>
      <c r="F1632" s="1" t="str">
        <f t="shared" ca="1" si="290"/>
        <v/>
      </c>
      <c r="G1632" s="1">
        <f t="shared" ca="1" si="291"/>
        <v>0</v>
      </c>
      <c r="H1632" s="1">
        <f ca="1">IF(AND(G1631&gt;0,G1632&gt;G1631,NOT(ISERROR(MATCH(G1631,D:D,0)))),H1631+1,H1631)</f>
        <v>0</v>
      </c>
      <c r="I1632" s="1">
        <f t="shared" ca="1" si="292"/>
        <v>0</v>
      </c>
      <c r="J1632" s="7" t="str">
        <f t="shared" ca="1" si="293"/>
        <v/>
      </c>
      <c r="K1632" s="1" t="str">
        <f ca="1">IF(J1632="Linea_para_MAIL_creada_por_LuXML",IF(ISERROR(MATCH(INDIRECT(ADDRESS(ROW()-G1632,7)),D:D,0)),J1632,INDIRECT(ADDRESS(MATCH(INDIRECT(ADDRESS(ROW()-G1632,7)),D:D,0),1))),J1632)</f>
        <v/>
      </c>
      <c r="L1632" s="7">
        <f t="shared" ca="1" si="294"/>
        <v>0</v>
      </c>
      <c r="M1632" s="7" t="str">
        <f t="shared" ca="1" si="295"/>
        <v/>
      </c>
      <c r="N1632" s="7">
        <f t="shared" ca="1" si="296"/>
        <v>0</v>
      </c>
      <c r="O1632" s="9" t="str">
        <f ca="1">IF(N1632&gt;-1,INDIRECT(ADDRESS(ROW(),13)),IF(N1632&lt;N1631,CONCATENATE("&lt;page-count count=",CHAR(34),1+LARGE(N:N,1)-LARGE(N:N,2),CHAR(34),"/&gt;"),INDIRECT(ADDRESS(ROW()-1,13))))</f>
        <v/>
      </c>
      <c r="P1632" s="1">
        <f>IF(ROW()&lt;$S$4+2,IF('XML a procesar'!A1631="",P1631,IF(MID('XML a procesar'!A1631,1,1)="&lt;",P1631,P1631+1)),P1631)</f>
        <v>1</v>
      </c>
    </row>
    <row r="1633" spans="1:16" x14ac:dyDescent="0.25">
      <c r="A1633" s="1" t="str">
        <f>IF('XML a procesar'!A1632&gt;0,'XML a procesar'!A1632,"")</f>
        <v/>
      </c>
      <c r="B1633" s="7">
        <f t="shared" si="286"/>
        <v>0</v>
      </c>
      <c r="C1633" s="1">
        <f t="shared" si="287"/>
        <v>0</v>
      </c>
      <c r="D1633" s="1">
        <f t="shared" si="288"/>
        <v>0</v>
      </c>
      <c r="E1633" s="1">
        <f t="shared" si="289"/>
        <v>0</v>
      </c>
      <c r="F1633" s="1" t="str">
        <f t="shared" ca="1" si="290"/>
        <v/>
      </c>
      <c r="G1633" s="1">
        <f t="shared" ca="1" si="291"/>
        <v>0</v>
      </c>
      <c r="H1633" s="1">
        <f ca="1">IF(AND(G1632&gt;0,G1633&gt;G1632,NOT(ISERROR(MATCH(G1632,D:D,0)))),H1632+1,H1632)</f>
        <v>0</v>
      </c>
      <c r="I1633" s="1">
        <f t="shared" ca="1" si="292"/>
        <v>0</v>
      </c>
      <c r="J1633" s="7" t="str">
        <f t="shared" ca="1" si="293"/>
        <v/>
      </c>
      <c r="K1633" s="1" t="str">
        <f ca="1">IF(J1633="Linea_para_MAIL_creada_por_LuXML",IF(ISERROR(MATCH(INDIRECT(ADDRESS(ROW()-G1633,7)),D:D,0)),J1633,INDIRECT(ADDRESS(MATCH(INDIRECT(ADDRESS(ROW()-G1633,7)),D:D,0),1))),J1633)</f>
        <v/>
      </c>
      <c r="L1633" s="7">
        <f t="shared" ca="1" si="294"/>
        <v>0</v>
      </c>
      <c r="M1633" s="7" t="str">
        <f t="shared" ca="1" si="295"/>
        <v/>
      </c>
      <c r="N1633" s="7">
        <f t="shared" ca="1" si="296"/>
        <v>0</v>
      </c>
      <c r="O1633" s="9" t="str">
        <f ca="1">IF(N1633&gt;-1,INDIRECT(ADDRESS(ROW(),13)),IF(N1633&lt;N1632,CONCATENATE("&lt;page-count count=",CHAR(34),1+LARGE(N:N,1)-LARGE(N:N,2),CHAR(34),"/&gt;"),INDIRECT(ADDRESS(ROW()-1,13))))</f>
        <v/>
      </c>
      <c r="P1633" s="1">
        <f>IF(ROW()&lt;$S$4+2,IF('XML a procesar'!A1632="",P1632,IF(MID('XML a procesar'!A1632,1,1)="&lt;",P1632,P1632+1)),P1632)</f>
        <v>1</v>
      </c>
    </row>
    <row r="1634" spans="1:16" x14ac:dyDescent="0.25">
      <c r="A1634" s="1" t="str">
        <f>IF('XML a procesar'!A1633&gt;0,'XML a procesar'!A1633,"")</f>
        <v/>
      </c>
      <c r="B1634" s="7">
        <f t="shared" si="286"/>
        <v>0</v>
      </c>
      <c r="C1634" s="1">
        <f t="shared" si="287"/>
        <v>0</v>
      </c>
      <c r="D1634" s="1">
        <f t="shared" si="288"/>
        <v>0</v>
      </c>
      <c r="E1634" s="1">
        <f t="shared" si="289"/>
        <v>0</v>
      </c>
      <c r="F1634" s="1" t="str">
        <f t="shared" ca="1" si="290"/>
        <v/>
      </c>
      <c r="G1634" s="1">
        <f t="shared" ca="1" si="291"/>
        <v>0</v>
      </c>
      <c r="H1634" s="1">
        <f ca="1">IF(AND(G1633&gt;0,G1634&gt;G1633,NOT(ISERROR(MATCH(G1633,D:D,0)))),H1633+1,H1633)</f>
        <v>0</v>
      </c>
      <c r="I1634" s="1">
        <f t="shared" ca="1" si="292"/>
        <v>0</v>
      </c>
      <c r="J1634" s="7" t="str">
        <f t="shared" ca="1" si="293"/>
        <v/>
      </c>
      <c r="K1634" s="1" t="str">
        <f ca="1">IF(J1634="Linea_para_MAIL_creada_por_LuXML",IF(ISERROR(MATCH(INDIRECT(ADDRESS(ROW()-G1634,7)),D:D,0)),J1634,INDIRECT(ADDRESS(MATCH(INDIRECT(ADDRESS(ROW()-G1634,7)),D:D,0),1))),J1634)</f>
        <v/>
      </c>
      <c r="L1634" s="7">
        <f t="shared" ca="1" si="294"/>
        <v>0</v>
      </c>
      <c r="M1634" s="7" t="str">
        <f t="shared" ca="1" si="295"/>
        <v/>
      </c>
      <c r="N1634" s="7">
        <f t="shared" ca="1" si="296"/>
        <v>0</v>
      </c>
      <c r="O1634" s="9" t="str">
        <f ca="1">IF(N1634&gt;-1,INDIRECT(ADDRESS(ROW(),13)),IF(N1634&lt;N1633,CONCATENATE("&lt;page-count count=",CHAR(34),1+LARGE(N:N,1)-LARGE(N:N,2),CHAR(34),"/&gt;"),INDIRECT(ADDRESS(ROW()-1,13))))</f>
        <v/>
      </c>
      <c r="P1634" s="1">
        <f>IF(ROW()&lt;$S$4+2,IF('XML a procesar'!A1633="",P1633,IF(MID('XML a procesar'!A1633,1,1)="&lt;",P1633,P1633+1)),P1633)</f>
        <v>1</v>
      </c>
    </row>
    <row r="1635" spans="1:16" x14ac:dyDescent="0.25">
      <c r="A1635" s="1" t="str">
        <f>IF('XML a procesar'!A1634&gt;0,'XML a procesar'!A1634,"")</f>
        <v/>
      </c>
      <c r="B1635" s="7">
        <f t="shared" si="286"/>
        <v>0</v>
      </c>
      <c r="C1635" s="1">
        <f t="shared" si="287"/>
        <v>0</v>
      </c>
      <c r="D1635" s="1">
        <f t="shared" si="288"/>
        <v>0</v>
      </c>
      <c r="E1635" s="1">
        <f t="shared" si="289"/>
        <v>0</v>
      </c>
      <c r="F1635" s="1" t="str">
        <f t="shared" ca="1" si="290"/>
        <v/>
      </c>
      <c r="G1635" s="1">
        <f t="shared" ca="1" si="291"/>
        <v>0</v>
      </c>
      <c r="H1635" s="1">
        <f ca="1">IF(AND(G1634&gt;0,G1635&gt;G1634,NOT(ISERROR(MATCH(G1634,D:D,0)))),H1634+1,H1634)</f>
        <v>0</v>
      </c>
      <c r="I1635" s="1">
        <f t="shared" ca="1" si="292"/>
        <v>0</v>
      </c>
      <c r="J1635" s="7" t="str">
        <f t="shared" ca="1" si="293"/>
        <v/>
      </c>
      <c r="K1635" s="1" t="str">
        <f ca="1">IF(J1635="Linea_para_MAIL_creada_por_LuXML",IF(ISERROR(MATCH(INDIRECT(ADDRESS(ROW()-G1635,7)),D:D,0)),J1635,INDIRECT(ADDRESS(MATCH(INDIRECT(ADDRESS(ROW()-G1635,7)),D:D,0),1))),J1635)</f>
        <v/>
      </c>
      <c r="L1635" s="7">
        <f t="shared" ca="1" si="294"/>
        <v>0</v>
      </c>
      <c r="M1635" s="7" t="str">
        <f t="shared" ca="1" si="295"/>
        <v/>
      </c>
      <c r="N1635" s="7">
        <f t="shared" ca="1" si="296"/>
        <v>0</v>
      </c>
      <c r="O1635" s="9" t="str">
        <f ca="1">IF(N1635&gt;-1,INDIRECT(ADDRESS(ROW(),13)),IF(N1635&lt;N1634,CONCATENATE("&lt;page-count count=",CHAR(34),1+LARGE(N:N,1)-LARGE(N:N,2),CHAR(34),"/&gt;"),INDIRECT(ADDRESS(ROW()-1,13))))</f>
        <v/>
      </c>
      <c r="P1635" s="1">
        <f>IF(ROW()&lt;$S$4+2,IF('XML a procesar'!A1634="",P1634,IF(MID('XML a procesar'!A1634,1,1)="&lt;",P1634,P1634+1)),P1634)</f>
        <v>1</v>
      </c>
    </row>
    <row r="1636" spans="1:16" x14ac:dyDescent="0.25">
      <c r="A1636" s="1" t="str">
        <f>IF('XML a procesar'!A1635&gt;0,'XML a procesar'!A1635,"")</f>
        <v/>
      </c>
      <c r="B1636" s="7">
        <f t="shared" si="286"/>
        <v>0</v>
      </c>
      <c r="C1636" s="1">
        <f t="shared" si="287"/>
        <v>0</v>
      </c>
      <c r="D1636" s="1">
        <f t="shared" si="288"/>
        <v>0</v>
      </c>
      <c r="E1636" s="1">
        <f t="shared" si="289"/>
        <v>0</v>
      </c>
      <c r="F1636" s="1" t="str">
        <f t="shared" ca="1" si="290"/>
        <v/>
      </c>
      <c r="G1636" s="1">
        <f t="shared" ca="1" si="291"/>
        <v>0</v>
      </c>
      <c r="H1636" s="1">
        <f ca="1">IF(AND(G1635&gt;0,G1636&gt;G1635,NOT(ISERROR(MATCH(G1635,D:D,0)))),H1635+1,H1635)</f>
        <v>0</v>
      </c>
      <c r="I1636" s="1">
        <f t="shared" ca="1" si="292"/>
        <v>0</v>
      </c>
      <c r="J1636" s="7" t="str">
        <f t="shared" ca="1" si="293"/>
        <v/>
      </c>
      <c r="K1636" s="1" t="str">
        <f ca="1">IF(J1636="Linea_para_MAIL_creada_por_LuXML",IF(ISERROR(MATCH(INDIRECT(ADDRESS(ROW()-G1636,7)),D:D,0)),J1636,INDIRECT(ADDRESS(MATCH(INDIRECT(ADDRESS(ROW()-G1636,7)),D:D,0),1))),J1636)</f>
        <v/>
      </c>
      <c r="L1636" s="7">
        <f t="shared" ca="1" si="294"/>
        <v>0</v>
      </c>
      <c r="M1636" s="7" t="str">
        <f t="shared" ca="1" si="295"/>
        <v/>
      </c>
      <c r="N1636" s="7">
        <f t="shared" ca="1" si="296"/>
        <v>0</v>
      </c>
      <c r="O1636" s="9" t="str">
        <f ca="1">IF(N1636&gt;-1,INDIRECT(ADDRESS(ROW(),13)),IF(N1636&lt;N1635,CONCATENATE("&lt;page-count count=",CHAR(34),1+LARGE(N:N,1)-LARGE(N:N,2),CHAR(34),"/&gt;"),INDIRECT(ADDRESS(ROW()-1,13))))</f>
        <v/>
      </c>
      <c r="P1636" s="1">
        <f>IF(ROW()&lt;$S$4+2,IF('XML a procesar'!A1635="",P1635,IF(MID('XML a procesar'!A1635,1,1)="&lt;",P1635,P1635+1)),P1635)</f>
        <v>1</v>
      </c>
    </row>
    <row r="1637" spans="1:16" x14ac:dyDescent="0.25">
      <c r="A1637" s="1" t="str">
        <f>IF('XML a procesar'!A1636&gt;0,'XML a procesar'!A1636,"")</f>
        <v/>
      </c>
      <c r="B1637" s="7">
        <f t="shared" si="286"/>
        <v>0</v>
      </c>
      <c r="C1637" s="1">
        <f t="shared" si="287"/>
        <v>0</v>
      </c>
      <c r="D1637" s="1">
        <f t="shared" si="288"/>
        <v>0</v>
      </c>
      <c r="E1637" s="1">
        <f t="shared" si="289"/>
        <v>0</v>
      </c>
      <c r="F1637" s="1" t="str">
        <f t="shared" ca="1" si="290"/>
        <v/>
      </c>
      <c r="G1637" s="1">
        <f t="shared" ca="1" si="291"/>
        <v>0</v>
      </c>
      <c r="H1637" s="1">
        <f ca="1">IF(AND(G1636&gt;0,G1637&gt;G1636,NOT(ISERROR(MATCH(G1636,D:D,0)))),H1636+1,H1636)</f>
        <v>0</v>
      </c>
      <c r="I1637" s="1">
        <f t="shared" ca="1" si="292"/>
        <v>0</v>
      </c>
      <c r="J1637" s="7" t="str">
        <f t="shared" ca="1" si="293"/>
        <v/>
      </c>
      <c r="K1637" s="1" t="str">
        <f ca="1">IF(J1637="Linea_para_MAIL_creada_por_LuXML",IF(ISERROR(MATCH(INDIRECT(ADDRESS(ROW()-G1637,7)),D:D,0)),J1637,INDIRECT(ADDRESS(MATCH(INDIRECT(ADDRESS(ROW()-G1637,7)),D:D,0),1))),J1637)</f>
        <v/>
      </c>
      <c r="L1637" s="7">
        <f t="shared" ca="1" si="294"/>
        <v>0</v>
      </c>
      <c r="M1637" s="7" t="str">
        <f t="shared" ca="1" si="295"/>
        <v/>
      </c>
      <c r="N1637" s="7">
        <f t="shared" ca="1" si="296"/>
        <v>0</v>
      </c>
      <c r="O1637" s="9" t="str">
        <f ca="1">IF(N1637&gt;-1,INDIRECT(ADDRESS(ROW(),13)),IF(N1637&lt;N1636,CONCATENATE("&lt;page-count count=",CHAR(34),1+LARGE(N:N,1)-LARGE(N:N,2),CHAR(34),"/&gt;"),INDIRECT(ADDRESS(ROW()-1,13))))</f>
        <v/>
      </c>
      <c r="P1637" s="1">
        <f>IF(ROW()&lt;$S$4+2,IF('XML a procesar'!A1636="",P1636,IF(MID('XML a procesar'!A1636,1,1)="&lt;",P1636,P1636+1)),P1636)</f>
        <v>1</v>
      </c>
    </row>
    <row r="1638" spans="1:16" x14ac:dyDescent="0.25">
      <c r="A1638" s="1" t="str">
        <f>IF('XML a procesar'!A1637&gt;0,'XML a procesar'!A1637,"")</f>
        <v/>
      </c>
      <c r="B1638" s="7">
        <f t="shared" si="286"/>
        <v>0</v>
      </c>
      <c r="C1638" s="1">
        <f t="shared" si="287"/>
        <v>0</v>
      </c>
      <c r="D1638" s="1">
        <f t="shared" si="288"/>
        <v>0</v>
      </c>
      <c r="E1638" s="1">
        <f t="shared" si="289"/>
        <v>0</v>
      </c>
      <c r="F1638" s="1" t="str">
        <f t="shared" ca="1" si="290"/>
        <v/>
      </c>
      <c r="G1638" s="1">
        <f t="shared" ca="1" si="291"/>
        <v>0</v>
      </c>
      <c r="H1638" s="1">
        <f ca="1">IF(AND(G1637&gt;0,G1638&gt;G1637,NOT(ISERROR(MATCH(G1637,D:D,0)))),H1637+1,H1637)</f>
        <v>0</v>
      </c>
      <c r="I1638" s="1">
        <f t="shared" ca="1" si="292"/>
        <v>0</v>
      </c>
      <c r="J1638" s="7" t="str">
        <f t="shared" ca="1" si="293"/>
        <v/>
      </c>
      <c r="K1638" s="1" t="str">
        <f ca="1">IF(J1638="Linea_para_MAIL_creada_por_LuXML",IF(ISERROR(MATCH(INDIRECT(ADDRESS(ROW()-G1638,7)),D:D,0)),J1638,INDIRECT(ADDRESS(MATCH(INDIRECT(ADDRESS(ROW()-G1638,7)),D:D,0),1))),J1638)</f>
        <v/>
      </c>
      <c r="L1638" s="7">
        <f t="shared" ca="1" si="294"/>
        <v>0</v>
      </c>
      <c r="M1638" s="7" t="str">
        <f t="shared" ca="1" si="295"/>
        <v/>
      </c>
      <c r="N1638" s="7">
        <f t="shared" ca="1" si="296"/>
        <v>0</v>
      </c>
      <c r="O1638" s="9" t="str">
        <f ca="1">IF(N1638&gt;-1,INDIRECT(ADDRESS(ROW(),13)),IF(N1638&lt;N1637,CONCATENATE("&lt;page-count count=",CHAR(34),1+LARGE(N:N,1)-LARGE(N:N,2),CHAR(34),"/&gt;"),INDIRECT(ADDRESS(ROW()-1,13))))</f>
        <v/>
      </c>
      <c r="P1638" s="1">
        <f>IF(ROW()&lt;$S$4+2,IF('XML a procesar'!A1637="",P1637,IF(MID('XML a procesar'!A1637,1,1)="&lt;",P1637,P1637+1)),P1637)</f>
        <v>1</v>
      </c>
    </row>
    <row r="1639" spans="1:16" x14ac:dyDescent="0.25">
      <c r="A1639" s="1" t="str">
        <f>IF('XML a procesar'!A1638&gt;0,'XML a procesar'!A1638,"")</f>
        <v/>
      </c>
      <c r="B1639" s="7">
        <f t="shared" si="286"/>
        <v>0</v>
      </c>
      <c r="C1639" s="1">
        <f t="shared" si="287"/>
        <v>0</v>
      </c>
      <c r="D1639" s="1">
        <f t="shared" si="288"/>
        <v>0</v>
      </c>
      <c r="E1639" s="1">
        <f t="shared" si="289"/>
        <v>0</v>
      </c>
      <c r="F1639" s="1" t="str">
        <f t="shared" ca="1" si="290"/>
        <v/>
      </c>
      <c r="G1639" s="1">
        <f t="shared" ca="1" si="291"/>
        <v>0</v>
      </c>
      <c r="H1639" s="1">
        <f ca="1">IF(AND(G1638&gt;0,G1639&gt;G1638,NOT(ISERROR(MATCH(G1638,D:D,0)))),H1638+1,H1638)</f>
        <v>0</v>
      </c>
      <c r="I1639" s="1">
        <f t="shared" ca="1" si="292"/>
        <v>0</v>
      </c>
      <c r="J1639" s="7" t="str">
        <f t="shared" ca="1" si="293"/>
        <v/>
      </c>
      <c r="K1639" s="1" t="str">
        <f ca="1">IF(J1639="Linea_para_MAIL_creada_por_LuXML",IF(ISERROR(MATCH(INDIRECT(ADDRESS(ROW()-G1639,7)),D:D,0)),J1639,INDIRECT(ADDRESS(MATCH(INDIRECT(ADDRESS(ROW()-G1639,7)),D:D,0),1))),J1639)</f>
        <v/>
      </c>
      <c r="L1639" s="7">
        <f t="shared" ca="1" si="294"/>
        <v>0</v>
      </c>
      <c r="M1639" s="7" t="str">
        <f t="shared" ca="1" si="295"/>
        <v/>
      </c>
      <c r="N1639" s="7">
        <f t="shared" ca="1" si="296"/>
        <v>0</v>
      </c>
      <c r="O1639" s="9" t="str">
        <f ca="1">IF(N1639&gt;-1,INDIRECT(ADDRESS(ROW(),13)),IF(N1639&lt;N1638,CONCATENATE("&lt;page-count count=",CHAR(34),1+LARGE(N:N,1)-LARGE(N:N,2),CHAR(34),"/&gt;"),INDIRECT(ADDRESS(ROW()-1,13))))</f>
        <v/>
      </c>
      <c r="P1639" s="1">
        <f>IF(ROW()&lt;$S$4+2,IF('XML a procesar'!A1638="",P1638,IF(MID('XML a procesar'!A1638,1,1)="&lt;",P1638,P1638+1)),P1638)</f>
        <v>1</v>
      </c>
    </row>
    <row r="1640" spans="1:16" x14ac:dyDescent="0.25">
      <c r="A1640" s="1" t="str">
        <f>IF('XML a procesar'!A1639&gt;0,'XML a procesar'!A1639,"")</f>
        <v/>
      </c>
      <c r="B1640" s="7">
        <f t="shared" si="286"/>
        <v>0</v>
      </c>
      <c r="C1640" s="1">
        <f t="shared" si="287"/>
        <v>0</v>
      </c>
      <c r="D1640" s="1">
        <f t="shared" si="288"/>
        <v>0</v>
      </c>
      <c r="E1640" s="1">
        <f t="shared" si="289"/>
        <v>0</v>
      </c>
      <c r="F1640" s="1" t="str">
        <f t="shared" ca="1" si="290"/>
        <v/>
      </c>
      <c r="G1640" s="1">
        <f t="shared" ca="1" si="291"/>
        <v>0</v>
      </c>
      <c r="H1640" s="1">
        <f ca="1">IF(AND(G1639&gt;0,G1640&gt;G1639,NOT(ISERROR(MATCH(G1639,D:D,0)))),H1639+1,H1639)</f>
        <v>0</v>
      </c>
      <c r="I1640" s="1">
        <f t="shared" ca="1" si="292"/>
        <v>0</v>
      </c>
      <c r="J1640" s="7" t="str">
        <f t="shared" ca="1" si="293"/>
        <v/>
      </c>
      <c r="K1640" s="1" t="str">
        <f ca="1">IF(J1640="Linea_para_MAIL_creada_por_LuXML",IF(ISERROR(MATCH(INDIRECT(ADDRESS(ROW()-G1640,7)),D:D,0)),J1640,INDIRECT(ADDRESS(MATCH(INDIRECT(ADDRESS(ROW()-G1640,7)),D:D,0),1))),J1640)</f>
        <v/>
      </c>
      <c r="L1640" s="7">
        <f t="shared" ca="1" si="294"/>
        <v>0</v>
      </c>
      <c r="M1640" s="7" t="str">
        <f t="shared" ca="1" si="295"/>
        <v/>
      </c>
      <c r="N1640" s="7">
        <f t="shared" ca="1" si="296"/>
        <v>0</v>
      </c>
      <c r="O1640" s="9" t="str">
        <f ca="1">IF(N1640&gt;-1,INDIRECT(ADDRESS(ROW(),13)),IF(N1640&lt;N1639,CONCATENATE("&lt;page-count count=",CHAR(34),1+LARGE(N:N,1)-LARGE(N:N,2),CHAR(34),"/&gt;"),INDIRECT(ADDRESS(ROW()-1,13))))</f>
        <v/>
      </c>
      <c r="P1640" s="1">
        <f>IF(ROW()&lt;$S$4+2,IF('XML a procesar'!A1639="",P1639,IF(MID('XML a procesar'!A1639,1,1)="&lt;",P1639,P1639+1)),P1639)</f>
        <v>1</v>
      </c>
    </row>
    <row r="1641" spans="1:16" x14ac:dyDescent="0.25">
      <c r="A1641" s="1" t="str">
        <f>IF('XML a procesar'!A1640&gt;0,'XML a procesar'!A1640,"")</f>
        <v/>
      </c>
      <c r="B1641" s="7">
        <f t="shared" si="286"/>
        <v>0</v>
      </c>
      <c r="C1641" s="1">
        <f t="shared" si="287"/>
        <v>0</v>
      </c>
      <c r="D1641" s="1">
        <f t="shared" si="288"/>
        <v>0</v>
      </c>
      <c r="E1641" s="1">
        <f t="shared" si="289"/>
        <v>0</v>
      </c>
      <c r="F1641" s="1" t="str">
        <f t="shared" ca="1" si="290"/>
        <v/>
      </c>
      <c r="G1641" s="1">
        <f t="shared" ca="1" si="291"/>
        <v>0</v>
      </c>
      <c r="H1641" s="1">
        <f ca="1">IF(AND(G1640&gt;0,G1641&gt;G1640,NOT(ISERROR(MATCH(G1640,D:D,0)))),H1640+1,H1640)</f>
        <v>0</v>
      </c>
      <c r="I1641" s="1">
        <f t="shared" ca="1" si="292"/>
        <v>0</v>
      </c>
      <c r="J1641" s="7" t="str">
        <f t="shared" ca="1" si="293"/>
        <v/>
      </c>
      <c r="K1641" s="1" t="str">
        <f ca="1">IF(J1641="Linea_para_MAIL_creada_por_LuXML",IF(ISERROR(MATCH(INDIRECT(ADDRESS(ROW()-G1641,7)),D:D,0)),J1641,INDIRECT(ADDRESS(MATCH(INDIRECT(ADDRESS(ROW()-G1641,7)),D:D,0),1))),J1641)</f>
        <v/>
      </c>
      <c r="L1641" s="7">
        <f t="shared" ca="1" si="294"/>
        <v>0</v>
      </c>
      <c r="M1641" s="7" t="str">
        <f t="shared" ca="1" si="295"/>
        <v/>
      </c>
      <c r="N1641" s="7">
        <f t="shared" ca="1" si="296"/>
        <v>0</v>
      </c>
      <c r="O1641" s="9" t="str">
        <f ca="1">IF(N1641&gt;-1,INDIRECT(ADDRESS(ROW(),13)),IF(N1641&lt;N1640,CONCATENATE("&lt;page-count count=",CHAR(34),1+LARGE(N:N,1)-LARGE(N:N,2),CHAR(34),"/&gt;"),INDIRECT(ADDRESS(ROW()-1,13))))</f>
        <v/>
      </c>
      <c r="P1641" s="1">
        <f>IF(ROW()&lt;$S$4+2,IF('XML a procesar'!A1640="",P1640,IF(MID('XML a procesar'!A1640,1,1)="&lt;",P1640,P1640+1)),P1640)</f>
        <v>1</v>
      </c>
    </row>
    <row r="1642" spans="1:16" x14ac:dyDescent="0.25">
      <c r="A1642" s="1" t="str">
        <f>IF('XML a procesar'!A1641&gt;0,'XML a procesar'!A1641,"")</f>
        <v/>
      </c>
      <c r="B1642" s="7">
        <f t="shared" si="286"/>
        <v>0</v>
      </c>
      <c r="C1642" s="1">
        <f t="shared" si="287"/>
        <v>0</v>
      </c>
      <c r="D1642" s="1">
        <f t="shared" si="288"/>
        <v>0</v>
      </c>
      <c r="E1642" s="1">
        <f t="shared" si="289"/>
        <v>0</v>
      </c>
      <c r="F1642" s="1" t="str">
        <f t="shared" ca="1" si="290"/>
        <v/>
      </c>
      <c r="G1642" s="1">
        <f t="shared" ca="1" si="291"/>
        <v>0</v>
      </c>
      <c r="H1642" s="1">
        <f ca="1">IF(AND(G1641&gt;0,G1642&gt;G1641,NOT(ISERROR(MATCH(G1641,D:D,0)))),H1641+1,H1641)</f>
        <v>0</v>
      </c>
      <c r="I1642" s="1">
        <f t="shared" ca="1" si="292"/>
        <v>0</v>
      </c>
      <c r="J1642" s="7" t="str">
        <f t="shared" ca="1" si="293"/>
        <v/>
      </c>
      <c r="K1642" s="1" t="str">
        <f ca="1">IF(J1642="Linea_para_MAIL_creada_por_LuXML",IF(ISERROR(MATCH(INDIRECT(ADDRESS(ROW()-G1642,7)),D:D,0)),J1642,INDIRECT(ADDRESS(MATCH(INDIRECT(ADDRESS(ROW()-G1642,7)),D:D,0),1))),J1642)</f>
        <v/>
      </c>
      <c r="L1642" s="7">
        <f t="shared" ca="1" si="294"/>
        <v>0</v>
      </c>
      <c r="M1642" s="7" t="str">
        <f t="shared" ca="1" si="295"/>
        <v/>
      </c>
      <c r="N1642" s="7">
        <f t="shared" ca="1" si="296"/>
        <v>0</v>
      </c>
      <c r="O1642" s="9" t="str">
        <f ca="1">IF(N1642&gt;-1,INDIRECT(ADDRESS(ROW(),13)),IF(N1642&lt;N1641,CONCATENATE("&lt;page-count count=",CHAR(34),1+LARGE(N:N,1)-LARGE(N:N,2),CHAR(34),"/&gt;"),INDIRECT(ADDRESS(ROW()-1,13))))</f>
        <v/>
      </c>
      <c r="P1642" s="1">
        <f>IF(ROW()&lt;$S$4+2,IF('XML a procesar'!A1641="",P1641,IF(MID('XML a procesar'!A1641,1,1)="&lt;",P1641,P1641+1)),P1641)</f>
        <v>1</v>
      </c>
    </row>
    <row r="1643" spans="1:16" x14ac:dyDescent="0.25">
      <c r="A1643" s="1" t="str">
        <f>IF('XML a procesar'!A1642&gt;0,'XML a procesar'!A1642,"")</f>
        <v/>
      </c>
      <c r="B1643" s="7">
        <f t="shared" si="286"/>
        <v>0</v>
      </c>
      <c r="C1643" s="1">
        <f t="shared" si="287"/>
        <v>0</v>
      </c>
      <c r="D1643" s="1">
        <f t="shared" si="288"/>
        <v>0</v>
      </c>
      <c r="E1643" s="1">
        <f t="shared" si="289"/>
        <v>0</v>
      </c>
      <c r="F1643" s="1" t="str">
        <f t="shared" ca="1" si="290"/>
        <v/>
      </c>
      <c r="G1643" s="1">
        <f t="shared" ca="1" si="291"/>
        <v>0</v>
      </c>
      <c r="H1643" s="1">
        <f ca="1">IF(AND(G1642&gt;0,G1643&gt;G1642,NOT(ISERROR(MATCH(G1642,D:D,0)))),H1642+1,H1642)</f>
        <v>0</v>
      </c>
      <c r="I1643" s="1">
        <f t="shared" ca="1" si="292"/>
        <v>0</v>
      </c>
      <c r="J1643" s="7" t="str">
        <f t="shared" ca="1" si="293"/>
        <v/>
      </c>
      <c r="K1643" s="1" t="str">
        <f ca="1">IF(J1643="Linea_para_MAIL_creada_por_LuXML",IF(ISERROR(MATCH(INDIRECT(ADDRESS(ROW()-G1643,7)),D:D,0)),J1643,INDIRECT(ADDRESS(MATCH(INDIRECT(ADDRESS(ROW()-G1643,7)),D:D,0),1))),J1643)</f>
        <v/>
      </c>
      <c r="L1643" s="7">
        <f t="shared" ca="1" si="294"/>
        <v>0</v>
      </c>
      <c r="M1643" s="7" t="str">
        <f t="shared" ca="1" si="295"/>
        <v/>
      </c>
      <c r="N1643" s="7">
        <f t="shared" ca="1" si="296"/>
        <v>0</v>
      </c>
      <c r="O1643" s="9" t="str">
        <f ca="1">IF(N1643&gt;-1,INDIRECT(ADDRESS(ROW(),13)),IF(N1643&lt;N1642,CONCATENATE("&lt;page-count count=",CHAR(34),1+LARGE(N:N,1)-LARGE(N:N,2),CHAR(34),"/&gt;"),INDIRECT(ADDRESS(ROW()-1,13))))</f>
        <v/>
      </c>
      <c r="P1643" s="1">
        <f>IF(ROW()&lt;$S$4+2,IF('XML a procesar'!A1642="",P1642,IF(MID('XML a procesar'!A1642,1,1)="&lt;",P1642,P1642+1)),P1642)</f>
        <v>1</v>
      </c>
    </row>
    <row r="1644" spans="1:16" x14ac:dyDescent="0.25">
      <c r="A1644" s="1" t="str">
        <f>IF('XML a procesar'!A1643&gt;0,'XML a procesar'!A1643,"")</f>
        <v/>
      </c>
      <c r="B1644" s="7">
        <f t="shared" si="286"/>
        <v>0</v>
      </c>
      <c r="C1644" s="1">
        <f t="shared" si="287"/>
        <v>0</v>
      </c>
      <c r="D1644" s="1">
        <f t="shared" si="288"/>
        <v>0</v>
      </c>
      <c r="E1644" s="1">
        <f t="shared" si="289"/>
        <v>0</v>
      </c>
      <c r="F1644" s="1" t="str">
        <f t="shared" ca="1" si="290"/>
        <v/>
      </c>
      <c r="G1644" s="1">
        <f t="shared" ca="1" si="291"/>
        <v>0</v>
      </c>
      <c r="H1644" s="1">
        <f ca="1">IF(AND(G1643&gt;0,G1644&gt;G1643,NOT(ISERROR(MATCH(G1643,D:D,0)))),H1643+1,H1643)</f>
        <v>0</v>
      </c>
      <c r="I1644" s="1">
        <f t="shared" ca="1" si="292"/>
        <v>0</v>
      </c>
      <c r="J1644" s="7" t="str">
        <f t="shared" ca="1" si="293"/>
        <v/>
      </c>
      <c r="K1644" s="1" t="str">
        <f ca="1">IF(J1644="Linea_para_MAIL_creada_por_LuXML",IF(ISERROR(MATCH(INDIRECT(ADDRESS(ROW()-G1644,7)),D:D,0)),J1644,INDIRECT(ADDRESS(MATCH(INDIRECT(ADDRESS(ROW()-G1644,7)),D:D,0),1))),J1644)</f>
        <v/>
      </c>
      <c r="L1644" s="7">
        <f t="shared" ca="1" si="294"/>
        <v>0</v>
      </c>
      <c r="M1644" s="7" t="str">
        <f t="shared" ca="1" si="295"/>
        <v/>
      </c>
      <c r="N1644" s="7">
        <f t="shared" ca="1" si="296"/>
        <v>0</v>
      </c>
      <c r="O1644" s="9" t="str">
        <f ca="1">IF(N1644&gt;-1,INDIRECT(ADDRESS(ROW(),13)),IF(N1644&lt;N1643,CONCATENATE("&lt;page-count count=",CHAR(34),1+LARGE(N:N,1)-LARGE(N:N,2),CHAR(34),"/&gt;"),INDIRECT(ADDRESS(ROW()-1,13))))</f>
        <v/>
      </c>
      <c r="P1644" s="1">
        <f>IF(ROW()&lt;$S$4+2,IF('XML a procesar'!A1643="",P1643,IF(MID('XML a procesar'!A1643,1,1)="&lt;",P1643,P1643+1)),P1643)</f>
        <v>1</v>
      </c>
    </row>
    <row r="1645" spans="1:16" x14ac:dyDescent="0.25">
      <c r="A1645" s="1" t="str">
        <f>IF('XML a procesar'!A1644&gt;0,'XML a procesar'!A1644,"")</f>
        <v/>
      </c>
      <c r="B1645" s="7">
        <f t="shared" si="286"/>
        <v>0</v>
      </c>
      <c r="C1645" s="1">
        <f t="shared" si="287"/>
        <v>0</v>
      </c>
      <c r="D1645" s="1">
        <f t="shared" si="288"/>
        <v>0</v>
      </c>
      <c r="E1645" s="1">
        <f t="shared" si="289"/>
        <v>0</v>
      </c>
      <c r="F1645" s="1" t="str">
        <f t="shared" ca="1" si="290"/>
        <v/>
      </c>
      <c r="G1645" s="1">
        <f t="shared" ca="1" si="291"/>
        <v>0</v>
      </c>
      <c r="H1645" s="1">
        <f ca="1">IF(AND(G1644&gt;0,G1645&gt;G1644,NOT(ISERROR(MATCH(G1644,D:D,0)))),H1644+1,H1644)</f>
        <v>0</v>
      </c>
      <c r="I1645" s="1">
        <f t="shared" ca="1" si="292"/>
        <v>0</v>
      </c>
      <c r="J1645" s="7" t="str">
        <f t="shared" ca="1" si="293"/>
        <v/>
      </c>
      <c r="K1645" s="1" t="str">
        <f ca="1">IF(J1645="Linea_para_MAIL_creada_por_LuXML",IF(ISERROR(MATCH(INDIRECT(ADDRESS(ROW()-G1645,7)),D:D,0)),J1645,INDIRECT(ADDRESS(MATCH(INDIRECT(ADDRESS(ROW()-G1645,7)),D:D,0),1))),J1645)</f>
        <v/>
      </c>
      <c r="L1645" s="7">
        <f t="shared" ca="1" si="294"/>
        <v>0</v>
      </c>
      <c r="M1645" s="7" t="str">
        <f t="shared" ca="1" si="295"/>
        <v/>
      </c>
      <c r="N1645" s="7">
        <f t="shared" ca="1" si="296"/>
        <v>0</v>
      </c>
      <c r="O1645" s="9" t="str">
        <f ca="1">IF(N1645&gt;-1,INDIRECT(ADDRESS(ROW(),13)),IF(N1645&lt;N1644,CONCATENATE("&lt;page-count count=",CHAR(34),1+LARGE(N:N,1)-LARGE(N:N,2),CHAR(34),"/&gt;"),INDIRECT(ADDRESS(ROW()-1,13))))</f>
        <v/>
      </c>
      <c r="P1645" s="1">
        <f>IF(ROW()&lt;$S$4+2,IF('XML a procesar'!A1644="",P1644,IF(MID('XML a procesar'!A1644,1,1)="&lt;",P1644,P1644+1)),P1644)</f>
        <v>1</v>
      </c>
    </row>
    <row r="1646" spans="1:16" x14ac:dyDescent="0.25">
      <c r="A1646" s="1" t="str">
        <f>IF('XML a procesar'!A1645&gt;0,'XML a procesar'!A1645,"")</f>
        <v/>
      </c>
      <c r="B1646" s="7">
        <f t="shared" si="286"/>
        <v>0</v>
      </c>
      <c r="C1646" s="1">
        <f t="shared" si="287"/>
        <v>0</v>
      </c>
      <c r="D1646" s="1">
        <f t="shared" si="288"/>
        <v>0</v>
      </c>
      <c r="E1646" s="1">
        <f t="shared" si="289"/>
        <v>0</v>
      </c>
      <c r="F1646" s="1" t="str">
        <f t="shared" ca="1" si="290"/>
        <v/>
      </c>
      <c r="G1646" s="1">
        <f t="shared" ca="1" si="291"/>
        <v>0</v>
      </c>
      <c r="H1646" s="1">
        <f ca="1">IF(AND(G1645&gt;0,G1646&gt;G1645,NOT(ISERROR(MATCH(G1645,D:D,0)))),H1645+1,H1645)</f>
        <v>0</v>
      </c>
      <c r="I1646" s="1">
        <f t="shared" ca="1" si="292"/>
        <v>0</v>
      </c>
      <c r="J1646" s="7" t="str">
        <f t="shared" ca="1" si="293"/>
        <v/>
      </c>
      <c r="K1646" s="1" t="str">
        <f ca="1">IF(J1646="Linea_para_MAIL_creada_por_LuXML",IF(ISERROR(MATCH(INDIRECT(ADDRESS(ROW()-G1646,7)),D:D,0)),J1646,INDIRECT(ADDRESS(MATCH(INDIRECT(ADDRESS(ROW()-G1646,7)),D:D,0),1))),J1646)</f>
        <v/>
      </c>
      <c r="L1646" s="7">
        <f t="shared" ca="1" si="294"/>
        <v>0</v>
      </c>
      <c r="M1646" s="7" t="str">
        <f t="shared" ca="1" si="295"/>
        <v/>
      </c>
      <c r="N1646" s="7">
        <f t="shared" ca="1" si="296"/>
        <v>0</v>
      </c>
      <c r="O1646" s="9" t="str">
        <f ca="1">IF(N1646&gt;-1,INDIRECT(ADDRESS(ROW(),13)),IF(N1646&lt;N1645,CONCATENATE("&lt;page-count count=",CHAR(34),1+LARGE(N:N,1)-LARGE(N:N,2),CHAR(34),"/&gt;"),INDIRECT(ADDRESS(ROW()-1,13))))</f>
        <v/>
      </c>
      <c r="P1646" s="1">
        <f>IF(ROW()&lt;$S$4+2,IF('XML a procesar'!A1645="",P1645,IF(MID('XML a procesar'!A1645,1,1)="&lt;",P1645,P1645+1)),P1645)</f>
        <v>1</v>
      </c>
    </row>
    <row r="1647" spans="1:16" x14ac:dyDescent="0.25">
      <c r="A1647" s="1" t="str">
        <f>IF('XML a procesar'!A1646&gt;0,'XML a procesar'!A1646,"")</f>
        <v/>
      </c>
      <c r="B1647" s="7">
        <f t="shared" si="286"/>
        <v>0</v>
      </c>
      <c r="C1647" s="1">
        <f t="shared" si="287"/>
        <v>0</v>
      </c>
      <c r="D1647" s="1">
        <f t="shared" si="288"/>
        <v>0</v>
      </c>
      <c r="E1647" s="1">
        <f t="shared" si="289"/>
        <v>0</v>
      </c>
      <c r="F1647" s="1" t="str">
        <f t="shared" ca="1" si="290"/>
        <v/>
      </c>
      <c r="G1647" s="1">
        <f t="shared" ca="1" si="291"/>
        <v>0</v>
      </c>
      <c r="H1647" s="1">
        <f ca="1">IF(AND(G1646&gt;0,G1647&gt;G1646,NOT(ISERROR(MATCH(G1646,D:D,0)))),H1646+1,H1646)</f>
        <v>0</v>
      </c>
      <c r="I1647" s="1">
        <f t="shared" ca="1" si="292"/>
        <v>0</v>
      </c>
      <c r="J1647" s="7" t="str">
        <f t="shared" ca="1" si="293"/>
        <v/>
      </c>
      <c r="K1647" s="1" t="str">
        <f ca="1">IF(J1647="Linea_para_MAIL_creada_por_LuXML",IF(ISERROR(MATCH(INDIRECT(ADDRESS(ROW()-G1647,7)),D:D,0)),J1647,INDIRECT(ADDRESS(MATCH(INDIRECT(ADDRESS(ROW()-G1647,7)),D:D,0),1))),J1647)</f>
        <v/>
      </c>
      <c r="L1647" s="7">
        <f t="shared" ca="1" si="294"/>
        <v>0</v>
      </c>
      <c r="M1647" s="7" t="str">
        <f t="shared" ca="1" si="295"/>
        <v/>
      </c>
      <c r="N1647" s="7">
        <f t="shared" ca="1" si="296"/>
        <v>0</v>
      </c>
      <c r="O1647" s="9" t="str">
        <f ca="1">IF(N1647&gt;-1,INDIRECT(ADDRESS(ROW(),13)),IF(N1647&lt;N1646,CONCATENATE("&lt;page-count count=",CHAR(34),1+LARGE(N:N,1)-LARGE(N:N,2),CHAR(34),"/&gt;"),INDIRECT(ADDRESS(ROW()-1,13))))</f>
        <v/>
      </c>
      <c r="P1647" s="1">
        <f>IF(ROW()&lt;$S$4+2,IF('XML a procesar'!A1646="",P1646,IF(MID('XML a procesar'!A1646,1,1)="&lt;",P1646,P1646+1)),P1646)</f>
        <v>1</v>
      </c>
    </row>
    <row r="1648" spans="1:16" x14ac:dyDescent="0.25">
      <c r="A1648" s="1" t="str">
        <f>IF('XML a procesar'!A1647&gt;0,'XML a procesar'!A1647,"")</f>
        <v/>
      </c>
      <c r="B1648" s="7">
        <f t="shared" si="286"/>
        <v>0</v>
      </c>
      <c r="C1648" s="1">
        <f t="shared" si="287"/>
        <v>0</v>
      </c>
      <c r="D1648" s="1">
        <f t="shared" si="288"/>
        <v>0</v>
      </c>
      <c r="E1648" s="1">
        <f t="shared" si="289"/>
        <v>0</v>
      </c>
      <c r="F1648" s="1" t="str">
        <f t="shared" ca="1" si="290"/>
        <v/>
      </c>
      <c r="G1648" s="1">
        <f t="shared" ca="1" si="291"/>
        <v>0</v>
      </c>
      <c r="H1648" s="1">
        <f ca="1">IF(AND(G1647&gt;0,G1648&gt;G1647,NOT(ISERROR(MATCH(G1647,D:D,0)))),H1647+1,H1647)</f>
        <v>0</v>
      </c>
      <c r="I1648" s="1">
        <f t="shared" ca="1" si="292"/>
        <v>0</v>
      </c>
      <c r="J1648" s="7" t="str">
        <f t="shared" ca="1" si="293"/>
        <v/>
      </c>
      <c r="K1648" s="1" t="str">
        <f ca="1">IF(J1648="Linea_para_MAIL_creada_por_LuXML",IF(ISERROR(MATCH(INDIRECT(ADDRESS(ROW()-G1648,7)),D:D,0)),J1648,INDIRECT(ADDRESS(MATCH(INDIRECT(ADDRESS(ROW()-G1648,7)),D:D,0),1))),J1648)</f>
        <v/>
      </c>
      <c r="L1648" s="7">
        <f t="shared" ca="1" si="294"/>
        <v>0</v>
      </c>
      <c r="M1648" s="7" t="str">
        <f t="shared" ca="1" si="295"/>
        <v/>
      </c>
      <c r="N1648" s="7">
        <f t="shared" ca="1" si="296"/>
        <v>0</v>
      </c>
      <c r="O1648" s="9" t="str">
        <f ca="1">IF(N1648&gt;-1,INDIRECT(ADDRESS(ROW(),13)),IF(N1648&lt;N1647,CONCATENATE("&lt;page-count count=",CHAR(34),1+LARGE(N:N,1)-LARGE(N:N,2),CHAR(34),"/&gt;"),INDIRECT(ADDRESS(ROW()-1,13))))</f>
        <v/>
      </c>
      <c r="P1648" s="1">
        <f>IF(ROW()&lt;$S$4+2,IF('XML a procesar'!A1647="",P1647,IF(MID('XML a procesar'!A1647,1,1)="&lt;",P1647,P1647+1)),P1647)</f>
        <v>1</v>
      </c>
    </row>
    <row r="1649" spans="1:16" x14ac:dyDescent="0.25">
      <c r="A1649" s="1" t="str">
        <f>IF('XML a procesar'!A1648&gt;0,'XML a procesar'!A1648,"")</f>
        <v/>
      </c>
      <c r="B1649" s="7">
        <f t="shared" si="286"/>
        <v>0</v>
      </c>
      <c r="C1649" s="1">
        <f t="shared" si="287"/>
        <v>0</v>
      </c>
      <c r="D1649" s="1">
        <f t="shared" si="288"/>
        <v>0</v>
      </c>
      <c r="E1649" s="1">
        <f t="shared" si="289"/>
        <v>0</v>
      </c>
      <c r="F1649" s="1" t="str">
        <f t="shared" ca="1" si="290"/>
        <v/>
      </c>
      <c r="G1649" s="1">
        <f t="shared" ca="1" si="291"/>
        <v>0</v>
      </c>
      <c r="H1649" s="1">
        <f ca="1">IF(AND(G1648&gt;0,G1649&gt;G1648,NOT(ISERROR(MATCH(G1648,D:D,0)))),H1648+1,H1648)</f>
        <v>0</v>
      </c>
      <c r="I1649" s="1">
        <f t="shared" ca="1" si="292"/>
        <v>0</v>
      </c>
      <c r="J1649" s="7" t="str">
        <f t="shared" ca="1" si="293"/>
        <v/>
      </c>
      <c r="K1649" s="1" t="str">
        <f ca="1">IF(J1649="Linea_para_MAIL_creada_por_LuXML",IF(ISERROR(MATCH(INDIRECT(ADDRESS(ROW()-G1649,7)),D:D,0)),J1649,INDIRECT(ADDRESS(MATCH(INDIRECT(ADDRESS(ROW()-G1649,7)),D:D,0),1))),J1649)</f>
        <v/>
      </c>
      <c r="L1649" s="7">
        <f t="shared" ca="1" si="294"/>
        <v>0</v>
      </c>
      <c r="M1649" s="7" t="str">
        <f t="shared" ca="1" si="295"/>
        <v/>
      </c>
      <c r="N1649" s="7">
        <f t="shared" ca="1" si="296"/>
        <v>0</v>
      </c>
      <c r="O1649" s="9" t="str">
        <f ca="1">IF(N1649&gt;-1,INDIRECT(ADDRESS(ROW(),13)),IF(N1649&lt;N1648,CONCATENATE("&lt;page-count count=",CHAR(34),1+LARGE(N:N,1)-LARGE(N:N,2),CHAR(34),"/&gt;"),INDIRECT(ADDRESS(ROW()-1,13))))</f>
        <v/>
      </c>
      <c r="P1649" s="1">
        <f>IF(ROW()&lt;$S$4+2,IF('XML a procesar'!A1648="",P1648,IF(MID('XML a procesar'!A1648,1,1)="&lt;",P1648,P1648+1)),P1648)</f>
        <v>1</v>
      </c>
    </row>
    <row r="1650" spans="1:16" x14ac:dyDescent="0.25">
      <c r="A1650" s="1" t="str">
        <f>IF('XML a procesar'!A1649&gt;0,'XML a procesar'!A1649,"")</f>
        <v/>
      </c>
      <c r="B1650" s="7">
        <f t="shared" si="286"/>
        <v>0</v>
      </c>
      <c r="C1650" s="1">
        <f t="shared" si="287"/>
        <v>0</v>
      </c>
      <c r="D1650" s="1">
        <f t="shared" si="288"/>
        <v>0</v>
      </c>
      <c r="E1650" s="1">
        <f t="shared" si="289"/>
        <v>0</v>
      </c>
      <c r="F1650" s="1" t="str">
        <f t="shared" ca="1" si="290"/>
        <v/>
      </c>
      <c r="G1650" s="1">
        <f t="shared" ca="1" si="291"/>
        <v>0</v>
      </c>
      <c r="H1650" s="1">
        <f ca="1">IF(AND(G1649&gt;0,G1650&gt;G1649,NOT(ISERROR(MATCH(G1649,D:D,0)))),H1649+1,H1649)</f>
        <v>0</v>
      </c>
      <c r="I1650" s="1">
        <f t="shared" ca="1" si="292"/>
        <v>0</v>
      </c>
      <c r="J1650" s="7" t="str">
        <f t="shared" ca="1" si="293"/>
        <v/>
      </c>
      <c r="K1650" s="1" t="str">
        <f ca="1">IF(J1650="Linea_para_MAIL_creada_por_LuXML",IF(ISERROR(MATCH(INDIRECT(ADDRESS(ROW()-G1650,7)),D:D,0)),J1650,INDIRECT(ADDRESS(MATCH(INDIRECT(ADDRESS(ROW()-G1650,7)),D:D,0),1))),J1650)</f>
        <v/>
      </c>
      <c r="L1650" s="7">
        <f t="shared" ca="1" si="294"/>
        <v>0</v>
      </c>
      <c r="M1650" s="7" t="str">
        <f t="shared" ca="1" si="295"/>
        <v/>
      </c>
      <c r="N1650" s="7">
        <f t="shared" ca="1" si="296"/>
        <v>0</v>
      </c>
      <c r="O1650" s="9" t="str">
        <f ca="1">IF(N1650&gt;-1,INDIRECT(ADDRESS(ROW(),13)),IF(N1650&lt;N1649,CONCATENATE("&lt;page-count count=",CHAR(34),1+LARGE(N:N,1)-LARGE(N:N,2),CHAR(34),"/&gt;"),INDIRECT(ADDRESS(ROW()-1,13))))</f>
        <v/>
      </c>
      <c r="P1650" s="1">
        <f>IF(ROW()&lt;$S$4+2,IF('XML a procesar'!A1649="",P1649,IF(MID('XML a procesar'!A1649,1,1)="&lt;",P1649,P1649+1)),P1649)</f>
        <v>1</v>
      </c>
    </row>
    <row r="1651" spans="1:16" x14ac:dyDescent="0.25">
      <c r="A1651" s="1" t="str">
        <f>IF('XML a procesar'!A1650&gt;0,'XML a procesar'!A1650,"")</f>
        <v/>
      </c>
      <c r="B1651" s="7">
        <f t="shared" si="286"/>
        <v>0</v>
      </c>
      <c r="C1651" s="1">
        <f t="shared" si="287"/>
        <v>0</v>
      </c>
      <c r="D1651" s="1">
        <f t="shared" si="288"/>
        <v>0</v>
      </c>
      <c r="E1651" s="1">
        <f t="shared" si="289"/>
        <v>0</v>
      </c>
      <c r="F1651" s="1" t="str">
        <f t="shared" ca="1" si="290"/>
        <v/>
      </c>
      <c r="G1651" s="1">
        <f t="shared" ca="1" si="291"/>
        <v>0</v>
      </c>
      <c r="H1651" s="1">
        <f ca="1">IF(AND(G1650&gt;0,G1651&gt;G1650,NOT(ISERROR(MATCH(G1650,D:D,0)))),H1650+1,H1650)</f>
        <v>0</v>
      </c>
      <c r="I1651" s="1">
        <f t="shared" ca="1" si="292"/>
        <v>0</v>
      </c>
      <c r="J1651" s="7" t="str">
        <f t="shared" ca="1" si="293"/>
        <v/>
      </c>
      <c r="K1651" s="1" t="str">
        <f ca="1">IF(J1651="Linea_para_MAIL_creada_por_LuXML",IF(ISERROR(MATCH(INDIRECT(ADDRESS(ROW()-G1651,7)),D:D,0)),J1651,INDIRECT(ADDRESS(MATCH(INDIRECT(ADDRESS(ROW()-G1651,7)),D:D,0),1))),J1651)</f>
        <v/>
      </c>
      <c r="L1651" s="7">
        <f t="shared" ca="1" si="294"/>
        <v>0</v>
      </c>
      <c r="M1651" s="7" t="str">
        <f t="shared" ca="1" si="295"/>
        <v/>
      </c>
      <c r="N1651" s="7">
        <f t="shared" ca="1" si="296"/>
        <v>0</v>
      </c>
      <c r="O1651" s="9" t="str">
        <f ca="1">IF(N1651&gt;-1,INDIRECT(ADDRESS(ROW(),13)),IF(N1651&lt;N1650,CONCATENATE("&lt;page-count count=",CHAR(34),1+LARGE(N:N,1)-LARGE(N:N,2),CHAR(34),"/&gt;"),INDIRECT(ADDRESS(ROW()-1,13))))</f>
        <v/>
      </c>
      <c r="P1651" s="1">
        <f>IF(ROW()&lt;$S$4+2,IF('XML a procesar'!A1650="",P1650,IF(MID('XML a procesar'!A1650,1,1)="&lt;",P1650,P1650+1)),P1650)</f>
        <v>1</v>
      </c>
    </row>
    <row r="1652" spans="1:16" x14ac:dyDescent="0.25">
      <c r="A1652" s="1" t="str">
        <f>IF('XML a procesar'!A1651&gt;0,'XML a procesar'!A1651,"")</f>
        <v/>
      </c>
      <c r="B1652" s="7">
        <f t="shared" si="286"/>
        <v>0</v>
      </c>
      <c r="C1652" s="1">
        <f t="shared" si="287"/>
        <v>0</v>
      </c>
      <c r="D1652" s="1">
        <f t="shared" si="288"/>
        <v>0</v>
      </c>
      <c r="E1652" s="1">
        <f t="shared" si="289"/>
        <v>0</v>
      </c>
      <c r="F1652" s="1" t="str">
        <f t="shared" ca="1" si="290"/>
        <v/>
      </c>
      <c r="G1652" s="1">
        <f t="shared" ca="1" si="291"/>
        <v>0</v>
      </c>
      <c r="H1652" s="1">
        <f ca="1">IF(AND(G1651&gt;0,G1652&gt;G1651,NOT(ISERROR(MATCH(G1651,D:D,0)))),H1651+1,H1651)</f>
        <v>0</v>
      </c>
      <c r="I1652" s="1">
        <f t="shared" ca="1" si="292"/>
        <v>0</v>
      </c>
      <c r="J1652" s="7" t="str">
        <f t="shared" ca="1" si="293"/>
        <v/>
      </c>
      <c r="K1652" s="1" t="str">
        <f ca="1">IF(J1652="Linea_para_MAIL_creada_por_LuXML",IF(ISERROR(MATCH(INDIRECT(ADDRESS(ROW()-G1652,7)),D:D,0)),J1652,INDIRECT(ADDRESS(MATCH(INDIRECT(ADDRESS(ROW()-G1652,7)),D:D,0),1))),J1652)</f>
        <v/>
      </c>
      <c r="L1652" s="7">
        <f t="shared" ca="1" si="294"/>
        <v>0</v>
      </c>
      <c r="M1652" s="7" t="str">
        <f t="shared" ca="1" si="295"/>
        <v/>
      </c>
      <c r="N1652" s="7">
        <f t="shared" ca="1" si="296"/>
        <v>0</v>
      </c>
      <c r="O1652" s="9" t="str">
        <f ca="1">IF(N1652&gt;-1,INDIRECT(ADDRESS(ROW(),13)),IF(N1652&lt;N1651,CONCATENATE("&lt;page-count count=",CHAR(34),1+LARGE(N:N,1)-LARGE(N:N,2),CHAR(34),"/&gt;"),INDIRECT(ADDRESS(ROW()-1,13))))</f>
        <v/>
      </c>
      <c r="P1652" s="1">
        <f>IF(ROW()&lt;$S$4+2,IF('XML a procesar'!A1651="",P1651,IF(MID('XML a procesar'!A1651,1,1)="&lt;",P1651,P1651+1)),P1651)</f>
        <v>1</v>
      </c>
    </row>
    <row r="1653" spans="1:16" x14ac:dyDescent="0.25">
      <c r="A1653" s="1" t="str">
        <f>IF('XML a procesar'!A1652&gt;0,'XML a procesar'!A1652,"")</f>
        <v/>
      </c>
      <c r="B1653" s="7">
        <f t="shared" si="286"/>
        <v>0</v>
      </c>
      <c r="C1653" s="1">
        <f t="shared" si="287"/>
        <v>0</v>
      </c>
      <c r="D1653" s="1">
        <f t="shared" si="288"/>
        <v>0</v>
      </c>
      <c r="E1653" s="1">
        <f t="shared" si="289"/>
        <v>0</v>
      </c>
      <c r="F1653" s="1" t="str">
        <f t="shared" ca="1" si="290"/>
        <v/>
      </c>
      <c r="G1653" s="1">
        <f t="shared" ca="1" si="291"/>
        <v>0</v>
      </c>
      <c r="H1653" s="1">
        <f ca="1">IF(AND(G1652&gt;0,G1653&gt;G1652,NOT(ISERROR(MATCH(G1652,D:D,0)))),H1652+1,H1652)</f>
        <v>0</v>
      </c>
      <c r="I1653" s="1">
        <f t="shared" ca="1" si="292"/>
        <v>0</v>
      </c>
      <c r="J1653" s="7" t="str">
        <f t="shared" ca="1" si="293"/>
        <v/>
      </c>
      <c r="K1653" s="1" t="str">
        <f ca="1">IF(J1653="Linea_para_MAIL_creada_por_LuXML",IF(ISERROR(MATCH(INDIRECT(ADDRESS(ROW()-G1653,7)),D:D,0)),J1653,INDIRECT(ADDRESS(MATCH(INDIRECT(ADDRESS(ROW()-G1653,7)),D:D,0),1))),J1653)</f>
        <v/>
      </c>
      <c r="L1653" s="7">
        <f t="shared" ca="1" si="294"/>
        <v>0</v>
      </c>
      <c r="M1653" s="7" t="str">
        <f t="shared" ca="1" si="295"/>
        <v/>
      </c>
      <c r="N1653" s="7">
        <f t="shared" ca="1" si="296"/>
        <v>0</v>
      </c>
      <c r="O1653" s="9" t="str">
        <f ca="1">IF(N1653&gt;-1,INDIRECT(ADDRESS(ROW(),13)),IF(N1653&lt;N1652,CONCATENATE("&lt;page-count count=",CHAR(34),1+LARGE(N:N,1)-LARGE(N:N,2),CHAR(34),"/&gt;"),INDIRECT(ADDRESS(ROW()-1,13))))</f>
        <v/>
      </c>
      <c r="P1653" s="1">
        <f>IF(ROW()&lt;$S$4+2,IF('XML a procesar'!A1652="",P1652,IF(MID('XML a procesar'!A1652,1,1)="&lt;",P1652,P1652+1)),P1652)</f>
        <v>1</v>
      </c>
    </row>
    <row r="1654" spans="1:16" x14ac:dyDescent="0.25">
      <c r="A1654" s="1" t="str">
        <f>IF('XML a procesar'!A1653&gt;0,'XML a procesar'!A1653,"")</f>
        <v/>
      </c>
      <c r="B1654" s="7">
        <f t="shared" si="286"/>
        <v>0</v>
      </c>
      <c r="C1654" s="1">
        <f t="shared" si="287"/>
        <v>0</v>
      </c>
      <c r="D1654" s="1">
        <f t="shared" si="288"/>
        <v>0</v>
      </c>
      <c r="E1654" s="1">
        <f t="shared" si="289"/>
        <v>0</v>
      </c>
      <c r="F1654" s="1" t="str">
        <f t="shared" ca="1" si="290"/>
        <v/>
      </c>
      <c r="G1654" s="1">
        <f t="shared" ca="1" si="291"/>
        <v>0</v>
      </c>
      <c r="H1654" s="1">
        <f ca="1">IF(AND(G1653&gt;0,G1654&gt;G1653,NOT(ISERROR(MATCH(G1653,D:D,0)))),H1653+1,H1653)</f>
        <v>0</v>
      </c>
      <c r="I1654" s="1">
        <f t="shared" ca="1" si="292"/>
        <v>0</v>
      </c>
      <c r="J1654" s="7" t="str">
        <f t="shared" ca="1" si="293"/>
        <v/>
      </c>
      <c r="K1654" s="1" t="str">
        <f ca="1">IF(J1654="Linea_para_MAIL_creada_por_LuXML",IF(ISERROR(MATCH(INDIRECT(ADDRESS(ROW()-G1654,7)),D:D,0)),J1654,INDIRECT(ADDRESS(MATCH(INDIRECT(ADDRESS(ROW()-G1654,7)),D:D,0),1))),J1654)</f>
        <v/>
      </c>
      <c r="L1654" s="7">
        <f t="shared" ca="1" si="294"/>
        <v>0</v>
      </c>
      <c r="M1654" s="7" t="str">
        <f t="shared" ca="1" si="295"/>
        <v/>
      </c>
      <c r="N1654" s="7">
        <f t="shared" ca="1" si="296"/>
        <v>0</v>
      </c>
      <c r="O1654" s="9" t="str">
        <f ca="1">IF(N1654&gt;-1,INDIRECT(ADDRESS(ROW(),13)),IF(N1654&lt;N1653,CONCATENATE("&lt;page-count count=",CHAR(34),1+LARGE(N:N,1)-LARGE(N:N,2),CHAR(34),"/&gt;"),INDIRECT(ADDRESS(ROW()-1,13))))</f>
        <v/>
      </c>
      <c r="P1654" s="1">
        <f>IF(ROW()&lt;$S$4+2,IF('XML a procesar'!A1653="",P1653,IF(MID('XML a procesar'!A1653,1,1)="&lt;",P1653,P1653+1)),P1653)</f>
        <v>1</v>
      </c>
    </row>
    <row r="1655" spans="1:16" x14ac:dyDescent="0.25">
      <c r="A1655" s="1" t="str">
        <f>IF('XML a procesar'!A1654&gt;0,'XML a procesar'!A1654,"")</f>
        <v/>
      </c>
      <c r="B1655" s="7">
        <f t="shared" si="286"/>
        <v>0</v>
      </c>
      <c r="C1655" s="1">
        <f t="shared" si="287"/>
        <v>0</v>
      </c>
      <c r="D1655" s="1">
        <f t="shared" si="288"/>
        <v>0</v>
      </c>
      <c r="E1655" s="1">
        <f t="shared" si="289"/>
        <v>0</v>
      </c>
      <c r="F1655" s="1" t="str">
        <f t="shared" ca="1" si="290"/>
        <v/>
      </c>
      <c r="G1655" s="1">
        <f t="shared" ca="1" si="291"/>
        <v>0</v>
      </c>
      <c r="H1655" s="1">
        <f ca="1">IF(AND(G1654&gt;0,G1655&gt;G1654,NOT(ISERROR(MATCH(G1654,D:D,0)))),H1654+1,H1654)</f>
        <v>0</v>
      </c>
      <c r="I1655" s="1">
        <f t="shared" ca="1" si="292"/>
        <v>0</v>
      </c>
      <c r="J1655" s="7" t="str">
        <f t="shared" ca="1" si="293"/>
        <v/>
      </c>
      <c r="K1655" s="1" t="str">
        <f ca="1">IF(J1655="Linea_para_MAIL_creada_por_LuXML",IF(ISERROR(MATCH(INDIRECT(ADDRESS(ROW()-G1655,7)),D:D,0)),J1655,INDIRECT(ADDRESS(MATCH(INDIRECT(ADDRESS(ROW()-G1655,7)),D:D,0),1))),J1655)</f>
        <v/>
      </c>
      <c r="L1655" s="7">
        <f t="shared" ca="1" si="294"/>
        <v>0</v>
      </c>
      <c r="M1655" s="7" t="str">
        <f t="shared" ca="1" si="295"/>
        <v/>
      </c>
      <c r="N1655" s="7">
        <f t="shared" ca="1" si="296"/>
        <v>0</v>
      </c>
      <c r="O1655" s="9" t="str">
        <f ca="1">IF(N1655&gt;-1,INDIRECT(ADDRESS(ROW(),13)),IF(N1655&lt;N1654,CONCATENATE("&lt;page-count count=",CHAR(34),1+LARGE(N:N,1)-LARGE(N:N,2),CHAR(34),"/&gt;"),INDIRECT(ADDRESS(ROW()-1,13))))</f>
        <v/>
      </c>
      <c r="P1655" s="1">
        <f>IF(ROW()&lt;$S$4+2,IF('XML a procesar'!A1654="",P1654,IF(MID('XML a procesar'!A1654,1,1)="&lt;",P1654,P1654+1)),P1654)</f>
        <v>1</v>
      </c>
    </row>
    <row r="1656" spans="1:16" x14ac:dyDescent="0.25">
      <c r="A1656" s="1" t="str">
        <f>IF('XML a procesar'!A1655&gt;0,'XML a procesar'!A1655,"")</f>
        <v/>
      </c>
      <c r="B1656" s="7">
        <f t="shared" si="286"/>
        <v>0</v>
      </c>
      <c r="C1656" s="1">
        <f t="shared" si="287"/>
        <v>0</v>
      </c>
      <c r="D1656" s="1">
        <f t="shared" si="288"/>
        <v>0</v>
      </c>
      <c r="E1656" s="1">
        <f t="shared" si="289"/>
        <v>0</v>
      </c>
      <c r="F1656" s="1" t="str">
        <f t="shared" ca="1" si="290"/>
        <v/>
      </c>
      <c r="G1656" s="1">
        <f t="shared" ca="1" si="291"/>
        <v>0</v>
      </c>
      <c r="H1656" s="1">
        <f ca="1">IF(AND(G1655&gt;0,G1656&gt;G1655,NOT(ISERROR(MATCH(G1655,D:D,0)))),H1655+1,H1655)</f>
        <v>0</v>
      </c>
      <c r="I1656" s="1">
        <f t="shared" ca="1" si="292"/>
        <v>0</v>
      </c>
      <c r="J1656" s="7" t="str">
        <f t="shared" ca="1" si="293"/>
        <v/>
      </c>
      <c r="K1656" s="1" t="str">
        <f ca="1">IF(J1656="Linea_para_MAIL_creada_por_LuXML",IF(ISERROR(MATCH(INDIRECT(ADDRESS(ROW()-G1656,7)),D:D,0)),J1656,INDIRECT(ADDRESS(MATCH(INDIRECT(ADDRESS(ROW()-G1656,7)),D:D,0),1))),J1656)</f>
        <v/>
      </c>
      <c r="L1656" s="7">
        <f t="shared" ca="1" si="294"/>
        <v>0</v>
      </c>
      <c r="M1656" s="7" t="str">
        <f t="shared" ca="1" si="295"/>
        <v/>
      </c>
      <c r="N1656" s="7">
        <f t="shared" ca="1" si="296"/>
        <v>0</v>
      </c>
      <c r="O1656" s="9" t="str">
        <f ca="1">IF(N1656&gt;-1,INDIRECT(ADDRESS(ROW(),13)),IF(N1656&lt;N1655,CONCATENATE("&lt;page-count count=",CHAR(34),1+LARGE(N:N,1)-LARGE(N:N,2),CHAR(34),"/&gt;"),INDIRECT(ADDRESS(ROW()-1,13))))</f>
        <v/>
      </c>
      <c r="P1656" s="1">
        <f>IF(ROW()&lt;$S$4+2,IF('XML a procesar'!A1655="",P1655,IF(MID('XML a procesar'!A1655,1,1)="&lt;",P1655,P1655+1)),P1655)</f>
        <v>1</v>
      </c>
    </row>
    <row r="1657" spans="1:16" x14ac:dyDescent="0.25">
      <c r="A1657" s="1" t="str">
        <f>IF('XML a procesar'!A1656&gt;0,'XML a procesar'!A1656,"")</f>
        <v/>
      </c>
      <c r="B1657" s="7">
        <f t="shared" si="286"/>
        <v>0</v>
      </c>
      <c r="C1657" s="1">
        <f t="shared" si="287"/>
        <v>0</v>
      </c>
      <c r="D1657" s="1">
        <f t="shared" si="288"/>
        <v>0</v>
      </c>
      <c r="E1657" s="1">
        <f t="shared" si="289"/>
        <v>0</v>
      </c>
      <c r="F1657" s="1" t="str">
        <f t="shared" ca="1" si="290"/>
        <v/>
      </c>
      <c r="G1657" s="1">
        <f t="shared" ca="1" si="291"/>
        <v>0</v>
      </c>
      <c r="H1657" s="1">
        <f ca="1">IF(AND(G1656&gt;0,G1657&gt;G1656,NOT(ISERROR(MATCH(G1656,D:D,0)))),H1656+1,H1656)</f>
        <v>0</v>
      </c>
      <c r="I1657" s="1">
        <f t="shared" ca="1" si="292"/>
        <v>0</v>
      </c>
      <c r="J1657" s="7" t="str">
        <f t="shared" ca="1" si="293"/>
        <v/>
      </c>
      <c r="K1657" s="1" t="str">
        <f ca="1">IF(J1657="Linea_para_MAIL_creada_por_LuXML",IF(ISERROR(MATCH(INDIRECT(ADDRESS(ROW()-G1657,7)),D:D,0)),J1657,INDIRECT(ADDRESS(MATCH(INDIRECT(ADDRESS(ROW()-G1657,7)),D:D,0),1))),J1657)</f>
        <v/>
      </c>
      <c r="L1657" s="7">
        <f t="shared" ca="1" si="294"/>
        <v>0</v>
      </c>
      <c r="M1657" s="7" t="str">
        <f t="shared" ca="1" si="295"/>
        <v/>
      </c>
      <c r="N1657" s="7">
        <f t="shared" ca="1" si="296"/>
        <v>0</v>
      </c>
      <c r="O1657" s="9" t="str">
        <f ca="1">IF(N1657&gt;-1,INDIRECT(ADDRESS(ROW(),13)),IF(N1657&lt;N1656,CONCATENATE("&lt;page-count count=",CHAR(34),1+LARGE(N:N,1)-LARGE(N:N,2),CHAR(34),"/&gt;"),INDIRECT(ADDRESS(ROW()-1,13))))</f>
        <v/>
      </c>
      <c r="P1657" s="1">
        <f>IF(ROW()&lt;$S$4+2,IF('XML a procesar'!A1656="",P1656,IF(MID('XML a procesar'!A1656,1,1)="&lt;",P1656,P1656+1)),P1656)</f>
        <v>1</v>
      </c>
    </row>
    <row r="1658" spans="1:16" x14ac:dyDescent="0.25">
      <c r="A1658" s="1" t="str">
        <f>IF('XML a procesar'!A1657&gt;0,'XML a procesar'!A1657,"")</f>
        <v/>
      </c>
      <c r="B1658" s="7">
        <f t="shared" si="286"/>
        <v>0</v>
      </c>
      <c r="C1658" s="1">
        <f t="shared" si="287"/>
        <v>0</v>
      </c>
      <c r="D1658" s="1">
        <f t="shared" si="288"/>
        <v>0</v>
      </c>
      <c r="E1658" s="1">
        <f t="shared" si="289"/>
        <v>0</v>
      </c>
      <c r="F1658" s="1" t="str">
        <f t="shared" ca="1" si="290"/>
        <v/>
      </c>
      <c r="G1658" s="1">
        <f t="shared" ca="1" si="291"/>
        <v>0</v>
      </c>
      <c r="H1658" s="1">
        <f ca="1">IF(AND(G1657&gt;0,G1658&gt;G1657,NOT(ISERROR(MATCH(G1657,D:D,0)))),H1657+1,H1657)</f>
        <v>0</v>
      </c>
      <c r="I1658" s="1">
        <f t="shared" ca="1" si="292"/>
        <v>0</v>
      </c>
      <c r="J1658" s="7" t="str">
        <f t="shared" ca="1" si="293"/>
        <v/>
      </c>
      <c r="K1658" s="1" t="str">
        <f ca="1">IF(J1658="Linea_para_MAIL_creada_por_LuXML",IF(ISERROR(MATCH(INDIRECT(ADDRESS(ROW()-G1658,7)),D:D,0)),J1658,INDIRECT(ADDRESS(MATCH(INDIRECT(ADDRESS(ROW()-G1658,7)),D:D,0),1))),J1658)</f>
        <v/>
      </c>
      <c r="L1658" s="7">
        <f t="shared" ca="1" si="294"/>
        <v>0</v>
      </c>
      <c r="M1658" s="7" t="str">
        <f t="shared" ca="1" si="295"/>
        <v/>
      </c>
      <c r="N1658" s="7">
        <f t="shared" ca="1" si="296"/>
        <v>0</v>
      </c>
      <c r="O1658" s="9" t="str">
        <f ca="1">IF(N1658&gt;-1,INDIRECT(ADDRESS(ROW(),13)),IF(N1658&lt;N1657,CONCATENATE("&lt;page-count count=",CHAR(34),1+LARGE(N:N,1)-LARGE(N:N,2),CHAR(34),"/&gt;"),INDIRECT(ADDRESS(ROW()-1,13))))</f>
        <v/>
      </c>
      <c r="P1658" s="1">
        <f>IF(ROW()&lt;$S$4+2,IF('XML a procesar'!A1657="",P1657,IF(MID('XML a procesar'!A1657,1,1)="&lt;",P1657,P1657+1)),P1657)</f>
        <v>1</v>
      </c>
    </row>
    <row r="1659" spans="1:16" x14ac:dyDescent="0.25">
      <c r="A1659" s="1" t="str">
        <f>IF('XML a procesar'!A1658&gt;0,'XML a procesar'!A1658,"")</f>
        <v/>
      </c>
      <c r="B1659" s="7">
        <f t="shared" si="286"/>
        <v>0</v>
      </c>
      <c r="C1659" s="1">
        <f t="shared" si="287"/>
        <v>0</v>
      </c>
      <c r="D1659" s="1">
        <f t="shared" si="288"/>
        <v>0</v>
      </c>
      <c r="E1659" s="1">
        <f t="shared" si="289"/>
        <v>0</v>
      </c>
      <c r="F1659" s="1" t="str">
        <f t="shared" ca="1" si="290"/>
        <v/>
      </c>
      <c r="G1659" s="1">
        <f t="shared" ca="1" si="291"/>
        <v>0</v>
      </c>
      <c r="H1659" s="1">
        <f ca="1">IF(AND(G1658&gt;0,G1659&gt;G1658,NOT(ISERROR(MATCH(G1658,D:D,0)))),H1658+1,H1658)</f>
        <v>0</v>
      </c>
      <c r="I1659" s="1">
        <f t="shared" ca="1" si="292"/>
        <v>0</v>
      </c>
      <c r="J1659" s="7" t="str">
        <f t="shared" ca="1" si="293"/>
        <v/>
      </c>
      <c r="K1659" s="1" t="str">
        <f ca="1">IF(J1659="Linea_para_MAIL_creada_por_LuXML",IF(ISERROR(MATCH(INDIRECT(ADDRESS(ROW()-G1659,7)),D:D,0)),J1659,INDIRECT(ADDRESS(MATCH(INDIRECT(ADDRESS(ROW()-G1659,7)),D:D,0),1))),J1659)</f>
        <v/>
      </c>
      <c r="L1659" s="7">
        <f t="shared" ca="1" si="294"/>
        <v>0</v>
      </c>
      <c r="M1659" s="7" t="str">
        <f t="shared" ca="1" si="295"/>
        <v/>
      </c>
      <c r="N1659" s="7">
        <f t="shared" ca="1" si="296"/>
        <v>0</v>
      </c>
      <c r="O1659" s="9" t="str">
        <f ca="1">IF(N1659&gt;-1,INDIRECT(ADDRESS(ROW(),13)),IF(N1659&lt;N1658,CONCATENATE("&lt;page-count count=",CHAR(34),1+LARGE(N:N,1)-LARGE(N:N,2),CHAR(34),"/&gt;"),INDIRECT(ADDRESS(ROW()-1,13))))</f>
        <v/>
      </c>
      <c r="P1659" s="1">
        <f>IF(ROW()&lt;$S$4+2,IF('XML a procesar'!A1658="",P1658,IF(MID('XML a procesar'!A1658,1,1)="&lt;",P1658,P1658+1)),P1658)</f>
        <v>1</v>
      </c>
    </row>
    <row r="1660" spans="1:16" x14ac:dyDescent="0.25">
      <c r="A1660" s="1" t="str">
        <f>IF('XML a procesar'!A1659&gt;0,'XML a procesar'!A1659,"")</f>
        <v/>
      </c>
      <c r="B1660" s="7">
        <f t="shared" si="286"/>
        <v>0</v>
      </c>
      <c r="C1660" s="1">
        <f t="shared" si="287"/>
        <v>0</v>
      </c>
      <c r="D1660" s="1">
        <f t="shared" si="288"/>
        <v>0</v>
      </c>
      <c r="E1660" s="1">
        <f t="shared" si="289"/>
        <v>0</v>
      </c>
      <c r="F1660" s="1" t="str">
        <f t="shared" ca="1" si="290"/>
        <v/>
      </c>
      <c r="G1660" s="1">
        <f t="shared" ca="1" si="291"/>
        <v>0</v>
      </c>
      <c r="H1660" s="1">
        <f ca="1">IF(AND(G1659&gt;0,G1660&gt;G1659,NOT(ISERROR(MATCH(G1659,D:D,0)))),H1659+1,H1659)</f>
        <v>0</v>
      </c>
      <c r="I1660" s="1">
        <f t="shared" ca="1" si="292"/>
        <v>0</v>
      </c>
      <c r="J1660" s="7" t="str">
        <f t="shared" ca="1" si="293"/>
        <v/>
      </c>
      <c r="K1660" s="1" t="str">
        <f ca="1">IF(J1660="Linea_para_MAIL_creada_por_LuXML",IF(ISERROR(MATCH(INDIRECT(ADDRESS(ROW()-G1660,7)),D:D,0)),J1660,INDIRECT(ADDRESS(MATCH(INDIRECT(ADDRESS(ROW()-G1660,7)),D:D,0),1))),J1660)</f>
        <v/>
      </c>
      <c r="L1660" s="7">
        <f t="shared" ca="1" si="294"/>
        <v>0</v>
      </c>
      <c r="M1660" s="7" t="str">
        <f t="shared" ca="1" si="295"/>
        <v/>
      </c>
      <c r="N1660" s="7">
        <f t="shared" ca="1" si="296"/>
        <v>0</v>
      </c>
      <c r="O1660" s="9" t="str">
        <f ca="1">IF(N1660&gt;-1,INDIRECT(ADDRESS(ROW(),13)),IF(N1660&lt;N1659,CONCATENATE("&lt;page-count count=",CHAR(34),1+LARGE(N:N,1)-LARGE(N:N,2),CHAR(34),"/&gt;"),INDIRECT(ADDRESS(ROW()-1,13))))</f>
        <v/>
      </c>
      <c r="P1660" s="1">
        <f>IF(ROW()&lt;$S$4+2,IF('XML a procesar'!A1659="",P1659,IF(MID('XML a procesar'!A1659,1,1)="&lt;",P1659,P1659+1)),P1659)</f>
        <v>1</v>
      </c>
    </row>
    <row r="1661" spans="1:16" x14ac:dyDescent="0.25">
      <c r="A1661" s="1" t="str">
        <f>IF('XML a procesar'!A1660&gt;0,'XML a procesar'!A1660,"")</f>
        <v/>
      </c>
      <c r="B1661" s="7">
        <f t="shared" si="286"/>
        <v>0</v>
      </c>
      <c r="C1661" s="1">
        <f t="shared" si="287"/>
        <v>0</v>
      </c>
      <c r="D1661" s="1">
        <f t="shared" si="288"/>
        <v>0</v>
      </c>
      <c r="E1661" s="1">
        <f t="shared" si="289"/>
        <v>0</v>
      </c>
      <c r="F1661" s="1" t="str">
        <f t="shared" ca="1" si="290"/>
        <v/>
      </c>
      <c r="G1661" s="1">
        <f t="shared" ca="1" si="291"/>
        <v>0</v>
      </c>
      <c r="H1661" s="1">
        <f ca="1">IF(AND(G1660&gt;0,G1661&gt;G1660,NOT(ISERROR(MATCH(G1660,D:D,0)))),H1660+1,H1660)</f>
        <v>0</v>
      </c>
      <c r="I1661" s="1">
        <f t="shared" ca="1" si="292"/>
        <v>0</v>
      </c>
      <c r="J1661" s="7" t="str">
        <f t="shared" ca="1" si="293"/>
        <v/>
      </c>
      <c r="K1661" s="1" t="str">
        <f ca="1">IF(J1661="Linea_para_MAIL_creada_por_LuXML",IF(ISERROR(MATCH(INDIRECT(ADDRESS(ROW()-G1661,7)),D:D,0)),J1661,INDIRECT(ADDRESS(MATCH(INDIRECT(ADDRESS(ROW()-G1661,7)),D:D,0),1))),J1661)</f>
        <v/>
      </c>
      <c r="L1661" s="7">
        <f t="shared" ca="1" si="294"/>
        <v>0</v>
      </c>
      <c r="M1661" s="7" t="str">
        <f t="shared" ca="1" si="295"/>
        <v/>
      </c>
      <c r="N1661" s="7">
        <f t="shared" ca="1" si="296"/>
        <v>0</v>
      </c>
      <c r="O1661" s="9" t="str">
        <f ca="1">IF(N1661&gt;-1,INDIRECT(ADDRESS(ROW(),13)),IF(N1661&lt;N1660,CONCATENATE("&lt;page-count count=",CHAR(34),1+LARGE(N:N,1)-LARGE(N:N,2),CHAR(34),"/&gt;"),INDIRECT(ADDRESS(ROW()-1,13))))</f>
        <v/>
      </c>
      <c r="P1661" s="1">
        <f>IF(ROW()&lt;$S$4+2,IF('XML a procesar'!A1660="",P1660,IF(MID('XML a procesar'!A1660,1,1)="&lt;",P1660,P1660+1)),P1660)</f>
        <v>1</v>
      </c>
    </row>
    <row r="1662" spans="1:16" x14ac:dyDescent="0.25">
      <c r="A1662" s="1" t="str">
        <f>IF('XML a procesar'!A1661&gt;0,'XML a procesar'!A1661,"")</f>
        <v/>
      </c>
      <c r="B1662" s="7">
        <f t="shared" si="286"/>
        <v>0</v>
      </c>
      <c r="C1662" s="1">
        <f t="shared" si="287"/>
        <v>0</v>
      </c>
      <c r="D1662" s="1">
        <f t="shared" si="288"/>
        <v>0</v>
      </c>
      <c r="E1662" s="1">
        <f t="shared" si="289"/>
        <v>0</v>
      </c>
      <c r="F1662" s="1" t="str">
        <f t="shared" ca="1" si="290"/>
        <v/>
      </c>
      <c r="G1662" s="1">
        <f t="shared" ca="1" si="291"/>
        <v>0</v>
      </c>
      <c r="H1662" s="1">
        <f ca="1">IF(AND(G1661&gt;0,G1662&gt;G1661,NOT(ISERROR(MATCH(G1661,D:D,0)))),H1661+1,H1661)</f>
        <v>0</v>
      </c>
      <c r="I1662" s="1">
        <f t="shared" ca="1" si="292"/>
        <v>0</v>
      </c>
      <c r="J1662" s="7" t="str">
        <f t="shared" ca="1" si="293"/>
        <v/>
      </c>
      <c r="K1662" s="1" t="str">
        <f ca="1">IF(J1662="Linea_para_MAIL_creada_por_LuXML",IF(ISERROR(MATCH(INDIRECT(ADDRESS(ROW()-G1662,7)),D:D,0)),J1662,INDIRECT(ADDRESS(MATCH(INDIRECT(ADDRESS(ROW()-G1662,7)),D:D,0),1))),J1662)</f>
        <v/>
      </c>
      <c r="L1662" s="7">
        <f t="shared" ca="1" si="294"/>
        <v>0</v>
      </c>
      <c r="M1662" s="7" t="str">
        <f t="shared" ca="1" si="295"/>
        <v/>
      </c>
      <c r="N1662" s="7">
        <f t="shared" ca="1" si="296"/>
        <v>0</v>
      </c>
      <c r="O1662" s="9" t="str">
        <f ca="1">IF(N1662&gt;-1,INDIRECT(ADDRESS(ROW(),13)),IF(N1662&lt;N1661,CONCATENATE("&lt;page-count count=",CHAR(34),1+LARGE(N:N,1)-LARGE(N:N,2),CHAR(34),"/&gt;"),INDIRECT(ADDRESS(ROW()-1,13))))</f>
        <v/>
      </c>
      <c r="P1662" s="1">
        <f>IF(ROW()&lt;$S$4+2,IF('XML a procesar'!A1661="",P1661,IF(MID('XML a procesar'!A1661,1,1)="&lt;",P1661,P1661+1)),P1661)</f>
        <v>1</v>
      </c>
    </row>
    <row r="1663" spans="1:16" x14ac:dyDescent="0.25">
      <c r="A1663" s="1" t="str">
        <f>IF('XML a procesar'!A1662&gt;0,'XML a procesar'!A1662,"")</f>
        <v/>
      </c>
      <c r="B1663" s="7">
        <f t="shared" si="286"/>
        <v>0</v>
      </c>
      <c r="C1663" s="1">
        <f t="shared" si="287"/>
        <v>0</v>
      </c>
      <c r="D1663" s="1">
        <f t="shared" si="288"/>
        <v>0</v>
      </c>
      <c r="E1663" s="1">
        <f t="shared" si="289"/>
        <v>0</v>
      </c>
      <c r="F1663" s="1" t="str">
        <f t="shared" ca="1" si="290"/>
        <v/>
      </c>
      <c r="G1663" s="1">
        <f t="shared" ca="1" si="291"/>
        <v>0</v>
      </c>
      <c r="H1663" s="1">
        <f ca="1">IF(AND(G1662&gt;0,G1663&gt;G1662,NOT(ISERROR(MATCH(G1662,D:D,0)))),H1662+1,H1662)</f>
        <v>0</v>
      </c>
      <c r="I1663" s="1">
        <f t="shared" ca="1" si="292"/>
        <v>0</v>
      </c>
      <c r="J1663" s="7" t="str">
        <f t="shared" ca="1" si="293"/>
        <v/>
      </c>
      <c r="K1663" s="1" t="str">
        <f ca="1">IF(J1663="Linea_para_MAIL_creada_por_LuXML",IF(ISERROR(MATCH(INDIRECT(ADDRESS(ROW()-G1663,7)),D:D,0)),J1663,INDIRECT(ADDRESS(MATCH(INDIRECT(ADDRESS(ROW()-G1663,7)),D:D,0),1))),J1663)</f>
        <v/>
      </c>
      <c r="L1663" s="7">
        <f t="shared" ca="1" si="294"/>
        <v>0</v>
      </c>
      <c r="M1663" s="7" t="str">
        <f t="shared" ca="1" si="295"/>
        <v/>
      </c>
      <c r="N1663" s="7">
        <f t="shared" ca="1" si="296"/>
        <v>0</v>
      </c>
      <c r="O1663" s="9" t="str">
        <f ca="1">IF(N1663&gt;-1,INDIRECT(ADDRESS(ROW(),13)),IF(N1663&lt;N1662,CONCATENATE("&lt;page-count count=",CHAR(34),1+LARGE(N:N,1)-LARGE(N:N,2),CHAR(34),"/&gt;"),INDIRECT(ADDRESS(ROW()-1,13))))</f>
        <v/>
      </c>
      <c r="P1663" s="1">
        <f>IF(ROW()&lt;$S$4+2,IF('XML a procesar'!A1662="",P1662,IF(MID('XML a procesar'!A1662,1,1)="&lt;",P1662,P1662+1)),P1662)</f>
        <v>1</v>
      </c>
    </row>
    <row r="1664" spans="1:16" x14ac:dyDescent="0.25">
      <c r="A1664" s="1" t="str">
        <f>IF('XML a procesar'!A1663&gt;0,'XML a procesar'!A1663,"")</f>
        <v/>
      </c>
      <c r="B1664" s="7">
        <f t="shared" si="286"/>
        <v>0</v>
      </c>
      <c r="C1664" s="1">
        <f t="shared" si="287"/>
        <v>0</v>
      </c>
      <c r="D1664" s="1">
        <f t="shared" si="288"/>
        <v>0</v>
      </c>
      <c r="E1664" s="1">
        <f t="shared" si="289"/>
        <v>0</v>
      </c>
      <c r="F1664" s="1" t="str">
        <f t="shared" ca="1" si="290"/>
        <v/>
      </c>
      <c r="G1664" s="1">
        <f t="shared" ca="1" si="291"/>
        <v>0</v>
      </c>
      <c r="H1664" s="1">
        <f ca="1">IF(AND(G1663&gt;0,G1664&gt;G1663,NOT(ISERROR(MATCH(G1663,D:D,0)))),H1663+1,H1663)</f>
        <v>0</v>
      </c>
      <c r="I1664" s="1">
        <f t="shared" ca="1" si="292"/>
        <v>0</v>
      </c>
      <c r="J1664" s="7" t="str">
        <f t="shared" ca="1" si="293"/>
        <v/>
      </c>
      <c r="K1664" s="1" t="str">
        <f ca="1">IF(J1664="Linea_para_MAIL_creada_por_LuXML",IF(ISERROR(MATCH(INDIRECT(ADDRESS(ROW()-G1664,7)),D:D,0)),J1664,INDIRECT(ADDRESS(MATCH(INDIRECT(ADDRESS(ROW()-G1664,7)),D:D,0),1))),J1664)</f>
        <v/>
      </c>
      <c r="L1664" s="7">
        <f t="shared" ca="1" si="294"/>
        <v>0</v>
      </c>
      <c r="M1664" s="7" t="str">
        <f t="shared" ca="1" si="295"/>
        <v/>
      </c>
      <c r="N1664" s="7">
        <f t="shared" ca="1" si="296"/>
        <v>0</v>
      </c>
      <c r="O1664" s="9" t="str">
        <f ca="1">IF(N1664&gt;-1,INDIRECT(ADDRESS(ROW(),13)),IF(N1664&lt;N1663,CONCATENATE("&lt;page-count count=",CHAR(34),1+LARGE(N:N,1)-LARGE(N:N,2),CHAR(34),"/&gt;"),INDIRECT(ADDRESS(ROW()-1,13))))</f>
        <v/>
      </c>
      <c r="P1664" s="1">
        <f>IF(ROW()&lt;$S$4+2,IF('XML a procesar'!A1663="",P1663,IF(MID('XML a procesar'!A1663,1,1)="&lt;",P1663,P1663+1)),P1663)</f>
        <v>1</v>
      </c>
    </row>
    <row r="1665" spans="1:16" x14ac:dyDescent="0.25">
      <c r="A1665" s="1" t="str">
        <f>IF('XML a procesar'!A1664&gt;0,'XML a procesar'!A1664,"")</f>
        <v/>
      </c>
      <c r="B1665" s="7">
        <f t="shared" ref="B1665:B1728" si="297">IF(ISERROR(FIND("/doi.org/",A1665,1)),0,1)</f>
        <v>0</v>
      </c>
      <c r="C1665" s="1">
        <f t="shared" ref="C1665:C1728" si="298">IF(LEFT(A1664,16)="&lt;contrib contrib",C1664+1,IF(LEFT(A1664,16)="&lt;/contrib-group&gt;",0,IF(LEFT(A1664,10)="&lt;/contrib&gt;",C1664,C1664)))</f>
        <v>0</v>
      </c>
      <c r="D1665" s="1">
        <f t="shared" ref="D1665:D1728" si="299">IF(AND(C1665&gt;0,LEFT(A1665,7)="&lt;email&gt;",ISNUMBER(SEARCH("@",A1665,1))),C1665,IF(LEFT(A1665,10)="&lt;alt-text&gt;",-1,0))</f>
        <v>0</v>
      </c>
      <c r="E1665" s="1">
        <f t="shared" ref="E1665:E1728" si="300">IF(D1665=0,E1664,E1664+1)</f>
        <v>0</v>
      </c>
      <c r="F1665" s="1" t="str">
        <f t="shared" ref="F1665:F1728" ca="1" si="301">INDIRECT(ADDRESS(ROW()+INDIRECT(ADDRESS(ROW()+E1665,5)),1))</f>
        <v/>
      </c>
      <c r="G1665" s="1">
        <f t="shared" ref="G1665:G1728" ca="1" si="302">IF(LEFT(F1665,7)="&lt;aff id",_xlfn.NUMBERVALUE(MID(F1665,13,LEN(F1665)-14)),IF(F1665="&lt;/aff&gt;",G1664+1,G1664))</f>
        <v>0</v>
      </c>
      <c r="H1665" s="1">
        <f ca="1">IF(AND(G1664&gt;0,G1665&gt;G1664,NOT(ISERROR(MATCH(G1664,D:D,0)))),H1664+1,H1664)</f>
        <v>0</v>
      </c>
      <c r="I1665" s="1">
        <f t="shared" ref="I1665:I1728" ca="1" si="303">INDIRECT(ADDRESS(ROW()-INDIRECT(ADDRESS(ROW()-H1665,8)),8))</f>
        <v>0</v>
      </c>
      <c r="J1665" s="7" t="str">
        <f t="shared" ref="J1665:J1728" ca="1" si="304">IF(J1664="Linea_para_MAIL_creada_por_LuXML","&lt;/aff&gt;",IF(I1665&gt;INDIRECT(ADDRESS(ROW()-I1665-1,8)),"Linea_para_MAIL_creada_por_LuXML",INDIRECT(ADDRESS(ROW()-I1665,6))))</f>
        <v/>
      </c>
      <c r="K1665" s="1" t="str">
        <f ca="1">IF(J1665="Linea_para_MAIL_creada_por_LuXML",IF(ISERROR(MATCH(INDIRECT(ADDRESS(ROW()-G1665,7)),D:D,0)),J1665,INDIRECT(ADDRESS(MATCH(INDIRECT(ADDRESS(ROW()-G1665,7)),D:D,0),1))),J1665)</f>
        <v/>
      </c>
      <c r="L1665" s="7">
        <f t="shared" ref="L1665:L1728" ca="1" si="305">IF(OR(MID(K1663,3,5)="page&gt;",MID(K1664,3,5)="page&gt;"),L1664,IF(OR(K1664="&lt;history&gt;",K1665="&lt;history&gt;"),L1664+1,L1664))</f>
        <v>0</v>
      </c>
      <c r="M1665" s="7" t="str">
        <f t="shared" ref="M1665:M1728" ca="1" si="306">IF(L1665&gt;L1664,IF(L1665=1,CONCATENATE("&lt;fpage&gt;",$S$10,"&lt;/fpage&gt;"),CONCATENATE("&lt;lpage&gt;",$S$10+1,"&lt;/lpage&gt;")),IF(ISERROR(INDIRECT(ADDRESS(ROW()-L1665,11),1)),"",INDIRECT(ADDRESS(ROW()-L1665,11),1)))</f>
        <v/>
      </c>
      <c r="N1665" s="7">
        <f t="shared" ref="N1665:N1728" ca="1" si="307">IF(N1664=-1,-1,IF(M1665="&lt;/counts&gt;",-1,IF(OR(LEFT(M1665,7)="&lt;fpage&gt;",LEFT(M1665,7)="&lt;lpage&gt;"),VALUE(MID(M1665,8,LEN(M1665)-15)),0)))</f>
        <v>0</v>
      </c>
      <c r="O1665" s="9" t="str">
        <f ca="1">IF(N1665&gt;-1,INDIRECT(ADDRESS(ROW(),13)),IF(N1665&lt;N1664,CONCATENATE("&lt;page-count count=",CHAR(34),1+LARGE(N:N,1)-LARGE(N:N,2),CHAR(34),"/&gt;"),INDIRECT(ADDRESS(ROW()-1,13))))</f>
        <v/>
      </c>
      <c r="P1665" s="1">
        <f>IF(ROW()&lt;$S$4+2,IF('XML a procesar'!A1664="",P1664,IF(MID('XML a procesar'!A1664,1,1)="&lt;",P1664,P1664+1)),P1664)</f>
        <v>1</v>
      </c>
    </row>
    <row r="1666" spans="1:16" x14ac:dyDescent="0.25">
      <c r="A1666" s="1" t="str">
        <f>IF('XML a procesar'!A1665&gt;0,'XML a procesar'!A1665,"")</f>
        <v/>
      </c>
      <c r="B1666" s="7">
        <f t="shared" si="297"/>
        <v>0</v>
      </c>
      <c r="C1666" s="1">
        <f t="shared" si="298"/>
        <v>0</v>
      </c>
      <c r="D1666" s="1">
        <f t="shared" si="299"/>
        <v>0</v>
      </c>
      <c r="E1666" s="1">
        <f t="shared" si="300"/>
        <v>0</v>
      </c>
      <c r="F1666" s="1" t="str">
        <f t="shared" ca="1" si="301"/>
        <v/>
      </c>
      <c r="G1666" s="1">
        <f t="shared" ca="1" si="302"/>
        <v>0</v>
      </c>
      <c r="H1666" s="1">
        <f ca="1">IF(AND(G1665&gt;0,G1666&gt;G1665,NOT(ISERROR(MATCH(G1665,D:D,0)))),H1665+1,H1665)</f>
        <v>0</v>
      </c>
      <c r="I1666" s="1">
        <f t="shared" ca="1" si="303"/>
        <v>0</v>
      </c>
      <c r="J1666" s="7" t="str">
        <f t="shared" ca="1" si="304"/>
        <v/>
      </c>
      <c r="K1666" s="1" t="str">
        <f ca="1">IF(J1666="Linea_para_MAIL_creada_por_LuXML",IF(ISERROR(MATCH(INDIRECT(ADDRESS(ROW()-G1666,7)),D:D,0)),J1666,INDIRECT(ADDRESS(MATCH(INDIRECT(ADDRESS(ROW()-G1666,7)),D:D,0),1))),J1666)</f>
        <v/>
      </c>
      <c r="L1666" s="7">
        <f t="shared" ca="1" si="305"/>
        <v>0</v>
      </c>
      <c r="M1666" s="7" t="str">
        <f t="shared" ca="1" si="306"/>
        <v/>
      </c>
      <c r="N1666" s="7">
        <f t="shared" ca="1" si="307"/>
        <v>0</v>
      </c>
      <c r="O1666" s="9" t="str">
        <f ca="1">IF(N1666&gt;-1,INDIRECT(ADDRESS(ROW(),13)),IF(N1666&lt;N1665,CONCATENATE("&lt;page-count count=",CHAR(34),1+LARGE(N:N,1)-LARGE(N:N,2),CHAR(34),"/&gt;"),INDIRECT(ADDRESS(ROW()-1,13))))</f>
        <v/>
      </c>
      <c r="P1666" s="1">
        <f>IF(ROW()&lt;$S$4+2,IF('XML a procesar'!A1665="",P1665,IF(MID('XML a procesar'!A1665,1,1)="&lt;",P1665,P1665+1)),P1665)</f>
        <v>1</v>
      </c>
    </row>
    <row r="1667" spans="1:16" x14ac:dyDescent="0.25">
      <c r="A1667" s="1" t="str">
        <f>IF('XML a procesar'!A1666&gt;0,'XML a procesar'!A1666,"")</f>
        <v/>
      </c>
      <c r="B1667" s="7">
        <f t="shared" si="297"/>
        <v>0</v>
      </c>
      <c r="C1667" s="1">
        <f t="shared" si="298"/>
        <v>0</v>
      </c>
      <c r="D1667" s="1">
        <f t="shared" si="299"/>
        <v>0</v>
      </c>
      <c r="E1667" s="1">
        <f t="shared" si="300"/>
        <v>0</v>
      </c>
      <c r="F1667" s="1" t="str">
        <f t="shared" ca="1" si="301"/>
        <v/>
      </c>
      <c r="G1667" s="1">
        <f t="shared" ca="1" si="302"/>
        <v>0</v>
      </c>
      <c r="H1667" s="1">
        <f ca="1">IF(AND(G1666&gt;0,G1667&gt;G1666,NOT(ISERROR(MATCH(G1666,D:D,0)))),H1666+1,H1666)</f>
        <v>0</v>
      </c>
      <c r="I1667" s="1">
        <f t="shared" ca="1" si="303"/>
        <v>0</v>
      </c>
      <c r="J1667" s="7" t="str">
        <f t="shared" ca="1" si="304"/>
        <v/>
      </c>
      <c r="K1667" s="1" t="str">
        <f ca="1">IF(J1667="Linea_para_MAIL_creada_por_LuXML",IF(ISERROR(MATCH(INDIRECT(ADDRESS(ROW()-G1667,7)),D:D,0)),J1667,INDIRECT(ADDRESS(MATCH(INDIRECT(ADDRESS(ROW()-G1667,7)),D:D,0),1))),J1667)</f>
        <v/>
      </c>
      <c r="L1667" s="7">
        <f t="shared" ca="1" si="305"/>
        <v>0</v>
      </c>
      <c r="M1667" s="7" t="str">
        <f t="shared" ca="1" si="306"/>
        <v/>
      </c>
      <c r="N1667" s="7">
        <f t="shared" ca="1" si="307"/>
        <v>0</v>
      </c>
      <c r="O1667" s="9" t="str">
        <f ca="1">IF(N1667&gt;-1,INDIRECT(ADDRESS(ROW(),13)),IF(N1667&lt;N1666,CONCATENATE("&lt;page-count count=",CHAR(34),1+LARGE(N:N,1)-LARGE(N:N,2),CHAR(34),"/&gt;"),INDIRECT(ADDRESS(ROW()-1,13))))</f>
        <v/>
      </c>
      <c r="P1667" s="1">
        <f>IF(ROW()&lt;$S$4+2,IF('XML a procesar'!A1666="",P1666,IF(MID('XML a procesar'!A1666,1,1)="&lt;",P1666,P1666+1)),P1666)</f>
        <v>1</v>
      </c>
    </row>
    <row r="1668" spans="1:16" x14ac:dyDescent="0.25">
      <c r="A1668" s="1" t="str">
        <f>IF('XML a procesar'!A1667&gt;0,'XML a procesar'!A1667,"")</f>
        <v/>
      </c>
      <c r="B1668" s="7">
        <f t="shared" si="297"/>
        <v>0</v>
      </c>
      <c r="C1668" s="1">
        <f t="shared" si="298"/>
        <v>0</v>
      </c>
      <c r="D1668" s="1">
        <f t="shared" si="299"/>
        <v>0</v>
      </c>
      <c r="E1668" s="1">
        <f t="shared" si="300"/>
        <v>0</v>
      </c>
      <c r="F1668" s="1" t="str">
        <f t="shared" ca="1" si="301"/>
        <v/>
      </c>
      <c r="G1668" s="1">
        <f t="shared" ca="1" si="302"/>
        <v>0</v>
      </c>
      <c r="H1668" s="1">
        <f ca="1">IF(AND(G1667&gt;0,G1668&gt;G1667,NOT(ISERROR(MATCH(G1667,D:D,0)))),H1667+1,H1667)</f>
        <v>0</v>
      </c>
      <c r="I1668" s="1">
        <f t="shared" ca="1" si="303"/>
        <v>0</v>
      </c>
      <c r="J1668" s="7" t="str">
        <f t="shared" ca="1" si="304"/>
        <v/>
      </c>
      <c r="K1668" s="1" t="str">
        <f ca="1">IF(J1668="Linea_para_MAIL_creada_por_LuXML",IF(ISERROR(MATCH(INDIRECT(ADDRESS(ROW()-G1668,7)),D:D,0)),J1668,INDIRECT(ADDRESS(MATCH(INDIRECT(ADDRESS(ROW()-G1668,7)),D:D,0),1))),J1668)</f>
        <v/>
      </c>
      <c r="L1668" s="7">
        <f t="shared" ca="1" si="305"/>
        <v>0</v>
      </c>
      <c r="M1668" s="7" t="str">
        <f t="shared" ca="1" si="306"/>
        <v/>
      </c>
      <c r="N1668" s="7">
        <f t="shared" ca="1" si="307"/>
        <v>0</v>
      </c>
      <c r="O1668" s="9" t="str">
        <f ca="1">IF(N1668&gt;-1,INDIRECT(ADDRESS(ROW(),13)),IF(N1668&lt;N1667,CONCATENATE("&lt;page-count count=",CHAR(34),1+LARGE(N:N,1)-LARGE(N:N,2),CHAR(34),"/&gt;"),INDIRECT(ADDRESS(ROW()-1,13))))</f>
        <v/>
      </c>
      <c r="P1668" s="1">
        <f>IF(ROW()&lt;$S$4+2,IF('XML a procesar'!A1667="",P1667,IF(MID('XML a procesar'!A1667,1,1)="&lt;",P1667,P1667+1)),P1667)</f>
        <v>1</v>
      </c>
    </row>
    <row r="1669" spans="1:16" x14ac:dyDescent="0.25">
      <c r="A1669" s="1" t="str">
        <f>IF('XML a procesar'!A1668&gt;0,'XML a procesar'!A1668,"")</f>
        <v/>
      </c>
      <c r="B1669" s="7">
        <f t="shared" si="297"/>
        <v>0</v>
      </c>
      <c r="C1669" s="1">
        <f t="shared" si="298"/>
        <v>0</v>
      </c>
      <c r="D1669" s="1">
        <f t="shared" si="299"/>
        <v>0</v>
      </c>
      <c r="E1669" s="1">
        <f t="shared" si="300"/>
        <v>0</v>
      </c>
      <c r="F1669" s="1" t="str">
        <f t="shared" ca="1" si="301"/>
        <v/>
      </c>
      <c r="G1669" s="1">
        <f t="shared" ca="1" si="302"/>
        <v>0</v>
      </c>
      <c r="H1669" s="1">
        <f ca="1">IF(AND(G1668&gt;0,G1669&gt;G1668,NOT(ISERROR(MATCH(G1668,D:D,0)))),H1668+1,H1668)</f>
        <v>0</v>
      </c>
      <c r="I1669" s="1">
        <f t="shared" ca="1" si="303"/>
        <v>0</v>
      </c>
      <c r="J1669" s="7" t="str">
        <f t="shared" ca="1" si="304"/>
        <v/>
      </c>
      <c r="K1669" s="1" t="str">
        <f ca="1">IF(J1669="Linea_para_MAIL_creada_por_LuXML",IF(ISERROR(MATCH(INDIRECT(ADDRESS(ROW()-G1669,7)),D:D,0)),J1669,INDIRECT(ADDRESS(MATCH(INDIRECT(ADDRESS(ROW()-G1669,7)),D:D,0),1))),J1669)</f>
        <v/>
      </c>
      <c r="L1669" s="7">
        <f t="shared" ca="1" si="305"/>
        <v>0</v>
      </c>
      <c r="M1669" s="7" t="str">
        <f t="shared" ca="1" si="306"/>
        <v/>
      </c>
      <c r="N1669" s="7">
        <f t="shared" ca="1" si="307"/>
        <v>0</v>
      </c>
      <c r="O1669" s="9" t="str">
        <f ca="1">IF(N1669&gt;-1,INDIRECT(ADDRESS(ROW(),13)),IF(N1669&lt;N1668,CONCATENATE("&lt;page-count count=",CHAR(34),1+LARGE(N:N,1)-LARGE(N:N,2),CHAR(34),"/&gt;"),INDIRECT(ADDRESS(ROW()-1,13))))</f>
        <v/>
      </c>
      <c r="P1669" s="1">
        <f>IF(ROW()&lt;$S$4+2,IF('XML a procesar'!A1668="",P1668,IF(MID('XML a procesar'!A1668,1,1)="&lt;",P1668,P1668+1)),P1668)</f>
        <v>1</v>
      </c>
    </row>
    <row r="1670" spans="1:16" x14ac:dyDescent="0.25">
      <c r="A1670" s="1" t="str">
        <f>IF('XML a procesar'!A1669&gt;0,'XML a procesar'!A1669,"")</f>
        <v/>
      </c>
      <c r="B1670" s="7">
        <f t="shared" si="297"/>
        <v>0</v>
      </c>
      <c r="C1670" s="1">
        <f t="shared" si="298"/>
        <v>0</v>
      </c>
      <c r="D1670" s="1">
        <f t="shared" si="299"/>
        <v>0</v>
      </c>
      <c r="E1670" s="1">
        <f t="shared" si="300"/>
        <v>0</v>
      </c>
      <c r="F1670" s="1" t="str">
        <f t="shared" ca="1" si="301"/>
        <v/>
      </c>
      <c r="G1670" s="1">
        <f t="shared" ca="1" si="302"/>
        <v>0</v>
      </c>
      <c r="H1670" s="1">
        <f ca="1">IF(AND(G1669&gt;0,G1670&gt;G1669,NOT(ISERROR(MATCH(G1669,D:D,0)))),H1669+1,H1669)</f>
        <v>0</v>
      </c>
      <c r="I1670" s="1">
        <f t="shared" ca="1" si="303"/>
        <v>0</v>
      </c>
      <c r="J1670" s="7" t="str">
        <f t="shared" ca="1" si="304"/>
        <v/>
      </c>
      <c r="K1670" s="1" t="str">
        <f ca="1">IF(J1670="Linea_para_MAIL_creada_por_LuXML",IF(ISERROR(MATCH(INDIRECT(ADDRESS(ROW()-G1670,7)),D:D,0)),J1670,INDIRECT(ADDRESS(MATCH(INDIRECT(ADDRESS(ROW()-G1670,7)),D:D,0),1))),J1670)</f>
        <v/>
      </c>
      <c r="L1670" s="7">
        <f t="shared" ca="1" si="305"/>
        <v>0</v>
      </c>
      <c r="M1670" s="7" t="str">
        <f t="shared" ca="1" si="306"/>
        <v/>
      </c>
      <c r="N1670" s="7">
        <f t="shared" ca="1" si="307"/>
        <v>0</v>
      </c>
      <c r="O1670" s="9" t="str">
        <f ca="1">IF(N1670&gt;-1,INDIRECT(ADDRESS(ROW(),13)),IF(N1670&lt;N1669,CONCATENATE("&lt;page-count count=",CHAR(34),1+LARGE(N:N,1)-LARGE(N:N,2),CHAR(34),"/&gt;"),INDIRECT(ADDRESS(ROW()-1,13))))</f>
        <v/>
      </c>
      <c r="P1670" s="1">
        <f>IF(ROW()&lt;$S$4+2,IF('XML a procesar'!A1669="",P1669,IF(MID('XML a procesar'!A1669,1,1)="&lt;",P1669,P1669+1)),P1669)</f>
        <v>1</v>
      </c>
    </row>
    <row r="1671" spans="1:16" x14ac:dyDescent="0.25">
      <c r="A1671" s="1" t="str">
        <f>IF('XML a procesar'!A1670&gt;0,'XML a procesar'!A1670,"")</f>
        <v/>
      </c>
      <c r="B1671" s="7">
        <f t="shared" si="297"/>
        <v>0</v>
      </c>
      <c r="C1671" s="1">
        <f t="shared" si="298"/>
        <v>0</v>
      </c>
      <c r="D1671" s="1">
        <f t="shared" si="299"/>
        <v>0</v>
      </c>
      <c r="E1671" s="1">
        <f t="shared" si="300"/>
        <v>0</v>
      </c>
      <c r="F1671" s="1" t="str">
        <f t="shared" ca="1" si="301"/>
        <v/>
      </c>
      <c r="G1671" s="1">
        <f t="shared" ca="1" si="302"/>
        <v>0</v>
      </c>
      <c r="H1671" s="1">
        <f ca="1">IF(AND(G1670&gt;0,G1671&gt;G1670,NOT(ISERROR(MATCH(G1670,D:D,0)))),H1670+1,H1670)</f>
        <v>0</v>
      </c>
      <c r="I1671" s="1">
        <f t="shared" ca="1" si="303"/>
        <v>0</v>
      </c>
      <c r="J1671" s="7" t="str">
        <f t="shared" ca="1" si="304"/>
        <v/>
      </c>
      <c r="K1671" s="1" t="str">
        <f ca="1">IF(J1671="Linea_para_MAIL_creada_por_LuXML",IF(ISERROR(MATCH(INDIRECT(ADDRESS(ROW()-G1671,7)),D:D,0)),J1671,INDIRECT(ADDRESS(MATCH(INDIRECT(ADDRESS(ROW()-G1671,7)),D:D,0),1))),J1671)</f>
        <v/>
      </c>
      <c r="L1671" s="7">
        <f t="shared" ca="1" si="305"/>
        <v>0</v>
      </c>
      <c r="M1671" s="7" t="str">
        <f t="shared" ca="1" si="306"/>
        <v/>
      </c>
      <c r="N1671" s="7">
        <f t="shared" ca="1" si="307"/>
        <v>0</v>
      </c>
      <c r="O1671" s="9" t="str">
        <f ca="1">IF(N1671&gt;-1,INDIRECT(ADDRESS(ROW(),13)),IF(N1671&lt;N1670,CONCATENATE("&lt;page-count count=",CHAR(34),1+LARGE(N:N,1)-LARGE(N:N,2),CHAR(34),"/&gt;"),INDIRECT(ADDRESS(ROW()-1,13))))</f>
        <v/>
      </c>
      <c r="P1671" s="1">
        <f>IF(ROW()&lt;$S$4+2,IF('XML a procesar'!A1670="",P1670,IF(MID('XML a procesar'!A1670,1,1)="&lt;",P1670,P1670+1)),P1670)</f>
        <v>1</v>
      </c>
    </row>
    <row r="1672" spans="1:16" x14ac:dyDescent="0.25">
      <c r="A1672" s="1" t="str">
        <f>IF('XML a procesar'!A1671&gt;0,'XML a procesar'!A1671,"")</f>
        <v/>
      </c>
      <c r="B1672" s="7">
        <f t="shared" si="297"/>
        <v>0</v>
      </c>
      <c r="C1672" s="1">
        <f t="shared" si="298"/>
        <v>0</v>
      </c>
      <c r="D1672" s="1">
        <f t="shared" si="299"/>
        <v>0</v>
      </c>
      <c r="E1672" s="1">
        <f t="shared" si="300"/>
        <v>0</v>
      </c>
      <c r="F1672" s="1" t="str">
        <f t="shared" ca="1" si="301"/>
        <v/>
      </c>
      <c r="G1672" s="1">
        <f t="shared" ca="1" si="302"/>
        <v>0</v>
      </c>
      <c r="H1672" s="1">
        <f ca="1">IF(AND(G1671&gt;0,G1672&gt;G1671,NOT(ISERROR(MATCH(G1671,D:D,0)))),H1671+1,H1671)</f>
        <v>0</v>
      </c>
      <c r="I1672" s="1">
        <f t="shared" ca="1" si="303"/>
        <v>0</v>
      </c>
      <c r="J1672" s="7" t="str">
        <f t="shared" ca="1" si="304"/>
        <v/>
      </c>
      <c r="K1672" s="1" t="str">
        <f ca="1">IF(J1672="Linea_para_MAIL_creada_por_LuXML",IF(ISERROR(MATCH(INDIRECT(ADDRESS(ROW()-G1672,7)),D:D,0)),J1672,INDIRECT(ADDRESS(MATCH(INDIRECT(ADDRESS(ROW()-G1672,7)),D:D,0),1))),J1672)</f>
        <v/>
      </c>
      <c r="L1672" s="7">
        <f t="shared" ca="1" si="305"/>
        <v>0</v>
      </c>
      <c r="M1672" s="7" t="str">
        <f t="shared" ca="1" si="306"/>
        <v/>
      </c>
      <c r="N1672" s="7">
        <f t="shared" ca="1" si="307"/>
        <v>0</v>
      </c>
      <c r="O1672" s="9" t="str">
        <f ca="1">IF(N1672&gt;-1,INDIRECT(ADDRESS(ROW(),13)),IF(N1672&lt;N1671,CONCATENATE("&lt;page-count count=",CHAR(34),1+LARGE(N:N,1)-LARGE(N:N,2),CHAR(34),"/&gt;"),INDIRECT(ADDRESS(ROW()-1,13))))</f>
        <v/>
      </c>
      <c r="P1672" s="1">
        <f>IF(ROW()&lt;$S$4+2,IF('XML a procesar'!A1671="",P1671,IF(MID('XML a procesar'!A1671,1,1)="&lt;",P1671,P1671+1)),P1671)</f>
        <v>1</v>
      </c>
    </row>
    <row r="1673" spans="1:16" x14ac:dyDescent="0.25">
      <c r="A1673" s="1" t="str">
        <f>IF('XML a procesar'!A1672&gt;0,'XML a procesar'!A1672,"")</f>
        <v/>
      </c>
      <c r="B1673" s="7">
        <f t="shared" si="297"/>
        <v>0</v>
      </c>
      <c r="C1673" s="1">
        <f t="shared" si="298"/>
        <v>0</v>
      </c>
      <c r="D1673" s="1">
        <f t="shared" si="299"/>
        <v>0</v>
      </c>
      <c r="E1673" s="1">
        <f t="shared" si="300"/>
        <v>0</v>
      </c>
      <c r="F1673" s="1" t="str">
        <f t="shared" ca="1" si="301"/>
        <v/>
      </c>
      <c r="G1673" s="1">
        <f t="shared" ca="1" si="302"/>
        <v>0</v>
      </c>
      <c r="H1673" s="1">
        <f ca="1">IF(AND(G1672&gt;0,G1673&gt;G1672,NOT(ISERROR(MATCH(G1672,D:D,0)))),H1672+1,H1672)</f>
        <v>0</v>
      </c>
      <c r="I1673" s="1">
        <f t="shared" ca="1" si="303"/>
        <v>0</v>
      </c>
      <c r="J1673" s="7" t="str">
        <f t="shared" ca="1" si="304"/>
        <v/>
      </c>
      <c r="K1673" s="1" t="str">
        <f ca="1">IF(J1673="Linea_para_MAIL_creada_por_LuXML",IF(ISERROR(MATCH(INDIRECT(ADDRESS(ROW()-G1673,7)),D:D,0)),J1673,INDIRECT(ADDRESS(MATCH(INDIRECT(ADDRESS(ROW()-G1673,7)),D:D,0),1))),J1673)</f>
        <v/>
      </c>
      <c r="L1673" s="7">
        <f t="shared" ca="1" si="305"/>
        <v>0</v>
      </c>
      <c r="M1673" s="7" t="str">
        <f t="shared" ca="1" si="306"/>
        <v/>
      </c>
      <c r="N1673" s="7">
        <f t="shared" ca="1" si="307"/>
        <v>0</v>
      </c>
      <c r="O1673" s="9" t="str">
        <f ca="1">IF(N1673&gt;-1,INDIRECT(ADDRESS(ROW(),13)),IF(N1673&lt;N1672,CONCATENATE("&lt;page-count count=",CHAR(34),1+LARGE(N:N,1)-LARGE(N:N,2),CHAR(34),"/&gt;"),INDIRECT(ADDRESS(ROW()-1,13))))</f>
        <v/>
      </c>
      <c r="P1673" s="1">
        <f>IF(ROW()&lt;$S$4+2,IF('XML a procesar'!A1672="",P1672,IF(MID('XML a procesar'!A1672,1,1)="&lt;",P1672,P1672+1)),P1672)</f>
        <v>1</v>
      </c>
    </row>
    <row r="1674" spans="1:16" x14ac:dyDescent="0.25">
      <c r="A1674" s="1" t="str">
        <f>IF('XML a procesar'!A1673&gt;0,'XML a procesar'!A1673,"")</f>
        <v/>
      </c>
      <c r="B1674" s="7">
        <f t="shared" si="297"/>
        <v>0</v>
      </c>
      <c r="C1674" s="1">
        <f t="shared" si="298"/>
        <v>0</v>
      </c>
      <c r="D1674" s="1">
        <f t="shared" si="299"/>
        <v>0</v>
      </c>
      <c r="E1674" s="1">
        <f t="shared" si="300"/>
        <v>0</v>
      </c>
      <c r="F1674" s="1" t="str">
        <f t="shared" ca="1" si="301"/>
        <v/>
      </c>
      <c r="G1674" s="1">
        <f t="shared" ca="1" si="302"/>
        <v>0</v>
      </c>
      <c r="H1674" s="1">
        <f ca="1">IF(AND(G1673&gt;0,G1674&gt;G1673,NOT(ISERROR(MATCH(G1673,D:D,0)))),H1673+1,H1673)</f>
        <v>0</v>
      </c>
      <c r="I1674" s="1">
        <f t="shared" ca="1" si="303"/>
        <v>0</v>
      </c>
      <c r="J1674" s="7" t="str">
        <f t="shared" ca="1" si="304"/>
        <v/>
      </c>
      <c r="K1674" s="1" t="str">
        <f ca="1">IF(J1674="Linea_para_MAIL_creada_por_LuXML",IF(ISERROR(MATCH(INDIRECT(ADDRESS(ROW()-G1674,7)),D:D,0)),J1674,INDIRECT(ADDRESS(MATCH(INDIRECT(ADDRESS(ROW()-G1674,7)),D:D,0),1))),J1674)</f>
        <v/>
      </c>
      <c r="L1674" s="7">
        <f t="shared" ca="1" si="305"/>
        <v>0</v>
      </c>
      <c r="M1674" s="7" t="str">
        <f t="shared" ca="1" si="306"/>
        <v/>
      </c>
      <c r="N1674" s="7">
        <f t="shared" ca="1" si="307"/>
        <v>0</v>
      </c>
      <c r="O1674" s="9" t="str">
        <f ca="1">IF(N1674&gt;-1,INDIRECT(ADDRESS(ROW(),13)),IF(N1674&lt;N1673,CONCATENATE("&lt;page-count count=",CHAR(34),1+LARGE(N:N,1)-LARGE(N:N,2),CHAR(34),"/&gt;"),INDIRECT(ADDRESS(ROW()-1,13))))</f>
        <v/>
      </c>
      <c r="P1674" s="1">
        <f>IF(ROW()&lt;$S$4+2,IF('XML a procesar'!A1673="",P1673,IF(MID('XML a procesar'!A1673,1,1)="&lt;",P1673,P1673+1)),P1673)</f>
        <v>1</v>
      </c>
    </row>
    <row r="1675" spans="1:16" x14ac:dyDescent="0.25">
      <c r="A1675" s="1" t="str">
        <f>IF('XML a procesar'!A1674&gt;0,'XML a procesar'!A1674,"")</f>
        <v/>
      </c>
      <c r="B1675" s="7">
        <f t="shared" si="297"/>
        <v>0</v>
      </c>
      <c r="C1675" s="1">
        <f t="shared" si="298"/>
        <v>0</v>
      </c>
      <c r="D1675" s="1">
        <f t="shared" si="299"/>
        <v>0</v>
      </c>
      <c r="E1675" s="1">
        <f t="shared" si="300"/>
        <v>0</v>
      </c>
      <c r="F1675" s="1" t="str">
        <f t="shared" ca="1" si="301"/>
        <v/>
      </c>
      <c r="G1675" s="1">
        <f t="shared" ca="1" si="302"/>
        <v>0</v>
      </c>
      <c r="H1675" s="1">
        <f ca="1">IF(AND(G1674&gt;0,G1675&gt;G1674,NOT(ISERROR(MATCH(G1674,D:D,0)))),H1674+1,H1674)</f>
        <v>0</v>
      </c>
      <c r="I1675" s="1">
        <f t="shared" ca="1" si="303"/>
        <v>0</v>
      </c>
      <c r="J1675" s="7" t="str">
        <f t="shared" ca="1" si="304"/>
        <v/>
      </c>
      <c r="K1675" s="1" t="str">
        <f ca="1">IF(J1675="Linea_para_MAIL_creada_por_LuXML",IF(ISERROR(MATCH(INDIRECT(ADDRESS(ROW()-G1675,7)),D:D,0)),J1675,INDIRECT(ADDRESS(MATCH(INDIRECT(ADDRESS(ROW()-G1675,7)),D:D,0),1))),J1675)</f>
        <v/>
      </c>
      <c r="L1675" s="7">
        <f t="shared" ca="1" si="305"/>
        <v>0</v>
      </c>
      <c r="M1675" s="7" t="str">
        <f t="shared" ca="1" si="306"/>
        <v/>
      </c>
      <c r="N1675" s="7">
        <f t="shared" ca="1" si="307"/>
        <v>0</v>
      </c>
      <c r="O1675" s="9" t="str">
        <f ca="1">IF(N1675&gt;-1,INDIRECT(ADDRESS(ROW(),13)),IF(N1675&lt;N1674,CONCATENATE("&lt;page-count count=",CHAR(34),1+LARGE(N:N,1)-LARGE(N:N,2),CHAR(34),"/&gt;"),INDIRECT(ADDRESS(ROW()-1,13))))</f>
        <v/>
      </c>
      <c r="P1675" s="1">
        <f>IF(ROW()&lt;$S$4+2,IF('XML a procesar'!A1674="",P1674,IF(MID('XML a procesar'!A1674,1,1)="&lt;",P1674,P1674+1)),P1674)</f>
        <v>1</v>
      </c>
    </row>
    <row r="1676" spans="1:16" x14ac:dyDescent="0.25">
      <c r="A1676" s="1" t="str">
        <f>IF('XML a procesar'!A1675&gt;0,'XML a procesar'!A1675,"")</f>
        <v/>
      </c>
      <c r="B1676" s="7">
        <f t="shared" si="297"/>
        <v>0</v>
      </c>
      <c r="C1676" s="1">
        <f t="shared" si="298"/>
        <v>0</v>
      </c>
      <c r="D1676" s="1">
        <f t="shared" si="299"/>
        <v>0</v>
      </c>
      <c r="E1676" s="1">
        <f t="shared" si="300"/>
        <v>0</v>
      </c>
      <c r="F1676" s="1" t="str">
        <f t="shared" ca="1" si="301"/>
        <v/>
      </c>
      <c r="G1676" s="1">
        <f t="shared" ca="1" si="302"/>
        <v>0</v>
      </c>
      <c r="H1676" s="1">
        <f ca="1">IF(AND(G1675&gt;0,G1676&gt;G1675,NOT(ISERROR(MATCH(G1675,D:D,0)))),H1675+1,H1675)</f>
        <v>0</v>
      </c>
      <c r="I1676" s="1">
        <f t="shared" ca="1" si="303"/>
        <v>0</v>
      </c>
      <c r="J1676" s="7" t="str">
        <f t="shared" ca="1" si="304"/>
        <v/>
      </c>
      <c r="K1676" s="1" t="str">
        <f ca="1">IF(J1676="Linea_para_MAIL_creada_por_LuXML",IF(ISERROR(MATCH(INDIRECT(ADDRESS(ROW()-G1676,7)),D:D,0)),J1676,INDIRECT(ADDRESS(MATCH(INDIRECT(ADDRESS(ROW()-G1676,7)),D:D,0),1))),J1676)</f>
        <v/>
      </c>
      <c r="L1676" s="7">
        <f t="shared" ca="1" si="305"/>
        <v>0</v>
      </c>
      <c r="M1676" s="7" t="str">
        <f t="shared" ca="1" si="306"/>
        <v/>
      </c>
      <c r="N1676" s="7">
        <f t="shared" ca="1" si="307"/>
        <v>0</v>
      </c>
      <c r="O1676" s="9" t="str">
        <f ca="1">IF(N1676&gt;-1,INDIRECT(ADDRESS(ROW(),13)),IF(N1676&lt;N1675,CONCATENATE("&lt;page-count count=",CHAR(34),1+LARGE(N:N,1)-LARGE(N:N,2),CHAR(34),"/&gt;"),INDIRECT(ADDRESS(ROW()-1,13))))</f>
        <v/>
      </c>
      <c r="P1676" s="1">
        <f>IF(ROW()&lt;$S$4+2,IF('XML a procesar'!A1675="",P1675,IF(MID('XML a procesar'!A1675,1,1)="&lt;",P1675,P1675+1)),P1675)</f>
        <v>1</v>
      </c>
    </row>
    <row r="1677" spans="1:16" x14ac:dyDescent="0.25">
      <c r="A1677" s="1" t="str">
        <f>IF('XML a procesar'!A1676&gt;0,'XML a procesar'!A1676,"")</f>
        <v/>
      </c>
      <c r="B1677" s="7">
        <f t="shared" si="297"/>
        <v>0</v>
      </c>
      <c r="C1677" s="1">
        <f t="shared" si="298"/>
        <v>0</v>
      </c>
      <c r="D1677" s="1">
        <f t="shared" si="299"/>
        <v>0</v>
      </c>
      <c r="E1677" s="1">
        <f t="shared" si="300"/>
        <v>0</v>
      </c>
      <c r="F1677" s="1" t="str">
        <f t="shared" ca="1" si="301"/>
        <v/>
      </c>
      <c r="G1677" s="1">
        <f t="shared" ca="1" si="302"/>
        <v>0</v>
      </c>
      <c r="H1677" s="1">
        <f ca="1">IF(AND(G1676&gt;0,G1677&gt;G1676,NOT(ISERROR(MATCH(G1676,D:D,0)))),H1676+1,H1676)</f>
        <v>0</v>
      </c>
      <c r="I1677" s="1">
        <f t="shared" ca="1" si="303"/>
        <v>0</v>
      </c>
      <c r="J1677" s="7" t="str">
        <f t="shared" ca="1" si="304"/>
        <v/>
      </c>
      <c r="K1677" s="1" t="str">
        <f ca="1">IF(J1677="Linea_para_MAIL_creada_por_LuXML",IF(ISERROR(MATCH(INDIRECT(ADDRESS(ROW()-G1677,7)),D:D,0)),J1677,INDIRECT(ADDRESS(MATCH(INDIRECT(ADDRESS(ROW()-G1677,7)),D:D,0),1))),J1677)</f>
        <v/>
      </c>
      <c r="L1677" s="7">
        <f t="shared" ca="1" si="305"/>
        <v>0</v>
      </c>
      <c r="M1677" s="7" t="str">
        <f t="shared" ca="1" si="306"/>
        <v/>
      </c>
      <c r="N1677" s="7">
        <f t="shared" ca="1" si="307"/>
        <v>0</v>
      </c>
      <c r="O1677" s="9" t="str">
        <f ca="1">IF(N1677&gt;-1,INDIRECT(ADDRESS(ROW(),13)),IF(N1677&lt;N1676,CONCATENATE("&lt;page-count count=",CHAR(34),1+LARGE(N:N,1)-LARGE(N:N,2),CHAR(34),"/&gt;"),INDIRECT(ADDRESS(ROW()-1,13))))</f>
        <v/>
      </c>
      <c r="P1677" s="1">
        <f>IF(ROW()&lt;$S$4+2,IF('XML a procesar'!A1676="",P1676,IF(MID('XML a procesar'!A1676,1,1)="&lt;",P1676,P1676+1)),P1676)</f>
        <v>1</v>
      </c>
    </row>
    <row r="1678" spans="1:16" x14ac:dyDescent="0.25">
      <c r="A1678" s="1" t="str">
        <f>IF('XML a procesar'!A1677&gt;0,'XML a procesar'!A1677,"")</f>
        <v/>
      </c>
      <c r="B1678" s="7">
        <f t="shared" si="297"/>
        <v>0</v>
      </c>
      <c r="C1678" s="1">
        <f t="shared" si="298"/>
        <v>0</v>
      </c>
      <c r="D1678" s="1">
        <f t="shared" si="299"/>
        <v>0</v>
      </c>
      <c r="E1678" s="1">
        <f t="shared" si="300"/>
        <v>0</v>
      </c>
      <c r="F1678" s="1" t="str">
        <f t="shared" ca="1" si="301"/>
        <v/>
      </c>
      <c r="G1678" s="1">
        <f t="shared" ca="1" si="302"/>
        <v>0</v>
      </c>
      <c r="H1678" s="1">
        <f ca="1">IF(AND(G1677&gt;0,G1678&gt;G1677,NOT(ISERROR(MATCH(G1677,D:D,0)))),H1677+1,H1677)</f>
        <v>0</v>
      </c>
      <c r="I1678" s="1">
        <f t="shared" ca="1" si="303"/>
        <v>0</v>
      </c>
      <c r="J1678" s="7" t="str">
        <f t="shared" ca="1" si="304"/>
        <v/>
      </c>
      <c r="K1678" s="1" t="str">
        <f ca="1">IF(J1678="Linea_para_MAIL_creada_por_LuXML",IF(ISERROR(MATCH(INDIRECT(ADDRESS(ROW()-G1678,7)),D:D,0)),J1678,INDIRECT(ADDRESS(MATCH(INDIRECT(ADDRESS(ROW()-G1678,7)),D:D,0),1))),J1678)</f>
        <v/>
      </c>
      <c r="L1678" s="7">
        <f t="shared" ca="1" si="305"/>
        <v>0</v>
      </c>
      <c r="M1678" s="7" t="str">
        <f t="shared" ca="1" si="306"/>
        <v/>
      </c>
      <c r="N1678" s="7">
        <f t="shared" ca="1" si="307"/>
        <v>0</v>
      </c>
      <c r="O1678" s="9" t="str">
        <f ca="1">IF(N1678&gt;-1,INDIRECT(ADDRESS(ROW(),13)),IF(N1678&lt;N1677,CONCATENATE("&lt;page-count count=",CHAR(34),1+LARGE(N:N,1)-LARGE(N:N,2),CHAR(34),"/&gt;"),INDIRECT(ADDRESS(ROW()-1,13))))</f>
        <v/>
      </c>
      <c r="P1678" s="1">
        <f>IF(ROW()&lt;$S$4+2,IF('XML a procesar'!A1677="",P1677,IF(MID('XML a procesar'!A1677,1,1)="&lt;",P1677,P1677+1)),P1677)</f>
        <v>1</v>
      </c>
    </row>
    <row r="1679" spans="1:16" x14ac:dyDescent="0.25">
      <c r="A1679" s="1" t="str">
        <f>IF('XML a procesar'!A1678&gt;0,'XML a procesar'!A1678,"")</f>
        <v/>
      </c>
      <c r="B1679" s="7">
        <f t="shared" si="297"/>
        <v>0</v>
      </c>
      <c r="C1679" s="1">
        <f t="shared" si="298"/>
        <v>0</v>
      </c>
      <c r="D1679" s="1">
        <f t="shared" si="299"/>
        <v>0</v>
      </c>
      <c r="E1679" s="1">
        <f t="shared" si="300"/>
        <v>0</v>
      </c>
      <c r="F1679" s="1" t="str">
        <f t="shared" ca="1" si="301"/>
        <v/>
      </c>
      <c r="G1679" s="1">
        <f t="shared" ca="1" si="302"/>
        <v>0</v>
      </c>
      <c r="H1679" s="1">
        <f ca="1">IF(AND(G1678&gt;0,G1679&gt;G1678,NOT(ISERROR(MATCH(G1678,D:D,0)))),H1678+1,H1678)</f>
        <v>0</v>
      </c>
      <c r="I1679" s="1">
        <f t="shared" ca="1" si="303"/>
        <v>0</v>
      </c>
      <c r="J1679" s="7" t="str">
        <f t="shared" ca="1" si="304"/>
        <v/>
      </c>
      <c r="K1679" s="1" t="str">
        <f ca="1">IF(J1679="Linea_para_MAIL_creada_por_LuXML",IF(ISERROR(MATCH(INDIRECT(ADDRESS(ROW()-G1679,7)),D:D,0)),J1679,INDIRECT(ADDRESS(MATCH(INDIRECT(ADDRESS(ROW()-G1679,7)),D:D,0),1))),J1679)</f>
        <v/>
      </c>
      <c r="L1679" s="7">
        <f t="shared" ca="1" si="305"/>
        <v>0</v>
      </c>
      <c r="M1679" s="7" t="str">
        <f t="shared" ca="1" si="306"/>
        <v/>
      </c>
      <c r="N1679" s="7">
        <f t="shared" ca="1" si="307"/>
        <v>0</v>
      </c>
      <c r="O1679" s="9" t="str">
        <f ca="1">IF(N1679&gt;-1,INDIRECT(ADDRESS(ROW(),13)),IF(N1679&lt;N1678,CONCATENATE("&lt;page-count count=",CHAR(34),1+LARGE(N:N,1)-LARGE(N:N,2),CHAR(34),"/&gt;"),INDIRECT(ADDRESS(ROW()-1,13))))</f>
        <v/>
      </c>
      <c r="P1679" s="1">
        <f>IF(ROW()&lt;$S$4+2,IF('XML a procesar'!A1678="",P1678,IF(MID('XML a procesar'!A1678,1,1)="&lt;",P1678,P1678+1)),P1678)</f>
        <v>1</v>
      </c>
    </row>
    <row r="1680" spans="1:16" x14ac:dyDescent="0.25">
      <c r="A1680" s="1" t="str">
        <f>IF('XML a procesar'!A1679&gt;0,'XML a procesar'!A1679,"")</f>
        <v/>
      </c>
      <c r="B1680" s="7">
        <f t="shared" si="297"/>
        <v>0</v>
      </c>
      <c r="C1680" s="1">
        <f t="shared" si="298"/>
        <v>0</v>
      </c>
      <c r="D1680" s="1">
        <f t="shared" si="299"/>
        <v>0</v>
      </c>
      <c r="E1680" s="1">
        <f t="shared" si="300"/>
        <v>0</v>
      </c>
      <c r="F1680" s="1" t="str">
        <f t="shared" ca="1" si="301"/>
        <v/>
      </c>
      <c r="G1680" s="1">
        <f t="shared" ca="1" si="302"/>
        <v>0</v>
      </c>
      <c r="H1680" s="1">
        <f ca="1">IF(AND(G1679&gt;0,G1680&gt;G1679,NOT(ISERROR(MATCH(G1679,D:D,0)))),H1679+1,H1679)</f>
        <v>0</v>
      </c>
      <c r="I1680" s="1">
        <f t="shared" ca="1" si="303"/>
        <v>0</v>
      </c>
      <c r="J1680" s="7" t="str">
        <f t="shared" ca="1" si="304"/>
        <v/>
      </c>
      <c r="K1680" s="1" t="str">
        <f ca="1">IF(J1680="Linea_para_MAIL_creada_por_LuXML",IF(ISERROR(MATCH(INDIRECT(ADDRESS(ROW()-G1680,7)),D:D,0)),J1680,INDIRECT(ADDRESS(MATCH(INDIRECT(ADDRESS(ROW()-G1680,7)),D:D,0),1))),J1680)</f>
        <v/>
      </c>
      <c r="L1680" s="7">
        <f t="shared" ca="1" si="305"/>
        <v>0</v>
      </c>
      <c r="M1680" s="7" t="str">
        <f t="shared" ca="1" si="306"/>
        <v/>
      </c>
      <c r="N1680" s="7">
        <f t="shared" ca="1" si="307"/>
        <v>0</v>
      </c>
      <c r="O1680" s="9" t="str">
        <f ca="1">IF(N1680&gt;-1,INDIRECT(ADDRESS(ROW(),13)),IF(N1680&lt;N1679,CONCATENATE("&lt;page-count count=",CHAR(34),1+LARGE(N:N,1)-LARGE(N:N,2),CHAR(34),"/&gt;"),INDIRECT(ADDRESS(ROW()-1,13))))</f>
        <v/>
      </c>
      <c r="P1680" s="1">
        <f>IF(ROW()&lt;$S$4+2,IF('XML a procesar'!A1679="",P1679,IF(MID('XML a procesar'!A1679,1,1)="&lt;",P1679,P1679+1)),P1679)</f>
        <v>1</v>
      </c>
    </row>
    <row r="1681" spans="1:16" x14ac:dyDescent="0.25">
      <c r="A1681" s="1" t="str">
        <f>IF('XML a procesar'!A1680&gt;0,'XML a procesar'!A1680,"")</f>
        <v/>
      </c>
      <c r="B1681" s="7">
        <f t="shared" si="297"/>
        <v>0</v>
      </c>
      <c r="C1681" s="1">
        <f t="shared" si="298"/>
        <v>0</v>
      </c>
      <c r="D1681" s="1">
        <f t="shared" si="299"/>
        <v>0</v>
      </c>
      <c r="E1681" s="1">
        <f t="shared" si="300"/>
        <v>0</v>
      </c>
      <c r="F1681" s="1" t="str">
        <f t="shared" ca="1" si="301"/>
        <v/>
      </c>
      <c r="G1681" s="1">
        <f t="shared" ca="1" si="302"/>
        <v>0</v>
      </c>
      <c r="H1681" s="1">
        <f ca="1">IF(AND(G1680&gt;0,G1681&gt;G1680,NOT(ISERROR(MATCH(G1680,D:D,0)))),H1680+1,H1680)</f>
        <v>0</v>
      </c>
      <c r="I1681" s="1">
        <f t="shared" ca="1" si="303"/>
        <v>0</v>
      </c>
      <c r="J1681" s="7" t="str">
        <f t="shared" ca="1" si="304"/>
        <v/>
      </c>
      <c r="K1681" s="1" t="str">
        <f ca="1">IF(J1681="Linea_para_MAIL_creada_por_LuXML",IF(ISERROR(MATCH(INDIRECT(ADDRESS(ROW()-G1681,7)),D:D,0)),J1681,INDIRECT(ADDRESS(MATCH(INDIRECT(ADDRESS(ROW()-G1681,7)),D:D,0),1))),J1681)</f>
        <v/>
      </c>
      <c r="L1681" s="7">
        <f t="shared" ca="1" si="305"/>
        <v>0</v>
      </c>
      <c r="M1681" s="7" t="str">
        <f t="shared" ca="1" si="306"/>
        <v/>
      </c>
      <c r="N1681" s="7">
        <f t="shared" ca="1" si="307"/>
        <v>0</v>
      </c>
      <c r="O1681" s="9" t="str">
        <f ca="1">IF(N1681&gt;-1,INDIRECT(ADDRESS(ROW(),13)),IF(N1681&lt;N1680,CONCATENATE("&lt;page-count count=",CHAR(34),1+LARGE(N:N,1)-LARGE(N:N,2),CHAR(34),"/&gt;"),INDIRECT(ADDRESS(ROW()-1,13))))</f>
        <v/>
      </c>
      <c r="P1681" s="1">
        <f>IF(ROW()&lt;$S$4+2,IF('XML a procesar'!A1680="",P1680,IF(MID('XML a procesar'!A1680,1,1)="&lt;",P1680,P1680+1)),P1680)</f>
        <v>1</v>
      </c>
    </row>
    <row r="1682" spans="1:16" x14ac:dyDescent="0.25">
      <c r="A1682" s="1" t="str">
        <f>IF('XML a procesar'!A1681&gt;0,'XML a procesar'!A1681,"")</f>
        <v/>
      </c>
      <c r="B1682" s="7">
        <f t="shared" si="297"/>
        <v>0</v>
      </c>
      <c r="C1682" s="1">
        <f t="shared" si="298"/>
        <v>0</v>
      </c>
      <c r="D1682" s="1">
        <f t="shared" si="299"/>
        <v>0</v>
      </c>
      <c r="E1682" s="1">
        <f t="shared" si="300"/>
        <v>0</v>
      </c>
      <c r="F1682" s="1" t="str">
        <f t="shared" ca="1" si="301"/>
        <v/>
      </c>
      <c r="G1682" s="1">
        <f t="shared" ca="1" si="302"/>
        <v>0</v>
      </c>
      <c r="H1682" s="1">
        <f ca="1">IF(AND(G1681&gt;0,G1682&gt;G1681,NOT(ISERROR(MATCH(G1681,D:D,0)))),H1681+1,H1681)</f>
        <v>0</v>
      </c>
      <c r="I1682" s="1">
        <f t="shared" ca="1" si="303"/>
        <v>0</v>
      </c>
      <c r="J1682" s="7" t="str">
        <f t="shared" ca="1" si="304"/>
        <v/>
      </c>
      <c r="K1682" s="1" t="str">
        <f ca="1">IF(J1682="Linea_para_MAIL_creada_por_LuXML",IF(ISERROR(MATCH(INDIRECT(ADDRESS(ROW()-G1682,7)),D:D,0)),J1682,INDIRECT(ADDRESS(MATCH(INDIRECT(ADDRESS(ROW()-G1682,7)),D:D,0),1))),J1682)</f>
        <v/>
      </c>
      <c r="L1682" s="7">
        <f t="shared" ca="1" si="305"/>
        <v>0</v>
      </c>
      <c r="M1682" s="7" t="str">
        <f t="shared" ca="1" si="306"/>
        <v/>
      </c>
      <c r="N1682" s="7">
        <f t="shared" ca="1" si="307"/>
        <v>0</v>
      </c>
      <c r="O1682" s="9" t="str">
        <f ca="1">IF(N1682&gt;-1,INDIRECT(ADDRESS(ROW(),13)),IF(N1682&lt;N1681,CONCATENATE("&lt;page-count count=",CHAR(34),1+LARGE(N:N,1)-LARGE(N:N,2),CHAR(34),"/&gt;"),INDIRECT(ADDRESS(ROW()-1,13))))</f>
        <v/>
      </c>
      <c r="P1682" s="1">
        <f>IF(ROW()&lt;$S$4+2,IF('XML a procesar'!A1681="",P1681,IF(MID('XML a procesar'!A1681,1,1)="&lt;",P1681,P1681+1)),P1681)</f>
        <v>1</v>
      </c>
    </row>
    <row r="1683" spans="1:16" x14ac:dyDescent="0.25">
      <c r="A1683" s="1" t="str">
        <f>IF('XML a procesar'!A1682&gt;0,'XML a procesar'!A1682,"")</f>
        <v/>
      </c>
      <c r="B1683" s="7">
        <f t="shared" si="297"/>
        <v>0</v>
      </c>
      <c r="C1683" s="1">
        <f t="shared" si="298"/>
        <v>0</v>
      </c>
      <c r="D1683" s="1">
        <f t="shared" si="299"/>
        <v>0</v>
      </c>
      <c r="E1683" s="1">
        <f t="shared" si="300"/>
        <v>0</v>
      </c>
      <c r="F1683" s="1" t="str">
        <f t="shared" ca="1" si="301"/>
        <v/>
      </c>
      <c r="G1683" s="1">
        <f t="shared" ca="1" si="302"/>
        <v>0</v>
      </c>
      <c r="H1683" s="1">
        <f ca="1">IF(AND(G1682&gt;0,G1683&gt;G1682,NOT(ISERROR(MATCH(G1682,D:D,0)))),H1682+1,H1682)</f>
        <v>0</v>
      </c>
      <c r="I1683" s="1">
        <f t="shared" ca="1" si="303"/>
        <v>0</v>
      </c>
      <c r="J1683" s="7" t="str">
        <f t="shared" ca="1" si="304"/>
        <v/>
      </c>
      <c r="K1683" s="1" t="str">
        <f ca="1">IF(J1683="Linea_para_MAIL_creada_por_LuXML",IF(ISERROR(MATCH(INDIRECT(ADDRESS(ROW()-G1683,7)),D:D,0)),J1683,INDIRECT(ADDRESS(MATCH(INDIRECT(ADDRESS(ROW()-G1683,7)),D:D,0),1))),J1683)</f>
        <v/>
      </c>
      <c r="L1683" s="7">
        <f t="shared" ca="1" si="305"/>
        <v>0</v>
      </c>
      <c r="M1683" s="7" t="str">
        <f t="shared" ca="1" si="306"/>
        <v/>
      </c>
      <c r="N1683" s="7">
        <f t="shared" ca="1" si="307"/>
        <v>0</v>
      </c>
      <c r="O1683" s="9" t="str">
        <f ca="1">IF(N1683&gt;-1,INDIRECT(ADDRESS(ROW(),13)),IF(N1683&lt;N1682,CONCATENATE("&lt;page-count count=",CHAR(34),1+LARGE(N:N,1)-LARGE(N:N,2),CHAR(34),"/&gt;"),INDIRECT(ADDRESS(ROW()-1,13))))</f>
        <v/>
      </c>
      <c r="P1683" s="1">
        <f>IF(ROW()&lt;$S$4+2,IF('XML a procesar'!A1682="",P1682,IF(MID('XML a procesar'!A1682,1,1)="&lt;",P1682,P1682+1)),P1682)</f>
        <v>1</v>
      </c>
    </row>
    <row r="1684" spans="1:16" x14ac:dyDescent="0.25">
      <c r="A1684" s="1" t="str">
        <f>IF('XML a procesar'!A1683&gt;0,'XML a procesar'!A1683,"")</f>
        <v/>
      </c>
      <c r="B1684" s="7">
        <f t="shared" si="297"/>
        <v>0</v>
      </c>
      <c r="C1684" s="1">
        <f t="shared" si="298"/>
        <v>0</v>
      </c>
      <c r="D1684" s="1">
        <f t="shared" si="299"/>
        <v>0</v>
      </c>
      <c r="E1684" s="1">
        <f t="shared" si="300"/>
        <v>0</v>
      </c>
      <c r="F1684" s="1" t="str">
        <f t="shared" ca="1" si="301"/>
        <v/>
      </c>
      <c r="G1684" s="1">
        <f t="shared" ca="1" si="302"/>
        <v>0</v>
      </c>
      <c r="H1684" s="1">
        <f ca="1">IF(AND(G1683&gt;0,G1684&gt;G1683,NOT(ISERROR(MATCH(G1683,D:D,0)))),H1683+1,H1683)</f>
        <v>0</v>
      </c>
      <c r="I1684" s="1">
        <f t="shared" ca="1" si="303"/>
        <v>0</v>
      </c>
      <c r="J1684" s="7" t="str">
        <f t="shared" ca="1" si="304"/>
        <v/>
      </c>
      <c r="K1684" s="1" t="str">
        <f ca="1">IF(J1684="Linea_para_MAIL_creada_por_LuXML",IF(ISERROR(MATCH(INDIRECT(ADDRESS(ROW()-G1684,7)),D:D,0)),J1684,INDIRECT(ADDRESS(MATCH(INDIRECT(ADDRESS(ROW()-G1684,7)),D:D,0),1))),J1684)</f>
        <v/>
      </c>
      <c r="L1684" s="7">
        <f t="shared" ca="1" si="305"/>
        <v>0</v>
      </c>
      <c r="M1684" s="7" t="str">
        <f t="shared" ca="1" si="306"/>
        <v/>
      </c>
      <c r="N1684" s="7">
        <f t="shared" ca="1" si="307"/>
        <v>0</v>
      </c>
      <c r="O1684" s="9" t="str">
        <f ca="1">IF(N1684&gt;-1,INDIRECT(ADDRESS(ROW(),13)),IF(N1684&lt;N1683,CONCATENATE("&lt;page-count count=",CHAR(34),1+LARGE(N:N,1)-LARGE(N:N,2),CHAR(34),"/&gt;"),INDIRECT(ADDRESS(ROW()-1,13))))</f>
        <v/>
      </c>
      <c r="P1684" s="1">
        <f>IF(ROW()&lt;$S$4+2,IF('XML a procesar'!A1683="",P1683,IF(MID('XML a procesar'!A1683,1,1)="&lt;",P1683,P1683+1)),P1683)</f>
        <v>1</v>
      </c>
    </row>
    <row r="1685" spans="1:16" x14ac:dyDescent="0.25">
      <c r="A1685" s="1" t="str">
        <f>IF('XML a procesar'!A1684&gt;0,'XML a procesar'!A1684,"")</f>
        <v/>
      </c>
      <c r="B1685" s="7">
        <f t="shared" si="297"/>
        <v>0</v>
      </c>
      <c r="C1685" s="1">
        <f t="shared" si="298"/>
        <v>0</v>
      </c>
      <c r="D1685" s="1">
        <f t="shared" si="299"/>
        <v>0</v>
      </c>
      <c r="E1685" s="1">
        <f t="shared" si="300"/>
        <v>0</v>
      </c>
      <c r="F1685" s="1" t="str">
        <f t="shared" ca="1" si="301"/>
        <v/>
      </c>
      <c r="G1685" s="1">
        <f t="shared" ca="1" si="302"/>
        <v>0</v>
      </c>
      <c r="H1685" s="1">
        <f ca="1">IF(AND(G1684&gt;0,G1685&gt;G1684,NOT(ISERROR(MATCH(G1684,D:D,0)))),H1684+1,H1684)</f>
        <v>0</v>
      </c>
      <c r="I1685" s="1">
        <f t="shared" ca="1" si="303"/>
        <v>0</v>
      </c>
      <c r="J1685" s="7" t="str">
        <f t="shared" ca="1" si="304"/>
        <v/>
      </c>
      <c r="K1685" s="1" t="str">
        <f ca="1">IF(J1685="Linea_para_MAIL_creada_por_LuXML",IF(ISERROR(MATCH(INDIRECT(ADDRESS(ROW()-G1685,7)),D:D,0)),J1685,INDIRECT(ADDRESS(MATCH(INDIRECT(ADDRESS(ROW()-G1685,7)),D:D,0),1))),J1685)</f>
        <v/>
      </c>
      <c r="L1685" s="7">
        <f t="shared" ca="1" si="305"/>
        <v>0</v>
      </c>
      <c r="M1685" s="7" t="str">
        <f t="shared" ca="1" si="306"/>
        <v/>
      </c>
      <c r="N1685" s="7">
        <f t="shared" ca="1" si="307"/>
        <v>0</v>
      </c>
      <c r="O1685" s="9" t="str">
        <f ca="1">IF(N1685&gt;-1,INDIRECT(ADDRESS(ROW(),13)),IF(N1685&lt;N1684,CONCATENATE("&lt;page-count count=",CHAR(34),1+LARGE(N:N,1)-LARGE(N:N,2),CHAR(34),"/&gt;"),INDIRECT(ADDRESS(ROW()-1,13))))</f>
        <v/>
      </c>
      <c r="P1685" s="1">
        <f>IF(ROW()&lt;$S$4+2,IF('XML a procesar'!A1684="",P1684,IF(MID('XML a procesar'!A1684,1,1)="&lt;",P1684,P1684+1)),P1684)</f>
        <v>1</v>
      </c>
    </row>
    <row r="1686" spans="1:16" x14ac:dyDescent="0.25">
      <c r="A1686" s="1" t="str">
        <f>IF('XML a procesar'!A1685&gt;0,'XML a procesar'!A1685,"")</f>
        <v/>
      </c>
      <c r="B1686" s="7">
        <f t="shared" si="297"/>
        <v>0</v>
      </c>
      <c r="C1686" s="1">
        <f t="shared" si="298"/>
        <v>0</v>
      </c>
      <c r="D1686" s="1">
        <f t="shared" si="299"/>
        <v>0</v>
      </c>
      <c r="E1686" s="1">
        <f t="shared" si="300"/>
        <v>0</v>
      </c>
      <c r="F1686" s="1" t="str">
        <f t="shared" ca="1" si="301"/>
        <v/>
      </c>
      <c r="G1686" s="1">
        <f t="shared" ca="1" si="302"/>
        <v>0</v>
      </c>
      <c r="H1686" s="1">
        <f ca="1">IF(AND(G1685&gt;0,G1686&gt;G1685,NOT(ISERROR(MATCH(G1685,D:D,0)))),H1685+1,H1685)</f>
        <v>0</v>
      </c>
      <c r="I1686" s="1">
        <f t="shared" ca="1" si="303"/>
        <v>0</v>
      </c>
      <c r="J1686" s="7" t="str">
        <f t="shared" ca="1" si="304"/>
        <v/>
      </c>
      <c r="K1686" s="1" t="str">
        <f ca="1">IF(J1686="Linea_para_MAIL_creada_por_LuXML",IF(ISERROR(MATCH(INDIRECT(ADDRESS(ROW()-G1686,7)),D:D,0)),J1686,INDIRECT(ADDRESS(MATCH(INDIRECT(ADDRESS(ROW()-G1686,7)),D:D,0),1))),J1686)</f>
        <v/>
      </c>
      <c r="L1686" s="7">
        <f t="shared" ca="1" si="305"/>
        <v>0</v>
      </c>
      <c r="M1686" s="7" t="str">
        <f t="shared" ca="1" si="306"/>
        <v/>
      </c>
      <c r="N1686" s="7">
        <f t="shared" ca="1" si="307"/>
        <v>0</v>
      </c>
      <c r="O1686" s="9" t="str">
        <f ca="1">IF(N1686&gt;-1,INDIRECT(ADDRESS(ROW(),13)),IF(N1686&lt;N1685,CONCATENATE("&lt;page-count count=",CHAR(34),1+LARGE(N:N,1)-LARGE(N:N,2),CHAR(34),"/&gt;"),INDIRECT(ADDRESS(ROW()-1,13))))</f>
        <v/>
      </c>
      <c r="P1686" s="1">
        <f>IF(ROW()&lt;$S$4+2,IF('XML a procesar'!A1685="",P1685,IF(MID('XML a procesar'!A1685,1,1)="&lt;",P1685,P1685+1)),P1685)</f>
        <v>1</v>
      </c>
    </row>
    <row r="1687" spans="1:16" x14ac:dyDescent="0.25">
      <c r="A1687" s="1" t="str">
        <f>IF('XML a procesar'!A1686&gt;0,'XML a procesar'!A1686,"")</f>
        <v/>
      </c>
      <c r="B1687" s="7">
        <f t="shared" si="297"/>
        <v>0</v>
      </c>
      <c r="C1687" s="1">
        <f t="shared" si="298"/>
        <v>0</v>
      </c>
      <c r="D1687" s="1">
        <f t="shared" si="299"/>
        <v>0</v>
      </c>
      <c r="E1687" s="1">
        <f t="shared" si="300"/>
        <v>0</v>
      </c>
      <c r="F1687" s="1" t="str">
        <f t="shared" ca="1" si="301"/>
        <v/>
      </c>
      <c r="G1687" s="1">
        <f t="shared" ca="1" si="302"/>
        <v>0</v>
      </c>
      <c r="H1687" s="1">
        <f ca="1">IF(AND(G1686&gt;0,G1687&gt;G1686,NOT(ISERROR(MATCH(G1686,D:D,0)))),H1686+1,H1686)</f>
        <v>0</v>
      </c>
      <c r="I1687" s="1">
        <f t="shared" ca="1" si="303"/>
        <v>0</v>
      </c>
      <c r="J1687" s="7" t="str">
        <f t="shared" ca="1" si="304"/>
        <v/>
      </c>
      <c r="K1687" s="1" t="str">
        <f ca="1">IF(J1687="Linea_para_MAIL_creada_por_LuXML",IF(ISERROR(MATCH(INDIRECT(ADDRESS(ROW()-G1687,7)),D:D,0)),J1687,INDIRECT(ADDRESS(MATCH(INDIRECT(ADDRESS(ROW()-G1687,7)),D:D,0),1))),J1687)</f>
        <v/>
      </c>
      <c r="L1687" s="7">
        <f t="shared" ca="1" si="305"/>
        <v>0</v>
      </c>
      <c r="M1687" s="7" t="str">
        <f t="shared" ca="1" si="306"/>
        <v/>
      </c>
      <c r="N1687" s="7">
        <f t="shared" ca="1" si="307"/>
        <v>0</v>
      </c>
      <c r="O1687" s="9" t="str">
        <f ca="1">IF(N1687&gt;-1,INDIRECT(ADDRESS(ROW(),13)),IF(N1687&lt;N1686,CONCATENATE("&lt;page-count count=",CHAR(34),1+LARGE(N:N,1)-LARGE(N:N,2),CHAR(34),"/&gt;"),INDIRECT(ADDRESS(ROW()-1,13))))</f>
        <v/>
      </c>
      <c r="P1687" s="1">
        <f>IF(ROW()&lt;$S$4+2,IF('XML a procesar'!A1686="",P1686,IF(MID('XML a procesar'!A1686,1,1)="&lt;",P1686,P1686+1)),P1686)</f>
        <v>1</v>
      </c>
    </row>
    <row r="1688" spans="1:16" x14ac:dyDescent="0.25">
      <c r="A1688" s="1" t="str">
        <f>IF('XML a procesar'!A1687&gt;0,'XML a procesar'!A1687,"")</f>
        <v/>
      </c>
      <c r="B1688" s="7">
        <f t="shared" si="297"/>
        <v>0</v>
      </c>
      <c r="C1688" s="1">
        <f t="shared" si="298"/>
        <v>0</v>
      </c>
      <c r="D1688" s="1">
        <f t="shared" si="299"/>
        <v>0</v>
      </c>
      <c r="E1688" s="1">
        <f t="shared" si="300"/>
        <v>0</v>
      </c>
      <c r="F1688" s="1" t="str">
        <f t="shared" ca="1" si="301"/>
        <v/>
      </c>
      <c r="G1688" s="1">
        <f t="shared" ca="1" si="302"/>
        <v>0</v>
      </c>
      <c r="H1688" s="1">
        <f ca="1">IF(AND(G1687&gt;0,G1688&gt;G1687,NOT(ISERROR(MATCH(G1687,D:D,0)))),H1687+1,H1687)</f>
        <v>0</v>
      </c>
      <c r="I1688" s="1">
        <f t="shared" ca="1" si="303"/>
        <v>0</v>
      </c>
      <c r="J1688" s="7" t="str">
        <f t="shared" ca="1" si="304"/>
        <v/>
      </c>
      <c r="K1688" s="1" t="str">
        <f ca="1">IF(J1688="Linea_para_MAIL_creada_por_LuXML",IF(ISERROR(MATCH(INDIRECT(ADDRESS(ROW()-G1688,7)),D:D,0)),J1688,INDIRECT(ADDRESS(MATCH(INDIRECT(ADDRESS(ROW()-G1688,7)),D:D,0),1))),J1688)</f>
        <v/>
      </c>
      <c r="L1688" s="7">
        <f t="shared" ca="1" si="305"/>
        <v>0</v>
      </c>
      <c r="M1688" s="7" t="str">
        <f t="shared" ca="1" si="306"/>
        <v/>
      </c>
      <c r="N1688" s="7">
        <f t="shared" ca="1" si="307"/>
        <v>0</v>
      </c>
      <c r="O1688" s="9" t="str">
        <f ca="1">IF(N1688&gt;-1,INDIRECT(ADDRESS(ROW(),13)),IF(N1688&lt;N1687,CONCATENATE("&lt;page-count count=",CHAR(34),1+LARGE(N:N,1)-LARGE(N:N,2),CHAR(34),"/&gt;"),INDIRECT(ADDRESS(ROW()-1,13))))</f>
        <v/>
      </c>
      <c r="P1688" s="1">
        <f>IF(ROW()&lt;$S$4+2,IF('XML a procesar'!A1687="",P1687,IF(MID('XML a procesar'!A1687,1,1)="&lt;",P1687,P1687+1)),P1687)</f>
        <v>1</v>
      </c>
    </row>
    <row r="1689" spans="1:16" x14ac:dyDescent="0.25">
      <c r="A1689" s="1" t="str">
        <f>IF('XML a procesar'!A1688&gt;0,'XML a procesar'!A1688,"")</f>
        <v/>
      </c>
      <c r="B1689" s="7">
        <f t="shared" si="297"/>
        <v>0</v>
      </c>
      <c r="C1689" s="1">
        <f t="shared" si="298"/>
        <v>0</v>
      </c>
      <c r="D1689" s="1">
        <f t="shared" si="299"/>
        <v>0</v>
      </c>
      <c r="E1689" s="1">
        <f t="shared" si="300"/>
        <v>0</v>
      </c>
      <c r="F1689" s="1" t="str">
        <f t="shared" ca="1" si="301"/>
        <v/>
      </c>
      <c r="G1689" s="1">
        <f t="shared" ca="1" si="302"/>
        <v>0</v>
      </c>
      <c r="H1689" s="1">
        <f ca="1">IF(AND(G1688&gt;0,G1689&gt;G1688,NOT(ISERROR(MATCH(G1688,D:D,0)))),H1688+1,H1688)</f>
        <v>0</v>
      </c>
      <c r="I1689" s="1">
        <f t="shared" ca="1" si="303"/>
        <v>0</v>
      </c>
      <c r="J1689" s="7" t="str">
        <f t="shared" ca="1" si="304"/>
        <v/>
      </c>
      <c r="K1689" s="1" t="str">
        <f ca="1">IF(J1689="Linea_para_MAIL_creada_por_LuXML",IF(ISERROR(MATCH(INDIRECT(ADDRESS(ROW()-G1689,7)),D:D,0)),J1689,INDIRECT(ADDRESS(MATCH(INDIRECT(ADDRESS(ROW()-G1689,7)),D:D,0),1))),J1689)</f>
        <v/>
      </c>
      <c r="L1689" s="7">
        <f t="shared" ca="1" si="305"/>
        <v>0</v>
      </c>
      <c r="M1689" s="7" t="str">
        <f t="shared" ca="1" si="306"/>
        <v/>
      </c>
      <c r="N1689" s="7">
        <f t="shared" ca="1" si="307"/>
        <v>0</v>
      </c>
      <c r="O1689" s="9" t="str">
        <f ca="1">IF(N1689&gt;-1,INDIRECT(ADDRESS(ROW(),13)),IF(N1689&lt;N1688,CONCATENATE("&lt;page-count count=",CHAR(34),1+LARGE(N:N,1)-LARGE(N:N,2),CHAR(34),"/&gt;"),INDIRECT(ADDRESS(ROW()-1,13))))</f>
        <v/>
      </c>
      <c r="P1689" s="1">
        <f>IF(ROW()&lt;$S$4+2,IF('XML a procesar'!A1688="",P1688,IF(MID('XML a procesar'!A1688,1,1)="&lt;",P1688,P1688+1)),P1688)</f>
        <v>1</v>
      </c>
    </row>
    <row r="1690" spans="1:16" x14ac:dyDescent="0.25">
      <c r="A1690" s="1" t="str">
        <f>IF('XML a procesar'!A1689&gt;0,'XML a procesar'!A1689,"")</f>
        <v/>
      </c>
      <c r="B1690" s="7">
        <f t="shared" si="297"/>
        <v>0</v>
      </c>
      <c r="C1690" s="1">
        <f t="shared" si="298"/>
        <v>0</v>
      </c>
      <c r="D1690" s="1">
        <f t="shared" si="299"/>
        <v>0</v>
      </c>
      <c r="E1690" s="1">
        <f t="shared" si="300"/>
        <v>0</v>
      </c>
      <c r="F1690" s="1" t="str">
        <f t="shared" ca="1" si="301"/>
        <v/>
      </c>
      <c r="G1690" s="1">
        <f t="shared" ca="1" si="302"/>
        <v>0</v>
      </c>
      <c r="H1690" s="1">
        <f ca="1">IF(AND(G1689&gt;0,G1690&gt;G1689,NOT(ISERROR(MATCH(G1689,D:D,0)))),H1689+1,H1689)</f>
        <v>0</v>
      </c>
      <c r="I1690" s="1">
        <f t="shared" ca="1" si="303"/>
        <v>0</v>
      </c>
      <c r="J1690" s="7" t="str">
        <f t="shared" ca="1" si="304"/>
        <v/>
      </c>
      <c r="K1690" s="1" t="str">
        <f ca="1">IF(J1690="Linea_para_MAIL_creada_por_LuXML",IF(ISERROR(MATCH(INDIRECT(ADDRESS(ROW()-G1690,7)),D:D,0)),J1690,INDIRECT(ADDRESS(MATCH(INDIRECT(ADDRESS(ROW()-G1690,7)),D:D,0),1))),J1690)</f>
        <v/>
      </c>
      <c r="L1690" s="7">
        <f t="shared" ca="1" si="305"/>
        <v>0</v>
      </c>
      <c r="M1690" s="7" t="str">
        <f t="shared" ca="1" si="306"/>
        <v/>
      </c>
      <c r="N1690" s="7">
        <f t="shared" ca="1" si="307"/>
        <v>0</v>
      </c>
      <c r="O1690" s="9" t="str">
        <f ca="1">IF(N1690&gt;-1,INDIRECT(ADDRESS(ROW(),13)),IF(N1690&lt;N1689,CONCATENATE("&lt;page-count count=",CHAR(34),1+LARGE(N:N,1)-LARGE(N:N,2),CHAR(34),"/&gt;"),INDIRECT(ADDRESS(ROW()-1,13))))</f>
        <v/>
      </c>
      <c r="P1690" s="1">
        <f>IF(ROW()&lt;$S$4+2,IF('XML a procesar'!A1689="",P1689,IF(MID('XML a procesar'!A1689,1,1)="&lt;",P1689,P1689+1)),P1689)</f>
        <v>1</v>
      </c>
    </row>
    <row r="1691" spans="1:16" x14ac:dyDescent="0.25">
      <c r="A1691" s="1" t="str">
        <f>IF('XML a procesar'!A1690&gt;0,'XML a procesar'!A1690,"")</f>
        <v/>
      </c>
      <c r="B1691" s="7">
        <f t="shared" si="297"/>
        <v>0</v>
      </c>
      <c r="C1691" s="1">
        <f t="shared" si="298"/>
        <v>0</v>
      </c>
      <c r="D1691" s="1">
        <f t="shared" si="299"/>
        <v>0</v>
      </c>
      <c r="E1691" s="1">
        <f t="shared" si="300"/>
        <v>0</v>
      </c>
      <c r="F1691" s="1" t="str">
        <f t="shared" ca="1" si="301"/>
        <v/>
      </c>
      <c r="G1691" s="1">
        <f t="shared" ca="1" si="302"/>
        <v>0</v>
      </c>
      <c r="H1691" s="1">
        <f ca="1">IF(AND(G1690&gt;0,G1691&gt;G1690,NOT(ISERROR(MATCH(G1690,D:D,0)))),H1690+1,H1690)</f>
        <v>0</v>
      </c>
      <c r="I1691" s="1">
        <f t="shared" ca="1" si="303"/>
        <v>0</v>
      </c>
      <c r="J1691" s="7" t="str">
        <f t="shared" ca="1" si="304"/>
        <v/>
      </c>
      <c r="K1691" s="1" t="str">
        <f ca="1">IF(J1691="Linea_para_MAIL_creada_por_LuXML",IF(ISERROR(MATCH(INDIRECT(ADDRESS(ROW()-G1691,7)),D:D,0)),J1691,INDIRECT(ADDRESS(MATCH(INDIRECT(ADDRESS(ROW()-G1691,7)),D:D,0),1))),J1691)</f>
        <v/>
      </c>
      <c r="L1691" s="7">
        <f t="shared" ca="1" si="305"/>
        <v>0</v>
      </c>
      <c r="M1691" s="7" t="str">
        <f t="shared" ca="1" si="306"/>
        <v/>
      </c>
      <c r="N1691" s="7">
        <f t="shared" ca="1" si="307"/>
        <v>0</v>
      </c>
      <c r="O1691" s="9" t="str">
        <f ca="1">IF(N1691&gt;-1,INDIRECT(ADDRESS(ROW(),13)),IF(N1691&lt;N1690,CONCATENATE("&lt;page-count count=",CHAR(34),1+LARGE(N:N,1)-LARGE(N:N,2),CHAR(34),"/&gt;"),INDIRECT(ADDRESS(ROW()-1,13))))</f>
        <v/>
      </c>
      <c r="P1691" s="1">
        <f>IF(ROW()&lt;$S$4+2,IF('XML a procesar'!A1690="",P1690,IF(MID('XML a procesar'!A1690,1,1)="&lt;",P1690,P1690+1)),P1690)</f>
        <v>1</v>
      </c>
    </row>
    <row r="1692" spans="1:16" x14ac:dyDescent="0.25">
      <c r="A1692" s="1" t="str">
        <f>IF('XML a procesar'!A1691&gt;0,'XML a procesar'!A1691,"")</f>
        <v/>
      </c>
      <c r="B1692" s="7">
        <f t="shared" si="297"/>
        <v>0</v>
      </c>
      <c r="C1692" s="1">
        <f t="shared" si="298"/>
        <v>0</v>
      </c>
      <c r="D1692" s="1">
        <f t="shared" si="299"/>
        <v>0</v>
      </c>
      <c r="E1692" s="1">
        <f t="shared" si="300"/>
        <v>0</v>
      </c>
      <c r="F1692" s="1" t="str">
        <f t="shared" ca="1" si="301"/>
        <v/>
      </c>
      <c r="G1692" s="1">
        <f t="shared" ca="1" si="302"/>
        <v>0</v>
      </c>
      <c r="H1692" s="1">
        <f ca="1">IF(AND(G1691&gt;0,G1692&gt;G1691,NOT(ISERROR(MATCH(G1691,D:D,0)))),H1691+1,H1691)</f>
        <v>0</v>
      </c>
      <c r="I1692" s="1">
        <f t="shared" ca="1" si="303"/>
        <v>0</v>
      </c>
      <c r="J1692" s="7" t="str">
        <f t="shared" ca="1" si="304"/>
        <v/>
      </c>
      <c r="K1692" s="1" t="str">
        <f ca="1">IF(J1692="Linea_para_MAIL_creada_por_LuXML",IF(ISERROR(MATCH(INDIRECT(ADDRESS(ROW()-G1692,7)),D:D,0)),J1692,INDIRECT(ADDRESS(MATCH(INDIRECT(ADDRESS(ROW()-G1692,7)),D:D,0),1))),J1692)</f>
        <v/>
      </c>
      <c r="L1692" s="7">
        <f t="shared" ca="1" si="305"/>
        <v>0</v>
      </c>
      <c r="M1692" s="7" t="str">
        <f t="shared" ca="1" si="306"/>
        <v/>
      </c>
      <c r="N1692" s="7">
        <f t="shared" ca="1" si="307"/>
        <v>0</v>
      </c>
      <c r="O1692" s="9" t="str">
        <f ca="1">IF(N1692&gt;-1,INDIRECT(ADDRESS(ROW(),13)),IF(N1692&lt;N1691,CONCATENATE("&lt;page-count count=",CHAR(34),1+LARGE(N:N,1)-LARGE(N:N,2),CHAR(34),"/&gt;"),INDIRECT(ADDRESS(ROW()-1,13))))</f>
        <v/>
      </c>
      <c r="P1692" s="1">
        <f>IF(ROW()&lt;$S$4+2,IF('XML a procesar'!A1691="",P1691,IF(MID('XML a procesar'!A1691,1,1)="&lt;",P1691,P1691+1)),P1691)</f>
        <v>1</v>
      </c>
    </row>
    <row r="1693" spans="1:16" x14ac:dyDescent="0.25">
      <c r="A1693" s="1" t="str">
        <f>IF('XML a procesar'!A1692&gt;0,'XML a procesar'!A1692,"")</f>
        <v/>
      </c>
      <c r="B1693" s="7">
        <f t="shared" si="297"/>
        <v>0</v>
      </c>
      <c r="C1693" s="1">
        <f t="shared" si="298"/>
        <v>0</v>
      </c>
      <c r="D1693" s="1">
        <f t="shared" si="299"/>
        <v>0</v>
      </c>
      <c r="E1693" s="1">
        <f t="shared" si="300"/>
        <v>0</v>
      </c>
      <c r="F1693" s="1" t="str">
        <f t="shared" ca="1" si="301"/>
        <v/>
      </c>
      <c r="G1693" s="1">
        <f t="shared" ca="1" si="302"/>
        <v>0</v>
      </c>
      <c r="H1693" s="1">
        <f ca="1">IF(AND(G1692&gt;0,G1693&gt;G1692,NOT(ISERROR(MATCH(G1692,D:D,0)))),H1692+1,H1692)</f>
        <v>0</v>
      </c>
      <c r="I1693" s="1">
        <f t="shared" ca="1" si="303"/>
        <v>0</v>
      </c>
      <c r="J1693" s="7" t="str">
        <f t="shared" ca="1" si="304"/>
        <v/>
      </c>
      <c r="K1693" s="1" t="str">
        <f ca="1">IF(J1693="Linea_para_MAIL_creada_por_LuXML",IF(ISERROR(MATCH(INDIRECT(ADDRESS(ROW()-G1693,7)),D:D,0)),J1693,INDIRECT(ADDRESS(MATCH(INDIRECT(ADDRESS(ROW()-G1693,7)),D:D,0),1))),J1693)</f>
        <v/>
      </c>
      <c r="L1693" s="7">
        <f t="shared" ca="1" si="305"/>
        <v>0</v>
      </c>
      <c r="M1693" s="7" t="str">
        <f t="shared" ca="1" si="306"/>
        <v/>
      </c>
      <c r="N1693" s="7">
        <f t="shared" ca="1" si="307"/>
        <v>0</v>
      </c>
      <c r="O1693" s="9" t="str">
        <f ca="1">IF(N1693&gt;-1,INDIRECT(ADDRESS(ROW(),13)),IF(N1693&lt;N1692,CONCATENATE("&lt;page-count count=",CHAR(34),1+LARGE(N:N,1)-LARGE(N:N,2),CHAR(34),"/&gt;"),INDIRECT(ADDRESS(ROW()-1,13))))</f>
        <v/>
      </c>
      <c r="P1693" s="1">
        <f>IF(ROW()&lt;$S$4+2,IF('XML a procesar'!A1692="",P1692,IF(MID('XML a procesar'!A1692,1,1)="&lt;",P1692,P1692+1)),P1692)</f>
        <v>1</v>
      </c>
    </row>
    <row r="1694" spans="1:16" x14ac:dyDescent="0.25">
      <c r="A1694" s="1" t="str">
        <f>IF('XML a procesar'!A1693&gt;0,'XML a procesar'!A1693,"")</f>
        <v/>
      </c>
      <c r="B1694" s="7">
        <f t="shared" si="297"/>
        <v>0</v>
      </c>
      <c r="C1694" s="1">
        <f t="shared" si="298"/>
        <v>0</v>
      </c>
      <c r="D1694" s="1">
        <f t="shared" si="299"/>
        <v>0</v>
      </c>
      <c r="E1694" s="1">
        <f t="shared" si="300"/>
        <v>0</v>
      </c>
      <c r="F1694" s="1" t="str">
        <f t="shared" ca="1" si="301"/>
        <v/>
      </c>
      <c r="G1694" s="1">
        <f t="shared" ca="1" si="302"/>
        <v>0</v>
      </c>
      <c r="H1694" s="1">
        <f ca="1">IF(AND(G1693&gt;0,G1694&gt;G1693,NOT(ISERROR(MATCH(G1693,D:D,0)))),H1693+1,H1693)</f>
        <v>0</v>
      </c>
      <c r="I1694" s="1">
        <f t="shared" ca="1" si="303"/>
        <v>0</v>
      </c>
      <c r="J1694" s="7" t="str">
        <f t="shared" ca="1" si="304"/>
        <v/>
      </c>
      <c r="K1694" s="1" t="str">
        <f ca="1">IF(J1694="Linea_para_MAIL_creada_por_LuXML",IF(ISERROR(MATCH(INDIRECT(ADDRESS(ROW()-G1694,7)),D:D,0)),J1694,INDIRECT(ADDRESS(MATCH(INDIRECT(ADDRESS(ROW()-G1694,7)),D:D,0),1))),J1694)</f>
        <v/>
      </c>
      <c r="L1694" s="7">
        <f t="shared" ca="1" si="305"/>
        <v>0</v>
      </c>
      <c r="M1694" s="7" t="str">
        <f t="shared" ca="1" si="306"/>
        <v/>
      </c>
      <c r="N1694" s="7">
        <f t="shared" ca="1" si="307"/>
        <v>0</v>
      </c>
      <c r="O1694" s="9" t="str">
        <f ca="1">IF(N1694&gt;-1,INDIRECT(ADDRESS(ROW(),13)),IF(N1694&lt;N1693,CONCATENATE("&lt;page-count count=",CHAR(34),1+LARGE(N:N,1)-LARGE(N:N,2),CHAR(34),"/&gt;"),INDIRECT(ADDRESS(ROW()-1,13))))</f>
        <v/>
      </c>
      <c r="P1694" s="1">
        <f>IF(ROW()&lt;$S$4+2,IF('XML a procesar'!A1693="",P1693,IF(MID('XML a procesar'!A1693,1,1)="&lt;",P1693,P1693+1)),P1693)</f>
        <v>1</v>
      </c>
    </row>
    <row r="1695" spans="1:16" x14ac:dyDescent="0.25">
      <c r="A1695" s="1" t="str">
        <f>IF('XML a procesar'!A1694&gt;0,'XML a procesar'!A1694,"")</f>
        <v/>
      </c>
      <c r="B1695" s="7">
        <f t="shared" si="297"/>
        <v>0</v>
      </c>
      <c r="C1695" s="1">
        <f t="shared" si="298"/>
        <v>0</v>
      </c>
      <c r="D1695" s="1">
        <f t="shared" si="299"/>
        <v>0</v>
      </c>
      <c r="E1695" s="1">
        <f t="shared" si="300"/>
        <v>0</v>
      </c>
      <c r="F1695" s="1" t="str">
        <f t="shared" ca="1" si="301"/>
        <v/>
      </c>
      <c r="G1695" s="1">
        <f t="shared" ca="1" si="302"/>
        <v>0</v>
      </c>
      <c r="H1695" s="1">
        <f ca="1">IF(AND(G1694&gt;0,G1695&gt;G1694,NOT(ISERROR(MATCH(G1694,D:D,0)))),H1694+1,H1694)</f>
        <v>0</v>
      </c>
      <c r="I1695" s="1">
        <f t="shared" ca="1" si="303"/>
        <v>0</v>
      </c>
      <c r="J1695" s="7" t="str">
        <f t="shared" ca="1" si="304"/>
        <v/>
      </c>
      <c r="K1695" s="1" t="str">
        <f ca="1">IF(J1695="Linea_para_MAIL_creada_por_LuXML",IF(ISERROR(MATCH(INDIRECT(ADDRESS(ROW()-G1695,7)),D:D,0)),J1695,INDIRECT(ADDRESS(MATCH(INDIRECT(ADDRESS(ROW()-G1695,7)),D:D,0),1))),J1695)</f>
        <v/>
      </c>
      <c r="L1695" s="7">
        <f t="shared" ca="1" si="305"/>
        <v>0</v>
      </c>
      <c r="M1695" s="7" t="str">
        <f t="shared" ca="1" si="306"/>
        <v/>
      </c>
      <c r="N1695" s="7">
        <f t="shared" ca="1" si="307"/>
        <v>0</v>
      </c>
      <c r="O1695" s="9" t="str">
        <f ca="1">IF(N1695&gt;-1,INDIRECT(ADDRESS(ROW(),13)),IF(N1695&lt;N1694,CONCATENATE("&lt;page-count count=",CHAR(34),1+LARGE(N:N,1)-LARGE(N:N,2),CHAR(34),"/&gt;"),INDIRECT(ADDRESS(ROW()-1,13))))</f>
        <v/>
      </c>
      <c r="P1695" s="1">
        <f>IF(ROW()&lt;$S$4+2,IF('XML a procesar'!A1694="",P1694,IF(MID('XML a procesar'!A1694,1,1)="&lt;",P1694,P1694+1)),P1694)</f>
        <v>1</v>
      </c>
    </row>
    <row r="1696" spans="1:16" x14ac:dyDescent="0.25">
      <c r="A1696" s="1" t="str">
        <f>IF('XML a procesar'!A1695&gt;0,'XML a procesar'!A1695,"")</f>
        <v/>
      </c>
      <c r="B1696" s="7">
        <f t="shared" si="297"/>
        <v>0</v>
      </c>
      <c r="C1696" s="1">
        <f t="shared" si="298"/>
        <v>0</v>
      </c>
      <c r="D1696" s="1">
        <f t="shared" si="299"/>
        <v>0</v>
      </c>
      <c r="E1696" s="1">
        <f t="shared" si="300"/>
        <v>0</v>
      </c>
      <c r="F1696" s="1" t="str">
        <f t="shared" ca="1" si="301"/>
        <v/>
      </c>
      <c r="G1696" s="1">
        <f t="shared" ca="1" si="302"/>
        <v>0</v>
      </c>
      <c r="H1696" s="1">
        <f ca="1">IF(AND(G1695&gt;0,G1696&gt;G1695,NOT(ISERROR(MATCH(G1695,D:D,0)))),H1695+1,H1695)</f>
        <v>0</v>
      </c>
      <c r="I1696" s="1">
        <f t="shared" ca="1" si="303"/>
        <v>0</v>
      </c>
      <c r="J1696" s="7" t="str">
        <f t="shared" ca="1" si="304"/>
        <v/>
      </c>
      <c r="K1696" s="1" t="str">
        <f ca="1">IF(J1696="Linea_para_MAIL_creada_por_LuXML",IF(ISERROR(MATCH(INDIRECT(ADDRESS(ROW()-G1696,7)),D:D,0)),J1696,INDIRECT(ADDRESS(MATCH(INDIRECT(ADDRESS(ROW()-G1696,7)),D:D,0),1))),J1696)</f>
        <v/>
      </c>
      <c r="L1696" s="7">
        <f t="shared" ca="1" si="305"/>
        <v>0</v>
      </c>
      <c r="M1696" s="7" t="str">
        <f t="shared" ca="1" si="306"/>
        <v/>
      </c>
      <c r="N1696" s="7">
        <f t="shared" ca="1" si="307"/>
        <v>0</v>
      </c>
      <c r="O1696" s="9" t="str">
        <f ca="1">IF(N1696&gt;-1,INDIRECT(ADDRESS(ROW(),13)),IF(N1696&lt;N1695,CONCATENATE("&lt;page-count count=",CHAR(34),1+LARGE(N:N,1)-LARGE(N:N,2),CHAR(34),"/&gt;"),INDIRECT(ADDRESS(ROW()-1,13))))</f>
        <v/>
      </c>
      <c r="P1696" s="1">
        <f>IF(ROW()&lt;$S$4+2,IF('XML a procesar'!A1695="",P1695,IF(MID('XML a procesar'!A1695,1,1)="&lt;",P1695,P1695+1)),P1695)</f>
        <v>1</v>
      </c>
    </row>
    <row r="1697" spans="1:16" x14ac:dyDescent="0.25">
      <c r="A1697" s="1" t="str">
        <f>IF('XML a procesar'!A1696&gt;0,'XML a procesar'!A1696,"")</f>
        <v/>
      </c>
      <c r="B1697" s="7">
        <f t="shared" si="297"/>
        <v>0</v>
      </c>
      <c r="C1697" s="1">
        <f t="shared" si="298"/>
        <v>0</v>
      </c>
      <c r="D1697" s="1">
        <f t="shared" si="299"/>
        <v>0</v>
      </c>
      <c r="E1697" s="1">
        <f t="shared" si="300"/>
        <v>0</v>
      </c>
      <c r="F1697" s="1" t="str">
        <f t="shared" ca="1" si="301"/>
        <v/>
      </c>
      <c r="G1697" s="1">
        <f t="shared" ca="1" si="302"/>
        <v>0</v>
      </c>
      <c r="H1697" s="1">
        <f ca="1">IF(AND(G1696&gt;0,G1697&gt;G1696,NOT(ISERROR(MATCH(G1696,D:D,0)))),H1696+1,H1696)</f>
        <v>0</v>
      </c>
      <c r="I1697" s="1">
        <f t="shared" ca="1" si="303"/>
        <v>0</v>
      </c>
      <c r="J1697" s="7" t="str">
        <f t="shared" ca="1" si="304"/>
        <v/>
      </c>
      <c r="K1697" s="1" t="str">
        <f ca="1">IF(J1697="Linea_para_MAIL_creada_por_LuXML",IF(ISERROR(MATCH(INDIRECT(ADDRESS(ROW()-G1697,7)),D:D,0)),J1697,INDIRECT(ADDRESS(MATCH(INDIRECT(ADDRESS(ROW()-G1697,7)),D:D,0),1))),J1697)</f>
        <v/>
      </c>
      <c r="L1697" s="7">
        <f t="shared" ca="1" si="305"/>
        <v>0</v>
      </c>
      <c r="M1697" s="7" t="str">
        <f t="shared" ca="1" si="306"/>
        <v/>
      </c>
      <c r="N1697" s="7">
        <f t="shared" ca="1" si="307"/>
        <v>0</v>
      </c>
      <c r="O1697" s="9" t="str">
        <f ca="1">IF(N1697&gt;-1,INDIRECT(ADDRESS(ROW(),13)),IF(N1697&lt;N1696,CONCATENATE("&lt;page-count count=",CHAR(34),1+LARGE(N:N,1)-LARGE(N:N,2),CHAR(34),"/&gt;"),INDIRECT(ADDRESS(ROW()-1,13))))</f>
        <v/>
      </c>
      <c r="P1697" s="1">
        <f>IF(ROW()&lt;$S$4+2,IF('XML a procesar'!A1696="",P1696,IF(MID('XML a procesar'!A1696,1,1)="&lt;",P1696,P1696+1)),P1696)</f>
        <v>1</v>
      </c>
    </row>
    <row r="1698" spans="1:16" x14ac:dyDescent="0.25">
      <c r="A1698" s="1" t="str">
        <f>IF('XML a procesar'!A1697&gt;0,'XML a procesar'!A1697,"")</f>
        <v/>
      </c>
      <c r="B1698" s="7">
        <f t="shared" si="297"/>
        <v>0</v>
      </c>
      <c r="C1698" s="1">
        <f t="shared" si="298"/>
        <v>0</v>
      </c>
      <c r="D1698" s="1">
        <f t="shared" si="299"/>
        <v>0</v>
      </c>
      <c r="E1698" s="1">
        <f t="shared" si="300"/>
        <v>0</v>
      </c>
      <c r="F1698" s="1" t="str">
        <f t="shared" ca="1" si="301"/>
        <v/>
      </c>
      <c r="G1698" s="1">
        <f t="shared" ca="1" si="302"/>
        <v>0</v>
      </c>
      <c r="H1698" s="1">
        <f ca="1">IF(AND(G1697&gt;0,G1698&gt;G1697,NOT(ISERROR(MATCH(G1697,D:D,0)))),H1697+1,H1697)</f>
        <v>0</v>
      </c>
      <c r="I1698" s="1">
        <f t="shared" ca="1" si="303"/>
        <v>0</v>
      </c>
      <c r="J1698" s="7" t="str">
        <f t="shared" ca="1" si="304"/>
        <v/>
      </c>
      <c r="K1698" s="1" t="str">
        <f ca="1">IF(J1698="Linea_para_MAIL_creada_por_LuXML",IF(ISERROR(MATCH(INDIRECT(ADDRESS(ROW()-G1698,7)),D:D,0)),J1698,INDIRECT(ADDRESS(MATCH(INDIRECT(ADDRESS(ROW()-G1698,7)),D:D,0),1))),J1698)</f>
        <v/>
      </c>
      <c r="L1698" s="7">
        <f t="shared" ca="1" si="305"/>
        <v>0</v>
      </c>
      <c r="M1698" s="7" t="str">
        <f t="shared" ca="1" si="306"/>
        <v/>
      </c>
      <c r="N1698" s="7">
        <f t="shared" ca="1" si="307"/>
        <v>0</v>
      </c>
      <c r="O1698" s="9" t="str">
        <f ca="1">IF(N1698&gt;-1,INDIRECT(ADDRESS(ROW(),13)),IF(N1698&lt;N1697,CONCATENATE("&lt;page-count count=",CHAR(34),1+LARGE(N:N,1)-LARGE(N:N,2),CHAR(34),"/&gt;"),INDIRECT(ADDRESS(ROW()-1,13))))</f>
        <v/>
      </c>
      <c r="P1698" s="1">
        <f>IF(ROW()&lt;$S$4+2,IF('XML a procesar'!A1697="",P1697,IF(MID('XML a procesar'!A1697,1,1)="&lt;",P1697,P1697+1)),P1697)</f>
        <v>1</v>
      </c>
    </row>
    <row r="1699" spans="1:16" x14ac:dyDescent="0.25">
      <c r="A1699" s="1" t="str">
        <f>IF('XML a procesar'!A1698&gt;0,'XML a procesar'!A1698,"")</f>
        <v/>
      </c>
      <c r="B1699" s="7">
        <f t="shared" si="297"/>
        <v>0</v>
      </c>
      <c r="C1699" s="1">
        <f t="shared" si="298"/>
        <v>0</v>
      </c>
      <c r="D1699" s="1">
        <f t="shared" si="299"/>
        <v>0</v>
      </c>
      <c r="E1699" s="1">
        <f t="shared" si="300"/>
        <v>0</v>
      </c>
      <c r="F1699" s="1" t="str">
        <f t="shared" ca="1" si="301"/>
        <v/>
      </c>
      <c r="G1699" s="1">
        <f t="shared" ca="1" si="302"/>
        <v>0</v>
      </c>
      <c r="H1699" s="1">
        <f ca="1">IF(AND(G1698&gt;0,G1699&gt;G1698,NOT(ISERROR(MATCH(G1698,D:D,0)))),H1698+1,H1698)</f>
        <v>0</v>
      </c>
      <c r="I1699" s="1">
        <f t="shared" ca="1" si="303"/>
        <v>0</v>
      </c>
      <c r="J1699" s="7" t="str">
        <f t="shared" ca="1" si="304"/>
        <v/>
      </c>
      <c r="K1699" s="1" t="str">
        <f ca="1">IF(J1699="Linea_para_MAIL_creada_por_LuXML",IF(ISERROR(MATCH(INDIRECT(ADDRESS(ROW()-G1699,7)),D:D,0)),J1699,INDIRECT(ADDRESS(MATCH(INDIRECT(ADDRESS(ROW()-G1699,7)),D:D,0),1))),J1699)</f>
        <v/>
      </c>
      <c r="L1699" s="7">
        <f t="shared" ca="1" si="305"/>
        <v>0</v>
      </c>
      <c r="M1699" s="7" t="str">
        <f t="shared" ca="1" si="306"/>
        <v/>
      </c>
      <c r="N1699" s="7">
        <f t="shared" ca="1" si="307"/>
        <v>0</v>
      </c>
      <c r="O1699" s="9" t="str">
        <f ca="1">IF(N1699&gt;-1,INDIRECT(ADDRESS(ROW(),13)),IF(N1699&lt;N1698,CONCATENATE("&lt;page-count count=",CHAR(34),1+LARGE(N:N,1)-LARGE(N:N,2),CHAR(34),"/&gt;"),INDIRECT(ADDRESS(ROW()-1,13))))</f>
        <v/>
      </c>
      <c r="P1699" s="1">
        <f>IF(ROW()&lt;$S$4+2,IF('XML a procesar'!A1698="",P1698,IF(MID('XML a procesar'!A1698,1,1)="&lt;",P1698,P1698+1)),P1698)</f>
        <v>1</v>
      </c>
    </row>
    <row r="1700" spans="1:16" x14ac:dyDescent="0.25">
      <c r="A1700" s="1" t="str">
        <f>IF('XML a procesar'!A1699&gt;0,'XML a procesar'!A1699,"")</f>
        <v/>
      </c>
      <c r="B1700" s="7">
        <f t="shared" si="297"/>
        <v>0</v>
      </c>
      <c r="C1700" s="1">
        <f t="shared" si="298"/>
        <v>0</v>
      </c>
      <c r="D1700" s="1">
        <f t="shared" si="299"/>
        <v>0</v>
      </c>
      <c r="E1700" s="1">
        <f t="shared" si="300"/>
        <v>0</v>
      </c>
      <c r="F1700" s="1" t="str">
        <f t="shared" ca="1" si="301"/>
        <v/>
      </c>
      <c r="G1700" s="1">
        <f t="shared" ca="1" si="302"/>
        <v>0</v>
      </c>
      <c r="H1700" s="1">
        <f ca="1">IF(AND(G1699&gt;0,G1700&gt;G1699,NOT(ISERROR(MATCH(G1699,D:D,0)))),H1699+1,H1699)</f>
        <v>0</v>
      </c>
      <c r="I1700" s="1">
        <f t="shared" ca="1" si="303"/>
        <v>0</v>
      </c>
      <c r="J1700" s="7" t="str">
        <f t="shared" ca="1" si="304"/>
        <v/>
      </c>
      <c r="K1700" s="1" t="str">
        <f ca="1">IF(J1700="Linea_para_MAIL_creada_por_LuXML",IF(ISERROR(MATCH(INDIRECT(ADDRESS(ROW()-G1700,7)),D:D,0)),J1700,INDIRECT(ADDRESS(MATCH(INDIRECT(ADDRESS(ROW()-G1700,7)),D:D,0),1))),J1700)</f>
        <v/>
      </c>
      <c r="L1700" s="7">
        <f t="shared" ca="1" si="305"/>
        <v>0</v>
      </c>
      <c r="M1700" s="7" t="str">
        <f t="shared" ca="1" si="306"/>
        <v/>
      </c>
      <c r="N1700" s="7">
        <f t="shared" ca="1" si="307"/>
        <v>0</v>
      </c>
      <c r="O1700" s="9" t="str">
        <f ca="1">IF(N1700&gt;-1,INDIRECT(ADDRESS(ROW(),13)),IF(N1700&lt;N1699,CONCATENATE("&lt;page-count count=",CHAR(34),1+LARGE(N:N,1)-LARGE(N:N,2),CHAR(34),"/&gt;"),INDIRECT(ADDRESS(ROW()-1,13))))</f>
        <v/>
      </c>
      <c r="P1700" s="1">
        <f>IF(ROW()&lt;$S$4+2,IF('XML a procesar'!A1699="",P1699,IF(MID('XML a procesar'!A1699,1,1)="&lt;",P1699,P1699+1)),P1699)</f>
        <v>1</v>
      </c>
    </row>
    <row r="1701" spans="1:16" x14ac:dyDescent="0.25">
      <c r="A1701" s="1" t="str">
        <f>IF('XML a procesar'!A1700&gt;0,'XML a procesar'!A1700,"")</f>
        <v/>
      </c>
      <c r="B1701" s="7">
        <f t="shared" si="297"/>
        <v>0</v>
      </c>
      <c r="C1701" s="1">
        <f t="shared" si="298"/>
        <v>0</v>
      </c>
      <c r="D1701" s="1">
        <f t="shared" si="299"/>
        <v>0</v>
      </c>
      <c r="E1701" s="1">
        <f t="shared" si="300"/>
        <v>0</v>
      </c>
      <c r="F1701" s="1" t="str">
        <f t="shared" ca="1" si="301"/>
        <v/>
      </c>
      <c r="G1701" s="1">
        <f t="shared" ca="1" si="302"/>
        <v>0</v>
      </c>
      <c r="H1701" s="1">
        <f ca="1">IF(AND(G1700&gt;0,G1701&gt;G1700,NOT(ISERROR(MATCH(G1700,D:D,0)))),H1700+1,H1700)</f>
        <v>0</v>
      </c>
      <c r="I1701" s="1">
        <f t="shared" ca="1" si="303"/>
        <v>0</v>
      </c>
      <c r="J1701" s="7" t="str">
        <f t="shared" ca="1" si="304"/>
        <v/>
      </c>
      <c r="K1701" s="1" t="str">
        <f ca="1">IF(J1701="Linea_para_MAIL_creada_por_LuXML",IF(ISERROR(MATCH(INDIRECT(ADDRESS(ROW()-G1701,7)),D:D,0)),J1701,INDIRECT(ADDRESS(MATCH(INDIRECT(ADDRESS(ROW()-G1701,7)),D:D,0),1))),J1701)</f>
        <v/>
      </c>
      <c r="L1701" s="7">
        <f t="shared" ca="1" si="305"/>
        <v>0</v>
      </c>
      <c r="M1701" s="7" t="str">
        <f t="shared" ca="1" si="306"/>
        <v/>
      </c>
      <c r="N1701" s="7">
        <f t="shared" ca="1" si="307"/>
        <v>0</v>
      </c>
      <c r="O1701" s="9" t="str">
        <f ca="1">IF(N1701&gt;-1,INDIRECT(ADDRESS(ROW(),13)),IF(N1701&lt;N1700,CONCATENATE("&lt;page-count count=",CHAR(34),1+LARGE(N:N,1)-LARGE(N:N,2),CHAR(34),"/&gt;"),INDIRECT(ADDRESS(ROW()-1,13))))</f>
        <v/>
      </c>
      <c r="P1701" s="1">
        <f>IF(ROW()&lt;$S$4+2,IF('XML a procesar'!A1700="",P1700,IF(MID('XML a procesar'!A1700,1,1)="&lt;",P1700,P1700+1)),P1700)</f>
        <v>1</v>
      </c>
    </row>
    <row r="1702" spans="1:16" x14ac:dyDescent="0.25">
      <c r="A1702" s="1" t="str">
        <f>IF('XML a procesar'!A1701&gt;0,'XML a procesar'!A1701,"")</f>
        <v/>
      </c>
      <c r="B1702" s="7">
        <f t="shared" si="297"/>
        <v>0</v>
      </c>
      <c r="C1702" s="1">
        <f t="shared" si="298"/>
        <v>0</v>
      </c>
      <c r="D1702" s="1">
        <f t="shared" si="299"/>
        <v>0</v>
      </c>
      <c r="E1702" s="1">
        <f t="shared" si="300"/>
        <v>0</v>
      </c>
      <c r="F1702" s="1" t="str">
        <f t="shared" ca="1" si="301"/>
        <v/>
      </c>
      <c r="G1702" s="1">
        <f t="shared" ca="1" si="302"/>
        <v>0</v>
      </c>
      <c r="H1702" s="1">
        <f ca="1">IF(AND(G1701&gt;0,G1702&gt;G1701,NOT(ISERROR(MATCH(G1701,D:D,0)))),H1701+1,H1701)</f>
        <v>0</v>
      </c>
      <c r="I1702" s="1">
        <f t="shared" ca="1" si="303"/>
        <v>0</v>
      </c>
      <c r="J1702" s="7" t="str">
        <f t="shared" ca="1" si="304"/>
        <v/>
      </c>
      <c r="K1702" s="1" t="str">
        <f ca="1">IF(J1702="Linea_para_MAIL_creada_por_LuXML",IF(ISERROR(MATCH(INDIRECT(ADDRESS(ROW()-G1702,7)),D:D,0)),J1702,INDIRECT(ADDRESS(MATCH(INDIRECT(ADDRESS(ROW()-G1702,7)),D:D,0),1))),J1702)</f>
        <v/>
      </c>
      <c r="L1702" s="7">
        <f t="shared" ca="1" si="305"/>
        <v>0</v>
      </c>
      <c r="M1702" s="7" t="str">
        <f t="shared" ca="1" si="306"/>
        <v/>
      </c>
      <c r="N1702" s="7">
        <f t="shared" ca="1" si="307"/>
        <v>0</v>
      </c>
      <c r="O1702" s="9" t="str">
        <f ca="1">IF(N1702&gt;-1,INDIRECT(ADDRESS(ROW(),13)),IF(N1702&lt;N1701,CONCATENATE("&lt;page-count count=",CHAR(34),1+LARGE(N:N,1)-LARGE(N:N,2),CHAR(34),"/&gt;"),INDIRECT(ADDRESS(ROW()-1,13))))</f>
        <v/>
      </c>
      <c r="P1702" s="1">
        <f>IF(ROW()&lt;$S$4+2,IF('XML a procesar'!A1701="",P1701,IF(MID('XML a procesar'!A1701,1,1)="&lt;",P1701,P1701+1)),P1701)</f>
        <v>1</v>
      </c>
    </row>
    <row r="1703" spans="1:16" x14ac:dyDescent="0.25">
      <c r="A1703" s="1" t="str">
        <f>IF('XML a procesar'!A1702&gt;0,'XML a procesar'!A1702,"")</f>
        <v/>
      </c>
      <c r="B1703" s="7">
        <f t="shared" si="297"/>
        <v>0</v>
      </c>
      <c r="C1703" s="1">
        <f t="shared" si="298"/>
        <v>0</v>
      </c>
      <c r="D1703" s="1">
        <f t="shared" si="299"/>
        <v>0</v>
      </c>
      <c r="E1703" s="1">
        <f t="shared" si="300"/>
        <v>0</v>
      </c>
      <c r="F1703" s="1" t="str">
        <f t="shared" ca="1" si="301"/>
        <v/>
      </c>
      <c r="G1703" s="1">
        <f t="shared" ca="1" si="302"/>
        <v>0</v>
      </c>
      <c r="H1703" s="1">
        <f ca="1">IF(AND(G1702&gt;0,G1703&gt;G1702,NOT(ISERROR(MATCH(G1702,D:D,0)))),H1702+1,H1702)</f>
        <v>0</v>
      </c>
      <c r="I1703" s="1">
        <f t="shared" ca="1" si="303"/>
        <v>0</v>
      </c>
      <c r="J1703" s="7" t="str">
        <f t="shared" ca="1" si="304"/>
        <v/>
      </c>
      <c r="K1703" s="1" t="str">
        <f ca="1">IF(J1703="Linea_para_MAIL_creada_por_LuXML",IF(ISERROR(MATCH(INDIRECT(ADDRESS(ROW()-G1703,7)),D:D,0)),J1703,INDIRECT(ADDRESS(MATCH(INDIRECT(ADDRESS(ROW()-G1703,7)),D:D,0),1))),J1703)</f>
        <v/>
      </c>
      <c r="L1703" s="7">
        <f t="shared" ca="1" si="305"/>
        <v>0</v>
      </c>
      <c r="M1703" s="7" t="str">
        <f t="shared" ca="1" si="306"/>
        <v/>
      </c>
      <c r="N1703" s="7">
        <f t="shared" ca="1" si="307"/>
        <v>0</v>
      </c>
      <c r="O1703" s="9" t="str">
        <f ca="1">IF(N1703&gt;-1,INDIRECT(ADDRESS(ROW(),13)),IF(N1703&lt;N1702,CONCATENATE("&lt;page-count count=",CHAR(34),1+LARGE(N:N,1)-LARGE(N:N,2),CHAR(34),"/&gt;"),INDIRECT(ADDRESS(ROW()-1,13))))</f>
        <v/>
      </c>
      <c r="P1703" s="1">
        <f>IF(ROW()&lt;$S$4+2,IF('XML a procesar'!A1702="",P1702,IF(MID('XML a procesar'!A1702,1,1)="&lt;",P1702,P1702+1)),P1702)</f>
        <v>1</v>
      </c>
    </row>
    <row r="1704" spans="1:16" x14ac:dyDescent="0.25">
      <c r="A1704" s="1" t="str">
        <f>IF('XML a procesar'!A1703&gt;0,'XML a procesar'!A1703,"")</f>
        <v/>
      </c>
      <c r="B1704" s="7">
        <f t="shared" si="297"/>
        <v>0</v>
      </c>
      <c r="C1704" s="1">
        <f t="shared" si="298"/>
        <v>0</v>
      </c>
      <c r="D1704" s="1">
        <f t="shared" si="299"/>
        <v>0</v>
      </c>
      <c r="E1704" s="1">
        <f t="shared" si="300"/>
        <v>0</v>
      </c>
      <c r="F1704" s="1" t="str">
        <f t="shared" ca="1" si="301"/>
        <v/>
      </c>
      <c r="G1704" s="1">
        <f t="shared" ca="1" si="302"/>
        <v>0</v>
      </c>
      <c r="H1704" s="1">
        <f ca="1">IF(AND(G1703&gt;0,G1704&gt;G1703,NOT(ISERROR(MATCH(G1703,D:D,0)))),H1703+1,H1703)</f>
        <v>0</v>
      </c>
      <c r="I1704" s="1">
        <f t="shared" ca="1" si="303"/>
        <v>0</v>
      </c>
      <c r="J1704" s="7" t="str">
        <f t="shared" ca="1" si="304"/>
        <v/>
      </c>
      <c r="K1704" s="1" t="str">
        <f ca="1">IF(J1704="Linea_para_MAIL_creada_por_LuXML",IF(ISERROR(MATCH(INDIRECT(ADDRESS(ROW()-G1704,7)),D:D,0)),J1704,INDIRECT(ADDRESS(MATCH(INDIRECT(ADDRESS(ROW()-G1704,7)),D:D,0),1))),J1704)</f>
        <v/>
      </c>
      <c r="L1704" s="7">
        <f t="shared" ca="1" si="305"/>
        <v>0</v>
      </c>
      <c r="M1704" s="7" t="str">
        <f t="shared" ca="1" si="306"/>
        <v/>
      </c>
      <c r="N1704" s="7">
        <f t="shared" ca="1" si="307"/>
        <v>0</v>
      </c>
      <c r="O1704" s="9" t="str">
        <f ca="1">IF(N1704&gt;-1,INDIRECT(ADDRESS(ROW(),13)),IF(N1704&lt;N1703,CONCATENATE("&lt;page-count count=",CHAR(34),1+LARGE(N:N,1)-LARGE(N:N,2),CHAR(34),"/&gt;"),INDIRECT(ADDRESS(ROW()-1,13))))</f>
        <v/>
      </c>
      <c r="P1704" s="1">
        <f>IF(ROW()&lt;$S$4+2,IF('XML a procesar'!A1703="",P1703,IF(MID('XML a procesar'!A1703,1,1)="&lt;",P1703,P1703+1)),P1703)</f>
        <v>1</v>
      </c>
    </row>
    <row r="1705" spans="1:16" x14ac:dyDescent="0.25">
      <c r="A1705" s="1" t="str">
        <f>IF('XML a procesar'!A1704&gt;0,'XML a procesar'!A1704,"")</f>
        <v/>
      </c>
      <c r="B1705" s="7">
        <f t="shared" si="297"/>
        <v>0</v>
      </c>
      <c r="C1705" s="1">
        <f t="shared" si="298"/>
        <v>0</v>
      </c>
      <c r="D1705" s="1">
        <f t="shared" si="299"/>
        <v>0</v>
      </c>
      <c r="E1705" s="1">
        <f t="shared" si="300"/>
        <v>0</v>
      </c>
      <c r="F1705" s="1" t="str">
        <f t="shared" ca="1" si="301"/>
        <v/>
      </c>
      <c r="G1705" s="1">
        <f t="shared" ca="1" si="302"/>
        <v>0</v>
      </c>
      <c r="H1705" s="1">
        <f ca="1">IF(AND(G1704&gt;0,G1705&gt;G1704,NOT(ISERROR(MATCH(G1704,D:D,0)))),H1704+1,H1704)</f>
        <v>0</v>
      </c>
      <c r="I1705" s="1">
        <f t="shared" ca="1" si="303"/>
        <v>0</v>
      </c>
      <c r="J1705" s="7" t="str">
        <f t="shared" ca="1" si="304"/>
        <v/>
      </c>
      <c r="K1705" s="1" t="str">
        <f ca="1">IF(J1705="Linea_para_MAIL_creada_por_LuXML",IF(ISERROR(MATCH(INDIRECT(ADDRESS(ROW()-G1705,7)),D:D,0)),J1705,INDIRECT(ADDRESS(MATCH(INDIRECT(ADDRESS(ROW()-G1705,7)),D:D,0),1))),J1705)</f>
        <v/>
      </c>
      <c r="L1705" s="7">
        <f t="shared" ca="1" si="305"/>
        <v>0</v>
      </c>
      <c r="M1705" s="7" t="str">
        <f t="shared" ca="1" si="306"/>
        <v/>
      </c>
      <c r="N1705" s="7">
        <f t="shared" ca="1" si="307"/>
        <v>0</v>
      </c>
      <c r="O1705" s="9" t="str">
        <f ca="1">IF(N1705&gt;-1,INDIRECT(ADDRESS(ROW(),13)),IF(N1705&lt;N1704,CONCATENATE("&lt;page-count count=",CHAR(34),1+LARGE(N:N,1)-LARGE(N:N,2),CHAR(34),"/&gt;"),INDIRECT(ADDRESS(ROW()-1,13))))</f>
        <v/>
      </c>
      <c r="P1705" s="1">
        <f>IF(ROW()&lt;$S$4+2,IF('XML a procesar'!A1704="",P1704,IF(MID('XML a procesar'!A1704,1,1)="&lt;",P1704,P1704+1)),P1704)</f>
        <v>1</v>
      </c>
    </row>
    <row r="1706" spans="1:16" x14ac:dyDescent="0.25">
      <c r="A1706" s="1" t="str">
        <f>IF('XML a procesar'!A1705&gt;0,'XML a procesar'!A1705,"")</f>
        <v/>
      </c>
      <c r="B1706" s="7">
        <f t="shared" si="297"/>
        <v>0</v>
      </c>
      <c r="C1706" s="1">
        <f t="shared" si="298"/>
        <v>0</v>
      </c>
      <c r="D1706" s="1">
        <f t="shared" si="299"/>
        <v>0</v>
      </c>
      <c r="E1706" s="1">
        <f t="shared" si="300"/>
        <v>0</v>
      </c>
      <c r="F1706" s="1" t="str">
        <f t="shared" ca="1" si="301"/>
        <v/>
      </c>
      <c r="G1706" s="1">
        <f t="shared" ca="1" si="302"/>
        <v>0</v>
      </c>
      <c r="H1706" s="1">
        <f ca="1">IF(AND(G1705&gt;0,G1706&gt;G1705,NOT(ISERROR(MATCH(G1705,D:D,0)))),H1705+1,H1705)</f>
        <v>0</v>
      </c>
      <c r="I1706" s="1">
        <f t="shared" ca="1" si="303"/>
        <v>0</v>
      </c>
      <c r="J1706" s="7" t="str">
        <f t="shared" ca="1" si="304"/>
        <v/>
      </c>
      <c r="K1706" s="1" t="str">
        <f ca="1">IF(J1706="Linea_para_MAIL_creada_por_LuXML",IF(ISERROR(MATCH(INDIRECT(ADDRESS(ROW()-G1706,7)),D:D,0)),J1706,INDIRECT(ADDRESS(MATCH(INDIRECT(ADDRESS(ROW()-G1706,7)),D:D,0),1))),J1706)</f>
        <v/>
      </c>
      <c r="L1706" s="7">
        <f t="shared" ca="1" si="305"/>
        <v>0</v>
      </c>
      <c r="M1706" s="7" t="str">
        <f t="shared" ca="1" si="306"/>
        <v/>
      </c>
      <c r="N1706" s="7">
        <f t="shared" ca="1" si="307"/>
        <v>0</v>
      </c>
      <c r="O1706" s="9" t="str">
        <f ca="1">IF(N1706&gt;-1,INDIRECT(ADDRESS(ROW(),13)),IF(N1706&lt;N1705,CONCATENATE("&lt;page-count count=",CHAR(34),1+LARGE(N:N,1)-LARGE(N:N,2),CHAR(34),"/&gt;"),INDIRECT(ADDRESS(ROW()-1,13))))</f>
        <v/>
      </c>
      <c r="P1706" s="1">
        <f>IF(ROW()&lt;$S$4+2,IF('XML a procesar'!A1705="",P1705,IF(MID('XML a procesar'!A1705,1,1)="&lt;",P1705,P1705+1)),P1705)</f>
        <v>1</v>
      </c>
    </row>
    <row r="1707" spans="1:16" x14ac:dyDescent="0.25">
      <c r="A1707" s="1" t="str">
        <f>IF('XML a procesar'!A1706&gt;0,'XML a procesar'!A1706,"")</f>
        <v/>
      </c>
      <c r="B1707" s="7">
        <f t="shared" si="297"/>
        <v>0</v>
      </c>
      <c r="C1707" s="1">
        <f t="shared" si="298"/>
        <v>0</v>
      </c>
      <c r="D1707" s="1">
        <f t="shared" si="299"/>
        <v>0</v>
      </c>
      <c r="E1707" s="1">
        <f t="shared" si="300"/>
        <v>0</v>
      </c>
      <c r="F1707" s="1" t="str">
        <f t="shared" ca="1" si="301"/>
        <v/>
      </c>
      <c r="G1707" s="1">
        <f t="shared" ca="1" si="302"/>
        <v>0</v>
      </c>
      <c r="H1707" s="1">
        <f ca="1">IF(AND(G1706&gt;0,G1707&gt;G1706,NOT(ISERROR(MATCH(G1706,D:D,0)))),H1706+1,H1706)</f>
        <v>0</v>
      </c>
      <c r="I1707" s="1">
        <f t="shared" ca="1" si="303"/>
        <v>0</v>
      </c>
      <c r="J1707" s="7" t="str">
        <f t="shared" ca="1" si="304"/>
        <v/>
      </c>
      <c r="K1707" s="1" t="str">
        <f ca="1">IF(J1707="Linea_para_MAIL_creada_por_LuXML",IF(ISERROR(MATCH(INDIRECT(ADDRESS(ROW()-G1707,7)),D:D,0)),J1707,INDIRECT(ADDRESS(MATCH(INDIRECT(ADDRESS(ROW()-G1707,7)),D:D,0),1))),J1707)</f>
        <v/>
      </c>
      <c r="L1707" s="7">
        <f t="shared" ca="1" si="305"/>
        <v>0</v>
      </c>
      <c r="M1707" s="7" t="str">
        <f t="shared" ca="1" si="306"/>
        <v/>
      </c>
      <c r="N1707" s="7">
        <f t="shared" ca="1" si="307"/>
        <v>0</v>
      </c>
      <c r="O1707" s="9" t="str">
        <f ca="1">IF(N1707&gt;-1,INDIRECT(ADDRESS(ROW(),13)),IF(N1707&lt;N1706,CONCATENATE("&lt;page-count count=",CHAR(34),1+LARGE(N:N,1)-LARGE(N:N,2),CHAR(34),"/&gt;"),INDIRECT(ADDRESS(ROW()-1,13))))</f>
        <v/>
      </c>
      <c r="P1707" s="1">
        <f>IF(ROW()&lt;$S$4+2,IF('XML a procesar'!A1706="",P1706,IF(MID('XML a procesar'!A1706,1,1)="&lt;",P1706,P1706+1)),P1706)</f>
        <v>1</v>
      </c>
    </row>
    <row r="1708" spans="1:16" x14ac:dyDescent="0.25">
      <c r="A1708" s="1" t="str">
        <f>IF('XML a procesar'!A1707&gt;0,'XML a procesar'!A1707,"")</f>
        <v/>
      </c>
      <c r="B1708" s="7">
        <f t="shared" si="297"/>
        <v>0</v>
      </c>
      <c r="C1708" s="1">
        <f t="shared" si="298"/>
        <v>0</v>
      </c>
      <c r="D1708" s="1">
        <f t="shared" si="299"/>
        <v>0</v>
      </c>
      <c r="E1708" s="1">
        <f t="shared" si="300"/>
        <v>0</v>
      </c>
      <c r="F1708" s="1" t="str">
        <f t="shared" ca="1" si="301"/>
        <v/>
      </c>
      <c r="G1708" s="1">
        <f t="shared" ca="1" si="302"/>
        <v>0</v>
      </c>
      <c r="H1708" s="1">
        <f ca="1">IF(AND(G1707&gt;0,G1708&gt;G1707,NOT(ISERROR(MATCH(G1707,D:D,0)))),H1707+1,H1707)</f>
        <v>0</v>
      </c>
      <c r="I1708" s="1">
        <f t="shared" ca="1" si="303"/>
        <v>0</v>
      </c>
      <c r="J1708" s="7" t="str">
        <f t="shared" ca="1" si="304"/>
        <v/>
      </c>
      <c r="K1708" s="1" t="str">
        <f ca="1">IF(J1708="Linea_para_MAIL_creada_por_LuXML",IF(ISERROR(MATCH(INDIRECT(ADDRESS(ROW()-G1708,7)),D:D,0)),J1708,INDIRECT(ADDRESS(MATCH(INDIRECT(ADDRESS(ROW()-G1708,7)),D:D,0),1))),J1708)</f>
        <v/>
      </c>
      <c r="L1708" s="7">
        <f t="shared" ca="1" si="305"/>
        <v>0</v>
      </c>
      <c r="M1708" s="7" t="str">
        <f t="shared" ca="1" si="306"/>
        <v/>
      </c>
      <c r="N1708" s="7">
        <f t="shared" ca="1" si="307"/>
        <v>0</v>
      </c>
      <c r="O1708" s="9" t="str">
        <f ca="1">IF(N1708&gt;-1,INDIRECT(ADDRESS(ROW(),13)),IF(N1708&lt;N1707,CONCATENATE("&lt;page-count count=",CHAR(34),1+LARGE(N:N,1)-LARGE(N:N,2),CHAR(34),"/&gt;"),INDIRECT(ADDRESS(ROW()-1,13))))</f>
        <v/>
      </c>
      <c r="P1708" s="1">
        <f>IF(ROW()&lt;$S$4+2,IF('XML a procesar'!A1707="",P1707,IF(MID('XML a procesar'!A1707,1,1)="&lt;",P1707,P1707+1)),P1707)</f>
        <v>1</v>
      </c>
    </row>
    <row r="1709" spans="1:16" x14ac:dyDescent="0.25">
      <c r="A1709" s="1" t="str">
        <f>IF('XML a procesar'!A1708&gt;0,'XML a procesar'!A1708,"")</f>
        <v/>
      </c>
      <c r="B1709" s="7">
        <f t="shared" si="297"/>
        <v>0</v>
      </c>
      <c r="C1709" s="1">
        <f t="shared" si="298"/>
        <v>0</v>
      </c>
      <c r="D1709" s="1">
        <f t="shared" si="299"/>
        <v>0</v>
      </c>
      <c r="E1709" s="1">
        <f t="shared" si="300"/>
        <v>0</v>
      </c>
      <c r="F1709" s="1" t="str">
        <f t="shared" ca="1" si="301"/>
        <v/>
      </c>
      <c r="G1709" s="1">
        <f t="shared" ca="1" si="302"/>
        <v>0</v>
      </c>
      <c r="H1709" s="1">
        <f ca="1">IF(AND(G1708&gt;0,G1709&gt;G1708,NOT(ISERROR(MATCH(G1708,D:D,0)))),H1708+1,H1708)</f>
        <v>0</v>
      </c>
      <c r="I1709" s="1">
        <f t="shared" ca="1" si="303"/>
        <v>0</v>
      </c>
      <c r="J1709" s="7" t="str">
        <f t="shared" ca="1" si="304"/>
        <v/>
      </c>
      <c r="K1709" s="1" t="str">
        <f ca="1">IF(J1709="Linea_para_MAIL_creada_por_LuXML",IF(ISERROR(MATCH(INDIRECT(ADDRESS(ROW()-G1709,7)),D:D,0)),J1709,INDIRECT(ADDRESS(MATCH(INDIRECT(ADDRESS(ROW()-G1709,7)),D:D,0),1))),J1709)</f>
        <v/>
      </c>
      <c r="L1709" s="7">
        <f t="shared" ca="1" si="305"/>
        <v>0</v>
      </c>
      <c r="M1709" s="7" t="str">
        <f t="shared" ca="1" si="306"/>
        <v/>
      </c>
      <c r="N1709" s="7">
        <f t="shared" ca="1" si="307"/>
        <v>0</v>
      </c>
      <c r="O1709" s="9" t="str">
        <f ca="1">IF(N1709&gt;-1,INDIRECT(ADDRESS(ROW(),13)),IF(N1709&lt;N1708,CONCATENATE("&lt;page-count count=",CHAR(34),1+LARGE(N:N,1)-LARGE(N:N,2),CHAR(34),"/&gt;"),INDIRECT(ADDRESS(ROW()-1,13))))</f>
        <v/>
      </c>
      <c r="P1709" s="1">
        <f>IF(ROW()&lt;$S$4+2,IF('XML a procesar'!A1708="",P1708,IF(MID('XML a procesar'!A1708,1,1)="&lt;",P1708,P1708+1)),P1708)</f>
        <v>1</v>
      </c>
    </row>
    <row r="1710" spans="1:16" x14ac:dyDescent="0.25">
      <c r="A1710" s="1" t="str">
        <f>IF('XML a procesar'!A1709&gt;0,'XML a procesar'!A1709,"")</f>
        <v/>
      </c>
      <c r="B1710" s="7">
        <f t="shared" si="297"/>
        <v>0</v>
      </c>
      <c r="C1710" s="1">
        <f t="shared" si="298"/>
        <v>0</v>
      </c>
      <c r="D1710" s="1">
        <f t="shared" si="299"/>
        <v>0</v>
      </c>
      <c r="E1710" s="1">
        <f t="shared" si="300"/>
        <v>0</v>
      </c>
      <c r="F1710" s="1" t="str">
        <f t="shared" ca="1" si="301"/>
        <v/>
      </c>
      <c r="G1710" s="1">
        <f t="shared" ca="1" si="302"/>
        <v>0</v>
      </c>
      <c r="H1710" s="1">
        <f ca="1">IF(AND(G1709&gt;0,G1710&gt;G1709,NOT(ISERROR(MATCH(G1709,D:D,0)))),H1709+1,H1709)</f>
        <v>0</v>
      </c>
      <c r="I1710" s="1">
        <f t="shared" ca="1" si="303"/>
        <v>0</v>
      </c>
      <c r="J1710" s="7" t="str">
        <f t="shared" ca="1" si="304"/>
        <v/>
      </c>
      <c r="K1710" s="1" t="str">
        <f ca="1">IF(J1710="Linea_para_MAIL_creada_por_LuXML",IF(ISERROR(MATCH(INDIRECT(ADDRESS(ROW()-G1710,7)),D:D,0)),J1710,INDIRECT(ADDRESS(MATCH(INDIRECT(ADDRESS(ROW()-G1710,7)),D:D,0),1))),J1710)</f>
        <v/>
      </c>
      <c r="L1710" s="7">
        <f t="shared" ca="1" si="305"/>
        <v>0</v>
      </c>
      <c r="M1710" s="7" t="str">
        <f t="shared" ca="1" si="306"/>
        <v/>
      </c>
      <c r="N1710" s="7">
        <f t="shared" ca="1" si="307"/>
        <v>0</v>
      </c>
      <c r="O1710" s="9" t="str">
        <f ca="1">IF(N1710&gt;-1,INDIRECT(ADDRESS(ROW(),13)),IF(N1710&lt;N1709,CONCATENATE("&lt;page-count count=",CHAR(34),1+LARGE(N:N,1)-LARGE(N:N,2),CHAR(34),"/&gt;"),INDIRECT(ADDRESS(ROW()-1,13))))</f>
        <v/>
      </c>
      <c r="P1710" s="1">
        <f>IF(ROW()&lt;$S$4+2,IF('XML a procesar'!A1709="",P1709,IF(MID('XML a procesar'!A1709,1,1)="&lt;",P1709,P1709+1)),P1709)</f>
        <v>1</v>
      </c>
    </row>
    <row r="1711" spans="1:16" x14ac:dyDescent="0.25">
      <c r="A1711" s="1" t="str">
        <f>IF('XML a procesar'!A1710&gt;0,'XML a procesar'!A1710,"")</f>
        <v/>
      </c>
      <c r="B1711" s="7">
        <f t="shared" si="297"/>
        <v>0</v>
      </c>
      <c r="C1711" s="1">
        <f t="shared" si="298"/>
        <v>0</v>
      </c>
      <c r="D1711" s="1">
        <f t="shared" si="299"/>
        <v>0</v>
      </c>
      <c r="E1711" s="1">
        <f t="shared" si="300"/>
        <v>0</v>
      </c>
      <c r="F1711" s="1" t="str">
        <f t="shared" ca="1" si="301"/>
        <v/>
      </c>
      <c r="G1711" s="1">
        <f t="shared" ca="1" si="302"/>
        <v>0</v>
      </c>
      <c r="H1711" s="1">
        <f ca="1">IF(AND(G1710&gt;0,G1711&gt;G1710,NOT(ISERROR(MATCH(G1710,D:D,0)))),H1710+1,H1710)</f>
        <v>0</v>
      </c>
      <c r="I1711" s="1">
        <f t="shared" ca="1" si="303"/>
        <v>0</v>
      </c>
      <c r="J1711" s="7" t="str">
        <f t="shared" ca="1" si="304"/>
        <v/>
      </c>
      <c r="K1711" s="1" t="str">
        <f ca="1">IF(J1711="Linea_para_MAIL_creada_por_LuXML",IF(ISERROR(MATCH(INDIRECT(ADDRESS(ROW()-G1711,7)),D:D,0)),J1711,INDIRECT(ADDRESS(MATCH(INDIRECT(ADDRESS(ROW()-G1711,7)),D:D,0),1))),J1711)</f>
        <v/>
      </c>
      <c r="L1711" s="7">
        <f t="shared" ca="1" si="305"/>
        <v>0</v>
      </c>
      <c r="M1711" s="7" t="str">
        <f t="shared" ca="1" si="306"/>
        <v/>
      </c>
      <c r="N1711" s="7">
        <f t="shared" ca="1" si="307"/>
        <v>0</v>
      </c>
      <c r="O1711" s="9" t="str">
        <f ca="1">IF(N1711&gt;-1,INDIRECT(ADDRESS(ROW(),13)),IF(N1711&lt;N1710,CONCATENATE("&lt;page-count count=",CHAR(34),1+LARGE(N:N,1)-LARGE(N:N,2),CHAR(34),"/&gt;"),INDIRECT(ADDRESS(ROW()-1,13))))</f>
        <v/>
      </c>
      <c r="P1711" s="1">
        <f>IF(ROW()&lt;$S$4+2,IF('XML a procesar'!A1710="",P1710,IF(MID('XML a procesar'!A1710,1,1)="&lt;",P1710,P1710+1)),P1710)</f>
        <v>1</v>
      </c>
    </row>
    <row r="1712" spans="1:16" x14ac:dyDescent="0.25">
      <c r="A1712" s="1" t="str">
        <f>IF('XML a procesar'!A1711&gt;0,'XML a procesar'!A1711,"")</f>
        <v/>
      </c>
      <c r="B1712" s="7">
        <f t="shared" si="297"/>
        <v>0</v>
      </c>
      <c r="C1712" s="1">
        <f t="shared" si="298"/>
        <v>0</v>
      </c>
      <c r="D1712" s="1">
        <f t="shared" si="299"/>
        <v>0</v>
      </c>
      <c r="E1712" s="1">
        <f t="shared" si="300"/>
        <v>0</v>
      </c>
      <c r="F1712" s="1" t="str">
        <f t="shared" ca="1" si="301"/>
        <v/>
      </c>
      <c r="G1712" s="1">
        <f t="shared" ca="1" si="302"/>
        <v>0</v>
      </c>
      <c r="H1712" s="1">
        <f ca="1">IF(AND(G1711&gt;0,G1712&gt;G1711,NOT(ISERROR(MATCH(G1711,D:D,0)))),H1711+1,H1711)</f>
        <v>0</v>
      </c>
      <c r="I1712" s="1">
        <f t="shared" ca="1" si="303"/>
        <v>0</v>
      </c>
      <c r="J1712" s="7" t="str">
        <f t="shared" ca="1" si="304"/>
        <v/>
      </c>
      <c r="K1712" s="1" t="str">
        <f ca="1">IF(J1712="Linea_para_MAIL_creada_por_LuXML",IF(ISERROR(MATCH(INDIRECT(ADDRESS(ROW()-G1712,7)),D:D,0)),J1712,INDIRECT(ADDRESS(MATCH(INDIRECT(ADDRESS(ROW()-G1712,7)),D:D,0),1))),J1712)</f>
        <v/>
      </c>
      <c r="L1712" s="7">
        <f t="shared" ca="1" si="305"/>
        <v>0</v>
      </c>
      <c r="M1712" s="7" t="str">
        <f t="shared" ca="1" si="306"/>
        <v/>
      </c>
      <c r="N1712" s="7">
        <f t="shared" ca="1" si="307"/>
        <v>0</v>
      </c>
      <c r="O1712" s="9" t="str">
        <f ca="1">IF(N1712&gt;-1,INDIRECT(ADDRESS(ROW(),13)),IF(N1712&lt;N1711,CONCATENATE("&lt;page-count count=",CHAR(34),1+LARGE(N:N,1)-LARGE(N:N,2),CHAR(34),"/&gt;"),INDIRECT(ADDRESS(ROW()-1,13))))</f>
        <v/>
      </c>
      <c r="P1712" s="1">
        <f>IF(ROW()&lt;$S$4+2,IF('XML a procesar'!A1711="",P1711,IF(MID('XML a procesar'!A1711,1,1)="&lt;",P1711,P1711+1)),P1711)</f>
        <v>1</v>
      </c>
    </row>
    <row r="1713" spans="1:16" x14ac:dyDescent="0.25">
      <c r="A1713" s="1" t="str">
        <f>IF('XML a procesar'!A1712&gt;0,'XML a procesar'!A1712,"")</f>
        <v/>
      </c>
      <c r="B1713" s="7">
        <f t="shared" si="297"/>
        <v>0</v>
      </c>
      <c r="C1713" s="1">
        <f t="shared" si="298"/>
        <v>0</v>
      </c>
      <c r="D1713" s="1">
        <f t="shared" si="299"/>
        <v>0</v>
      </c>
      <c r="E1713" s="1">
        <f t="shared" si="300"/>
        <v>0</v>
      </c>
      <c r="F1713" s="1" t="str">
        <f t="shared" ca="1" si="301"/>
        <v/>
      </c>
      <c r="G1713" s="1">
        <f t="shared" ca="1" si="302"/>
        <v>0</v>
      </c>
      <c r="H1713" s="1">
        <f ca="1">IF(AND(G1712&gt;0,G1713&gt;G1712,NOT(ISERROR(MATCH(G1712,D:D,0)))),H1712+1,H1712)</f>
        <v>0</v>
      </c>
      <c r="I1713" s="1">
        <f t="shared" ca="1" si="303"/>
        <v>0</v>
      </c>
      <c r="J1713" s="7" t="str">
        <f t="shared" ca="1" si="304"/>
        <v/>
      </c>
      <c r="K1713" s="1" t="str">
        <f ca="1">IF(J1713="Linea_para_MAIL_creada_por_LuXML",IF(ISERROR(MATCH(INDIRECT(ADDRESS(ROW()-G1713,7)),D:D,0)),J1713,INDIRECT(ADDRESS(MATCH(INDIRECT(ADDRESS(ROW()-G1713,7)),D:D,0),1))),J1713)</f>
        <v/>
      </c>
      <c r="L1713" s="7">
        <f t="shared" ca="1" si="305"/>
        <v>0</v>
      </c>
      <c r="M1713" s="7" t="str">
        <f t="shared" ca="1" si="306"/>
        <v/>
      </c>
      <c r="N1713" s="7">
        <f t="shared" ca="1" si="307"/>
        <v>0</v>
      </c>
      <c r="O1713" s="9" t="str">
        <f ca="1">IF(N1713&gt;-1,INDIRECT(ADDRESS(ROW(),13)),IF(N1713&lt;N1712,CONCATENATE("&lt;page-count count=",CHAR(34),1+LARGE(N:N,1)-LARGE(N:N,2),CHAR(34),"/&gt;"),INDIRECT(ADDRESS(ROW()-1,13))))</f>
        <v/>
      </c>
      <c r="P1713" s="1">
        <f>IF(ROW()&lt;$S$4+2,IF('XML a procesar'!A1712="",P1712,IF(MID('XML a procesar'!A1712,1,1)="&lt;",P1712,P1712+1)),P1712)</f>
        <v>1</v>
      </c>
    </row>
    <row r="1714" spans="1:16" x14ac:dyDescent="0.25">
      <c r="A1714" s="1" t="str">
        <f>IF('XML a procesar'!A1713&gt;0,'XML a procesar'!A1713,"")</f>
        <v/>
      </c>
      <c r="B1714" s="7">
        <f t="shared" si="297"/>
        <v>0</v>
      </c>
      <c r="C1714" s="1">
        <f t="shared" si="298"/>
        <v>0</v>
      </c>
      <c r="D1714" s="1">
        <f t="shared" si="299"/>
        <v>0</v>
      </c>
      <c r="E1714" s="1">
        <f t="shared" si="300"/>
        <v>0</v>
      </c>
      <c r="F1714" s="1" t="str">
        <f t="shared" ca="1" si="301"/>
        <v/>
      </c>
      <c r="G1714" s="1">
        <f t="shared" ca="1" si="302"/>
        <v>0</v>
      </c>
      <c r="H1714" s="1">
        <f ca="1">IF(AND(G1713&gt;0,G1714&gt;G1713,NOT(ISERROR(MATCH(G1713,D:D,0)))),H1713+1,H1713)</f>
        <v>0</v>
      </c>
      <c r="I1714" s="1">
        <f t="shared" ca="1" si="303"/>
        <v>0</v>
      </c>
      <c r="J1714" s="7" t="str">
        <f t="shared" ca="1" si="304"/>
        <v/>
      </c>
      <c r="K1714" s="1" t="str">
        <f ca="1">IF(J1714="Linea_para_MAIL_creada_por_LuXML",IF(ISERROR(MATCH(INDIRECT(ADDRESS(ROW()-G1714,7)),D:D,0)),J1714,INDIRECT(ADDRESS(MATCH(INDIRECT(ADDRESS(ROW()-G1714,7)),D:D,0),1))),J1714)</f>
        <v/>
      </c>
      <c r="L1714" s="7">
        <f t="shared" ca="1" si="305"/>
        <v>0</v>
      </c>
      <c r="M1714" s="7" t="str">
        <f t="shared" ca="1" si="306"/>
        <v/>
      </c>
      <c r="N1714" s="7">
        <f t="shared" ca="1" si="307"/>
        <v>0</v>
      </c>
      <c r="O1714" s="9" t="str">
        <f ca="1">IF(N1714&gt;-1,INDIRECT(ADDRESS(ROW(),13)),IF(N1714&lt;N1713,CONCATENATE("&lt;page-count count=",CHAR(34),1+LARGE(N:N,1)-LARGE(N:N,2),CHAR(34),"/&gt;"),INDIRECT(ADDRESS(ROW()-1,13))))</f>
        <v/>
      </c>
      <c r="P1714" s="1">
        <f>IF(ROW()&lt;$S$4+2,IF('XML a procesar'!A1713="",P1713,IF(MID('XML a procesar'!A1713,1,1)="&lt;",P1713,P1713+1)),P1713)</f>
        <v>1</v>
      </c>
    </row>
    <row r="1715" spans="1:16" x14ac:dyDescent="0.25">
      <c r="A1715" s="1" t="str">
        <f>IF('XML a procesar'!A1714&gt;0,'XML a procesar'!A1714,"")</f>
        <v/>
      </c>
      <c r="B1715" s="7">
        <f t="shared" si="297"/>
        <v>0</v>
      </c>
      <c r="C1715" s="1">
        <f t="shared" si="298"/>
        <v>0</v>
      </c>
      <c r="D1715" s="1">
        <f t="shared" si="299"/>
        <v>0</v>
      </c>
      <c r="E1715" s="1">
        <f t="shared" si="300"/>
        <v>0</v>
      </c>
      <c r="F1715" s="1" t="str">
        <f t="shared" ca="1" si="301"/>
        <v/>
      </c>
      <c r="G1715" s="1">
        <f t="shared" ca="1" si="302"/>
        <v>0</v>
      </c>
      <c r="H1715" s="1">
        <f ca="1">IF(AND(G1714&gt;0,G1715&gt;G1714,NOT(ISERROR(MATCH(G1714,D:D,0)))),H1714+1,H1714)</f>
        <v>0</v>
      </c>
      <c r="I1715" s="1">
        <f t="shared" ca="1" si="303"/>
        <v>0</v>
      </c>
      <c r="J1715" s="7" t="str">
        <f t="shared" ca="1" si="304"/>
        <v/>
      </c>
      <c r="K1715" s="1" t="str">
        <f ca="1">IF(J1715="Linea_para_MAIL_creada_por_LuXML",IF(ISERROR(MATCH(INDIRECT(ADDRESS(ROW()-G1715,7)),D:D,0)),J1715,INDIRECT(ADDRESS(MATCH(INDIRECT(ADDRESS(ROW()-G1715,7)),D:D,0),1))),J1715)</f>
        <v/>
      </c>
      <c r="L1715" s="7">
        <f t="shared" ca="1" si="305"/>
        <v>0</v>
      </c>
      <c r="M1715" s="7" t="str">
        <f t="shared" ca="1" si="306"/>
        <v/>
      </c>
      <c r="N1715" s="7">
        <f t="shared" ca="1" si="307"/>
        <v>0</v>
      </c>
      <c r="O1715" s="9" t="str">
        <f ca="1">IF(N1715&gt;-1,INDIRECT(ADDRESS(ROW(),13)),IF(N1715&lt;N1714,CONCATENATE("&lt;page-count count=",CHAR(34),1+LARGE(N:N,1)-LARGE(N:N,2),CHAR(34),"/&gt;"),INDIRECT(ADDRESS(ROW()-1,13))))</f>
        <v/>
      </c>
      <c r="P1715" s="1">
        <f>IF(ROW()&lt;$S$4+2,IF('XML a procesar'!A1714="",P1714,IF(MID('XML a procesar'!A1714,1,1)="&lt;",P1714,P1714+1)),P1714)</f>
        <v>1</v>
      </c>
    </row>
    <row r="1716" spans="1:16" x14ac:dyDescent="0.25">
      <c r="A1716" s="1" t="str">
        <f>IF('XML a procesar'!A1715&gt;0,'XML a procesar'!A1715,"")</f>
        <v/>
      </c>
      <c r="B1716" s="7">
        <f t="shared" si="297"/>
        <v>0</v>
      </c>
      <c r="C1716" s="1">
        <f t="shared" si="298"/>
        <v>0</v>
      </c>
      <c r="D1716" s="1">
        <f t="shared" si="299"/>
        <v>0</v>
      </c>
      <c r="E1716" s="1">
        <f t="shared" si="300"/>
        <v>0</v>
      </c>
      <c r="F1716" s="1" t="str">
        <f t="shared" ca="1" si="301"/>
        <v/>
      </c>
      <c r="G1716" s="1">
        <f t="shared" ca="1" si="302"/>
        <v>0</v>
      </c>
      <c r="H1716" s="1">
        <f ca="1">IF(AND(G1715&gt;0,G1716&gt;G1715,NOT(ISERROR(MATCH(G1715,D:D,0)))),H1715+1,H1715)</f>
        <v>0</v>
      </c>
      <c r="I1716" s="1">
        <f t="shared" ca="1" si="303"/>
        <v>0</v>
      </c>
      <c r="J1716" s="7" t="str">
        <f t="shared" ca="1" si="304"/>
        <v/>
      </c>
      <c r="K1716" s="1" t="str">
        <f ca="1">IF(J1716="Linea_para_MAIL_creada_por_LuXML",IF(ISERROR(MATCH(INDIRECT(ADDRESS(ROW()-G1716,7)),D:D,0)),J1716,INDIRECT(ADDRESS(MATCH(INDIRECT(ADDRESS(ROW()-G1716,7)),D:D,0),1))),J1716)</f>
        <v/>
      </c>
      <c r="L1716" s="7">
        <f t="shared" ca="1" si="305"/>
        <v>0</v>
      </c>
      <c r="M1716" s="7" t="str">
        <f t="shared" ca="1" si="306"/>
        <v/>
      </c>
      <c r="N1716" s="7">
        <f t="shared" ca="1" si="307"/>
        <v>0</v>
      </c>
      <c r="O1716" s="9" t="str">
        <f ca="1">IF(N1716&gt;-1,INDIRECT(ADDRESS(ROW(),13)),IF(N1716&lt;N1715,CONCATENATE("&lt;page-count count=",CHAR(34),1+LARGE(N:N,1)-LARGE(N:N,2),CHAR(34),"/&gt;"),INDIRECT(ADDRESS(ROW()-1,13))))</f>
        <v/>
      </c>
      <c r="P1716" s="1">
        <f>IF(ROW()&lt;$S$4+2,IF('XML a procesar'!A1715="",P1715,IF(MID('XML a procesar'!A1715,1,1)="&lt;",P1715,P1715+1)),P1715)</f>
        <v>1</v>
      </c>
    </row>
    <row r="1717" spans="1:16" x14ac:dyDescent="0.25">
      <c r="A1717" s="1" t="str">
        <f>IF('XML a procesar'!A1716&gt;0,'XML a procesar'!A1716,"")</f>
        <v/>
      </c>
      <c r="B1717" s="7">
        <f t="shared" si="297"/>
        <v>0</v>
      </c>
      <c r="C1717" s="1">
        <f t="shared" si="298"/>
        <v>0</v>
      </c>
      <c r="D1717" s="1">
        <f t="shared" si="299"/>
        <v>0</v>
      </c>
      <c r="E1717" s="1">
        <f t="shared" si="300"/>
        <v>0</v>
      </c>
      <c r="F1717" s="1" t="str">
        <f t="shared" ca="1" si="301"/>
        <v/>
      </c>
      <c r="G1717" s="1">
        <f t="shared" ca="1" si="302"/>
        <v>0</v>
      </c>
      <c r="H1717" s="1">
        <f ca="1">IF(AND(G1716&gt;0,G1717&gt;G1716,NOT(ISERROR(MATCH(G1716,D:D,0)))),H1716+1,H1716)</f>
        <v>0</v>
      </c>
      <c r="I1717" s="1">
        <f t="shared" ca="1" si="303"/>
        <v>0</v>
      </c>
      <c r="J1717" s="7" t="str">
        <f t="shared" ca="1" si="304"/>
        <v/>
      </c>
      <c r="K1717" s="1" t="str">
        <f ca="1">IF(J1717="Linea_para_MAIL_creada_por_LuXML",IF(ISERROR(MATCH(INDIRECT(ADDRESS(ROW()-G1717,7)),D:D,0)),J1717,INDIRECT(ADDRESS(MATCH(INDIRECT(ADDRESS(ROW()-G1717,7)),D:D,0),1))),J1717)</f>
        <v/>
      </c>
      <c r="L1717" s="7">
        <f t="shared" ca="1" si="305"/>
        <v>0</v>
      </c>
      <c r="M1717" s="7" t="str">
        <f t="shared" ca="1" si="306"/>
        <v/>
      </c>
      <c r="N1717" s="7">
        <f t="shared" ca="1" si="307"/>
        <v>0</v>
      </c>
      <c r="O1717" s="9" t="str">
        <f ca="1">IF(N1717&gt;-1,INDIRECT(ADDRESS(ROW(),13)),IF(N1717&lt;N1716,CONCATENATE("&lt;page-count count=",CHAR(34),1+LARGE(N:N,1)-LARGE(N:N,2),CHAR(34),"/&gt;"),INDIRECT(ADDRESS(ROW()-1,13))))</f>
        <v/>
      </c>
      <c r="P1717" s="1">
        <f>IF(ROW()&lt;$S$4+2,IF('XML a procesar'!A1716="",P1716,IF(MID('XML a procesar'!A1716,1,1)="&lt;",P1716,P1716+1)),P1716)</f>
        <v>1</v>
      </c>
    </row>
    <row r="1718" spans="1:16" x14ac:dyDescent="0.25">
      <c r="A1718" s="1" t="str">
        <f>IF('XML a procesar'!A1717&gt;0,'XML a procesar'!A1717,"")</f>
        <v/>
      </c>
      <c r="B1718" s="7">
        <f t="shared" si="297"/>
        <v>0</v>
      </c>
      <c r="C1718" s="1">
        <f t="shared" si="298"/>
        <v>0</v>
      </c>
      <c r="D1718" s="1">
        <f t="shared" si="299"/>
        <v>0</v>
      </c>
      <c r="E1718" s="1">
        <f t="shared" si="300"/>
        <v>0</v>
      </c>
      <c r="F1718" s="1" t="str">
        <f t="shared" ca="1" si="301"/>
        <v/>
      </c>
      <c r="G1718" s="1">
        <f t="shared" ca="1" si="302"/>
        <v>0</v>
      </c>
      <c r="H1718" s="1">
        <f ca="1">IF(AND(G1717&gt;0,G1718&gt;G1717,NOT(ISERROR(MATCH(G1717,D:D,0)))),H1717+1,H1717)</f>
        <v>0</v>
      </c>
      <c r="I1718" s="1">
        <f t="shared" ca="1" si="303"/>
        <v>0</v>
      </c>
      <c r="J1718" s="7" t="str">
        <f t="shared" ca="1" si="304"/>
        <v/>
      </c>
      <c r="K1718" s="1" t="str">
        <f ca="1">IF(J1718="Linea_para_MAIL_creada_por_LuXML",IF(ISERROR(MATCH(INDIRECT(ADDRESS(ROW()-G1718,7)),D:D,0)),J1718,INDIRECT(ADDRESS(MATCH(INDIRECT(ADDRESS(ROW()-G1718,7)),D:D,0),1))),J1718)</f>
        <v/>
      </c>
      <c r="L1718" s="7">
        <f t="shared" ca="1" si="305"/>
        <v>0</v>
      </c>
      <c r="M1718" s="7" t="str">
        <f t="shared" ca="1" si="306"/>
        <v/>
      </c>
      <c r="N1718" s="7">
        <f t="shared" ca="1" si="307"/>
        <v>0</v>
      </c>
      <c r="O1718" s="9" t="str">
        <f ca="1">IF(N1718&gt;-1,INDIRECT(ADDRESS(ROW(),13)),IF(N1718&lt;N1717,CONCATENATE("&lt;page-count count=",CHAR(34),1+LARGE(N:N,1)-LARGE(N:N,2),CHAR(34),"/&gt;"),INDIRECT(ADDRESS(ROW()-1,13))))</f>
        <v/>
      </c>
      <c r="P1718" s="1">
        <f>IF(ROW()&lt;$S$4+2,IF('XML a procesar'!A1717="",P1717,IF(MID('XML a procesar'!A1717,1,1)="&lt;",P1717,P1717+1)),P1717)</f>
        <v>1</v>
      </c>
    </row>
    <row r="1719" spans="1:16" x14ac:dyDescent="0.25">
      <c r="A1719" s="1" t="str">
        <f>IF('XML a procesar'!A1718&gt;0,'XML a procesar'!A1718,"")</f>
        <v/>
      </c>
      <c r="B1719" s="7">
        <f t="shared" si="297"/>
        <v>0</v>
      </c>
      <c r="C1719" s="1">
        <f t="shared" si="298"/>
        <v>0</v>
      </c>
      <c r="D1719" s="1">
        <f t="shared" si="299"/>
        <v>0</v>
      </c>
      <c r="E1719" s="1">
        <f t="shared" si="300"/>
        <v>0</v>
      </c>
      <c r="F1719" s="1" t="str">
        <f t="shared" ca="1" si="301"/>
        <v/>
      </c>
      <c r="G1719" s="1">
        <f t="shared" ca="1" si="302"/>
        <v>0</v>
      </c>
      <c r="H1719" s="1">
        <f ca="1">IF(AND(G1718&gt;0,G1719&gt;G1718,NOT(ISERROR(MATCH(G1718,D:D,0)))),H1718+1,H1718)</f>
        <v>0</v>
      </c>
      <c r="I1719" s="1">
        <f t="shared" ca="1" si="303"/>
        <v>0</v>
      </c>
      <c r="J1719" s="7" t="str">
        <f t="shared" ca="1" si="304"/>
        <v/>
      </c>
      <c r="K1719" s="1" t="str">
        <f ca="1">IF(J1719="Linea_para_MAIL_creada_por_LuXML",IF(ISERROR(MATCH(INDIRECT(ADDRESS(ROW()-G1719,7)),D:D,0)),J1719,INDIRECT(ADDRESS(MATCH(INDIRECT(ADDRESS(ROW()-G1719,7)),D:D,0),1))),J1719)</f>
        <v/>
      </c>
      <c r="L1719" s="7">
        <f t="shared" ca="1" si="305"/>
        <v>0</v>
      </c>
      <c r="M1719" s="7" t="str">
        <f t="shared" ca="1" si="306"/>
        <v/>
      </c>
      <c r="N1719" s="7">
        <f t="shared" ca="1" si="307"/>
        <v>0</v>
      </c>
      <c r="O1719" s="9" t="str">
        <f ca="1">IF(N1719&gt;-1,INDIRECT(ADDRESS(ROW(),13)),IF(N1719&lt;N1718,CONCATENATE("&lt;page-count count=",CHAR(34),1+LARGE(N:N,1)-LARGE(N:N,2),CHAR(34),"/&gt;"),INDIRECT(ADDRESS(ROW()-1,13))))</f>
        <v/>
      </c>
      <c r="P1719" s="1">
        <f>IF(ROW()&lt;$S$4+2,IF('XML a procesar'!A1718="",P1718,IF(MID('XML a procesar'!A1718,1,1)="&lt;",P1718,P1718+1)),P1718)</f>
        <v>1</v>
      </c>
    </row>
    <row r="1720" spans="1:16" x14ac:dyDescent="0.25">
      <c r="A1720" s="1" t="str">
        <f>IF('XML a procesar'!A1719&gt;0,'XML a procesar'!A1719,"")</f>
        <v/>
      </c>
      <c r="B1720" s="7">
        <f t="shared" si="297"/>
        <v>0</v>
      </c>
      <c r="C1720" s="1">
        <f t="shared" si="298"/>
        <v>0</v>
      </c>
      <c r="D1720" s="1">
        <f t="shared" si="299"/>
        <v>0</v>
      </c>
      <c r="E1720" s="1">
        <f t="shared" si="300"/>
        <v>0</v>
      </c>
      <c r="F1720" s="1" t="str">
        <f t="shared" ca="1" si="301"/>
        <v/>
      </c>
      <c r="G1720" s="1">
        <f t="shared" ca="1" si="302"/>
        <v>0</v>
      </c>
      <c r="H1720" s="1">
        <f ca="1">IF(AND(G1719&gt;0,G1720&gt;G1719,NOT(ISERROR(MATCH(G1719,D:D,0)))),H1719+1,H1719)</f>
        <v>0</v>
      </c>
      <c r="I1720" s="1">
        <f t="shared" ca="1" si="303"/>
        <v>0</v>
      </c>
      <c r="J1720" s="7" t="str">
        <f t="shared" ca="1" si="304"/>
        <v/>
      </c>
      <c r="K1720" s="1" t="str">
        <f ca="1">IF(J1720="Linea_para_MAIL_creada_por_LuXML",IF(ISERROR(MATCH(INDIRECT(ADDRESS(ROW()-G1720,7)),D:D,0)),J1720,INDIRECT(ADDRESS(MATCH(INDIRECT(ADDRESS(ROW()-G1720,7)),D:D,0),1))),J1720)</f>
        <v/>
      </c>
      <c r="L1720" s="7">
        <f t="shared" ca="1" si="305"/>
        <v>0</v>
      </c>
      <c r="M1720" s="7" t="str">
        <f t="shared" ca="1" si="306"/>
        <v/>
      </c>
      <c r="N1720" s="7">
        <f t="shared" ca="1" si="307"/>
        <v>0</v>
      </c>
      <c r="O1720" s="9" t="str">
        <f ca="1">IF(N1720&gt;-1,INDIRECT(ADDRESS(ROW(),13)),IF(N1720&lt;N1719,CONCATENATE("&lt;page-count count=",CHAR(34),1+LARGE(N:N,1)-LARGE(N:N,2),CHAR(34),"/&gt;"),INDIRECT(ADDRESS(ROW()-1,13))))</f>
        <v/>
      </c>
      <c r="P1720" s="1">
        <f>IF(ROW()&lt;$S$4+2,IF('XML a procesar'!A1719="",P1719,IF(MID('XML a procesar'!A1719,1,1)="&lt;",P1719,P1719+1)),P1719)</f>
        <v>1</v>
      </c>
    </row>
    <row r="1721" spans="1:16" x14ac:dyDescent="0.25">
      <c r="A1721" s="1" t="str">
        <f>IF('XML a procesar'!A1720&gt;0,'XML a procesar'!A1720,"")</f>
        <v/>
      </c>
      <c r="B1721" s="7">
        <f t="shared" si="297"/>
        <v>0</v>
      </c>
      <c r="C1721" s="1">
        <f t="shared" si="298"/>
        <v>0</v>
      </c>
      <c r="D1721" s="1">
        <f t="shared" si="299"/>
        <v>0</v>
      </c>
      <c r="E1721" s="1">
        <f t="shared" si="300"/>
        <v>0</v>
      </c>
      <c r="F1721" s="1" t="str">
        <f t="shared" ca="1" si="301"/>
        <v/>
      </c>
      <c r="G1721" s="1">
        <f t="shared" ca="1" si="302"/>
        <v>0</v>
      </c>
      <c r="H1721" s="1">
        <f ca="1">IF(AND(G1720&gt;0,G1721&gt;G1720,NOT(ISERROR(MATCH(G1720,D:D,0)))),H1720+1,H1720)</f>
        <v>0</v>
      </c>
      <c r="I1721" s="1">
        <f t="shared" ca="1" si="303"/>
        <v>0</v>
      </c>
      <c r="J1721" s="7" t="str">
        <f t="shared" ca="1" si="304"/>
        <v/>
      </c>
      <c r="K1721" s="1" t="str">
        <f ca="1">IF(J1721="Linea_para_MAIL_creada_por_LuXML",IF(ISERROR(MATCH(INDIRECT(ADDRESS(ROW()-G1721,7)),D:D,0)),J1721,INDIRECT(ADDRESS(MATCH(INDIRECT(ADDRESS(ROW()-G1721,7)),D:D,0),1))),J1721)</f>
        <v/>
      </c>
      <c r="L1721" s="7">
        <f t="shared" ca="1" si="305"/>
        <v>0</v>
      </c>
      <c r="M1721" s="7" t="str">
        <f t="shared" ca="1" si="306"/>
        <v/>
      </c>
      <c r="N1721" s="7">
        <f t="shared" ca="1" si="307"/>
        <v>0</v>
      </c>
      <c r="O1721" s="9" t="str">
        <f ca="1">IF(N1721&gt;-1,INDIRECT(ADDRESS(ROW(),13)),IF(N1721&lt;N1720,CONCATENATE("&lt;page-count count=",CHAR(34),1+LARGE(N:N,1)-LARGE(N:N,2),CHAR(34),"/&gt;"),INDIRECT(ADDRESS(ROW()-1,13))))</f>
        <v/>
      </c>
      <c r="P1721" s="1">
        <f>IF(ROW()&lt;$S$4+2,IF('XML a procesar'!A1720="",P1720,IF(MID('XML a procesar'!A1720,1,1)="&lt;",P1720,P1720+1)),P1720)</f>
        <v>1</v>
      </c>
    </row>
    <row r="1722" spans="1:16" x14ac:dyDescent="0.25">
      <c r="A1722" s="1" t="str">
        <f>IF('XML a procesar'!A1721&gt;0,'XML a procesar'!A1721,"")</f>
        <v/>
      </c>
      <c r="B1722" s="7">
        <f t="shared" si="297"/>
        <v>0</v>
      </c>
      <c r="C1722" s="1">
        <f t="shared" si="298"/>
        <v>0</v>
      </c>
      <c r="D1722" s="1">
        <f t="shared" si="299"/>
        <v>0</v>
      </c>
      <c r="E1722" s="1">
        <f t="shared" si="300"/>
        <v>0</v>
      </c>
      <c r="F1722" s="1" t="str">
        <f t="shared" ca="1" si="301"/>
        <v/>
      </c>
      <c r="G1722" s="1">
        <f t="shared" ca="1" si="302"/>
        <v>0</v>
      </c>
      <c r="H1722" s="1">
        <f ca="1">IF(AND(G1721&gt;0,G1722&gt;G1721,NOT(ISERROR(MATCH(G1721,D:D,0)))),H1721+1,H1721)</f>
        <v>0</v>
      </c>
      <c r="I1722" s="1">
        <f t="shared" ca="1" si="303"/>
        <v>0</v>
      </c>
      <c r="J1722" s="7" t="str">
        <f t="shared" ca="1" si="304"/>
        <v/>
      </c>
      <c r="K1722" s="1" t="str">
        <f ca="1">IF(J1722="Linea_para_MAIL_creada_por_LuXML",IF(ISERROR(MATCH(INDIRECT(ADDRESS(ROW()-G1722,7)),D:D,0)),J1722,INDIRECT(ADDRESS(MATCH(INDIRECT(ADDRESS(ROW()-G1722,7)),D:D,0),1))),J1722)</f>
        <v/>
      </c>
      <c r="L1722" s="7">
        <f t="shared" ca="1" si="305"/>
        <v>0</v>
      </c>
      <c r="M1722" s="7" t="str">
        <f t="shared" ca="1" si="306"/>
        <v/>
      </c>
      <c r="N1722" s="7">
        <f t="shared" ca="1" si="307"/>
        <v>0</v>
      </c>
      <c r="O1722" s="9" t="str">
        <f ca="1">IF(N1722&gt;-1,INDIRECT(ADDRESS(ROW(),13)),IF(N1722&lt;N1721,CONCATENATE("&lt;page-count count=",CHAR(34),1+LARGE(N:N,1)-LARGE(N:N,2),CHAR(34),"/&gt;"),INDIRECT(ADDRESS(ROW()-1,13))))</f>
        <v/>
      </c>
      <c r="P1722" s="1">
        <f>IF(ROW()&lt;$S$4+2,IF('XML a procesar'!A1721="",P1721,IF(MID('XML a procesar'!A1721,1,1)="&lt;",P1721,P1721+1)),P1721)</f>
        <v>1</v>
      </c>
    </row>
    <row r="1723" spans="1:16" x14ac:dyDescent="0.25">
      <c r="A1723" s="1" t="str">
        <f>IF('XML a procesar'!A1722&gt;0,'XML a procesar'!A1722,"")</f>
        <v/>
      </c>
      <c r="B1723" s="7">
        <f t="shared" si="297"/>
        <v>0</v>
      </c>
      <c r="C1723" s="1">
        <f t="shared" si="298"/>
        <v>0</v>
      </c>
      <c r="D1723" s="1">
        <f t="shared" si="299"/>
        <v>0</v>
      </c>
      <c r="E1723" s="1">
        <f t="shared" si="300"/>
        <v>0</v>
      </c>
      <c r="F1723" s="1" t="str">
        <f t="shared" ca="1" si="301"/>
        <v/>
      </c>
      <c r="G1723" s="1">
        <f t="shared" ca="1" si="302"/>
        <v>0</v>
      </c>
      <c r="H1723" s="1">
        <f ca="1">IF(AND(G1722&gt;0,G1723&gt;G1722,NOT(ISERROR(MATCH(G1722,D:D,0)))),H1722+1,H1722)</f>
        <v>0</v>
      </c>
      <c r="I1723" s="1">
        <f t="shared" ca="1" si="303"/>
        <v>0</v>
      </c>
      <c r="J1723" s="7" t="str">
        <f t="shared" ca="1" si="304"/>
        <v/>
      </c>
      <c r="K1723" s="1" t="str">
        <f ca="1">IF(J1723="Linea_para_MAIL_creada_por_LuXML",IF(ISERROR(MATCH(INDIRECT(ADDRESS(ROW()-G1723,7)),D:D,0)),J1723,INDIRECT(ADDRESS(MATCH(INDIRECT(ADDRESS(ROW()-G1723,7)),D:D,0),1))),J1723)</f>
        <v/>
      </c>
      <c r="L1723" s="7">
        <f t="shared" ca="1" si="305"/>
        <v>0</v>
      </c>
      <c r="M1723" s="7" t="str">
        <f t="shared" ca="1" si="306"/>
        <v/>
      </c>
      <c r="N1723" s="7">
        <f t="shared" ca="1" si="307"/>
        <v>0</v>
      </c>
      <c r="O1723" s="9" t="str">
        <f ca="1">IF(N1723&gt;-1,INDIRECT(ADDRESS(ROW(),13)),IF(N1723&lt;N1722,CONCATENATE("&lt;page-count count=",CHAR(34),1+LARGE(N:N,1)-LARGE(N:N,2),CHAR(34),"/&gt;"),INDIRECT(ADDRESS(ROW()-1,13))))</f>
        <v/>
      </c>
      <c r="P1723" s="1">
        <f>IF(ROW()&lt;$S$4+2,IF('XML a procesar'!A1722="",P1722,IF(MID('XML a procesar'!A1722,1,1)="&lt;",P1722,P1722+1)),P1722)</f>
        <v>1</v>
      </c>
    </row>
    <row r="1724" spans="1:16" x14ac:dyDescent="0.25">
      <c r="A1724" s="1" t="str">
        <f>IF('XML a procesar'!A1723&gt;0,'XML a procesar'!A1723,"")</f>
        <v/>
      </c>
      <c r="B1724" s="7">
        <f t="shared" si="297"/>
        <v>0</v>
      </c>
      <c r="C1724" s="1">
        <f t="shared" si="298"/>
        <v>0</v>
      </c>
      <c r="D1724" s="1">
        <f t="shared" si="299"/>
        <v>0</v>
      </c>
      <c r="E1724" s="1">
        <f t="shared" si="300"/>
        <v>0</v>
      </c>
      <c r="F1724" s="1" t="str">
        <f t="shared" ca="1" si="301"/>
        <v/>
      </c>
      <c r="G1724" s="1">
        <f t="shared" ca="1" si="302"/>
        <v>0</v>
      </c>
      <c r="H1724" s="1">
        <f ca="1">IF(AND(G1723&gt;0,G1724&gt;G1723,NOT(ISERROR(MATCH(G1723,D:D,0)))),H1723+1,H1723)</f>
        <v>0</v>
      </c>
      <c r="I1724" s="1">
        <f t="shared" ca="1" si="303"/>
        <v>0</v>
      </c>
      <c r="J1724" s="7" t="str">
        <f t="shared" ca="1" si="304"/>
        <v/>
      </c>
      <c r="K1724" s="1" t="str">
        <f ca="1">IF(J1724="Linea_para_MAIL_creada_por_LuXML",IF(ISERROR(MATCH(INDIRECT(ADDRESS(ROW()-G1724,7)),D:D,0)),J1724,INDIRECT(ADDRESS(MATCH(INDIRECT(ADDRESS(ROW()-G1724,7)),D:D,0),1))),J1724)</f>
        <v/>
      </c>
      <c r="L1724" s="7">
        <f t="shared" ca="1" si="305"/>
        <v>0</v>
      </c>
      <c r="M1724" s="7" t="str">
        <f t="shared" ca="1" si="306"/>
        <v/>
      </c>
      <c r="N1724" s="7">
        <f t="shared" ca="1" si="307"/>
        <v>0</v>
      </c>
      <c r="O1724" s="9" t="str">
        <f ca="1">IF(N1724&gt;-1,INDIRECT(ADDRESS(ROW(),13)),IF(N1724&lt;N1723,CONCATENATE("&lt;page-count count=",CHAR(34),1+LARGE(N:N,1)-LARGE(N:N,2),CHAR(34),"/&gt;"),INDIRECT(ADDRESS(ROW()-1,13))))</f>
        <v/>
      </c>
      <c r="P1724" s="1">
        <f>IF(ROW()&lt;$S$4+2,IF('XML a procesar'!A1723="",P1723,IF(MID('XML a procesar'!A1723,1,1)="&lt;",P1723,P1723+1)),P1723)</f>
        <v>1</v>
      </c>
    </row>
    <row r="1725" spans="1:16" x14ac:dyDescent="0.25">
      <c r="A1725" s="1" t="str">
        <f>IF('XML a procesar'!A1724&gt;0,'XML a procesar'!A1724,"")</f>
        <v/>
      </c>
      <c r="B1725" s="7">
        <f t="shared" si="297"/>
        <v>0</v>
      </c>
      <c r="C1725" s="1">
        <f t="shared" si="298"/>
        <v>0</v>
      </c>
      <c r="D1725" s="1">
        <f t="shared" si="299"/>
        <v>0</v>
      </c>
      <c r="E1725" s="1">
        <f t="shared" si="300"/>
        <v>0</v>
      </c>
      <c r="F1725" s="1" t="str">
        <f t="shared" ca="1" si="301"/>
        <v/>
      </c>
      <c r="G1725" s="1">
        <f t="shared" ca="1" si="302"/>
        <v>0</v>
      </c>
      <c r="H1725" s="1">
        <f ca="1">IF(AND(G1724&gt;0,G1725&gt;G1724,NOT(ISERROR(MATCH(G1724,D:D,0)))),H1724+1,H1724)</f>
        <v>0</v>
      </c>
      <c r="I1725" s="1">
        <f t="shared" ca="1" si="303"/>
        <v>0</v>
      </c>
      <c r="J1725" s="7" t="str">
        <f t="shared" ca="1" si="304"/>
        <v/>
      </c>
      <c r="K1725" s="1" t="str">
        <f ca="1">IF(J1725="Linea_para_MAIL_creada_por_LuXML",IF(ISERROR(MATCH(INDIRECT(ADDRESS(ROW()-G1725,7)),D:D,0)),J1725,INDIRECT(ADDRESS(MATCH(INDIRECT(ADDRESS(ROW()-G1725,7)),D:D,0),1))),J1725)</f>
        <v/>
      </c>
      <c r="L1725" s="7">
        <f t="shared" ca="1" si="305"/>
        <v>0</v>
      </c>
      <c r="M1725" s="7" t="str">
        <f t="shared" ca="1" si="306"/>
        <v/>
      </c>
      <c r="N1725" s="7">
        <f t="shared" ca="1" si="307"/>
        <v>0</v>
      </c>
      <c r="O1725" s="9" t="str">
        <f ca="1">IF(N1725&gt;-1,INDIRECT(ADDRESS(ROW(),13)),IF(N1725&lt;N1724,CONCATENATE("&lt;page-count count=",CHAR(34),1+LARGE(N:N,1)-LARGE(N:N,2),CHAR(34),"/&gt;"),INDIRECT(ADDRESS(ROW()-1,13))))</f>
        <v/>
      </c>
      <c r="P1725" s="1">
        <f>IF(ROW()&lt;$S$4+2,IF('XML a procesar'!A1724="",P1724,IF(MID('XML a procesar'!A1724,1,1)="&lt;",P1724,P1724+1)),P1724)</f>
        <v>1</v>
      </c>
    </row>
    <row r="1726" spans="1:16" x14ac:dyDescent="0.25">
      <c r="A1726" s="1" t="str">
        <f>IF('XML a procesar'!A1725&gt;0,'XML a procesar'!A1725,"")</f>
        <v/>
      </c>
      <c r="B1726" s="7">
        <f t="shared" si="297"/>
        <v>0</v>
      </c>
      <c r="C1726" s="1">
        <f t="shared" si="298"/>
        <v>0</v>
      </c>
      <c r="D1726" s="1">
        <f t="shared" si="299"/>
        <v>0</v>
      </c>
      <c r="E1726" s="1">
        <f t="shared" si="300"/>
        <v>0</v>
      </c>
      <c r="F1726" s="1" t="str">
        <f t="shared" ca="1" si="301"/>
        <v/>
      </c>
      <c r="G1726" s="1">
        <f t="shared" ca="1" si="302"/>
        <v>0</v>
      </c>
      <c r="H1726" s="1">
        <f ca="1">IF(AND(G1725&gt;0,G1726&gt;G1725,NOT(ISERROR(MATCH(G1725,D:D,0)))),H1725+1,H1725)</f>
        <v>0</v>
      </c>
      <c r="I1726" s="1">
        <f t="shared" ca="1" si="303"/>
        <v>0</v>
      </c>
      <c r="J1726" s="7" t="str">
        <f t="shared" ca="1" si="304"/>
        <v/>
      </c>
      <c r="K1726" s="1" t="str">
        <f ca="1">IF(J1726="Linea_para_MAIL_creada_por_LuXML",IF(ISERROR(MATCH(INDIRECT(ADDRESS(ROW()-G1726,7)),D:D,0)),J1726,INDIRECT(ADDRESS(MATCH(INDIRECT(ADDRESS(ROW()-G1726,7)),D:D,0),1))),J1726)</f>
        <v/>
      </c>
      <c r="L1726" s="7">
        <f t="shared" ca="1" si="305"/>
        <v>0</v>
      </c>
      <c r="M1726" s="7" t="str">
        <f t="shared" ca="1" si="306"/>
        <v/>
      </c>
      <c r="N1726" s="7">
        <f t="shared" ca="1" si="307"/>
        <v>0</v>
      </c>
      <c r="O1726" s="9" t="str">
        <f ca="1">IF(N1726&gt;-1,INDIRECT(ADDRESS(ROW(),13)),IF(N1726&lt;N1725,CONCATENATE("&lt;page-count count=",CHAR(34),1+LARGE(N:N,1)-LARGE(N:N,2),CHAR(34),"/&gt;"),INDIRECT(ADDRESS(ROW()-1,13))))</f>
        <v/>
      </c>
      <c r="P1726" s="1">
        <f>IF(ROW()&lt;$S$4+2,IF('XML a procesar'!A1725="",P1725,IF(MID('XML a procesar'!A1725,1,1)="&lt;",P1725,P1725+1)),P1725)</f>
        <v>1</v>
      </c>
    </row>
    <row r="1727" spans="1:16" x14ac:dyDescent="0.25">
      <c r="A1727" s="1" t="str">
        <f>IF('XML a procesar'!A1726&gt;0,'XML a procesar'!A1726,"")</f>
        <v/>
      </c>
      <c r="B1727" s="7">
        <f t="shared" si="297"/>
        <v>0</v>
      </c>
      <c r="C1727" s="1">
        <f t="shared" si="298"/>
        <v>0</v>
      </c>
      <c r="D1727" s="1">
        <f t="shared" si="299"/>
        <v>0</v>
      </c>
      <c r="E1727" s="1">
        <f t="shared" si="300"/>
        <v>0</v>
      </c>
      <c r="F1727" s="1" t="str">
        <f t="shared" ca="1" si="301"/>
        <v/>
      </c>
      <c r="G1727" s="1">
        <f t="shared" ca="1" si="302"/>
        <v>0</v>
      </c>
      <c r="H1727" s="1">
        <f ca="1">IF(AND(G1726&gt;0,G1727&gt;G1726,NOT(ISERROR(MATCH(G1726,D:D,0)))),H1726+1,H1726)</f>
        <v>0</v>
      </c>
      <c r="I1727" s="1">
        <f t="shared" ca="1" si="303"/>
        <v>0</v>
      </c>
      <c r="J1727" s="7" t="str">
        <f t="shared" ca="1" si="304"/>
        <v/>
      </c>
      <c r="K1727" s="1" t="str">
        <f ca="1">IF(J1727="Linea_para_MAIL_creada_por_LuXML",IF(ISERROR(MATCH(INDIRECT(ADDRESS(ROW()-G1727,7)),D:D,0)),J1727,INDIRECT(ADDRESS(MATCH(INDIRECT(ADDRESS(ROW()-G1727,7)),D:D,0),1))),J1727)</f>
        <v/>
      </c>
      <c r="L1727" s="7">
        <f t="shared" ca="1" si="305"/>
        <v>0</v>
      </c>
      <c r="M1727" s="7" t="str">
        <f t="shared" ca="1" si="306"/>
        <v/>
      </c>
      <c r="N1727" s="7">
        <f t="shared" ca="1" si="307"/>
        <v>0</v>
      </c>
      <c r="O1727" s="9" t="str">
        <f ca="1">IF(N1727&gt;-1,INDIRECT(ADDRESS(ROW(),13)),IF(N1727&lt;N1726,CONCATENATE("&lt;page-count count=",CHAR(34),1+LARGE(N:N,1)-LARGE(N:N,2),CHAR(34),"/&gt;"),INDIRECT(ADDRESS(ROW()-1,13))))</f>
        <v/>
      </c>
      <c r="P1727" s="1">
        <f>IF(ROW()&lt;$S$4+2,IF('XML a procesar'!A1726="",P1726,IF(MID('XML a procesar'!A1726,1,1)="&lt;",P1726,P1726+1)),P1726)</f>
        <v>1</v>
      </c>
    </row>
    <row r="1728" spans="1:16" x14ac:dyDescent="0.25">
      <c r="A1728" s="1" t="str">
        <f>IF('XML a procesar'!A1727&gt;0,'XML a procesar'!A1727,"")</f>
        <v/>
      </c>
      <c r="B1728" s="7">
        <f t="shared" si="297"/>
        <v>0</v>
      </c>
      <c r="C1728" s="1">
        <f t="shared" si="298"/>
        <v>0</v>
      </c>
      <c r="D1728" s="1">
        <f t="shared" si="299"/>
        <v>0</v>
      </c>
      <c r="E1728" s="1">
        <f t="shared" si="300"/>
        <v>0</v>
      </c>
      <c r="F1728" s="1" t="str">
        <f t="shared" ca="1" si="301"/>
        <v/>
      </c>
      <c r="G1728" s="1">
        <f t="shared" ca="1" si="302"/>
        <v>0</v>
      </c>
      <c r="H1728" s="1">
        <f ca="1">IF(AND(G1727&gt;0,G1728&gt;G1727,NOT(ISERROR(MATCH(G1727,D:D,0)))),H1727+1,H1727)</f>
        <v>0</v>
      </c>
      <c r="I1728" s="1">
        <f t="shared" ca="1" si="303"/>
        <v>0</v>
      </c>
      <c r="J1728" s="7" t="str">
        <f t="shared" ca="1" si="304"/>
        <v/>
      </c>
      <c r="K1728" s="1" t="str">
        <f ca="1">IF(J1728="Linea_para_MAIL_creada_por_LuXML",IF(ISERROR(MATCH(INDIRECT(ADDRESS(ROW()-G1728,7)),D:D,0)),J1728,INDIRECT(ADDRESS(MATCH(INDIRECT(ADDRESS(ROW()-G1728,7)),D:D,0),1))),J1728)</f>
        <v/>
      </c>
      <c r="L1728" s="7">
        <f t="shared" ca="1" si="305"/>
        <v>0</v>
      </c>
      <c r="M1728" s="7" t="str">
        <f t="shared" ca="1" si="306"/>
        <v/>
      </c>
      <c r="N1728" s="7">
        <f t="shared" ca="1" si="307"/>
        <v>0</v>
      </c>
      <c r="O1728" s="9" t="str">
        <f ca="1">IF(N1728&gt;-1,INDIRECT(ADDRESS(ROW(),13)),IF(N1728&lt;N1727,CONCATENATE("&lt;page-count count=",CHAR(34),1+LARGE(N:N,1)-LARGE(N:N,2),CHAR(34),"/&gt;"),INDIRECT(ADDRESS(ROW()-1,13))))</f>
        <v/>
      </c>
      <c r="P1728" s="1">
        <f>IF(ROW()&lt;$S$4+2,IF('XML a procesar'!A1727="",P1727,IF(MID('XML a procesar'!A1727,1,1)="&lt;",P1727,P1727+1)),P1727)</f>
        <v>1</v>
      </c>
    </row>
    <row r="1729" spans="1:16" x14ac:dyDescent="0.25">
      <c r="A1729" s="1" t="str">
        <f>IF('XML a procesar'!A1728&gt;0,'XML a procesar'!A1728,"")</f>
        <v/>
      </c>
      <c r="B1729" s="7">
        <f t="shared" ref="B1729:B1792" si="308">IF(ISERROR(FIND("/doi.org/",A1729,1)),0,1)</f>
        <v>0</v>
      </c>
      <c r="C1729" s="1">
        <f t="shared" ref="C1729:C1792" si="309">IF(LEFT(A1728,16)="&lt;contrib contrib",C1728+1,IF(LEFT(A1728,16)="&lt;/contrib-group&gt;",0,IF(LEFT(A1728,10)="&lt;/contrib&gt;",C1728,C1728)))</f>
        <v>0</v>
      </c>
      <c r="D1729" s="1">
        <f t="shared" ref="D1729:D1792" si="310">IF(AND(C1729&gt;0,LEFT(A1729,7)="&lt;email&gt;",ISNUMBER(SEARCH("@",A1729,1))),C1729,IF(LEFT(A1729,10)="&lt;alt-text&gt;",-1,0))</f>
        <v>0</v>
      </c>
      <c r="E1729" s="1">
        <f t="shared" ref="E1729:E1792" si="311">IF(D1729=0,E1728,E1728+1)</f>
        <v>0</v>
      </c>
      <c r="F1729" s="1" t="str">
        <f t="shared" ref="F1729:F1792" ca="1" si="312">INDIRECT(ADDRESS(ROW()+INDIRECT(ADDRESS(ROW()+E1729,5)),1))</f>
        <v/>
      </c>
      <c r="G1729" s="1">
        <f t="shared" ref="G1729:G1792" ca="1" si="313">IF(LEFT(F1729,7)="&lt;aff id",_xlfn.NUMBERVALUE(MID(F1729,13,LEN(F1729)-14)),IF(F1729="&lt;/aff&gt;",G1728+1,G1728))</f>
        <v>0</v>
      </c>
      <c r="H1729" s="1">
        <f ca="1">IF(AND(G1728&gt;0,G1729&gt;G1728,NOT(ISERROR(MATCH(G1728,D:D,0)))),H1728+1,H1728)</f>
        <v>0</v>
      </c>
      <c r="I1729" s="1">
        <f t="shared" ref="I1729:I1792" ca="1" si="314">INDIRECT(ADDRESS(ROW()-INDIRECT(ADDRESS(ROW()-H1729,8)),8))</f>
        <v>0</v>
      </c>
      <c r="J1729" s="7" t="str">
        <f t="shared" ref="J1729:J1792" ca="1" si="315">IF(J1728="Linea_para_MAIL_creada_por_LuXML","&lt;/aff&gt;",IF(I1729&gt;INDIRECT(ADDRESS(ROW()-I1729-1,8)),"Linea_para_MAIL_creada_por_LuXML",INDIRECT(ADDRESS(ROW()-I1729,6))))</f>
        <v/>
      </c>
      <c r="K1729" s="1" t="str">
        <f ca="1">IF(J1729="Linea_para_MAIL_creada_por_LuXML",IF(ISERROR(MATCH(INDIRECT(ADDRESS(ROW()-G1729,7)),D:D,0)),J1729,INDIRECT(ADDRESS(MATCH(INDIRECT(ADDRESS(ROW()-G1729,7)),D:D,0),1))),J1729)</f>
        <v/>
      </c>
      <c r="L1729" s="7">
        <f t="shared" ref="L1729:L1792" ca="1" si="316">IF(OR(MID(K1727,3,5)="page&gt;",MID(K1728,3,5)="page&gt;"),L1728,IF(OR(K1728="&lt;history&gt;",K1729="&lt;history&gt;"),L1728+1,L1728))</f>
        <v>0</v>
      </c>
      <c r="M1729" s="7" t="str">
        <f t="shared" ref="M1729:M1792" ca="1" si="317">IF(L1729&gt;L1728,IF(L1729=1,CONCATENATE("&lt;fpage&gt;",$S$10,"&lt;/fpage&gt;"),CONCATENATE("&lt;lpage&gt;",$S$10+1,"&lt;/lpage&gt;")),IF(ISERROR(INDIRECT(ADDRESS(ROW()-L1729,11),1)),"",INDIRECT(ADDRESS(ROW()-L1729,11),1)))</f>
        <v/>
      </c>
      <c r="N1729" s="7">
        <f t="shared" ref="N1729:N1792" ca="1" si="318">IF(N1728=-1,-1,IF(M1729="&lt;/counts&gt;",-1,IF(OR(LEFT(M1729,7)="&lt;fpage&gt;",LEFT(M1729,7)="&lt;lpage&gt;"),VALUE(MID(M1729,8,LEN(M1729)-15)),0)))</f>
        <v>0</v>
      </c>
      <c r="O1729" s="9" t="str">
        <f ca="1">IF(N1729&gt;-1,INDIRECT(ADDRESS(ROW(),13)),IF(N1729&lt;N1728,CONCATENATE("&lt;page-count count=",CHAR(34),1+LARGE(N:N,1)-LARGE(N:N,2),CHAR(34),"/&gt;"),INDIRECT(ADDRESS(ROW()-1,13))))</f>
        <v/>
      </c>
      <c r="P1729" s="1">
        <f>IF(ROW()&lt;$S$4+2,IF('XML a procesar'!A1728="",P1728,IF(MID('XML a procesar'!A1728,1,1)="&lt;",P1728,P1728+1)),P1728)</f>
        <v>1</v>
      </c>
    </row>
    <row r="1730" spans="1:16" x14ac:dyDescent="0.25">
      <c r="A1730" s="1" t="str">
        <f>IF('XML a procesar'!A1729&gt;0,'XML a procesar'!A1729,"")</f>
        <v/>
      </c>
      <c r="B1730" s="7">
        <f t="shared" si="308"/>
        <v>0</v>
      </c>
      <c r="C1730" s="1">
        <f t="shared" si="309"/>
        <v>0</v>
      </c>
      <c r="D1730" s="1">
        <f t="shared" si="310"/>
        <v>0</v>
      </c>
      <c r="E1730" s="1">
        <f t="shared" si="311"/>
        <v>0</v>
      </c>
      <c r="F1730" s="1" t="str">
        <f t="shared" ca="1" si="312"/>
        <v/>
      </c>
      <c r="G1730" s="1">
        <f t="shared" ca="1" si="313"/>
        <v>0</v>
      </c>
      <c r="H1730" s="1">
        <f ca="1">IF(AND(G1729&gt;0,G1730&gt;G1729,NOT(ISERROR(MATCH(G1729,D:D,0)))),H1729+1,H1729)</f>
        <v>0</v>
      </c>
      <c r="I1730" s="1">
        <f t="shared" ca="1" si="314"/>
        <v>0</v>
      </c>
      <c r="J1730" s="7" t="str">
        <f t="shared" ca="1" si="315"/>
        <v/>
      </c>
      <c r="K1730" s="1" t="str">
        <f ca="1">IF(J1730="Linea_para_MAIL_creada_por_LuXML",IF(ISERROR(MATCH(INDIRECT(ADDRESS(ROW()-G1730,7)),D:D,0)),J1730,INDIRECT(ADDRESS(MATCH(INDIRECT(ADDRESS(ROW()-G1730,7)),D:D,0),1))),J1730)</f>
        <v/>
      </c>
      <c r="L1730" s="7">
        <f t="shared" ca="1" si="316"/>
        <v>0</v>
      </c>
      <c r="M1730" s="7" t="str">
        <f t="shared" ca="1" si="317"/>
        <v/>
      </c>
      <c r="N1730" s="7">
        <f t="shared" ca="1" si="318"/>
        <v>0</v>
      </c>
      <c r="O1730" s="9" t="str">
        <f ca="1">IF(N1730&gt;-1,INDIRECT(ADDRESS(ROW(),13)),IF(N1730&lt;N1729,CONCATENATE("&lt;page-count count=",CHAR(34),1+LARGE(N:N,1)-LARGE(N:N,2),CHAR(34),"/&gt;"),INDIRECT(ADDRESS(ROW()-1,13))))</f>
        <v/>
      </c>
      <c r="P1730" s="1">
        <f>IF(ROW()&lt;$S$4+2,IF('XML a procesar'!A1729="",P1729,IF(MID('XML a procesar'!A1729,1,1)="&lt;",P1729,P1729+1)),P1729)</f>
        <v>1</v>
      </c>
    </row>
    <row r="1731" spans="1:16" x14ac:dyDescent="0.25">
      <c r="A1731" s="1" t="str">
        <f>IF('XML a procesar'!A1730&gt;0,'XML a procesar'!A1730,"")</f>
        <v/>
      </c>
      <c r="B1731" s="7">
        <f t="shared" si="308"/>
        <v>0</v>
      </c>
      <c r="C1731" s="1">
        <f t="shared" si="309"/>
        <v>0</v>
      </c>
      <c r="D1731" s="1">
        <f t="shared" si="310"/>
        <v>0</v>
      </c>
      <c r="E1731" s="1">
        <f t="shared" si="311"/>
        <v>0</v>
      </c>
      <c r="F1731" s="1" t="str">
        <f t="shared" ca="1" si="312"/>
        <v/>
      </c>
      <c r="G1731" s="1">
        <f t="shared" ca="1" si="313"/>
        <v>0</v>
      </c>
      <c r="H1731" s="1">
        <f ca="1">IF(AND(G1730&gt;0,G1731&gt;G1730,NOT(ISERROR(MATCH(G1730,D:D,0)))),H1730+1,H1730)</f>
        <v>0</v>
      </c>
      <c r="I1731" s="1">
        <f t="shared" ca="1" si="314"/>
        <v>0</v>
      </c>
      <c r="J1731" s="7" t="str">
        <f t="shared" ca="1" si="315"/>
        <v/>
      </c>
      <c r="K1731" s="1" t="str">
        <f ca="1">IF(J1731="Linea_para_MAIL_creada_por_LuXML",IF(ISERROR(MATCH(INDIRECT(ADDRESS(ROW()-G1731,7)),D:D,0)),J1731,INDIRECT(ADDRESS(MATCH(INDIRECT(ADDRESS(ROW()-G1731,7)),D:D,0),1))),J1731)</f>
        <v/>
      </c>
      <c r="L1731" s="7">
        <f t="shared" ca="1" si="316"/>
        <v>0</v>
      </c>
      <c r="M1731" s="7" t="str">
        <f t="shared" ca="1" si="317"/>
        <v/>
      </c>
      <c r="N1731" s="7">
        <f t="shared" ca="1" si="318"/>
        <v>0</v>
      </c>
      <c r="O1731" s="9" t="str">
        <f ca="1">IF(N1731&gt;-1,INDIRECT(ADDRESS(ROW(),13)),IF(N1731&lt;N1730,CONCATENATE("&lt;page-count count=",CHAR(34),1+LARGE(N:N,1)-LARGE(N:N,2),CHAR(34),"/&gt;"),INDIRECT(ADDRESS(ROW()-1,13))))</f>
        <v/>
      </c>
      <c r="P1731" s="1">
        <f>IF(ROW()&lt;$S$4+2,IF('XML a procesar'!A1730="",P1730,IF(MID('XML a procesar'!A1730,1,1)="&lt;",P1730,P1730+1)),P1730)</f>
        <v>1</v>
      </c>
    </row>
    <row r="1732" spans="1:16" x14ac:dyDescent="0.25">
      <c r="A1732" s="1" t="str">
        <f>IF('XML a procesar'!A1731&gt;0,'XML a procesar'!A1731,"")</f>
        <v/>
      </c>
      <c r="B1732" s="7">
        <f t="shared" si="308"/>
        <v>0</v>
      </c>
      <c r="C1732" s="1">
        <f t="shared" si="309"/>
        <v>0</v>
      </c>
      <c r="D1732" s="1">
        <f t="shared" si="310"/>
        <v>0</v>
      </c>
      <c r="E1732" s="1">
        <f t="shared" si="311"/>
        <v>0</v>
      </c>
      <c r="F1732" s="1" t="str">
        <f t="shared" ca="1" si="312"/>
        <v/>
      </c>
      <c r="G1732" s="1">
        <f t="shared" ca="1" si="313"/>
        <v>0</v>
      </c>
      <c r="H1732" s="1">
        <f ca="1">IF(AND(G1731&gt;0,G1732&gt;G1731,NOT(ISERROR(MATCH(G1731,D:D,0)))),H1731+1,H1731)</f>
        <v>0</v>
      </c>
      <c r="I1732" s="1">
        <f t="shared" ca="1" si="314"/>
        <v>0</v>
      </c>
      <c r="J1732" s="7" t="str">
        <f t="shared" ca="1" si="315"/>
        <v/>
      </c>
      <c r="K1732" s="1" t="str">
        <f ca="1">IF(J1732="Linea_para_MAIL_creada_por_LuXML",IF(ISERROR(MATCH(INDIRECT(ADDRESS(ROW()-G1732,7)),D:D,0)),J1732,INDIRECT(ADDRESS(MATCH(INDIRECT(ADDRESS(ROW()-G1732,7)),D:D,0),1))),J1732)</f>
        <v/>
      </c>
      <c r="L1732" s="7">
        <f t="shared" ca="1" si="316"/>
        <v>0</v>
      </c>
      <c r="M1732" s="7" t="str">
        <f t="shared" ca="1" si="317"/>
        <v/>
      </c>
      <c r="N1732" s="7">
        <f t="shared" ca="1" si="318"/>
        <v>0</v>
      </c>
      <c r="O1732" s="9" t="str">
        <f ca="1">IF(N1732&gt;-1,INDIRECT(ADDRESS(ROW(),13)),IF(N1732&lt;N1731,CONCATENATE("&lt;page-count count=",CHAR(34),1+LARGE(N:N,1)-LARGE(N:N,2),CHAR(34),"/&gt;"),INDIRECT(ADDRESS(ROW()-1,13))))</f>
        <v/>
      </c>
      <c r="P1732" s="1">
        <f>IF(ROW()&lt;$S$4+2,IF('XML a procesar'!A1731="",P1731,IF(MID('XML a procesar'!A1731,1,1)="&lt;",P1731,P1731+1)),P1731)</f>
        <v>1</v>
      </c>
    </row>
    <row r="1733" spans="1:16" x14ac:dyDescent="0.25">
      <c r="A1733" s="1" t="str">
        <f>IF('XML a procesar'!A1732&gt;0,'XML a procesar'!A1732,"")</f>
        <v/>
      </c>
      <c r="B1733" s="7">
        <f t="shared" si="308"/>
        <v>0</v>
      </c>
      <c r="C1733" s="1">
        <f t="shared" si="309"/>
        <v>0</v>
      </c>
      <c r="D1733" s="1">
        <f t="shared" si="310"/>
        <v>0</v>
      </c>
      <c r="E1733" s="1">
        <f t="shared" si="311"/>
        <v>0</v>
      </c>
      <c r="F1733" s="1" t="str">
        <f t="shared" ca="1" si="312"/>
        <v/>
      </c>
      <c r="G1733" s="1">
        <f t="shared" ca="1" si="313"/>
        <v>0</v>
      </c>
      <c r="H1733" s="1">
        <f ca="1">IF(AND(G1732&gt;0,G1733&gt;G1732,NOT(ISERROR(MATCH(G1732,D:D,0)))),H1732+1,H1732)</f>
        <v>0</v>
      </c>
      <c r="I1733" s="1">
        <f t="shared" ca="1" si="314"/>
        <v>0</v>
      </c>
      <c r="J1733" s="7" t="str">
        <f t="shared" ca="1" si="315"/>
        <v/>
      </c>
      <c r="K1733" s="1" t="str">
        <f ca="1">IF(J1733="Linea_para_MAIL_creada_por_LuXML",IF(ISERROR(MATCH(INDIRECT(ADDRESS(ROW()-G1733,7)),D:D,0)),J1733,INDIRECT(ADDRESS(MATCH(INDIRECT(ADDRESS(ROW()-G1733,7)),D:D,0),1))),J1733)</f>
        <v/>
      </c>
      <c r="L1733" s="7">
        <f t="shared" ca="1" si="316"/>
        <v>0</v>
      </c>
      <c r="M1733" s="7" t="str">
        <f t="shared" ca="1" si="317"/>
        <v/>
      </c>
      <c r="N1733" s="7">
        <f t="shared" ca="1" si="318"/>
        <v>0</v>
      </c>
      <c r="O1733" s="9" t="str">
        <f ca="1">IF(N1733&gt;-1,INDIRECT(ADDRESS(ROW(),13)),IF(N1733&lt;N1732,CONCATENATE("&lt;page-count count=",CHAR(34),1+LARGE(N:N,1)-LARGE(N:N,2),CHAR(34),"/&gt;"),INDIRECT(ADDRESS(ROW()-1,13))))</f>
        <v/>
      </c>
      <c r="P1733" s="1">
        <f>IF(ROW()&lt;$S$4+2,IF('XML a procesar'!A1732="",P1732,IF(MID('XML a procesar'!A1732,1,1)="&lt;",P1732,P1732+1)),P1732)</f>
        <v>1</v>
      </c>
    </row>
    <row r="1734" spans="1:16" x14ac:dyDescent="0.25">
      <c r="A1734" s="1" t="str">
        <f>IF('XML a procesar'!A1733&gt;0,'XML a procesar'!A1733,"")</f>
        <v/>
      </c>
      <c r="B1734" s="7">
        <f t="shared" si="308"/>
        <v>0</v>
      </c>
      <c r="C1734" s="1">
        <f t="shared" si="309"/>
        <v>0</v>
      </c>
      <c r="D1734" s="1">
        <f t="shared" si="310"/>
        <v>0</v>
      </c>
      <c r="E1734" s="1">
        <f t="shared" si="311"/>
        <v>0</v>
      </c>
      <c r="F1734" s="1" t="str">
        <f t="shared" ca="1" si="312"/>
        <v/>
      </c>
      <c r="G1734" s="1">
        <f t="shared" ca="1" si="313"/>
        <v>0</v>
      </c>
      <c r="H1734" s="1">
        <f ca="1">IF(AND(G1733&gt;0,G1734&gt;G1733,NOT(ISERROR(MATCH(G1733,D:D,0)))),H1733+1,H1733)</f>
        <v>0</v>
      </c>
      <c r="I1734" s="1">
        <f t="shared" ca="1" si="314"/>
        <v>0</v>
      </c>
      <c r="J1734" s="7" t="str">
        <f t="shared" ca="1" si="315"/>
        <v/>
      </c>
      <c r="K1734" s="1" t="str">
        <f ca="1">IF(J1734="Linea_para_MAIL_creada_por_LuXML",IF(ISERROR(MATCH(INDIRECT(ADDRESS(ROW()-G1734,7)),D:D,0)),J1734,INDIRECT(ADDRESS(MATCH(INDIRECT(ADDRESS(ROW()-G1734,7)),D:D,0),1))),J1734)</f>
        <v/>
      </c>
      <c r="L1734" s="7">
        <f t="shared" ca="1" si="316"/>
        <v>0</v>
      </c>
      <c r="M1734" s="7" t="str">
        <f t="shared" ca="1" si="317"/>
        <v/>
      </c>
      <c r="N1734" s="7">
        <f t="shared" ca="1" si="318"/>
        <v>0</v>
      </c>
      <c r="O1734" s="9" t="str">
        <f ca="1">IF(N1734&gt;-1,INDIRECT(ADDRESS(ROW(),13)),IF(N1734&lt;N1733,CONCATENATE("&lt;page-count count=",CHAR(34),1+LARGE(N:N,1)-LARGE(N:N,2),CHAR(34),"/&gt;"),INDIRECT(ADDRESS(ROW()-1,13))))</f>
        <v/>
      </c>
      <c r="P1734" s="1">
        <f>IF(ROW()&lt;$S$4+2,IF('XML a procesar'!A1733="",P1733,IF(MID('XML a procesar'!A1733,1,1)="&lt;",P1733,P1733+1)),P1733)</f>
        <v>1</v>
      </c>
    </row>
    <row r="1735" spans="1:16" x14ac:dyDescent="0.25">
      <c r="A1735" s="1" t="str">
        <f>IF('XML a procesar'!A1734&gt;0,'XML a procesar'!A1734,"")</f>
        <v/>
      </c>
      <c r="B1735" s="7">
        <f t="shared" si="308"/>
        <v>0</v>
      </c>
      <c r="C1735" s="1">
        <f t="shared" si="309"/>
        <v>0</v>
      </c>
      <c r="D1735" s="1">
        <f t="shared" si="310"/>
        <v>0</v>
      </c>
      <c r="E1735" s="1">
        <f t="shared" si="311"/>
        <v>0</v>
      </c>
      <c r="F1735" s="1" t="str">
        <f t="shared" ca="1" si="312"/>
        <v/>
      </c>
      <c r="G1735" s="1">
        <f t="shared" ca="1" si="313"/>
        <v>0</v>
      </c>
      <c r="H1735" s="1">
        <f ca="1">IF(AND(G1734&gt;0,G1735&gt;G1734,NOT(ISERROR(MATCH(G1734,D:D,0)))),H1734+1,H1734)</f>
        <v>0</v>
      </c>
      <c r="I1735" s="1">
        <f t="shared" ca="1" si="314"/>
        <v>0</v>
      </c>
      <c r="J1735" s="7" t="str">
        <f t="shared" ca="1" si="315"/>
        <v/>
      </c>
      <c r="K1735" s="1" t="str">
        <f ca="1">IF(J1735="Linea_para_MAIL_creada_por_LuXML",IF(ISERROR(MATCH(INDIRECT(ADDRESS(ROW()-G1735,7)),D:D,0)),J1735,INDIRECT(ADDRESS(MATCH(INDIRECT(ADDRESS(ROW()-G1735,7)),D:D,0),1))),J1735)</f>
        <v/>
      </c>
      <c r="L1735" s="7">
        <f t="shared" ca="1" si="316"/>
        <v>0</v>
      </c>
      <c r="M1735" s="7" t="str">
        <f t="shared" ca="1" si="317"/>
        <v/>
      </c>
      <c r="N1735" s="7">
        <f t="shared" ca="1" si="318"/>
        <v>0</v>
      </c>
      <c r="O1735" s="9" t="str">
        <f ca="1">IF(N1735&gt;-1,INDIRECT(ADDRESS(ROW(),13)),IF(N1735&lt;N1734,CONCATENATE("&lt;page-count count=",CHAR(34),1+LARGE(N:N,1)-LARGE(N:N,2),CHAR(34),"/&gt;"),INDIRECT(ADDRESS(ROW()-1,13))))</f>
        <v/>
      </c>
      <c r="P1735" s="1">
        <f>IF(ROW()&lt;$S$4+2,IF('XML a procesar'!A1734="",P1734,IF(MID('XML a procesar'!A1734,1,1)="&lt;",P1734,P1734+1)),P1734)</f>
        <v>1</v>
      </c>
    </row>
    <row r="1736" spans="1:16" x14ac:dyDescent="0.25">
      <c r="A1736" s="1" t="str">
        <f>IF('XML a procesar'!A1735&gt;0,'XML a procesar'!A1735,"")</f>
        <v/>
      </c>
      <c r="B1736" s="7">
        <f t="shared" si="308"/>
        <v>0</v>
      </c>
      <c r="C1736" s="1">
        <f t="shared" si="309"/>
        <v>0</v>
      </c>
      <c r="D1736" s="1">
        <f t="shared" si="310"/>
        <v>0</v>
      </c>
      <c r="E1736" s="1">
        <f t="shared" si="311"/>
        <v>0</v>
      </c>
      <c r="F1736" s="1" t="str">
        <f t="shared" ca="1" si="312"/>
        <v/>
      </c>
      <c r="G1736" s="1">
        <f t="shared" ca="1" si="313"/>
        <v>0</v>
      </c>
      <c r="H1736" s="1">
        <f ca="1">IF(AND(G1735&gt;0,G1736&gt;G1735,NOT(ISERROR(MATCH(G1735,D:D,0)))),H1735+1,H1735)</f>
        <v>0</v>
      </c>
      <c r="I1736" s="1">
        <f t="shared" ca="1" si="314"/>
        <v>0</v>
      </c>
      <c r="J1736" s="7" t="str">
        <f t="shared" ca="1" si="315"/>
        <v/>
      </c>
      <c r="K1736" s="1" t="str">
        <f ca="1">IF(J1736="Linea_para_MAIL_creada_por_LuXML",IF(ISERROR(MATCH(INDIRECT(ADDRESS(ROW()-G1736,7)),D:D,0)),J1736,INDIRECT(ADDRESS(MATCH(INDIRECT(ADDRESS(ROW()-G1736,7)),D:D,0),1))),J1736)</f>
        <v/>
      </c>
      <c r="L1736" s="7">
        <f t="shared" ca="1" si="316"/>
        <v>0</v>
      </c>
      <c r="M1736" s="7" t="str">
        <f t="shared" ca="1" si="317"/>
        <v/>
      </c>
      <c r="N1736" s="7">
        <f t="shared" ca="1" si="318"/>
        <v>0</v>
      </c>
      <c r="O1736" s="9" t="str">
        <f ca="1">IF(N1736&gt;-1,INDIRECT(ADDRESS(ROW(),13)),IF(N1736&lt;N1735,CONCATENATE("&lt;page-count count=",CHAR(34),1+LARGE(N:N,1)-LARGE(N:N,2),CHAR(34),"/&gt;"),INDIRECT(ADDRESS(ROW()-1,13))))</f>
        <v/>
      </c>
      <c r="P1736" s="1">
        <f>IF(ROW()&lt;$S$4+2,IF('XML a procesar'!A1735="",P1735,IF(MID('XML a procesar'!A1735,1,1)="&lt;",P1735,P1735+1)),P1735)</f>
        <v>1</v>
      </c>
    </row>
    <row r="1737" spans="1:16" x14ac:dyDescent="0.25">
      <c r="A1737" s="1" t="str">
        <f>IF('XML a procesar'!A1736&gt;0,'XML a procesar'!A1736,"")</f>
        <v/>
      </c>
      <c r="B1737" s="7">
        <f t="shared" si="308"/>
        <v>0</v>
      </c>
      <c r="C1737" s="1">
        <f t="shared" si="309"/>
        <v>0</v>
      </c>
      <c r="D1737" s="1">
        <f t="shared" si="310"/>
        <v>0</v>
      </c>
      <c r="E1737" s="1">
        <f t="shared" si="311"/>
        <v>0</v>
      </c>
      <c r="F1737" s="1" t="str">
        <f t="shared" ca="1" si="312"/>
        <v/>
      </c>
      <c r="G1737" s="1">
        <f t="shared" ca="1" si="313"/>
        <v>0</v>
      </c>
      <c r="H1737" s="1">
        <f ca="1">IF(AND(G1736&gt;0,G1737&gt;G1736,NOT(ISERROR(MATCH(G1736,D:D,0)))),H1736+1,H1736)</f>
        <v>0</v>
      </c>
      <c r="I1737" s="1">
        <f t="shared" ca="1" si="314"/>
        <v>0</v>
      </c>
      <c r="J1737" s="7" t="str">
        <f t="shared" ca="1" si="315"/>
        <v/>
      </c>
      <c r="K1737" s="1" t="str">
        <f ca="1">IF(J1737="Linea_para_MAIL_creada_por_LuXML",IF(ISERROR(MATCH(INDIRECT(ADDRESS(ROW()-G1737,7)),D:D,0)),J1737,INDIRECT(ADDRESS(MATCH(INDIRECT(ADDRESS(ROW()-G1737,7)),D:D,0),1))),J1737)</f>
        <v/>
      </c>
      <c r="L1737" s="7">
        <f t="shared" ca="1" si="316"/>
        <v>0</v>
      </c>
      <c r="M1737" s="7" t="str">
        <f t="shared" ca="1" si="317"/>
        <v/>
      </c>
      <c r="N1737" s="7">
        <f t="shared" ca="1" si="318"/>
        <v>0</v>
      </c>
      <c r="O1737" s="9" t="str">
        <f ca="1">IF(N1737&gt;-1,INDIRECT(ADDRESS(ROW(),13)),IF(N1737&lt;N1736,CONCATENATE("&lt;page-count count=",CHAR(34),1+LARGE(N:N,1)-LARGE(N:N,2),CHAR(34),"/&gt;"),INDIRECT(ADDRESS(ROW()-1,13))))</f>
        <v/>
      </c>
      <c r="P1737" s="1">
        <f>IF(ROW()&lt;$S$4+2,IF('XML a procesar'!A1736="",P1736,IF(MID('XML a procesar'!A1736,1,1)="&lt;",P1736,P1736+1)),P1736)</f>
        <v>1</v>
      </c>
    </row>
    <row r="1738" spans="1:16" x14ac:dyDescent="0.25">
      <c r="A1738" s="1" t="str">
        <f>IF('XML a procesar'!A1737&gt;0,'XML a procesar'!A1737,"")</f>
        <v/>
      </c>
      <c r="B1738" s="7">
        <f t="shared" si="308"/>
        <v>0</v>
      </c>
      <c r="C1738" s="1">
        <f t="shared" si="309"/>
        <v>0</v>
      </c>
      <c r="D1738" s="1">
        <f t="shared" si="310"/>
        <v>0</v>
      </c>
      <c r="E1738" s="1">
        <f t="shared" si="311"/>
        <v>0</v>
      </c>
      <c r="F1738" s="1" t="str">
        <f t="shared" ca="1" si="312"/>
        <v/>
      </c>
      <c r="G1738" s="1">
        <f t="shared" ca="1" si="313"/>
        <v>0</v>
      </c>
      <c r="H1738" s="1">
        <f ca="1">IF(AND(G1737&gt;0,G1738&gt;G1737,NOT(ISERROR(MATCH(G1737,D:D,0)))),H1737+1,H1737)</f>
        <v>0</v>
      </c>
      <c r="I1738" s="1">
        <f t="shared" ca="1" si="314"/>
        <v>0</v>
      </c>
      <c r="J1738" s="7" t="str">
        <f t="shared" ca="1" si="315"/>
        <v/>
      </c>
      <c r="K1738" s="1" t="str">
        <f ca="1">IF(J1738="Linea_para_MAIL_creada_por_LuXML",IF(ISERROR(MATCH(INDIRECT(ADDRESS(ROW()-G1738,7)),D:D,0)),J1738,INDIRECT(ADDRESS(MATCH(INDIRECT(ADDRESS(ROW()-G1738,7)),D:D,0),1))),J1738)</f>
        <v/>
      </c>
      <c r="L1738" s="7">
        <f t="shared" ca="1" si="316"/>
        <v>0</v>
      </c>
      <c r="M1738" s="7" t="str">
        <f t="shared" ca="1" si="317"/>
        <v/>
      </c>
      <c r="N1738" s="7">
        <f t="shared" ca="1" si="318"/>
        <v>0</v>
      </c>
      <c r="O1738" s="9" t="str">
        <f ca="1">IF(N1738&gt;-1,INDIRECT(ADDRESS(ROW(),13)),IF(N1738&lt;N1737,CONCATENATE("&lt;page-count count=",CHAR(34),1+LARGE(N:N,1)-LARGE(N:N,2),CHAR(34),"/&gt;"),INDIRECT(ADDRESS(ROW()-1,13))))</f>
        <v/>
      </c>
      <c r="P1738" s="1">
        <f>IF(ROW()&lt;$S$4+2,IF('XML a procesar'!A1737="",P1737,IF(MID('XML a procesar'!A1737,1,1)="&lt;",P1737,P1737+1)),P1737)</f>
        <v>1</v>
      </c>
    </row>
    <row r="1739" spans="1:16" x14ac:dyDescent="0.25">
      <c r="A1739" s="1" t="str">
        <f>IF('XML a procesar'!A1738&gt;0,'XML a procesar'!A1738,"")</f>
        <v/>
      </c>
      <c r="B1739" s="7">
        <f t="shared" si="308"/>
        <v>0</v>
      </c>
      <c r="C1739" s="1">
        <f t="shared" si="309"/>
        <v>0</v>
      </c>
      <c r="D1739" s="1">
        <f t="shared" si="310"/>
        <v>0</v>
      </c>
      <c r="E1739" s="1">
        <f t="shared" si="311"/>
        <v>0</v>
      </c>
      <c r="F1739" s="1" t="str">
        <f t="shared" ca="1" si="312"/>
        <v/>
      </c>
      <c r="G1739" s="1">
        <f t="shared" ca="1" si="313"/>
        <v>0</v>
      </c>
      <c r="H1739" s="1">
        <f ca="1">IF(AND(G1738&gt;0,G1739&gt;G1738,NOT(ISERROR(MATCH(G1738,D:D,0)))),H1738+1,H1738)</f>
        <v>0</v>
      </c>
      <c r="I1739" s="1">
        <f t="shared" ca="1" si="314"/>
        <v>0</v>
      </c>
      <c r="J1739" s="7" t="str">
        <f t="shared" ca="1" si="315"/>
        <v/>
      </c>
      <c r="K1739" s="1" t="str">
        <f ca="1">IF(J1739="Linea_para_MAIL_creada_por_LuXML",IF(ISERROR(MATCH(INDIRECT(ADDRESS(ROW()-G1739,7)),D:D,0)),J1739,INDIRECT(ADDRESS(MATCH(INDIRECT(ADDRESS(ROW()-G1739,7)),D:D,0),1))),J1739)</f>
        <v/>
      </c>
      <c r="L1739" s="7">
        <f t="shared" ca="1" si="316"/>
        <v>0</v>
      </c>
      <c r="M1739" s="7" t="str">
        <f t="shared" ca="1" si="317"/>
        <v/>
      </c>
      <c r="N1739" s="7">
        <f t="shared" ca="1" si="318"/>
        <v>0</v>
      </c>
      <c r="O1739" s="9" t="str">
        <f ca="1">IF(N1739&gt;-1,INDIRECT(ADDRESS(ROW(),13)),IF(N1739&lt;N1738,CONCATENATE("&lt;page-count count=",CHAR(34),1+LARGE(N:N,1)-LARGE(N:N,2),CHAR(34),"/&gt;"),INDIRECT(ADDRESS(ROW()-1,13))))</f>
        <v/>
      </c>
      <c r="P1739" s="1">
        <f>IF(ROW()&lt;$S$4+2,IF('XML a procesar'!A1738="",P1738,IF(MID('XML a procesar'!A1738,1,1)="&lt;",P1738,P1738+1)),P1738)</f>
        <v>1</v>
      </c>
    </row>
    <row r="1740" spans="1:16" x14ac:dyDescent="0.25">
      <c r="A1740" s="1" t="str">
        <f>IF('XML a procesar'!A1739&gt;0,'XML a procesar'!A1739,"")</f>
        <v/>
      </c>
      <c r="B1740" s="7">
        <f t="shared" si="308"/>
        <v>0</v>
      </c>
      <c r="C1740" s="1">
        <f t="shared" si="309"/>
        <v>0</v>
      </c>
      <c r="D1740" s="1">
        <f t="shared" si="310"/>
        <v>0</v>
      </c>
      <c r="E1740" s="1">
        <f t="shared" si="311"/>
        <v>0</v>
      </c>
      <c r="F1740" s="1" t="str">
        <f t="shared" ca="1" si="312"/>
        <v/>
      </c>
      <c r="G1740" s="1">
        <f t="shared" ca="1" si="313"/>
        <v>0</v>
      </c>
      <c r="H1740" s="1">
        <f ca="1">IF(AND(G1739&gt;0,G1740&gt;G1739,NOT(ISERROR(MATCH(G1739,D:D,0)))),H1739+1,H1739)</f>
        <v>0</v>
      </c>
      <c r="I1740" s="1">
        <f t="shared" ca="1" si="314"/>
        <v>0</v>
      </c>
      <c r="J1740" s="7" t="str">
        <f t="shared" ca="1" si="315"/>
        <v/>
      </c>
      <c r="K1740" s="1" t="str">
        <f ca="1">IF(J1740="Linea_para_MAIL_creada_por_LuXML",IF(ISERROR(MATCH(INDIRECT(ADDRESS(ROW()-G1740,7)),D:D,0)),J1740,INDIRECT(ADDRESS(MATCH(INDIRECT(ADDRESS(ROW()-G1740,7)),D:D,0),1))),J1740)</f>
        <v/>
      </c>
      <c r="L1740" s="7">
        <f t="shared" ca="1" si="316"/>
        <v>0</v>
      </c>
      <c r="M1740" s="7" t="str">
        <f t="shared" ca="1" si="317"/>
        <v/>
      </c>
      <c r="N1740" s="7">
        <f t="shared" ca="1" si="318"/>
        <v>0</v>
      </c>
      <c r="O1740" s="9" t="str">
        <f ca="1">IF(N1740&gt;-1,INDIRECT(ADDRESS(ROW(),13)),IF(N1740&lt;N1739,CONCATENATE("&lt;page-count count=",CHAR(34),1+LARGE(N:N,1)-LARGE(N:N,2),CHAR(34),"/&gt;"),INDIRECT(ADDRESS(ROW()-1,13))))</f>
        <v/>
      </c>
      <c r="P1740" s="1">
        <f>IF(ROW()&lt;$S$4+2,IF('XML a procesar'!A1739="",P1739,IF(MID('XML a procesar'!A1739,1,1)="&lt;",P1739,P1739+1)),P1739)</f>
        <v>1</v>
      </c>
    </row>
    <row r="1741" spans="1:16" x14ac:dyDescent="0.25">
      <c r="A1741" s="1" t="str">
        <f>IF('XML a procesar'!A1740&gt;0,'XML a procesar'!A1740,"")</f>
        <v/>
      </c>
      <c r="B1741" s="7">
        <f t="shared" si="308"/>
        <v>0</v>
      </c>
      <c r="C1741" s="1">
        <f t="shared" si="309"/>
        <v>0</v>
      </c>
      <c r="D1741" s="1">
        <f t="shared" si="310"/>
        <v>0</v>
      </c>
      <c r="E1741" s="1">
        <f t="shared" si="311"/>
        <v>0</v>
      </c>
      <c r="F1741" s="1" t="str">
        <f t="shared" ca="1" si="312"/>
        <v/>
      </c>
      <c r="G1741" s="1">
        <f t="shared" ca="1" si="313"/>
        <v>0</v>
      </c>
      <c r="H1741" s="1">
        <f ca="1">IF(AND(G1740&gt;0,G1741&gt;G1740,NOT(ISERROR(MATCH(G1740,D:D,0)))),H1740+1,H1740)</f>
        <v>0</v>
      </c>
      <c r="I1741" s="1">
        <f t="shared" ca="1" si="314"/>
        <v>0</v>
      </c>
      <c r="J1741" s="7" t="str">
        <f t="shared" ca="1" si="315"/>
        <v/>
      </c>
      <c r="K1741" s="1" t="str">
        <f ca="1">IF(J1741="Linea_para_MAIL_creada_por_LuXML",IF(ISERROR(MATCH(INDIRECT(ADDRESS(ROW()-G1741,7)),D:D,0)),J1741,INDIRECT(ADDRESS(MATCH(INDIRECT(ADDRESS(ROW()-G1741,7)),D:D,0),1))),J1741)</f>
        <v/>
      </c>
      <c r="L1741" s="7">
        <f t="shared" ca="1" si="316"/>
        <v>0</v>
      </c>
      <c r="M1741" s="7" t="str">
        <f t="shared" ca="1" si="317"/>
        <v/>
      </c>
      <c r="N1741" s="7">
        <f t="shared" ca="1" si="318"/>
        <v>0</v>
      </c>
      <c r="O1741" s="9" t="str">
        <f ca="1">IF(N1741&gt;-1,INDIRECT(ADDRESS(ROW(),13)),IF(N1741&lt;N1740,CONCATENATE("&lt;page-count count=",CHAR(34),1+LARGE(N:N,1)-LARGE(N:N,2),CHAR(34),"/&gt;"),INDIRECT(ADDRESS(ROW()-1,13))))</f>
        <v/>
      </c>
      <c r="P1741" s="1">
        <f>IF(ROW()&lt;$S$4+2,IF('XML a procesar'!A1740="",P1740,IF(MID('XML a procesar'!A1740,1,1)="&lt;",P1740,P1740+1)),P1740)</f>
        <v>1</v>
      </c>
    </row>
    <row r="1742" spans="1:16" x14ac:dyDescent="0.25">
      <c r="A1742" s="1" t="str">
        <f>IF('XML a procesar'!A1741&gt;0,'XML a procesar'!A1741,"")</f>
        <v/>
      </c>
      <c r="B1742" s="7">
        <f t="shared" si="308"/>
        <v>0</v>
      </c>
      <c r="C1742" s="1">
        <f t="shared" si="309"/>
        <v>0</v>
      </c>
      <c r="D1742" s="1">
        <f t="shared" si="310"/>
        <v>0</v>
      </c>
      <c r="E1742" s="1">
        <f t="shared" si="311"/>
        <v>0</v>
      </c>
      <c r="F1742" s="1" t="str">
        <f t="shared" ca="1" si="312"/>
        <v/>
      </c>
      <c r="G1742" s="1">
        <f t="shared" ca="1" si="313"/>
        <v>0</v>
      </c>
      <c r="H1742" s="1">
        <f ca="1">IF(AND(G1741&gt;0,G1742&gt;G1741,NOT(ISERROR(MATCH(G1741,D:D,0)))),H1741+1,H1741)</f>
        <v>0</v>
      </c>
      <c r="I1742" s="1">
        <f t="shared" ca="1" si="314"/>
        <v>0</v>
      </c>
      <c r="J1742" s="7" t="str">
        <f t="shared" ca="1" si="315"/>
        <v/>
      </c>
      <c r="K1742" s="1" t="str">
        <f ca="1">IF(J1742="Linea_para_MAIL_creada_por_LuXML",IF(ISERROR(MATCH(INDIRECT(ADDRESS(ROW()-G1742,7)),D:D,0)),J1742,INDIRECT(ADDRESS(MATCH(INDIRECT(ADDRESS(ROW()-G1742,7)),D:D,0),1))),J1742)</f>
        <v/>
      </c>
      <c r="L1742" s="7">
        <f t="shared" ca="1" si="316"/>
        <v>0</v>
      </c>
      <c r="M1742" s="7" t="str">
        <f t="shared" ca="1" si="317"/>
        <v/>
      </c>
      <c r="N1742" s="7">
        <f t="shared" ca="1" si="318"/>
        <v>0</v>
      </c>
      <c r="O1742" s="9" t="str">
        <f ca="1">IF(N1742&gt;-1,INDIRECT(ADDRESS(ROW(),13)),IF(N1742&lt;N1741,CONCATENATE("&lt;page-count count=",CHAR(34),1+LARGE(N:N,1)-LARGE(N:N,2),CHAR(34),"/&gt;"),INDIRECT(ADDRESS(ROW()-1,13))))</f>
        <v/>
      </c>
      <c r="P1742" s="1">
        <f>IF(ROW()&lt;$S$4+2,IF('XML a procesar'!A1741="",P1741,IF(MID('XML a procesar'!A1741,1,1)="&lt;",P1741,P1741+1)),P1741)</f>
        <v>1</v>
      </c>
    </row>
    <row r="1743" spans="1:16" x14ac:dyDescent="0.25">
      <c r="A1743" s="1" t="str">
        <f>IF('XML a procesar'!A1742&gt;0,'XML a procesar'!A1742,"")</f>
        <v/>
      </c>
      <c r="B1743" s="7">
        <f t="shared" si="308"/>
        <v>0</v>
      </c>
      <c r="C1743" s="1">
        <f t="shared" si="309"/>
        <v>0</v>
      </c>
      <c r="D1743" s="1">
        <f t="shared" si="310"/>
        <v>0</v>
      </c>
      <c r="E1743" s="1">
        <f t="shared" si="311"/>
        <v>0</v>
      </c>
      <c r="F1743" s="1" t="str">
        <f t="shared" ca="1" si="312"/>
        <v/>
      </c>
      <c r="G1743" s="1">
        <f t="shared" ca="1" si="313"/>
        <v>0</v>
      </c>
      <c r="H1743" s="1">
        <f ca="1">IF(AND(G1742&gt;0,G1743&gt;G1742,NOT(ISERROR(MATCH(G1742,D:D,0)))),H1742+1,H1742)</f>
        <v>0</v>
      </c>
      <c r="I1743" s="1">
        <f t="shared" ca="1" si="314"/>
        <v>0</v>
      </c>
      <c r="J1743" s="7" t="str">
        <f t="shared" ca="1" si="315"/>
        <v/>
      </c>
      <c r="K1743" s="1" t="str">
        <f ca="1">IF(J1743="Linea_para_MAIL_creada_por_LuXML",IF(ISERROR(MATCH(INDIRECT(ADDRESS(ROW()-G1743,7)),D:D,0)),J1743,INDIRECT(ADDRESS(MATCH(INDIRECT(ADDRESS(ROW()-G1743,7)),D:D,0),1))),J1743)</f>
        <v/>
      </c>
      <c r="L1743" s="7">
        <f t="shared" ca="1" si="316"/>
        <v>0</v>
      </c>
      <c r="M1743" s="7" t="str">
        <f t="shared" ca="1" si="317"/>
        <v/>
      </c>
      <c r="N1743" s="7">
        <f t="shared" ca="1" si="318"/>
        <v>0</v>
      </c>
      <c r="O1743" s="9" t="str">
        <f ca="1">IF(N1743&gt;-1,INDIRECT(ADDRESS(ROW(),13)),IF(N1743&lt;N1742,CONCATENATE("&lt;page-count count=",CHAR(34),1+LARGE(N:N,1)-LARGE(N:N,2),CHAR(34),"/&gt;"),INDIRECT(ADDRESS(ROW()-1,13))))</f>
        <v/>
      </c>
      <c r="P1743" s="1">
        <f>IF(ROW()&lt;$S$4+2,IF('XML a procesar'!A1742="",P1742,IF(MID('XML a procesar'!A1742,1,1)="&lt;",P1742,P1742+1)),P1742)</f>
        <v>1</v>
      </c>
    </row>
    <row r="1744" spans="1:16" x14ac:dyDescent="0.25">
      <c r="A1744" s="1" t="str">
        <f>IF('XML a procesar'!A1743&gt;0,'XML a procesar'!A1743,"")</f>
        <v/>
      </c>
      <c r="B1744" s="7">
        <f t="shared" si="308"/>
        <v>0</v>
      </c>
      <c r="C1744" s="1">
        <f t="shared" si="309"/>
        <v>0</v>
      </c>
      <c r="D1744" s="1">
        <f t="shared" si="310"/>
        <v>0</v>
      </c>
      <c r="E1744" s="1">
        <f t="shared" si="311"/>
        <v>0</v>
      </c>
      <c r="F1744" s="1" t="str">
        <f t="shared" ca="1" si="312"/>
        <v/>
      </c>
      <c r="G1744" s="1">
        <f t="shared" ca="1" si="313"/>
        <v>0</v>
      </c>
      <c r="H1744" s="1">
        <f ca="1">IF(AND(G1743&gt;0,G1744&gt;G1743,NOT(ISERROR(MATCH(G1743,D:D,0)))),H1743+1,H1743)</f>
        <v>0</v>
      </c>
      <c r="I1744" s="1">
        <f t="shared" ca="1" si="314"/>
        <v>0</v>
      </c>
      <c r="J1744" s="7" t="str">
        <f t="shared" ca="1" si="315"/>
        <v/>
      </c>
      <c r="K1744" s="1" t="str">
        <f ca="1">IF(J1744="Linea_para_MAIL_creada_por_LuXML",IF(ISERROR(MATCH(INDIRECT(ADDRESS(ROW()-G1744,7)),D:D,0)),J1744,INDIRECT(ADDRESS(MATCH(INDIRECT(ADDRESS(ROW()-G1744,7)),D:D,0),1))),J1744)</f>
        <v/>
      </c>
      <c r="L1744" s="7">
        <f t="shared" ca="1" si="316"/>
        <v>0</v>
      </c>
      <c r="M1744" s="7" t="str">
        <f t="shared" ca="1" si="317"/>
        <v/>
      </c>
      <c r="N1744" s="7">
        <f t="shared" ca="1" si="318"/>
        <v>0</v>
      </c>
      <c r="O1744" s="9" t="str">
        <f ca="1">IF(N1744&gt;-1,INDIRECT(ADDRESS(ROW(),13)),IF(N1744&lt;N1743,CONCATENATE("&lt;page-count count=",CHAR(34),1+LARGE(N:N,1)-LARGE(N:N,2),CHAR(34),"/&gt;"),INDIRECT(ADDRESS(ROW()-1,13))))</f>
        <v/>
      </c>
      <c r="P1744" s="1">
        <f>IF(ROW()&lt;$S$4+2,IF('XML a procesar'!A1743="",P1743,IF(MID('XML a procesar'!A1743,1,1)="&lt;",P1743,P1743+1)),P1743)</f>
        <v>1</v>
      </c>
    </row>
    <row r="1745" spans="1:16" x14ac:dyDescent="0.25">
      <c r="A1745" s="1" t="str">
        <f>IF('XML a procesar'!A1744&gt;0,'XML a procesar'!A1744,"")</f>
        <v/>
      </c>
      <c r="B1745" s="7">
        <f t="shared" si="308"/>
        <v>0</v>
      </c>
      <c r="C1745" s="1">
        <f t="shared" si="309"/>
        <v>0</v>
      </c>
      <c r="D1745" s="1">
        <f t="shared" si="310"/>
        <v>0</v>
      </c>
      <c r="E1745" s="1">
        <f t="shared" si="311"/>
        <v>0</v>
      </c>
      <c r="F1745" s="1" t="str">
        <f t="shared" ca="1" si="312"/>
        <v/>
      </c>
      <c r="G1745" s="1">
        <f t="shared" ca="1" si="313"/>
        <v>0</v>
      </c>
      <c r="H1745" s="1">
        <f ca="1">IF(AND(G1744&gt;0,G1745&gt;G1744,NOT(ISERROR(MATCH(G1744,D:D,0)))),H1744+1,H1744)</f>
        <v>0</v>
      </c>
      <c r="I1745" s="1">
        <f t="shared" ca="1" si="314"/>
        <v>0</v>
      </c>
      <c r="J1745" s="7" t="str">
        <f t="shared" ca="1" si="315"/>
        <v/>
      </c>
      <c r="K1745" s="1" t="str">
        <f ca="1">IF(J1745="Linea_para_MAIL_creada_por_LuXML",IF(ISERROR(MATCH(INDIRECT(ADDRESS(ROW()-G1745,7)),D:D,0)),J1745,INDIRECT(ADDRESS(MATCH(INDIRECT(ADDRESS(ROW()-G1745,7)),D:D,0),1))),J1745)</f>
        <v/>
      </c>
      <c r="L1745" s="7">
        <f t="shared" ca="1" si="316"/>
        <v>0</v>
      </c>
      <c r="M1745" s="7" t="str">
        <f t="shared" ca="1" si="317"/>
        <v/>
      </c>
      <c r="N1745" s="7">
        <f t="shared" ca="1" si="318"/>
        <v>0</v>
      </c>
      <c r="O1745" s="9" t="str">
        <f ca="1">IF(N1745&gt;-1,INDIRECT(ADDRESS(ROW(),13)),IF(N1745&lt;N1744,CONCATENATE("&lt;page-count count=",CHAR(34),1+LARGE(N:N,1)-LARGE(N:N,2),CHAR(34),"/&gt;"),INDIRECT(ADDRESS(ROW()-1,13))))</f>
        <v/>
      </c>
      <c r="P1745" s="1">
        <f>IF(ROW()&lt;$S$4+2,IF('XML a procesar'!A1744="",P1744,IF(MID('XML a procesar'!A1744,1,1)="&lt;",P1744,P1744+1)),P1744)</f>
        <v>1</v>
      </c>
    </row>
    <row r="1746" spans="1:16" x14ac:dyDescent="0.25">
      <c r="A1746" s="1" t="str">
        <f>IF('XML a procesar'!A1745&gt;0,'XML a procesar'!A1745,"")</f>
        <v/>
      </c>
      <c r="B1746" s="7">
        <f t="shared" si="308"/>
        <v>0</v>
      </c>
      <c r="C1746" s="1">
        <f t="shared" si="309"/>
        <v>0</v>
      </c>
      <c r="D1746" s="1">
        <f t="shared" si="310"/>
        <v>0</v>
      </c>
      <c r="E1746" s="1">
        <f t="shared" si="311"/>
        <v>0</v>
      </c>
      <c r="F1746" s="1" t="str">
        <f t="shared" ca="1" si="312"/>
        <v/>
      </c>
      <c r="G1746" s="1">
        <f t="shared" ca="1" si="313"/>
        <v>0</v>
      </c>
      <c r="H1746" s="1">
        <f ca="1">IF(AND(G1745&gt;0,G1746&gt;G1745,NOT(ISERROR(MATCH(G1745,D:D,0)))),H1745+1,H1745)</f>
        <v>0</v>
      </c>
      <c r="I1746" s="1">
        <f t="shared" ca="1" si="314"/>
        <v>0</v>
      </c>
      <c r="J1746" s="7" t="str">
        <f t="shared" ca="1" si="315"/>
        <v/>
      </c>
      <c r="K1746" s="1" t="str">
        <f ca="1">IF(J1746="Linea_para_MAIL_creada_por_LuXML",IF(ISERROR(MATCH(INDIRECT(ADDRESS(ROW()-G1746,7)),D:D,0)),J1746,INDIRECT(ADDRESS(MATCH(INDIRECT(ADDRESS(ROW()-G1746,7)),D:D,0),1))),J1746)</f>
        <v/>
      </c>
      <c r="L1746" s="7">
        <f t="shared" ca="1" si="316"/>
        <v>0</v>
      </c>
      <c r="M1746" s="7" t="str">
        <f t="shared" ca="1" si="317"/>
        <v/>
      </c>
      <c r="N1746" s="7">
        <f t="shared" ca="1" si="318"/>
        <v>0</v>
      </c>
      <c r="O1746" s="9" t="str">
        <f ca="1">IF(N1746&gt;-1,INDIRECT(ADDRESS(ROW(),13)),IF(N1746&lt;N1745,CONCATENATE("&lt;page-count count=",CHAR(34),1+LARGE(N:N,1)-LARGE(N:N,2),CHAR(34),"/&gt;"),INDIRECT(ADDRESS(ROW()-1,13))))</f>
        <v/>
      </c>
      <c r="P1746" s="1">
        <f>IF(ROW()&lt;$S$4+2,IF('XML a procesar'!A1745="",P1745,IF(MID('XML a procesar'!A1745,1,1)="&lt;",P1745,P1745+1)),P1745)</f>
        <v>1</v>
      </c>
    </row>
    <row r="1747" spans="1:16" x14ac:dyDescent="0.25">
      <c r="A1747" s="1" t="str">
        <f>IF('XML a procesar'!A1746&gt;0,'XML a procesar'!A1746,"")</f>
        <v/>
      </c>
      <c r="B1747" s="7">
        <f t="shared" si="308"/>
        <v>0</v>
      </c>
      <c r="C1747" s="1">
        <f t="shared" si="309"/>
        <v>0</v>
      </c>
      <c r="D1747" s="1">
        <f t="shared" si="310"/>
        <v>0</v>
      </c>
      <c r="E1747" s="1">
        <f t="shared" si="311"/>
        <v>0</v>
      </c>
      <c r="F1747" s="1" t="str">
        <f t="shared" ca="1" si="312"/>
        <v/>
      </c>
      <c r="G1747" s="1">
        <f t="shared" ca="1" si="313"/>
        <v>0</v>
      </c>
      <c r="H1747" s="1">
        <f ca="1">IF(AND(G1746&gt;0,G1747&gt;G1746,NOT(ISERROR(MATCH(G1746,D:D,0)))),H1746+1,H1746)</f>
        <v>0</v>
      </c>
      <c r="I1747" s="1">
        <f t="shared" ca="1" si="314"/>
        <v>0</v>
      </c>
      <c r="J1747" s="7" t="str">
        <f t="shared" ca="1" si="315"/>
        <v/>
      </c>
      <c r="K1747" s="1" t="str">
        <f ca="1">IF(J1747="Linea_para_MAIL_creada_por_LuXML",IF(ISERROR(MATCH(INDIRECT(ADDRESS(ROW()-G1747,7)),D:D,0)),J1747,INDIRECT(ADDRESS(MATCH(INDIRECT(ADDRESS(ROW()-G1747,7)),D:D,0),1))),J1747)</f>
        <v/>
      </c>
      <c r="L1747" s="7">
        <f t="shared" ca="1" si="316"/>
        <v>0</v>
      </c>
      <c r="M1747" s="7" t="str">
        <f t="shared" ca="1" si="317"/>
        <v/>
      </c>
      <c r="N1747" s="7">
        <f t="shared" ca="1" si="318"/>
        <v>0</v>
      </c>
      <c r="O1747" s="9" t="str">
        <f ca="1">IF(N1747&gt;-1,INDIRECT(ADDRESS(ROW(),13)),IF(N1747&lt;N1746,CONCATENATE("&lt;page-count count=",CHAR(34),1+LARGE(N:N,1)-LARGE(N:N,2),CHAR(34),"/&gt;"),INDIRECT(ADDRESS(ROW()-1,13))))</f>
        <v/>
      </c>
      <c r="P1747" s="1">
        <f>IF(ROW()&lt;$S$4+2,IF('XML a procesar'!A1746="",P1746,IF(MID('XML a procesar'!A1746,1,1)="&lt;",P1746,P1746+1)),P1746)</f>
        <v>1</v>
      </c>
    </row>
    <row r="1748" spans="1:16" x14ac:dyDescent="0.25">
      <c r="A1748" s="1" t="str">
        <f>IF('XML a procesar'!A1747&gt;0,'XML a procesar'!A1747,"")</f>
        <v/>
      </c>
      <c r="B1748" s="7">
        <f t="shared" si="308"/>
        <v>0</v>
      </c>
      <c r="C1748" s="1">
        <f t="shared" si="309"/>
        <v>0</v>
      </c>
      <c r="D1748" s="1">
        <f t="shared" si="310"/>
        <v>0</v>
      </c>
      <c r="E1748" s="1">
        <f t="shared" si="311"/>
        <v>0</v>
      </c>
      <c r="F1748" s="1" t="str">
        <f t="shared" ca="1" si="312"/>
        <v/>
      </c>
      <c r="G1748" s="1">
        <f t="shared" ca="1" si="313"/>
        <v>0</v>
      </c>
      <c r="H1748" s="1">
        <f ca="1">IF(AND(G1747&gt;0,G1748&gt;G1747,NOT(ISERROR(MATCH(G1747,D:D,0)))),H1747+1,H1747)</f>
        <v>0</v>
      </c>
      <c r="I1748" s="1">
        <f t="shared" ca="1" si="314"/>
        <v>0</v>
      </c>
      <c r="J1748" s="7" t="str">
        <f t="shared" ca="1" si="315"/>
        <v/>
      </c>
      <c r="K1748" s="1" t="str">
        <f ca="1">IF(J1748="Linea_para_MAIL_creada_por_LuXML",IF(ISERROR(MATCH(INDIRECT(ADDRESS(ROW()-G1748,7)),D:D,0)),J1748,INDIRECT(ADDRESS(MATCH(INDIRECT(ADDRESS(ROW()-G1748,7)),D:D,0),1))),J1748)</f>
        <v/>
      </c>
      <c r="L1748" s="7">
        <f t="shared" ca="1" si="316"/>
        <v>0</v>
      </c>
      <c r="M1748" s="7" t="str">
        <f t="shared" ca="1" si="317"/>
        <v/>
      </c>
      <c r="N1748" s="7">
        <f t="shared" ca="1" si="318"/>
        <v>0</v>
      </c>
      <c r="O1748" s="9" t="str">
        <f ca="1">IF(N1748&gt;-1,INDIRECT(ADDRESS(ROW(),13)),IF(N1748&lt;N1747,CONCATENATE("&lt;page-count count=",CHAR(34),1+LARGE(N:N,1)-LARGE(N:N,2),CHAR(34),"/&gt;"),INDIRECT(ADDRESS(ROW()-1,13))))</f>
        <v/>
      </c>
      <c r="P1748" s="1">
        <f>IF(ROW()&lt;$S$4+2,IF('XML a procesar'!A1747="",P1747,IF(MID('XML a procesar'!A1747,1,1)="&lt;",P1747,P1747+1)),P1747)</f>
        <v>1</v>
      </c>
    </row>
    <row r="1749" spans="1:16" x14ac:dyDescent="0.25">
      <c r="A1749" s="1" t="str">
        <f>IF('XML a procesar'!A1748&gt;0,'XML a procesar'!A1748,"")</f>
        <v/>
      </c>
      <c r="B1749" s="7">
        <f t="shared" si="308"/>
        <v>0</v>
      </c>
      <c r="C1749" s="1">
        <f t="shared" si="309"/>
        <v>0</v>
      </c>
      <c r="D1749" s="1">
        <f t="shared" si="310"/>
        <v>0</v>
      </c>
      <c r="E1749" s="1">
        <f t="shared" si="311"/>
        <v>0</v>
      </c>
      <c r="F1749" s="1" t="str">
        <f t="shared" ca="1" si="312"/>
        <v/>
      </c>
      <c r="G1749" s="1">
        <f t="shared" ca="1" si="313"/>
        <v>0</v>
      </c>
      <c r="H1749" s="1">
        <f ca="1">IF(AND(G1748&gt;0,G1749&gt;G1748,NOT(ISERROR(MATCH(G1748,D:D,0)))),H1748+1,H1748)</f>
        <v>0</v>
      </c>
      <c r="I1749" s="1">
        <f t="shared" ca="1" si="314"/>
        <v>0</v>
      </c>
      <c r="J1749" s="7" t="str">
        <f t="shared" ca="1" si="315"/>
        <v/>
      </c>
      <c r="K1749" s="1" t="str">
        <f ca="1">IF(J1749="Linea_para_MAIL_creada_por_LuXML",IF(ISERROR(MATCH(INDIRECT(ADDRESS(ROW()-G1749,7)),D:D,0)),J1749,INDIRECT(ADDRESS(MATCH(INDIRECT(ADDRESS(ROW()-G1749,7)),D:D,0),1))),J1749)</f>
        <v/>
      </c>
      <c r="L1749" s="7">
        <f t="shared" ca="1" si="316"/>
        <v>0</v>
      </c>
      <c r="M1749" s="7" t="str">
        <f t="shared" ca="1" si="317"/>
        <v/>
      </c>
      <c r="N1749" s="7">
        <f t="shared" ca="1" si="318"/>
        <v>0</v>
      </c>
      <c r="O1749" s="9" t="str">
        <f ca="1">IF(N1749&gt;-1,INDIRECT(ADDRESS(ROW(),13)),IF(N1749&lt;N1748,CONCATENATE("&lt;page-count count=",CHAR(34),1+LARGE(N:N,1)-LARGE(N:N,2),CHAR(34),"/&gt;"),INDIRECT(ADDRESS(ROW()-1,13))))</f>
        <v/>
      </c>
      <c r="P1749" s="1">
        <f>IF(ROW()&lt;$S$4+2,IF('XML a procesar'!A1748="",P1748,IF(MID('XML a procesar'!A1748,1,1)="&lt;",P1748,P1748+1)),P1748)</f>
        <v>1</v>
      </c>
    </row>
    <row r="1750" spans="1:16" x14ac:dyDescent="0.25">
      <c r="A1750" s="1" t="str">
        <f>IF('XML a procesar'!A1749&gt;0,'XML a procesar'!A1749,"")</f>
        <v/>
      </c>
      <c r="B1750" s="7">
        <f t="shared" si="308"/>
        <v>0</v>
      </c>
      <c r="C1750" s="1">
        <f t="shared" si="309"/>
        <v>0</v>
      </c>
      <c r="D1750" s="1">
        <f t="shared" si="310"/>
        <v>0</v>
      </c>
      <c r="E1750" s="1">
        <f t="shared" si="311"/>
        <v>0</v>
      </c>
      <c r="F1750" s="1" t="str">
        <f t="shared" ca="1" si="312"/>
        <v/>
      </c>
      <c r="G1750" s="1">
        <f t="shared" ca="1" si="313"/>
        <v>0</v>
      </c>
      <c r="H1750" s="1">
        <f ca="1">IF(AND(G1749&gt;0,G1750&gt;G1749,NOT(ISERROR(MATCH(G1749,D:D,0)))),H1749+1,H1749)</f>
        <v>0</v>
      </c>
      <c r="I1750" s="1">
        <f t="shared" ca="1" si="314"/>
        <v>0</v>
      </c>
      <c r="J1750" s="7" t="str">
        <f t="shared" ca="1" si="315"/>
        <v/>
      </c>
      <c r="K1750" s="1" t="str">
        <f ca="1">IF(J1750="Linea_para_MAIL_creada_por_LuXML",IF(ISERROR(MATCH(INDIRECT(ADDRESS(ROW()-G1750,7)),D:D,0)),J1750,INDIRECT(ADDRESS(MATCH(INDIRECT(ADDRESS(ROW()-G1750,7)),D:D,0),1))),J1750)</f>
        <v/>
      </c>
      <c r="L1750" s="7">
        <f t="shared" ca="1" si="316"/>
        <v>0</v>
      </c>
      <c r="M1750" s="7" t="str">
        <f t="shared" ca="1" si="317"/>
        <v/>
      </c>
      <c r="N1750" s="7">
        <f t="shared" ca="1" si="318"/>
        <v>0</v>
      </c>
      <c r="O1750" s="9" t="str">
        <f ca="1">IF(N1750&gt;-1,INDIRECT(ADDRESS(ROW(),13)),IF(N1750&lt;N1749,CONCATENATE("&lt;page-count count=",CHAR(34),1+LARGE(N:N,1)-LARGE(N:N,2),CHAR(34),"/&gt;"),INDIRECT(ADDRESS(ROW()-1,13))))</f>
        <v/>
      </c>
      <c r="P1750" s="1">
        <f>IF(ROW()&lt;$S$4+2,IF('XML a procesar'!A1749="",P1749,IF(MID('XML a procesar'!A1749,1,1)="&lt;",P1749,P1749+1)),P1749)</f>
        <v>1</v>
      </c>
    </row>
    <row r="1751" spans="1:16" x14ac:dyDescent="0.25">
      <c r="A1751" s="1" t="str">
        <f>IF('XML a procesar'!A1750&gt;0,'XML a procesar'!A1750,"")</f>
        <v/>
      </c>
      <c r="B1751" s="7">
        <f t="shared" si="308"/>
        <v>0</v>
      </c>
      <c r="C1751" s="1">
        <f t="shared" si="309"/>
        <v>0</v>
      </c>
      <c r="D1751" s="1">
        <f t="shared" si="310"/>
        <v>0</v>
      </c>
      <c r="E1751" s="1">
        <f t="shared" si="311"/>
        <v>0</v>
      </c>
      <c r="F1751" s="1" t="str">
        <f t="shared" ca="1" si="312"/>
        <v/>
      </c>
      <c r="G1751" s="1">
        <f t="shared" ca="1" si="313"/>
        <v>0</v>
      </c>
      <c r="H1751" s="1">
        <f ca="1">IF(AND(G1750&gt;0,G1751&gt;G1750,NOT(ISERROR(MATCH(G1750,D:D,0)))),H1750+1,H1750)</f>
        <v>0</v>
      </c>
      <c r="I1751" s="1">
        <f t="shared" ca="1" si="314"/>
        <v>0</v>
      </c>
      <c r="J1751" s="7" t="str">
        <f t="shared" ca="1" si="315"/>
        <v/>
      </c>
      <c r="K1751" s="1" t="str">
        <f ca="1">IF(J1751="Linea_para_MAIL_creada_por_LuXML",IF(ISERROR(MATCH(INDIRECT(ADDRESS(ROW()-G1751,7)),D:D,0)),J1751,INDIRECT(ADDRESS(MATCH(INDIRECT(ADDRESS(ROW()-G1751,7)),D:D,0),1))),J1751)</f>
        <v/>
      </c>
      <c r="L1751" s="7">
        <f t="shared" ca="1" si="316"/>
        <v>0</v>
      </c>
      <c r="M1751" s="7" t="str">
        <f t="shared" ca="1" si="317"/>
        <v/>
      </c>
      <c r="N1751" s="7">
        <f t="shared" ca="1" si="318"/>
        <v>0</v>
      </c>
      <c r="O1751" s="9" t="str">
        <f ca="1">IF(N1751&gt;-1,INDIRECT(ADDRESS(ROW(),13)),IF(N1751&lt;N1750,CONCATENATE("&lt;page-count count=",CHAR(34),1+LARGE(N:N,1)-LARGE(N:N,2),CHAR(34),"/&gt;"),INDIRECT(ADDRESS(ROW()-1,13))))</f>
        <v/>
      </c>
      <c r="P1751" s="1">
        <f>IF(ROW()&lt;$S$4+2,IF('XML a procesar'!A1750="",P1750,IF(MID('XML a procesar'!A1750,1,1)="&lt;",P1750,P1750+1)),P1750)</f>
        <v>1</v>
      </c>
    </row>
    <row r="1752" spans="1:16" x14ac:dyDescent="0.25">
      <c r="A1752" s="1" t="str">
        <f>IF('XML a procesar'!A1751&gt;0,'XML a procesar'!A1751,"")</f>
        <v/>
      </c>
      <c r="B1752" s="7">
        <f t="shared" si="308"/>
        <v>0</v>
      </c>
      <c r="C1752" s="1">
        <f t="shared" si="309"/>
        <v>0</v>
      </c>
      <c r="D1752" s="1">
        <f t="shared" si="310"/>
        <v>0</v>
      </c>
      <c r="E1752" s="1">
        <f t="shared" si="311"/>
        <v>0</v>
      </c>
      <c r="F1752" s="1" t="str">
        <f t="shared" ca="1" si="312"/>
        <v/>
      </c>
      <c r="G1752" s="1">
        <f t="shared" ca="1" si="313"/>
        <v>0</v>
      </c>
      <c r="H1752" s="1">
        <f ca="1">IF(AND(G1751&gt;0,G1752&gt;G1751,NOT(ISERROR(MATCH(G1751,D:D,0)))),H1751+1,H1751)</f>
        <v>0</v>
      </c>
      <c r="I1752" s="1">
        <f t="shared" ca="1" si="314"/>
        <v>0</v>
      </c>
      <c r="J1752" s="7" t="str">
        <f t="shared" ca="1" si="315"/>
        <v/>
      </c>
      <c r="K1752" s="1" t="str">
        <f ca="1">IF(J1752="Linea_para_MAIL_creada_por_LuXML",IF(ISERROR(MATCH(INDIRECT(ADDRESS(ROW()-G1752,7)),D:D,0)),J1752,INDIRECT(ADDRESS(MATCH(INDIRECT(ADDRESS(ROW()-G1752,7)),D:D,0),1))),J1752)</f>
        <v/>
      </c>
      <c r="L1752" s="7">
        <f t="shared" ca="1" si="316"/>
        <v>0</v>
      </c>
      <c r="M1752" s="7" t="str">
        <f t="shared" ca="1" si="317"/>
        <v/>
      </c>
      <c r="N1752" s="7">
        <f t="shared" ca="1" si="318"/>
        <v>0</v>
      </c>
      <c r="O1752" s="9" t="str">
        <f ca="1">IF(N1752&gt;-1,INDIRECT(ADDRESS(ROW(),13)),IF(N1752&lt;N1751,CONCATENATE("&lt;page-count count=",CHAR(34),1+LARGE(N:N,1)-LARGE(N:N,2),CHAR(34),"/&gt;"),INDIRECT(ADDRESS(ROW()-1,13))))</f>
        <v/>
      </c>
      <c r="P1752" s="1">
        <f>IF(ROW()&lt;$S$4+2,IF('XML a procesar'!A1751="",P1751,IF(MID('XML a procesar'!A1751,1,1)="&lt;",P1751,P1751+1)),P1751)</f>
        <v>1</v>
      </c>
    </row>
    <row r="1753" spans="1:16" x14ac:dyDescent="0.25">
      <c r="A1753" s="1" t="str">
        <f>IF('XML a procesar'!A1752&gt;0,'XML a procesar'!A1752,"")</f>
        <v/>
      </c>
      <c r="B1753" s="7">
        <f t="shared" si="308"/>
        <v>0</v>
      </c>
      <c r="C1753" s="1">
        <f t="shared" si="309"/>
        <v>0</v>
      </c>
      <c r="D1753" s="1">
        <f t="shared" si="310"/>
        <v>0</v>
      </c>
      <c r="E1753" s="1">
        <f t="shared" si="311"/>
        <v>0</v>
      </c>
      <c r="F1753" s="1" t="str">
        <f t="shared" ca="1" si="312"/>
        <v/>
      </c>
      <c r="G1753" s="1">
        <f t="shared" ca="1" si="313"/>
        <v>0</v>
      </c>
      <c r="H1753" s="1">
        <f ca="1">IF(AND(G1752&gt;0,G1753&gt;G1752,NOT(ISERROR(MATCH(G1752,D:D,0)))),H1752+1,H1752)</f>
        <v>0</v>
      </c>
      <c r="I1753" s="1">
        <f t="shared" ca="1" si="314"/>
        <v>0</v>
      </c>
      <c r="J1753" s="7" t="str">
        <f t="shared" ca="1" si="315"/>
        <v/>
      </c>
      <c r="K1753" s="1" t="str">
        <f ca="1">IF(J1753="Linea_para_MAIL_creada_por_LuXML",IF(ISERROR(MATCH(INDIRECT(ADDRESS(ROW()-G1753,7)),D:D,0)),J1753,INDIRECT(ADDRESS(MATCH(INDIRECT(ADDRESS(ROW()-G1753,7)),D:D,0),1))),J1753)</f>
        <v/>
      </c>
      <c r="L1753" s="7">
        <f t="shared" ca="1" si="316"/>
        <v>0</v>
      </c>
      <c r="M1753" s="7" t="str">
        <f t="shared" ca="1" si="317"/>
        <v/>
      </c>
      <c r="N1753" s="7">
        <f t="shared" ca="1" si="318"/>
        <v>0</v>
      </c>
      <c r="O1753" s="9" t="str">
        <f ca="1">IF(N1753&gt;-1,INDIRECT(ADDRESS(ROW(),13)),IF(N1753&lt;N1752,CONCATENATE("&lt;page-count count=",CHAR(34),1+LARGE(N:N,1)-LARGE(N:N,2),CHAR(34),"/&gt;"),INDIRECT(ADDRESS(ROW()-1,13))))</f>
        <v/>
      </c>
      <c r="P1753" s="1">
        <f>IF(ROW()&lt;$S$4+2,IF('XML a procesar'!A1752="",P1752,IF(MID('XML a procesar'!A1752,1,1)="&lt;",P1752,P1752+1)),P1752)</f>
        <v>1</v>
      </c>
    </row>
    <row r="1754" spans="1:16" x14ac:dyDescent="0.25">
      <c r="A1754" s="1" t="str">
        <f>IF('XML a procesar'!A1753&gt;0,'XML a procesar'!A1753,"")</f>
        <v/>
      </c>
      <c r="B1754" s="7">
        <f t="shared" si="308"/>
        <v>0</v>
      </c>
      <c r="C1754" s="1">
        <f t="shared" si="309"/>
        <v>0</v>
      </c>
      <c r="D1754" s="1">
        <f t="shared" si="310"/>
        <v>0</v>
      </c>
      <c r="E1754" s="1">
        <f t="shared" si="311"/>
        <v>0</v>
      </c>
      <c r="F1754" s="1" t="str">
        <f t="shared" ca="1" si="312"/>
        <v/>
      </c>
      <c r="G1754" s="1">
        <f t="shared" ca="1" si="313"/>
        <v>0</v>
      </c>
      <c r="H1754" s="1">
        <f ca="1">IF(AND(G1753&gt;0,G1754&gt;G1753,NOT(ISERROR(MATCH(G1753,D:D,0)))),H1753+1,H1753)</f>
        <v>0</v>
      </c>
      <c r="I1754" s="1">
        <f t="shared" ca="1" si="314"/>
        <v>0</v>
      </c>
      <c r="J1754" s="7" t="str">
        <f t="shared" ca="1" si="315"/>
        <v/>
      </c>
      <c r="K1754" s="1" t="str">
        <f ca="1">IF(J1754="Linea_para_MAIL_creada_por_LuXML",IF(ISERROR(MATCH(INDIRECT(ADDRESS(ROW()-G1754,7)),D:D,0)),J1754,INDIRECT(ADDRESS(MATCH(INDIRECT(ADDRESS(ROW()-G1754,7)),D:D,0),1))),J1754)</f>
        <v/>
      </c>
      <c r="L1754" s="7">
        <f t="shared" ca="1" si="316"/>
        <v>0</v>
      </c>
      <c r="M1754" s="7" t="str">
        <f t="shared" ca="1" si="317"/>
        <v/>
      </c>
      <c r="N1754" s="7">
        <f t="shared" ca="1" si="318"/>
        <v>0</v>
      </c>
      <c r="O1754" s="9" t="str">
        <f ca="1">IF(N1754&gt;-1,INDIRECT(ADDRESS(ROW(),13)),IF(N1754&lt;N1753,CONCATENATE("&lt;page-count count=",CHAR(34),1+LARGE(N:N,1)-LARGE(N:N,2),CHAR(34),"/&gt;"),INDIRECT(ADDRESS(ROW()-1,13))))</f>
        <v/>
      </c>
      <c r="P1754" s="1">
        <f>IF(ROW()&lt;$S$4+2,IF('XML a procesar'!A1753="",P1753,IF(MID('XML a procesar'!A1753,1,1)="&lt;",P1753,P1753+1)),P1753)</f>
        <v>1</v>
      </c>
    </row>
    <row r="1755" spans="1:16" x14ac:dyDescent="0.25">
      <c r="A1755" s="1" t="str">
        <f>IF('XML a procesar'!A1754&gt;0,'XML a procesar'!A1754,"")</f>
        <v/>
      </c>
      <c r="B1755" s="7">
        <f t="shared" si="308"/>
        <v>0</v>
      </c>
      <c r="C1755" s="1">
        <f t="shared" si="309"/>
        <v>0</v>
      </c>
      <c r="D1755" s="1">
        <f t="shared" si="310"/>
        <v>0</v>
      </c>
      <c r="E1755" s="1">
        <f t="shared" si="311"/>
        <v>0</v>
      </c>
      <c r="F1755" s="1" t="str">
        <f t="shared" ca="1" si="312"/>
        <v/>
      </c>
      <c r="G1755" s="1">
        <f t="shared" ca="1" si="313"/>
        <v>0</v>
      </c>
      <c r="H1755" s="1">
        <f ca="1">IF(AND(G1754&gt;0,G1755&gt;G1754,NOT(ISERROR(MATCH(G1754,D:D,0)))),H1754+1,H1754)</f>
        <v>0</v>
      </c>
      <c r="I1755" s="1">
        <f t="shared" ca="1" si="314"/>
        <v>0</v>
      </c>
      <c r="J1755" s="7" t="str">
        <f t="shared" ca="1" si="315"/>
        <v/>
      </c>
      <c r="K1755" s="1" t="str">
        <f ca="1">IF(J1755="Linea_para_MAIL_creada_por_LuXML",IF(ISERROR(MATCH(INDIRECT(ADDRESS(ROW()-G1755,7)),D:D,0)),J1755,INDIRECT(ADDRESS(MATCH(INDIRECT(ADDRESS(ROW()-G1755,7)),D:D,0),1))),J1755)</f>
        <v/>
      </c>
      <c r="L1755" s="7">
        <f t="shared" ca="1" si="316"/>
        <v>0</v>
      </c>
      <c r="M1755" s="7" t="str">
        <f t="shared" ca="1" si="317"/>
        <v/>
      </c>
      <c r="N1755" s="7">
        <f t="shared" ca="1" si="318"/>
        <v>0</v>
      </c>
      <c r="O1755" s="9" t="str">
        <f ca="1">IF(N1755&gt;-1,INDIRECT(ADDRESS(ROW(),13)),IF(N1755&lt;N1754,CONCATENATE("&lt;page-count count=",CHAR(34),1+LARGE(N:N,1)-LARGE(N:N,2),CHAR(34),"/&gt;"),INDIRECT(ADDRESS(ROW()-1,13))))</f>
        <v/>
      </c>
      <c r="P1755" s="1">
        <f>IF(ROW()&lt;$S$4+2,IF('XML a procesar'!A1754="",P1754,IF(MID('XML a procesar'!A1754,1,1)="&lt;",P1754,P1754+1)),P1754)</f>
        <v>1</v>
      </c>
    </row>
    <row r="1756" spans="1:16" x14ac:dyDescent="0.25">
      <c r="A1756" s="1" t="str">
        <f>IF('XML a procesar'!A1755&gt;0,'XML a procesar'!A1755,"")</f>
        <v/>
      </c>
      <c r="B1756" s="7">
        <f t="shared" si="308"/>
        <v>0</v>
      </c>
      <c r="C1756" s="1">
        <f t="shared" si="309"/>
        <v>0</v>
      </c>
      <c r="D1756" s="1">
        <f t="shared" si="310"/>
        <v>0</v>
      </c>
      <c r="E1756" s="1">
        <f t="shared" si="311"/>
        <v>0</v>
      </c>
      <c r="F1756" s="1" t="str">
        <f t="shared" ca="1" si="312"/>
        <v/>
      </c>
      <c r="G1756" s="1">
        <f t="shared" ca="1" si="313"/>
        <v>0</v>
      </c>
      <c r="H1756" s="1">
        <f ca="1">IF(AND(G1755&gt;0,G1756&gt;G1755,NOT(ISERROR(MATCH(G1755,D:D,0)))),H1755+1,H1755)</f>
        <v>0</v>
      </c>
      <c r="I1756" s="1">
        <f t="shared" ca="1" si="314"/>
        <v>0</v>
      </c>
      <c r="J1756" s="7" t="str">
        <f t="shared" ca="1" si="315"/>
        <v/>
      </c>
      <c r="K1756" s="1" t="str">
        <f ca="1">IF(J1756="Linea_para_MAIL_creada_por_LuXML",IF(ISERROR(MATCH(INDIRECT(ADDRESS(ROW()-G1756,7)),D:D,0)),J1756,INDIRECT(ADDRESS(MATCH(INDIRECT(ADDRESS(ROW()-G1756,7)),D:D,0),1))),J1756)</f>
        <v/>
      </c>
      <c r="L1756" s="7">
        <f t="shared" ca="1" si="316"/>
        <v>0</v>
      </c>
      <c r="M1756" s="7" t="str">
        <f t="shared" ca="1" si="317"/>
        <v/>
      </c>
      <c r="N1756" s="7">
        <f t="shared" ca="1" si="318"/>
        <v>0</v>
      </c>
      <c r="O1756" s="9" t="str">
        <f ca="1">IF(N1756&gt;-1,INDIRECT(ADDRESS(ROW(),13)),IF(N1756&lt;N1755,CONCATENATE("&lt;page-count count=",CHAR(34),1+LARGE(N:N,1)-LARGE(N:N,2),CHAR(34),"/&gt;"),INDIRECT(ADDRESS(ROW()-1,13))))</f>
        <v/>
      </c>
      <c r="P1756" s="1">
        <f>IF(ROW()&lt;$S$4+2,IF('XML a procesar'!A1755="",P1755,IF(MID('XML a procesar'!A1755,1,1)="&lt;",P1755,P1755+1)),P1755)</f>
        <v>1</v>
      </c>
    </row>
    <row r="1757" spans="1:16" x14ac:dyDescent="0.25">
      <c r="A1757" s="1" t="str">
        <f>IF('XML a procesar'!A1756&gt;0,'XML a procesar'!A1756,"")</f>
        <v/>
      </c>
      <c r="B1757" s="7">
        <f t="shared" si="308"/>
        <v>0</v>
      </c>
      <c r="C1757" s="1">
        <f t="shared" si="309"/>
        <v>0</v>
      </c>
      <c r="D1757" s="1">
        <f t="shared" si="310"/>
        <v>0</v>
      </c>
      <c r="E1757" s="1">
        <f t="shared" si="311"/>
        <v>0</v>
      </c>
      <c r="F1757" s="1" t="str">
        <f t="shared" ca="1" si="312"/>
        <v/>
      </c>
      <c r="G1757" s="1">
        <f t="shared" ca="1" si="313"/>
        <v>0</v>
      </c>
      <c r="H1757" s="1">
        <f ca="1">IF(AND(G1756&gt;0,G1757&gt;G1756,NOT(ISERROR(MATCH(G1756,D:D,0)))),H1756+1,H1756)</f>
        <v>0</v>
      </c>
      <c r="I1757" s="1">
        <f t="shared" ca="1" si="314"/>
        <v>0</v>
      </c>
      <c r="J1757" s="7" t="str">
        <f t="shared" ca="1" si="315"/>
        <v/>
      </c>
      <c r="K1757" s="1" t="str">
        <f ca="1">IF(J1757="Linea_para_MAIL_creada_por_LuXML",IF(ISERROR(MATCH(INDIRECT(ADDRESS(ROW()-G1757,7)),D:D,0)),J1757,INDIRECT(ADDRESS(MATCH(INDIRECT(ADDRESS(ROW()-G1757,7)),D:D,0),1))),J1757)</f>
        <v/>
      </c>
      <c r="L1757" s="7">
        <f t="shared" ca="1" si="316"/>
        <v>0</v>
      </c>
      <c r="M1757" s="7" t="str">
        <f t="shared" ca="1" si="317"/>
        <v/>
      </c>
      <c r="N1757" s="7">
        <f t="shared" ca="1" si="318"/>
        <v>0</v>
      </c>
      <c r="O1757" s="9" t="str">
        <f ca="1">IF(N1757&gt;-1,INDIRECT(ADDRESS(ROW(),13)),IF(N1757&lt;N1756,CONCATENATE("&lt;page-count count=",CHAR(34),1+LARGE(N:N,1)-LARGE(N:N,2),CHAR(34),"/&gt;"),INDIRECT(ADDRESS(ROW()-1,13))))</f>
        <v/>
      </c>
      <c r="P1757" s="1">
        <f>IF(ROW()&lt;$S$4+2,IF('XML a procesar'!A1756="",P1756,IF(MID('XML a procesar'!A1756,1,1)="&lt;",P1756,P1756+1)),P1756)</f>
        <v>1</v>
      </c>
    </row>
    <row r="1758" spans="1:16" x14ac:dyDescent="0.25">
      <c r="A1758" s="1" t="str">
        <f>IF('XML a procesar'!A1757&gt;0,'XML a procesar'!A1757,"")</f>
        <v/>
      </c>
      <c r="B1758" s="7">
        <f t="shared" si="308"/>
        <v>0</v>
      </c>
      <c r="C1758" s="1">
        <f t="shared" si="309"/>
        <v>0</v>
      </c>
      <c r="D1758" s="1">
        <f t="shared" si="310"/>
        <v>0</v>
      </c>
      <c r="E1758" s="1">
        <f t="shared" si="311"/>
        <v>0</v>
      </c>
      <c r="F1758" s="1" t="str">
        <f t="shared" ca="1" si="312"/>
        <v/>
      </c>
      <c r="G1758" s="1">
        <f t="shared" ca="1" si="313"/>
        <v>0</v>
      </c>
      <c r="H1758" s="1">
        <f ca="1">IF(AND(G1757&gt;0,G1758&gt;G1757,NOT(ISERROR(MATCH(G1757,D:D,0)))),H1757+1,H1757)</f>
        <v>0</v>
      </c>
      <c r="I1758" s="1">
        <f t="shared" ca="1" si="314"/>
        <v>0</v>
      </c>
      <c r="J1758" s="7" t="str">
        <f t="shared" ca="1" si="315"/>
        <v/>
      </c>
      <c r="K1758" s="1" t="str">
        <f ca="1">IF(J1758="Linea_para_MAIL_creada_por_LuXML",IF(ISERROR(MATCH(INDIRECT(ADDRESS(ROW()-G1758,7)),D:D,0)),J1758,INDIRECT(ADDRESS(MATCH(INDIRECT(ADDRESS(ROW()-G1758,7)),D:D,0),1))),J1758)</f>
        <v/>
      </c>
      <c r="L1758" s="7">
        <f t="shared" ca="1" si="316"/>
        <v>0</v>
      </c>
      <c r="M1758" s="7" t="str">
        <f t="shared" ca="1" si="317"/>
        <v/>
      </c>
      <c r="N1758" s="7">
        <f t="shared" ca="1" si="318"/>
        <v>0</v>
      </c>
      <c r="O1758" s="9" t="str">
        <f ca="1">IF(N1758&gt;-1,INDIRECT(ADDRESS(ROW(),13)),IF(N1758&lt;N1757,CONCATENATE("&lt;page-count count=",CHAR(34),1+LARGE(N:N,1)-LARGE(N:N,2),CHAR(34),"/&gt;"),INDIRECT(ADDRESS(ROW()-1,13))))</f>
        <v/>
      </c>
      <c r="P1758" s="1">
        <f>IF(ROW()&lt;$S$4+2,IF('XML a procesar'!A1757="",P1757,IF(MID('XML a procesar'!A1757,1,1)="&lt;",P1757,P1757+1)),P1757)</f>
        <v>1</v>
      </c>
    </row>
    <row r="1759" spans="1:16" x14ac:dyDescent="0.25">
      <c r="A1759" s="1" t="str">
        <f>IF('XML a procesar'!A1758&gt;0,'XML a procesar'!A1758,"")</f>
        <v/>
      </c>
      <c r="B1759" s="7">
        <f t="shared" si="308"/>
        <v>0</v>
      </c>
      <c r="C1759" s="1">
        <f t="shared" si="309"/>
        <v>0</v>
      </c>
      <c r="D1759" s="1">
        <f t="shared" si="310"/>
        <v>0</v>
      </c>
      <c r="E1759" s="1">
        <f t="shared" si="311"/>
        <v>0</v>
      </c>
      <c r="F1759" s="1" t="str">
        <f t="shared" ca="1" si="312"/>
        <v/>
      </c>
      <c r="G1759" s="1">
        <f t="shared" ca="1" si="313"/>
        <v>0</v>
      </c>
      <c r="H1759" s="1">
        <f ca="1">IF(AND(G1758&gt;0,G1759&gt;G1758,NOT(ISERROR(MATCH(G1758,D:D,0)))),H1758+1,H1758)</f>
        <v>0</v>
      </c>
      <c r="I1759" s="1">
        <f t="shared" ca="1" si="314"/>
        <v>0</v>
      </c>
      <c r="J1759" s="7" t="str">
        <f t="shared" ca="1" si="315"/>
        <v/>
      </c>
      <c r="K1759" s="1" t="str">
        <f ca="1">IF(J1759="Linea_para_MAIL_creada_por_LuXML",IF(ISERROR(MATCH(INDIRECT(ADDRESS(ROW()-G1759,7)),D:D,0)),J1759,INDIRECT(ADDRESS(MATCH(INDIRECT(ADDRESS(ROW()-G1759,7)),D:D,0),1))),J1759)</f>
        <v/>
      </c>
      <c r="L1759" s="7">
        <f t="shared" ca="1" si="316"/>
        <v>0</v>
      </c>
      <c r="M1759" s="7" t="str">
        <f t="shared" ca="1" si="317"/>
        <v/>
      </c>
      <c r="N1759" s="7">
        <f t="shared" ca="1" si="318"/>
        <v>0</v>
      </c>
      <c r="O1759" s="9" t="str">
        <f ca="1">IF(N1759&gt;-1,INDIRECT(ADDRESS(ROW(),13)),IF(N1759&lt;N1758,CONCATENATE("&lt;page-count count=",CHAR(34),1+LARGE(N:N,1)-LARGE(N:N,2),CHAR(34),"/&gt;"),INDIRECT(ADDRESS(ROW()-1,13))))</f>
        <v/>
      </c>
      <c r="P1759" s="1">
        <f>IF(ROW()&lt;$S$4+2,IF('XML a procesar'!A1758="",P1758,IF(MID('XML a procesar'!A1758,1,1)="&lt;",P1758,P1758+1)),P1758)</f>
        <v>1</v>
      </c>
    </row>
    <row r="1760" spans="1:16" x14ac:dyDescent="0.25">
      <c r="A1760" s="1" t="str">
        <f>IF('XML a procesar'!A1759&gt;0,'XML a procesar'!A1759,"")</f>
        <v/>
      </c>
      <c r="B1760" s="7">
        <f t="shared" si="308"/>
        <v>0</v>
      </c>
      <c r="C1760" s="1">
        <f t="shared" si="309"/>
        <v>0</v>
      </c>
      <c r="D1760" s="1">
        <f t="shared" si="310"/>
        <v>0</v>
      </c>
      <c r="E1760" s="1">
        <f t="shared" si="311"/>
        <v>0</v>
      </c>
      <c r="F1760" s="1" t="str">
        <f t="shared" ca="1" si="312"/>
        <v/>
      </c>
      <c r="G1760" s="1">
        <f t="shared" ca="1" si="313"/>
        <v>0</v>
      </c>
      <c r="H1760" s="1">
        <f ca="1">IF(AND(G1759&gt;0,G1760&gt;G1759,NOT(ISERROR(MATCH(G1759,D:D,0)))),H1759+1,H1759)</f>
        <v>0</v>
      </c>
      <c r="I1760" s="1">
        <f t="shared" ca="1" si="314"/>
        <v>0</v>
      </c>
      <c r="J1760" s="7" t="str">
        <f t="shared" ca="1" si="315"/>
        <v/>
      </c>
      <c r="K1760" s="1" t="str">
        <f ca="1">IF(J1760="Linea_para_MAIL_creada_por_LuXML",IF(ISERROR(MATCH(INDIRECT(ADDRESS(ROW()-G1760,7)),D:D,0)),J1760,INDIRECT(ADDRESS(MATCH(INDIRECT(ADDRESS(ROW()-G1760,7)),D:D,0),1))),J1760)</f>
        <v/>
      </c>
      <c r="L1760" s="7">
        <f t="shared" ca="1" si="316"/>
        <v>0</v>
      </c>
      <c r="M1760" s="7" t="str">
        <f t="shared" ca="1" si="317"/>
        <v/>
      </c>
      <c r="N1760" s="7">
        <f t="shared" ca="1" si="318"/>
        <v>0</v>
      </c>
      <c r="O1760" s="9" t="str">
        <f ca="1">IF(N1760&gt;-1,INDIRECT(ADDRESS(ROW(),13)),IF(N1760&lt;N1759,CONCATENATE("&lt;page-count count=",CHAR(34),1+LARGE(N:N,1)-LARGE(N:N,2),CHAR(34),"/&gt;"),INDIRECT(ADDRESS(ROW()-1,13))))</f>
        <v/>
      </c>
      <c r="P1760" s="1">
        <f>IF(ROW()&lt;$S$4+2,IF('XML a procesar'!A1759="",P1759,IF(MID('XML a procesar'!A1759,1,1)="&lt;",P1759,P1759+1)),P1759)</f>
        <v>1</v>
      </c>
    </row>
    <row r="1761" spans="1:16" x14ac:dyDescent="0.25">
      <c r="A1761" s="1" t="str">
        <f>IF('XML a procesar'!A1760&gt;0,'XML a procesar'!A1760,"")</f>
        <v/>
      </c>
      <c r="B1761" s="7">
        <f t="shared" si="308"/>
        <v>0</v>
      </c>
      <c r="C1761" s="1">
        <f t="shared" si="309"/>
        <v>0</v>
      </c>
      <c r="D1761" s="1">
        <f t="shared" si="310"/>
        <v>0</v>
      </c>
      <c r="E1761" s="1">
        <f t="shared" si="311"/>
        <v>0</v>
      </c>
      <c r="F1761" s="1" t="str">
        <f t="shared" ca="1" si="312"/>
        <v/>
      </c>
      <c r="G1761" s="1">
        <f t="shared" ca="1" si="313"/>
        <v>0</v>
      </c>
      <c r="H1761" s="1">
        <f ca="1">IF(AND(G1760&gt;0,G1761&gt;G1760,NOT(ISERROR(MATCH(G1760,D:D,0)))),H1760+1,H1760)</f>
        <v>0</v>
      </c>
      <c r="I1761" s="1">
        <f t="shared" ca="1" si="314"/>
        <v>0</v>
      </c>
      <c r="J1761" s="7" t="str">
        <f t="shared" ca="1" si="315"/>
        <v/>
      </c>
      <c r="K1761" s="1" t="str">
        <f ca="1">IF(J1761="Linea_para_MAIL_creada_por_LuXML",IF(ISERROR(MATCH(INDIRECT(ADDRESS(ROW()-G1761,7)),D:D,0)),J1761,INDIRECT(ADDRESS(MATCH(INDIRECT(ADDRESS(ROW()-G1761,7)),D:D,0),1))),J1761)</f>
        <v/>
      </c>
      <c r="L1761" s="7">
        <f t="shared" ca="1" si="316"/>
        <v>0</v>
      </c>
      <c r="M1761" s="7" t="str">
        <f t="shared" ca="1" si="317"/>
        <v/>
      </c>
      <c r="N1761" s="7">
        <f t="shared" ca="1" si="318"/>
        <v>0</v>
      </c>
      <c r="O1761" s="9" t="str">
        <f ca="1">IF(N1761&gt;-1,INDIRECT(ADDRESS(ROW(),13)),IF(N1761&lt;N1760,CONCATENATE("&lt;page-count count=",CHAR(34),1+LARGE(N:N,1)-LARGE(N:N,2),CHAR(34),"/&gt;"),INDIRECT(ADDRESS(ROW()-1,13))))</f>
        <v/>
      </c>
      <c r="P1761" s="1">
        <f>IF(ROW()&lt;$S$4+2,IF('XML a procesar'!A1760="",P1760,IF(MID('XML a procesar'!A1760,1,1)="&lt;",P1760,P1760+1)),P1760)</f>
        <v>1</v>
      </c>
    </row>
    <row r="1762" spans="1:16" x14ac:dyDescent="0.25">
      <c r="A1762" s="1" t="str">
        <f>IF('XML a procesar'!A1761&gt;0,'XML a procesar'!A1761,"")</f>
        <v/>
      </c>
      <c r="B1762" s="7">
        <f t="shared" si="308"/>
        <v>0</v>
      </c>
      <c r="C1762" s="1">
        <f t="shared" si="309"/>
        <v>0</v>
      </c>
      <c r="D1762" s="1">
        <f t="shared" si="310"/>
        <v>0</v>
      </c>
      <c r="E1762" s="1">
        <f t="shared" si="311"/>
        <v>0</v>
      </c>
      <c r="F1762" s="1" t="str">
        <f t="shared" ca="1" si="312"/>
        <v/>
      </c>
      <c r="G1762" s="1">
        <f t="shared" ca="1" si="313"/>
        <v>0</v>
      </c>
      <c r="H1762" s="1">
        <f ca="1">IF(AND(G1761&gt;0,G1762&gt;G1761,NOT(ISERROR(MATCH(G1761,D:D,0)))),H1761+1,H1761)</f>
        <v>0</v>
      </c>
      <c r="I1762" s="1">
        <f t="shared" ca="1" si="314"/>
        <v>0</v>
      </c>
      <c r="J1762" s="7" t="str">
        <f t="shared" ca="1" si="315"/>
        <v/>
      </c>
      <c r="K1762" s="1" t="str">
        <f ca="1">IF(J1762="Linea_para_MAIL_creada_por_LuXML",IF(ISERROR(MATCH(INDIRECT(ADDRESS(ROW()-G1762,7)),D:D,0)),J1762,INDIRECT(ADDRESS(MATCH(INDIRECT(ADDRESS(ROW()-G1762,7)),D:D,0),1))),J1762)</f>
        <v/>
      </c>
      <c r="L1762" s="7">
        <f t="shared" ca="1" si="316"/>
        <v>0</v>
      </c>
      <c r="M1762" s="7" t="str">
        <f t="shared" ca="1" si="317"/>
        <v/>
      </c>
      <c r="N1762" s="7">
        <f t="shared" ca="1" si="318"/>
        <v>0</v>
      </c>
      <c r="O1762" s="9" t="str">
        <f ca="1">IF(N1762&gt;-1,INDIRECT(ADDRESS(ROW(),13)),IF(N1762&lt;N1761,CONCATENATE("&lt;page-count count=",CHAR(34),1+LARGE(N:N,1)-LARGE(N:N,2),CHAR(34),"/&gt;"),INDIRECT(ADDRESS(ROW()-1,13))))</f>
        <v/>
      </c>
      <c r="P1762" s="1">
        <f>IF(ROW()&lt;$S$4+2,IF('XML a procesar'!A1761="",P1761,IF(MID('XML a procesar'!A1761,1,1)="&lt;",P1761,P1761+1)),P1761)</f>
        <v>1</v>
      </c>
    </row>
    <row r="1763" spans="1:16" x14ac:dyDescent="0.25">
      <c r="A1763" s="1" t="str">
        <f>IF('XML a procesar'!A1762&gt;0,'XML a procesar'!A1762,"")</f>
        <v/>
      </c>
      <c r="B1763" s="7">
        <f t="shared" si="308"/>
        <v>0</v>
      </c>
      <c r="C1763" s="1">
        <f t="shared" si="309"/>
        <v>0</v>
      </c>
      <c r="D1763" s="1">
        <f t="shared" si="310"/>
        <v>0</v>
      </c>
      <c r="E1763" s="1">
        <f t="shared" si="311"/>
        <v>0</v>
      </c>
      <c r="F1763" s="1" t="str">
        <f t="shared" ca="1" si="312"/>
        <v/>
      </c>
      <c r="G1763" s="1">
        <f t="shared" ca="1" si="313"/>
        <v>0</v>
      </c>
      <c r="H1763" s="1">
        <f ca="1">IF(AND(G1762&gt;0,G1763&gt;G1762,NOT(ISERROR(MATCH(G1762,D:D,0)))),H1762+1,H1762)</f>
        <v>0</v>
      </c>
      <c r="I1763" s="1">
        <f t="shared" ca="1" si="314"/>
        <v>0</v>
      </c>
      <c r="J1763" s="7" t="str">
        <f t="shared" ca="1" si="315"/>
        <v/>
      </c>
      <c r="K1763" s="1" t="str">
        <f ca="1">IF(J1763="Linea_para_MAIL_creada_por_LuXML",IF(ISERROR(MATCH(INDIRECT(ADDRESS(ROW()-G1763,7)),D:D,0)),J1763,INDIRECT(ADDRESS(MATCH(INDIRECT(ADDRESS(ROW()-G1763,7)),D:D,0),1))),J1763)</f>
        <v/>
      </c>
      <c r="L1763" s="7">
        <f t="shared" ca="1" si="316"/>
        <v>0</v>
      </c>
      <c r="M1763" s="7" t="str">
        <f t="shared" ca="1" si="317"/>
        <v/>
      </c>
      <c r="N1763" s="7">
        <f t="shared" ca="1" si="318"/>
        <v>0</v>
      </c>
      <c r="O1763" s="9" t="str">
        <f ca="1">IF(N1763&gt;-1,INDIRECT(ADDRESS(ROW(),13)),IF(N1763&lt;N1762,CONCATENATE("&lt;page-count count=",CHAR(34),1+LARGE(N:N,1)-LARGE(N:N,2),CHAR(34),"/&gt;"),INDIRECT(ADDRESS(ROW()-1,13))))</f>
        <v/>
      </c>
      <c r="P1763" s="1">
        <f>IF(ROW()&lt;$S$4+2,IF('XML a procesar'!A1762="",P1762,IF(MID('XML a procesar'!A1762,1,1)="&lt;",P1762,P1762+1)),P1762)</f>
        <v>1</v>
      </c>
    </row>
    <row r="1764" spans="1:16" x14ac:dyDescent="0.25">
      <c r="A1764" s="1" t="str">
        <f>IF('XML a procesar'!A1763&gt;0,'XML a procesar'!A1763,"")</f>
        <v/>
      </c>
      <c r="B1764" s="7">
        <f t="shared" si="308"/>
        <v>0</v>
      </c>
      <c r="C1764" s="1">
        <f t="shared" si="309"/>
        <v>0</v>
      </c>
      <c r="D1764" s="1">
        <f t="shared" si="310"/>
        <v>0</v>
      </c>
      <c r="E1764" s="1">
        <f t="shared" si="311"/>
        <v>0</v>
      </c>
      <c r="F1764" s="1" t="str">
        <f t="shared" ca="1" si="312"/>
        <v/>
      </c>
      <c r="G1764" s="1">
        <f t="shared" ca="1" si="313"/>
        <v>0</v>
      </c>
      <c r="H1764" s="1">
        <f ca="1">IF(AND(G1763&gt;0,G1764&gt;G1763,NOT(ISERROR(MATCH(G1763,D:D,0)))),H1763+1,H1763)</f>
        <v>0</v>
      </c>
      <c r="I1764" s="1">
        <f t="shared" ca="1" si="314"/>
        <v>0</v>
      </c>
      <c r="J1764" s="7" t="str">
        <f t="shared" ca="1" si="315"/>
        <v/>
      </c>
      <c r="K1764" s="1" t="str">
        <f ca="1">IF(J1764="Linea_para_MAIL_creada_por_LuXML",IF(ISERROR(MATCH(INDIRECT(ADDRESS(ROW()-G1764,7)),D:D,0)),J1764,INDIRECT(ADDRESS(MATCH(INDIRECT(ADDRESS(ROW()-G1764,7)),D:D,0),1))),J1764)</f>
        <v/>
      </c>
      <c r="L1764" s="7">
        <f t="shared" ca="1" si="316"/>
        <v>0</v>
      </c>
      <c r="M1764" s="7" t="str">
        <f t="shared" ca="1" si="317"/>
        <v/>
      </c>
      <c r="N1764" s="7">
        <f t="shared" ca="1" si="318"/>
        <v>0</v>
      </c>
      <c r="O1764" s="9" t="str">
        <f ca="1">IF(N1764&gt;-1,INDIRECT(ADDRESS(ROW(),13)),IF(N1764&lt;N1763,CONCATENATE("&lt;page-count count=",CHAR(34),1+LARGE(N:N,1)-LARGE(N:N,2),CHAR(34),"/&gt;"),INDIRECT(ADDRESS(ROW()-1,13))))</f>
        <v/>
      </c>
      <c r="P1764" s="1">
        <f>IF(ROW()&lt;$S$4+2,IF('XML a procesar'!A1763="",P1763,IF(MID('XML a procesar'!A1763,1,1)="&lt;",P1763,P1763+1)),P1763)</f>
        <v>1</v>
      </c>
    </row>
    <row r="1765" spans="1:16" x14ac:dyDescent="0.25">
      <c r="A1765" s="1" t="str">
        <f>IF('XML a procesar'!A1764&gt;0,'XML a procesar'!A1764,"")</f>
        <v/>
      </c>
      <c r="B1765" s="7">
        <f t="shared" si="308"/>
        <v>0</v>
      </c>
      <c r="C1765" s="1">
        <f t="shared" si="309"/>
        <v>0</v>
      </c>
      <c r="D1765" s="1">
        <f t="shared" si="310"/>
        <v>0</v>
      </c>
      <c r="E1765" s="1">
        <f t="shared" si="311"/>
        <v>0</v>
      </c>
      <c r="F1765" s="1" t="str">
        <f t="shared" ca="1" si="312"/>
        <v/>
      </c>
      <c r="G1765" s="1">
        <f t="shared" ca="1" si="313"/>
        <v>0</v>
      </c>
      <c r="H1765" s="1">
        <f ca="1">IF(AND(G1764&gt;0,G1765&gt;G1764,NOT(ISERROR(MATCH(G1764,D:D,0)))),H1764+1,H1764)</f>
        <v>0</v>
      </c>
      <c r="I1765" s="1">
        <f t="shared" ca="1" si="314"/>
        <v>0</v>
      </c>
      <c r="J1765" s="7" t="str">
        <f t="shared" ca="1" si="315"/>
        <v/>
      </c>
      <c r="K1765" s="1" t="str">
        <f ca="1">IF(J1765="Linea_para_MAIL_creada_por_LuXML",IF(ISERROR(MATCH(INDIRECT(ADDRESS(ROW()-G1765,7)),D:D,0)),J1765,INDIRECT(ADDRESS(MATCH(INDIRECT(ADDRESS(ROW()-G1765,7)),D:D,0),1))),J1765)</f>
        <v/>
      </c>
      <c r="L1765" s="7">
        <f t="shared" ca="1" si="316"/>
        <v>0</v>
      </c>
      <c r="M1765" s="7" t="str">
        <f t="shared" ca="1" si="317"/>
        <v/>
      </c>
      <c r="N1765" s="7">
        <f t="shared" ca="1" si="318"/>
        <v>0</v>
      </c>
      <c r="O1765" s="9" t="str">
        <f ca="1">IF(N1765&gt;-1,INDIRECT(ADDRESS(ROW(),13)),IF(N1765&lt;N1764,CONCATENATE("&lt;page-count count=",CHAR(34),1+LARGE(N:N,1)-LARGE(N:N,2),CHAR(34),"/&gt;"),INDIRECT(ADDRESS(ROW()-1,13))))</f>
        <v/>
      </c>
      <c r="P1765" s="1">
        <f>IF(ROW()&lt;$S$4+2,IF('XML a procesar'!A1764="",P1764,IF(MID('XML a procesar'!A1764,1,1)="&lt;",P1764,P1764+1)),P1764)</f>
        <v>1</v>
      </c>
    </row>
    <row r="1766" spans="1:16" x14ac:dyDescent="0.25">
      <c r="A1766" s="1" t="str">
        <f>IF('XML a procesar'!A1765&gt;0,'XML a procesar'!A1765,"")</f>
        <v/>
      </c>
      <c r="B1766" s="7">
        <f t="shared" si="308"/>
        <v>0</v>
      </c>
      <c r="C1766" s="1">
        <f t="shared" si="309"/>
        <v>0</v>
      </c>
      <c r="D1766" s="1">
        <f t="shared" si="310"/>
        <v>0</v>
      </c>
      <c r="E1766" s="1">
        <f t="shared" si="311"/>
        <v>0</v>
      </c>
      <c r="F1766" s="1" t="str">
        <f t="shared" ca="1" si="312"/>
        <v/>
      </c>
      <c r="G1766" s="1">
        <f t="shared" ca="1" si="313"/>
        <v>0</v>
      </c>
      <c r="H1766" s="1">
        <f ca="1">IF(AND(G1765&gt;0,G1766&gt;G1765,NOT(ISERROR(MATCH(G1765,D:D,0)))),H1765+1,H1765)</f>
        <v>0</v>
      </c>
      <c r="I1766" s="1">
        <f t="shared" ca="1" si="314"/>
        <v>0</v>
      </c>
      <c r="J1766" s="7" t="str">
        <f t="shared" ca="1" si="315"/>
        <v/>
      </c>
      <c r="K1766" s="1" t="str">
        <f ca="1">IF(J1766="Linea_para_MAIL_creada_por_LuXML",IF(ISERROR(MATCH(INDIRECT(ADDRESS(ROW()-G1766,7)),D:D,0)),J1766,INDIRECT(ADDRESS(MATCH(INDIRECT(ADDRESS(ROW()-G1766,7)),D:D,0),1))),J1766)</f>
        <v/>
      </c>
      <c r="L1766" s="7">
        <f t="shared" ca="1" si="316"/>
        <v>0</v>
      </c>
      <c r="M1766" s="7" t="str">
        <f t="shared" ca="1" si="317"/>
        <v/>
      </c>
      <c r="N1766" s="7">
        <f t="shared" ca="1" si="318"/>
        <v>0</v>
      </c>
      <c r="O1766" s="9" t="str">
        <f ca="1">IF(N1766&gt;-1,INDIRECT(ADDRESS(ROW(),13)),IF(N1766&lt;N1765,CONCATENATE("&lt;page-count count=",CHAR(34),1+LARGE(N:N,1)-LARGE(N:N,2),CHAR(34),"/&gt;"),INDIRECT(ADDRESS(ROW()-1,13))))</f>
        <v/>
      </c>
      <c r="P1766" s="1">
        <f>IF(ROW()&lt;$S$4+2,IF('XML a procesar'!A1765="",P1765,IF(MID('XML a procesar'!A1765,1,1)="&lt;",P1765,P1765+1)),P1765)</f>
        <v>1</v>
      </c>
    </row>
    <row r="1767" spans="1:16" x14ac:dyDescent="0.25">
      <c r="A1767" s="1" t="str">
        <f>IF('XML a procesar'!A1766&gt;0,'XML a procesar'!A1766,"")</f>
        <v/>
      </c>
      <c r="B1767" s="7">
        <f t="shared" si="308"/>
        <v>0</v>
      </c>
      <c r="C1767" s="1">
        <f t="shared" si="309"/>
        <v>0</v>
      </c>
      <c r="D1767" s="1">
        <f t="shared" si="310"/>
        <v>0</v>
      </c>
      <c r="E1767" s="1">
        <f t="shared" si="311"/>
        <v>0</v>
      </c>
      <c r="F1767" s="1" t="str">
        <f t="shared" ca="1" si="312"/>
        <v/>
      </c>
      <c r="G1767" s="1">
        <f t="shared" ca="1" si="313"/>
        <v>0</v>
      </c>
      <c r="H1767" s="1">
        <f ca="1">IF(AND(G1766&gt;0,G1767&gt;G1766,NOT(ISERROR(MATCH(G1766,D:D,0)))),H1766+1,H1766)</f>
        <v>0</v>
      </c>
      <c r="I1767" s="1">
        <f t="shared" ca="1" si="314"/>
        <v>0</v>
      </c>
      <c r="J1767" s="7" t="str">
        <f t="shared" ca="1" si="315"/>
        <v/>
      </c>
      <c r="K1767" s="1" t="str">
        <f ca="1">IF(J1767="Linea_para_MAIL_creada_por_LuXML",IF(ISERROR(MATCH(INDIRECT(ADDRESS(ROW()-G1767,7)),D:D,0)),J1767,INDIRECT(ADDRESS(MATCH(INDIRECT(ADDRESS(ROW()-G1767,7)),D:D,0),1))),J1767)</f>
        <v/>
      </c>
      <c r="L1767" s="7">
        <f t="shared" ca="1" si="316"/>
        <v>0</v>
      </c>
      <c r="M1767" s="7" t="str">
        <f t="shared" ca="1" si="317"/>
        <v/>
      </c>
      <c r="N1767" s="7">
        <f t="shared" ca="1" si="318"/>
        <v>0</v>
      </c>
      <c r="O1767" s="9" t="str">
        <f ca="1">IF(N1767&gt;-1,INDIRECT(ADDRESS(ROW(),13)),IF(N1767&lt;N1766,CONCATENATE("&lt;page-count count=",CHAR(34),1+LARGE(N:N,1)-LARGE(N:N,2),CHAR(34),"/&gt;"),INDIRECT(ADDRESS(ROW()-1,13))))</f>
        <v/>
      </c>
      <c r="P1767" s="1">
        <f>IF(ROW()&lt;$S$4+2,IF('XML a procesar'!A1766="",P1766,IF(MID('XML a procesar'!A1766,1,1)="&lt;",P1766,P1766+1)),P1766)</f>
        <v>1</v>
      </c>
    </row>
    <row r="1768" spans="1:16" x14ac:dyDescent="0.25">
      <c r="A1768" s="1" t="str">
        <f>IF('XML a procesar'!A1767&gt;0,'XML a procesar'!A1767,"")</f>
        <v/>
      </c>
      <c r="B1768" s="7">
        <f t="shared" si="308"/>
        <v>0</v>
      </c>
      <c r="C1768" s="1">
        <f t="shared" si="309"/>
        <v>0</v>
      </c>
      <c r="D1768" s="1">
        <f t="shared" si="310"/>
        <v>0</v>
      </c>
      <c r="E1768" s="1">
        <f t="shared" si="311"/>
        <v>0</v>
      </c>
      <c r="F1768" s="1" t="str">
        <f t="shared" ca="1" si="312"/>
        <v/>
      </c>
      <c r="G1768" s="1">
        <f t="shared" ca="1" si="313"/>
        <v>0</v>
      </c>
      <c r="H1768" s="1">
        <f ca="1">IF(AND(G1767&gt;0,G1768&gt;G1767,NOT(ISERROR(MATCH(G1767,D:D,0)))),H1767+1,H1767)</f>
        <v>0</v>
      </c>
      <c r="I1768" s="1">
        <f t="shared" ca="1" si="314"/>
        <v>0</v>
      </c>
      <c r="J1768" s="7" t="str">
        <f t="shared" ca="1" si="315"/>
        <v/>
      </c>
      <c r="K1768" s="1" t="str">
        <f ca="1">IF(J1768="Linea_para_MAIL_creada_por_LuXML",IF(ISERROR(MATCH(INDIRECT(ADDRESS(ROW()-G1768,7)),D:D,0)),J1768,INDIRECT(ADDRESS(MATCH(INDIRECT(ADDRESS(ROW()-G1768,7)),D:D,0),1))),J1768)</f>
        <v/>
      </c>
      <c r="L1768" s="7">
        <f t="shared" ca="1" si="316"/>
        <v>0</v>
      </c>
      <c r="M1768" s="7" t="str">
        <f t="shared" ca="1" si="317"/>
        <v/>
      </c>
      <c r="N1768" s="7">
        <f t="shared" ca="1" si="318"/>
        <v>0</v>
      </c>
      <c r="O1768" s="9" t="str">
        <f ca="1">IF(N1768&gt;-1,INDIRECT(ADDRESS(ROW(),13)),IF(N1768&lt;N1767,CONCATENATE("&lt;page-count count=",CHAR(34),1+LARGE(N:N,1)-LARGE(N:N,2),CHAR(34),"/&gt;"),INDIRECT(ADDRESS(ROW()-1,13))))</f>
        <v/>
      </c>
      <c r="P1768" s="1">
        <f>IF(ROW()&lt;$S$4+2,IF('XML a procesar'!A1767="",P1767,IF(MID('XML a procesar'!A1767,1,1)="&lt;",P1767,P1767+1)),P1767)</f>
        <v>1</v>
      </c>
    </row>
    <row r="1769" spans="1:16" x14ac:dyDescent="0.25">
      <c r="A1769" s="1" t="str">
        <f>IF('XML a procesar'!A1768&gt;0,'XML a procesar'!A1768,"")</f>
        <v/>
      </c>
      <c r="B1769" s="7">
        <f t="shared" si="308"/>
        <v>0</v>
      </c>
      <c r="C1769" s="1">
        <f t="shared" si="309"/>
        <v>0</v>
      </c>
      <c r="D1769" s="1">
        <f t="shared" si="310"/>
        <v>0</v>
      </c>
      <c r="E1769" s="1">
        <f t="shared" si="311"/>
        <v>0</v>
      </c>
      <c r="F1769" s="1" t="str">
        <f t="shared" ca="1" si="312"/>
        <v/>
      </c>
      <c r="G1769" s="1">
        <f t="shared" ca="1" si="313"/>
        <v>0</v>
      </c>
      <c r="H1769" s="1">
        <f ca="1">IF(AND(G1768&gt;0,G1769&gt;G1768,NOT(ISERROR(MATCH(G1768,D:D,0)))),H1768+1,H1768)</f>
        <v>0</v>
      </c>
      <c r="I1769" s="1">
        <f t="shared" ca="1" si="314"/>
        <v>0</v>
      </c>
      <c r="J1769" s="7" t="str">
        <f t="shared" ca="1" si="315"/>
        <v/>
      </c>
      <c r="K1769" s="1" t="str">
        <f ca="1">IF(J1769="Linea_para_MAIL_creada_por_LuXML",IF(ISERROR(MATCH(INDIRECT(ADDRESS(ROW()-G1769,7)),D:D,0)),J1769,INDIRECT(ADDRESS(MATCH(INDIRECT(ADDRESS(ROW()-G1769,7)),D:D,0),1))),J1769)</f>
        <v/>
      </c>
      <c r="L1769" s="7">
        <f t="shared" ca="1" si="316"/>
        <v>0</v>
      </c>
      <c r="M1769" s="7" t="str">
        <f t="shared" ca="1" si="317"/>
        <v/>
      </c>
      <c r="N1769" s="7">
        <f t="shared" ca="1" si="318"/>
        <v>0</v>
      </c>
      <c r="O1769" s="9" t="str">
        <f ca="1">IF(N1769&gt;-1,INDIRECT(ADDRESS(ROW(),13)),IF(N1769&lt;N1768,CONCATENATE("&lt;page-count count=",CHAR(34),1+LARGE(N:N,1)-LARGE(N:N,2),CHAR(34),"/&gt;"),INDIRECT(ADDRESS(ROW()-1,13))))</f>
        <v/>
      </c>
      <c r="P1769" s="1">
        <f>IF(ROW()&lt;$S$4+2,IF('XML a procesar'!A1768="",P1768,IF(MID('XML a procesar'!A1768,1,1)="&lt;",P1768,P1768+1)),P1768)</f>
        <v>1</v>
      </c>
    </row>
    <row r="1770" spans="1:16" x14ac:dyDescent="0.25">
      <c r="A1770" s="1" t="str">
        <f>IF('XML a procesar'!A1769&gt;0,'XML a procesar'!A1769,"")</f>
        <v/>
      </c>
      <c r="B1770" s="7">
        <f t="shared" si="308"/>
        <v>0</v>
      </c>
      <c r="C1770" s="1">
        <f t="shared" si="309"/>
        <v>0</v>
      </c>
      <c r="D1770" s="1">
        <f t="shared" si="310"/>
        <v>0</v>
      </c>
      <c r="E1770" s="1">
        <f t="shared" si="311"/>
        <v>0</v>
      </c>
      <c r="F1770" s="1" t="str">
        <f t="shared" ca="1" si="312"/>
        <v/>
      </c>
      <c r="G1770" s="1">
        <f t="shared" ca="1" si="313"/>
        <v>0</v>
      </c>
      <c r="H1770" s="1">
        <f ca="1">IF(AND(G1769&gt;0,G1770&gt;G1769,NOT(ISERROR(MATCH(G1769,D:D,0)))),H1769+1,H1769)</f>
        <v>0</v>
      </c>
      <c r="I1770" s="1">
        <f t="shared" ca="1" si="314"/>
        <v>0</v>
      </c>
      <c r="J1770" s="7" t="str">
        <f t="shared" ca="1" si="315"/>
        <v/>
      </c>
      <c r="K1770" s="1" t="str">
        <f ca="1">IF(J1770="Linea_para_MAIL_creada_por_LuXML",IF(ISERROR(MATCH(INDIRECT(ADDRESS(ROW()-G1770,7)),D:D,0)),J1770,INDIRECT(ADDRESS(MATCH(INDIRECT(ADDRESS(ROW()-G1770,7)),D:D,0),1))),J1770)</f>
        <v/>
      </c>
      <c r="L1770" s="7">
        <f t="shared" ca="1" si="316"/>
        <v>0</v>
      </c>
      <c r="M1770" s="7" t="str">
        <f t="shared" ca="1" si="317"/>
        <v/>
      </c>
      <c r="N1770" s="7">
        <f t="shared" ca="1" si="318"/>
        <v>0</v>
      </c>
      <c r="O1770" s="9" t="str">
        <f ca="1">IF(N1770&gt;-1,INDIRECT(ADDRESS(ROW(),13)),IF(N1770&lt;N1769,CONCATENATE("&lt;page-count count=",CHAR(34),1+LARGE(N:N,1)-LARGE(N:N,2),CHAR(34),"/&gt;"),INDIRECT(ADDRESS(ROW()-1,13))))</f>
        <v/>
      </c>
      <c r="P1770" s="1">
        <f>IF(ROW()&lt;$S$4+2,IF('XML a procesar'!A1769="",P1769,IF(MID('XML a procesar'!A1769,1,1)="&lt;",P1769,P1769+1)),P1769)</f>
        <v>1</v>
      </c>
    </row>
    <row r="1771" spans="1:16" x14ac:dyDescent="0.25">
      <c r="A1771" s="1" t="str">
        <f>IF('XML a procesar'!A1770&gt;0,'XML a procesar'!A1770,"")</f>
        <v/>
      </c>
      <c r="B1771" s="7">
        <f t="shared" si="308"/>
        <v>0</v>
      </c>
      <c r="C1771" s="1">
        <f t="shared" si="309"/>
        <v>0</v>
      </c>
      <c r="D1771" s="1">
        <f t="shared" si="310"/>
        <v>0</v>
      </c>
      <c r="E1771" s="1">
        <f t="shared" si="311"/>
        <v>0</v>
      </c>
      <c r="F1771" s="1" t="str">
        <f t="shared" ca="1" si="312"/>
        <v/>
      </c>
      <c r="G1771" s="1">
        <f t="shared" ca="1" si="313"/>
        <v>0</v>
      </c>
      <c r="H1771" s="1">
        <f ca="1">IF(AND(G1770&gt;0,G1771&gt;G1770,NOT(ISERROR(MATCH(G1770,D:D,0)))),H1770+1,H1770)</f>
        <v>0</v>
      </c>
      <c r="I1771" s="1">
        <f t="shared" ca="1" si="314"/>
        <v>0</v>
      </c>
      <c r="J1771" s="7" t="str">
        <f t="shared" ca="1" si="315"/>
        <v/>
      </c>
      <c r="K1771" s="1" t="str">
        <f ca="1">IF(J1771="Linea_para_MAIL_creada_por_LuXML",IF(ISERROR(MATCH(INDIRECT(ADDRESS(ROW()-G1771,7)),D:D,0)),J1771,INDIRECT(ADDRESS(MATCH(INDIRECT(ADDRESS(ROW()-G1771,7)),D:D,0),1))),J1771)</f>
        <v/>
      </c>
      <c r="L1771" s="7">
        <f t="shared" ca="1" si="316"/>
        <v>0</v>
      </c>
      <c r="M1771" s="7" t="str">
        <f t="shared" ca="1" si="317"/>
        <v/>
      </c>
      <c r="N1771" s="7">
        <f t="shared" ca="1" si="318"/>
        <v>0</v>
      </c>
      <c r="O1771" s="9" t="str">
        <f ca="1">IF(N1771&gt;-1,INDIRECT(ADDRESS(ROW(),13)),IF(N1771&lt;N1770,CONCATENATE("&lt;page-count count=",CHAR(34),1+LARGE(N:N,1)-LARGE(N:N,2),CHAR(34),"/&gt;"),INDIRECT(ADDRESS(ROW()-1,13))))</f>
        <v/>
      </c>
      <c r="P1771" s="1">
        <f>IF(ROW()&lt;$S$4+2,IF('XML a procesar'!A1770="",P1770,IF(MID('XML a procesar'!A1770,1,1)="&lt;",P1770,P1770+1)),P1770)</f>
        <v>1</v>
      </c>
    </row>
    <row r="1772" spans="1:16" x14ac:dyDescent="0.25">
      <c r="A1772" s="1" t="str">
        <f>IF('XML a procesar'!A1771&gt;0,'XML a procesar'!A1771,"")</f>
        <v/>
      </c>
      <c r="B1772" s="7">
        <f t="shared" si="308"/>
        <v>0</v>
      </c>
      <c r="C1772" s="1">
        <f t="shared" si="309"/>
        <v>0</v>
      </c>
      <c r="D1772" s="1">
        <f t="shared" si="310"/>
        <v>0</v>
      </c>
      <c r="E1772" s="1">
        <f t="shared" si="311"/>
        <v>0</v>
      </c>
      <c r="F1772" s="1" t="str">
        <f t="shared" ca="1" si="312"/>
        <v/>
      </c>
      <c r="G1772" s="1">
        <f t="shared" ca="1" si="313"/>
        <v>0</v>
      </c>
      <c r="H1772" s="1">
        <f ca="1">IF(AND(G1771&gt;0,G1772&gt;G1771,NOT(ISERROR(MATCH(G1771,D:D,0)))),H1771+1,H1771)</f>
        <v>0</v>
      </c>
      <c r="I1772" s="1">
        <f t="shared" ca="1" si="314"/>
        <v>0</v>
      </c>
      <c r="J1772" s="7" t="str">
        <f t="shared" ca="1" si="315"/>
        <v/>
      </c>
      <c r="K1772" s="1" t="str">
        <f ca="1">IF(J1772="Linea_para_MAIL_creada_por_LuXML",IF(ISERROR(MATCH(INDIRECT(ADDRESS(ROW()-G1772,7)),D:D,0)),J1772,INDIRECT(ADDRESS(MATCH(INDIRECT(ADDRESS(ROW()-G1772,7)),D:D,0),1))),J1772)</f>
        <v/>
      </c>
      <c r="L1772" s="7">
        <f t="shared" ca="1" si="316"/>
        <v>0</v>
      </c>
      <c r="M1772" s="7" t="str">
        <f t="shared" ca="1" si="317"/>
        <v/>
      </c>
      <c r="N1772" s="7">
        <f t="shared" ca="1" si="318"/>
        <v>0</v>
      </c>
      <c r="O1772" s="9" t="str">
        <f ca="1">IF(N1772&gt;-1,INDIRECT(ADDRESS(ROW(),13)),IF(N1772&lt;N1771,CONCATENATE("&lt;page-count count=",CHAR(34),1+LARGE(N:N,1)-LARGE(N:N,2),CHAR(34),"/&gt;"),INDIRECT(ADDRESS(ROW()-1,13))))</f>
        <v/>
      </c>
      <c r="P1772" s="1">
        <f>IF(ROW()&lt;$S$4+2,IF('XML a procesar'!A1771="",P1771,IF(MID('XML a procesar'!A1771,1,1)="&lt;",P1771,P1771+1)),P1771)</f>
        <v>1</v>
      </c>
    </row>
    <row r="1773" spans="1:16" x14ac:dyDescent="0.25">
      <c r="A1773" s="1" t="str">
        <f>IF('XML a procesar'!A1772&gt;0,'XML a procesar'!A1772,"")</f>
        <v/>
      </c>
      <c r="B1773" s="7">
        <f t="shared" si="308"/>
        <v>0</v>
      </c>
      <c r="C1773" s="1">
        <f t="shared" si="309"/>
        <v>0</v>
      </c>
      <c r="D1773" s="1">
        <f t="shared" si="310"/>
        <v>0</v>
      </c>
      <c r="E1773" s="1">
        <f t="shared" si="311"/>
        <v>0</v>
      </c>
      <c r="F1773" s="1" t="str">
        <f t="shared" ca="1" si="312"/>
        <v/>
      </c>
      <c r="G1773" s="1">
        <f t="shared" ca="1" si="313"/>
        <v>0</v>
      </c>
      <c r="H1773" s="1">
        <f ca="1">IF(AND(G1772&gt;0,G1773&gt;G1772,NOT(ISERROR(MATCH(G1772,D:D,0)))),H1772+1,H1772)</f>
        <v>0</v>
      </c>
      <c r="I1773" s="1">
        <f t="shared" ca="1" si="314"/>
        <v>0</v>
      </c>
      <c r="J1773" s="7" t="str">
        <f t="shared" ca="1" si="315"/>
        <v/>
      </c>
      <c r="K1773" s="1" t="str">
        <f ca="1">IF(J1773="Linea_para_MAIL_creada_por_LuXML",IF(ISERROR(MATCH(INDIRECT(ADDRESS(ROW()-G1773,7)),D:D,0)),J1773,INDIRECT(ADDRESS(MATCH(INDIRECT(ADDRESS(ROW()-G1773,7)),D:D,0),1))),J1773)</f>
        <v/>
      </c>
      <c r="L1773" s="7">
        <f t="shared" ca="1" si="316"/>
        <v>0</v>
      </c>
      <c r="M1773" s="7" t="str">
        <f t="shared" ca="1" si="317"/>
        <v/>
      </c>
      <c r="N1773" s="7">
        <f t="shared" ca="1" si="318"/>
        <v>0</v>
      </c>
      <c r="O1773" s="9" t="str">
        <f ca="1">IF(N1773&gt;-1,INDIRECT(ADDRESS(ROW(),13)),IF(N1773&lt;N1772,CONCATENATE("&lt;page-count count=",CHAR(34),1+LARGE(N:N,1)-LARGE(N:N,2),CHAR(34),"/&gt;"),INDIRECT(ADDRESS(ROW()-1,13))))</f>
        <v/>
      </c>
      <c r="P1773" s="1">
        <f>IF(ROW()&lt;$S$4+2,IF('XML a procesar'!A1772="",P1772,IF(MID('XML a procesar'!A1772,1,1)="&lt;",P1772,P1772+1)),P1772)</f>
        <v>1</v>
      </c>
    </row>
    <row r="1774" spans="1:16" x14ac:dyDescent="0.25">
      <c r="A1774" s="1" t="str">
        <f>IF('XML a procesar'!A1773&gt;0,'XML a procesar'!A1773,"")</f>
        <v/>
      </c>
      <c r="B1774" s="7">
        <f t="shared" si="308"/>
        <v>0</v>
      </c>
      <c r="C1774" s="1">
        <f t="shared" si="309"/>
        <v>0</v>
      </c>
      <c r="D1774" s="1">
        <f t="shared" si="310"/>
        <v>0</v>
      </c>
      <c r="E1774" s="1">
        <f t="shared" si="311"/>
        <v>0</v>
      </c>
      <c r="F1774" s="1" t="str">
        <f t="shared" ca="1" si="312"/>
        <v/>
      </c>
      <c r="G1774" s="1">
        <f t="shared" ca="1" si="313"/>
        <v>0</v>
      </c>
      <c r="H1774" s="1">
        <f ca="1">IF(AND(G1773&gt;0,G1774&gt;G1773,NOT(ISERROR(MATCH(G1773,D:D,0)))),H1773+1,H1773)</f>
        <v>0</v>
      </c>
      <c r="I1774" s="1">
        <f t="shared" ca="1" si="314"/>
        <v>0</v>
      </c>
      <c r="J1774" s="7" t="str">
        <f t="shared" ca="1" si="315"/>
        <v/>
      </c>
      <c r="K1774" s="1" t="str">
        <f ca="1">IF(J1774="Linea_para_MAIL_creada_por_LuXML",IF(ISERROR(MATCH(INDIRECT(ADDRESS(ROW()-G1774,7)),D:D,0)),J1774,INDIRECT(ADDRESS(MATCH(INDIRECT(ADDRESS(ROW()-G1774,7)),D:D,0),1))),J1774)</f>
        <v/>
      </c>
      <c r="L1774" s="7">
        <f t="shared" ca="1" si="316"/>
        <v>0</v>
      </c>
      <c r="M1774" s="7" t="str">
        <f t="shared" ca="1" si="317"/>
        <v/>
      </c>
      <c r="N1774" s="7">
        <f t="shared" ca="1" si="318"/>
        <v>0</v>
      </c>
      <c r="O1774" s="9" t="str">
        <f ca="1">IF(N1774&gt;-1,INDIRECT(ADDRESS(ROW(),13)),IF(N1774&lt;N1773,CONCATENATE("&lt;page-count count=",CHAR(34),1+LARGE(N:N,1)-LARGE(N:N,2),CHAR(34),"/&gt;"),INDIRECT(ADDRESS(ROW()-1,13))))</f>
        <v/>
      </c>
      <c r="P1774" s="1">
        <f>IF(ROW()&lt;$S$4+2,IF('XML a procesar'!A1773="",P1773,IF(MID('XML a procesar'!A1773,1,1)="&lt;",P1773,P1773+1)),P1773)</f>
        <v>1</v>
      </c>
    </row>
    <row r="1775" spans="1:16" x14ac:dyDescent="0.25">
      <c r="A1775" s="1" t="str">
        <f>IF('XML a procesar'!A1774&gt;0,'XML a procesar'!A1774,"")</f>
        <v/>
      </c>
      <c r="B1775" s="7">
        <f t="shared" si="308"/>
        <v>0</v>
      </c>
      <c r="C1775" s="1">
        <f t="shared" si="309"/>
        <v>0</v>
      </c>
      <c r="D1775" s="1">
        <f t="shared" si="310"/>
        <v>0</v>
      </c>
      <c r="E1775" s="1">
        <f t="shared" si="311"/>
        <v>0</v>
      </c>
      <c r="F1775" s="1" t="str">
        <f t="shared" ca="1" si="312"/>
        <v/>
      </c>
      <c r="G1775" s="1">
        <f t="shared" ca="1" si="313"/>
        <v>0</v>
      </c>
      <c r="H1775" s="1">
        <f ca="1">IF(AND(G1774&gt;0,G1775&gt;G1774,NOT(ISERROR(MATCH(G1774,D:D,0)))),H1774+1,H1774)</f>
        <v>0</v>
      </c>
      <c r="I1775" s="1">
        <f t="shared" ca="1" si="314"/>
        <v>0</v>
      </c>
      <c r="J1775" s="7" t="str">
        <f t="shared" ca="1" si="315"/>
        <v/>
      </c>
      <c r="K1775" s="1" t="str">
        <f ca="1">IF(J1775="Linea_para_MAIL_creada_por_LuXML",IF(ISERROR(MATCH(INDIRECT(ADDRESS(ROW()-G1775,7)),D:D,0)),J1775,INDIRECT(ADDRESS(MATCH(INDIRECT(ADDRESS(ROW()-G1775,7)),D:D,0),1))),J1775)</f>
        <v/>
      </c>
      <c r="L1775" s="7">
        <f t="shared" ca="1" si="316"/>
        <v>0</v>
      </c>
      <c r="M1775" s="7" t="str">
        <f t="shared" ca="1" si="317"/>
        <v/>
      </c>
      <c r="N1775" s="7">
        <f t="shared" ca="1" si="318"/>
        <v>0</v>
      </c>
      <c r="O1775" s="9" t="str">
        <f ca="1">IF(N1775&gt;-1,INDIRECT(ADDRESS(ROW(),13)),IF(N1775&lt;N1774,CONCATENATE("&lt;page-count count=",CHAR(34),1+LARGE(N:N,1)-LARGE(N:N,2),CHAR(34),"/&gt;"),INDIRECT(ADDRESS(ROW()-1,13))))</f>
        <v/>
      </c>
      <c r="P1775" s="1">
        <f>IF(ROW()&lt;$S$4+2,IF('XML a procesar'!A1774="",P1774,IF(MID('XML a procesar'!A1774,1,1)="&lt;",P1774,P1774+1)),P1774)</f>
        <v>1</v>
      </c>
    </row>
    <row r="1776" spans="1:16" x14ac:dyDescent="0.25">
      <c r="A1776" s="1" t="str">
        <f>IF('XML a procesar'!A1775&gt;0,'XML a procesar'!A1775,"")</f>
        <v/>
      </c>
      <c r="B1776" s="7">
        <f t="shared" si="308"/>
        <v>0</v>
      </c>
      <c r="C1776" s="1">
        <f t="shared" si="309"/>
        <v>0</v>
      </c>
      <c r="D1776" s="1">
        <f t="shared" si="310"/>
        <v>0</v>
      </c>
      <c r="E1776" s="1">
        <f t="shared" si="311"/>
        <v>0</v>
      </c>
      <c r="F1776" s="1" t="str">
        <f t="shared" ca="1" si="312"/>
        <v/>
      </c>
      <c r="G1776" s="1">
        <f t="shared" ca="1" si="313"/>
        <v>0</v>
      </c>
      <c r="H1776" s="1">
        <f ca="1">IF(AND(G1775&gt;0,G1776&gt;G1775,NOT(ISERROR(MATCH(G1775,D:D,0)))),H1775+1,H1775)</f>
        <v>0</v>
      </c>
      <c r="I1776" s="1">
        <f t="shared" ca="1" si="314"/>
        <v>0</v>
      </c>
      <c r="J1776" s="7" t="str">
        <f t="shared" ca="1" si="315"/>
        <v/>
      </c>
      <c r="K1776" s="1" t="str">
        <f ca="1">IF(J1776="Linea_para_MAIL_creada_por_LuXML",IF(ISERROR(MATCH(INDIRECT(ADDRESS(ROW()-G1776,7)),D:D,0)),J1776,INDIRECT(ADDRESS(MATCH(INDIRECT(ADDRESS(ROW()-G1776,7)),D:D,0),1))),J1776)</f>
        <v/>
      </c>
      <c r="L1776" s="7">
        <f t="shared" ca="1" si="316"/>
        <v>0</v>
      </c>
      <c r="M1776" s="7" t="str">
        <f t="shared" ca="1" si="317"/>
        <v/>
      </c>
      <c r="N1776" s="7">
        <f t="shared" ca="1" si="318"/>
        <v>0</v>
      </c>
      <c r="O1776" s="9" t="str">
        <f ca="1">IF(N1776&gt;-1,INDIRECT(ADDRESS(ROW(),13)),IF(N1776&lt;N1775,CONCATENATE("&lt;page-count count=",CHAR(34),1+LARGE(N:N,1)-LARGE(N:N,2),CHAR(34),"/&gt;"),INDIRECT(ADDRESS(ROW()-1,13))))</f>
        <v/>
      </c>
      <c r="P1776" s="1">
        <f>IF(ROW()&lt;$S$4+2,IF('XML a procesar'!A1775="",P1775,IF(MID('XML a procesar'!A1775,1,1)="&lt;",P1775,P1775+1)),P1775)</f>
        <v>1</v>
      </c>
    </row>
    <row r="1777" spans="1:16" x14ac:dyDescent="0.25">
      <c r="A1777" s="1" t="str">
        <f>IF('XML a procesar'!A1776&gt;0,'XML a procesar'!A1776,"")</f>
        <v/>
      </c>
      <c r="B1777" s="7">
        <f t="shared" si="308"/>
        <v>0</v>
      </c>
      <c r="C1777" s="1">
        <f t="shared" si="309"/>
        <v>0</v>
      </c>
      <c r="D1777" s="1">
        <f t="shared" si="310"/>
        <v>0</v>
      </c>
      <c r="E1777" s="1">
        <f t="shared" si="311"/>
        <v>0</v>
      </c>
      <c r="F1777" s="1" t="str">
        <f t="shared" ca="1" si="312"/>
        <v/>
      </c>
      <c r="G1777" s="1">
        <f t="shared" ca="1" si="313"/>
        <v>0</v>
      </c>
      <c r="H1777" s="1">
        <f ca="1">IF(AND(G1776&gt;0,G1777&gt;G1776,NOT(ISERROR(MATCH(G1776,D:D,0)))),H1776+1,H1776)</f>
        <v>0</v>
      </c>
      <c r="I1777" s="1">
        <f t="shared" ca="1" si="314"/>
        <v>0</v>
      </c>
      <c r="J1777" s="7" t="str">
        <f t="shared" ca="1" si="315"/>
        <v/>
      </c>
      <c r="K1777" s="1" t="str">
        <f ca="1">IF(J1777="Linea_para_MAIL_creada_por_LuXML",IF(ISERROR(MATCH(INDIRECT(ADDRESS(ROW()-G1777,7)),D:D,0)),J1777,INDIRECT(ADDRESS(MATCH(INDIRECT(ADDRESS(ROW()-G1777,7)),D:D,0),1))),J1777)</f>
        <v/>
      </c>
      <c r="L1777" s="7">
        <f t="shared" ca="1" si="316"/>
        <v>0</v>
      </c>
      <c r="M1777" s="7" t="str">
        <f t="shared" ca="1" si="317"/>
        <v/>
      </c>
      <c r="N1777" s="7">
        <f t="shared" ca="1" si="318"/>
        <v>0</v>
      </c>
      <c r="O1777" s="9" t="str">
        <f ca="1">IF(N1777&gt;-1,INDIRECT(ADDRESS(ROW(),13)),IF(N1777&lt;N1776,CONCATENATE("&lt;page-count count=",CHAR(34),1+LARGE(N:N,1)-LARGE(N:N,2),CHAR(34),"/&gt;"),INDIRECT(ADDRESS(ROW()-1,13))))</f>
        <v/>
      </c>
      <c r="P1777" s="1">
        <f>IF(ROW()&lt;$S$4+2,IF('XML a procesar'!A1776="",P1776,IF(MID('XML a procesar'!A1776,1,1)="&lt;",P1776,P1776+1)),P1776)</f>
        <v>1</v>
      </c>
    </row>
    <row r="1778" spans="1:16" x14ac:dyDescent="0.25">
      <c r="A1778" s="1" t="str">
        <f>IF('XML a procesar'!A1777&gt;0,'XML a procesar'!A1777,"")</f>
        <v/>
      </c>
      <c r="B1778" s="7">
        <f t="shared" si="308"/>
        <v>0</v>
      </c>
      <c r="C1778" s="1">
        <f t="shared" si="309"/>
        <v>0</v>
      </c>
      <c r="D1778" s="1">
        <f t="shared" si="310"/>
        <v>0</v>
      </c>
      <c r="E1778" s="1">
        <f t="shared" si="311"/>
        <v>0</v>
      </c>
      <c r="F1778" s="1" t="str">
        <f t="shared" ca="1" si="312"/>
        <v/>
      </c>
      <c r="G1778" s="1">
        <f t="shared" ca="1" si="313"/>
        <v>0</v>
      </c>
      <c r="H1778" s="1">
        <f ca="1">IF(AND(G1777&gt;0,G1778&gt;G1777,NOT(ISERROR(MATCH(G1777,D:D,0)))),H1777+1,H1777)</f>
        <v>0</v>
      </c>
      <c r="I1778" s="1">
        <f t="shared" ca="1" si="314"/>
        <v>0</v>
      </c>
      <c r="J1778" s="7" t="str">
        <f t="shared" ca="1" si="315"/>
        <v/>
      </c>
      <c r="K1778" s="1" t="str">
        <f ca="1">IF(J1778="Linea_para_MAIL_creada_por_LuXML",IF(ISERROR(MATCH(INDIRECT(ADDRESS(ROW()-G1778,7)),D:D,0)),J1778,INDIRECT(ADDRESS(MATCH(INDIRECT(ADDRESS(ROW()-G1778,7)),D:D,0),1))),J1778)</f>
        <v/>
      </c>
      <c r="L1778" s="7">
        <f t="shared" ca="1" si="316"/>
        <v>0</v>
      </c>
      <c r="M1778" s="7" t="str">
        <f t="shared" ca="1" si="317"/>
        <v/>
      </c>
      <c r="N1778" s="7">
        <f t="shared" ca="1" si="318"/>
        <v>0</v>
      </c>
      <c r="O1778" s="9" t="str">
        <f ca="1">IF(N1778&gt;-1,INDIRECT(ADDRESS(ROW(),13)),IF(N1778&lt;N1777,CONCATENATE("&lt;page-count count=",CHAR(34),1+LARGE(N:N,1)-LARGE(N:N,2),CHAR(34),"/&gt;"),INDIRECT(ADDRESS(ROW()-1,13))))</f>
        <v/>
      </c>
      <c r="P1778" s="1">
        <f>IF(ROW()&lt;$S$4+2,IF('XML a procesar'!A1777="",P1777,IF(MID('XML a procesar'!A1777,1,1)="&lt;",P1777,P1777+1)),P1777)</f>
        <v>1</v>
      </c>
    </row>
    <row r="1779" spans="1:16" x14ac:dyDescent="0.25">
      <c r="A1779" s="1" t="str">
        <f>IF('XML a procesar'!A1778&gt;0,'XML a procesar'!A1778,"")</f>
        <v/>
      </c>
      <c r="B1779" s="7">
        <f t="shared" si="308"/>
        <v>0</v>
      </c>
      <c r="C1779" s="1">
        <f t="shared" si="309"/>
        <v>0</v>
      </c>
      <c r="D1779" s="1">
        <f t="shared" si="310"/>
        <v>0</v>
      </c>
      <c r="E1779" s="1">
        <f t="shared" si="311"/>
        <v>0</v>
      </c>
      <c r="F1779" s="1" t="str">
        <f t="shared" ca="1" si="312"/>
        <v/>
      </c>
      <c r="G1779" s="1">
        <f t="shared" ca="1" si="313"/>
        <v>0</v>
      </c>
      <c r="H1779" s="1">
        <f ca="1">IF(AND(G1778&gt;0,G1779&gt;G1778,NOT(ISERROR(MATCH(G1778,D:D,0)))),H1778+1,H1778)</f>
        <v>0</v>
      </c>
      <c r="I1779" s="1">
        <f t="shared" ca="1" si="314"/>
        <v>0</v>
      </c>
      <c r="J1779" s="7" t="str">
        <f t="shared" ca="1" si="315"/>
        <v/>
      </c>
      <c r="K1779" s="1" t="str">
        <f ca="1">IF(J1779="Linea_para_MAIL_creada_por_LuXML",IF(ISERROR(MATCH(INDIRECT(ADDRESS(ROW()-G1779,7)),D:D,0)),J1779,INDIRECT(ADDRESS(MATCH(INDIRECT(ADDRESS(ROW()-G1779,7)),D:D,0),1))),J1779)</f>
        <v/>
      </c>
      <c r="L1779" s="7">
        <f t="shared" ca="1" si="316"/>
        <v>0</v>
      </c>
      <c r="M1779" s="7" t="str">
        <f t="shared" ca="1" si="317"/>
        <v/>
      </c>
      <c r="N1779" s="7">
        <f t="shared" ca="1" si="318"/>
        <v>0</v>
      </c>
      <c r="O1779" s="9" t="str">
        <f ca="1">IF(N1779&gt;-1,INDIRECT(ADDRESS(ROW(),13)),IF(N1779&lt;N1778,CONCATENATE("&lt;page-count count=",CHAR(34),1+LARGE(N:N,1)-LARGE(N:N,2),CHAR(34),"/&gt;"),INDIRECT(ADDRESS(ROW()-1,13))))</f>
        <v/>
      </c>
      <c r="P1779" s="1">
        <f>IF(ROW()&lt;$S$4+2,IF('XML a procesar'!A1778="",P1778,IF(MID('XML a procesar'!A1778,1,1)="&lt;",P1778,P1778+1)),P1778)</f>
        <v>1</v>
      </c>
    </row>
    <row r="1780" spans="1:16" x14ac:dyDescent="0.25">
      <c r="A1780" s="1" t="str">
        <f>IF('XML a procesar'!A1779&gt;0,'XML a procesar'!A1779,"")</f>
        <v/>
      </c>
      <c r="B1780" s="7">
        <f t="shared" si="308"/>
        <v>0</v>
      </c>
      <c r="C1780" s="1">
        <f t="shared" si="309"/>
        <v>0</v>
      </c>
      <c r="D1780" s="1">
        <f t="shared" si="310"/>
        <v>0</v>
      </c>
      <c r="E1780" s="1">
        <f t="shared" si="311"/>
        <v>0</v>
      </c>
      <c r="F1780" s="1" t="str">
        <f t="shared" ca="1" si="312"/>
        <v/>
      </c>
      <c r="G1780" s="1">
        <f t="shared" ca="1" si="313"/>
        <v>0</v>
      </c>
      <c r="H1780" s="1">
        <f ca="1">IF(AND(G1779&gt;0,G1780&gt;G1779,NOT(ISERROR(MATCH(G1779,D:D,0)))),H1779+1,H1779)</f>
        <v>0</v>
      </c>
      <c r="I1780" s="1">
        <f t="shared" ca="1" si="314"/>
        <v>0</v>
      </c>
      <c r="J1780" s="7" t="str">
        <f t="shared" ca="1" si="315"/>
        <v/>
      </c>
      <c r="K1780" s="1" t="str">
        <f ca="1">IF(J1780="Linea_para_MAIL_creada_por_LuXML",IF(ISERROR(MATCH(INDIRECT(ADDRESS(ROW()-G1780,7)),D:D,0)),J1780,INDIRECT(ADDRESS(MATCH(INDIRECT(ADDRESS(ROW()-G1780,7)),D:D,0),1))),J1780)</f>
        <v/>
      </c>
      <c r="L1780" s="7">
        <f t="shared" ca="1" si="316"/>
        <v>0</v>
      </c>
      <c r="M1780" s="7" t="str">
        <f t="shared" ca="1" si="317"/>
        <v/>
      </c>
      <c r="N1780" s="7">
        <f t="shared" ca="1" si="318"/>
        <v>0</v>
      </c>
      <c r="O1780" s="9" t="str">
        <f ca="1">IF(N1780&gt;-1,INDIRECT(ADDRESS(ROW(),13)),IF(N1780&lt;N1779,CONCATENATE("&lt;page-count count=",CHAR(34),1+LARGE(N:N,1)-LARGE(N:N,2),CHAR(34),"/&gt;"),INDIRECT(ADDRESS(ROW()-1,13))))</f>
        <v/>
      </c>
      <c r="P1780" s="1">
        <f>IF(ROW()&lt;$S$4+2,IF('XML a procesar'!A1779="",P1779,IF(MID('XML a procesar'!A1779,1,1)="&lt;",P1779,P1779+1)),P1779)</f>
        <v>1</v>
      </c>
    </row>
    <row r="1781" spans="1:16" x14ac:dyDescent="0.25">
      <c r="A1781" s="1" t="str">
        <f>IF('XML a procesar'!A1780&gt;0,'XML a procesar'!A1780,"")</f>
        <v/>
      </c>
      <c r="B1781" s="7">
        <f t="shared" si="308"/>
        <v>0</v>
      </c>
      <c r="C1781" s="1">
        <f t="shared" si="309"/>
        <v>0</v>
      </c>
      <c r="D1781" s="1">
        <f t="shared" si="310"/>
        <v>0</v>
      </c>
      <c r="E1781" s="1">
        <f t="shared" si="311"/>
        <v>0</v>
      </c>
      <c r="F1781" s="1" t="str">
        <f t="shared" ca="1" si="312"/>
        <v/>
      </c>
      <c r="G1781" s="1">
        <f t="shared" ca="1" si="313"/>
        <v>0</v>
      </c>
      <c r="H1781" s="1">
        <f ca="1">IF(AND(G1780&gt;0,G1781&gt;G1780,NOT(ISERROR(MATCH(G1780,D:D,0)))),H1780+1,H1780)</f>
        <v>0</v>
      </c>
      <c r="I1781" s="1">
        <f t="shared" ca="1" si="314"/>
        <v>0</v>
      </c>
      <c r="J1781" s="7" t="str">
        <f t="shared" ca="1" si="315"/>
        <v/>
      </c>
      <c r="K1781" s="1" t="str">
        <f ca="1">IF(J1781="Linea_para_MAIL_creada_por_LuXML",IF(ISERROR(MATCH(INDIRECT(ADDRESS(ROW()-G1781,7)),D:D,0)),J1781,INDIRECT(ADDRESS(MATCH(INDIRECT(ADDRESS(ROW()-G1781,7)),D:D,0),1))),J1781)</f>
        <v/>
      </c>
      <c r="L1781" s="7">
        <f t="shared" ca="1" si="316"/>
        <v>0</v>
      </c>
      <c r="M1781" s="7" t="str">
        <f t="shared" ca="1" si="317"/>
        <v/>
      </c>
      <c r="N1781" s="7">
        <f t="shared" ca="1" si="318"/>
        <v>0</v>
      </c>
      <c r="O1781" s="9" t="str">
        <f ca="1">IF(N1781&gt;-1,INDIRECT(ADDRESS(ROW(),13)),IF(N1781&lt;N1780,CONCATENATE("&lt;page-count count=",CHAR(34),1+LARGE(N:N,1)-LARGE(N:N,2),CHAR(34),"/&gt;"),INDIRECT(ADDRESS(ROW()-1,13))))</f>
        <v/>
      </c>
      <c r="P1781" s="1">
        <f>IF(ROW()&lt;$S$4+2,IF('XML a procesar'!A1780="",P1780,IF(MID('XML a procesar'!A1780,1,1)="&lt;",P1780,P1780+1)),P1780)</f>
        <v>1</v>
      </c>
    </row>
    <row r="1782" spans="1:16" x14ac:dyDescent="0.25">
      <c r="A1782" s="1" t="str">
        <f>IF('XML a procesar'!A1781&gt;0,'XML a procesar'!A1781,"")</f>
        <v/>
      </c>
      <c r="B1782" s="7">
        <f t="shared" si="308"/>
        <v>0</v>
      </c>
      <c r="C1782" s="1">
        <f t="shared" si="309"/>
        <v>0</v>
      </c>
      <c r="D1782" s="1">
        <f t="shared" si="310"/>
        <v>0</v>
      </c>
      <c r="E1782" s="1">
        <f t="shared" si="311"/>
        <v>0</v>
      </c>
      <c r="F1782" s="1" t="str">
        <f t="shared" ca="1" si="312"/>
        <v/>
      </c>
      <c r="G1782" s="1">
        <f t="shared" ca="1" si="313"/>
        <v>0</v>
      </c>
      <c r="H1782" s="1">
        <f ca="1">IF(AND(G1781&gt;0,G1782&gt;G1781,NOT(ISERROR(MATCH(G1781,D:D,0)))),H1781+1,H1781)</f>
        <v>0</v>
      </c>
      <c r="I1782" s="1">
        <f t="shared" ca="1" si="314"/>
        <v>0</v>
      </c>
      <c r="J1782" s="7" t="str">
        <f t="shared" ca="1" si="315"/>
        <v/>
      </c>
      <c r="K1782" s="1" t="str">
        <f ca="1">IF(J1782="Linea_para_MAIL_creada_por_LuXML",IF(ISERROR(MATCH(INDIRECT(ADDRESS(ROW()-G1782,7)),D:D,0)),J1782,INDIRECT(ADDRESS(MATCH(INDIRECT(ADDRESS(ROW()-G1782,7)),D:D,0),1))),J1782)</f>
        <v/>
      </c>
      <c r="L1782" s="7">
        <f t="shared" ca="1" si="316"/>
        <v>0</v>
      </c>
      <c r="M1782" s="7" t="str">
        <f t="shared" ca="1" si="317"/>
        <v/>
      </c>
      <c r="N1782" s="7">
        <f t="shared" ca="1" si="318"/>
        <v>0</v>
      </c>
      <c r="O1782" s="9" t="str">
        <f ca="1">IF(N1782&gt;-1,INDIRECT(ADDRESS(ROW(),13)),IF(N1782&lt;N1781,CONCATENATE("&lt;page-count count=",CHAR(34),1+LARGE(N:N,1)-LARGE(N:N,2),CHAR(34),"/&gt;"),INDIRECT(ADDRESS(ROW()-1,13))))</f>
        <v/>
      </c>
      <c r="P1782" s="1">
        <f>IF(ROW()&lt;$S$4+2,IF('XML a procesar'!A1781="",P1781,IF(MID('XML a procesar'!A1781,1,1)="&lt;",P1781,P1781+1)),P1781)</f>
        <v>1</v>
      </c>
    </row>
    <row r="1783" spans="1:16" x14ac:dyDescent="0.25">
      <c r="A1783" s="1" t="str">
        <f>IF('XML a procesar'!A1782&gt;0,'XML a procesar'!A1782,"")</f>
        <v/>
      </c>
      <c r="B1783" s="7">
        <f t="shared" si="308"/>
        <v>0</v>
      </c>
      <c r="C1783" s="1">
        <f t="shared" si="309"/>
        <v>0</v>
      </c>
      <c r="D1783" s="1">
        <f t="shared" si="310"/>
        <v>0</v>
      </c>
      <c r="E1783" s="1">
        <f t="shared" si="311"/>
        <v>0</v>
      </c>
      <c r="F1783" s="1" t="str">
        <f t="shared" ca="1" si="312"/>
        <v/>
      </c>
      <c r="G1783" s="1">
        <f t="shared" ca="1" si="313"/>
        <v>0</v>
      </c>
      <c r="H1783" s="1">
        <f ca="1">IF(AND(G1782&gt;0,G1783&gt;G1782,NOT(ISERROR(MATCH(G1782,D:D,0)))),H1782+1,H1782)</f>
        <v>0</v>
      </c>
      <c r="I1783" s="1">
        <f t="shared" ca="1" si="314"/>
        <v>0</v>
      </c>
      <c r="J1783" s="7" t="str">
        <f t="shared" ca="1" si="315"/>
        <v/>
      </c>
      <c r="K1783" s="1" t="str">
        <f ca="1">IF(J1783="Linea_para_MAIL_creada_por_LuXML",IF(ISERROR(MATCH(INDIRECT(ADDRESS(ROW()-G1783,7)),D:D,0)),J1783,INDIRECT(ADDRESS(MATCH(INDIRECT(ADDRESS(ROW()-G1783,7)),D:D,0),1))),J1783)</f>
        <v/>
      </c>
      <c r="L1783" s="7">
        <f t="shared" ca="1" si="316"/>
        <v>0</v>
      </c>
      <c r="M1783" s="7" t="str">
        <f t="shared" ca="1" si="317"/>
        <v/>
      </c>
      <c r="N1783" s="7">
        <f t="shared" ca="1" si="318"/>
        <v>0</v>
      </c>
      <c r="O1783" s="9" t="str">
        <f ca="1">IF(N1783&gt;-1,INDIRECT(ADDRESS(ROW(),13)),IF(N1783&lt;N1782,CONCATENATE("&lt;page-count count=",CHAR(34),1+LARGE(N:N,1)-LARGE(N:N,2),CHAR(34),"/&gt;"),INDIRECT(ADDRESS(ROW()-1,13))))</f>
        <v/>
      </c>
      <c r="P1783" s="1">
        <f>IF(ROW()&lt;$S$4+2,IF('XML a procesar'!A1782="",P1782,IF(MID('XML a procesar'!A1782,1,1)="&lt;",P1782,P1782+1)),P1782)</f>
        <v>1</v>
      </c>
    </row>
    <row r="1784" spans="1:16" x14ac:dyDescent="0.25">
      <c r="A1784" s="1" t="str">
        <f>IF('XML a procesar'!A1783&gt;0,'XML a procesar'!A1783,"")</f>
        <v/>
      </c>
      <c r="B1784" s="7">
        <f t="shared" si="308"/>
        <v>0</v>
      </c>
      <c r="C1784" s="1">
        <f t="shared" si="309"/>
        <v>0</v>
      </c>
      <c r="D1784" s="1">
        <f t="shared" si="310"/>
        <v>0</v>
      </c>
      <c r="E1784" s="1">
        <f t="shared" si="311"/>
        <v>0</v>
      </c>
      <c r="F1784" s="1" t="str">
        <f t="shared" ca="1" si="312"/>
        <v/>
      </c>
      <c r="G1784" s="1">
        <f t="shared" ca="1" si="313"/>
        <v>0</v>
      </c>
      <c r="H1784" s="1">
        <f ca="1">IF(AND(G1783&gt;0,G1784&gt;G1783,NOT(ISERROR(MATCH(G1783,D:D,0)))),H1783+1,H1783)</f>
        <v>0</v>
      </c>
      <c r="I1784" s="1">
        <f t="shared" ca="1" si="314"/>
        <v>0</v>
      </c>
      <c r="J1784" s="7" t="str">
        <f t="shared" ca="1" si="315"/>
        <v/>
      </c>
      <c r="K1784" s="1" t="str">
        <f ca="1">IF(J1784="Linea_para_MAIL_creada_por_LuXML",IF(ISERROR(MATCH(INDIRECT(ADDRESS(ROW()-G1784,7)),D:D,0)),J1784,INDIRECT(ADDRESS(MATCH(INDIRECT(ADDRESS(ROW()-G1784,7)),D:D,0),1))),J1784)</f>
        <v/>
      </c>
      <c r="L1784" s="7">
        <f t="shared" ca="1" si="316"/>
        <v>0</v>
      </c>
      <c r="M1784" s="7" t="str">
        <f t="shared" ca="1" si="317"/>
        <v/>
      </c>
      <c r="N1784" s="7">
        <f t="shared" ca="1" si="318"/>
        <v>0</v>
      </c>
      <c r="O1784" s="9" t="str">
        <f ca="1">IF(N1784&gt;-1,INDIRECT(ADDRESS(ROW(),13)),IF(N1784&lt;N1783,CONCATENATE("&lt;page-count count=",CHAR(34),1+LARGE(N:N,1)-LARGE(N:N,2),CHAR(34),"/&gt;"),INDIRECT(ADDRESS(ROW()-1,13))))</f>
        <v/>
      </c>
      <c r="P1784" s="1">
        <f>IF(ROW()&lt;$S$4+2,IF('XML a procesar'!A1783="",P1783,IF(MID('XML a procesar'!A1783,1,1)="&lt;",P1783,P1783+1)),P1783)</f>
        <v>1</v>
      </c>
    </row>
    <row r="1785" spans="1:16" x14ac:dyDescent="0.25">
      <c r="A1785" s="1" t="str">
        <f>IF('XML a procesar'!A1784&gt;0,'XML a procesar'!A1784,"")</f>
        <v/>
      </c>
      <c r="B1785" s="7">
        <f t="shared" si="308"/>
        <v>0</v>
      </c>
      <c r="C1785" s="1">
        <f t="shared" si="309"/>
        <v>0</v>
      </c>
      <c r="D1785" s="1">
        <f t="shared" si="310"/>
        <v>0</v>
      </c>
      <c r="E1785" s="1">
        <f t="shared" si="311"/>
        <v>0</v>
      </c>
      <c r="F1785" s="1" t="str">
        <f t="shared" ca="1" si="312"/>
        <v/>
      </c>
      <c r="G1785" s="1">
        <f t="shared" ca="1" si="313"/>
        <v>0</v>
      </c>
      <c r="H1785" s="1">
        <f ca="1">IF(AND(G1784&gt;0,G1785&gt;G1784,NOT(ISERROR(MATCH(G1784,D:D,0)))),H1784+1,H1784)</f>
        <v>0</v>
      </c>
      <c r="I1785" s="1">
        <f t="shared" ca="1" si="314"/>
        <v>0</v>
      </c>
      <c r="J1785" s="7" t="str">
        <f t="shared" ca="1" si="315"/>
        <v/>
      </c>
      <c r="K1785" s="1" t="str">
        <f ca="1">IF(J1785="Linea_para_MAIL_creada_por_LuXML",IF(ISERROR(MATCH(INDIRECT(ADDRESS(ROW()-G1785,7)),D:D,0)),J1785,INDIRECT(ADDRESS(MATCH(INDIRECT(ADDRESS(ROW()-G1785,7)),D:D,0),1))),J1785)</f>
        <v/>
      </c>
      <c r="L1785" s="7">
        <f t="shared" ca="1" si="316"/>
        <v>0</v>
      </c>
      <c r="M1785" s="7" t="str">
        <f t="shared" ca="1" si="317"/>
        <v/>
      </c>
      <c r="N1785" s="7">
        <f t="shared" ca="1" si="318"/>
        <v>0</v>
      </c>
      <c r="O1785" s="9" t="str">
        <f ca="1">IF(N1785&gt;-1,INDIRECT(ADDRESS(ROW(),13)),IF(N1785&lt;N1784,CONCATENATE("&lt;page-count count=",CHAR(34),1+LARGE(N:N,1)-LARGE(N:N,2),CHAR(34),"/&gt;"),INDIRECT(ADDRESS(ROW()-1,13))))</f>
        <v/>
      </c>
      <c r="P1785" s="1">
        <f>IF(ROW()&lt;$S$4+2,IF('XML a procesar'!A1784="",P1784,IF(MID('XML a procesar'!A1784,1,1)="&lt;",P1784,P1784+1)),P1784)</f>
        <v>1</v>
      </c>
    </row>
    <row r="1786" spans="1:16" x14ac:dyDescent="0.25">
      <c r="A1786" s="1" t="str">
        <f>IF('XML a procesar'!A1785&gt;0,'XML a procesar'!A1785,"")</f>
        <v/>
      </c>
      <c r="B1786" s="7">
        <f t="shared" si="308"/>
        <v>0</v>
      </c>
      <c r="C1786" s="1">
        <f t="shared" si="309"/>
        <v>0</v>
      </c>
      <c r="D1786" s="1">
        <f t="shared" si="310"/>
        <v>0</v>
      </c>
      <c r="E1786" s="1">
        <f t="shared" si="311"/>
        <v>0</v>
      </c>
      <c r="F1786" s="1" t="str">
        <f t="shared" ca="1" si="312"/>
        <v/>
      </c>
      <c r="G1786" s="1">
        <f t="shared" ca="1" si="313"/>
        <v>0</v>
      </c>
      <c r="H1786" s="1">
        <f ca="1">IF(AND(G1785&gt;0,G1786&gt;G1785,NOT(ISERROR(MATCH(G1785,D:D,0)))),H1785+1,H1785)</f>
        <v>0</v>
      </c>
      <c r="I1786" s="1">
        <f t="shared" ca="1" si="314"/>
        <v>0</v>
      </c>
      <c r="J1786" s="7" t="str">
        <f t="shared" ca="1" si="315"/>
        <v/>
      </c>
      <c r="K1786" s="1" t="str">
        <f ca="1">IF(J1786="Linea_para_MAIL_creada_por_LuXML",IF(ISERROR(MATCH(INDIRECT(ADDRESS(ROW()-G1786,7)),D:D,0)),J1786,INDIRECT(ADDRESS(MATCH(INDIRECT(ADDRESS(ROW()-G1786,7)),D:D,0),1))),J1786)</f>
        <v/>
      </c>
      <c r="L1786" s="7">
        <f t="shared" ca="1" si="316"/>
        <v>0</v>
      </c>
      <c r="M1786" s="7" t="str">
        <f t="shared" ca="1" si="317"/>
        <v/>
      </c>
      <c r="N1786" s="7">
        <f t="shared" ca="1" si="318"/>
        <v>0</v>
      </c>
      <c r="O1786" s="9" t="str">
        <f ca="1">IF(N1786&gt;-1,INDIRECT(ADDRESS(ROW(),13)),IF(N1786&lt;N1785,CONCATENATE("&lt;page-count count=",CHAR(34),1+LARGE(N:N,1)-LARGE(N:N,2),CHAR(34),"/&gt;"),INDIRECT(ADDRESS(ROW()-1,13))))</f>
        <v/>
      </c>
      <c r="P1786" s="1">
        <f>IF(ROW()&lt;$S$4+2,IF('XML a procesar'!A1785="",P1785,IF(MID('XML a procesar'!A1785,1,1)="&lt;",P1785,P1785+1)),P1785)</f>
        <v>1</v>
      </c>
    </row>
    <row r="1787" spans="1:16" x14ac:dyDescent="0.25">
      <c r="A1787" s="1" t="str">
        <f>IF('XML a procesar'!A1786&gt;0,'XML a procesar'!A1786,"")</f>
        <v/>
      </c>
      <c r="B1787" s="7">
        <f t="shared" si="308"/>
        <v>0</v>
      </c>
      <c r="C1787" s="1">
        <f t="shared" si="309"/>
        <v>0</v>
      </c>
      <c r="D1787" s="1">
        <f t="shared" si="310"/>
        <v>0</v>
      </c>
      <c r="E1787" s="1">
        <f t="shared" si="311"/>
        <v>0</v>
      </c>
      <c r="F1787" s="1" t="str">
        <f t="shared" ca="1" si="312"/>
        <v/>
      </c>
      <c r="G1787" s="1">
        <f t="shared" ca="1" si="313"/>
        <v>0</v>
      </c>
      <c r="H1787" s="1">
        <f ca="1">IF(AND(G1786&gt;0,G1787&gt;G1786,NOT(ISERROR(MATCH(G1786,D:D,0)))),H1786+1,H1786)</f>
        <v>0</v>
      </c>
      <c r="I1787" s="1">
        <f t="shared" ca="1" si="314"/>
        <v>0</v>
      </c>
      <c r="J1787" s="7" t="str">
        <f t="shared" ca="1" si="315"/>
        <v/>
      </c>
      <c r="K1787" s="1" t="str">
        <f ca="1">IF(J1787="Linea_para_MAIL_creada_por_LuXML",IF(ISERROR(MATCH(INDIRECT(ADDRESS(ROW()-G1787,7)),D:D,0)),J1787,INDIRECT(ADDRESS(MATCH(INDIRECT(ADDRESS(ROW()-G1787,7)),D:D,0),1))),J1787)</f>
        <v/>
      </c>
      <c r="L1787" s="7">
        <f t="shared" ca="1" si="316"/>
        <v>0</v>
      </c>
      <c r="M1787" s="7" t="str">
        <f t="shared" ca="1" si="317"/>
        <v/>
      </c>
      <c r="N1787" s="7">
        <f t="shared" ca="1" si="318"/>
        <v>0</v>
      </c>
      <c r="O1787" s="9" t="str">
        <f ca="1">IF(N1787&gt;-1,INDIRECT(ADDRESS(ROW(),13)),IF(N1787&lt;N1786,CONCATENATE("&lt;page-count count=",CHAR(34),1+LARGE(N:N,1)-LARGE(N:N,2),CHAR(34),"/&gt;"),INDIRECT(ADDRESS(ROW()-1,13))))</f>
        <v/>
      </c>
      <c r="P1787" s="1">
        <f>IF(ROW()&lt;$S$4+2,IF('XML a procesar'!A1786="",P1786,IF(MID('XML a procesar'!A1786,1,1)="&lt;",P1786,P1786+1)),P1786)</f>
        <v>1</v>
      </c>
    </row>
    <row r="1788" spans="1:16" x14ac:dyDescent="0.25">
      <c r="A1788" s="1" t="str">
        <f>IF('XML a procesar'!A1787&gt;0,'XML a procesar'!A1787,"")</f>
        <v/>
      </c>
      <c r="B1788" s="7">
        <f t="shared" si="308"/>
        <v>0</v>
      </c>
      <c r="C1788" s="1">
        <f t="shared" si="309"/>
        <v>0</v>
      </c>
      <c r="D1788" s="1">
        <f t="shared" si="310"/>
        <v>0</v>
      </c>
      <c r="E1788" s="1">
        <f t="shared" si="311"/>
        <v>0</v>
      </c>
      <c r="F1788" s="1" t="str">
        <f t="shared" ca="1" si="312"/>
        <v/>
      </c>
      <c r="G1788" s="1">
        <f t="shared" ca="1" si="313"/>
        <v>0</v>
      </c>
      <c r="H1788" s="1">
        <f ca="1">IF(AND(G1787&gt;0,G1788&gt;G1787,NOT(ISERROR(MATCH(G1787,D:D,0)))),H1787+1,H1787)</f>
        <v>0</v>
      </c>
      <c r="I1788" s="1">
        <f t="shared" ca="1" si="314"/>
        <v>0</v>
      </c>
      <c r="J1788" s="7" t="str">
        <f t="shared" ca="1" si="315"/>
        <v/>
      </c>
      <c r="K1788" s="1" t="str">
        <f ca="1">IF(J1788="Linea_para_MAIL_creada_por_LuXML",IF(ISERROR(MATCH(INDIRECT(ADDRESS(ROW()-G1788,7)),D:D,0)),J1788,INDIRECT(ADDRESS(MATCH(INDIRECT(ADDRESS(ROW()-G1788,7)),D:D,0),1))),J1788)</f>
        <v/>
      </c>
      <c r="L1788" s="7">
        <f t="shared" ca="1" si="316"/>
        <v>0</v>
      </c>
      <c r="M1788" s="7" t="str">
        <f t="shared" ca="1" si="317"/>
        <v/>
      </c>
      <c r="N1788" s="7">
        <f t="shared" ca="1" si="318"/>
        <v>0</v>
      </c>
      <c r="O1788" s="9" t="str">
        <f ca="1">IF(N1788&gt;-1,INDIRECT(ADDRESS(ROW(),13)),IF(N1788&lt;N1787,CONCATENATE("&lt;page-count count=",CHAR(34),1+LARGE(N:N,1)-LARGE(N:N,2),CHAR(34),"/&gt;"),INDIRECT(ADDRESS(ROW()-1,13))))</f>
        <v/>
      </c>
      <c r="P1788" s="1">
        <f>IF(ROW()&lt;$S$4+2,IF('XML a procesar'!A1787="",P1787,IF(MID('XML a procesar'!A1787,1,1)="&lt;",P1787,P1787+1)),P1787)</f>
        <v>1</v>
      </c>
    </row>
    <row r="1789" spans="1:16" x14ac:dyDescent="0.25">
      <c r="A1789" s="1" t="str">
        <f>IF('XML a procesar'!A1788&gt;0,'XML a procesar'!A1788,"")</f>
        <v/>
      </c>
      <c r="B1789" s="7">
        <f t="shared" si="308"/>
        <v>0</v>
      </c>
      <c r="C1789" s="1">
        <f t="shared" si="309"/>
        <v>0</v>
      </c>
      <c r="D1789" s="1">
        <f t="shared" si="310"/>
        <v>0</v>
      </c>
      <c r="E1789" s="1">
        <f t="shared" si="311"/>
        <v>0</v>
      </c>
      <c r="F1789" s="1" t="str">
        <f t="shared" ca="1" si="312"/>
        <v/>
      </c>
      <c r="G1789" s="1">
        <f t="shared" ca="1" si="313"/>
        <v>0</v>
      </c>
      <c r="H1789" s="1">
        <f ca="1">IF(AND(G1788&gt;0,G1789&gt;G1788,NOT(ISERROR(MATCH(G1788,D:D,0)))),H1788+1,H1788)</f>
        <v>0</v>
      </c>
      <c r="I1789" s="1">
        <f t="shared" ca="1" si="314"/>
        <v>0</v>
      </c>
      <c r="J1789" s="7" t="str">
        <f t="shared" ca="1" si="315"/>
        <v/>
      </c>
      <c r="K1789" s="1" t="str">
        <f ca="1">IF(J1789="Linea_para_MAIL_creada_por_LuXML",IF(ISERROR(MATCH(INDIRECT(ADDRESS(ROW()-G1789,7)),D:D,0)),J1789,INDIRECT(ADDRESS(MATCH(INDIRECT(ADDRESS(ROW()-G1789,7)),D:D,0),1))),J1789)</f>
        <v/>
      </c>
      <c r="L1789" s="7">
        <f t="shared" ca="1" si="316"/>
        <v>0</v>
      </c>
      <c r="M1789" s="7" t="str">
        <f t="shared" ca="1" si="317"/>
        <v/>
      </c>
      <c r="N1789" s="7">
        <f t="shared" ca="1" si="318"/>
        <v>0</v>
      </c>
      <c r="O1789" s="9" t="str">
        <f ca="1">IF(N1789&gt;-1,INDIRECT(ADDRESS(ROW(),13)),IF(N1789&lt;N1788,CONCATENATE("&lt;page-count count=",CHAR(34),1+LARGE(N:N,1)-LARGE(N:N,2),CHAR(34),"/&gt;"),INDIRECT(ADDRESS(ROW()-1,13))))</f>
        <v/>
      </c>
      <c r="P1789" s="1">
        <f>IF(ROW()&lt;$S$4+2,IF('XML a procesar'!A1788="",P1788,IF(MID('XML a procesar'!A1788,1,1)="&lt;",P1788,P1788+1)),P1788)</f>
        <v>1</v>
      </c>
    </row>
    <row r="1790" spans="1:16" x14ac:dyDescent="0.25">
      <c r="A1790" s="1" t="str">
        <f>IF('XML a procesar'!A1789&gt;0,'XML a procesar'!A1789,"")</f>
        <v/>
      </c>
      <c r="B1790" s="7">
        <f t="shared" si="308"/>
        <v>0</v>
      </c>
      <c r="C1790" s="1">
        <f t="shared" si="309"/>
        <v>0</v>
      </c>
      <c r="D1790" s="1">
        <f t="shared" si="310"/>
        <v>0</v>
      </c>
      <c r="E1790" s="1">
        <f t="shared" si="311"/>
        <v>0</v>
      </c>
      <c r="F1790" s="1" t="str">
        <f t="shared" ca="1" si="312"/>
        <v/>
      </c>
      <c r="G1790" s="1">
        <f t="shared" ca="1" si="313"/>
        <v>0</v>
      </c>
      <c r="H1790" s="1">
        <f ca="1">IF(AND(G1789&gt;0,G1790&gt;G1789,NOT(ISERROR(MATCH(G1789,D:D,0)))),H1789+1,H1789)</f>
        <v>0</v>
      </c>
      <c r="I1790" s="1">
        <f t="shared" ca="1" si="314"/>
        <v>0</v>
      </c>
      <c r="J1790" s="7" t="str">
        <f t="shared" ca="1" si="315"/>
        <v/>
      </c>
      <c r="K1790" s="1" t="str">
        <f ca="1">IF(J1790="Linea_para_MAIL_creada_por_LuXML",IF(ISERROR(MATCH(INDIRECT(ADDRESS(ROW()-G1790,7)),D:D,0)),J1790,INDIRECT(ADDRESS(MATCH(INDIRECT(ADDRESS(ROW()-G1790,7)),D:D,0),1))),J1790)</f>
        <v/>
      </c>
      <c r="L1790" s="7">
        <f t="shared" ca="1" si="316"/>
        <v>0</v>
      </c>
      <c r="M1790" s="7" t="str">
        <f t="shared" ca="1" si="317"/>
        <v/>
      </c>
      <c r="N1790" s="7">
        <f t="shared" ca="1" si="318"/>
        <v>0</v>
      </c>
      <c r="O1790" s="9" t="str">
        <f ca="1">IF(N1790&gt;-1,INDIRECT(ADDRESS(ROW(),13)),IF(N1790&lt;N1789,CONCATENATE("&lt;page-count count=",CHAR(34),1+LARGE(N:N,1)-LARGE(N:N,2),CHAR(34),"/&gt;"),INDIRECT(ADDRESS(ROW()-1,13))))</f>
        <v/>
      </c>
      <c r="P1790" s="1">
        <f>IF(ROW()&lt;$S$4+2,IF('XML a procesar'!A1789="",P1789,IF(MID('XML a procesar'!A1789,1,1)="&lt;",P1789,P1789+1)),P1789)</f>
        <v>1</v>
      </c>
    </row>
    <row r="1791" spans="1:16" x14ac:dyDescent="0.25">
      <c r="A1791" s="1" t="str">
        <f>IF('XML a procesar'!A1790&gt;0,'XML a procesar'!A1790,"")</f>
        <v/>
      </c>
      <c r="B1791" s="7">
        <f t="shared" si="308"/>
        <v>0</v>
      </c>
      <c r="C1791" s="1">
        <f t="shared" si="309"/>
        <v>0</v>
      </c>
      <c r="D1791" s="1">
        <f t="shared" si="310"/>
        <v>0</v>
      </c>
      <c r="E1791" s="1">
        <f t="shared" si="311"/>
        <v>0</v>
      </c>
      <c r="F1791" s="1" t="str">
        <f t="shared" ca="1" si="312"/>
        <v/>
      </c>
      <c r="G1791" s="1">
        <f t="shared" ca="1" si="313"/>
        <v>0</v>
      </c>
      <c r="H1791" s="1">
        <f ca="1">IF(AND(G1790&gt;0,G1791&gt;G1790,NOT(ISERROR(MATCH(G1790,D:D,0)))),H1790+1,H1790)</f>
        <v>0</v>
      </c>
      <c r="I1791" s="1">
        <f t="shared" ca="1" si="314"/>
        <v>0</v>
      </c>
      <c r="J1791" s="7" t="str">
        <f t="shared" ca="1" si="315"/>
        <v/>
      </c>
      <c r="K1791" s="1" t="str">
        <f ca="1">IF(J1791="Linea_para_MAIL_creada_por_LuXML",IF(ISERROR(MATCH(INDIRECT(ADDRESS(ROW()-G1791,7)),D:D,0)),J1791,INDIRECT(ADDRESS(MATCH(INDIRECT(ADDRESS(ROW()-G1791,7)),D:D,0),1))),J1791)</f>
        <v/>
      </c>
      <c r="L1791" s="7">
        <f t="shared" ca="1" si="316"/>
        <v>0</v>
      </c>
      <c r="M1791" s="7" t="str">
        <f t="shared" ca="1" si="317"/>
        <v/>
      </c>
      <c r="N1791" s="7">
        <f t="shared" ca="1" si="318"/>
        <v>0</v>
      </c>
      <c r="O1791" s="9" t="str">
        <f ca="1">IF(N1791&gt;-1,INDIRECT(ADDRESS(ROW(),13)),IF(N1791&lt;N1790,CONCATENATE("&lt;page-count count=",CHAR(34),1+LARGE(N:N,1)-LARGE(N:N,2),CHAR(34),"/&gt;"),INDIRECT(ADDRESS(ROW()-1,13))))</f>
        <v/>
      </c>
      <c r="P1791" s="1">
        <f>IF(ROW()&lt;$S$4+2,IF('XML a procesar'!A1790="",P1790,IF(MID('XML a procesar'!A1790,1,1)="&lt;",P1790,P1790+1)),P1790)</f>
        <v>1</v>
      </c>
    </row>
    <row r="1792" spans="1:16" x14ac:dyDescent="0.25">
      <c r="A1792" s="1" t="str">
        <f>IF('XML a procesar'!A1791&gt;0,'XML a procesar'!A1791,"")</f>
        <v/>
      </c>
      <c r="B1792" s="7">
        <f t="shared" si="308"/>
        <v>0</v>
      </c>
      <c r="C1792" s="1">
        <f t="shared" si="309"/>
        <v>0</v>
      </c>
      <c r="D1792" s="1">
        <f t="shared" si="310"/>
        <v>0</v>
      </c>
      <c r="E1792" s="1">
        <f t="shared" si="311"/>
        <v>0</v>
      </c>
      <c r="F1792" s="1" t="str">
        <f t="shared" ca="1" si="312"/>
        <v/>
      </c>
      <c r="G1792" s="1">
        <f t="shared" ca="1" si="313"/>
        <v>0</v>
      </c>
      <c r="H1792" s="1">
        <f ca="1">IF(AND(G1791&gt;0,G1792&gt;G1791,NOT(ISERROR(MATCH(G1791,D:D,0)))),H1791+1,H1791)</f>
        <v>0</v>
      </c>
      <c r="I1792" s="1">
        <f t="shared" ca="1" si="314"/>
        <v>0</v>
      </c>
      <c r="J1792" s="7" t="str">
        <f t="shared" ca="1" si="315"/>
        <v/>
      </c>
      <c r="K1792" s="1" t="str">
        <f ca="1">IF(J1792="Linea_para_MAIL_creada_por_LuXML",IF(ISERROR(MATCH(INDIRECT(ADDRESS(ROW()-G1792,7)),D:D,0)),J1792,INDIRECT(ADDRESS(MATCH(INDIRECT(ADDRESS(ROW()-G1792,7)),D:D,0),1))),J1792)</f>
        <v/>
      </c>
      <c r="L1792" s="7">
        <f t="shared" ca="1" si="316"/>
        <v>0</v>
      </c>
      <c r="M1792" s="7" t="str">
        <f t="shared" ca="1" si="317"/>
        <v/>
      </c>
      <c r="N1792" s="7">
        <f t="shared" ca="1" si="318"/>
        <v>0</v>
      </c>
      <c r="O1792" s="9" t="str">
        <f ca="1">IF(N1792&gt;-1,INDIRECT(ADDRESS(ROW(),13)),IF(N1792&lt;N1791,CONCATENATE("&lt;page-count count=",CHAR(34),1+LARGE(N:N,1)-LARGE(N:N,2),CHAR(34),"/&gt;"),INDIRECT(ADDRESS(ROW()-1,13))))</f>
        <v/>
      </c>
      <c r="P1792" s="1">
        <f>IF(ROW()&lt;$S$4+2,IF('XML a procesar'!A1791="",P1791,IF(MID('XML a procesar'!A1791,1,1)="&lt;",P1791,P1791+1)),P1791)</f>
        <v>1</v>
      </c>
    </row>
    <row r="1793" spans="1:16" x14ac:dyDescent="0.25">
      <c r="A1793" s="1" t="str">
        <f>IF('XML a procesar'!A1792&gt;0,'XML a procesar'!A1792,"")</f>
        <v/>
      </c>
      <c r="B1793" s="7">
        <f t="shared" ref="B1793:B1856" si="319">IF(ISERROR(FIND("/doi.org/",A1793,1)),0,1)</f>
        <v>0</v>
      </c>
      <c r="C1793" s="1">
        <f t="shared" ref="C1793:C1856" si="320">IF(LEFT(A1792,16)="&lt;contrib contrib",C1792+1,IF(LEFT(A1792,16)="&lt;/contrib-group&gt;",0,IF(LEFT(A1792,10)="&lt;/contrib&gt;",C1792,C1792)))</f>
        <v>0</v>
      </c>
      <c r="D1793" s="1">
        <f t="shared" ref="D1793:D1856" si="321">IF(AND(C1793&gt;0,LEFT(A1793,7)="&lt;email&gt;",ISNUMBER(SEARCH("@",A1793,1))),C1793,IF(LEFT(A1793,10)="&lt;alt-text&gt;",-1,0))</f>
        <v>0</v>
      </c>
      <c r="E1793" s="1">
        <f t="shared" ref="E1793:E1856" si="322">IF(D1793=0,E1792,E1792+1)</f>
        <v>0</v>
      </c>
      <c r="F1793" s="1" t="str">
        <f t="shared" ref="F1793:F1856" ca="1" si="323">INDIRECT(ADDRESS(ROW()+INDIRECT(ADDRESS(ROW()+E1793,5)),1))</f>
        <v/>
      </c>
      <c r="G1793" s="1">
        <f t="shared" ref="G1793:G1856" ca="1" si="324">IF(LEFT(F1793,7)="&lt;aff id",_xlfn.NUMBERVALUE(MID(F1793,13,LEN(F1793)-14)),IF(F1793="&lt;/aff&gt;",G1792+1,G1792))</f>
        <v>0</v>
      </c>
      <c r="H1793" s="1">
        <f ca="1">IF(AND(G1792&gt;0,G1793&gt;G1792,NOT(ISERROR(MATCH(G1792,D:D,0)))),H1792+1,H1792)</f>
        <v>0</v>
      </c>
      <c r="I1793" s="1">
        <f t="shared" ref="I1793:I1856" ca="1" si="325">INDIRECT(ADDRESS(ROW()-INDIRECT(ADDRESS(ROW()-H1793,8)),8))</f>
        <v>0</v>
      </c>
      <c r="J1793" s="7" t="str">
        <f t="shared" ref="J1793:J1856" ca="1" si="326">IF(J1792="Linea_para_MAIL_creada_por_LuXML","&lt;/aff&gt;",IF(I1793&gt;INDIRECT(ADDRESS(ROW()-I1793-1,8)),"Linea_para_MAIL_creada_por_LuXML",INDIRECT(ADDRESS(ROW()-I1793,6))))</f>
        <v/>
      </c>
      <c r="K1793" s="1" t="str">
        <f ca="1">IF(J1793="Linea_para_MAIL_creada_por_LuXML",IF(ISERROR(MATCH(INDIRECT(ADDRESS(ROW()-G1793,7)),D:D,0)),J1793,INDIRECT(ADDRESS(MATCH(INDIRECT(ADDRESS(ROW()-G1793,7)),D:D,0),1))),J1793)</f>
        <v/>
      </c>
      <c r="L1793" s="7">
        <f t="shared" ref="L1793:L1856" ca="1" si="327">IF(OR(MID(K1791,3,5)="page&gt;",MID(K1792,3,5)="page&gt;"),L1792,IF(OR(K1792="&lt;history&gt;",K1793="&lt;history&gt;"),L1792+1,L1792))</f>
        <v>0</v>
      </c>
      <c r="M1793" s="7" t="str">
        <f t="shared" ref="M1793:M1856" ca="1" si="328">IF(L1793&gt;L1792,IF(L1793=1,CONCATENATE("&lt;fpage&gt;",$S$10,"&lt;/fpage&gt;"),CONCATENATE("&lt;lpage&gt;",$S$10+1,"&lt;/lpage&gt;")),IF(ISERROR(INDIRECT(ADDRESS(ROW()-L1793,11),1)),"",INDIRECT(ADDRESS(ROW()-L1793,11),1)))</f>
        <v/>
      </c>
      <c r="N1793" s="7">
        <f t="shared" ref="N1793:N1856" ca="1" si="329">IF(N1792=-1,-1,IF(M1793="&lt;/counts&gt;",-1,IF(OR(LEFT(M1793,7)="&lt;fpage&gt;",LEFT(M1793,7)="&lt;lpage&gt;"),VALUE(MID(M1793,8,LEN(M1793)-15)),0)))</f>
        <v>0</v>
      </c>
      <c r="O1793" s="9" t="str">
        <f ca="1">IF(N1793&gt;-1,INDIRECT(ADDRESS(ROW(),13)),IF(N1793&lt;N1792,CONCATENATE("&lt;page-count count=",CHAR(34),1+LARGE(N:N,1)-LARGE(N:N,2),CHAR(34),"/&gt;"),INDIRECT(ADDRESS(ROW()-1,13))))</f>
        <v/>
      </c>
      <c r="P1793" s="1">
        <f>IF(ROW()&lt;$S$4+2,IF('XML a procesar'!A1792="",P1792,IF(MID('XML a procesar'!A1792,1,1)="&lt;",P1792,P1792+1)),P1792)</f>
        <v>1</v>
      </c>
    </row>
    <row r="1794" spans="1:16" x14ac:dyDescent="0.25">
      <c r="A1794" s="1" t="str">
        <f>IF('XML a procesar'!A1793&gt;0,'XML a procesar'!A1793,"")</f>
        <v/>
      </c>
      <c r="B1794" s="7">
        <f t="shared" si="319"/>
        <v>0</v>
      </c>
      <c r="C1794" s="1">
        <f t="shared" si="320"/>
        <v>0</v>
      </c>
      <c r="D1794" s="1">
        <f t="shared" si="321"/>
        <v>0</v>
      </c>
      <c r="E1794" s="1">
        <f t="shared" si="322"/>
        <v>0</v>
      </c>
      <c r="F1794" s="1" t="str">
        <f t="shared" ca="1" si="323"/>
        <v/>
      </c>
      <c r="G1794" s="1">
        <f t="shared" ca="1" si="324"/>
        <v>0</v>
      </c>
      <c r="H1794" s="1">
        <f ca="1">IF(AND(G1793&gt;0,G1794&gt;G1793,NOT(ISERROR(MATCH(G1793,D:D,0)))),H1793+1,H1793)</f>
        <v>0</v>
      </c>
      <c r="I1794" s="1">
        <f t="shared" ca="1" si="325"/>
        <v>0</v>
      </c>
      <c r="J1794" s="7" t="str">
        <f t="shared" ca="1" si="326"/>
        <v/>
      </c>
      <c r="K1794" s="1" t="str">
        <f ca="1">IF(J1794="Linea_para_MAIL_creada_por_LuXML",IF(ISERROR(MATCH(INDIRECT(ADDRESS(ROW()-G1794,7)),D:D,0)),J1794,INDIRECT(ADDRESS(MATCH(INDIRECT(ADDRESS(ROW()-G1794,7)),D:D,0),1))),J1794)</f>
        <v/>
      </c>
      <c r="L1794" s="7">
        <f t="shared" ca="1" si="327"/>
        <v>0</v>
      </c>
      <c r="M1794" s="7" t="str">
        <f t="shared" ca="1" si="328"/>
        <v/>
      </c>
      <c r="N1794" s="7">
        <f t="shared" ca="1" si="329"/>
        <v>0</v>
      </c>
      <c r="O1794" s="9" t="str">
        <f ca="1">IF(N1794&gt;-1,INDIRECT(ADDRESS(ROW(),13)),IF(N1794&lt;N1793,CONCATENATE("&lt;page-count count=",CHAR(34),1+LARGE(N:N,1)-LARGE(N:N,2),CHAR(34),"/&gt;"),INDIRECT(ADDRESS(ROW()-1,13))))</f>
        <v/>
      </c>
      <c r="P1794" s="1">
        <f>IF(ROW()&lt;$S$4+2,IF('XML a procesar'!A1793="",P1793,IF(MID('XML a procesar'!A1793,1,1)="&lt;",P1793,P1793+1)),P1793)</f>
        <v>1</v>
      </c>
    </row>
    <row r="1795" spans="1:16" x14ac:dyDescent="0.25">
      <c r="A1795" s="1" t="str">
        <f>IF('XML a procesar'!A1794&gt;0,'XML a procesar'!A1794,"")</f>
        <v/>
      </c>
      <c r="B1795" s="7">
        <f t="shared" si="319"/>
        <v>0</v>
      </c>
      <c r="C1795" s="1">
        <f t="shared" si="320"/>
        <v>0</v>
      </c>
      <c r="D1795" s="1">
        <f t="shared" si="321"/>
        <v>0</v>
      </c>
      <c r="E1795" s="1">
        <f t="shared" si="322"/>
        <v>0</v>
      </c>
      <c r="F1795" s="1" t="str">
        <f t="shared" ca="1" si="323"/>
        <v/>
      </c>
      <c r="G1795" s="1">
        <f t="shared" ca="1" si="324"/>
        <v>0</v>
      </c>
      <c r="H1795" s="1">
        <f ca="1">IF(AND(G1794&gt;0,G1795&gt;G1794,NOT(ISERROR(MATCH(G1794,D:D,0)))),H1794+1,H1794)</f>
        <v>0</v>
      </c>
      <c r="I1795" s="1">
        <f t="shared" ca="1" si="325"/>
        <v>0</v>
      </c>
      <c r="J1795" s="7" t="str">
        <f t="shared" ca="1" si="326"/>
        <v/>
      </c>
      <c r="K1795" s="1" t="str">
        <f ca="1">IF(J1795="Linea_para_MAIL_creada_por_LuXML",IF(ISERROR(MATCH(INDIRECT(ADDRESS(ROW()-G1795,7)),D:D,0)),J1795,INDIRECT(ADDRESS(MATCH(INDIRECT(ADDRESS(ROW()-G1795,7)),D:D,0),1))),J1795)</f>
        <v/>
      </c>
      <c r="L1795" s="7">
        <f t="shared" ca="1" si="327"/>
        <v>0</v>
      </c>
      <c r="M1795" s="7" t="str">
        <f t="shared" ca="1" si="328"/>
        <v/>
      </c>
      <c r="N1795" s="7">
        <f t="shared" ca="1" si="329"/>
        <v>0</v>
      </c>
      <c r="O1795" s="9" t="str">
        <f ca="1">IF(N1795&gt;-1,INDIRECT(ADDRESS(ROW(),13)),IF(N1795&lt;N1794,CONCATENATE("&lt;page-count count=",CHAR(34),1+LARGE(N:N,1)-LARGE(N:N,2),CHAR(34),"/&gt;"),INDIRECT(ADDRESS(ROW()-1,13))))</f>
        <v/>
      </c>
      <c r="P1795" s="1">
        <f>IF(ROW()&lt;$S$4+2,IF('XML a procesar'!A1794="",P1794,IF(MID('XML a procesar'!A1794,1,1)="&lt;",P1794,P1794+1)),P1794)</f>
        <v>1</v>
      </c>
    </row>
    <row r="1796" spans="1:16" x14ac:dyDescent="0.25">
      <c r="A1796" s="1" t="str">
        <f>IF('XML a procesar'!A1795&gt;0,'XML a procesar'!A1795,"")</f>
        <v/>
      </c>
      <c r="B1796" s="7">
        <f t="shared" si="319"/>
        <v>0</v>
      </c>
      <c r="C1796" s="1">
        <f t="shared" si="320"/>
        <v>0</v>
      </c>
      <c r="D1796" s="1">
        <f t="shared" si="321"/>
        <v>0</v>
      </c>
      <c r="E1796" s="1">
        <f t="shared" si="322"/>
        <v>0</v>
      </c>
      <c r="F1796" s="1" t="str">
        <f t="shared" ca="1" si="323"/>
        <v/>
      </c>
      <c r="G1796" s="1">
        <f t="shared" ca="1" si="324"/>
        <v>0</v>
      </c>
      <c r="H1796" s="1">
        <f ca="1">IF(AND(G1795&gt;0,G1796&gt;G1795,NOT(ISERROR(MATCH(G1795,D:D,0)))),H1795+1,H1795)</f>
        <v>0</v>
      </c>
      <c r="I1796" s="1">
        <f t="shared" ca="1" si="325"/>
        <v>0</v>
      </c>
      <c r="J1796" s="7" t="str">
        <f t="shared" ca="1" si="326"/>
        <v/>
      </c>
      <c r="K1796" s="1" t="str">
        <f ca="1">IF(J1796="Linea_para_MAIL_creada_por_LuXML",IF(ISERROR(MATCH(INDIRECT(ADDRESS(ROW()-G1796,7)),D:D,0)),J1796,INDIRECT(ADDRESS(MATCH(INDIRECT(ADDRESS(ROW()-G1796,7)),D:D,0),1))),J1796)</f>
        <v/>
      </c>
      <c r="L1796" s="7">
        <f t="shared" ca="1" si="327"/>
        <v>0</v>
      </c>
      <c r="M1796" s="7" t="str">
        <f t="shared" ca="1" si="328"/>
        <v/>
      </c>
      <c r="N1796" s="7">
        <f t="shared" ca="1" si="329"/>
        <v>0</v>
      </c>
      <c r="O1796" s="9" t="str">
        <f ca="1">IF(N1796&gt;-1,INDIRECT(ADDRESS(ROW(),13)),IF(N1796&lt;N1795,CONCATENATE("&lt;page-count count=",CHAR(34),1+LARGE(N:N,1)-LARGE(N:N,2),CHAR(34),"/&gt;"),INDIRECT(ADDRESS(ROW()-1,13))))</f>
        <v/>
      </c>
      <c r="P1796" s="1">
        <f>IF(ROW()&lt;$S$4+2,IF('XML a procesar'!A1795="",P1795,IF(MID('XML a procesar'!A1795,1,1)="&lt;",P1795,P1795+1)),P1795)</f>
        <v>1</v>
      </c>
    </row>
    <row r="1797" spans="1:16" x14ac:dyDescent="0.25">
      <c r="A1797" s="1" t="str">
        <f>IF('XML a procesar'!A1796&gt;0,'XML a procesar'!A1796,"")</f>
        <v/>
      </c>
      <c r="B1797" s="7">
        <f t="shared" si="319"/>
        <v>0</v>
      </c>
      <c r="C1797" s="1">
        <f t="shared" si="320"/>
        <v>0</v>
      </c>
      <c r="D1797" s="1">
        <f t="shared" si="321"/>
        <v>0</v>
      </c>
      <c r="E1797" s="1">
        <f t="shared" si="322"/>
        <v>0</v>
      </c>
      <c r="F1797" s="1" t="str">
        <f t="shared" ca="1" si="323"/>
        <v/>
      </c>
      <c r="G1797" s="1">
        <f t="shared" ca="1" si="324"/>
        <v>0</v>
      </c>
      <c r="H1797" s="1">
        <f ca="1">IF(AND(G1796&gt;0,G1797&gt;G1796,NOT(ISERROR(MATCH(G1796,D:D,0)))),H1796+1,H1796)</f>
        <v>0</v>
      </c>
      <c r="I1797" s="1">
        <f t="shared" ca="1" si="325"/>
        <v>0</v>
      </c>
      <c r="J1797" s="7" t="str">
        <f t="shared" ca="1" si="326"/>
        <v/>
      </c>
      <c r="K1797" s="1" t="str">
        <f ca="1">IF(J1797="Linea_para_MAIL_creada_por_LuXML",IF(ISERROR(MATCH(INDIRECT(ADDRESS(ROW()-G1797,7)),D:D,0)),J1797,INDIRECT(ADDRESS(MATCH(INDIRECT(ADDRESS(ROW()-G1797,7)),D:D,0),1))),J1797)</f>
        <v/>
      </c>
      <c r="L1797" s="7">
        <f t="shared" ca="1" si="327"/>
        <v>0</v>
      </c>
      <c r="M1797" s="7" t="str">
        <f t="shared" ca="1" si="328"/>
        <v/>
      </c>
      <c r="N1797" s="7">
        <f t="shared" ca="1" si="329"/>
        <v>0</v>
      </c>
      <c r="O1797" s="9" t="str">
        <f ca="1">IF(N1797&gt;-1,INDIRECT(ADDRESS(ROW(),13)),IF(N1797&lt;N1796,CONCATENATE("&lt;page-count count=",CHAR(34),1+LARGE(N:N,1)-LARGE(N:N,2),CHAR(34),"/&gt;"),INDIRECT(ADDRESS(ROW()-1,13))))</f>
        <v/>
      </c>
      <c r="P1797" s="1">
        <f>IF(ROW()&lt;$S$4+2,IF('XML a procesar'!A1796="",P1796,IF(MID('XML a procesar'!A1796,1,1)="&lt;",P1796,P1796+1)),P1796)</f>
        <v>1</v>
      </c>
    </row>
    <row r="1798" spans="1:16" x14ac:dyDescent="0.25">
      <c r="A1798" s="1" t="str">
        <f>IF('XML a procesar'!A1797&gt;0,'XML a procesar'!A1797,"")</f>
        <v/>
      </c>
      <c r="B1798" s="7">
        <f t="shared" si="319"/>
        <v>0</v>
      </c>
      <c r="C1798" s="1">
        <f t="shared" si="320"/>
        <v>0</v>
      </c>
      <c r="D1798" s="1">
        <f t="shared" si="321"/>
        <v>0</v>
      </c>
      <c r="E1798" s="1">
        <f t="shared" si="322"/>
        <v>0</v>
      </c>
      <c r="F1798" s="1" t="str">
        <f t="shared" ca="1" si="323"/>
        <v/>
      </c>
      <c r="G1798" s="1">
        <f t="shared" ca="1" si="324"/>
        <v>0</v>
      </c>
      <c r="H1798" s="1">
        <f ca="1">IF(AND(G1797&gt;0,G1798&gt;G1797,NOT(ISERROR(MATCH(G1797,D:D,0)))),H1797+1,H1797)</f>
        <v>0</v>
      </c>
      <c r="I1798" s="1">
        <f t="shared" ca="1" si="325"/>
        <v>0</v>
      </c>
      <c r="J1798" s="7" t="str">
        <f t="shared" ca="1" si="326"/>
        <v/>
      </c>
      <c r="K1798" s="1" t="str">
        <f ca="1">IF(J1798="Linea_para_MAIL_creada_por_LuXML",IF(ISERROR(MATCH(INDIRECT(ADDRESS(ROW()-G1798,7)),D:D,0)),J1798,INDIRECT(ADDRESS(MATCH(INDIRECT(ADDRESS(ROW()-G1798,7)),D:D,0),1))),J1798)</f>
        <v/>
      </c>
      <c r="L1798" s="7">
        <f t="shared" ca="1" si="327"/>
        <v>0</v>
      </c>
      <c r="M1798" s="7" t="str">
        <f t="shared" ca="1" si="328"/>
        <v/>
      </c>
      <c r="N1798" s="7">
        <f t="shared" ca="1" si="329"/>
        <v>0</v>
      </c>
      <c r="O1798" s="9" t="str">
        <f ca="1">IF(N1798&gt;-1,INDIRECT(ADDRESS(ROW(),13)),IF(N1798&lt;N1797,CONCATENATE("&lt;page-count count=",CHAR(34),1+LARGE(N:N,1)-LARGE(N:N,2),CHAR(34),"/&gt;"),INDIRECT(ADDRESS(ROW()-1,13))))</f>
        <v/>
      </c>
      <c r="P1798" s="1">
        <f>IF(ROW()&lt;$S$4+2,IF('XML a procesar'!A1797="",P1797,IF(MID('XML a procesar'!A1797,1,1)="&lt;",P1797,P1797+1)),P1797)</f>
        <v>1</v>
      </c>
    </row>
    <row r="1799" spans="1:16" x14ac:dyDescent="0.25">
      <c r="A1799" s="1" t="str">
        <f>IF('XML a procesar'!A1798&gt;0,'XML a procesar'!A1798,"")</f>
        <v/>
      </c>
      <c r="B1799" s="7">
        <f t="shared" si="319"/>
        <v>0</v>
      </c>
      <c r="C1799" s="1">
        <f t="shared" si="320"/>
        <v>0</v>
      </c>
      <c r="D1799" s="1">
        <f t="shared" si="321"/>
        <v>0</v>
      </c>
      <c r="E1799" s="1">
        <f t="shared" si="322"/>
        <v>0</v>
      </c>
      <c r="F1799" s="1" t="str">
        <f t="shared" ca="1" si="323"/>
        <v/>
      </c>
      <c r="G1799" s="1">
        <f t="shared" ca="1" si="324"/>
        <v>0</v>
      </c>
      <c r="H1799" s="1">
        <f ca="1">IF(AND(G1798&gt;0,G1799&gt;G1798,NOT(ISERROR(MATCH(G1798,D:D,0)))),H1798+1,H1798)</f>
        <v>0</v>
      </c>
      <c r="I1799" s="1">
        <f t="shared" ca="1" si="325"/>
        <v>0</v>
      </c>
      <c r="J1799" s="7" t="str">
        <f t="shared" ca="1" si="326"/>
        <v/>
      </c>
      <c r="K1799" s="1" t="str">
        <f ca="1">IF(J1799="Linea_para_MAIL_creada_por_LuXML",IF(ISERROR(MATCH(INDIRECT(ADDRESS(ROW()-G1799,7)),D:D,0)),J1799,INDIRECT(ADDRESS(MATCH(INDIRECT(ADDRESS(ROW()-G1799,7)),D:D,0),1))),J1799)</f>
        <v/>
      </c>
      <c r="L1799" s="7">
        <f t="shared" ca="1" si="327"/>
        <v>0</v>
      </c>
      <c r="M1799" s="7" t="str">
        <f t="shared" ca="1" si="328"/>
        <v/>
      </c>
      <c r="N1799" s="7">
        <f t="shared" ca="1" si="329"/>
        <v>0</v>
      </c>
      <c r="O1799" s="9" t="str">
        <f ca="1">IF(N1799&gt;-1,INDIRECT(ADDRESS(ROW(),13)),IF(N1799&lt;N1798,CONCATENATE("&lt;page-count count=",CHAR(34),1+LARGE(N:N,1)-LARGE(N:N,2),CHAR(34),"/&gt;"),INDIRECT(ADDRESS(ROW()-1,13))))</f>
        <v/>
      </c>
      <c r="P1799" s="1">
        <f>IF(ROW()&lt;$S$4+2,IF('XML a procesar'!A1798="",P1798,IF(MID('XML a procesar'!A1798,1,1)="&lt;",P1798,P1798+1)),P1798)</f>
        <v>1</v>
      </c>
    </row>
    <row r="1800" spans="1:16" x14ac:dyDescent="0.25">
      <c r="A1800" s="1" t="str">
        <f>IF('XML a procesar'!A1799&gt;0,'XML a procesar'!A1799,"")</f>
        <v/>
      </c>
      <c r="B1800" s="7">
        <f t="shared" si="319"/>
        <v>0</v>
      </c>
      <c r="C1800" s="1">
        <f t="shared" si="320"/>
        <v>0</v>
      </c>
      <c r="D1800" s="1">
        <f t="shared" si="321"/>
        <v>0</v>
      </c>
      <c r="E1800" s="1">
        <f t="shared" si="322"/>
        <v>0</v>
      </c>
      <c r="F1800" s="1" t="str">
        <f t="shared" ca="1" si="323"/>
        <v/>
      </c>
      <c r="G1800" s="1">
        <f t="shared" ca="1" si="324"/>
        <v>0</v>
      </c>
      <c r="H1800" s="1">
        <f ca="1">IF(AND(G1799&gt;0,G1800&gt;G1799,NOT(ISERROR(MATCH(G1799,D:D,0)))),H1799+1,H1799)</f>
        <v>0</v>
      </c>
      <c r="I1800" s="1">
        <f t="shared" ca="1" si="325"/>
        <v>0</v>
      </c>
      <c r="J1800" s="7" t="str">
        <f t="shared" ca="1" si="326"/>
        <v/>
      </c>
      <c r="K1800" s="1" t="str">
        <f ca="1">IF(J1800="Linea_para_MAIL_creada_por_LuXML",IF(ISERROR(MATCH(INDIRECT(ADDRESS(ROW()-G1800,7)),D:D,0)),J1800,INDIRECT(ADDRESS(MATCH(INDIRECT(ADDRESS(ROW()-G1800,7)),D:D,0),1))),J1800)</f>
        <v/>
      </c>
      <c r="L1800" s="7">
        <f t="shared" ca="1" si="327"/>
        <v>0</v>
      </c>
      <c r="M1800" s="7" t="str">
        <f t="shared" ca="1" si="328"/>
        <v/>
      </c>
      <c r="N1800" s="7">
        <f t="shared" ca="1" si="329"/>
        <v>0</v>
      </c>
      <c r="O1800" s="9" t="str">
        <f ca="1">IF(N1800&gt;-1,INDIRECT(ADDRESS(ROW(),13)),IF(N1800&lt;N1799,CONCATENATE("&lt;page-count count=",CHAR(34),1+LARGE(N:N,1)-LARGE(N:N,2),CHAR(34),"/&gt;"),INDIRECT(ADDRESS(ROW()-1,13))))</f>
        <v/>
      </c>
      <c r="P1800" s="1">
        <f>IF(ROW()&lt;$S$4+2,IF('XML a procesar'!A1799="",P1799,IF(MID('XML a procesar'!A1799,1,1)="&lt;",P1799,P1799+1)),P1799)</f>
        <v>1</v>
      </c>
    </row>
    <row r="1801" spans="1:16" x14ac:dyDescent="0.25">
      <c r="A1801" s="1" t="str">
        <f>IF('XML a procesar'!A1800&gt;0,'XML a procesar'!A1800,"")</f>
        <v/>
      </c>
      <c r="B1801" s="7">
        <f t="shared" si="319"/>
        <v>0</v>
      </c>
      <c r="C1801" s="1">
        <f t="shared" si="320"/>
        <v>0</v>
      </c>
      <c r="D1801" s="1">
        <f t="shared" si="321"/>
        <v>0</v>
      </c>
      <c r="E1801" s="1">
        <f t="shared" si="322"/>
        <v>0</v>
      </c>
      <c r="F1801" s="1" t="str">
        <f t="shared" ca="1" si="323"/>
        <v/>
      </c>
      <c r="G1801" s="1">
        <f t="shared" ca="1" si="324"/>
        <v>0</v>
      </c>
      <c r="H1801" s="1">
        <f ca="1">IF(AND(G1800&gt;0,G1801&gt;G1800,NOT(ISERROR(MATCH(G1800,D:D,0)))),H1800+1,H1800)</f>
        <v>0</v>
      </c>
      <c r="I1801" s="1">
        <f t="shared" ca="1" si="325"/>
        <v>0</v>
      </c>
      <c r="J1801" s="7" t="str">
        <f t="shared" ca="1" si="326"/>
        <v/>
      </c>
      <c r="K1801" s="1" t="str">
        <f ca="1">IF(J1801="Linea_para_MAIL_creada_por_LuXML",IF(ISERROR(MATCH(INDIRECT(ADDRESS(ROW()-G1801,7)),D:D,0)),J1801,INDIRECT(ADDRESS(MATCH(INDIRECT(ADDRESS(ROW()-G1801,7)),D:D,0),1))),J1801)</f>
        <v/>
      </c>
      <c r="L1801" s="7">
        <f t="shared" ca="1" si="327"/>
        <v>0</v>
      </c>
      <c r="M1801" s="7" t="str">
        <f t="shared" ca="1" si="328"/>
        <v/>
      </c>
      <c r="N1801" s="7">
        <f t="shared" ca="1" si="329"/>
        <v>0</v>
      </c>
      <c r="O1801" s="9" t="str">
        <f ca="1">IF(N1801&gt;-1,INDIRECT(ADDRESS(ROW(),13)),IF(N1801&lt;N1800,CONCATENATE("&lt;page-count count=",CHAR(34),1+LARGE(N:N,1)-LARGE(N:N,2),CHAR(34),"/&gt;"),INDIRECT(ADDRESS(ROW()-1,13))))</f>
        <v/>
      </c>
      <c r="P1801" s="1">
        <f>IF(ROW()&lt;$S$4+2,IF('XML a procesar'!A1800="",P1800,IF(MID('XML a procesar'!A1800,1,1)="&lt;",P1800,P1800+1)),P1800)</f>
        <v>1</v>
      </c>
    </row>
    <row r="1802" spans="1:16" x14ac:dyDescent="0.25">
      <c r="A1802" s="1" t="str">
        <f>IF('XML a procesar'!A1801&gt;0,'XML a procesar'!A1801,"")</f>
        <v/>
      </c>
      <c r="B1802" s="7">
        <f t="shared" si="319"/>
        <v>0</v>
      </c>
      <c r="C1802" s="1">
        <f t="shared" si="320"/>
        <v>0</v>
      </c>
      <c r="D1802" s="1">
        <f t="shared" si="321"/>
        <v>0</v>
      </c>
      <c r="E1802" s="1">
        <f t="shared" si="322"/>
        <v>0</v>
      </c>
      <c r="F1802" s="1" t="str">
        <f t="shared" ca="1" si="323"/>
        <v/>
      </c>
      <c r="G1802" s="1">
        <f t="shared" ca="1" si="324"/>
        <v>0</v>
      </c>
      <c r="H1802" s="1">
        <f ca="1">IF(AND(G1801&gt;0,G1802&gt;G1801,NOT(ISERROR(MATCH(G1801,D:D,0)))),H1801+1,H1801)</f>
        <v>0</v>
      </c>
      <c r="I1802" s="1">
        <f t="shared" ca="1" si="325"/>
        <v>0</v>
      </c>
      <c r="J1802" s="7" t="str">
        <f t="shared" ca="1" si="326"/>
        <v/>
      </c>
      <c r="K1802" s="1" t="str">
        <f ca="1">IF(J1802="Linea_para_MAIL_creada_por_LuXML",IF(ISERROR(MATCH(INDIRECT(ADDRESS(ROW()-G1802,7)),D:D,0)),J1802,INDIRECT(ADDRESS(MATCH(INDIRECT(ADDRESS(ROW()-G1802,7)),D:D,0),1))),J1802)</f>
        <v/>
      </c>
      <c r="L1802" s="7">
        <f t="shared" ca="1" si="327"/>
        <v>0</v>
      </c>
      <c r="M1802" s="7" t="str">
        <f t="shared" ca="1" si="328"/>
        <v/>
      </c>
      <c r="N1802" s="7">
        <f t="shared" ca="1" si="329"/>
        <v>0</v>
      </c>
      <c r="O1802" s="9" t="str">
        <f ca="1">IF(N1802&gt;-1,INDIRECT(ADDRESS(ROW(),13)),IF(N1802&lt;N1801,CONCATENATE("&lt;page-count count=",CHAR(34),1+LARGE(N:N,1)-LARGE(N:N,2),CHAR(34),"/&gt;"),INDIRECT(ADDRESS(ROW()-1,13))))</f>
        <v/>
      </c>
      <c r="P1802" s="1">
        <f>IF(ROW()&lt;$S$4+2,IF('XML a procesar'!A1801="",P1801,IF(MID('XML a procesar'!A1801,1,1)="&lt;",P1801,P1801+1)),P1801)</f>
        <v>1</v>
      </c>
    </row>
    <row r="1803" spans="1:16" x14ac:dyDescent="0.25">
      <c r="A1803" s="1" t="str">
        <f>IF('XML a procesar'!A1802&gt;0,'XML a procesar'!A1802,"")</f>
        <v/>
      </c>
      <c r="B1803" s="7">
        <f t="shared" si="319"/>
        <v>0</v>
      </c>
      <c r="C1803" s="1">
        <f t="shared" si="320"/>
        <v>0</v>
      </c>
      <c r="D1803" s="1">
        <f t="shared" si="321"/>
        <v>0</v>
      </c>
      <c r="E1803" s="1">
        <f t="shared" si="322"/>
        <v>0</v>
      </c>
      <c r="F1803" s="1" t="str">
        <f t="shared" ca="1" si="323"/>
        <v/>
      </c>
      <c r="G1803" s="1">
        <f t="shared" ca="1" si="324"/>
        <v>0</v>
      </c>
      <c r="H1803" s="1">
        <f ca="1">IF(AND(G1802&gt;0,G1803&gt;G1802,NOT(ISERROR(MATCH(G1802,D:D,0)))),H1802+1,H1802)</f>
        <v>0</v>
      </c>
      <c r="I1803" s="1">
        <f t="shared" ca="1" si="325"/>
        <v>0</v>
      </c>
      <c r="J1803" s="7" t="str">
        <f t="shared" ca="1" si="326"/>
        <v/>
      </c>
      <c r="K1803" s="1" t="str">
        <f ca="1">IF(J1803="Linea_para_MAIL_creada_por_LuXML",IF(ISERROR(MATCH(INDIRECT(ADDRESS(ROW()-G1803,7)),D:D,0)),J1803,INDIRECT(ADDRESS(MATCH(INDIRECT(ADDRESS(ROW()-G1803,7)),D:D,0),1))),J1803)</f>
        <v/>
      </c>
      <c r="L1803" s="7">
        <f t="shared" ca="1" si="327"/>
        <v>0</v>
      </c>
      <c r="M1803" s="7" t="str">
        <f t="shared" ca="1" si="328"/>
        <v/>
      </c>
      <c r="N1803" s="7">
        <f t="shared" ca="1" si="329"/>
        <v>0</v>
      </c>
      <c r="O1803" s="9" t="str">
        <f ca="1">IF(N1803&gt;-1,INDIRECT(ADDRESS(ROW(),13)),IF(N1803&lt;N1802,CONCATENATE("&lt;page-count count=",CHAR(34),1+LARGE(N:N,1)-LARGE(N:N,2),CHAR(34),"/&gt;"),INDIRECT(ADDRESS(ROW()-1,13))))</f>
        <v/>
      </c>
      <c r="P1803" s="1">
        <f>IF(ROW()&lt;$S$4+2,IF('XML a procesar'!A1802="",P1802,IF(MID('XML a procesar'!A1802,1,1)="&lt;",P1802,P1802+1)),P1802)</f>
        <v>1</v>
      </c>
    </row>
    <row r="1804" spans="1:16" x14ac:dyDescent="0.25">
      <c r="A1804" s="1" t="str">
        <f>IF('XML a procesar'!A1803&gt;0,'XML a procesar'!A1803,"")</f>
        <v/>
      </c>
      <c r="B1804" s="7">
        <f t="shared" si="319"/>
        <v>0</v>
      </c>
      <c r="C1804" s="1">
        <f t="shared" si="320"/>
        <v>0</v>
      </c>
      <c r="D1804" s="1">
        <f t="shared" si="321"/>
        <v>0</v>
      </c>
      <c r="E1804" s="1">
        <f t="shared" si="322"/>
        <v>0</v>
      </c>
      <c r="F1804" s="1" t="str">
        <f t="shared" ca="1" si="323"/>
        <v/>
      </c>
      <c r="G1804" s="1">
        <f t="shared" ca="1" si="324"/>
        <v>0</v>
      </c>
      <c r="H1804" s="1">
        <f ca="1">IF(AND(G1803&gt;0,G1804&gt;G1803,NOT(ISERROR(MATCH(G1803,D:D,0)))),H1803+1,H1803)</f>
        <v>0</v>
      </c>
      <c r="I1804" s="1">
        <f t="shared" ca="1" si="325"/>
        <v>0</v>
      </c>
      <c r="J1804" s="7" t="str">
        <f t="shared" ca="1" si="326"/>
        <v/>
      </c>
      <c r="K1804" s="1" t="str">
        <f ca="1">IF(J1804="Linea_para_MAIL_creada_por_LuXML",IF(ISERROR(MATCH(INDIRECT(ADDRESS(ROW()-G1804,7)),D:D,0)),J1804,INDIRECT(ADDRESS(MATCH(INDIRECT(ADDRESS(ROW()-G1804,7)),D:D,0),1))),J1804)</f>
        <v/>
      </c>
      <c r="L1804" s="7">
        <f t="shared" ca="1" si="327"/>
        <v>0</v>
      </c>
      <c r="M1804" s="7" t="str">
        <f t="shared" ca="1" si="328"/>
        <v/>
      </c>
      <c r="N1804" s="7">
        <f t="shared" ca="1" si="329"/>
        <v>0</v>
      </c>
      <c r="O1804" s="9" t="str">
        <f ca="1">IF(N1804&gt;-1,INDIRECT(ADDRESS(ROW(),13)),IF(N1804&lt;N1803,CONCATENATE("&lt;page-count count=",CHAR(34),1+LARGE(N:N,1)-LARGE(N:N,2),CHAR(34),"/&gt;"),INDIRECT(ADDRESS(ROW()-1,13))))</f>
        <v/>
      </c>
      <c r="P1804" s="1">
        <f>IF(ROW()&lt;$S$4+2,IF('XML a procesar'!A1803="",P1803,IF(MID('XML a procesar'!A1803,1,1)="&lt;",P1803,P1803+1)),P1803)</f>
        <v>1</v>
      </c>
    </row>
    <row r="1805" spans="1:16" x14ac:dyDescent="0.25">
      <c r="A1805" s="1" t="str">
        <f>IF('XML a procesar'!A1804&gt;0,'XML a procesar'!A1804,"")</f>
        <v/>
      </c>
      <c r="B1805" s="7">
        <f t="shared" si="319"/>
        <v>0</v>
      </c>
      <c r="C1805" s="1">
        <f t="shared" si="320"/>
        <v>0</v>
      </c>
      <c r="D1805" s="1">
        <f t="shared" si="321"/>
        <v>0</v>
      </c>
      <c r="E1805" s="1">
        <f t="shared" si="322"/>
        <v>0</v>
      </c>
      <c r="F1805" s="1" t="str">
        <f t="shared" ca="1" si="323"/>
        <v/>
      </c>
      <c r="G1805" s="1">
        <f t="shared" ca="1" si="324"/>
        <v>0</v>
      </c>
      <c r="H1805" s="1">
        <f ca="1">IF(AND(G1804&gt;0,G1805&gt;G1804,NOT(ISERROR(MATCH(G1804,D:D,0)))),H1804+1,H1804)</f>
        <v>0</v>
      </c>
      <c r="I1805" s="1">
        <f t="shared" ca="1" si="325"/>
        <v>0</v>
      </c>
      <c r="J1805" s="7" t="str">
        <f t="shared" ca="1" si="326"/>
        <v/>
      </c>
      <c r="K1805" s="1" t="str">
        <f ca="1">IF(J1805="Linea_para_MAIL_creada_por_LuXML",IF(ISERROR(MATCH(INDIRECT(ADDRESS(ROW()-G1805,7)),D:D,0)),J1805,INDIRECT(ADDRESS(MATCH(INDIRECT(ADDRESS(ROW()-G1805,7)),D:D,0),1))),J1805)</f>
        <v/>
      </c>
      <c r="L1805" s="7">
        <f t="shared" ca="1" si="327"/>
        <v>0</v>
      </c>
      <c r="M1805" s="7" t="str">
        <f t="shared" ca="1" si="328"/>
        <v/>
      </c>
      <c r="N1805" s="7">
        <f t="shared" ca="1" si="329"/>
        <v>0</v>
      </c>
      <c r="O1805" s="9" t="str">
        <f ca="1">IF(N1805&gt;-1,INDIRECT(ADDRESS(ROW(),13)),IF(N1805&lt;N1804,CONCATENATE("&lt;page-count count=",CHAR(34),1+LARGE(N:N,1)-LARGE(N:N,2),CHAR(34),"/&gt;"),INDIRECT(ADDRESS(ROW()-1,13))))</f>
        <v/>
      </c>
      <c r="P1805" s="1">
        <f>IF(ROW()&lt;$S$4+2,IF('XML a procesar'!A1804="",P1804,IF(MID('XML a procesar'!A1804,1,1)="&lt;",P1804,P1804+1)),P1804)</f>
        <v>1</v>
      </c>
    </row>
    <row r="1806" spans="1:16" x14ac:dyDescent="0.25">
      <c r="A1806" s="1" t="str">
        <f>IF('XML a procesar'!A1805&gt;0,'XML a procesar'!A1805,"")</f>
        <v/>
      </c>
      <c r="B1806" s="7">
        <f t="shared" si="319"/>
        <v>0</v>
      </c>
      <c r="C1806" s="1">
        <f t="shared" si="320"/>
        <v>0</v>
      </c>
      <c r="D1806" s="1">
        <f t="shared" si="321"/>
        <v>0</v>
      </c>
      <c r="E1806" s="1">
        <f t="shared" si="322"/>
        <v>0</v>
      </c>
      <c r="F1806" s="1" t="str">
        <f t="shared" ca="1" si="323"/>
        <v/>
      </c>
      <c r="G1806" s="1">
        <f t="shared" ca="1" si="324"/>
        <v>0</v>
      </c>
      <c r="H1806" s="1">
        <f ca="1">IF(AND(G1805&gt;0,G1806&gt;G1805,NOT(ISERROR(MATCH(G1805,D:D,0)))),H1805+1,H1805)</f>
        <v>0</v>
      </c>
      <c r="I1806" s="1">
        <f t="shared" ca="1" si="325"/>
        <v>0</v>
      </c>
      <c r="J1806" s="7" t="str">
        <f t="shared" ca="1" si="326"/>
        <v/>
      </c>
      <c r="K1806" s="1" t="str">
        <f ca="1">IF(J1806="Linea_para_MAIL_creada_por_LuXML",IF(ISERROR(MATCH(INDIRECT(ADDRESS(ROW()-G1806,7)),D:D,0)),J1806,INDIRECT(ADDRESS(MATCH(INDIRECT(ADDRESS(ROW()-G1806,7)),D:D,0),1))),J1806)</f>
        <v/>
      </c>
      <c r="L1806" s="7">
        <f t="shared" ca="1" si="327"/>
        <v>0</v>
      </c>
      <c r="M1806" s="7" t="str">
        <f t="shared" ca="1" si="328"/>
        <v/>
      </c>
      <c r="N1806" s="7">
        <f t="shared" ca="1" si="329"/>
        <v>0</v>
      </c>
      <c r="O1806" s="9" t="str">
        <f ca="1">IF(N1806&gt;-1,INDIRECT(ADDRESS(ROW(),13)),IF(N1806&lt;N1805,CONCATENATE("&lt;page-count count=",CHAR(34),1+LARGE(N:N,1)-LARGE(N:N,2),CHAR(34),"/&gt;"),INDIRECT(ADDRESS(ROW()-1,13))))</f>
        <v/>
      </c>
      <c r="P1806" s="1">
        <f>IF(ROW()&lt;$S$4+2,IF('XML a procesar'!A1805="",P1805,IF(MID('XML a procesar'!A1805,1,1)="&lt;",P1805,P1805+1)),P1805)</f>
        <v>1</v>
      </c>
    </row>
    <row r="1807" spans="1:16" x14ac:dyDescent="0.25">
      <c r="A1807" s="1" t="str">
        <f>IF('XML a procesar'!A1806&gt;0,'XML a procesar'!A1806,"")</f>
        <v/>
      </c>
      <c r="B1807" s="7">
        <f t="shared" si="319"/>
        <v>0</v>
      </c>
      <c r="C1807" s="1">
        <f t="shared" si="320"/>
        <v>0</v>
      </c>
      <c r="D1807" s="1">
        <f t="shared" si="321"/>
        <v>0</v>
      </c>
      <c r="E1807" s="1">
        <f t="shared" si="322"/>
        <v>0</v>
      </c>
      <c r="F1807" s="1" t="str">
        <f t="shared" ca="1" si="323"/>
        <v/>
      </c>
      <c r="G1807" s="1">
        <f t="shared" ca="1" si="324"/>
        <v>0</v>
      </c>
      <c r="H1807" s="1">
        <f ca="1">IF(AND(G1806&gt;0,G1807&gt;G1806,NOT(ISERROR(MATCH(G1806,D:D,0)))),H1806+1,H1806)</f>
        <v>0</v>
      </c>
      <c r="I1807" s="1">
        <f t="shared" ca="1" si="325"/>
        <v>0</v>
      </c>
      <c r="J1807" s="7" t="str">
        <f t="shared" ca="1" si="326"/>
        <v/>
      </c>
      <c r="K1807" s="1" t="str">
        <f ca="1">IF(J1807="Linea_para_MAIL_creada_por_LuXML",IF(ISERROR(MATCH(INDIRECT(ADDRESS(ROW()-G1807,7)),D:D,0)),J1807,INDIRECT(ADDRESS(MATCH(INDIRECT(ADDRESS(ROW()-G1807,7)),D:D,0),1))),J1807)</f>
        <v/>
      </c>
      <c r="L1807" s="7">
        <f t="shared" ca="1" si="327"/>
        <v>0</v>
      </c>
      <c r="M1807" s="7" t="str">
        <f t="shared" ca="1" si="328"/>
        <v/>
      </c>
      <c r="N1807" s="7">
        <f t="shared" ca="1" si="329"/>
        <v>0</v>
      </c>
      <c r="O1807" s="9" t="str">
        <f ca="1">IF(N1807&gt;-1,INDIRECT(ADDRESS(ROW(),13)),IF(N1807&lt;N1806,CONCATENATE("&lt;page-count count=",CHAR(34),1+LARGE(N:N,1)-LARGE(N:N,2),CHAR(34),"/&gt;"),INDIRECT(ADDRESS(ROW()-1,13))))</f>
        <v/>
      </c>
      <c r="P1807" s="1">
        <f>IF(ROW()&lt;$S$4+2,IF('XML a procesar'!A1806="",P1806,IF(MID('XML a procesar'!A1806,1,1)="&lt;",P1806,P1806+1)),P1806)</f>
        <v>1</v>
      </c>
    </row>
    <row r="1808" spans="1:16" x14ac:dyDescent="0.25">
      <c r="A1808" s="1" t="str">
        <f>IF('XML a procesar'!A1807&gt;0,'XML a procesar'!A1807,"")</f>
        <v/>
      </c>
      <c r="B1808" s="7">
        <f t="shared" si="319"/>
        <v>0</v>
      </c>
      <c r="C1808" s="1">
        <f t="shared" si="320"/>
        <v>0</v>
      </c>
      <c r="D1808" s="1">
        <f t="shared" si="321"/>
        <v>0</v>
      </c>
      <c r="E1808" s="1">
        <f t="shared" si="322"/>
        <v>0</v>
      </c>
      <c r="F1808" s="1" t="str">
        <f t="shared" ca="1" si="323"/>
        <v/>
      </c>
      <c r="G1808" s="1">
        <f t="shared" ca="1" si="324"/>
        <v>0</v>
      </c>
      <c r="H1808" s="1">
        <f ca="1">IF(AND(G1807&gt;0,G1808&gt;G1807,NOT(ISERROR(MATCH(G1807,D:D,0)))),H1807+1,H1807)</f>
        <v>0</v>
      </c>
      <c r="I1808" s="1">
        <f t="shared" ca="1" si="325"/>
        <v>0</v>
      </c>
      <c r="J1808" s="7" t="str">
        <f t="shared" ca="1" si="326"/>
        <v/>
      </c>
      <c r="K1808" s="1" t="str">
        <f ca="1">IF(J1808="Linea_para_MAIL_creada_por_LuXML",IF(ISERROR(MATCH(INDIRECT(ADDRESS(ROW()-G1808,7)),D:D,0)),J1808,INDIRECT(ADDRESS(MATCH(INDIRECT(ADDRESS(ROW()-G1808,7)),D:D,0),1))),J1808)</f>
        <v/>
      </c>
      <c r="L1808" s="7">
        <f t="shared" ca="1" si="327"/>
        <v>0</v>
      </c>
      <c r="M1808" s="7" t="str">
        <f t="shared" ca="1" si="328"/>
        <v/>
      </c>
      <c r="N1808" s="7">
        <f t="shared" ca="1" si="329"/>
        <v>0</v>
      </c>
      <c r="O1808" s="9" t="str">
        <f ca="1">IF(N1808&gt;-1,INDIRECT(ADDRESS(ROW(),13)),IF(N1808&lt;N1807,CONCATENATE("&lt;page-count count=",CHAR(34),1+LARGE(N:N,1)-LARGE(N:N,2),CHAR(34),"/&gt;"),INDIRECT(ADDRESS(ROW()-1,13))))</f>
        <v/>
      </c>
      <c r="P1808" s="1">
        <f>IF(ROW()&lt;$S$4+2,IF('XML a procesar'!A1807="",P1807,IF(MID('XML a procesar'!A1807,1,1)="&lt;",P1807,P1807+1)),P1807)</f>
        <v>1</v>
      </c>
    </row>
    <row r="1809" spans="1:16" x14ac:dyDescent="0.25">
      <c r="A1809" s="1" t="str">
        <f>IF('XML a procesar'!A1808&gt;0,'XML a procesar'!A1808,"")</f>
        <v/>
      </c>
      <c r="B1809" s="7">
        <f t="shared" si="319"/>
        <v>0</v>
      </c>
      <c r="C1809" s="1">
        <f t="shared" si="320"/>
        <v>0</v>
      </c>
      <c r="D1809" s="1">
        <f t="shared" si="321"/>
        <v>0</v>
      </c>
      <c r="E1809" s="1">
        <f t="shared" si="322"/>
        <v>0</v>
      </c>
      <c r="F1809" s="1" t="str">
        <f t="shared" ca="1" si="323"/>
        <v/>
      </c>
      <c r="G1809" s="1">
        <f t="shared" ca="1" si="324"/>
        <v>0</v>
      </c>
      <c r="H1809" s="1">
        <f ca="1">IF(AND(G1808&gt;0,G1809&gt;G1808,NOT(ISERROR(MATCH(G1808,D:D,0)))),H1808+1,H1808)</f>
        <v>0</v>
      </c>
      <c r="I1809" s="1">
        <f t="shared" ca="1" si="325"/>
        <v>0</v>
      </c>
      <c r="J1809" s="7" t="str">
        <f t="shared" ca="1" si="326"/>
        <v/>
      </c>
      <c r="K1809" s="1" t="str">
        <f ca="1">IF(J1809="Linea_para_MAIL_creada_por_LuXML",IF(ISERROR(MATCH(INDIRECT(ADDRESS(ROW()-G1809,7)),D:D,0)),J1809,INDIRECT(ADDRESS(MATCH(INDIRECT(ADDRESS(ROW()-G1809,7)),D:D,0),1))),J1809)</f>
        <v/>
      </c>
      <c r="L1809" s="7">
        <f t="shared" ca="1" si="327"/>
        <v>0</v>
      </c>
      <c r="M1809" s="7" t="str">
        <f t="shared" ca="1" si="328"/>
        <v/>
      </c>
      <c r="N1809" s="7">
        <f t="shared" ca="1" si="329"/>
        <v>0</v>
      </c>
      <c r="O1809" s="9" t="str">
        <f ca="1">IF(N1809&gt;-1,INDIRECT(ADDRESS(ROW(),13)),IF(N1809&lt;N1808,CONCATENATE("&lt;page-count count=",CHAR(34),1+LARGE(N:N,1)-LARGE(N:N,2),CHAR(34),"/&gt;"),INDIRECT(ADDRESS(ROW()-1,13))))</f>
        <v/>
      </c>
      <c r="P1809" s="1">
        <f>IF(ROW()&lt;$S$4+2,IF('XML a procesar'!A1808="",P1808,IF(MID('XML a procesar'!A1808,1,1)="&lt;",P1808,P1808+1)),P1808)</f>
        <v>1</v>
      </c>
    </row>
    <row r="1810" spans="1:16" x14ac:dyDescent="0.25">
      <c r="A1810" s="1" t="str">
        <f>IF('XML a procesar'!A1809&gt;0,'XML a procesar'!A1809,"")</f>
        <v/>
      </c>
      <c r="B1810" s="7">
        <f t="shared" si="319"/>
        <v>0</v>
      </c>
      <c r="C1810" s="1">
        <f t="shared" si="320"/>
        <v>0</v>
      </c>
      <c r="D1810" s="1">
        <f t="shared" si="321"/>
        <v>0</v>
      </c>
      <c r="E1810" s="1">
        <f t="shared" si="322"/>
        <v>0</v>
      </c>
      <c r="F1810" s="1" t="str">
        <f t="shared" ca="1" si="323"/>
        <v/>
      </c>
      <c r="G1810" s="1">
        <f t="shared" ca="1" si="324"/>
        <v>0</v>
      </c>
      <c r="H1810" s="1">
        <f ca="1">IF(AND(G1809&gt;0,G1810&gt;G1809,NOT(ISERROR(MATCH(G1809,D:D,0)))),H1809+1,H1809)</f>
        <v>0</v>
      </c>
      <c r="I1810" s="1">
        <f t="shared" ca="1" si="325"/>
        <v>0</v>
      </c>
      <c r="J1810" s="7" t="str">
        <f t="shared" ca="1" si="326"/>
        <v/>
      </c>
      <c r="K1810" s="1" t="str">
        <f ca="1">IF(J1810="Linea_para_MAIL_creada_por_LuXML",IF(ISERROR(MATCH(INDIRECT(ADDRESS(ROW()-G1810,7)),D:D,0)),J1810,INDIRECT(ADDRESS(MATCH(INDIRECT(ADDRESS(ROW()-G1810,7)),D:D,0),1))),J1810)</f>
        <v/>
      </c>
      <c r="L1810" s="7">
        <f t="shared" ca="1" si="327"/>
        <v>0</v>
      </c>
      <c r="M1810" s="7" t="str">
        <f t="shared" ca="1" si="328"/>
        <v/>
      </c>
      <c r="N1810" s="7">
        <f t="shared" ca="1" si="329"/>
        <v>0</v>
      </c>
      <c r="O1810" s="9" t="str">
        <f ca="1">IF(N1810&gt;-1,INDIRECT(ADDRESS(ROW(),13)),IF(N1810&lt;N1809,CONCATENATE("&lt;page-count count=",CHAR(34),1+LARGE(N:N,1)-LARGE(N:N,2),CHAR(34),"/&gt;"),INDIRECT(ADDRESS(ROW()-1,13))))</f>
        <v/>
      </c>
      <c r="P1810" s="1">
        <f>IF(ROW()&lt;$S$4+2,IF('XML a procesar'!A1809="",P1809,IF(MID('XML a procesar'!A1809,1,1)="&lt;",P1809,P1809+1)),P1809)</f>
        <v>1</v>
      </c>
    </row>
    <row r="1811" spans="1:16" x14ac:dyDescent="0.25">
      <c r="A1811" s="1" t="str">
        <f>IF('XML a procesar'!A1810&gt;0,'XML a procesar'!A1810,"")</f>
        <v/>
      </c>
      <c r="B1811" s="7">
        <f t="shared" si="319"/>
        <v>0</v>
      </c>
      <c r="C1811" s="1">
        <f t="shared" si="320"/>
        <v>0</v>
      </c>
      <c r="D1811" s="1">
        <f t="shared" si="321"/>
        <v>0</v>
      </c>
      <c r="E1811" s="1">
        <f t="shared" si="322"/>
        <v>0</v>
      </c>
      <c r="F1811" s="1" t="str">
        <f t="shared" ca="1" si="323"/>
        <v/>
      </c>
      <c r="G1811" s="1">
        <f t="shared" ca="1" si="324"/>
        <v>0</v>
      </c>
      <c r="H1811" s="1">
        <f ca="1">IF(AND(G1810&gt;0,G1811&gt;G1810,NOT(ISERROR(MATCH(G1810,D:D,0)))),H1810+1,H1810)</f>
        <v>0</v>
      </c>
      <c r="I1811" s="1">
        <f t="shared" ca="1" si="325"/>
        <v>0</v>
      </c>
      <c r="J1811" s="7" t="str">
        <f t="shared" ca="1" si="326"/>
        <v/>
      </c>
      <c r="K1811" s="1" t="str">
        <f ca="1">IF(J1811="Linea_para_MAIL_creada_por_LuXML",IF(ISERROR(MATCH(INDIRECT(ADDRESS(ROW()-G1811,7)),D:D,0)),J1811,INDIRECT(ADDRESS(MATCH(INDIRECT(ADDRESS(ROW()-G1811,7)),D:D,0),1))),J1811)</f>
        <v/>
      </c>
      <c r="L1811" s="7">
        <f t="shared" ca="1" si="327"/>
        <v>0</v>
      </c>
      <c r="M1811" s="7" t="str">
        <f t="shared" ca="1" si="328"/>
        <v/>
      </c>
      <c r="N1811" s="7">
        <f t="shared" ca="1" si="329"/>
        <v>0</v>
      </c>
      <c r="O1811" s="9" t="str">
        <f ca="1">IF(N1811&gt;-1,INDIRECT(ADDRESS(ROW(),13)),IF(N1811&lt;N1810,CONCATENATE("&lt;page-count count=",CHAR(34),1+LARGE(N:N,1)-LARGE(N:N,2),CHAR(34),"/&gt;"),INDIRECT(ADDRESS(ROW()-1,13))))</f>
        <v/>
      </c>
      <c r="P1811" s="1">
        <f>IF(ROW()&lt;$S$4+2,IF('XML a procesar'!A1810="",P1810,IF(MID('XML a procesar'!A1810,1,1)="&lt;",P1810,P1810+1)),P1810)</f>
        <v>1</v>
      </c>
    </row>
    <row r="1812" spans="1:16" x14ac:dyDescent="0.25">
      <c r="A1812" s="1" t="str">
        <f>IF('XML a procesar'!A1811&gt;0,'XML a procesar'!A1811,"")</f>
        <v/>
      </c>
      <c r="B1812" s="7">
        <f t="shared" si="319"/>
        <v>0</v>
      </c>
      <c r="C1812" s="1">
        <f t="shared" si="320"/>
        <v>0</v>
      </c>
      <c r="D1812" s="1">
        <f t="shared" si="321"/>
        <v>0</v>
      </c>
      <c r="E1812" s="1">
        <f t="shared" si="322"/>
        <v>0</v>
      </c>
      <c r="F1812" s="1" t="str">
        <f t="shared" ca="1" si="323"/>
        <v/>
      </c>
      <c r="G1812" s="1">
        <f t="shared" ca="1" si="324"/>
        <v>0</v>
      </c>
      <c r="H1812" s="1">
        <f ca="1">IF(AND(G1811&gt;0,G1812&gt;G1811,NOT(ISERROR(MATCH(G1811,D:D,0)))),H1811+1,H1811)</f>
        <v>0</v>
      </c>
      <c r="I1812" s="1">
        <f t="shared" ca="1" si="325"/>
        <v>0</v>
      </c>
      <c r="J1812" s="7" t="str">
        <f t="shared" ca="1" si="326"/>
        <v/>
      </c>
      <c r="K1812" s="1" t="str">
        <f ca="1">IF(J1812="Linea_para_MAIL_creada_por_LuXML",IF(ISERROR(MATCH(INDIRECT(ADDRESS(ROW()-G1812,7)),D:D,0)),J1812,INDIRECT(ADDRESS(MATCH(INDIRECT(ADDRESS(ROW()-G1812,7)),D:D,0),1))),J1812)</f>
        <v/>
      </c>
      <c r="L1812" s="7">
        <f t="shared" ca="1" si="327"/>
        <v>0</v>
      </c>
      <c r="M1812" s="7" t="str">
        <f t="shared" ca="1" si="328"/>
        <v/>
      </c>
      <c r="N1812" s="7">
        <f t="shared" ca="1" si="329"/>
        <v>0</v>
      </c>
      <c r="O1812" s="9" t="str">
        <f ca="1">IF(N1812&gt;-1,INDIRECT(ADDRESS(ROW(),13)),IF(N1812&lt;N1811,CONCATENATE("&lt;page-count count=",CHAR(34),1+LARGE(N:N,1)-LARGE(N:N,2),CHAR(34),"/&gt;"),INDIRECT(ADDRESS(ROW()-1,13))))</f>
        <v/>
      </c>
      <c r="P1812" s="1">
        <f>IF(ROW()&lt;$S$4+2,IF('XML a procesar'!A1811="",P1811,IF(MID('XML a procesar'!A1811,1,1)="&lt;",P1811,P1811+1)),P1811)</f>
        <v>1</v>
      </c>
    </row>
    <row r="1813" spans="1:16" x14ac:dyDescent="0.25">
      <c r="A1813" s="1" t="str">
        <f>IF('XML a procesar'!A1812&gt;0,'XML a procesar'!A1812,"")</f>
        <v/>
      </c>
      <c r="B1813" s="7">
        <f t="shared" si="319"/>
        <v>0</v>
      </c>
      <c r="C1813" s="1">
        <f t="shared" si="320"/>
        <v>0</v>
      </c>
      <c r="D1813" s="1">
        <f t="shared" si="321"/>
        <v>0</v>
      </c>
      <c r="E1813" s="1">
        <f t="shared" si="322"/>
        <v>0</v>
      </c>
      <c r="F1813" s="1" t="str">
        <f t="shared" ca="1" si="323"/>
        <v/>
      </c>
      <c r="G1813" s="1">
        <f t="shared" ca="1" si="324"/>
        <v>0</v>
      </c>
      <c r="H1813" s="1">
        <f ca="1">IF(AND(G1812&gt;0,G1813&gt;G1812,NOT(ISERROR(MATCH(G1812,D:D,0)))),H1812+1,H1812)</f>
        <v>0</v>
      </c>
      <c r="I1813" s="1">
        <f t="shared" ca="1" si="325"/>
        <v>0</v>
      </c>
      <c r="J1813" s="7" t="str">
        <f t="shared" ca="1" si="326"/>
        <v/>
      </c>
      <c r="K1813" s="1" t="str">
        <f ca="1">IF(J1813="Linea_para_MAIL_creada_por_LuXML",IF(ISERROR(MATCH(INDIRECT(ADDRESS(ROW()-G1813,7)),D:D,0)),J1813,INDIRECT(ADDRESS(MATCH(INDIRECT(ADDRESS(ROW()-G1813,7)),D:D,0),1))),J1813)</f>
        <v/>
      </c>
      <c r="L1813" s="7">
        <f t="shared" ca="1" si="327"/>
        <v>0</v>
      </c>
      <c r="M1813" s="7" t="str">
        <f t="shared" ca="1" si="328"/>
        <v/>
      </c>
      <c r="N1813" s="7">
        <f t="shared" ca="1" si="329"/>
        <v>0</v>
      </c>
      <c r="O1813" s="9" t="str">
        <f ca="1">IF(N1813&gt;-1,INDIRECT(ADDRESS(ROW(),13)),IF(N1813&lt;N1812,CONCATENATE("&lt;page-count count=",CHAR(34),1+LARGE(N:N,1)-LARGE(N:N,2),CHAR(34),"/&gt;"),INDIRECT(ADDRESS(ROW()-1,13))))</f>
        <v/>
      </c>
      <c r="P1813" s="1">
        <f>IF(ROW()&lt;$S$4+2,IF('XML a procesar'!A1812="",P1812,IF(MID('XML a procesar'!A1812,1,1)="&lt;",P1812,P1812+1)),P1812)</f>
        <v>1</v>
      </c>
    </row>
    <row r="1814" spans="1:16" x14ac:dyDescent="0.25">
      <c r="A1814" s="1" t="str">
        <f>IF('XML a procesar'!A1813&gt;0,'XML a procesar'!A1813,"")</f>
        <v/>
      </c>
      <c r="B1814" s="7">
        <f t="shared" si="319"/>
        <v>0</v>
      </c>
      <c r="C1814" s="1">
        <f t="shared" si="320"/>
        <v>0</v>
      </c>
      <c r="D1814" s="1">
        <f t="shared" si="321"/>
        <v>0</v>
      </c>
      <c r="E1814" s="1">
        <f t="shared" si="322"/>
        <v>0</v>
      </c>
      <c r="F1814" s="1" t="str">
        <f t="shared" ca="1" si="323"/>
        <v/>
      </c>
      <c r="G1814" s="1">
        <f t="shared" ca="1" si="324"/>
        <v>0</v>
      </c>
      <c r="H1814" s="1">
        <f ca="1">IF(AND(G1813&gt;0,G1814&gt;G1813,NOT(ISERROR(MATCH(G1813,D:D,0)))),H1813+1,H1813)</f>
        <v>0</v>
      </c>
      <c r="I1814" s="1">
        <f t="shared" ca="1" si="325"/>
        <v>0</v>
      </c>
      <c r="J1814" s="7" t="str">
        <f t="shared" ca="1" si="326"/>
        <v/>
      </c>
      <c r="K1814" s="1" t="str">
        <f ca="1">IF(J1814="Linea_para_MAIL_creada_por_LuXML",IF(ISERROR(MATCH(INDIRECT(ADDRESS(ROW()-G1814,7)),D:D,0)),J1814,INDIRECT(ADDRESS(MATCH(INDIRECT(ADDRESS(ROW()-G1814,7)),D:D,0),1))),J1814)</f>
        <v/>
      </c>
      <c r="L1814" s="7">
        <f t="shared" ca="1" si="327"/>
        <v>0</v>
      </c>
      <c r="M1814" s="7" t="str">
        <f t="shared" ca="1" si="328"/>
        <v/>
      </c>
      <c r="N1814" s="7">
        <f t="shared" ca="1" si="329"/>
        <v>0</v>
      </c>
      <c r="O1814" s="9" t="str">
        <f ca="1">IF(N1814&gt;-1,INDIRECT(ADDRESS(ROW(),13)),IF(N1814&lt;N1813,CONCATENATE("&lt;page-count count=",CHAR(34),1+LARGE(N:N,1)-LARGE(N:N,2),CHAR(34),"/&gt;"),INDIRECT(ADDRESS(ROW()-1,13))))</f>
        <v/>
      </c>
      <c r="P1814" s="1">
        <f>IF(ROW()&lt;$S$4+2,IF('XML a procesar'!A1813="",P1813,IF(MID('XML a procesar'!A1813,1,1)="&lt;",P1813,P1813+1)),P1813)</f>
        <v>1</v>
      </c>
    </row>
    <row r="1815" spans="1:16" x14ac:dyDescent="0.25">
      <c r="A1815" s="1" t="str">
        <f>IF('XML a procesar'!A1814&gt;0,'XML a procesar'!A1814,"")</f>
        <v/>
      </c>
      <c r="B1815" s="7">
        <f t="shared" si="319"/>
        <v>0</v>
      </c>
      <c r="C1815" s="1">
        <f t="shared" si="320"/>
        <v>0</v>
      </c>
      <c r="D1815" s="1">
        <f t="shared" si="321"/>
        <v>0</v>
      </c>
      <c r="E1815" s="1">
        <f t="shared" si="322"/>
        <v>0</v>
      </c>
      <c r="F1815" s="1" t="str">
        <f t="shared" ca="1" si="323"/>
        <v/>
      </c>
      <c r="G1815" s="1">
        <f t="shared" ca="1" si="324"/>
        <v>0</v>
      </c>
      <c r="H1815" s="1">
        <f ca="1">IF(AND(G1814&gt;0,G1815&gt;G1814,NOT(ISERROR(MATCH(G1814,D:D,0)))),H1814+1,H1814)</f>
        <v>0</v>
      </c>
      <c r="I1815" s="1">
        <f t="shared" ca="1" si="325"/>
        <v>0</v>
      </c>
      <c r="J1815" s="7" t="str">
        <f t="shared" ca="1" si="326"/>
        <v/>
      </c>
      <c r="K1815" s="1" t="str">
        <f ca="1">IF(J1815="Linea_para_MAIL_creada_por_LuXML",IF(ISERROR(MATCH(INDIRECT(ADDRESS(ROW()-G1815,7)),D:D,0)),J1815,INDIRECT(ADDRESS(MATCH(INDIRECT(ADDRESS(ROW()-G1815,7)),D:D,0),1))),J1815)</f>
        <v/>
      </c>
      <c r="L1815" s="7">
        <f t="shared" ca="1" si="327"/>
        <v>0</v>
      </c>
      <c r="M1815" s="7" t="str">
        <f t="shared" ca="1" si="328"/>
        <v/>
      </c>
      <c r="N1815" s="7">
        <f t="shared" ca="1" si="329"/>
        <v>0</v>
      </c>
      <c r="O1815" s="9" t="str">
        <f ca="1">IF(N1815&gt;-1,INDIRECT(ADDRESS(ROW(),13)),IF(N1815&lt;N1814,CONCATENATE("&lt;page-count count=",CHAR(34),1+LARGE(N:N,1)-LARGE(N:N,2),CHAR(34),"/&gt;"),INDIRECT(ADDRESS(ROW()-1,13))))</f>
        <v/>
      </c>
      <c r="P1815" s="1">
        <f>IF(ROW()&lt;$S$4+2,IF('XML a procesar'!A1814="",P1814,IF(MID('XML a procesar'!A1814,1,1)="&lt;",P1814,P1814+1)),P1814)</f>
        <v>1</v>
      </c>
    </row>
    <row r="1816" spans="1:16" x14ac:dyDescent="0.25">
      <c r="A1816" s="1" t="str">
        <f>IF('XML a procesar'!A1815&gt;0,'XML a procesar'!A1815,"")</f>
        <v/>
      </c>
      <c r="B1816" s="7">
        <f t="shared" si="319"/>
        <v>0</v>
      </c>
      <c r="C1816" s="1">
        <f t="shared" si="320"/>
        <v>0</v>
      </c>
      <c r="D1816" s="1">
        <f t="shared" si="321"/>
        <v>0</v>
      </c>
      <c r="E1816" s="1">
        <f t="shared" si="322"/>
        <v>0</v>
      </c>
      <c r="F1816" s="1" t="str">
        <f t="shared" ca="1" si="323"/>
        <v/>
      </c>
      <c r="G1816" s="1">
        <f t="shared" ca="1" si="324"/>
        <v>0</v>
      </c>
      <c r="H1816" s="1">
        <f ca="1">IF(AND(G1815&gt;0,G1816&gt;G1815,NOT(ISERROR(MATCH(G1815,D:D,0)))),H1815+1,H1815)</f>
        <v>0</v>
      </c>
      <c r="I1816" s="1">
        <f t="shared" ca="1" si="325"/>
        <v>0</v>
      </c>
      <c r="J1816" s="7" t="str">
        <f t="shared" ca="1" si="326"/>
        <v/>
      </c>
      <c r="K1816" s="1" t="str">
        <f ca="1">IF(J1816="Linea_para_MAIL_creada_por_LuXML",IF(ISERROR(MATCH(INDIRECT(ADDRESS(ROW()-G1816,7)),D:D,0)),J1816,INDIRECT(ADDRESS(MATCH(INDIRECT(ADDRESS(ROW()-G1816,7)),D:D,0),1))),J1816)</f>
        <v/>
      </c>
      <c r="L1816" s="7">
        <f t="shared" ca="1" si="327"/>
        <v>0</v>
      </c>
      <c r="M1816" s="7" t="str">
        <f t="shared" ca="1" si="328"/>
        <v/>
      </c>
      <c r="N1816" s="7">
        <f t="shared" ca="1" si="329"/>
        <v>0</v>
      </c>
      <c r="O1816" s="9" t="str">
        <f ca="1">IF(N1816&gt;-1,INDIRECT(ADDRESS(ROW(),13)),IF(N1816&lt;N1815,CONCATENATE("&lt;page-count count=",CHAR(34),1+LARGE(N:N,1)-LARGE(N:N,2),CHAR(34),"/&gt;"),INDIRECT(ADDRESS(ROW()-1,13))))</f>
        <v/>
      </c>
      <c r="P1816" s="1">
        <f>IF(ROW()&lt;$S$4+2,IF('XML a procesar'!A1815="",P1815,IF(MID('XML a procesar'!A1815,1,1)="&lt;",P1815,P1815+1)),P1815)</f>
        <v>1</v>
      </c>
    </row>
    <row r="1817" spans="1:16" x14ac:dyDescent="0.25">
      <c r="A1817" s="1" t="str">
        <f>IF('XML a procesar'!A1816&gt;0,'XML a procesar'!A1816,"")</f>
        <v/>
      </c>
      <c r="B1817" s="7">
        <f t="shared" si="319"/>
        <v>0</v>
      </c>
      <c r="C1817" s="1">
        <f t="shared" si="320"/>
        <v>0</v>
      </c>
      <c r="D1817" s="1">
        <f t="shared" si="321"/>
        <v>0</v>
      </c>
      <c r="E1817" s="1">
        <f t="shared" si="322"/>
        <v>0</v>
      </c>
      <c r="F1817" s="1" t="str">
        <f t="shared" ca="1" si="323"/>
        <v/>
      </c>
      <c r="G1817" s="1">
        <f t="shared" ca="1" si="324"/>
        <v>0</v>
      </c>
      <c r="H1817" s="1">
        <f ca="1">IF(AND(G1816&gt;0,G1817&gt;G1816,NOT(ISERROR(MATCH(G1816,D:D,0)))),H1816+1,H1816)</f>
        <v>0</v>
      </c>
      <c r="I1817" s="1">
        <f t="shared" ca="1" si="325"/>
        <v>0</v>
      </c>
      <c r="J1817" s="7" t="str">
        <f t="shared" ca="1" si="326"/>
        <v/>
      </c>
      <c r="K1817" s="1" t="str">
        <f ca="1">IF(J1817="Linea_para_MAIL_creada_por_LuXML",IF(ISERROR(MATCH(INDIRECT(ADDRESS(ROW()-G1817,7)),D:D,0)),J1817,INDIRECT(ADDRESS(MATCH(INDIRECT(ADDRESS(ROW()-G1817,7)),D:D,0),1))),J1817)</f>
        <v/>
      </c>
      <c r="L1817" s="7">
        <f t="shared" ca="1" si="327"/>
        <v>0</v>
      </c>
      <c r="M1817" s="7" t="str">
        <f t="shared" ca="1" si="328"/>
        <v/>
      </c>
      <c r="N1817" s="7">
        <f t="shared" ca="1" si="329"/>
        <v>0</v>
      </c>
      <c r="O1817" s="9" t="str">
        <f ca="1">IF(N1817&gt;-1,INDIRECT(ADDRESS(ROW(),13)),IF(N1817&lt;N1816,CONCATENATE("&lt;page-count count=",CHAR(34),1+LARGE(N:N,1)-LARGE(N:N,2),CHAR(34),"/&gt;"),INDIRECT(ADDRESS(ROW()-1,13))))</f>
        <v/>
      </c>
      <c r="P1817" s="1">
        <f>IF(ROW()&lt;$S$4+2,IF('XML a procesar'!A1816="",P1816,IF(MID('XML a procesar'!A1816,1,1)="&lt;",P1816,P1816+1)),P1816)</f>
        <v>1</v>
      </c>
    </row>
    <row r="1818" spans="1:16" x14ac:dyDescent="0.25">
      <c r="A1818" s="1" t="str">
        <f>IF('XML a procesar'!A1817&gt;0,'XML a procesar'!A1817,"")</f>
        <v/>
      </c>
      <c r="B1818" s="7">
        <f t="shared" si="319"/>
        <v>0</v>
      </c>
      <c r="C1818" s="1">
        <f t="shared" si="320"/>
        <v>0</v>
      </c>
      <c r="D1818" s="1">
        <f t="shared" si="321"/>
        <v>0</v>
      </c>
      <c r="E1818" s="1">
        <f t="shared" si="322"/>
        <v>0</v>
      </c>
      <c r="F1818" s="1" t="str">
        <f t="shared" ca="1" si="323"/>
        <v/>
      </c>
      <c r="G1818" s="1">
        <f t="shared" ca="1" si="324"/>
        <v>0</v>
      </c>
      <c r="H1818" s="1">
        <f ca="1">IF(AND(G1817&gt;0,G1818&gt;G1817,NOT(ISERROR(MATCH(G1817,D:D,0)))),H1817+1,H1817)</f>
        <v>0</v>
      </c>
      <c r="I1818" s="1">
        <f t="shared" ca="1" si="325"/>
        <v>0</v>
      </c>
      <c r="J1818" s="7" t="str">
        <f t="shared" ca="1" si="326"/>
        <v/>
      </c>
      <c r="K1818" s="1" t="str">
        <f ca="1">IF(J1818="Linea_para_MAIL_creada_por_LuXML",IF(ISERROR(MATCH(INDIRECT(ADDRESS(ROW()-G1818,7)),D:D,0)),J1818,INDIRECT(ADDRESS(MATCH(INDIRECT(ADDRESS(ROW()-G1818,7)),D:D,0),1))),J1818)</f>
        <v/>
      </c>
      <c r="L1818" s="7">
        <f t="shared" ca="1" si="327"/>
        <v>0</v>
      </c>
      <c r="M1818" s="7" t="str">
        <f t="shared" ca="1" si="328"/>
        <v/>
      </c>
      <c r="N1818" s="7">
        <f t="shared" ca="1" si="329"/>
        <v>0</v>
      </c>
      <c r="O1818" s="9" t="str">
        <f ca="1">IF(N1818&gt;-1,INDIRECT(ADDRESS(ROW(),13)),IF(N1818&lt;N1817,CONCATENATE("&lt;page-count count=",CHAR(34),1+LARGE(N:N,1)-LARGE(N:N,2),CHAR(34),"/&gt;"),INDIRECT(ADDRESS(ROW()-1,13))))</f>
        <v/>
      </c>
      <c r="P1818" s="1">
        <f>IF(ROW()&lt;$S$4+2,IF('XML a procesar'!A1817="",P1817,IF(MID('XML a procesar'!A1817,1,1)="&lt;",P1817,P1817+1)),P1817)</f>
        <v>1</v>
      </c>
    </row>
    <row r="1819" spans="1:16" x14ac:dyDescent="0.25">
      <c r="A1819" s="1" t="str">
        <f>IF('XML a procesar'!A1818&gt;0,'XML a procesar'!A1818,"")</f>
        <v/>
      </c>
      <c r="B1819" s="7">
        <f t="shared" si="319"/>
        <v>0</v>
      </c>
      <c r="C1819" s="1">
        <f t="shared" si="320"/>
        <v>0</v>
      </c>
      <c r="D1819" s="1">
        <f t="shared" si="321"/>
        <v>0</v>
      </c>
      <c r="E1819" s="1">
        <f t="shared" si="322"/>
        <v>0</v>
      </c>
      <c r="F1819" s="1" t="str">
        <f t="shared" ca="1" si="323"/>
        <v/>
      </c>
      <c r="G1819" s="1">
        <f t="shared" ca="1" si="324"/>
        <v>0</v>
      </c>
      <c r="H1819" s="1">
        <f ca="1">IF(AND(G1818&gt;0,G1819&gt;G1818,NOT(ISERROR(MATCH(G1818,D:D,0)))),H1818+1,H1818)</f>
        <v>0</v>
      </c>
      <c r="I1819" s="1">
        <f t="shared" ca="1" si="325"/>
        <v>0</v>
      </c>
      <c r="J1819" s="7" t="str">
        <f t="shared" ca="1" si="326"/>
        <v/>
      </c>
      <c r="K1819" s="1" t="str">
        <f ca="1">IF(J1819="Linea_para_MAIL_creada_por_LuXML",IF(ISERROR(MATCH(INDIRECT(ADDRESS(ROW()-G1819,7)),D:D,0)),J1819,INDIRECT(ADDRESS(MATCH(INDIRECT(ADDRESS(ROW()-G1819,7)),D:D,0),1))),J1819)</f>
        <v/>
      </c>
      <c r="L1819" s="7">
        <f t="shared" ca="1" si="327"/>
        <v>0</v>
      </c>
      <c r="M1819" s="7" t="str">
        <f t="shared" ca="1" si="328"/>
        <v/>
      </c>
      <c r="N1819" s="7">
        <f t="shared" ca="1" si="329"/>
        <v>0</v>
      </c>
      <c r="O1819" s="9" t="str">
        <f ca="1">IF(N1819&gt;-1,INDIRECT(ADDRESS(ROW(),13)),IF(N1819&lt;N1818,CONCATENATE("&lt;page-count count=",CHAR(34),1+LARGE(N:N,1)-LARGE(N:N,2),CHAR(34),"/&gt;"),INDIRECT(ADDRESS(ROW()-1,13))))</f>
        <v/>
      </c>
      <c r="P1819" s="1">
        <f>IF(ROW()&lt;$S$4+2,IF('XML a procesar'!A1818="",P1818,IF(MID('XML a procesar'!A1818,1,1)="&lt;",P1818,P1818+1)),P1818)</f>
        <v>1</v>
      </c>
    </row>
    <row r="1820" spans="1:16" x14ac:dyDescent="0.25">
      <c r="A1820" s="1" t="str">
        <f>IF('XML a procesar'!A1819&gt;0,'XML a procesar'!A1819,"")</f>
        <v/>
      </c>
      <c r="B1820" s="7">
        <f t="shared" si="319"/>
        <v>0</v>
      </c>
      <c r="C1820" s="1">
        <f t="shared" si="320"/>
        <v>0</v>
      </c>
      <c r="D1820" s="1">
        <f t="shared" si="321"/>
        <v>0</v>
      </c>
      <c r="E1820" s="1">
        <f t="shared" si="322"/>
        <v>0</v>
      </c>
      <c r="F1820" s="1" t="str">
        <f t="shared" ca="1" si="323"/>
        <v/>
      </c>
      <c r="G1820" s="1">
        <f t="shared" ca="1" si="324"/>
        <v>0</v>
      </c>
      <c r="H1820" s="1">
        <f ca="1">IF(AND(G1819&gt;0,G1820&gt;G1819,NOT(ISERROR(MATCH(G1819,D:D,0)))),H1819+1,H1819)</f>
        <v>0</v>
      </c>
      <c r="I1820" s="1">
        <f t="shared" ca="1" si="325"/>
        <v>0</v>
      </c>
      <c r="J1820" s="7" t="str">
        <f t="shared" ca="1" si="326"/>
        <v/>
      </c>
      <c r="K1820" s="1" t="str">
        <f ca="1">IF(J1820="Linea_para_MAIL_creada_por_LuXML",IF(ISERROR(MATCH(INDIRECT(ADDRESS(ROW()-G1820,7)),D:D,0)),J1820,INDIRECT(ADDRESS(MATCH(INDIRECT(ADDRESS(ROW()-G1820,7)),D:D,0),1))),J1820)</f>
        <v/>
      </c>
      <c r="L1820" s="7">
        <f t="shared" ca="1" si="327"/>
        <v>0</v>
      </c>
      <c r="M1820" s="7" t="str">
        <f t="shared" ca="1" si="328"/>
        <v/>
      </c>
      <c r="N1820" s="7">
        <f t="shared" ca="1" si="329"/>
        <v>0</v>
      </c>
      <c r="O1820" s="9" t="str">
        <f ca="1">IF(N1820&gt;-1,INDIRECT(ADDRESS(ROW(),13)),IF(N1820&lt;N1819,CONCATENATE("&lt;page-count count=",CHAR(34),1+LARGE(N:N,1)-LARGE(N:N,2),CHAR(34),"/&gt;"),INDIRECT(ADDRESS(ROW()-1,13))))</f>
        <v/>
      </c>
      <c r="P1820" s="1">
        <f>IF(ROW()&lt;$S$4+2,IF('XML a procesar'!A1819="",P1819,IF(MID('XML a procesar'!A1819,1,1)="&lt;",P1819,P1819+1)),P1819)</f>
        <v>1</v>
      </c>
    </row>
    <row r="1821" spans="1:16" x14ac:dyDescent="0.25">
      <c r="A1821" s="1" t="str">
        <f>IF('XML a procesar'!A1820&gt;0,'XML a procesar'!A1820,"")</f>
        <v/>
      </c>
      <c r="B1821" s="7">
        <f t="shared" si="319"/>
        <v>0</v>
      </c>
      <c r="C1821" s="1">
        <f t="shared" si="320"/>
        <v>0</v>
      </c>
      <c r="D1821" s="1">
        <f t="shared" si="321"/>
        <v>0</v>
      </c>
      <c r="E1821" s="1">
        <f t="shared" si="322"/>
        <v>0</v>
      </c>
      <c r="F1821" s="1" t="str">
        <f t="shared" ca="1" si="323"/>
        <v/>
      </c>
      <c r="G1821" s="1">
        <f t="shared" ca="1" si="324"/>
        <v>0</v>
      </c>
      <c r="H1821" s="1">
        <f ca="1">IF(AND(G1820&gt;0,G1821&gt;G1820,NOT(ISERROR(MATCH(G1820,D:D,0)))),H1820+1,H1820)</f>
        <v>0</v>
      </c>
      <c r="I1821" s="1">
        <f t="shared" ca="1" si="325"/>
        <v>0</v>
      </c>
      <c r="J1821" s="7" t="str">
        <f t="shared" ca="1" si="326"/>
        <v/>
      </c>
      <c r="K1821" s="1" t="str">
        <f ca="1">IF(J1821="Linea_para_MAIL_creada_por_LuXML",IF(ISERROR(MATCH(INDIRECT(ADDRESS(ROW()-G1821,7)),D:D,0)),J1821,INDIRECT(ADDRESS(MATCH(INDIRECT(ADDRESS(ROW()-G1821,7)),D:D,0),1))),J1821)</f>
        <v/>
      </c>
      <c r="L1821" s="7">
        <f t="shared" ca="1" si="327"/>
        <v>0</v>
      </c>
      <c r="M1821" s="7" t="str">
        <f t="shared" ca="1" si="328"/>
        <v/>
      </c>
      <c r="N1821" s="7">
        <f t="shared" ca="1" si="329"/>
        <v>0</v>
      </c>
      <c r="O1821" s="9" t="str">
        <f ca="1">IF(N1821&gt;-1,INDIRECT(ADDRESS(ROW(),13)),IF(N1821&lt;N1820,CONCATENATE("&lt;page-count count=",CHAR(34),1+LARGE(N:N,1)-LARGE(N:N,2),CHAR(34),"/&gt;"),INDIRECT(ADDRESS(ROW()-1,13))))</f>
        <v/>
      </c>
      <c r="P1821" s="1">
        <f>IF(ROW()&lt;$S$4+2,IF('XML a procesar'!A1820="",P1820,IF(MID('XML a procesar'!A1820,1,1)="&lt;",P1820,P1820+1)),P1820)</f>
        <v>1</v>
      </c>
    </row>
    <row r="1822" spans="1:16" x14ac:dyDescent="0.25">
      <c r="A1822" s="1" t="str">
        <f>IF('XML a procesar'!A1821&gt;0,'XML a procesar'!A1821,"")</f>
        <v/>
      </c>
      <c r="B1822" s="7">
        <f t="shared" si="319"/>
        <v>0</v>
      </c>
      <c r="C1822" s="1">
        <f t="shared" si="320"/>
        <v>0</v>
      </c>
      <c r="D1822" s="1">
        <f t="shared" si="321"/>
        <v>0</v>
      </c>
      <c r="E1822" s="1">
        <f t="shared" si="322"/>
        <v>0</v>
      </c>
      <c r="F1822" s="1" t="str">
        <f t="shared" ca="1" si="323"/>
        <v/>
      </c>
      <c r="G1822" s="1">
        <f t="shared" ca="1" si="324"/>
        <v>0</v>
      </c>
      <c r="H1822" s="1">
        <f ca="1">IF(AND(G1821&gt;0,G1822&gt;G1821,NOT(ISERROR(MATCH(G1821,D:D,0)))),H1821+1,H1821)</f>
        <v>0</v>
      </c>
      <c r="I1822" s="1">
        <f t="shared" ca="1" si="325"/>
        <v>0</v>
      </c>
      <c r="J1822" s="7" t="str">
        <f t="shared" ca="1" si="326"/>
        <v/>
      </c>
      <c r="K1822" s="1" t="str">
        <f ca="1">IF(J1822="Linea_para_MAIL_creada_por_LuXML",IF(ISERROR(MATCH(INDIRECT(ADDRESS(ROW()-G1822,7)),D:D,0)),J1822,INDIRECT(ADDRESS(MATCH(INDIRECT(ADDRESS(ROW()-G1822,7)),D:D,0),1))),J1822)</f>
        <v/>
      </c>
      <c r="L1822" s="7">
        <f t="shared" ca="1" si="327"/>
        <v>0</v>
      </c>
      <c r="M1822" s="7" t="str">
        <f t="shared" ca="1" si="328"/>
        <v/>
      </c>
      <c r="N1822" s="7">
        <f t="shared" ca="1" si="329"/>
        <v>0</v>
      </c>
      <c r="O1822" s="9" t="str">
        <f ca="1">IF(N1822&gt;-1,INDIRECT(ADDRESS(ROW(),13)),IF(N1822&lt;N1821,CONCATENATE("&lt;page-count count=",CHAR(34),1+LARGE(N:N,1)-LARGE(N:N,2),CHAR(34),"/&gt;"),INDIRECT(ADDRESS(ROW()-1,13))))</f>
        <v/>
      </c>
      <c r="P1822" s="1">
        <f>IF(ROW()&lt;$S$4+2,IF('XML a procesar'!A1821="",P1821,IF(MID('XML a procesar'!A1821,1,1)="&lt;",P1821,P1821+1)),P1821)</f>
        <v>1</v>
      </c>
    </row>
    <row r="1823" spans="1:16" x14ac:dyDescent="0.25">
      <c r="A1823" s="1" t="str">
        <f>IF('XML a procesar'!A1822&gt;0,'XML a procesar'!A1822,"")</f>
        <v/>
      </c>
      <c r="B1823" s="7">
        <f t="shared" si="319"/>
        <v>0</v>
      </c>
      <c r="C1823" s="1">
        <f t="shared" si="320"/>
        <v>0</v>
      </c>
      <c r="D1823" s="1">
        <f t="shared" si="321"/>
        <v>0</v>
      </c>
      <c r="E1823" s="1">
        <f t="shared" si="322"/>
        <v>0</v>
      </c>
      <c r="F1823" s="1" t="str">
        <f t="shared" ca="1" si="323"/>
        <v/>
      </c>
      <c r="G1823" s="1">
        <f t="shared" ca="1" si="324"/>
        <v>0</v>
      </c>
      <c r="H1823" s="1">
        <f ca="1">IF(AND(G1822&gt;0,G1823&gt;G1822,NOT(ISERROR(MATCH(G1822,D:D,0)))),H1822+1,H1822)</f>
        <v>0</v>
      </c>
      <c r="I1823" s="1">
        <f t="shared" ca="1" si="325"/>
        <v>0</v>
      </c>
      <c r="J1823" s="7" t="str">
        <f t="shared" ca="1" si="326"/>
        <v/>
      </c>
      <c r="K1823" s="1" t="str">
        <f ca="1">IF(J1823="Linea_para_MAIL_creada_por_LuXML",IF(ISERROR(MATCH(INDIRECT(ADDRESS(ROW()-G1823,7)),D:D,0)),J1823,INDIRECT(ADDRESS(MATCH(INDIRECT(ADDRESS(ROW()-G1823,7)),D:D,0),1))),J1823)</f>
        <v/>
      </c>
      <c r="L1823" s="7">
        <f t="shared" ca="1" si="327"/>
        <v>0</v>
      </c>
      <c r="M1823" s="7" t="str">
        <f t="shared" ca="1" si="328"/>
        <v/>
      </c>
      <c r="N1823" s="7">
        <f t="shared" ca="1" si="329"/>
        <v>0</v>
      </c>
      <c r="O1823" s="9" t="str">
        <f ca="1">IF(N1823&gt;-1,INDIRECT(ADDRESS(ROW(),13)),IF(N1823&lt;N1822,CONCATENATE("&lt;page-count count=",CHAR(34),1+LARGE(N:N,1)-LARGE(N:N,2),CHAR(34),"/&gt;"),INDIRECT(ADDRESS(ROW()-1,13))))</f>
        <v/>
      </c>
      <c r="P1823" s="1">
        <f>IF(ROW()&lt;$S$4+2,IF('XML a procesar'!A1822="",P1822,IF(MID('XML a procesar'!A1822,1,1)="&lt;",P1822,P1822+1)),P1822)</f>
        <v>1</v>
      </c>
    </row>
    <row r="1824" spans="1:16" x14ac:dyDescent="0.25">
      <c r="A1824" s="1" t="str">
        <f>IF('XML a procesar'!A1823&gt;0,'XML a procesar'!A1823,"")</f>
        <v/>
      </c>
      <c r="B1824" s="7">
        <f t="shared" si="319"/>
        <v>0</v>
      </c>
      <c r="C1824" s="1">
        <f t="shared" si="320"/>
        <v>0</v>
      </c>
      <c r="D1824" s="1">
        <f t="shared" si="321"/>
        <v>0</v>
      </c>
      <c r="E1824" s="1">
        <f t="shared" si="322"/>
        <v>0</v>
      </c>
      <c r="F1824" s="1" t="str">
        <f t="shared" ca="1" si="323"/>
        <v/>
      </c>
      <c r="G1824" s="1">
        <f t="shared" ca="1" si="324"/>
        <v>0</v>
      </c>
      <c r="H1824" s="1">
        <f ca="1">IF(AND(G1823&gt;0,G1824&gt;G1823,NOT(ISERROR(MATCH(G1823,D:D,0)))),H1823+1,H1823)</f>
        <v>0</v>
      </c>
      <c r="I1824" s="1">
        <f t="shared" ca="1" si="325"/>
        <v>0</v>
      </c>
      <c r="J1824" s="7" t="str">
        <f t="shared" ca="1" si="326"/>
        <v/>
      </c>
      <c r="K1824" s="1" t="str">
        <f ca="1">IF(J1824="Linea_para_MAIL_creada_por_LuXML",IF(ISERROR(MATCH(INDIRECT(ADDRESS(ROW()-G1824,7)),D:D,0)),J1824,INDIRECT(ADDRESS(MATCH(INDIRECT(ADDRESS(ROW()-G1824,7)),D:D,0),1))),J1824)</f>
        <v/>
      </c>
      <c r="L1824" s="7">
        <f t="shared" ca="1" si="327"/>
        <v>0</v>
      </c>
      <c r="M1824" s="7" t="str">
        <f t="shared" ca="1" si="328"/>
        <v/>
      </c>
      <c r="N1824" s="7">
        <f t="shared" ca="1" si="329"/>
        <v>0</v>
      </c>
      <c r="O1824" s="9" t="str">
        <f ca="1">IF(N1824&gt;-1,INDIRECT(ADDRESS(ROW(),13)),IF(N1824&lt;N1823,CONCATENATE("&lt;page-count count=",CHAR(34),1+LARGE(N:N,1)-LARGE(N:N,2),CHAR(34),"/&gt;"),INDIRECT(ADDRESS(ROW()-1,13))))</f>
        <v/>
      </c>
      <c r="P1824" s="1">
        <f>IF(ROW()&lt;$S$4+2,IF('XML a procesar'!A1823="",P1823,IF(MID('XML a procesar'!A1823,1,1)="&lt;",P1823,P1823+1)),P1823)</f>
        <v>1</v>
      </c>
    </row>
    <row r="1825" spans="1:16" x14ac:dyDescent="0.25">
      <c r="A1825" s="1" t="str">
        <f>IF('XML a procesar'!A1824&gt;0,'XML a procesar'!A1824,"")</f>
        <v/>
      </c>
      <c r="B1825" s="7">
        <f t="shared" si="319"/>
        <v>0</v>
      </c>
      <c r="C1825" s="1">
        <f t="shared" si="320"/>
        <v>0</v>
      </c>
      <c r="D1825" s="1">
        <f t="shared" si="321"/>
        <v>0</v>
      </c>
      <c r="E1825" s="1">
        <f t="shared" si="322"/>
        <v>0</v>
      </c>
      <c r="F1825" s="1" t="str">
        <f t="shared" ca="1" si="323"/>
        <v/>
      </c>
      <c r="G1825" s="1">
        <f t="shared" ca="1" si="324"/>
        <v>0</v>
      </c>
      <c r="H1825" s="1">
        <f ca="1">IF(AND(G1824&gt;0,G1825&gt;G1824,NOT(ISERROR(MATCH(G1824,D:D,0)))),H1824+1,H1824)</f>
        <v>0</v>
      </c>
      <c r="I1825" s="1">
        <f t="shared" ca="1" si="325"/>
        <v>0</v>
      </c>
      <c r="J1825" s="7" t="str">
        <f t="shared" ca="1" si="326"/>
        <v/>
      </c>
      <c r="K1825" s="1" t="str">
        <f ca="1">IF(J1825="Linea_para_MAIL_creada_por_LuXML",IF(ISERROR(MATCH(INDIRECT(ADDRESS(ROW()-G1825,7)),D:D,0)),J1825,INDIRECT(ADDRESS(MATCH(INDIRECT(ADDRESS(ROW()-G1825,7)),D:D,0),1))),J1825)</f>
        <v/>
      </c>
      <c r="L1825" s="7">
        <f t="shared" ca="1" si="327"/>
        <v>0</v>
      </c>
      <c r="M1825" s="7" t="str">
        <f t="shared" ca="1" si="328"/>
        <v/>
      </c>
      <c r="N1825" s="7">
        <f t="shared" ca="1" si="329"/>
        <v>0</v>
      </c>
      <c r="O1825" s="9" t="str">
        <f ca="1">IF(N1825&gt;-1,INDIRECT(ADDRESS(ROW(),13)),IF(N1825&lt;N1824,CONCATENATE("&lt;page-count count=",CHAR(34),1+LARGE(N:N,1)-LARGE(N:N,2),CHAR(34),"/&gt;"),INDIRECT(ADDRESS(ROW()-1,13))))</f>
        <v/>
      </c>
      <c r="P1825" s="1">
        <f>IF(ROW()&lt;$S$4+2,IF('XML a procesar'!A1824="",P1824,IF(MID('XML a procesar'!A1824,1,1)="&lt;",P1824,P1824+1)),P1824)</f>
        <v>1</v>
      </c>
    </row>
    <row r="1826" spans="1:16" x14ac:dyDescent="0.25">
      <c r="A1826" s="1" t="str">
        <f>IF('XML a procesar'!A1825&gt;0,'XML a procesar'!A1825,"")</f>
        <v/>
      </c>
      <c r="B1826" s="7">
        <f t="shared" si="319"/>
        <v>0</v>
      </c>
      <c r="C1826" s="1">
        <f t="shared" si="320"/>
        <v>0</v>
      </c>
      <c r="D1826" s="1">
        <f t="shared" si="321"/>
        <v>0</v>
      </c>
      <c r="E1826" s="1">
        <f t="shared" si="322"/>
        <v>0</v>
      </c>
      <c r="F1826" s="1" t="str">
        <f t="shared" ca="1" si="323"/>
        <v/>
      </c>
      <c r="G1826" s="1">
        <f t="shared" ca="1" si="324"/>
        <v>0</v>
      </c>
      <c r="H1826" s="1">
        <f ca="1">IF(AND(G1825&gt;0,G1826&gt;G1825,NOT(ISERROR(MATCH(G1825,D:D,0)))),H1825+1,H1825)</f>
        <v>0</v>
      </c>
      <c r="I1826" s="1">
        <f t="shared" ca="1" si="325"/>
        <v>0</v>
      </c>
      <c r="J1826" s="7" t="str">
        <f t="shared" ca="1" si="326"/>
        <v/>
      </c>
      <c r="K1826" s="1" t="str">
        <f ca="1">IF(J1826="Linea_para_MAIL_creada_por_LuXML",IF(ISERROR(MATCH(INDIRECT(ADDRESS(ROW()-G1826,7)),D:D,0)),J1826,INDIRECT(ADDRESS(MATCH(INDIRECT(ADDRESS(ROW()-G1826,7)),D:D,0),1))),J1826)</f>
        <v/>
      </c>
      <c r="L1826" s="7">
        <f t="shared" ca="1" si="327"/>
        <v>0</v>
      </c>
      <c r="M1826" s="7" t="str">
        <f t="shared" ca="1" si="328"/>
        <v/>
      </c>
      <c r="N1826" s="7">
        <f t="shared" ca="1" si="329"/>
        <v>0</v>
      </c>
      <c r="O1826" s="9" t="str">
        <f ca="1">IF(N1826&gt;-1,INDIRECT(ADDRESS(ROW(),13)),IF(N1826&lt;N1825,CONCATENATE("&lt;page-count count=",CHAR(34),1+LARGE(N:N,1)-LARGE(N:N,2),CHAR(34),"/&gt;"),INDIRECT(ADDRESS(ROW()-1,13))))</f>
        <v/>
      </c>
      <c r="P1826" s="1">
        <f>IF(ROW()&lt;$S$4+2,IF('XML a procesar'!A1825="",P1825,IF(MID('XML a procesar'!A1825,1,1)="&lt;",P1825,P1825+1)),P1825)</f>
        <v>1</v>
      </c>
    </row>
    <row r="1827" spans="1:16" x14ac:dyDescent="0.25">
      <c r="A1827" s="1" t="str">
        <f>IF('XML a procesar'!A1826&gt;0,'XML a procesar'!A1826,"")</f>
        <v/>
      </c>
      <c r="B1827" s="7">
        <f t="shared" si="319"/>
        <v>0</v>
      </c>
      <c r="C1827" s="1">
        <f t="shared" si="320"/>
        <v>0</v>
      </c>
      <c r="D1827" s="1">
        <f t="shared" si="321"/>
        <v>0</v>
      </c>
      <c r="E1827" s="1">
        <f t="shared" si="322"/>
        <v>0</v>
      </c>
      <c r="F1827" s="1" t="str">
        <f t="shared" ca="1" si="323"/>
        <v/>
      </c>
      <c r="G1827" s="1">
        <f t="shared" ca="1" si="324"/>
        <v>0</v>
      </c>
      <c r="H1827" s="1">
        <f ca="1">IF(AND(G1826&gt;0,G1827&gt;G1826,NOT(ISERROR(MATCH(G1826,D:D,0)))),H1826+1,H1826)</f>
        <v>0</v>
      </c>
      <c r="I1827" s="1">
        <f t="shared" ca="1" si="325"/>
        <v>0</v>
      </c>
      <c r="J1827" s="7" t="str">
        <f t="shared" ca="1" si="326"/>
        <v/>
      </c>
      <c r="K1827" s="1" t="str">
        <f ca="1">IF(J1827="Linea_para_MAIL_creada_por_LuXML",IF(ISERROR(MATCH(INDIRECT(ADDRESS(ROW()-G1827,7)),D:D,0)),J1827,INDIRECT(ADDRESS(MATCH(INDIRECT(ADDRESS(ROW()-G1827,7)),D:D,0),1))),J1827)</f>
        <v/>
      </c>
      <c r="L1827" s="7">
        <f t="shared" ca="1" si="327"/>
        <v>0</v>
      </c>
      <c r="M1827" s="7" t="str">
        <f t="shared" ca="1" si="328"/>
        <v/>
      </c>
      <c r="N1827" s="7">
        <f t="shared" ca="1" si="329"/>
        <v>0</v>
      </c>
      <c r="O1827" s="9" t="str">
        <f ca="1">IF(N1827&gt;-1,INDIRECT(ADDRESS(ROW(),13)),IF(N1827&lt;N1826,CONCATENATE("&lt;page-count count=",CHAR(34),1+LARGE(N:N,1)-LARGE(N:N,2),CHAR(34),"/&gt;"),INDIRECT(ADDRESS(ROW()-1,13))))</f>
        <v/>
      </c>
      <c r="P1827" s="1">
        <f>IF(ROW()&lt;$S$4+2,IF('XML a procesar'!A1826="",P1826,IF(MID('XML a procesar'!A1826,1,1)="&lt;",P1826,P1826+1)),P1826)</f>
        <v>1</v>
      </c>
    </row>
    <row r="1828" spans="1:16" x14ac:dyDescent="0.25">
      <c r="A1828" s="1" t="str">
        <f>IF('XML a procesar'!A1827&gt;0,'XML a procesar'!A1827,"")</f>
        <v/>
      </c>
      <c r="B1828" s="7">
        <f t="shared" si="319"/>
        <v>0</v>
      </c>
      <c r="C1828" s="1">
        <f t="shared" si="320"/>
        <v>0</v>
      </c>
      <c r="D1828" s="1">
        <f t="shared" si="321"/>
        <v>0</v>
      </c>
      <c r="E1828" s="1">
        <f t="shared" si="322"/>
        <v>0</v>
      </c>
      <c r="F1828" s="1" t="str">
        <f t="shared" ca="1" si="323"/>
        <v/>
      </c>
      <c r="G1828" s="1">
        <f t="shared" ca="1" si="324"/>
        <v>0</v>
      </c>
      <c r="H1828" s="1">
        <f ca="1">IF(AND(G1827&gt;0,G1828&gt;G1827,NOT(ISERROR(MATCH(G1827,D:D,0)))),H1827+1,H1827)</f>
        <v>0</v>
      </c>
      <c r="I1828" s="1">
        <f t="shared" ca="1" si="325"/>
        <v>0</v>
      </c>
      <c r="J1828" s="7" t="str">
        <f t="shared" ca="1" si="326"/>
        <v/>
      </c>
      <c r="K1828" s="1" t="str">
        <f ca="1">IF(J1828="Linea_para_MAIL_creada_por_LuXML",IF(ISERROR(MATCH(INDIRECT(ADDRESS(ROW()-G1828,7)),D:D,0)),J1828,INDIRECT(ADDRESS(MATCH(INDIRECT(ADDRESS(ROW()-G1828,7)),D:D,0),1))),J1828)</f>
        <v/>
      </c>
      <c r="L1828" s="7">
        <f t="shared" ca="1" si="327"/>
        <v>0</v>
      </c>
      <c r="M1828" s="7" t="str">
        <f t="shared" ca="1" si="328"/>
        <v/>
      </c>
      <c r="N1828" s="7">
        <f t="shared" ca="1" si="329"/>
        <v>0</v>
      </c>
      <c r="O1828" s="9" t="str">
        <f ca="1">IF(N1828&gt;-1,INDIRECT(ADDRESS(ROW(),13)),IF(N1828&lt;N1827,CONCATENATE("&lt;page-count count=",CHAR(34),1+LARGE(N:N,1)-LARGE(N:N,2),CHAR(34),"/&gt;"),INDIRECT(ADDRESS(ROW()-1,13))))</f>
        <v/>
      </c>
      <c r="P1828" s="1">
        <f>IF(ROW()&lt;$S$4+2,IF('XML a procesar'!A1827="",P1827,IF(MID('XML a procesar'!A1827,1,1)="&lt;",P1827,P1827+1)),P1827)</f>
        <v>1</v>
      </c>
    </row>
    <row r="1829" spans="1:16" x14ac:dyDescent="0.25">
      <c r="A1829" s="1" t="str">
        <f>IF('XML a procesar'!A1828&gt;0,'XML a procesar'!A1828,"")</f>
        <v/>
      </c>
      <c r="B1829" s="7">
        <f t="shared" si="319"/>
        <v>0</v>
      </c>
      <c r="C1829" s="1">
        <f t="shared" si="320"/>
        <v>0</v>
      </c>
      <c r="D1829" s="1">
        <f t="shared" si="321"/>
        <v>0</v>
      </c>
      <c r="E1829" s="1">
        <f t="shared" si="322"/>
        <v>0</v>
      </c>
      <c r="F1829" s="1" t="str">
        <f t="shared" ca="1" si="323"/>
        <v/>
      </c>
      <c r="G1829" s="1">
        <f t="shared" ca="1" si="324"/>
        <v>0</v>
      </c>
      <c r="H1829" s="1">
        <f ca="1">IF(AND(G1828&gt;0,G1829&gt;G1828,NOT(ISERROR(MATCH(G1828,D:D,0)))),H1828+1,H1828)</f>
        <v>0</v>
      </c>
      <c r="I1829" s="1">
        <f t="shared" ca="1" si="325"/>
        <v>0</v>
      </c>
      <c r="J1829" s="7" t="str">
        <f t="shared" ca="1" si="326"/>
        <v/>
      </c>
      <c r="K1829" s="1" t="str">
        <f ca="1">IF(J1829="Linea_para_MAIL_creada_por_LuXML",IF(ISERROR(MATCH(INDIRECT(ADDRESS(ROW()-G1829,7)),D:D,0)),J1829,INDIRECT(ADDRESS(MATCH(INDIRECT(ADDRESS(ROW()-G1829,7)),D:D,0),1))),J1829)</f>
        <v/>
      </c>
      <c r="L1829" s="7">
        <f t="shared" ca="1" si="327"/>
        <v>0</v>
      </c>
      <c r="M1829" s="7" t="str">
        <f t="shared" ca="1" si="328"/>
        <v/>
      </c>
      <c r="N1829" s="7">
        <f t="shared" ca="1" si="329"/>
        <v>0</v>
      </c>
      <c r="O1829" s="9" t="str">
        <f ca="1">IF(N1829&gt;-1,INDIRECT(ADDRESS(ROW(),13)),IF(N1829&lt;N1828,CONCATENATE("&lt;page-count count=",CHAR(34),1+LARGE(N:N,1)-LARGE(N:N,2),CHAR(34),"/&gt;"),INDIRECT(ADDRESS(ROW()-1,13))))</f>
        <v/>
      </c>
      <c r="P1829" s="1">
        <f>IF(ROW()&lt;$S$4+2,IF('XML a procesar'!A1828="",P1828,IF(MID('XML a procesar'!A1828,1,1)="&lt;",P1828,P1828+1)),P1828)</f>
        <v>1</v>
      </c>
    </row>
    <row r="1830" spans="1:16" x14ac:dyDescent="0.25">
      <c r="A1830" s="1" t="str">
        <f>IF('XML a procesar'!A1829&gt;0,'XML a procesar'!A1829,"")</f>
        <v/>
      </c>
      <c r="B1830" s="7">
        <f t="shared" si="319"/>
        <v>0</v>
      </c>
      <c r="C1830" s="1">
        <f t="shared" si="320"/>
        <v>0</v>
      </c>
      <c r="D1830" s="1">
        <f t="shared" si="321"/>
        <v>0</v>
      </c>
      <c r="E1830" s="1">
        <f t="shared" si="322"/>
        <v>0</v>
      </c>
      <c r="F1830" s="1" t="str">
        <f t="shared" ca="1" si="323"/>
        <v/>
      </c>
      <c r="G1830" s="1">
        <f t="shared" ca="1" si="324"/>
        <v>0</v>
      </c>
      <c r="H1830" s="1">
        <f ca="1">IF(AND(G1829&gt;0,G1830&gt;G1829,NOT(ISERROR(MATCH(G1829,D:D,0)))),H1829+1,H1829)</f>
        <v>0</v>
      </c>
      <c r="I1830" s="1">
        <f t="shared" ca="1" si="325"/>
        <v>0</v>
      </c>
      <c r="J1830" s="7" t="str">
        <f t="shared" ca="1" si="326"/>
        <v/>
      </c>
      <c r="K1830" s="1" t="str">
        <f ca="1">IF(J1830="Linea_para_MAIL_creada_por_LuXML",IF(ISERROR(MATCH(INDIRECT(ADDRESS(ROW()-G1830,7)),D:D,0)),J1830,INDIRECT(ADDRESS(MATCH(INDIRECT(ADDRESS(ROW()-G1830,7)),D:D,0),1))),J1830)</f>
        <v/>
      </c>
      <c r="L1830" s="7">
        <f t="shared" ca="1" si="327"/>
        <v>0</v>
      </c>
      <c r="M1830" s="7" t="str">
        <f t="shared" ca="1" si="328"/>
        <v/>
      </c>
      <c r="N1830" s="7">
        <f t="shared" ca="1" si="329"/>
        <v>0</v>
      </c>
      <c r="O1830" s="9" t="str">
        <f ca="1">IF(N1830&gt;-1,INDIRECT(ADDRESS(ROW(),13)),IF(N1830&lt;N1829,CONCATENATE("&lt;page-count count=",CHAR(34),1+LARGE(N:N,1)-LARGE(N:N,2),CHAR(34),"/&gt;"),INDIRECT(ADDRESS(ROW()-1,13))))</f>
        <v/>
      </c>
      <c r="P1830" s="1">
        <f>IF(ROW()&lt;$S$4+2,IF('XML a procesar'!A1829="",P1829,IF(MID('XML a procesar'!A1829,1,1)="&lt;",P1829,P1829+1)),P1829)</f>
        <v>1</v>
      </c>
    </row>
    <row r="1831" spans="1:16" x14ac:dyDescent="0.25">
      <c r="A1831" s="1" t="str">
        <f>IF('XML a procesar'!A1830&gt;0,'XML a procesar'!A1830,"")</f>
        <v/>
      </c>
      <c r="B1831" s="7">
        <f t="shared" si="319"/>
        <v>0</v>
      </c>
      <c r="C1831" s="1">
        <f t="shared" si="320"/>
        <v>0</v>
      </c>
      <c r="D1831" s="1">
        <f t="shared" si="321"/>
        <v>0</v>
      </c>
      <c r="E1831" s="1">
        <f t="shared" si="322"/>
        <v>0</v>
      </c>
      <c r="F1831" s="1" t="str">
        <f t="shared" ca="1" si="323"/>
        <v/>
      </c>
      <c r="G1831" s="1">
        <f t="shared" ca="1" si="324"/>
        <v>0</v>
      </c>
      <c r="H1831" s="1">
        <f ca="1">IF(AND(G1830&gt;0,G1831&gt;G1830,NOT(ISERROR(MATCH(G1830,D:D,0)))),H1830+1,H1830)</f>
        <v>0</v>
      </c>
      <c r="I1831" s="1">
        <f t="shared" ca="1" si="325"/>
        <v>0</v>
      </c>
      <c r="J1831" s="7" t="str">
        <f t="shared" ca="1" si="326"/>
        <v/>
      </c>
      <c r="K1831" s="1" t="str">
        <f ca="1">IF(J1831="Linea_para_MAIL_creada_por_LuXML",IF(ISERROR(MATCH(INDIRECT(ADDRESS(ROW()-G1831,7)),D:D,0)),J1831,INDIRECT(ADDRESS(MATCH(INDIRECT(ADDRESS(ROW()-G1831,7)),D:D,0),1))),J1831)</f>
        <v/>
      </c>
      <c r="L1831" s="7">
        <f t="shared" ca="1" si="327"/>
        <v>0</v>
      </c>
      <c r="M1831" s="7" t="str">
        <f t="shared" ca="1" si="328"/>
        <v/>
      </c>
      <c r="N1831" s="7">
        <f t="shared" ca="1" si="329"/>
        <v>0</v>
      </c>
      <c r="O1831" s="9" t="str">
        <f ca="1">IF(N1831&gt;-1,INDIRECT(ADDRESS(ROW(),13)),IF(N1831&lt;N1830,CONCATENATE("&lt;page-count count=",CHAR(34),1+LARGE(N:N,1)-LARGE(N:N,2),CHAR(34),"/&gt;"),INDIRECT(ADDRESS(ROW()-1,13))))</f>
        <v/>
      </c>
      <c r="P1831" s="1">
        <f>IF(ROW()&lt;$S$4+2,IF('XML a procesar'!A1830="",P1830,IF(MID('XML a procesar'!A1830,1,1)="&lt;",P1830,P1830+1)),P1830)</f>
        <v>1</v>
      </c>
    </row>
    <row r="1832" spans="1:16" x14ac:dyDescent="0.25">
      <c r="A1832" s="1" t="str">
        <f>IF('XML a procesar'!A1831&gt;0,'XML a procesar'!A1831,"")</f>
        <v/>
      </c>
      <c r="B1832" s="7">
        <f t="shared" si="319"/>
        <v>0</v>
      </c>
      <c r="C1832" s="1">
        <f t="shared" si="320"/>
        <v>0</v>
      </c>
      <c r="D1832" s="1">
        <f t="shared" si="321"/>
        <v>0</v>
      </c>
      <c r="E1832" s="1">
        <f t="shared" si="322"/>
        <v>0</v>
      </c>
      <c r="F1832" s="1" t="str">
        <f t="shared" ca="1" si="323"/>
        <v/>
      </c>
      <c r="G1832" s="1">
        <f t="shared" ca="1" si="324"/>
        <v>0</v>
      </c>
      <c r="H1832" s="1">
        <f ca="1">IF(AND(G1831&gt;0,G1832&gt;G1831,NOT(ISERROR(MATCH(G1831,D:D,0)))),H1831+1,H1831)</f>
        <v>0</v>
      </c>
      <c r="I1832" s="1">
        <f t="shared" ca="1" si="325"/>
        <v>0</v>
      </c>
      <c r="J1832" s="7" t="str">
        <f t="shared" ca="1" si="326"/>
        <v/>
      </c>
      <c r="K1832" s="1" t="str">
        <f ca="1">IF(J1832="Linea_para_MAIL_creada_por_LuXML",IF(ISERROR(MATCH(INDIRECT(ADDRESS(ROW()-G1832,7)),D:D,0)),J1832,INDIRECT(ADDRESS(MATCH(INDIRECT(ADDRESS(ROW()-G1832,7)),D:D,0),1))),J1832)</f>
        <v/>
      </c>
      <c r="L1832" s="7">
        <f t="shared" ca="1" si="327"/>
        <v>0</v>
      </c>
      <c r="M1832" s="7" t="str">
        <f t="shared" ca="1" si="328"/>
        <v/>
      </c>
      <c r="N1832" s="7">
        <f t="shared" ca="1" si="329"/>
        <v>0</v>
      </c>
      <c r="O1832" s="9" t="str">
        <f ca="1">IF(N1832&gt;-1,INDIRECT(ADDRESS(ROW(),13)),IF(N1832&lt;N1831,CONCATENATE("&lt;page-count count=",CHAR(34),1+LARGE(N:N,1)-LARGE(N:N,2),CHAR(34),"/&gt;"),INDIRECT(ADDRESS(ROW()-1,13))))</f>
        <v/>
      </c>
      <c r="P1832" s="1">
        <f>IF(ROW()&lt;$S$4+2,IF('XML a procesar'!A1831="",P1831,IF(MID('XML a procesar'!A1831,1,1)="&lt;",P1831,P1831+1)),P1831)</f>
        <v>1</v>
      </c>
    </row>
    <row r="1833" spans="1:16" x14ac:dyDescent="0.25">
      <c r="A1833" s="1" t="str">
        <f>IF('XML a procesar'!A1832&gt;0,'XML a procesar'!A1832,"")</f>
        <v/>
      </c>
      <c r="B1833" s="7">
        <f t="shared" si="319"/>
        <v>0</v>
      </c>
      <c r="C1833" s="1">
        <f t="shared" si="320"/>
        <v>0</v>
      </c>
      <c r="D1833" s="1">
        <f t="shared" si="321"/>
        <v>0</v>
      </c>
      <c r="E1833" s="1">
        <f t="shared" si="322"/>
        <v>0</v>
      </c>
      <c r="F1833" s="1" t="str">
        <f t="shared" ca="1" si="323"/>
        <v/>
      </c>
      <c r="G1833" s="1">
        <f t="shared" ca="1" si="324"/>
        <v>0</v>
      </c>
      <c r="H1833" s="1">
        <f ca="1">IF(AND(G1832&gt;0,G1833&gt;G1832,NOT(ISERROR(MATCH(G1832,D:D,0)))),H1832+1,H1832)</f>
        <v>0</v>
      </c>
      <c r="I1833" s="1">
        <f t="shared" ca="1" si="325"/>
        <v>0</v>
      </c>
      <c r="J1833" s="7" t="str">
        <f t="shared" ca="1" si="326"/>
        <v/>
      </c>
      <c r="K1833" s="1" t="str">
        <f ca="1">IF(J1833="Linea_para_MAIL_creada_por_LuXML",IF(ISERROR(MATCH(INDIRECT(ADDRESS(ROW()-G1833,7)),D:D,0)),J1833,INDIRECT(ADDRESS(MATCH(INDIRECT(ADDRESS(ROW()-G1833,7)),D:D,0),1))),J1833)</f>
        <v/>
      </c>
      <c r="L1833" s="7">
        <f t="shared" ca="1" si="327"/>
        <v>0</v>
      </c>
      <c r="M1833" s="7" t="str">
        <f t="shared" ca="1" si="328"/>
        <v/>
      </c>
      <c r="N1833" s="7">
        <f t="shared" ca="1" si="329"/>
        <v>0</v>
      </c>
      <c r="O1833" s="9" t="str">
        <f ca="1">IF(N1833&gt;-1,INDIRECT(ADDRESS(ROW(),13)),IF(N1833&lt;N1832,CONCATENATE("&lt;page-count count=",CHAR(34),1+LARGE(N:N,1)-LARGE(N:N,2),CHAR(34),"/&gt;"),INDIRECT(ADDRESS(ROW()-1,13))))</f>
        <v/>
      </c>
      <c r="P1833" s="1">
        <f>IF(ROW()&lt;$S$4+2,IF('XML a procesar'!A1832="",P1832,IF(MID('XML a procesar'!A1832,1,1)="&lt;",P1832,P1832+1)),P1832)</f>
        <v>1</v>
      </c>
    </row>
    <row r="1834" spans="1:16" x14ac:dyDescent="0.25">
      <c r="A1834" s="1" t="str">
        <f>IF('XML a procesar'!A1833&gt;0,'XML a procesar'!A1833,"")</f>
        <v/>
      </c>
      <c r="B1834" s="7">
        <f t="shared" si="319"/>
        <v>0</v>
      </c>
      <c r="C1834" s="1">
        <f t="shared" si="320"/>
        <v>0</v>
      </c>
      <c r="D1834" s="1">
        <f t="shared" si="321"/>
        <v>0</v>
      </c>
      <c r="E1834" s="1">
        <f t="shared" si="322"/>
        <v>0</v>
      </c>
      <c r="F1834" s="1" t="str">
        <f t="shared" ca="1" si="323"/>
        <v/>
      </c>
      <c r="G1834" s="1">
        <f t="shared" ca="1" si="324"/>
        <v>0</v>
      </c>
      <c r="H1834" s="1">
        <f ca="1">IF(AND(G1833&gt;0,G1834&gt;G1833,NOT(ISERROR(MATCH(G1833,D:D,0)))),H1833+1,H1833)</f>
        <v>0</v>
      </c>
      <c r="I1834" s="1">
        <f t="shared" ca="1" si="325"/>
        <v>0</v>
      </c>
      <c r="J1834" s="7" t="str">
        <f t="shared" ca="1" si="326"/>
        <v/>
      </c>
      <c r="K1834" s="1" t="str">
        <f ca="1">IF(J1834="Linea_para_MAIL_creada_por_LuXML",IF(ISERROR(MATCH(INDIRECT(ADDRESS(ROW()-G1834,7)),D:D,0)),J1834,INDIRECT(ADDRESS(MATCH(INDIRECT(ADDRESS(ROW()-G1834,7)),D:D,0),1))),J1834)</f>
        <v/>
      </c>
      <c r="L1834" s="7">
        <f t="shared" ca="1" si="327"/>
        <v>0</v>
      </c>
      <c r="M1834" s="7" t="str">
        <f t="shared" ca="1" si="328"/>
        <v/>
      </c>
      <c r="N1834" s="7">
        <f t="shared" ca="1" si="329"/>
        <v>0</v>
      </c>
      <c r="O1834" s="9" t="str">
        <f ca="1">IF(N1834&gt;-1,INDIRECT(ADDRESS(ROW(),13)),IF(N1834&lt;N1833,CONCATENATE("&lt;page-count count=",CHAR(34),1+LARGE(N:N,1)-LARGE(N:N,2),CHAR(34),"/&gt;"),INDIRECT(ADDRESS(ROW()-1,13))))</f>
        <v/>
      </c>
      <c r="P1834" s="1">
        <f>IF(ROW()&lt;$S$4+2,IF('XML a procesar'!A1833="",P1833,IF(MID('XML a procesar'!A1833,1,1)="&lt;",P1833,P1833+1)),P1833)</f>
        <v>1</v>
      </c>
    </row>
    <row r="1835" spans="1:16" x14ac:dyDescent="0.25">
      <c r="A1835" s="1" t="str">
        <f>IF('XML a procesar'!A1834&gt;0,'XML a procesar'!A1834,"")</f>
        <v/>
      </c>
      <c r="B1835" s="7">
        <f t="shared" si="319"/>
        <v>0</v>
      </c>
      <c r="C1835" s="1">
        <f t="shared" si="320"/>
        <v>0</v>
      </c>
      <c r="D1835" s="1">
        <f t="shared" si="321"/>
        <v>0</v>
      </c>
      <c r="E1835" s="1">
        <f t="shared" si="322"/>
        <v>0</v>
      </c>
      <c r="F1835" s="1" t="str">
        <f t="shared" ca="1" si="323"/>
        <v/>
      </c>
      <c r="G1835" s="1">
        <f t="shared" ca="1" si="324"/>
        <v>0</v>
      </c>
      <c r="H1835" s="1">
        <f ca="1">IF(AND(G1834&gt;0,G1835&gt;G1834,NOT(ISERROR(MATCH(G1834,D:D,0)))),H1834+1,H1834)</f>
        <v>0</v>
      </c>
      <c r="I1835" s="1">
        <f t="shared" ca="1" si="325"/>
        <v>0</v>
      </c>
      <c r="J1835" s="7" t="str">
        <f t="shared" ca="1" si="326"/>
        <v/>
      </c>
      <c r="K1835" s="1" t="str">
        <f ca="1">IF(J1835="Linea_para_MAIL_creada_por_LuXML",IF(ISERROR(MATCH(INDIRECT(ADDRESS(ROW()-G1835,7)),D:D,0)),J1835,INDIRECT(ADDRESS(MATCH(INDIRECT(ADDRESS(ROW()-G1835,7)),D:D,0),1))),J1835)</f>
        <v/>
      </c>
      <c r="L1835" s="7">
        <f t="shared" ca="1" si="327"/>
        <v>0</v>
      </c>
      <c r="M1835" s="7" t="str">
        <f t="shared" ca="1" si="328"/>
        <v/>
      </c>
      <c r="N1835" s="7">
        <f t="shared" ca="1" si="329"/>
        <v>0</v>
      </c>
      <c r="O1835" s="9" t="str">
        <f ca="1">IF(N1835&gt;-1,INDIRECT(ADDRESS(ROW(),13)),IF(N1835&lt;N1834,CONCATENATE("&lt;page-count count=",CHAR(34),1+LARGE(N:N,1)-LARGE(N:N,2),CHAR(34),"/&gt;"),INDIRECT(ADDRESS(ROW()-1,13))))</f>
        <v/>
      </c>
      <c r="P1835" s="1">
        <f>IF(ROW()&lt;$S$4+2,IF('XML a procesar'!A1834="",P1834,IF(MID('XML a procesar'!A1834,1,1)="&lt;",P1834,P1834+1)),P1834)</f>
        <v>1</v>
      </c>
    </row>
    <row r="1836" spans="1:16" x14ac:dyDescent="0.25">
      <c r="A1836" s="1" t="str">
        <f>IF('XML a procesar'!A1835&gt;0,'XML a procesar'!A1835,"")</f>
        <v/>
      </c>
      <c r="B1836" s="7">
        <f t="shared" si="319"/>
        <v>0</v>
      </c>
      <c r="C1836" s="1">
        <f t="shared" si="320"/>
        <v>0</v>
      </c>
      <c r="D1836" s="1">
        <f t="shared" si="321"/>
        <v>0</v>
      </c>
      <c r="E1836" s="1">
        <f t="shared" si="322"/>
        <v>0</v>
      </c>
      <c r="F1836" s="1" t="str">
        <f t="shared" ca="1" si="323"/>
        <v/>
      </c>
      <c r="G1836" s="1">
        <f t="shared" ca="1" si="324"/>
        <v>0</v>
      </c>
      <c r="H1836" s="1">
        <f ca="1">IF(AND(G1835&gt;0,G1836&gt;G1835,NOT(ISERROR(MATCH(G1835,D:D,0)))),H1835+1,H1835)</f>
        <v>0</v>
      </c>
      <c r="I1836" s="1">
        <f t="shared" ca="1" si="325"/>
        <v>0</v>
      </c>
      <c r="J1836" s="7" t="str">
        <f t="shared" ca="1" si="326"/>
        <v/>
      </c>
      <c r="K1836" s="1" t="str">
        <f ca="1">IF(J1836="Linea_para_MAIL_creada_por_LuXML",IF(ISERROR(MATCH(INDIRECT(ADDRESS(ROW()-G1836,7)),D:D,0)),J1836,INDIRECT(ADDRESS(MATCH(INDIRECT(ADDRESS(ROW()-G1836,7)),D:D,0),1))),J1836)</f>
        <v/>
      </c>
      <c r="L1836" s="7">
        <f t="shared" ca="1" si="327"/>
        <v>0</v>
      </c>
      <c r="M1836" s="7" t="str">
        <f t="shared" ca="1" si="328"/>
        <v/>
      </c>
      <c r="N1836" s="7">
        <f t="shared" ca="1" si="329"/>
        <v>0</v>
      </c>
      <c r="O1836" s="9" t="str">
        <f ca="1">IF(N1836&gt;-1,INDIRECT(ADDRESS(ROW(),13)),IF(N1836&lt;N1835,CONCATENATE("&lt;page-count count=",CHAR(34),1+LARGE(N:N,1)-LARGE(N:N,2),CHAR(34),"/&gt;"),INDIRECT(ADDRESS(ROW()-1,13))))</f>
        <v/>
      </c>
      <c r="P1836" s="1">
        <f>IF(ROW()&lt;$S$4+2,IF('XML a procesar'!A1835="",P1835,IF(MID('XML a procesar'!A1835,1,1)="&lt;",P1835,P1835+1)),P1835)</f>
        <v>1</v>
      </c>
    </row>
    <row r="1837" spans="1:16" x14ac:dyDescent="0.25">
      <c r="A1837" s="1" t="str">
        <f>IF('XML a procesar'!A1836&gt;0,'XML a procesar'!A1836,"")</f>
        <v/>
      </c>
      <c r="B1837" s="7">
        <f t="shared" si="319"/>
        <v>0</v>
      </c>
      <c r="C1837" s="1">
        <f t="shared" si="320"/>
        <v>0</v>
      </c>
      <c r="D1837" s="1">
        <f t="shared" si="321"/>
        <v>0</v>
      </c>
      <c r="E1837" s="1">
        <f t="shared" si="322"/>
        <v>0</v>
      </c>
      <c r="F1837" s="1" t="str">
        <f t="shared" ca="1" si="323"/>
        <v/>
      </c>
      <c r="G1837" s="1">
        <f t="shared" ca="1" si="324"/>
        <v>0</v>
      </c>
      <c r="H1837" s="1">
        <f ca="1">IF(AND(G1836&gt;0,G1837&gt;G1836,NOT(ISERROR(MATCH(G1836,D:D,0)))),H1836+1,H1836)</f>
        <v>0</v>
      </c>
      <c r="I1837" s="1">
        <f t="shared" ca="1" si="325"/>
        <v>0</v>
      </c>
      <c r="J1837" s="7" t="str">
        <f t="shared" ca="1" si="326"/>
        <v/>
      </c>
      <c r="K1837" s="1" t="str">
        <f ca="1">IF(J1837="Linea_para_MAIL_creada_por_LuXML",IF(ISERROR(MATCH(INDIRECT(ADDRESS(ROW()-G1837,7)),D:D,0)),J1837,INDIRECT(ADDRESS(MATCH(INDIRECT(ADDRESS(ROW()-G1837,7)),D:D,0),1))),J1837)</f>
        <v/>
      </c>
      <c r="L1837" s="7">
        <f t="shared" ca="1" si="327"/>
        <v>0</v>
      </c>
      <c r="M1837" s="7" t="str">
        <f t="shared" ca="1" si="328"/>
        <v/>
      </c>
      <c r="N1837" s="7">
        <f t="shared" ca="1" si="329"/>
        <v>0</v>
      </c>
      <c r="O1837" s="9" t="str">
        <f ca="1">IF(N1837&gt;-1,INDIRECT(ADDRESS(ROW(),13)),IF(N1837&lt;N1836,CONCATENATE("&lt;page-count count=",CHAR(34),1+LARGE(N:N,1)-LARGE(N:N,2),CHAR(34),"/&gt;"),INDIRECT(ADDRESS(ROW()-1,13))))</f>
        <v/>
      </c>
      <c r="P1837" s="1">
        <f>IF(ROW()&lt;$S$4+2,IF('XML a procesar'!A1836="",P1836,IF(MID('XML a procesar'!A1836,1,1)="&lt;",P1836,P1836+1)),P1836)</f>
        <v>1</v>
      </c>
    </row>
    <row r="1838" spans="1:16" x14ac:dyDescent="0.25">
      <c r="A1838" s="1" t="str">
        <f>IF('XML a procesar'!A1837&gt;0,'XML a procesar'!A1837,"")</f>
        <v/>
      </c>
      <c r="B1838" s="7">
        <f t="shared" si="319"/>
        <v>0</v>
      </c>
      <c r="C1838" s="1">
        <f t="shared" si="320"/>
        <v>0</v>
      </c>
      <c r="D1838" s="1">
        <f t="shared" si="321"/>
        <v>0</v>
      </c>
      <c r="E1838" s="1">
        <f t="shared" si="322"/>
        <v>0</v>
      </c>
      <c r="F1838" s="1" t="str">
        <f t="shared" ca="1" si="323"/>
        <v/>
      </c>
      <c r="G1838" s="1">
        <f t="shared" ca="1" si="324"/>
        <v>0</v>
      </c>
      <c r="H1838" s="1">
        <f ca="1">IF(AND(G1837&gt;0,G1838&gt;G1837,NOT(ISERROR(MATCH(G1837,D:D,0)))),H1837+1,H1837)</f>
        <v>0</v>
      </c>
      <c r="I1838" s="1">
        <f t="shared" ca="1" si="325"/>
        <v>0</v>
      </c>
      <c r="J1838" s="7" t="str">
        <f t="shared" ca="1" si="326"/>
        <v/>
      </c>
      <c r="K1838" s="1" t="str">
        <f ca="1">IF(J1838="Linea_para_MAIL_creada_por_LuXML",IF(ISERROR(MATCH(INDIRECT(ADDRESS(ROW()-G1838,7)),D:D,0)),J1838,INDIRECT(ADDRESS(MATCH(INDIRECT(ADDRESS(ROW()-G1838,7)),D:D,0),1))),J1838)</f>
        <v/>
      </c>
      <c r="L1838" s="7">
        <f t="shared" ca="1" si="327"/>
        <v>0</v>
      </c>
      <c r="M1838" s="7" t="str">
        <f t="shared" ca="1" si="328"/>
        <v/>
      </c>
      <c r="N1838" s="7">
        <f t="shared" ca="1" si="329"/>
        <v>0</v>
      </c>
      <c r="O1838" s="9" t="str">
        <f ca="1">IF(N1838&gt;-1,INDIRECT(ADDRESS(ROW(),13)),IF(N1838&lt;N1837,CONCATENATE("&lt;page-count count=",CHAR(34),1+LARGE(N:N,1)-LARGE(N:N,2),CHAR(34),"/&gt;"),INDIRECT(ADDRESS(ROW()-1,13))))</f>
        <v/>
      </c>
      <c r="P1838" s="1">
        <f>IF(ROW()&lt;$S$4+2,IF('XML a procesar'!A1837="",P1837,IF(MID('XML a procesar'!A1837,1,1)="&lt;",P1837,P1837+1)),P1837)</f>
        <v>1</v>
      </c>
    </row>
    <row r="1839" spans="1:16" x14ac:dyDescent="0.25">
      <c r="A1839" s="1" t="str">
        <f>IF('XML a procesar'!A1838&gt;0,'XML a procesar'!A1838,"")</f>
        <v/>
      </c>
      <c r="B1839" s="7">
        <f t="shared" si="319"/>
        <v>0</v>
      </c>
      <c r="C1839" s="1">
        <f t="shared" si="320"/>
        <v>0</v>
      </c>
      <c r="D1839" s="1">
        <f t="shared" si="321"/>
        <v>0</v>
      </c>
      <c r="E1839" s="1">
        <f t="shared" si="322"/>
        <v>0</v>
      </c>
      <c r="F1839" s="1" t="str">
        <f t="shared" ca="1" si="323"/>
        <v/>
      </c>
      <c r="G1839" s="1">
        <f t="shared" ca="1" si="324"/>
        <v>0</v>
      </c>
      <c r="H1839" s="1">
        <f ca="1">IF(AND(G1838&gt;0,G1839&gt;G1838,NOT(ISERROR(MATCH(G1838,D:D,0)))),H1838+1,H1838)</f>
        <v>0</v>
      </c>
      <c r="I1839" s="1">
        <f t="shared" ca="1" si="325"/>
        <v>0</v>
      </c>
      <c r="J1839" s="7" t="str">
        <f t="shared" ca="1" si="326"/>
        <v/>
      </c>
      <c r="K1839" s="1" t="str">
        <f ca="1">IF(J1839="Linea_para_MAIL_creada_por_LuXML",IF(ISERROR(MATCH(INDIRECT(ADDRESS(ROW()-G1839,7)),D:D,0)),J1839,INDIRECT(ADDRESS(MATCH(INDIRECT(ADDRESS(ROW()-G1839,7)),D:D,0),1))),J1839)</f>
        <v/>
      </c>
      <c r="L1839" s="7">
        <f t="shared" ca="1" si="327"/>
        <v>0</v>
      </c>
      <c r="M1839" s="7" t="str">
        <f t="shared" ca="1" si="328"/>
        <v/>
      </c>
      <c r="N1839" s="7">
        <f t="shared" ca="1" si="329"/>
        <v>0</v>
      </c>
      <c r="O1839" s="9" t="str">
        <f ca="1">IF(N1839&gt;-1,INDIRECT(ADDRESS(ROW(),13)),IF(N1839&lt;N1838,CONCATENATE("&lt;page-count count=",CHAR(34),1+LARGE(N:N,1)-LARGE(N:N,2),CHAR(34),"/&gt;"),INDIRECT(ADDRESS(ROW()-1,13))))</f>
        <v/>
      </c>
      <c r="P1839" s="1">
        <f>IF(ROW()&lt;$S$4+2,IF('XML a procesar'!A1838="",P1838,IF(MID('XML a procesar'!A1838,1,1)="&lt;",P1838,P1838+1)),P1838)</f>
        <v>1</v>
      </c>
    </row>
    <row r="1840" spans="1:16" x14ac:dyDescent="0.25">
      <c r="A1840" s="1" t="str">
        <f>IF('XML a procesar'!A1839&gt;0,'XML a procesar'!A1839,"")</f>
        <v/>
      </c>
      <c r="B1840" s="7">
        <f t="shared" si="319"/>
        <v>0</v>
      </c>
      <c r="C1840" s="1">
        <f t="shared" si="320"/>
        <v>0</v>
      </c>
      <c r="D1840" s="1">
        <f t="shared" si="321"/>
        <v>0</v>
      </c>
      <c r="E1840" s="1">
        <f t="shared" si="322"/>
        <v>0</v>
      </c>
      <c r="F1840" s="1" t="str">
        <f t="shared" ca="1" si="323"/>
        <v/>
      </c>
      <c r="G1840" s="1">
        <f t="shared" ca="1" si="324"/>
        <v>0</v>
      </c>
      <c r="H1840" s="1">
        <f ca="1">IF(AND(G1839&gt;0,G1840&gt;G1839,NOT(ISERROR(MATCH(G1839,D:D,0)))),H1839+1,H1839)</f>
        <v>0</v>
      </c>
      <c r="I1840" s="1">
        <f t="shared" ca="1" si="325"/>
        <v>0</v>
      </c>
      <c r="J1840" s="7" t="str">
        <f t="shared" ca="1" si="326"/>
        <v/>
      </c>
      <c r="K1840" s="1" t="str">
        <f ca="1">IF(J1840="Linea_para_MAIL_creada_por_LuXML",IF(ISERROR(MATCH(INDIRECT(ADDRESS(ROW()-G1840,7)),D:D,0)),J1840,INDIRECT(ADDRESS(MATCH(INDIRECT(ADDRESS(ROW()-G1840,7)),D:D,0),1))),J1840)</f>
        <v/>
      </c>
      <c r="L1840" s="7">
        <f t="shared" ca="1" si="327"/>
        <v>0</v>
      </c>
      <c r="M1840" s="7" t="str">
        <f t="shared" ca="1" si="328"/>
        <v/>
      </c>
      <c r="N1840" s="7">
        <f t="shared" ca="1" si="329"/>
        <v>0</v>
      </c>
      <c r="O1840" s="9" t="str">
        <f ca="1">IF(N1840&gt;-1,INDIRECT(ADDRESS(ROW(),13)),IF(N1840&lt;N1839,CONCATENATE("&lt;page-count count=",CHAR(34),1+LARGE(N:N,1)-LARGE(N:N,2),CHAR(34),"/&gt;"),INDIRECT(ADDRESS(ROW()-1,13))))</f>
        <v/>
      </c>
      <c r="P1840" s="1">
        <f>IF(ROW()&lt;$S$4+2,IF('XML a procesar'!A1839="",P1839,IF(MID('XML a procesar'!A1839,1,1)="&lt;",P1839,P1839+1)),P1839)</f>
        <v>1</v>
      </c>
    </row>
    <row r="1841" spans="1:16" x14ac:dyDescent="0.25">
      <c r="A1841" s="1" t="str">
        <f>IF('XML a procesar'!A1840&gt;0,'XML a procesar'!A1840,"")</f>
        <v/>
      </c>
      <c r="B1841" s="7">
        <f t="shared" si="319"/>
        <v>0</v>
      </c>
      <c r="C1841" s="1">
        <f t="shared" si="320"/>
        <v>0</v>
      </c>
      <c r="D1841" s="1">
        <f t="shared" si="321"/>
        <v>0</v>
      </c>
      <c r="E1841" s="1">
        <f t="shared" si="322"/>
        <v>0</v>
      </c>
      <c r="F1841" s="1" t="str">
        <f t="shared" ca="1" si="323"/>
        <v/>
      </c>
      <c r="G1841" s="1">
        <f t="shared" ca="1" si="324"/>
        <v>0</v>
      </c>
      <c r="H1841" s="1">
        <f ca="1">IF(AND(G1840&gt;0,G1841&gt;G1840,NOT(ISERROR(MATCH(G1840,D:D,0)))),H1840+1,H1840)</f>
        <v>0</v>
      </c>
      <c r="I1841" s="1">
        <f t="shared" ca="1" si="325"/>
        <v>0</v>
      </c>
      <c r="J1841" s="7" t="str">
        <f t="shared" ca="1" si="326"/>
        <v/>
      </c>
      <c r="K1841" s="1" t="str">
        <f ca="1">IF(J1841="Linea_para_MAIL_creada_por_LuXML",IF(ISERROR(MATCH(INDIRECT(ADDRESS(ROW()-G1841,7)),D:D,0)),J1841,INDIRECT(ADDRESS(MATCH(INDIRECT(ADDRESS(ROW()-G1841,7)),D:D,0),1))),J1841)</f>
        <v/>
      </c>
      <c r="L1841" s="7">
        <f t="shared" ca="1" si="327"/>
        <v>0</v>
      </c>
      <c r="M1841" s="7" t="str">
        <f t="shared" ca="1" si="328"/>
        <v/>
      </c>
      <c r="N1841" s="7">
        <f t="shared" ca="1" si="329"/>
        <v>0</v>
      </c>
      <c r="O1841" s="9" t="str">
        <f ca="1">IF(N1841&gt;-1,INDIRECT(ADDRESS(ROW(),13)),IF(N1841&lt;N1840,CONCATENATE("&lt;page-count count=",CHAR(34),1+LARGE(N:N,1)-LARGE(N:N,2),CHAR(34),"/&gt;"),INDIRECT(ADDRESS(ROW()-1,13))))</f>
        <v/>
      </c>
      <c r="P1841" s="1">
        <f>IF(ROW()&lt;$S$4+2,IF('XML a procesar'!A1840="",P1840,IF(MID('XML a procesar'!A1840,1,1)="&lt;",P1840,P1840+1)),P1840)</f>
        <v>1</v>
      </c>
    </row>
    <row r="1842" spans="1:16" x14ac:dyDescent="0.25">
      <c r="A1842" s="1" t="str">
        <f>IF('XML a procesar'!A1841&gt;0,'XML a procesar'!A1841,"")</f>
        <v/>
      </c>
      <c r="B1842" s="7">
        <f t="shared" si="319"/>
        <v>0</v>
      </c>
      <c r="C1842" s="1">
        <f t="shared" si="320"/>
        <v>0</v>
      </c>
      <c r="D1842" s="1">
        <f t="shared" si="321"/>
        <v>0</v>
      </c>
      <c r="E1842" s="1">
        <f t="shared" si="322"/>
        <v>0</v>
      </c>
      <c r="F1842" s="1" t="str">
        <f t="shared" ca="1" si="323"/>
        <v/>
      </c>
      <c r="G1842" s="1">
        <f t="shared" ca="1" si="324"/>
        <v>0</v>
      </c>
      <c r="H1842" s="1">
        <f ca="1">IF(AND(G1841&gt;0,G1842&gt;G1841,NOT(ISERROR(MATCH(G1841,D:D,0)))),H1841+1,H1841)</f>
        <v>0</v>
      </c>
      <c r="I1842" s="1">
        <f t="shared" ca="1" si="325"/>
        <v>0</v>
      </c>
      <c r="J1842" s="7" t="str">
        <f t="shared" ca="1" si="326"/>
        <v/>
      </c>
      <c r="K1842" s="1" t="str">
        <f ca="1">IF(J1842="Linea_para_MAIL_creada_por_LuXML",IF(ISERROR(MATCH(INDIRECT(ADDRESS(ROW()-G1842,7)),D:D,0)),J1842,INDIRECT(ADDRESS(MATCH(INDIRECT(ADDRESS(ROW()-G1842,7)),D:D,0),1))),J1842)</f>
        <v/>
      </c>
      <c r="L1842" s="7">
        <f t="shared" ca="1" si="327"/>
        <v>0</v>
      </c>
      <c r="M1842" s="7" t="str">
        <f t="shared" ca="1" si="328"/>
        <v/>
      </c>
      <c r="N1842" s="7">
        <f t="shared" ca="1" si="329"/>
        <v>0</v>
      </c>
      <c r="O1842" s="9" t="str">
        <f ca="1">IF(N1842&gt;-1,INDIRECT(ADDRESS(ROW(),13)),IF(N1842&lt;N1841,CONCATENATE("&lt;page-count count=",CHAR(34),1+LARGE(N:N,1)-LARGE(N:N,2),CHAR(34),"/&gt;"),INDIRECT(ADDRESS(ROW()-1,13))))</f>
        <v/>
      </c>
      <c r="P1842" s="1">
        <f>IF(ROW()&lt;$S$4+2,IF('XML a procesar'!A1841="",P1841,IF(MID('XML a procesar'!A1841,1,1)="&lt;",P1841,P1841+1)),P1841)</f>
        <v>1</v>
      </c>
    </row>
    <row r="1843" spans="1:16" x14ac:dyDescent="0.25">
      <c r="A1843" s="1" t="str">
        <f>IF('XML a procesar'!A1842&gt;0,'XML a procesar'!A1842,"")</f>
        <v/>
      </c>
      <c r="B1843" s="7">
        <f t="shared" si="319"/>
        <v>0</v>
      </c>
      <c r="C1843" s="1">
        <f t="shared" si="320"/>
        <v>0</v>
      </c>
      <c r="D1843" s="1">
        <f t="shared" si="321"/>
        <v>0</v>
      </c>
      <c r="E1843" s="1">
        <f t="shared" si="322"/>
        <v>0</v>
      </c>
      <c r="F1843" s="1" t="str">
        <f t="shared" ca="1" si="323"/>
        <v/>
      </c>
      <c r="G1843" s="1">
        <f t="shared" ca="1" si="324"/>
        <v>0</v>
      </c>
      <c r="H1843" s="1">
        <f ca="1">IF(AND(G1842&gt;0,G1843&gt;G1842,NOT(ISERROR(MATCH(G1842,D:D,0)))),H1842+1,H1842)</f>
        <v>0</v>
      </c>
      <c r="I1843" s="1">
        <f t="shared" ca="1" si="325"/>
        <v>0</v>
      </c>
      <c r="J1843" s="7" t="str">
        <f t="shared" ca="1" si="326"/>
        <v/>
      </c>
      <c r="K1843" s="1" t="str">
        <f ca="1">IF(J1843="Linea_para_MAIL_creada_por_LuXML",IF(ISERROR(MATCH(INDIRECT(ADDRESS(ROW()-G1843,7)),D:D,0)),J1843,INDIRECT(ADDRESS(MATCH(INDIRECT(ADDRESS(ROW()-G1843,7)),D:D,0),1))),J1843)</f>
        <v/>
      </c>
      <c r="L1843" s="7">
        <f t="shared" ca="1" si="327"/>
        <v>0</v>
      </c>
      <c r="M1843" s="7" t="str">
        <f t="shared" ca="1" si="328"/>
        <v/>
      </c>
      <c r="N1843" s="7">
        <f t="shared" ca="1" si="329"/>
        <v>0</v>
      </c>
      <c r="O1843" s="9" t="str">
        <f ca="1">IF(N1843&gt;-1,INDIRECT(ADDRESS(ROW(),13)),IF(N1843&lt;N1842,CONCATENATE("&lt;page-count count=",CHAR(34),1+LARGE(N:N,1)-LARGE(N:N,2),CHAR(34),"/&gt;"),INDIRECT(ADDRESS(ROW()-1,13))))</f>
        <v/>
      </c>
      <c r="P1843" s="1">
        <f>IF(ROW()&lt;$S$4+2,IF('XML a procesar'!A1842="",P1842,IF(MID('XML a procesar'!A1842,1,1)="&lt;",P1842,P1842+1)),P1842)</f>
        <v>1</v>
      </c>
    </row>
    <row r="1844" spans="1:16" x14ac:dyDescent="0.25">
      <c r="A1844" s="1" t="str">
        <f>IF('XML a procesar'!A1843&gt;0,'XML a procesar'!A1843,"")</f>
        <v/>
      </c>
      <c r="B1844" s="7">
        <f t="shared" si="319"/>
        <v>0</v>
      </c>
      <c r="C1844" s="1">
        <f t="shared" si="320"/>
        <v>0</v>
      </c>
      <c r="D1844" s="1">
        <f t="shared" si="321"/>
        <v>0</v>
      </c>
      <c r="E1844" s="1">
        <f t="shared" si="322"/>
        <v>0</v>
      </c>
      <c r="F1844" s="1" t="str">
        <f t="shared" ca="1" si="323"/>
        <v/>
      </c>
      <c r="G1844" s="1">
        <f t="shared" ca="1" si="324"/>
        <v>0</v>
      </c>
      <c r="H1844" s="1">
        <f ca="1">IF(AND(G1843&gt;0,G1844&gt;G1843,NOT(ISERROR(MATCH(G1843,D:D,0)))),H1843+1,H1843)</f>
        <v>0</v>
      </c>
      <c r="I1844" s="1">
        <f t="shared" ca="1" si="325"/>
        <v>0</v>
      </c>
      <c r="J1844" s="7" t="str">
        <f t="shared" ca="1" si="326"/>
        <v/>
      </c>
      <c r="K1844" s="1" t="str">
        <f ca="1">IF(J1844="Linea_para_MAIL_creada_por_LuXML",IF(ISERROR(MATCH(INDIRECT(ADDRESS(ROW()-G1844,7)),D:D,0)),J1844,INDIRECT(ADDRESS(MATCH(INDIRECT(ADDRESS(ROW()-G1844,7)),D:D,0),1))),J1844)</f>
        <v/>
      </c>
      <c r="L1844" s="7">
        <f t="shared" ca="1" si="327"/>
        <v>0</v>
      </c>
      <c r="M1844" s="7" t="str">
        <f t="shared" ca="1" si="328"/>
        <v/>
      </c>
      <c r="N1844" s="7">
        <f t="shared" ca="1" si="329"/>
        <v>0</v>
      </c>
      <c r="O1844" s="9" t="str">
        <f ca="1">IF(N1844&gt;-1,INDIRECT(ADDRESS(ROW(),13)),IF(N1844&lt;N1843,CONCATENATE("&lt;page-count count=",CHAR(34),1+LARGE(N:N,1)-LARGE(N:N,2),CHAR(34),"/&gt;"),INDIRECT(ADDRESS(ROW()-1,13))))</f>
        <v/>
      </c>
      <c r="P1844" s="1">
        <f>IF(ROW()&lt;$S$4+2,IF('XML a procesar'!A1843="",P1843,IF(MID('XML a procesar'!A1843,1,1)="&lt;",P1843,P1843+1)),P1843)</f>
        <v>1</v>
      </c>
    </row>
    <row r="1845" spans="1:16" x14ac:dyDescent="0.25">
      <c r="A1845" s="1" t="str">
        <f>IF('XML a procesar'!A1844&gt;0,'XML a procesar'!A1844,"")</f>
        <v/>
      </c>
      <c r="B1845" s="7">
        <f t="shared" si="319"/>
        <v>0</v>
      </c>
      <c r="C1845" s="1">
        <f t="shared" si="320"/>
        <v>0</v>
      </c>
      <c r="D1845" s="1">
        <f t="shared" si="321"/>
        <v>0</v>
      </c>
      <c r="E1845" s="1">
        <f t="shared" si="322"/>
        <v>0</v>
      </c>
      <c r="F1845" s="1" t="str">
        <f t="shared" ca="1" si="323"/>
        <v/>
      </c>
      <c r="G1845" s="1">
        <f t="shared" ca="1" si="324"/>
        <v>0</v>
      </c>
      <c r="H1845" s="1">
        <f ca="1">IF(AND(G1844&gt;0,G1845&gt;G1844,NOT(ISERROR(MATCH(G1844,D:D,0)))),H1844+1,H1844)</f>
        <v>0</v>
      </c>
      <c r="I1845" s="1">
        <f t="shared" ca="1" si="325"/>
        <v>0</v>
      </c>
      <c r="J1845" s="7" t="str">
        <f t="shared" ca="1" si="326"/>
        <v/>
      </c>
      <c r="K1845" s="1" t="str">
        <f ca="1">IF(J1845="Linea_para_MAIL_creada_por_LuXML",IF(ISERROR(MATCH(INDIRECT(ADDRESS(ROW()-G1845,7)),D:D,0)),J1845,INDIRECT(ADDRESS(MATCH(INDIRECT(ADDRESS(ROW()-G1845,7)),D:D,0),1))),J1845)</f>
        <v/>
      </c>
      <c r="L1845" s="7">
        <f t="shared" ca="1" si="327"/>
        <v>0</v>
      </c>
      <c r="M1845" s="7" t="str">
        <f t="shared" ca="1" si="328"/>
        <v/>
      </c>
      <c r="N1845" s="7">
        <f t="shared" ca="1" si="329"/>
        <v>0</v>
      </c>
      <c r="O1845" s="9" t="str">
        <f ca="1">IF(N1845&gt;-1,INDIRECT(ADDRESS(ROW(),13)),IF(N1845&lt;N1844,CONCATENATE("&lt;page-count count=",CHAR(34),1+LARGE(N:N,1)-LARGE(N:N,2),CHAR(34),"/&gt;"),INDIRECT(ADDRESS(ROW()-1,13))))</f>
        <v/>
      </c>
      <c r="P1845" s="1">
        <f>IF(ROW()&lt;$S$4+2,IF('XML a procesar'!A1844="",P1844,IF(MID('XML a procesar'!A1844,1,1)="&lt;",P1844,P1844+1)),P1844)</f>
        <v>1</v>
      </c>
    </row>
    <row r="1846" spans="1:16" x14ac:dyDescent="0.25">
      <c r="A1846" s="1" t="str">
        <f>IF('XML a procesar'!A1845&gt;0,'XML a procesar'!A1845,"")</f>
        <v/>
      </c>
      <c r="B1846" s="7">
        <f t="shared" si="319"/>
        <v>0</v>
      </c>
      <c r="C1846" s="1">
        <f t="shared" si="320"/>
        <v>0</v>
      </c>
      <c r="D1846" s="1">
        <f t="shared" si="321"/>
        <v>0</v>
      </c>
      <c r="E1846" s="1">
        <f t="shared" si="322"/>
        <v>0</v>
      </c>
      <c r="F1846" s="1" t="str">
        <f t="shared" ca="1" si="323"/>
        <v/>
      </c>
      <c r="G1846" s="1">
        <f t="shared" ca="1" si="324"/>
        <v>0</v>
      </c>
      <c r="H1846" s="1">
        <f ca="1">IF(AND(G1845&gt;0,G1846&gt;G1845,NOT(ISERROR(MATCH(G1845,D:D,0)))),H1845+1,H1845)</f>
        <v>0</v>
      </c>
      <c r="I1846" s="1">
        <f t="shared" ca="1" si="325"/>
        <v>0</v>
      </c>
      <c r="J1846" s="7" t="str">
        <f t="shared" ca="1" si="326"/>
        <v/>
      </c>
      <c r="K1846" s="1" t="str">
        <f ca="1">IF(J1846="Linea_para_MAIL_creada_por_LuXML",IF(ISERROR(MATCH(INDIRECT(ADDRESS(ROW()-G1846,7)),D:D,0)),J1846,INDIRECT(ADDRESS(MATCH(INDIRECT(ADDRESS(ROW()-G1846,7)),D:D,0),1))),J1846)</f>
        <v/>
      </c>
      <c r="L1846" s="7">
        <f t="shared" ca="1" si="327"/>
        <v>0</v>
      </c>
      <c r="M1846" s="7" t="str">
        <f t="shared" ca="1" si="328"/>
        <v/>
      </c>
      <c r="N1846" s="7">
        <f t="shared" ca="1" si="329"/>
        <v>0</v>
      </c>
      <c r="O1846" s="9" t="str">
        <f ca="1">IF(N1846&gt;-1,INDIRECT(ADDRESS(ROW(),13)),IF(N1846&lt;N1845,CONCATENATE("&lt;page-count count=",CHAR(34),1+LARGE(N:N,1)-LARGE(N:N,2),CHAR(34),"/&gt;"),INDIRECT(ADDRESS(ROW()-1,13))))</f>
        <v/>
      </c>
      <c r="P1846" s="1">
        <f>IF(ROW()&lt;$S$4+2,IF('XML a procesar'!A1845="",P1845,IF(MID('XML a procesar'!A1845,1,1)="&lt;",P1845,P1845+1)),P1845)</f>
        <v>1</v>
      </c>
    </row>
    <row r="1847" spans="1:16" x14ac:dyDescent="0.25">
      <c r="A1847" s="1" t="str">
        <f>IF('XML a procesar'!A1846&gt;0,'XML a procesar'!A1846,"")</f>
        <v/>
      </c>
      <c r="B1847" s="7">
        <f t="shared" si="319"/>
        <v>0</v>
      </c>
      <c r="C1847" s="1">
        <f t="shared" si="320"/>
        <v>0</v>
      </c>
      <c r="D1847" s="1">
        <f t="shared" si="321"/>
        <v>0</v>
      </c>
      <c r="E1847" s="1">
        <f t="shared" si="322"/>
        <v>0</v>
      </c>
      <c r="F1847" s="1" t="str">
        <f t="shared" ca="1" si="323"/>
        <v/>
      </c>
      <c r="G1847" s="1">
        <f t="shared" ca="1" si="324"/>
        <v>0</v>
      </c>
      <c r="H1847" s="1">
        <f ca="1">IF(AND(G1846&gt;0,G1847&gt;G1846,NOT(ISERROR(MATCH(G1846,D:D,0)))),H1846+1,H1846)</f>
        <v>0</v>
      </c>
      <c r="I1847" s="1">
        <f t="shared" ca="1" si="325"/>
        <v>0</v>
      </c>
      <c r="J1847" s="7" t="str">
        <f t="shared" ca="1" si="326"/>
        <v/>
      </c>
      <c r="K1847" s="1" t="str">
        <f ca="1">IF(J1847="Linea_para_MAIL_creada_por_LuXML",IF(ISERROR(MATCH(INDIRECT(ADDRESS(ROW()-G1847,7)),D:D,0)),J1847,INDIRECT(ADDRESS(MATCH(INDIRECT(ADDRESS(ROW()-G1847,7)),D:D,0),1))),J1847)</f>
        <v/>
      </c>
      <c r="L1847" s="7">
        <f t="shared" ca="1" si="327"/>
        <v>0</v>
      </c>
      <c r="M1847" s="7" t="str">
        <f t="shared" ca="1" si="328"/>
        <v/>
      </c>
      <c r="N1847" s="7">
        <f t="shared" ca="1" si="329"/>
        <v>0</v>
      </c>
      <c r="O1847" s="9" t="str">
        <f ca="1">IF(N1847&gt;-1,INDIRECT(ADDRESS(ROW(),13)),IF(N1847&lt;N1846,CONCATENATE("&lt;page-count count=",CHAR(34),1+LARGE(N:N,1)-LARGE(N:N,2),CHAR(34),"/&gt;"),INDIRECT(ADDRESS(ROW()-1,13))))</f>
        <v/>
      </c>
      <c r="P1847" s="1">
        <f>IF(ROW()&lt;$S$4+2,IF('XML a procesar'!A1846="",P1846,IF(MID('XML a procesar'!A1846,1,1)="&lt;",P1846,P1846+1)),P1846)</f>
        <v>1</v>
      </c>
    </row>
    <row r="1848" spans="1:16" x14ac:dyDescent="0.25">
      <c r="A1848" s="1" t="str">
        <f>IF('XML a procesar'!A1847&gt;0,'XML a procesar'!A1847,"")</f>
        <v/>
      </c>
      <c r="B1848" s="7">
        <f t="shared" si="319"/>
        <v>0</v>
      </c>
      <c r="C1848" s="1">
        <f t="shared" si="320"/>
        <v>0</v>
      </c>
      <c r="D1848" s="1">
        <f t="shared" si="321"/>
        <v>0</v>
      </c>
      <c r="E1848" s="1">
        <f t="shared" si="322"/>
        <v>0</v>
      </c>
      <c r="F1848" s="1" t="str">
        <f t="shared" ca="1" si="323"/>
        <v/>
      </c>
      <c r="G1848" s="1">
        <f t="shared" ca="1" si="324"/>
        <v>0</v>
      </c>
      <c r="H1848" s="1">
        <f ca="1">IF(AND(G1847&gt;0,G1848&gt;G1847,NOT(ISERROR(MATCH(G1847,D:D,0)))),H1847+1,H1847)</f>
        <v>0</v>
      </c>
      <c r="I1848" s="1">
        <f t="shared" ca="1" si="325"/>
        <v>0</v>
      </c>
      <c r="J1848" s="7" t="str">
        <f t="shared" ca="1" si="326"/>
        <v/>
      </c>
      <c r="K1848" s="1" t="str">
        <f ca="1">IF(J1848="Linea_para_MAIL_creada_por_LuXML",IF(ISERROR(MATCH(INDIRECT(ADDRESS(ROW()-G1848,7)),D:D,0)),J1848,INDIRECT(ADDRESS(MATCH(INDIRECT(ADDRESS(ROW()-G1848,7)),D:D,0),1))),J1848)</f>
        <v/>
      </c>
      <c r="L1848" s="7">
        <f t="shared" ca="1" si="327"/>
        <v>0</v>
      </c>
      <c r="M1848" s="7" t="str">
        <f t="shared" ca="1" si="328"/>
        <v/>
      </c>
      <c r="N1848" s="7">
        <f t="shared" ca="1" si="329"/>
        <v>0</v>
      </c>
      <c r="O1848" s="9" t="str">
        <f ca="1">IF(N1848&gt;-1,INDIRECT(ADDRESS(ROW(),13)),IF(N1848&lt;N1847,CONCATENATE("&lt;page-count count=",CHAR(34),1+LARGE(N:N,1)-LARGE(N:N,2),CHAR(34),"/&gt;"),INDIRECT(ADDRESS(ROW()-1,13))))</f>
        <v/>
      </c>
      <c r="P1848" s="1">
        <f>IF(ROW()&lt;$S$4+2,IF('XML a procesar'!A1847="",P1847,IF(MID('XML a procesar'!A1847,1,1)="&lt;",P1847,P1847+1)),P1847)</f>
        <v>1</v>
      </c>
    </row>
    <row r="1849" spans="1:16" x14ac:dyDescent="0.25">
      <c r="A1849" s="1" t="str">
        <f>IF('XML a procesar'!A1848&gt;0,'XML a procesar'!A1848,"")</f>
        <v/>
      </c>
      <c r="B1849" s="7">
        <f t="shared" si="319"/>
        <v>0</v>
      </c>
      <c r="C1849" s="1">
        <f t="shared" si="320"/>
        <v>0</v>
      </c>
      <c r="D1849" s="1">
        <f t="shared" si="321"/>
        <v>0</v>
      </c>
      <c r="E1849" s="1">
        <f t="shared" si="322"/>
        <v>0</v>
      </c>
      <c r="F1849" s="1" t="str">
        <f t="shared" ca="1" si="323"/>
        <v/>
      </c>
      <c r="G1849" s="1">
        <f t="shared" ca="1" si="324"/>
        <v>0</v>
      </c>
      <c r="H1849" s="1">
        <f ca="1">IF(AND(G1848&gt;0,G1849&gt;G1848,NOT(ISERROR(MATCH(G1848,D:D,0)))),H1848+1,H1848)</f>
        <v>0</v>
      </c>
      <c r="I1849" s="1">
        <f t="shared" ca="1" si="325"/>
        <v>0</v>
      </c>
      <c r="J1849" s="7" t="str">
        <f t="shared" ca="1" si="326"/>
        <v/>
      </c>
      <c r="K1849" s="1" t="str">
        <f ca="1">IF(J1849="Linea_para_MAIL_creada_por_LuXML",IF(ISERROR(MATCH(INDIRECT(ADDRESS(ROW()-G1849,7)),D:D,0)),J1849,INDIRECT(ADDRESS(MATCH(INDIRECT(ADDRESS(ROW()-G1849,7)),D:D,0),1))),J1849)</f>
        <v/>
      </c>
      <c r="L1849" s="7">
        <f t="shared" ca="1" si="327"/>
        <v>0</v>
      </c>
      <c r="M1849" s="7" t="str">
        <f t="shared" ca="1" si="328"/>
        <v/>
      </c>
      <c r="N1849" s="7">
        <f t="shared" ca="1" si="329"/>
        <v>0</v>
      </c>
      <c r="O1849" s="9" t="str">
        <f ca="1">IF(N1849&gt;-1,INDIRECT(ADDRESS(ROW(),13)),IF(N1849&lt;N1848,CONCATENATE("&lt;page-count count=",CHAR(34),1+LARGE(N:N,1)-LARGE(N:N,2),CHAR(34),"/&gt;"),INDIRECT(ADDRESS(ROW()-1,13))))</f>
        <v/>
      </c>
      <c r="P1849" s="1">
        <f>IF(ROW()&lt;$S$4+2,IF('XML a procesar'!A1848="",P1848,IF(MID('XML a procesar'!A1848,1,1)="&lt;",P1848,P1848+1)),P1848)</f>
        <v>1</v>
      </c>
    </row>
    <row r="1850" spans="1:16" x14ac:dyDescent="0.25">
      <c r="A1850" s="1" t="str">
        <f>IF('XML a procesar'!A1849&gt;0,'XML a procesar'!A1849,"")</f>
        <v/>
      </c>
      <c r="B1850" s="7">
        <f t="shared" si="319"/>
        <v>0</v>
      </c>
      <c r="C1850" s="1">
        <f t="shared" si="320"/>
        <v>0</v>
      </c>
      <c r="D1850" s="1">
        <f t="shared" si="321"/>
        <v>0</v>
      </c>
      <c r="E1850" s="1">
        <f t="shared" si="322"/>
        <v>0</v>
      </c>
      <c r="F1850" s="1" t="str">
        <f t="shared" ca="1" si="323"/>
        <v/>
      </c>
      <c r="G1850" s="1">
        <f t="shared" ca="1" si="324"/>
        <v>0</v>
      </c>
      <c r="H1850" s="1">
        <f ca="1">IF(AND(G1849&gt;0,G1850&gt;G1849,NOT(ISERROR(MATCH(G1849,D:D,0)))),H1849+1,H1849)</f>
        <v>0</v>
      </c>
      <c r="I1850" s="1">
        <f t="shared" ca="1" si="325"/>
        <v>0</v>
      </c>
      <c r="J1850" s="7" t="str">
        <f t="shared" ca="1" si="326"/>
        <v/>
      </c>
      <c r="K1850" s="1" t="str">
        <f ca="1">IF(J1850="Linea_para_MAIL_creada_por_LuXML",IF(ISERROR(MATCH(INDIRECT(ADDRESS(ROW()-G1850,7)),D:D,0)),J1850,INDIRECT(ADDRESS(MATCH(INDIRECT(ADDRESS(ROW()-G1850,7)),D:D,0),1))),J1850)</f>
        <v/>
      </c>
      <c r="L1850" s="7">
        <f t="shared" ca="1" si="327"/>
        <v>0</v>
      </c>
      <c r="M1850" s="7" t="str">
        <f t="shared" ca="1" si="328"/>
        <v/>
      </c>
      <c r="N1850" s="7">
        <f t="shared" ca="1" si="329"/>
        <v>0</v>
      </c>
      <c r="O1850" s="9" t="str">
        <f ca="1">IF(N1850&gt;-1,INDIRECT(ADDRESS(ROW(),13)),IF(N1850&lt;N1849,CONCATENATE("&lt;page-count count=",CHAR(34),1+LARGE(N:N,1)-LARGE(N:N,2),CHAR(34),"/&gt;"),INDIRECT(ADDRESS(ROW()-1,13))))</f>
        <v/>
      </c>
      <c r="P1850" s="1">
        <f>IF(ROW()&lt;$S$4+2,IF('XML a procesar'!A1849="",P1849,IF(MID('XML a procesar'!A1849,1,1)="&lt;",P1849,P1849+1)),P1849)</f>
        <v>1</v>
      </c>
    </row>
    <row r="1851" spans="1:16" x14ac:dyDescent="0.25">
      <c r="A1851" s="1" t="str">
        <f>IF('XML a procesar'!A1850&gt;0,'XML a procesar'!A1850,"")</f>
        <v/>
      </c>
      <c r="B1851" s="7">
        <f t="shared" si="319"/>
        <v>0</v>
      </c>
      <c r="C1851" s="1">
        <f t="shared" si="320"/>
        <v>0</v>
      </c>
      <c r="D1851" s="1">
        <f t="shared" si="321"/>
        <v>0</v>
      </c>
      <c r="E1851" s="1">
        <f t="shared" si="322"/>
        <v>0</v>
      </c>
      <c r="F1851" s="1" t="str">
        <f t="shared" ca="1" si="323"/>
        <v/>
      </c>
      <c r="G1851" s="1">
        <f t="shared" ca="1" si="324"/>
        <v>0</v>
      </c>
      <c r="H1851" s="1">
        <f ca="1">IF(AND(G1850&gt;0,G1851&gt;G1850,NOT(ISERROR(MATCH(G1850,D:D,0)))),H1850+1,H1850)</f>
        <v>0</v>
      </c>
      <c r="I1851" s="1">
        <f t="shared" ca="1" si="325"/>
        <v>0</v>
      </c>
      <c r="J1851" s="7" t="str">
        <f t="shared" ca="1" si="326"/>
        <v/>
      </c>
      <c r="K1851" s="1" t="str">
        <f ca="1">IF(J1851="Linea_para_MAIL_creada_por_LuXML",IF(ISERROR(MATCH(INDIRECT(ADDRESS(ROW()-G1851,7)),D:D,0)),J1851,INDIRECT(ADDRESS(MATCH(INDIRECT(ADDRESS(ROW()-G1851,7)),D:D,0),1))),J1851)</f>
        <v/>
      </c>
      <c r="L1851" s="7">
        <f t="shared" ca="1" si="327"/>
        <v>0</v>
      </c>
      <c r="M1851" s="7" t="str">
        <f t="shared" ca="1" si="328"/>
        <v/>
      </c>
      <c r="N1851" s="7">
        <f t="shared" ca="1" si="329"/>
        <v>0</v>
      </c>
      <c r="O1851" s="9" t="str">
        <f ca="1">IF(N1851&gt;-1,INDIRECT(ADDRESS(ROW(),13)),IF(N1851&lt;N1850,CONCATENATE("&lt;page-count count=",CHAR(34),1+LARGE(N:N,1)-LARGE(N:N,2),CHAR(34),"/&gt;"),INDIRECT(ADDRESS(ROW()-1,13))))</f>
        <v/>
      </c>
      <c r="P1851" s="1">
        <f>IF(ROW()&lt;$S$4+2,IF('XML a procesar'!A1850="",P1850,IF(MID('XML a procesar'!A1850,1,1)="&lt;",P1850,P1850+1)),P1850)</f>
        <v>1</v>
      </c>
    </row>
    <row r="1852" spans="1:16" x14ac:dyDescent="0.25">
      <c r="A1852" s="1" t="str">
        <f>IF('XML a procesar'!A1851&gt;0,'XML a procesar'!A1851,"")</f>
        <v/>
      </c>
      <c r="B1852" s="7">
        <f t="shared" si="319"/>
        <v>0</v>
      </c>
      <c r="C1852" s="1">
        <f t="shared" si="320"/>
        <v>0</v>
      </c>
      <c r="D1852" s="1">
        <f t="shared" si="321"/>
        <v>0</v>
      </c>
      <c r="E1852" s="1">
        <f t="shared" si="322"/>
        <v>0</v>
      </c>
      <c r="F1852" s="1" t="str">
        <f t="shared" ca="1" si="323"/>
        <v/>
      </c>
      <c r="G1852" s="1">
        <f t="shared" ca="1" si="324"/>
        <v>0</v>
      </c>
      <c r="H1852" s="1">
        <f ca="1">IF(AND(G1851&gt;0,G1852&gt;G1851,NOT(ISERROR(MATCH(G1851,D:D,0)))),H1851+1,H1851)</f>
        <v>0</v>
      </c>
      <c r="I1852" s="1">
        <f t="shared" ca="1" si="325"/>
        <v>0</v>
      </c>
      <c r="J1852" s="7" t="str">
        <f t="shared" ca="1" si="326"/>
        <v/>
      </c>
      <c r="K1852" s="1" t="str">
        <f ca="1">IF(J1852="Linea_para_MAIL_creada_por_LuXML",IF(ISERROR(MATCH(INDIRECT(ADDRESS(ROW()-G1852,7)),D:D,0)),J1852,INDIRECT(ADDRESS(MATCH(INDIRECT(ADDRESS(ROW()-G1852,7)),D:D,0),1))),J1852)</f>
        <v/>
      </c>
      <c r="L1852" s="7">
        <f t="shared" ca="1" si="327"/>
        <v>0</v>
      </c>
      <c r="M1852" s="7" t="str">
        <f t="shared" ca="1" si="328"/>
        <v/>
      </c>
      <c r="N1852" s="7">
        <f t="shared" ca="1" si="329"/>
        <v>0</v>
      </c>
      <c r="O1852" s="9" t="str">
        <f ca="1">IF(N1852&gt;-1,INDIRECT(ADDRESS(ROW(),13)),IF(N1852&lt;N1851,CONCATENATE("&lt;page-count count=",CHAR(34),1+LARGE(N:N,1)-LARGE(N:N,2),CHAR(34),"/&gt;"),INDIRECT(ADDRESS(ROW()-1,13))))</f>
        <v/>
      </c>
      <c r="P1852" s="1">
        <f>IF(ROW()&lt;$S$4+2,IF('XML a procesar'!A1851="",P1851,IF(MID('XML a procesar'!A1851,1,1)="&lt;",P1851,P1851+1)),P1851)</f>
        <v>1</v>
      </c>
    </row>
    <row r="1853" spans="1:16" x14ac:dyDescent="0.25">
      <c r="A1853" s="1" t="str">
        <f>IF('XML a procesar'!A1852&gt;0,'XML a procesar'!A1852,"")</f>
        <v/>
      </c>
      <c r="B1853" s="7">
        <f t="shared" si="319"/>
        <v>0</v>
      </c>
      <c r="C1853" s="1">
        <f t="shared" si="320"/>
        <v>0</v>
      </c>
      <c r="D1853" s="1">
        <f t="shared" si="321"/>
        <v>0</v>
      </c>
      <c r="E1853" s="1">
        <f t="shared" si="322"/>
        <v>0</v>
      </c>
      <c r="F1853" s="1" t="str">
        <f t="shared" ca="1" si="323"/>
        <v/>
      </c>
      <c r="G1853" s="1">
        <f t="shared" ca="1" si="324"/>
        <v>0</v>
      </c>
      <c r="H1853" s="1">
        <f ca="1">IF(AND(G1852&gt;0,G1853&gt;G1852,NOT(ISERROR(MATCH(G1852,D:D,0)))),H1852+1,H1852)</f>
        <v>0</v>
      </c>
      <c r="I1853" s="1">
        <f t="shared" ca="1" si="325"/>
        <v>0</v>
      </c>
      <c r="J1853" s="7" t="str">
        <f t="shared" ca="1" si="326"/>
        <v/>
      </c>
      <c r="K1853" s="1" t="str">
        <f ca="1">IF(J1853="Linea_para_MAIL_creada_por_LuXML",IF(ISERROR(MATCH(INDIRECT(ADDRESS(ROW()-G1853,7)),D:D,0)),J1853,INDIRECT(ADDRESS(MATCH(INDIRECT(ADDRESS(ROW()-G1853,7)),D:D,0),1))),J1853)</f>
        <v/>
      </c>
      <c r="L1853" s="7">
        <f t="shared" ca="1" si="327"/>
        <v>0</v>
      </c>
      <c r="M1853" s="7" t="str">
        <f t="shared" ca="1" si="328"/>
        <v/>
      </c>
      <c r="N1853" s="7">
        <f t="shared" ca="1" si="329"/>
        <v>0</v>
      </c>
      <c r="O1853" s="9" t="str">
        <f ca="1">IF(N1853&gt;-1,INDIRECT(ADDRESS(ROW(),13)),IF(N1853&lt;N1852,CONCATENATE("&lt;page-count count=",CHAR(34),1+LARGE(N:N,1)-LARGE(N:N,2),CHAR(34),"/&gt;"),INDIRECT(ADDRESS(ROW()-1,13))))</f>
        <v/>
      </c>
      <c r="P1853" s="1">
        <f>IF(ROW()&lt;$S$4+2,IF('XML a procesar'!A1852="",P1852,IF(MID('XML a procesar'!A1852,1,1)="&lt;",P1852,P1852+1)),P1852)</f>
        <v>1</v>
      </c>
    </row>
    <row r="1854" spans="1:16" x14ac:dyDescent="0.25">
      <c r="A1854" s="1" t="str">
        <f>IF('XML a procesar'!A1853&gt;0,'XML a procesar'!A1853,"")</f>
        <v/>
      </c>
      <c r="B1854" s="7">
        <f t="shared" si="319"/>
        <v>0</v>
      </c>
      <c r="C1854" s="1">
        <f t="shared" si="320"/>
        <v>0</v>
      </c>
      <c r="D1854" s="1">
        <f t="shared" si="321"/>
        <v>0</v>
      </c>
      <c r="E1854" s="1">
        <f t="shared" si="322"/>
        <v>0</v>
      </c>
      <c r="F1854" s="1" t="str">
        <f t="shared" ca="1" si="323"/>
        <v/>
      </c>
      <c r="G1854" s="1">
        <f t="shared" ca="1" si="324"/>
        <v>0</v>
      </c>
      <c r="H1854" s="1">
        <f ca="1">IF(AND(G1853&gt;0,G1854&gt;G1853,NOT(ISERROR(MATCH(G1853,D:D,0)))),H1853+1,H1853)</f>
        <v>0</v>
      </c>
      <c r="I1854" s="1">
        <f t="shared" ca="1" si="325"/>
        <v>0</v>
      </c>
      <c r="J1854" s="7" t="str">
        <f t="shared" ca="1" si="326"/>
        <v/>
      </c>
      <c r="K1854" s="1" t="str">
        <f ca="1">IF(J1854="Linea_para_MAIL_creada_por_LuXML",IF(ISERROR(MATCH(INDIRECT(ADDRESS(ROW()-G1854,7)),D:D,0)),J1854,INDIRECT(ADDRESS(MATCH(INDIRECT(ADDRESS(ROW()-G1854,7)),D:D,0),1))),J1854)</f>
        <v/>
      </c>
      <c r="L1854" s="7">
        <f t="shared" ca="1" si="327"/>
        <v>0</v>
      </c>
      <c r="M1854" s="7" t="str">
        <f t="shared" ca="1" si="328"/>
        <v/>
      </c>
      <c r="N1854" s="7">
        <f t="shared" ca="1" si="329"/>
        <v>0</v>
      </c>
      <c r="O1854" s="9" t="str">
        <f ca="1">IF(N1854&gt;-1,INDIRECT(ADDRESS(ROW(),13)),IF(N1854&lt;N1853,CONCATENATE("&lt;page-count count=",CHAR(34),1+LARGE(N:N,1)-LARGE(N:N,2),CHAR(34),"/&gt;"),INDIRECT(ADDRESS(ROW()-1,13))))</f>
        <v/>
      </c>
      <c r="P1854" s="1">
        <f>IF(ROW()&lt;$S$4+2,IF('XML a procesar'!A1853="",P1853,IF(MID('XML a procesar'!A1853,1,1)="&lt;",P1853,P1853+1)),P1853)</f>
        <v>1</v>
      </c>
    </row>
    <row r="1855" spans="1:16" x14ac:dyDescent="0.25">
      <c r="A1855" s="1" t="str">
        <f>IF('XML a procesar'!A1854&gt;0,'XML a procesar'!A1854,"")</f>
        <v/>
      </c>
      <c r="B1855" s="7">
        <f t="shared" si="319"/>
        <v>0</v>
      </c>
      <c r="C1855" s="1">
        <f t="shared" si="320"/>
        <v>0</v>
      </c>
      <c r="D1855" s="1">
        <f t="shared" si="321"/>
        <v>0</v>
      </c>
      <c r="E1855" s="1">
        <f t="shared" si="322"/>
        <v>0</v>
      </c>
      <c r="F1855" s="1" t="str">
        <f t="shared" ca="1" si="323"/>
        <v/>
      </c>
      <c r="G1855" s="1">
        <f t="shared" ca="1" si="324"/>
        <v>0</v>
      </c>
      <c r="H1855" s="1">
        <f ca="1">IF(AND(G1854&gt;0,G1855&gt;G1854,NOT(ISERROR(MATCH(G1854,D:D,0)))),H1854+1,H1854)</f>
        <v>0</v>
      </c>
      <c r="I1855" s="1">
        <f t="shared" ca="1" si="325"/>
        <v>0</v>
      </c>
      <c r="J1855" s="7" t="str">
        <f t="shared" ca="1" si="326"/>
        <v/>
      </c>
      <c r="K1855" s="1" t="str">
        <f ca="1">IF(J1855="Linea_para_MAIL_creada_por_LuXML",IF(ISERROR(MATCH(INDIRECT(ADDRESS(ROW()-G1855,7)),D:D,0)),J1855,INDIRECT(ADDRESS(MATCH(INDIRECT(ADDRESS(ROW()-G1855,7)),D:D,0),1))),J1855)</f>
        <v/>
      </c>
      <c r="L1855" s="7">
        <f t="shared" ca="1" si="327"/>
        <v>0</v>
      </c>
      <c r="M1855" s="7" t="str">
        <f t="shared" ca="1" si="328"/>
        <v/>
      </c>
      <c r="N1855" s="7">
        <f t="shared" ca="1" si="329"/>
        <v>0</v>
      </c>
      <c r="O1855" s="9" t="str">
        <f ca="1">IF(N1855&gt;-1,INDIRECT(ADDRESS(ROW(),13)),IF(N1855&lt;N1854,CONCATENATE("&lt;page-count count=",CHAR(34),1+LARGE(N:N,1)-LARGE(N:N,2),CHAR(34),"/&gt;"),INDIRECT(ADDRESS(ROW()-1,13))))</f>
        <v/>
      </c>
      <c r="P1855" s="1">
        <f>IF(ROW()&lt;$S$4+2,IF('XML a procesar'!A1854="",P1854,IF(MID('XML a procesar'!A1854,1,1)="&lt;",P1854,P1854+1)),P1854)</f>
        <v>1</v>
      </c>
    </row>
    <row r="1856" spans="1:16" x14ac:dyDescent="0.25">
      <c r="A1856" s="1" t="str">
        <f>IF('XML a procesar'!A1855&gt;0,'XML a procesar'!A1855,"")</f>
        <v/>
      </c>
      <c r="B1856" s="7">
        <f t="shared" si="319"/>
        <v>0</v>
      </c>
      <c r="C1856" s="1">
        <f t="shared" si="320"/>
        <v>0</v>
      </c>
      <c r="D1856" s="1">
        <f t="shared" si="321"/>
        <v>0</v>
      </c>
      <c r="E1856" s="1">
        <f t="shared" si="322"/>
        <v>0</v>
      </c>
      <c r="F1856" s="1" t="str">
        <f t="shared" ca="1" si="323"/>
        <v/>
      </c>
      <c r="G1856" s="1">
        <f t="shared" ca="1" si="324"/>
        <v>0</v>
      </c>
      <c r="H1856" s="1">
        <f ca="1">IF(AND(G1855&gt;0,G1856&gt;G1855,NOT(ISERROR(MATCH(G1855,D:D,0)))),H1855+1,H1855)</f>
        <v>0</v>
      </c>
      <c r="I1856" s="1">
        <f t="shared" ca="1" si="325"/>
        <v>0</v>
      </c>
      <c r="J1856" s="7" t="str">
        <f t="shared" ca="1" si="326"/>
        <v/>
      </c>
      <c r="K1856" s="1" t="str">
        <f ca="1">IF(J1856="Linea_para_MAIL_creada_por_LuXML",IF(ISERROR(MATCH(INDIRECT(ADDRESS(ROW()-G1856,7)),D:D,0)),J1856,INDIRECT(ADDRESS(MATCH(INDIRECT(ADDRESS(ROW()-G1856,7)),D:D,0),1))),J1856)</f>
        <v/>
      </c>
      <c r="L1856" s="7">
        <f t="shared" ca="1" si="327"/>
        <v>0</v>
      </c>
      <c r="M1856" s="7" t="str">
        <f t="shared" ca="1" si="328"/>
        <v/>
      </c>
      <c r="N1856" s="7">
        <f t="shared" ca="1" si="329"/>
        <v>0</v>
      </c>
      <c r="O1856" s="9" t="str">
        <f ca="1">IF(N1856&gt;-1,INDIRECT(ADDRESS(ROW(),13)),IF(N1856&lt;N1855,CONCATENATE("&lt;page-count count=",CHAR(34),1+LARGE(N:N,1)-LARGE(N:N,2),CHAR(34),"/&gt;"),INDIRECT(ADDRESS(ROW()-1,13))))</f>
        <v/>
      </c>
      <c r="P1856" s="1">
        <f>IF(ROW()&lt;$S$4+2,IF('XML a procesar'!A1855="",P1855,IF(MID('XML a procesar'!A1855,1,1)="&lt;",P1855,P1855+1)),P1855)</f>
        <v>1</v>
      </c>
    </row>
    <row r="1857" spans="1:16" x14ac:dyDescent="0.25">
      <c r="A1857" s="1" t="str">
        <f>IF('XML a procesar'!A1856&gt;0,'XML a procesar'!A1856,"")</f>
        <v/>
      </c>
      <c r="B1857" s="7">
        <f t="shared" ref="B1857:B1920" si="330">IF(ISERROR(FIND("/doi.org/",A1857,1)),0,1)</f>
        <v>0</v>
      </c>
      <c r="C1857" s="1">
        <f t="shared" ref="C1857:C1920" si="331">IF(LEFT(A1856,16)="&lt;contrib contrib",C1856+1,IF(LEFT(A1856,16)="&lt;/contrib-group&gt;",0,IF(LEFT(A1856,10)="&lt;/contrib&gt;",C1856,C1856)))</f>
        <v>0</v>
      </c>
      <c r="D1857" s="1">
        <f t="shared" ref="D1857:D1920" si="332">IF(AND(C1857&gt;0,LEFT(A1857,7)="&lt;email&gt;",ISNUMBER(SEARCH("@",A1857,1))),C1857,IF(LEFT(A1857,10)="&lt;alt-text&gt;",-1,0))</f>
        <v>0</v>
      </c>
      <c r="E1857" s="1">
        <f t="shared" ref="E1857:E1920" si="333">IF(D1857=0,E1856,E1856+1)</f>
        <v>0</v>
      </c>
      <c r="F1857" s="1" t="str">
        <f t="shared" ref="F1857:F1920" ca="1" si="334">INDIRECT(ADDRESS(ROW()+INDIRECT(ADDRESS(ROW()+E1857,5)),1))</f>
        <v/>
      </c>
      <c r="G1857" s="1">
        <f t="shared" ref="G1857:G1920" ca="1" si="335">IF(LEFT(F1857,7)="&lt;aff id",_xlfn.NUMBERVALUE(MID(F1857,13,LEN(F1857)-14)),IF(F1857="&lt;/aff&gt;",G1856+1,G1856))</f>
        <v>0</v>
      </c>
      <c r="H1857" s="1">
        <f ca="1">IF(AND(G1856&gt;0,G1857&gt;G1856,NOT(ISERROR(MATCH(G1856,D:D,0)))),H1856+1,H1856)</f>
        <v>0</v>
      </c>
      <c r="I1857" s="1">
        <f t="shared" ref="I1857:I1920" ca="1" si="336">INDIRECT(ADDRESS(ROW()-INDIRECT(ADDRESS(ROW()-H1857,8)),8))</f>
        <v>0</v>
      </c>
      <c r="J1857" s="7" t="str">
        <f t="shared" ref="J1857:J1920" ca="1" si="337">IF(J1856="Linea_para_MAIL_creada_por_LuXML","&lt;/aff&gt;",IF(I1857&gt;INDIRECT(ADDRESS(ROW()-I1857-1,8)),"Linea_para_MAIL_creada_por_LuXML",INDIRECT(ADDRESS(ROW()-I1857,6))))</f>
        <v/>
      </c>
      <c r="K1857" s="1" t="str">
        <f ca="1">IF(J1857="Linea_para_MAIL_creada_por_LuXML",IF(ISERROR(MATCH(INDIRECT(ADDRESS(ROW()-G1857,7)),D:D,0)),J1857,INDIRECT(ADDRESS(MATCH(INDIRECT(ADDRESS(ROW()-G1857,7)),D:D,0),1))),J1857)</f>
        <v/>
      </c>
      <c r="L1857" s="7">
        <f t="shared" ref="L1857:L1920" ca="1" si="338">IF(OR(MID(K1855,3,5)="page&gt;",MID(K1856,3,5)="page&gt;"),L1856,IF(OR(K1856="&lt;history&gt;",K1857="&lt;history&gt;"),L1856+1,L1856))</f>
        <v>0</v>
      </c>
      <c r="M1857" s="7" t="str">
        <f t="shared" ref="M1857:M1920" ca="1" si="339">IF(L1857&gt;L1856,IF(L1857=1,CONCATENATE("&lt;fpage&gt;",$S$10,"&lt;/fpage&gt;"),CONCATENATE("&lt;lpage&gt;",$S$10+1,"&lt;/lpage&gt;")),IF(ISERROR(INDIRECT(ADDRESS(ROW()-L1857,11),1)),"",INDIRECT(ADDRESS(ROW()-L1857,11),1)))</f>
        <v/>
      </c>
      <c r="N1857" s="7">
        <f t="shared" ref="N1857:N1920" ca="1" si="340">IF(N1856=-1,-1,IF(M1857="&lt;/counts&gt;",-1,IF(OR(LEFT(M1857,7)="&lt;fpage&gt;",LEFT(M1857,7)="&lt;lpage&gt;"),VALUE(MID(M1857,8,LEN(M1857)-15)),0)))</f>
        <v>0</v>
      </c>
      <c r="O1857" s="9" t="str">
        <f ca="1">IF(N1857&gt;-1,INDIRECT(ADDRESS(ROW(),13)),IF(N1857&lt;N1856,CONCATENATE("&lt;page-count count=",CHAR(34),1+LARGE(N:N,1)-LARGE(N:N,2),CHAR(34),"/&gt;"),INDIRECT(ADDRESS(ROW()-1,13))))</f>
        <v/>
      </c>
      <c r="P1857" s="1">
        <f>IF(ROW()&lt;$S$4+2,IF('XML a procesar'!A1856="",P1856,IF(MID('XML a procesar'!A1856,1,1)="&lt;",P1856,P1856+1)),P1856)</f>
        <v>1</v>
      </c>
    </row>
    <row r="1858" spans="1:16" x14ac:dyDescent="0.25">
      <c r="A1858" s="1" t="str">
        <f>IF('XML a procesar'!A1857&gt;0,'XML a procesar'!A1857,"")</f>
        <v/>
      </c>
      <c r="B1858" s="7">
        <f t="shared" si="330"/>
        <v>0</v>
      </c>
      <c r="C1858" s="1">
        <f t="shared" si="331"/>
        <v>0</v>
      </c>
      <c r="D1858" s="1">
        <f t="shared" si="332"/>
        <v>0</v>
      </c>
      <c r="E1858" s="1">
        <f t="shared" si="333"/>
        <v>0</v>
      </c>
      <c r="F1858" s="1" t="str">
        <f t="shared" ca="1" si="334"/>
        <v/>
      </c>
      <c r="G1858" s="1">
        <f t="shared" ca="1" si="335"/>
        <v>0</v>
      </c>
      <c r="H1858" s="1">
        <f ca="1">IF(AND(G1857&gt;0,G1858&gt;G1857,NOT(ISERROR(MATCH(G1857,D:D,0)))),H1857+1,H1857)</f>
        <v>0</v>
      </c>
      <c r="I1858" s="1">
        <f t="shared" ca="1" si="336"/>
        <v>0</v>
      </c>
      <c r="J1858" s="7" t="str">
        <f t="shared" ca="1" si="337"/>
        <v/>
      </c>
      <c r="K1858" s="1" t="str">
        <f ca="1">IF(J1858="Linea_para_MAIL_creada_por_LuXML",IF(ISERROR(MATCH(INDIRECT(ADDRESS(ROW()-G1858,7)),D:D,0)),J1858,INDIRECT(ADDRESS(MATCH(INDIRECT(ADDRESS(ROW()-G1858,7)),D:D,0),1))),J1858)</f>
        <v/>
      </c>
      <c r="L1858" s="7">
        <f t="shared" ca="1" si="338"/>
        <v>0</v>
      </c>
      <c r="M1858" s="7" t="str">
        <f t="shared" ca="1" si="339"/>
        <v/>
      </c>
      <c r="N1858" s="7">
        <f t="shared" ca="1" si="340"/>
        <v>0</v>
      </c>
      <c r="O1858" s="9" t="str">
        <f ca="1">IF(N1858&gt;-1,INDIRECT(ADDRESS(ROW(),13)),IF(N1858&lt;N1857,CONCATENATE("&lt;page-count count=",CHAR(34),1+LARGE(N:N,1)-LARGE(N:N,2),CHAR(34),"/&gt;"),INDIRECT(ADDRESS(ROW()-1,13))))</f>
        <v/>
      </c>
      <c r="P1858" s="1">
        <f>IF(ROW()&lt;$S$4+2,IF('XML a procesar'!A1857="",P1857,IF(MID('XML a procesar'!A1857,1,1)="&lt;",P1857,P1857+1)),P1857)</f>
        <v>1</v>
      </c>
    </row>
    <row r="1859" spans="1:16" x14ac:dyDescent="0.25">
      <c r="A1859" s="1" t="str">
        <f>IF('XML a procesar'!A1858&gt;0,'XML a procesar'!A1858,"")</f>
        <v/>
      </c>
      <c r="B1859" s="7">
        <f t="shared" si="330"/>
        <v>0</v>
      </c>
      <c r="C1859" s="1">
        <f t="shared" si="331"/>
        <v>0</v>
      </c>
      <c r="D1859" s="1">
        <f t="shared" si="332"/>
        <v>0</v>
      </c>
      <c r="E1859" s="1">
        <f t="shared" si="333"/>
        <v>0</v>
      </c>
      <c r="F1859" s="1" t="str">
        <f t="shared" ca="1" si="334"/>
        <v/>
      </c>
      <c r="G1859" s="1">
        <f t="shared" ca="1" si="335"/>
        <v>0</v>
      </c>
      <c r="H1859" s="1">
        <f ca="1">IF(AND(G1858&gt;0,G1859&gt;G1858,NOT(ISERROR(MATCH(G1858,D:D,0)))),H1858+1,H1858)</f>
        <v>0</v>
      </c>
      <c r="I1859" s="1">
        <f t="shared" ca="1" si="336"/>
        <v>0</v>
      </c>
      <c r="J1859" s="7" t="str">
        <f t="shared" ca="1" si="337"/>
        <v/>
      </c>
      <c r="K1859" s="1" t="str">
        <f ca="1">IF(J1859="Linea_para_MAIL_creada_por_LuXML",IF(ISERROR(MATCH(INDIRECT(ADDRESS(ROW()-G1859,7)),D:D,0)),J1859,INDIRECT(ADDRESS(MATCH(INDIRECT(ADDRESS(ROW()-G1859,7)),D:D,0),1))),J1859)</f>
        <v/>
      </c>
      <c r="L1859" s="7">
        <f t="shared" ca="1" si="338"/>
        <v>0</v>
      </c>
      <c r="M1859" s="7" t="str">
        <f t="shared" ca="1" si="339"/>
        <v/>
      </c>
      <c r="N1859" s="7">
        <f t="shared" ca="1" si="340"/>
        <v>0</v>
      </c>
      <c r="O1859" s="9" t="str">
        <f ca="1">IF(N1859&gt;-1,INDIRECT(ADDRESS(ROW(),13)),IF(N1859&lt;N1858,CONCATENATE("&lt;page-count count=",CHAR(34),1+LARGE(N:N,1)-LARGE(N:N,2),CHAR(34),"/&gt;"),INDIRECT(ADDRESS(ROW()-1,13))))</f>
        <v/>
      </c>
      <c r="P1859" s="1">
        <f>IF(ROW()&lt;$S$4+2,IF('XML a procesar'!A1858="",P1858,IF(MID('XML a procesar'!A1858,1,1)="&lt;",P1858,P1858+1)),P1858)</f>
        <v>1</v>
      </c>
    </row>
    <row r="1860" spans="1:16" x14ac:dyDescent="0.25">
      <c r="A1860" s="1" t="str">
        <f>IF('XML a procesar'!A1859&gt;0,'XML a procesar'!A1859,"")</f>
        <v/>
      </c>
      <c r="B1860" s="7">
        <f t="shared" si="330"/>
        <v>0</v>
      </c>
      <c r="C1860" s="1">
        <f t="shared" si="331"/>
        <v>0</v>
      </c>
      <c r="D1860" s="1">
        <f t="shared" si="332"/>
        <v>0</v>
      </c>
      <c r="E1860" s="1">
        <f t="shared" si="333"/>
        <v>0</v>
      </c>
      <c r="F1860" s="1" t="str">
        <f t="shared" ca="1" si="334"/>
        <v/>
      </c>
      <c r="G1860" s="1">
        <f t="shared" ca="1" si="335"/>
        <v>0</v>
      </c>
      <c r="H1860" s="1">
        <f ca="1">IF(AND(G1859&gt;0,G1860&gt;G1859,NOT(ISERROR(MATCH(G1859,D:D,0)))),H1859+1,H1859)</f>
        <v>0</v>
      </c>
      <c r="I1860" s="1">
        <f t="shared" ca="1" si="336"/>
        <v>0</v>
      </c>
      <c r="J1860" s="7" t="str">
        <f t="shared" ca="1" si="337"/>
        <v/>
      </c>
      <c r="K1860" s="1" t="str">
        <f ca="1">IF(J1860="Linea_para_MAIL_creada_por_LuXML",IF(ISERROR(MATCH(INDIRECT(ADDRESS(ROW()-G1860,7)),D:D,0)),J1860,INDIRECT(ADDRESS(MATCH(INDIRECT(ADDRESS(ROW()-G1860,7)),D:D,0),1))),J1860)</f>
        <v/>
      </c>
      <c r="L1860" s="7">
        <f t="shared" ca="1" si="338"/>
        <v>0</v>
      </c>
      <c r="M1860" s="7" t="str">
        <f t="shared" ca="1" si="339"/>
        <v/>
      </c>
      <c r="N1860" s="7">
        <f t="shared" ca="1" si="340"/>
        <v>0</v>
      </c>
      <c r="O1860" s="9" t="str">
        <f ca="1">IF(N1860&gt;-1,INDIRECT(ADDRESS(ROW(),13)),IF(N1860&lt;N1859,CONCATENATE("&lt;page-count count=",CHAR(34),1+LARGE(N:N,1)-LARGE(N:N,2),CHAR(34),"/&gt;"),INDIRECT(ADDRESS(ROW()-1,13))))</f>
        <v/>
      </c>
      <c r="P1860" s="1">
        <f>IF(ROW()&lt;$S$4+2,IF('XML a procesar'!A1859="",P1859,IF(MID('XML a procesar'!A1859,1,1)="&lt;",P1859,P1859+1)),P1859)</f>
        <v>1</v>
      </c>
    </row>
    <row r="1861" spans="1:16" x14ac:dyDescent="0.25">
      <c r="A1861" s="1" t="str">
        <f>IF('XML a procesar'!A1860&gt;0,'XML a procesar'!A1860,"")</f>
        <v/>
      </c>
      <c r="B1861" s="7">
        <f t="shared" si="330"/>
        <v>0</v>
      </c>
      <c r="C1861" s="1">
        <f t="shared" si="331"/>
        <v>0</v>
      </c>
      <c r="D1861" s="1">
        <f t="shared" si="332"/>
        <v>0</v>
      </c>
      <c r="E1861" s="1">
        <f t="shared" si="333"/>
        <v>0</v>
      </c>
      <c r="F1861" s="1" t="str">
        <f t="shared" ca="1" si="334"/>
        <v/>
      </c>
      <c r="G1861" s="1">
        <f t="shared" ca="1" si="335"/>
        <v>0</v>
      </c>
      <c r="H1861" s="1">
        <f ca="1">IF(AND(G1860&gt;0,G1861&gt;G1860,NOT(ISERROR(MATCH(G1860,D:D,0)))),H1860+1,H1860)</f>
        <v>0</v>
      </c>
      <c r="I1861" s="1">
        <f t="shared" ca="1" si="336"/>
        <v>0</v>
      </c>
      <c r="J1861" s="7" t="str">
        <f t="shared" ca="1" si="337"/>
        <v/>
      </c>
      <c r="K1861" s="1" t="str">
        <f ca="1">IF(J1861="Linea_para_MAIL_creada_por_LuXML",IF(ISERROR(MATCH(INDIRECT(ADDRESS(ROW()-G1861,7)),D:D,0)),J1861,INDIRECT(ADDRESS(MATCH(INDIRECT(ADDRESS(ROW()-G1861,7)),D:D,0),1))),J1861)</f>
        <v/>
      </c>
      <c r="L1861" s="7">
        <f t="shared" ca="1" si="338"/>
        <v>0</v>
      </c>
      <c r="M1861" s="7" t="str">
        <f t="shared" ca="1" si="339"/>
        <v/>
      </c>
      <c r="N1861" s="7">
        <f t="shared" ca="1" si="340"/>
        <v>0</v>
      </c>
      <c r="O1861" s="9" t="str">
        <f ca="1">IF(N1861&gt;-1,INDIRECT(ADDRESS(ROW(),13)),IF(N1861&lt;N1860,CONCATENATE("&lt;page-count count=",CHAR(34),1+LARGE(N:N,1)-LARGE(N:N,2),CHAR(34),"/&gt;"),INDIRECT(ADDRESS(ROW()-1,13))))</f>
        <v/>
      </c>
      <c r="P1861" s="1">
        <f>IF(ROW()&lt;$S$4+2,IF('XML a procesar'!A1860="",P1860,IF(MID('XML a procesar'!A1860,1,1)="&lt;",P1860,P1860+1)),P1860)</f>
        <v>1</v>
      </c>
    </row>
    <row r="1862" spans="1:16" x14ac:dyDescent="0.25">
      <c r="A1862" s="1" t="str">
        <f>IF('XML a procesar'!A1861&gt;0,'XML a procesar'!A1861,"")</f>
        <v/>
      </c>
      <c r="B1862" s="7">
        <f t="shared" si="330"/>
        <v>0</v>
      </c>
      <c r="C1862" s="1">
        <f t="shared" si="331"/>
        <v>0</v>
      </c>
      <c r="D1862" s="1">
        <f t="shared" si="332"/>
        <v>0</v>
      </c>
      <c r="E1862" s="1">
        <f t="shared" si="333"/>
        <v>0</v>
      </c>
      <c r="F1862" s="1" t="str">
        <f t="shared" ca="1" si="334"/>
        <v/>
      </c>
      <c r="G1862" s="1">
        <f t="shared" ca="1" si="335"/>
        <v>0</v>
      </c>
      <c r="H1862" s="1">
        <f ca="1">IF(AND(G1861&gt;0,G1862&gt;G1861,NOT(ISERROR(MATCH(G1861,D:D,0)))),H1861+1,H1861)</f>
        <v>0</v>
      </c>
      <c r="I1862" s="1">
        <f t="shared" ca="1" si="336"/>
        <v>0</v>
      </c>
      <c r="J1862" s="7" t="str">
        <f t="shared" ca="1" si="337"/>
        <v/>
      </c>
      <c r="K1862" s="1" t="str">
        <f ca="1">IF(J1862="Linea_para_MAIL_creada_por_LuXML",IF(ISERROR(MATCH(INDIRECT(ADDRESS(ROW()-G1862,7)),D:D,0)),J1862,INDIRECT(ADDRESS(MATCH(INDIRECT(ADDRESS(ROW()-G1862,7)),D:D,0),1))),J1862)</f>
        <v/>
      </c>
      <c r="L1862" s="7">
        <f t="shared" ca="1" si="338"/>
        <v>0</v>
      </c>
      <c r="M1862" s="7" t="str">
        <f t="shared" ca="1" si="339"/>
        <v/>
      </c>
      <c r="N1862" s="7">
        <f t="shared" ca="1" si="340"/>
        <v>0</v>
      </c>
      <c r="O1862" s="9" t="str">
        <f ca="1">IF(N1862&gt;-1,INDIRECT(ADDRESS(ROW(),13)),IF(N1862&lt;N1861,CONCATENATE("&lt;page-count count=",CHAR(34),1+LARGE(N:N,1)-LARGE(N:N,2),CHAR(34),"/&gt;"),INDIRECT(ADDRESS(ROW()-1,13))))</f>
        <v/>
      </c>
      <c r="P1862" s="1">
        <f>IF(ROW()&lt;$S$4+2,IF('XML a procesar'!A1861="",P1861,IF(MID('XML a procesar'!A1861,1,1)="&lt;",P1861,P1861+1)),P1861)</f>
        <v>1</v>
      </c>
    </row>
    <row r="1863" spans="1:16" x14ac:dyDescent="0.25">
      <c r="A1863" s="1" t="str">
        <f>IF('XML a procesar'!A1862&gt;0,'XML a procesar'!A1862,"")</f>
        <v/>
      </c>
      <c r="B1863" s="7">
        <f t="shared" si="330"/>
        <v>0</v>
      </c>
      <c r="C1863" s="1">
        <f t="shared" si="331"/>
        <v>0</v>
      </c>
      <c r="D1863" s="1">
        <f t="shared" si="332"/>
        <v>0</v>
      </c>
      <c r="E1863" s="1">
        <f t="shared" si="333"/>
        <v>0</v>
      </c>
      <c r="F1863" s="1" t="str">
        <f t="shared" ca="1" si="334"/>
        <v/>
      </c>
      <c r="G1863" s="1">
        <f t="shared" ca="1" si="335"/>
        <v>0</v>
      </c>
      <c r="H1863" s="1">
        <f ca="1">IF(AND(G1862&gt;0,G1863&gt;G1862,NOT(ISERROR(MATCH(G1862,D:D,0)))),H1862+1,H1862)</f>
        <v>0</v>
      </c>
      <c r="I1863" s="1">
        <f t="shared" ca="1" si="336"/>
        <v>0</v>
      </c>
      <c r="J1863" s="7" t="str">
        <f t="shared" ca="1" si="337"/>
        <v/>
      </c>
      <c r="K1863" s="1" t="str">
        <f ca="1">IF(J1863="Linea_para_MAIL_creada_por_LuXML",IF(ISERROR(MATCH(INDIRECT(ADDRESS(ROW()-G1863,7)),D:D,0)),J1863,INDIRECT(ADDRESS(MATCH(INDIRECT(ADDRESS(ROW()-G1863,7)),D:D,0),1))),J1863)</f>
        <v/>
      </c>
      <c r="L1863" s="7">
        <f t="shared" ca="1" si="338"/>
        <v>0</v>
      </c>
      <c r="M1863" s="7" t="str">
        <f t="shared" ca="1" si="339"/>
        <v/>
      </c>
      <c r="N1863" s="7">
        <f t="shared" ca="1" si="340"/>
        <v>0</v>
      </c>
      <c r="O1863" s="9" t="str">
        <f ca="1">IF(N1863&gt;-1,INDIRECT(ADDRESS(ROW(),13)),IF(N1863&lt;N1862,CONCATENATE("&lt;page-count count=",CHAR(34),1+LARGE(N:N,1)-LARGE(N:N,2),CHAR(34),"/&gt;"),INDIRECT(ADDRESS(ROW()-1,13))))</f>
        <v/>
      </c>
      <c r="P1863" s="1">
        <f>IF(ROW()&lt;$S$4+2,IF('XML a procesar'!A1862="",P1862,IF(MID('XML a procesar'!A1862,1,1)="&lt;",P1862,P1862+1)),P1862)</f>
        <v>1</v>
      </c>
    </row>
    <row r="1864" spans="1:16" x14ac:dyDescent="0.25">
      <c r="A1864" s="1" t="str">
        <f>IF('XML a procesar'!A1863&gt;0,'XML a procesar'!A1863,"")</f>
        <v/>
      </c>
      <c r="B1864" s="7">
        <f t="shared" si="330"/>
        <v>0</v>
      </c>
      <c r="C1864" s="1">
        <f t="shared" si="331"/>
        <v>0</v>
      </c>
      <c r="D1864" s="1">
        <f t="shared" si="332"/>
        <v>0</v>
      </c>
      <c r="E1864" s="1">
        <f t="shared" si="333"/>
        <v>0</v>
      </c>
      <c r="F1864" s="1" t="str">
        <f t="shared" ca="1" si="334"/>
        <v/>
      </c>
      <c r="G1864" s="1">
        <f t="shared" ca="1" si="335"/>
        <v>0</v>
      </c>
      <c r="H1864" s="1">
        <f ca="1">IF(AND(G1863&gt;0,G1864&gt;G1863,NOT(ISERROR(MATCH(G1863,D:D,0)))),H1863+1,H1863)</f>
        <v>0</v>
      </c>
      <c r="I1864" s="1">
        <f t="shared" ca="1" si="336"/>
        <v>0</v>
      </c>
      <c r="J1864" s="7" t="str">
        <f t="shared" ca="1" si="337"/>
        <v/>
      </c>
      <c r="K1864" s="1" t="str">
        <f ca="1">IF(J1864="Linea_para_MAIL_creada_por_LuXML",IF(ISERROR(MATCH(INDIRECT(ADDRESS(ROW()-G1864,7)),D:D,0)),J1864,INDIRECT(ADDRESS(MATCH(INDIRECT(ADDRESS(ROW()-G1864,7)),D:D,0),1))),J1864)</f>
        <v/>
      </c>
      <c r="L1864" s="7">
        <f t="shared" ca="1" si="338"/>
        <v>0</v>
      </c>
      <c r="M1864" s="7" t="str">
        <f t="shared" ca="1" si="339"/>
        <v/>
      </c>
      <c r="N1864" s="7">
        <f t="shared" ca="1" si="340"/>
        <v>0</v>
      </c>
      <c r="O1864" s="9" t="str">
        <f ca="1">IF(N1864&gt;-1,INDIRECT(ADDRESS(ROW(),13)),IF(N1864&lt;N1863,CONCATENATE("&lt;page-count count=",CHAR(34),1+LARGE(N:N,1)-LARGE(N:N,2),CHAR(34),"/&gt;"),INDIRECT(ADDRESS(ROW()-1,13))))</f>
        <v/>
      </c>
      <c r="P1864" s="1">
        <f>IF(ROW()&lt;$S$4+2,IF('XML a procesar'!A1863="",P1863,IF(MID('XML a procesar'!A1863,1,1)="&lt;",P1863,P1863+1)),P1863)</f>
        <v>1</v>
      </c>
    </row>
    <row r="1865" spans="1:16" x14ac:dyDescent="0.25">
      <c r="A1865" s="1" t="str">
        <f>IF('XML a procesar'!A1864&gt;0,'XML a procesar'!A1864,"")</f>
        <v/>
      </c>
      <c r="B1865" s="7">
        <f t="shared" si="330"/>
        <v>0</v>
      </c>
      <c r="C1865" s="1">
        <f t="shared" si="331"/>
        <v>0</v>
      </c>
      <c r="D1865" s="1">
        <f t="shared" si="332"/>
        <v>0</v>
      </c>
      <c r="E1865" s="1">
        <f t="shared" si="333"/>
        <v>0</v>
      </c>
      <c r="F1865" s="1" t="str">
        <f t="shared" ca="1" si="334"/>
        <v/>
      </c>
      <c r="G1865" s="1">
        <f t="shared" ca="1" si="335"/>
        <v>0</v>
      </c>
      <c r="H1865" s="1">
        <f ca="1">IF(AND(G1864&gt;0,G1865&gt;G1864,NOT(ISERROR(MATCH(G1864,D:D,0)))),H1864+1,H1864)</f>
        <v>0</v>
      </c>
      <c r="I1865" s="1">
        <f t="shared" ca="1" si="336"/>
        <v>0</v>
      </c>
      <c r="J1865" s="7" t="str">
        <f t="shared" ca="1" si="337"/>
        <v/>
      </c>
      <c r="K1865" s="1" t="str">
        <f ca="1">IF(J1865="Linea_para_MAIL_creada_por_LuXML",IF(ISERROR(MATCH(INDIRECT(ADDRESS(ROW()-G1865,7)),D:D,0)),J1865,INDIRECT(ADDRESS(MATCH(INDIRECT(ADDRESS(ROW()-G1865,7)),D:D,0),1))),J1865)</f>
        <v/>
      </c>
      <c r="L1865" s="7">
        <f t="shared" ca="1" si="338"/>
        <v>0</v>
      </c>
      <c r="M1865" s="7" t="str">
        <f t="shared" ca="1" si="339"/>
        <v/>
      </c>
      <c r="N1865" s="7">
        <f t="shared" ca="1" si="340"/>
        <v>0</v>
      </c>
      <c r="O1865" s="9" t="str">
        <f ca="1">IF(N1865&gt;-1,INDIRECT(ADDRESS(ROW(),13)),IF(N1865&lt;N1864,CONCATENATE("&lt;page-count count=",CHAR(34),1+LARGE(N:N,1)-LARGE(N:N,2),CHAR(34),"/&gt;"),INDIRECT(ADDRESS(ROW()-1,13))))</f>
        <v/>
      </c>
      <c r="P1865" s="1">
        <f>IF(ROW()&lt;$S$4+2,IF('XML a procesar'!A1864="",P1864,IF(MID('XML a procesar'!A1864,1,1)="&lt;",P1864,P1864+1)),P1864)</f>
        <v>1</v>
      </c>
    </row>
    <row r="1866" spans="1:16" x14ac:dyDescent="0.25">
      <c r="A1866" s="1" t="str">
        <f>IF('XML a procesar'!A1865&gt;0,'XML a procesar'!A1865,"")</f>
        <v/>
      </c>
      <c r="B1866" s="7">
        <f t="shared" si="330"/>
        <v>0</v>
      </c>
      <c r="C1866" s="1">
        <f t="shared" si="331"/>
        <v>0</v>
      </c>
      <c r="D1866" s="1">
        <f t="shared" si="332"/>
        <v>0</v>
      </c>
      <c r="E1866" s="1">
        <f t="shared" si="333"/>
        <v>0</v>
      </c>
      <c r="F1866" s="1" t="str">
        <f t="shared" ca="1" si="334"/>
        <v/>
      </c>
      <c r="G1866" s="1">
        <f t="shared" ca="1" si="335"/>
        <v>0</v>
      </c>
      <c r="H1866" s="1">
        <f ca="1">IF(AND(G1865&gt;0,G1866&gt;G1865,NOT(ISERROR(MATCH(G1865,D:D,0)))),H1865+1,H1865)</f>
        <v>0</v>
      </c>
      <c r="I1866" s="1">
        <f t="shared" ca="1" si="336"/>
        <v>0</v>
      </c>
      <c r="J1866" s="7" t="str">
        <f t="shared" ca="1" si="337"/>
        <v/>
      </c>
      <c r="K1866" s="1" t="str">
        <f ca="1">IF(J1866="Linea_para_MAIL_creada_por_LuXML",IF(ISERROR(MATCH(INDIRECT(ADDRESS(ROW()-G1866,7)),D:D,0)),J1866,INDIRECT(ADDRESS(MATCH(INDIRECT(ADDRESS(ROW()-G1866,7)),D:D,0),1))),J1866)</f>
        <v/>
      </c>
      <c r="L1866" s="7">
        <f t="shared" ca="1" si="338"/>
        <v>0</v>
      </c>
      <c r="M1866" s="7" t="str">
        <f t="shared" ca="1" si="339"/>
        <v/>
      </c>
      <c r="N1866" s="7">
        <f t="shared" ca="1" si="340"/>
        <v>0</v>
      </c>
      <c r="O1866" s="9" t="str">
        <f ca="1">IF(N1866&gt;-1,INDIRECT(ADDRESS(ROW(),13)),IF(N1866&lt;N1865,CONCATENATE("&lt;page-count count=",CHAR(34),1+LARGE(N:N,1)-LARGE(N:N,2),CHAR(34),"/&gt;"),INDIRECT(ADDRESS(ROW()-1,13))))</f>
        <v/>
      </c>
      <c r="P1866" s="1">
        <f>IF(ROW()&lt;$S$4+2,IF('XML a procesar'!A1865="",P1865,IF(MID('XML a procesar'!A1865,1,1)="&lt;",P1865,P1865+1)),P1865)</f>
        <v>1</v>
      </c>
    </row>
    <row r="1867" spans="1:16" x14ac:dyDescent="0.25">
      <c r="A1867" s="1" t="str">
        <f>IF('XML a procesar'!A1866&gt;0,'XML a procesar'!A1866,"")</f>
        <v/>
      </c>
      <c r="B1867" s="7">
        <f t="shared" si="330"/>
        <v>0</v>
      </c>
      <c r="C1867" s="1">
        <f t="shared" si="331"/>
        <v>0</v>
      </c>
      <c r="D1867" s="1">
        <f t="shared" si="332"/>
        <v>0</v>
      </c>
      <c r="E1867" s="1">
        <f t="shared" si="333"/>
        <v>0</v>
      </c>
      <c r="F1867" s="1" t="str">
        <f t="shared" ca="1" si="334"/>
        <v/>
      </c>
      <c r="G1867" s="1">
        <f t="shared" ca="1" si="335"/>
        <v>0</v>
      </c>
      <c r="H1867" s="1">
        <f ca="1">IF(AND(G1866&gt;0,G1867&gt;G1866,NOT(ISERROR(MATCH(G1866,D:D,0)))),H1866+1,H1866)</f>
        <v>0</v>
      </c>
      <c r="I1867" s="1">
        <f t="shared" ca="1" si="336"/>
        <v>0</v>
      </c>
      <c r="J1867" s="7" t="str">
        <f t="shared" ca="1" si="337"/>
        <v/>
      </c>
      <c r="K1867" s="1" t="str">
        <f ca="1">IF(J1867="Linea_para_MAIL_creada_por_LuXML",IF(ISERROR(MATCH(INDIRECT(ADDRESS(ROW()-G1867,7)),D:D,0)),J1867,INDIRECT(ADDRESS(MATCH(INDIRECT(ADDRESS(ROW()-G1867,7)),D:D,0),1))),J1867)</f>
        <v/>
      </c>
      <c r="L1867" s="7">
        <f t="shared" ca="1" si="338"/>
        <v>0</v>
      </c>
      <c r="M1867" s="7" t="str">
        <f t="shared" ca="1" si="339"/>
        <v/>
      </c>
      <c r="N1867" s="7">
        <f t="shared" ca="1" si="340"/>
        <v>0</v>
      </c>
      <c r="O1867" s="9" t="str">
        <f ca="1">IF(N1867&gt;-1,INDIRECT(ADDRESS(ROW(),13)),IF(N1867&lt;N1866,CONCATENATE("&lt;page-count count=",CHAR(34),1+LARGE(N:N,1)-LARGE(N:N,2),CHAR(34),"/&gt;"),INDIRECT(ADDRESS(ROW()-1,13))))</f>
        <v/>
      </c>
      <c r="P1867" s="1">
        <f>IF(ROW()&lt;$S$4+2,IF('XML a procesar'!A1866="",P1866,IF(MID('XML a procesar'!A1866,1,1)="&lt;",P1866,P1866+1)),P1866)</f>
        <v>1</v>
      </c>
    </row>
    <row r="1868" spans="1:16" x14ac:dyDescent="0.25">
      <c r="A1868" s="1" t="str">
        <f>IF('XML a procesar'!A1867&gt;0,'XML a procesar'!A1867,"")</f>
        <v/>
      </c>
      <c r="B1868" s="7">
        <f t="shared" si="330"/>
        <v>0</v>
      </c>
      <c r="C1868" s="1">
        <f t="shared" si="331"/>
        <v>0</v>
      </c>
      <c r="D1868" s="1">
        <f t="shared" si="332"/>
        <v>0</v>
      </c>
      <c r="E1868" s="1">
        <f t="shared" si="333"/>
        <v>0</v>
      </c>
      <c r="F1868" s="1" t="str">
        <f t="shared" ca="1" si="334"/>
        <v/>
      </c>
      <c r="G1868" s="1">
        <f t="shared" ca="1" si="335"/>
        <v>0</v>
      </c>
      <c r="H1868" s="1">
        <f ca="1">IF(AND(G1867&gt;0,G1868&gt;G1867,NOT(ISERROR(MATCH(G1867,D:D,0)))),H1867+1,H1867)</f>
        <v>0</v>
      </c>
      <c r="I1868" s="1">
        <f t="shared" ca="1" si="336"/>
        <v>0</v>
      </c>
      <c r="J1868" s="7" t="str">
        <f t="shared" ca="1" si="337"/>
        <v/>
      </c>
      <c r="K1868" s="1" t="str">
        <f ca="1">IF(J1868="Linea_para_MAIL_creada_por_LuXML",IF(ISERROR(MATCH(INDIRECT(ADDRESS(ROW()-G1868,7)),D:D,0)),J1868,INDIRECT(ADDRESS(MATCH(INDIRECT(ADDRESS(ROW()-G1868,7)),D:D,0),1))),J1868)</f>
        <v/>
      </c>
      <c r="L1868" s="7">
        <f t="shared" ca="1" si="338"/>
        <v>0</v>
      </c>
      <c r="M1868" s="7" t="str">
        <f t="shared" ca="1" si="339"/>
        <v/>
      </c>
      <c r="N1868" s="7">
        <f t="shared" ca="1" si="340"/>
        <v>0</v>
      </c>
      <c r="O1868" s="9" t="str">
        <f ca="1">IF(N1868&gt;-1,INDIRECT(ADDRESS(ROW(),13)),IF(N1868&lt;N1867,CONCATENATE("&lt;page-count count=",CHAR(34),1+LARGE(N:N,1)-LARGE(N:N,2),CHAR(34),"/&gt;"),INDIRECT(ADDRESS(ROW()-1,13))))</f>
        <v/>
      </c>
      <c r="P1868" s="1">
        <f>IF(ROW()&lt;$S$4+2,IF('XML a procesar'!A1867="",P1867,IF(MID('XML a procesar'!A1867,1,1)="&lt;",P1867,P1867+1)),P1867)</f>
        <v>1</v>
      </c>
    </row>
    <row r="1869" spans="1:16" x14ac:dyDescent="0.25">
      <c r="A1869" s="1" t="str">
        <f>IF('XML a procesar'!A1868&gt;0,'XML a procesar'!A1868,"")</f>
        <v/>
      </c>
      <c r="B1869" s="7">
        <f t="shared" si="330"/>
        <v>0</v>
      </c>
      <c r="C1869" s="1">
        <f t="shared" si="331"/>
        <v>0</v>
      </c>
      <c r="D1869" s="1">
        <f t="shared" si="332"/>
        <v>0</v>
      </c>
      <c r="E1869" s="1">
        <f t="shared" si="333"/>
        <v>0</v>
      </c>
      <c r="F1869" s="1" t="str">
        <f t="shared" ca="1" si="334"/>
        <v/>
      </c>
      <c r="G1869" s="1">
        <f t="shared" ca="1" si="335"/>
        <v>0</v>
      </c>
      <c r="H1869" s="1">
        <f ca="1">IF(AND(G1868&gt;0,G1869&gt;G1868,NOT(ISERROR(MATCH(G1868,D:D,0)))),H1868+1,H1868)</f>
        <v>0</v>
      </c>
      <c r="I1869" s="1">
        <f t="shared" ca="1" si="336"/>
        <v>0</v>
      </c>
      <c r="J1869" s="7" t="str">
        <f t="shared" ca="1" si="337"/>
        <v/>
      </c>
      <c r="K1869" s="1" t="str">
        <f ca="1">IF(J1869="Linea_para_MAIL_creada_por_LuXML",IF(ISERROR(MATCH(INDIRECT(ADDRESS(ROW()-G1869,7)),D:D,0)),J1869,INDIRECT(ADDRESS(MATCH(INDIRECT(ADDRESS(ROW()-G1869,7)),D:D,0),1))),J1869)</f>
        <v/>
      </c>
      <c r="L1869" s="7">
        <f t="shared" ca="1" si="338"/>
        <v>0</v>
      </c>
      <c r="M1869" s="7" t="str">
        <f t="shared" ca="1" si="339"/>
        <v/>
      </c>
      <c r="N1869" s="7">
        <f t="shared" ca="1" si="340"/>
        <v>0</v>
      </c>
      <c r="O1869" s="9" t="str">
        <f ca="1">IF(N1869&gt;-1,INDIRECT(ADDRESS(ROW(),13)),IF(N1869&lt;N1868,CONCATENATE("&lt;page-count count=",CHAR(34),1+LARGE(N:N,1)-LARGE(N:N,2),CHAR(34),"/&gt;"),INDIRECT(ADDRESS(ROW()-1,13))))</f>
        <v/>
      </c>
      <c r="P1869" s="1">
        <f>IF(ROW()&lt;$S$4+2,IF('XML a procesar'!A1868="",P1868,IF(MID('XML a procesar'!A1868,1,1)="&lt;",P1868,P1868+1)),P1868)</f>
        <v>1</v>
      </c>
    </row>
    <row r="1870" spans="1:16" x14ac:dyDescent="0.25">
      <c r="A1870" s="1" t="str">
        <f>IF('XML a procesar'!A1869&gt;0,'XML a procesar'!A1869,"")</f>
        <v/>
      </c>
      <c r="B1870" s="7">
        <f t="shared" si="330"/>
        <v>0</v>
      </c>
      <c r="C1870" s="1">
        <f t="shared" si="331"/>
        <v>0</v>
      </c>
      <c r="D1870" s="1">
        <f t="shared" si="332"/>
        <v>0</v>
      </c>
      <c r="E1870" s="1">
        <f t="shared" si="333"/>
        <v>0</v>
      </c>
      <c r="F1870" s="1" t="str">
        <f t="shared" ca="1" si="334"/>
        <v/>
      </c>
      <c r="G1870" s="1">
        <f t="shared" ca="1" si="335"/>
        <v>0</v>
      </c>
      <c r="H1870" s="1">
        <f ca="1">IF(AND(G1869&gt;0,G1870&gt;G1869,NOT(ISERROR(MATCH(G1869,D:D,0)))),H1869+1,H1869)</f>
        <v>0</v>
      </c>
      <c r="I1870" s="1">
        <f t="shared" ca="1" si="336"/>
        <v>0</v>
      </c>
      <c r="J1870" s="7" t="str">
        <f t="shared" ca="1" si="337"/>
        <v/>
      </c>
      <c r="K1870" s="1" t="str">
        <f ca="1">IF(J1870="Linea_para_MAIL_creada_por_LuXML",IF(ISERROR(MATCH(INDIRECT(ADDRESS(ROW()-G1870,7)),D:D,0)),J1870,INDIRECT(ADDRESS(MATCH(INDIRECT(ADDRESS(ROW()-G1870,7)),D:D,0),1))),J1870)</f>
        <v/>
      </c>
      <c r="L1870" s="7">
        <f t="shared" ca="1" si="338"/>
        <v>0</v>
      </c>
      <c r="M1870" s="7" t="str">
        <f t="shared" ca="1" si="339"/>
        <v/>
      </c>
      <c r="N1870" s="7">
        <f t="shared" ca="1" si="340"/>
        <v>0</v>
      </c>
      <c r="O1870" s="9" t="str">
        <f ca="1">IF(N1870&gt;-1,INDIRECT(ADDRESS(ROW(),13)),IF(N1870&lt;N1869,CONCATENATE("&lt;page-count count=",CHAR(34),1+LARGE(N:N,1)-LARGE(N:N,2),CHAR(34),"/&gt;"),INDIRECT(ADDRESS(ROW()-1,13))))</f>
        <v/>
      </c>
      <c r="P1870" s="1">
        <f>IF(ROW()&lt;$S$4+2,IF('XML a procesar'!A1869="",P1869,IF(MID('XML a procesar'!A1869,1,1)="&lt;",P1869,P1869+1)),P1869)</f>
        <v>1</v>
      </c>
    </row>
    <row r="1871" spans="1:16" x14ac:dyDescent="0.25">
      <c r="A1871" s="1" t="str">
        <f>IF('XML a procesar'!A1870&gt;0,'XML a procesar'!A1870,"")</f>
        <v/>
      </c>
      <c r="B1871" s="7">
        <f t="shared" si="330"/>
        <v>0</v>
      </c>
      <c r="C1871" s="1">
        <f t="shared" si="331"/>
        <v>0</v>
      </c>
      <c r="D1871" s="1">
        <f t="shared" si="332"/>
        <v>0</v>
      </c>
      <c r="E1871" s="1">
        <f t="shared" si="333"/>
        <v>0</v>
      </c>
      <c r="F1871" s="1" t="str">
        <f t="shared" ca="1" si="334"/>
        <v/>
      </c>
      <c r="G1871" s="1">
        <f t="shared" ca="1" si="335"/>
        <v>0</v>
      </c>
      <c r="H1871" s="1">
        <f ca="1">IF(AND(G1870&gt;0,G1871&gt;G1870,NOT(ISERROR(MATCH(G1870,D:D,0)))),H1870+1,H1870)</f>
        <v>0</v>
      </c>
      <c r="I1871" s="1">
        <f t="shared" ca="1" si="336"/>
        <v>0</v>
      </c>
      <c r="J1871" s="7" t="str">
        <f t="shared" ca="1" si="337"/>
        <v/>
      </c>
      <c r="K1871" s="1" t="str">
        <f ca="1">IF(J1871="Linea_para_MAIL_creada_por_LuXML",IF(ISERROR(MATCH(INDIRECT(ADDRESS(ROW()-G1871,7)),D:D,0)),J1871,INDIRECT(ADDRESS(MATCH(INDIRECT(ADDRESS(ROW()-G1871,7)),D:D,0),1))),J1871)</f>
        <v/>
      </c>
      <c r="L1871" s="7">
        <f t="shared" ca="1" si="338"/>
        <v>0</v>
      </c>
      <c r="M1871" s="7" t="str">
        <f t="shared" ca="1" si="339"/>
        <v/>
      </c>
      <c r="N1871" s="7">
        <f t="shared" ca="1" si="340"/>
        <v>0</v>
      </c>
      <c r="O1871" s="9" t="str">
        <f ca="1">IF(N1871&gt;-1,INDIRECT(ADDRESS(ROW(),13)),IF(N1871&lt;N1870,CONCATENATE("&lt;page-count count=",CHAR(34),1+LARGE(N:N,1)-LARGE(N:N,2),CHAR(34),"/&gt;"),INDIRECT(ADDRESS(ROW()-1,13))))</f>
        <v/>
      </c>
      <c r="P1871" s="1">
        <f>IF(ROW()&lt;$S$4+2,IF('XML a procesar'!A1870="",P1870,IF(MID('XML a procesar'!A1870,1,1)="&lt;",P1870,P1870+1)),P1870)</f>
        <v>1</v>
      </c>
    </row>
    <row r="1872" spans="1:16" x14ac:dyDescent="0.25">
      <c r="A1872" s="1" t="str">
        <f>IF('XML a procesar'!A1871&gt;0,'XML a procesar'!A1871,"")</f>
        <v/>
      </c>
      <c r="B1872" s="7">
        <f t="shared" si="330"/>
        <v>0</v>
      </c>
      <c r="C1872" s="1">
        <f t="shared" si="331"/>
        <v>0</v>
      </c>
      <c r="D1872" s="1">
        <f t="shared" si="332"/>
        <v>0</v>
      </c>
      <c r="E1872" s="1">
        <f t="shared" si="333"/>
        <v>0</v>
      </c>
      <c r="F1872" s="1" t="str">
        <f t="shared" ca="1" si="334"/>
        <v/>
      </c>
      <c r="G1872" s="1">
        <f t="shared" ca="1" si="335"/>
        <v>0</v>
      </c>
      <c r="H1872" s="1">
        <f ca="1">IF(AND(G1871&gt;0,G1872&gt;G1871,NOT(ISERROR(MATCH(G1871,D:D,0)))),H1871+1,H1871)</f>
        <v>0</v>
      </c>
      <c r="I1872" s="1">
        <f t="shared" ca="1" si="336"/>
        <v>0</v>
      </c>
      <c r="J1872" s="7" t="str">
        <f t="shared" ca="1" si="337"/>
        <v/>
      </c>
      <c r="K1872" s="1" t="str">
        <f ca="1">IF(J1872="Linea_para_MAIL_creada_por_LuXML",IF(ISERROR(MATCH(INDIRECT(ADDRESS(ROW()-G1872,7)),D:D,0)),J1872,INDIRECT(ADDRESS(MATCH(INDIRECT(ADDRESS(ROW()-G1872,7)),D:D,0),1))),J1872)</f>
        <v/>
      </c>
      <c r="L1872" s="7">
        <f t="shared" ca="1" si="338"/>
        <v>0</v>
      </c>
      <c r="M1872" s="7" t="str">
        <f t="shared" ca="1" si="339"/>
        <v/>
      </c>
      <c r="N1872" s="7">
        <f t="shared" ca="1" si="340"/>
        <v>0</v>
      </c>
      <c r="O1872" s="9" t="str">
        <f ca="1">IF(N1872&gt;-1,INDIRECT(ADDRESS(ROW(),13)),IF(N1872&lt;N1871,CONCATENATE("&lt;page-count count=",CHAR(34),1+LARGE(N:N,1)-LARGE(N:N,2),CHAR(34),"/&gt;"),INDIRECT(ADDRESS(ROW()-1,13))))</f>
        <v/>
      </c>
      <c r="P1872" s="1">
        <f>IF(ROW()&lt;$S$4+2,IF('XML a procesar'!A1871="",P1871,IF(MID('XML a procesar'!A1871,1,1)="&lt;",P1871,P1871+1)),P1871)</f>
        <v>1</v>
      </c>
    </row>
    <row r="1873" spans="1:16" x14ac:dyDescent="0.25">
      <c r="A1873" s="1" t="str">
        <f>IF('XML a procesar'!A1872&gt;0,'XML a procesar'!A1872,"")</f>
        <v/>
      </c>
      <c r="B1873" s="7">
        <f t="shared" si="330"/>
        <v>0</v>
      </c>
      <c r="C1873" s="1">
        <f t="shared" si="331"/>
        <v>0</v>
      </c>
      <c r="D1873" s="1">
        <f t="shared" si="332"/>
        <v>0</v>
      </c>
      <c r="E1873" s="1">
        <f t="shared" si="333"/>
        <v>0</v>
      </c>
      <c r="F1873" s="1" t="str">
        <f t="shared" ca="1" si="334"/>
        <v/>
      </c>
      <c r="G1873" s="1">
        <f t="shared" ca="1" si="335"/>
        <v>0</v>
      </c>
      <c r="H1873" s="1">
        <f ca="1">IF(AND(G1872&gt;0,G1873&gt;G1872,NOT(ISERROR(MATCH(G1872,D:D,0)))),H1872+1,H1872)</f>
        <v>0</v>
      </c>
      <c r="I1873" s="1">
        <f t="shared" ca="1" si="336"/>
        <v>0</v>
      </c>
      <c r="J1873" s="7" t="str">
        <f t="shared" ca="1" si="337"/>
        <v/>
      </c>
      <c r="K1873" s="1" t="str">
        <f ca="1">IF(J1873="Linea_para_MAIL_creada_por_LuXML",IF(ISERROR(MATCH(INDIRECT(ADDRESS(ROW()-G1873,7)),D:D,0)),J1873,INDIRECT(ADDRESS(MATCH(INDIRECT(ADDRESS(ROW()-G1873,7)),D:D,0),1))),J1873)</f>
        <v/>
      </c>
      <c r="L1873" s="7">
        <f t="shared" ca="1" si="338"/>
        <v>0</v>
      </c>
      <c r="M1873" s="7" t="str">
        <f t="shared" ca="1" si="339"/>
        <v/>
      </c>
      <c r="N1873" s="7">
        <f t="shared" ca="1" si="340"/>
        <v>0</v>
      </c>
      <c r="O1873" s="9" t="str">
        <f ca="1">IF(N1873&gt;-1,INDIRECT(ADDRESS(ROW(),13)),IF(N1873&lt;N1872,CONCATENATE("&lt;page-count count=",CHAR(34),1+LARGE(N:N,1)-LARGE(N:N,2),CHAR(34),"/&gt;"),INDIRECT(ADDRESS(ROW()-1,13))))</f>
        <v/>
      </c>
      <c r="P1873" s="1">
        <f>IF(ROW()&lt;$S$4+2,IF('XML a procesar'!A1872="",P1872,IF(MID('XML a procesar'!A1872,1,1)="&lt;",P1872,P1872+1)),P1872)</f>
        <v>1</v>
      </c>
    </row>
    <row r="1874" spans="1:16" x14ac:dyDescent="0.25">
      <c r="A1874" s="1" t="str">
        <f>IF('XML a procesar'!A1873&gt;0,'XML a procesar'!A1873,"")</f>
        <v/>
      </c>
      <c r="B1874" s="7">
        <f t="shared" si="330"/>
        <v>0</v>
      </c>
      <c r="C1874" s="1">
        <f t="shared" si="331"/>
        <v>0</v>
      </c>
      <c r="D1874" s="1">
        <f t="shared" si="332"/>
        <v>0</v>
      </c>
      <c r="E1874" s="1">
        <f t="shared" si="333"/>
        <v>0</v>
      </c>
      <c r="F1874" s="1" t="str">
        <f t="shared" ca="1" si="334"/>
        <v/>
      </c>
      <c r="G1874" s="1">
        <f t="shared" ca="1" si="335"/>
        <v>0</v>
      </c>
      <c r="H1874" s="1">
        <f ca="1">IF(AND(G1873&gt;0,G1874&gt;G1873,NOT(ISERROR(MATCH(G1873,D:D,0)))),H1873+1,H1873)</f>
        <v>0</v>
      </c>
      <c r="I1874" s="1">
        <f t="shared" ca="1" si="336"/>
        <v>0</v>
      </c>
      <c r="J1874" s="7" t="str">
        <f t="shared" ca="1" si="337"/>
        <v/>
      </c>
      <c r="K1874" s="1" t="str">
        <f ca="1">IF(J1874="Linea_para_MAIL_creada_por_LuXML",IF(ISERROR(MATCH(INDIRECT(ADDRESS(ROW()-G1874,7)),D:D,0)),J1874,INDIRECT(ADDRESS(MATCH(INDIRECT(ADDRESS(ROW()-G1874,7)),D:D,0),1))),J1874)</f>
        <v/>
      </c>
      <c r="L1874" s="7">
        <f t="shared" ca="1" si="338"/>
        <v>0</v>
      </c>
      <c r="M1874" s="7" t="str">
        <f t="shared" ca="1" si="339"/>
        <v/>
      </c>
      <c r="N1874" s="7">
        <f t="shared" ca="1" si="340"/>
        <v>0</v>
      </c>
      <c r="O1874" s="9" t="str">
        <f ca="1">IF(N1874&gt;-1,INDIRECT(ADDRESS(ROW(),13)),IF(N1874&lt;N1873,CONCATENATE("&lt;page-count count=",CHAR(34),1+LARGE(N:N,1)-LARGE(N:N,2),CHAR(34),"/&gt;"),INDIRECT(ADDRESS(ROW()-1,13))))</f>
        <v/>
      </c>
      <c r="P1874" s="1">
        <f>IF(ROW()&lt;$S$4+2,IF('XML a procesar'!A1873="",P1873,IF(MID('XML a procesar'!A1873,1,1)="&lt;",P1873,P1873+1)),P1873)</f>
        <v>1</v>
      </c>
    </row>
    <row r="1875" spans="1:16" x14ac:dyDescent="0.25">
      <c r="A1875" s="1" t="str">
        <f>IF('XML a procesar'!A1874&gt;0,'XML a procesar'!A1874,"")</f>
        <v/>
      </c>
      <c r="B1875" s="7">
        <f t="shared" si="330"/>
        <v>0</v>
      </c>
      <c r="C1875" s="1">
        <f t="shared" si="331"/>
        <v>0</v>
      </c>
      <c r="D1875" s="1">
        <f t="shared" si="332"/>
        <v>0</v>
      </c>
      <c r="E1875" s="1">
        <f t="shared" si="333"/>
        <v>0</v>
      </c>
      <c r="F1875" s="1" t="str">
        <f t="shared" ca="1" si="334"/>
        <v/>
      </c>
      <c r="G1875" s="1">
        <f t="shared" ca="1" si="335"/>
        <v>0</v>
      </c>
      <c r="H1875" s="1">
        <f ca="1">IF(AND(G1874&gt;0,G1875&gt;G1874,NOT(ISERROR(MATCH(G1874,D:D,0)))),H1874+1,H1874)</f>
        <v>0</v>
      </c>
      <c r="I1875" s="1">
        <f t="shared" ca="1" si="336"/>
        <v>0</v>
      </c>
      <c r="J1875" s="7" t="str">
        <f t="shared" ca="1" si="337"/>
        <v/>
      </c>
      <c r="K1875" s="1" t="str">
        <f ca="1">IF(J1875="Linea_para_MAIL_creada_por_LuXML",IF(ISERROR(MATCH(INDIRECT(ADDRESS(ROW()-G1875,7)),D:D,0)),J1875,INDIRECT(ADDRESS(MATCH(INDIRECT(ADDRESS(ROW()-G1875,7)),D:D,0),1))),J1875)</f>
        <v/>
      </c>
      <c r="L1875" s="7">
        <f t="shared" ca="1" si="338"/>
        <v>0</v>
      </c>
      <c r="M1875" s="7" t="str">
        <f t="shared" ca="1" si="339"/>
        <v/>
      </c>
      <c r="N1875" s="7">
        <f t="shared" ca="1" si="340"/>
        <v>0</v>
      </c>
      <c r="O1875" s="9" t="str">
        <f ca="1">IF(N1875&gt;-1,INDIRECT(ADDRESS(ROW(),13)),IF(N1875&lt;N1874,CONCATENATE("&lt;page-count count=",CHAR(34),1+LARGE(N:N,1)-LARGE(N:N,2),CHAR(34),"/&gt;"),INDIRECT(ADDRESS(ROW()-1,13))))</f>
        <v/>
      </c>
      <c r="P1875" s="1">
        <f>IF(ROW()&lt;$S$4+2,IF('XML a procesar'!A1874="",P1874,IF(MID('XML a procesar'!A1874,1,1)="&lt;",P1874,P1874+1)),P1874)</f>
        <v>1</v>
      </c>
    </row>
    <row r="1876" spans="1:16" x14ac:dyDescent="0.25">
      <c r="A1876" s="1" t="str">
        <f>IF('XML a procesar'!A1875&gt;0,'XML a procesar'!A1875,"")</f>
        <v/>
      </c>
      <c r="B1876" s="7">
        <f t="shared" si="330"/>
        <v>0</v>
      </c>
      <c r="C1876" s="1">
        <f t="shared" si="331"/>
        <v>0</v>
      </c>
      <c r="D1876" s="1">
        <f t="shared" si="332"/>
        <v>0</v>
      </c>
      <c r="E1876" s="1">
        <f t="shared" si="333"/>
        <v>0</v>
      </c>
      <c r="F1876" s="1" t="str">
        <f t="shared" ca="1" si="334"/>
        <v/>
      </c>
      <c r="G1876" s="1">
        <f t="shared" ca="1" si="335"/>
        <v>0</v>
      </c>
      <c r="H1876" s="1">
        <f ca="1">IF(AND(G1875&gt;0,G1876&gt;G1875,NOT(ISERROR(MATCH(G1875,D:D,0)))),H1875+1,H1875)</f>
        <v>0</v>
      </c>
      <c r="I1876" s="1">
        <f t="shared" ca="1" si="336"/>
        <v>0</v>
      </c>
      <c r="J1876" s="7" t="str">
        <f t="shared" ca="1" si="337"/>
        <v/>
      </c>
      <c r="K1876" s="1" t="str">
        <f ca="1">IF(J1876="Linea_para_MAIL_creada_por_LuXML",IF(ISERROR(MATCH(INDIRECT(ADDRESS(ROW()-G1876,7)),D:D,0)),J1876,INDIRECT(ADDRESS(MATCH(INDIRECT(ADDRESS(ROW()-G1876,7)),D:D,0),1))),J1876)</f>
        <v/>
      </c>
      <c r="L1876" s="7">
        <f t="shared" ca="1" si="338"/>
        <v>0</v>
      </c>
      <c r="M1876" s="7" t="str">
        <f t="shared" ca="1" si="339"/>
        <v/>
      </c>
      <c r="N1876" s="7">
        <f t="shared" ca="1" si="340"/>
        <v>0</v>
      </c>
      <c r="O1876" s="9" t="str">
        <f ca="1">IF(N1876&gt;-1,INDIRECT(ADDRESS(ROW(),13)),IF(N1876&lt;N1875,CONCATENATE("&lt;page-count count=",CHAR(34),1+LARGE(N:N,1)-LARGE(N:N,2),CHAR(34),"/&gt;"),INDIRECT(ADDRESS(ROW()-1,13))))</f>
        <v/>
      </c>
      <c r="P1876" s="1">
        <f>IF(ROW()&lt;$S$4+2,IF('XML a procesar'!A1875="",P1875,IF(MID('XML a procesar'!A1875,1,1)="&lt;",P1875,P1875+1)),P1875)</f>
        <v>1</v>
      </c>
    </row>
    <row r="1877" spans="1:16" x14ac:dyDescent="0.25">
      <c r="A1877" s="1" t="str">
        <f>IF('XML a procesar'!A1876&gt;0,'XML a procesar'!A1876,"")</f>
        <v/>
      </c>
      <c r="B1877" s="7">
        <f t="shared" si="330"/>
        <v>0</v>
      </c>
      <c r="C1877" s="1">
        <f t="shared" si="331"/>
        <v>0</v>
      </c>
      <c r="D1877" s="1">
        <f t="shared" si="332"/>
        <v>0</v>
      </c>
      <c r="E1877" s="1">
        <f t="shared" si="333"/>
        <v>0</v>
      </c>
      <c r="F1877" s="1" t="str">
        <f t="shared" ca="1" si="334"/>
        <v/>
      </c>
      <c r="G1877" s="1">
        <f t="shared" ca="1" si="335"/>
        <v>0</v>
      </c>
      <c r="H1877" s="1">
        <f ca="1">IF(AND(G1876&gt;0,G1877&gt;G1876,NOT(ISERROR(MATCH(G1876,D:D,0)))),H1876+1,H1876)</f>
        <v>0</v>
      </c>
      <c r="I1877" s="1">
        <f t="shared" ca="1" si="336"/>
        <v>0</v>
      </c>
      <c r="J1877" s="7" t="str">
        <f t="shared" ca="1" si="337"/>
        <v/>
      </c>
      <c r="K1877" s="1" t="str">
        <f ca="1">IF(J1877="Linea_para_MAIL_creada_por_LuXML",IF(ISERROR(MATCH(INDIRECT(ADDRESS(ROW()-G1877,7)),D:D,0)),J1877,INDIRECT(ADDRESS(MATCH(INDIRECT(ADDRESS(ROW()-G1877,7)),D:D,0),1))),J1877)</f>
        <v/>
      </c>
      <c r="L1877" s="7">
        <f t="shared" ca="1" si="338"/>
        <v>0</v>
      </c>
      <c r="M1877" s="7" t="str">
        <f t="shared" ca="1" si="339"/>
        <v/>
      </c>
      <c r="N1877" s="7">
        <f t="shared" ca="1" si="340"/>
        <v>0</v>
      </c>
      <c r="O1877" s="9" t="str">
        <f ca="1">IF(N1877&gt;-1,INDIRECT(ADDRESS(ROW(),13)),IF(N1877&lt;N1876,CONCATENATE("&lt;page-count count=",CHAR(34),1+LARGE(N:N,1)-LARGE(N:N,2),CHAR(34),"/&gt;"),INDIRECT(ADDRESS(ROW()-1,13))))</f>
        <v/>
      </c>
      <c r="P1877" s="1">
        <f>IF(ROW()&lt;$S$4+2,IF('XML a procesar'!A1876="",P1876,IF(MID('XML a procesar'!A1876,1,1)="&lt;",P1876,P1876+1)),P1876)</f>
        <v>1</v>
      </c>
    </row>
    <row r="1878" spans="1:16" x14ac:dyDescent="0.25">
      <c r="A1878" s="1" t="str">
        <f>IF('XML a procesar'!A1877&gt;0,'XML a procesar'!A1877,"")</f>
        <v/>
      </c>
      <c r="B1878" s="7">
        <f t="shared" si="330"/>
        <v>0</v>
      </c>
      <c r="C1878" s="1">
        <f t="shared" si="331"/>
        <v>0</v>
      </c>
      <c r="D1878" s="1">
        <f t="shared" si="332"/>
        <v>0</v>
      </c>
      <c r="E1878" s="1">
        <f t="shared" si="333"/>
        <v>0</v>
      </c>
      <c r="F1878" s="1" t="str">
        <f t="shared" ca="1" si="334"/>
        <v/>
      </c>
      <c r="G1878" s="1">
        <f t="shared" ca="1" si="335"/>
        <v>0</v>
      </c>
      <c r="H1878" s="1">
        <f ca="1">IF(AND(G1877&gt;0,G1878&gt;G1877,NOT(ISERROR(MATCH(G1877,D:D,0)))),H1877+1,H1877)</f>
        <v>0</v>
      </c>
      <c r="I1878" s="1">
        <f t="shared" ca="1" si="336"/>
        <v>0</v>
      </c>
      <c r="J1878" s="7" t="str">
        <f t="shared" ca="1" si="337"/>
        <v/>
      </c>
      <c r="K1878" s="1" t="str">
        <f ca="1">IF(J1878="Linea_para_MAIL_creada_por_LuXML",IF(ISERROR(MATCH(INDIRECT(ADDRESS(ROW()-G1878,7)),D:D,0)),J1878,INDIRECT(ADDRESS(MATCH(INDIRECT(ADDRESS(ROW()-G1878,7)),D:D,0),1))),J1878)</f>
        <v/>
      </c>
      <c r="L1878" s="7">
        <f t="shared" ca="1" si="338"/>
        <v>0</v>
      </c>
      <c r="M1878" s="7" t="str">
        <f t="shared" ca="1" si="339"/>
        <v/>
      </c>
      <c r="N1878" s="7">
        <f t="shared" ca="1" si="340"/>
        <v>0</v>
      </c>
      <c r="O1878" s="9" t="str">
        <f ca="1">IF(N1878&gt;-1,INDIRECT(ADDRESS(ROW(),13)),IF(N1878&lt;N1877,CONCATENATE("&lt;page-count count=",CHAR(34),1+LARGE(N:N,1)-LARGE(N:N,2),CHAR(34),"/&gt;"),INDIRECT(ADDRESS(ROW()-1,13))))</f>
        <v/>
      </c>
      <c r="P1878" s="1">
        <f>IF(ROW()&lt;$S$4+2,IF('XML a procesar'!A1877="",P1877,IF(MID('XML a procesar'!A1877,1,1)="&lt;",P1877,P1877+1)),P1877)</f>
        <v>1</v>
      </c>
    </row>
    <row r="1879" spans="1:16" x14ac:dyDescent="0.25">
      <c r="A1879" s="1" t="str">
        <f>IF('XML a procesar'!A1878&gt;0,'XML a procesar'!A1878,"")</f>
        <v/>
      </c>
      <c r="B1879" s="7">
        <f t="shared" si="330"/>
        <v>0</v>
      </c>
      <c r="C1879" s="1">
        <f t="shared" si="331"/>
        <v>0</v>
      </c>
      <c r="D1879" s="1">
        <f t="shared" si="332"/>
        <v>0</v>
      </c>
      <c r="E1879" s="1">
        <f t="shared" si="333"/>
        <v>0</v>
      </c>
      <c r="F1879" s="1" t="str">
        <f t="shared" ca="1" si="334"/>
        <v/>
      </c>
      <c r="G1879" s="1">
        <f t="shared" ca="1" si="335"/>
        <v>0</v>
      </c>
      <c r="H1879" s="1">
        <f ca="1">IF(AND(G1878&gt;0,G1879&gt;G1878,NOT(ISERROR(MATCH(G1878,D:D,0)))),H1878+1,H1878)</f>
        <v>0</v>
      </c>
      <c r="I1879" s="1">
        <f t="shared" ca="1" si="336"/>
        <v>0</v>
      </c>
      <c r="J1879" s="7" t="str">
        <f t="shared" ca="1" si="337"/>
        <v/>
      </c>
      <c r="K1879" s="1" t="str">
        <f ca="1">IF(J1879="Linea_para_MAIL_creada_por_LuXML",IF(ISERROR(MATCH(INDIRECT(ADDRESS(ROW()-G1879,7)),D:D,0)),J1879,INDIRECT(ADDRESS(MATCH(INDIRECT(ADDRESS(ROW()-G1879,7)),D:D,0),1))),J1879)</f>
        <v/>
      </c>
      <c r="L1879" s="7">
        <f t="shared" ca="1" si="338"/>
        <v>0</v>
      </c>
      <c r="M1879" s="7" t="str">
        <f t="shared" ca="1" si="339"/>
        <v/>
      </c>
      <c r="N1879" s="7">
        <f t="shared" ca="1" si="340"/>
        <v>0</v>
      </c>
      <c r="O1879" s="9" t="str">
        <f ca="1">IF(N1879&gt;-1,INDIRECT(ADDRESS(ROW(),13)),IF(N1879&lt;N1878,CONCATENATE("&lt;page-count count=",CHAR(34),1+LARGE(N:N,1)-LARGE(N:N,2),CHAR(34),"/&gt;"),INDIRECT(ADDRESS(ROW()-1,13))))</f>
        <v/>
      </c>
      <c r="P1879" s="1">
        <f>IF(ROW()&lt;$S$4+2,IF('XML a procesar'!A1878="",P1878,IF(MID('XML a procesar'!A1878,1,1)="&lt;",P1878,P1878+1)),P1878)</f>
        <v>1</v>
      </c>
    </row>
    <row r="1880" spans="1:16" x14ac:dyDescent="0.25">
      <c r="A1880" s="1" t="str">
        <f>IF('XML a procesar'!A1879&gt;0,'XML a procesar'!A1879,"")</f>
        <v/>
      </c>
      <c r="B1880" s="7">
        <f t="shared" si="330"/>
        <v>0</v>
      </c>
      <c r="C1880" s="1">
        <f t="shared" si="331"/>
        <v>0</v>
      </c>
      <c r="D1880" s="1">
        <f t="shared" si="332"/>
        <v>0</v>
      </c>
      <c r="E1880" s="1">
        <f t="shared" si="333"/>
        <v>0</v>
      </c>
      <c r="F1880" s="1" t="str">
        <f t="shared" ca="1" si="334"/>
        <v/>
      </c>
      <c r="G1880" s="1">
        <f t="shared" ca="1" si="335"/>
        <v>0</v>
      </c>
      <c r="H1880" s="1">
        <f ca="1">IF(AND(G1879&gt;0,G1880&gt;G1879,NOT(ISERROR(MATCH(G1879,D:D,0)))),H1879+1,H1879)</f>
        <v>0</v>
      </c>
      <c r="I1880" s="1">
        <f t="shared" ca="1" si="336"/>
        <v>0</v>
      </c>
      <c r="J1880" s="7" t="str">
        <f t="shared" ca="1" si="337"/>
        <v/>
      </c>
      <c r="K1880" s="1" t="str">
        <f ca="1">IF(J1880="Linea_para_MAIL_creada_por_LuXML",IF(ISERROR(MATCH(INDIRECT(ADDRESS(ROW()-G1880,7)),D:D,0)),J1880,INDIRECT(ADDRESS(MATCH(INDIRECT(ADDRESS(ROW()-G1880,7)),D:D,0),1))),J1880)</f>
        <v/>
      </c>
      <c r="L1880" s="7">
        <f t="shared" ca="1" si="338"/>
        <v>0</v>
      </c>
      <c r="M1880" s="7" t="str">
        <f t="shared" ca="1" si="339"/>
        <v/>
      </c>
      <c r="N1880" s="7">
        <f t="shared" ca="1" si="340"/>
        <v>0</v>
      </c>
      <c r="O1880" s="9" t="str">
        <f ca="1">IF(N1880&gt;-1,INDIRECT(ADDRESS(ROW(),13)),IF(N1880&lt;N1879,CONCATENATE("&lt;page-count count=",CHAR(34),1+LARGE(N:N,1)-LARGE(N:N,2),CHAR(34),"/&gt;"),INDIRECT(ADDRESS(ROW()-1,13))))</f>
        <v/>
      </c>
      <c r="P1880" s="1">
        <f>IF(ROW()&lt;$S$4+2,IF('XML a procesar'!A1879="",P1879,IF(MID('XML a procesar'!A1879,1,1)="&lt;",P1879,P1879+1)),P1879)</f>
        <v>1</v>
      </c>
    </row>
    <row r="1881" spans="1:16" x14ac:dyDescent="0.25">
      <c r="A1881" s="1" t="str">
        <f>IF('XML a procesar'!A1880&gt;0,'XML a procesar'!A1880,"")</f>
        <v/>
      </c>
      <c r="B1881" s="7">
        <f t="shared" si="330"/>
        <v>0</v>
      </c>
      <c r="C1881" s="1">
        <f t="shared" si="331"/>
        <v>0</v>
      </c>
      <c r="D1881" s="1">
        <f t="shared" si="332"/>
        <v>0</v>
      </c>
      <c r="E1881" s="1">
        <f t="shared" si="333"/>
        <v>0</v>
      </c>
      <c r="F1881" s="1" t="str">
        <f t="shared" ca="1" si="334"/>
        <v/>
      </c>
      <c r="G1881" s="1">
        <f t="shared" ca="1" si="335"/>
        <v>0</v>
      </c>
      <c r="H1881" s="1">
        <f ca="1">IF(AND(G1880&gt;0,G1881&gt;G1880,NOT(ISERROR(MATCH(G1880,D:D,0)))),H1880+1,H1880)</f>
        <v>0</v>
      </c>
      <c r="I1881" s="1">
        <f t="shared" ca="1" si="336"/>
        <v>0</v>
      </c>
      <c r="J1881" s="7" t="str">
        <f t="shared" ca="1" si="337"/>
        <v/>
      </c>
      <c r="K1881" s="1" t="str">
        <f ca="1">IF(J1881="Linea_para_MAIL_creada_por_LuXML",IF(ISERROR(MATCH(INDIRECT(ADDRESS(ROW()-G1881,7)),D:D,0)),J1881,INDIRECT(ADDRESS(MATCH(INDIRECT(ADDRESS(ROW()-G1881,7)),D:D,0),1))),J1881)</f>
        <v/>
      </c>
      <c r="L1881" s="7">
        <f t="shared" ca="1" si="338"/>
        <v>0</v>
      </c>
      <c r="M1881" s="7" t="str">
        <f t="shared" ca="1" si="339"/>
        <v/>
      </c>
      <c r="N1881" s="7">
        <f t="shared" ca="1" si="340"/>
        <v>0</v>
      </c>
      <c r="O1881" s="9" t="str">
        <f ca="1">IF(N1881&gt;-1,INDIRECT(ADDRESS(ROW(),13)),IF(N1881&lt;N1880,CONCATENATE("&lt;page-count count=",CHAR(34),1+LARGE(N:N,1)-LARGE(N:N,2),CHAR(34),"/&gt;"),INDIRECT(ADDRESS(ROW()-1,13))))</f>
        <v/>
      </c>
      <c r="P1881" s="1">
        <f>IF(ROW()&lt;$S$4+2,IF('XML a procesar'!A1880="",P1880,IF(MID('XML a procesar'!A1880,1,1)="&lt;",P1880,P1880+1)),P1880)</f>
        <v>1</v>
      </c>
    </row>
    <row r="1882" spans="1:16" x14ac:dyDescent="0.25">
      <c r="A1882" s="1" t="str">
        <f>IF('XML a procesar'!A1881&gt;0,'XML a procesar'!A1881,"")</f>
        <v/>
      </c>
      <c r="B1882" s="7">
        <f t="shared" si="330"/>
        <v>0</v>
      </c>
      <c r="C1882" s="1">
        <f t="shared" si="331"/>
        <v>0</v>
      </c>
      <c r="D1882" s="1">
        <f t="shared" si="332"/>
        <v>0</v>
      </c>
      <c r="E1882" s="1">
        <f t="shared" si="333"/>
        <v>0</v>
      </c>
      <c r="F1882" s="1" t="str">
        <f t="shared" ca="1" si="334"/>
        <v/>
      </c>
      <c r="G1882" s="1">
        <f t="shared" ca="1" si="335"/>
        <v>0</v>
      </c>
      <c r="H1882" s="1">
        <f ca="1">IF(AND(G1881&gt;0,G1882&gt;G1881,NOT(ISERROR(MATCH(G1881,D:D,0)))),H1881+1,H1881)</f>
        <v>0</v>
      </c>
      <c r="I1882" s="1">
        <f t="shared" ca="1" si="336"/>
        <v>0</v>
      </c>
      <c r="J1882" s="7" t="str">
        <f t="shared" ca="1" si="337"/>
        <v/>
      </c>
      <c r="K1882" s="1" t="str">
        <f ca="1">IF(J1882="Linea_para_MAIL_creada_por_LuXML",IF(ISERROR(MATCH(INDIRECT(ADDRESS(ROW()-G1882,7)),D:D,0)),J1882,INDIRECT(ADDRESS(MATCH(INDIRECT(ADDRESS(ROW()-G1882,7)),D:D,0),1))),J1882)</f>
        <v/>
      </c>
      <c r="L1882" s="7">
        <f t="shared" ca="1" si="338"/>
        <v>0</v>
      </c>
      <c r="M1882" s="7" t="str">
        <f t="shared" ca="1" si="339"/>
        <v/>
      </c>
      <c r="N1882" s="7">
        <f t="shared" ca="1" si="340"/>
        <v>0</v>
      </c>
      <c r="O1882" s="9" t="str">
        <f ca="1">IF(N1882&gt;-1,INDIRECT(ADDRESS(ROW(),13)),IF(N1882&lt;N1881,CONCATENATE("&lt;page-count count=",CHAR(34),1+LARGE(N:N,1)-LARGE(N:N,2),CHAR(34),"/&gt;"),INDIRECT(ADDRESS(ROW()-1,13))))</f>
        <v/>
      </c>
      <c r="P1882" s="1">
        <f>IF(ROW()&lt;$S$4+2,IF('XML a procesar'!A1881="",P1881,IF(MID('XML a procesar'!A1881,1,1)="&lt;",P1881,P1881+1)),P1881)</f>
        <v>1</v>
      </c>
    </row>
    <row r="1883" spans="1:16" x14ac:dyDescent="0.25">
      <c r="A1883" s="1" t="str">
        <f>IF('XML a procesar'!A1882&gt;0,'XML a procesar'!A1882,"")</f>
        <v/>
      </c>
      <c r="B1883" s="7">
        <f t="shared" si="330"/>
        <v>0</v>
      </c>
      <c r="C1883" s="1">
        <f t="shared" si="331"/>
        <v>0</v>
      </c>
      <c r="D1883" s="1">
        <f t="shared" si="332"/>
        <v>0</v>
      </c>
      <c r="E1883" s="1">
        <f t="shared" si="333"/>
        <v>0</v>
      </c>
      <c r="F1883" s="1" t="str">
        <f t="shared" ca="1" si="334"/>
        <v/>
      </c>
      <c r="G1883" s="1">
        <f t="shared" ca="1" si="335"/>
        <v>0</v>
      </c>
      <c r="H1883" s="1">
        <f ca="1">IF(AND(G1882&gt;0,G1883&gt;G1882,NOT(ISERROR(MATCH(G1882,D:D,0)))),H1882+1,H1882)</f>
        <v>0</v>
      </c>
      <c r="I1883" s="1">
        <f t="shared" ca="1" si="336"/>
        <v>0</v>
      </c>
      <c r="J1883" s="7" t="str">
        <f t="shared" ca="1" si="337"/>
        <v/>
      </c>
      <c r="K1883" s="1" t="str">
        <f ca="1">IF(J1883="Linea_para_MAIL_creada_por_LuXML",IF(ISERROR(MATCH(INDIRECT(ADDRESS(ROW()-G1883,7)),D:D,0)),J1883,INDIRECT(ADDRESS(MATCH(INDIRECT(ADDRESS(ROW()-G1883,7)),D:D,0),1))),J1883)</f>
        <v/>
      </c>
      <c r="L1883" s="7">
        <f t="shared" ca="1" si="338"/>
        <v>0</v>
      </c>
      <c r="M1883" s="7" t="str">
        <f t="shared" ca="1" si="339"/>
        <v/>
      </c>
      <c r="N1883" s="7">
        <f t="shared" ca="1" si="340"/>
        <v>0</v>
      </c>
      <c r="O1883" s="9" t="str">
        <f ca="1">IF(N1883&gt;-1,INDIRECT(ADDRESS(ROW(),13)),IF(N1883&lt;N1882,CONCATENATE("&lt;page-count count=",CHAR(34),1+LARGE(N:N,1)-LARGE(N:N,2),CHAR(34),"/&gt;"),INDIRECT(ADDRESS(ROW()-1,13))))</f>
        <v/>
      </c>
      <c r="P1883" s="1">
        <f>IF(ROW()&lt;$S$4+2,IF('XML a procesar'!A1882="",P1882,IF(MID('XML a procesar'!A1882,1,1)="&lt;",P1882,P1882+1)),P1882)</f>
        <v>1</v>
      </c>
    </row>
    <row r="1884" spans="1:16" x14ac:dyDescent="0.25">
      <c r="A1884" s="1" t="str">
        <f>IF('XML a procesar'!A1883&gt;0,'XML a procesar'!A1883,"")</f>
        <v/>
      </c>
      <c r="B1884" s="7">
        <f t="shared" si="330"/>
        <v>0</v>
      </c>
      <c r="C1884" s="1">
        <f t="shared" si="331"/>
        <v>0</v>
      </c>
      <c r="D1884" s="1">
        <f t="shared" si="332"/>
        <v>0</v>
      </c>
      <c r="E1884" s="1">
        <f t="shared" si="333"/>
        <v>0</v>
      </c>
      <c r="F1884" s="1" t="str">
        <f t="shared" ca="1" si="334"/>
        <v/>
      </c>
      <c r="G1884" s="1">
        <f t="shared" ca="1" si="335"/>
        <v>0</v>
      </c>
      <c r="H1884" s="1">
        <f ca="1">IF(AND(G1883&gt;0,G1884&gt;G1883,NOT(ISERROR(MATCH(G1883,D:D,0)))),H1883+1,H1883)</f>
        <v>0</v>
      </c>
      <c r="I1884" s="1">
        <f t="shared" ca="1" si="336"/>
        <v>0</v>
      </c>
      <c r="J1884" s="7" t="str">
        <f t="shared" ca="1" si="337"/>
        <v/>
      </c>
      <c r="K1884" s="1" t="str">
        <f ca="1">IF(J1884="Linea_para_MAIL_creada_por_LuXML",IF(ISERROR(MATCH(INDIRECT(ADDRESS(ROW()-G1884,7)),D:D,0)),J1884,INDIRECT(ADDRESS(MATCH(INDIRECT(ADDRESS(ROW()-G1884,7)),D:D,0),1))),J1884)</f>
        <v/>
      </c>
      <c r="L1884" s="7">
        <f t="shared" ca="1" si="338"/>
        <v>0</v>
      </c>
      <c r="M1884" s="7" t="str">
        <f t="shared" ca="1" si="339"/>
        <v/>
      </c>
      <c r="N1884" s="7">
        <f t="shared" ca="1" si="340"/>
        <v>0</v>
      </c>
      <c r="O1884" s="9" t="str">
        <f ca="1">IF(N1884&gt;-1,INDIRECT(ADDRESS(ROW(),13)),IF(N1884&lt;N1883,CONCATENATE("&lt;page-count count=",CHAR(34),1+LARGE(N:N,1)-LARGE(N:N,2),CHAR(34),"/&gt;"),INDIRECT(ADDRESS(ROW()-1,13))))</f>
        <v/>
      </c>
      <c r="P1884" s="1">
        <f>IF(ROW()&lt;$S$4+2,IF('XML a procesar'!A1883="",P1883,IF(MID('XML a procesar'!A1883,1,1)="&lt;",P1883,P1883+1)),P1883)</f>
        <v>1</v>
      </c>
    </row>
    <row r="1885" spans="1:16" x14ac:dyDescent="0.25">
      <c r="A1885" s="1" t="str">
        <f>IF('XML a procesar'!A1884&gt;0,'XML a procesar'!A1884,"")</f>
        <v/>
      </c>
      <c r="B1885" s="7">
        <f t="shared" si="330"/>
        <v>0</v>
      </c>
      <c r="C1885" s="1">
        <f t="shared" si="331"/>
        <v>0</v>
      </c>
      <c r="D1885" s="1">
        <f t="shared" si="332"/>
        <v>0</v>
      </c>
      <c r="E1885" s="1">
        <f t="shared" si="333"/>
        <v>0</v>
      </c>
      <c r="F1885" s="1" t="str">
        <f t="shared" ca="1" si="334"/>
        <v/>
      </c>
      <c r="G1885" s="1">
        <f t="shared" ca="1" si="335"/>
        <v>0</v>
      </c>
      <c r="H1885" s="1">
        <f ca="1">IF(AND(G1884&gt;0,G1885&gt;G1884,NOT(ISERROR(MATCH(G1884,D:D,0)))),H1884+1,H1884)</f>
        <v>0</v>
      </c>
      <c r="I1885" s="1">
        <f t="shared" ca="1" si="336"/>
        <v>0</v>
      </c>
      <c r="J1885" s="7" t="str">
        <f t="shared" ca="1" si="337"/>
        <v/>
      </c>
      <c r="K1885" s="1" t="str">
        <f ca="1">IF(J1885="Linea_para_MAIL_creada_por_LuXML",IF(ISERROR(MATCH(INDIRECT(ADDRESS(ROW()-G1885,7)),D:D,0)),J1885,INDIRECT(ADDRESS(MATCH(INDIRECT(ADDRESS(ROW()-G1885,7)),D:D,0),1))),J1885)</f>
        <v/>
      </c>
      <c r="L1885" s="7">
        <f t="shared" ca="1" si="338"/>
        <v>0</v>
      </c>
      <c r="M1885" s="7" t="str">
        <f t="shared" ca="1" si="339"/>
        <v/>
      </c>
      <c r="N1885" s="7">
        <f t="shared" ca="1" si="340"/>
        <v>0</v>
      </c>
      <c r="O1885" s="9" t="str">
        <f ca="1">IF(N1885&gt;-1,INDIRECT(ADDRESS(ROW(),13)),IF(N1885&lt;N1884,CONCATENATE("&lt;page-count count=",CHAR(34),1+LARGE(N:N,1)-LARGE(N:N,2),CHAR(34),"/&gt;"),INDIRECT(ADDRESS(ROW()-1,13))))</f>
        <v/>
      </c>
      <c r="P1885" s="1">
        <f>IF(ROW()&lt;$S$4+2,IF('XML a procesar'!A1884="",P1884,IF(MID('XML a procesar'!A1884,1,1)="&lt;",P1884,P1884+1)),P1884)</f>
        <v>1</v>
      </c>
    </row>
    <row r="1886" spans="1:16" x14ac:dyDescent="0.25">
      <c r="A1886" s="1" t="str">
        <f>IF('XML a procesar'!A1885&gt;0,'XML a procesar'!A1885,"")</f>
        <v/>
      </c>
      <c r="B1886" s="7">
        <f t="shared" si="330"/>
        <v>0</v>
      </c>
      <c r="C1886" s="1">
        <f t="shared" si="331"/>
        <v>0</v>
      </c>
      <c r="D1886" s="1">
        <f t="shared" si="332"/>
        <v>0</v>
      </c>
      <c r="E1886" s="1">
        <f t="shared" si="333"/>
        <v>0</v>
      </c>
      <c r="F1886" s="1" t="str">
        <f t="shared" ca="1" si="334"/>
        <v/>
      </c>
      <c r="G1886" s="1">
        <f t="shared" ca="1" si="335"/>
        <v>0</v>
      </c>
      <c r="H1886" s="1">
        <f ca="1">IF(AND(G1885&gt;0,G1886&gt;G1885,NOT(ISERROR(MATCH(G1885,D:D,0)))),H1885+1,H1885)</f>
        <v>0</v>
      </c>
      <c r="I1886" s="1">
        <f t="shared" ca="1" si="336"/>
        <v>0</v>
      </c>
      <c r="J1886" s="7" t="str">
        <f t="shared" ca="1" si="337"/>
        <v/>
      </c>
      <c r="K1886" s="1" t="str">
        <f ca="1">IF(J1886="Linea_para_MAIL_creada_por_LuXML",IF(ISERROR(MATCH(INDIRECT(ADDRESS(ROW()-G1886,7)),D:D,0)),J1886,INDIRECT(ADDRESS(MATCH(INDIRECT(ADDRESS(ROW()-G1886,7)),D:D,0),1))),J1886)</f>
        <v/>
      </c>
      <c r="L1886" s="7">
        <f t="shared" ca="1" si="338"/>
        <v>0</v>
      </c>
      <c r="M1886" s="7" t="str">
        <f t="shared" ca="1" si="339"/>
        <v/>
      </c>
      <c r="N1886" s="7">
        <f t="shared" ca="1" si="340"/>
        <v>0</v>
      </c>
      <c r="O1886" s="9" t="str">
        <f ca="1">IF(N1886&gt;-1,INDIRECT(ADDRESS(ROW(),13)),IF(N1886&lt;N1885,CONCATENATE("&lt;page-count count=",CHAR(34),1+LARGE(N:N,1)-LARGE(N:N,2),CHAR(34),"/&gt;"),INDIRECT(ADDRESS(ROW()-1,13))))</f>
        <v/>
      </c>
      <c r="P1886" s="1">
        <f>IF(ROW()&lt;$S$4+2,IF('XML a procesar'!A1885="",P1885,IF(MID('XML a procesar'!A1885,1,1)="&lt;",P1885,P1885+1)),P1885)</f>
        <v>1</v>
      </c>
    </row>
    <row r="1887" spans="1:16" x14ac:dyDescent="0.25">
      <c r="A1887" s="1" t="str">
        <f>IF('XML a procesar'!A1886&gt;0,'XML a procesar'!A1886,"")</f>
        <v/>
      </c>
      <c r="B1887" s="7">
        <f t="shared" si="330"/>
        <v>0</v>
      </c>
      <c r="C1887" s="1">
        <f t="shared" si="331"/>
        <v>0</v>
      </c>
      <c r="D1887" s="1">
        <f t="shared" si="332"/>
        <v>0</v>
      </c>
      <c r="E1887" s="1">
        <f t="shared" si="333"/>
        <v>0</v>
      </c>
      <c r="F1887" s="1" t="str">
        <f t="shared" ca="1" si="334"/>
        <v/>
      </c>
      <c r="G1887" s="1">
        <f t="shared" ca="1" si="335"/>
        <v>0</v>
      </c>
      <c r="H1887" s="1">
        <f ca="1">IF(AND(G1886&gt;0,G1887&gt;G1886,NOT(ISERROR(MATCH(G1886,D:D,0)))),H1886+1,H1886)</f>
        <v>0</v>
      </c>
      <c r="I1887" s="1">
        <f t="shared" ca="1" si="336"/>
        <v>0</v>
      </c>
      <c r="J1887" s="7" t="str">
        <f t="shared" ca="1" si="337"/>
        <v/>
      </c>
      <c r="K1887" s="1" t="str">
        <f ca="1">IF(J1887="Linea_para_MAIL_creada_por_LuXML",IF(ISERROR(MATCH(INDIRECT(ADDRESS(ROW()-G1887,7)),D:D,0)),J1887,INDIRECT(ADDRESS(MATCH(INDIRECT(ADDRESS(ROW()-G1887,7)),D:D,0),1))),J1887)</f>
        <v/>
      </c>
      <c r="L1887" s="7">
        <f t="shared" ca="1" si="338"/>
        <v>0</v>
      </c>
      <c r="M1887" s="7" t="str">
        <f t="shared" ca="1" si="339"/>
        <v/>
      </c>
      <c r="N1887" s="7">
        <f t="shared" ca="1" si="340"/>
        <v>0</v>
      </c>
      <c r="O1887" s="9" t="str">
        <f ca="1">IF(N1887&gt;-1,INDIRECT(ADDRESS(ROW(),13)),IF(N1887&lt;N1886,CONCATENATE("&lt;page-count count=",CHAR(34),1+LARGE(N:N,1)-LARGE(N:N,2),CHAR(34),"/&gt;"),INDIRECT(ADDRESS(ROW()-1,13))))</f>
        <v/>
      </c>
      <c r="P1887" s="1">
        <f>IF(ROW()&lt;$S$4+2,IF('XML a procesar'!A1886="",P1886,IF(MID('XML a procesar'!A1886,1,1)="&lt;",P1886,P1886+1)),P1886)</f>
        <v>1</v>
      </c>
    </row>
    <row r="1888" spans="1:16" x14ac:dyDescent="0.25">
      <c r="A1888" s="1" t="str">
        <f>IF('XML a procesar'!A1887&gt;0,'XML a procesar'!A1887,"")</f>
        <v/>
      </c>
      <c r="B1888" s="7">
        <f t="shared" si="330"/>
        <v>0</v>
      </c>
      <c r="C1888" s="1">
        <f t="shared" si="331"/>
        <v>0</v>
      </c>
      <c r="D1888" s="1">
        <f t="shared" si="332"/>
        <v>0</v>
      </c>
      <c r="E1888" s="1">
        <f t="shared" si="333"/>
        <v>0</v>
      </c>
      <c r="F1888" s="1" t="str">
        <f t="shared" ca="1" si="334"/>
        <v/>
      </c>
      <c r="G1888" s="1">
        <f t="shared" ca="1" si="335"/>
        <v>0</v>
      </c>
      <c r="H1888" s="1">
        <f ca="1">IF(AND(G1887&gt;0,G1888&gt;G1887,NOT(ISERROR(MATCH(G1887,D:D,0)))),H1887+1,H1887)</f>
        <v>0</v>
      </c>
      <c r="I1888" s="1">
        <f t="shared" ca="1" si="336"/>
        <v>0</v>
      </c>
      <c r="J1888" s="7" t="str">
        <f t="shared" ca="1" si="337"/>
        <v/>
      </c>
      <c r="K1888" s="1" t="str">
        <f ca="1">IF(J1888="Linea_para_MAIL_creada_por_LuXML",IF(ISERROR(MATCH(INDIRECT(ADDRESS(ROW()-G1888,7)),D:D,0)),J1888,INDIRECT(ADDRESS(MATCH(INDIRECT(ADDRESS(ROW()-G1888,7)),D:D,0),1))),J1888)</f>
        <v/>
      </c>
      <c r="L1888" s="7">
        <f t="shared" ca="1" si="338"/>
        <v>0</v>
      </c>
      <c r="M1888" s="7" t="str">
        <f t="shared" ca="1" si="339"/>
        <v/>
      </c>
      <c r="N1888" s="7">
        <f t="shared" ca="1" si="340"/>
        <v>0</v>
      </c>
      <c r="O1888" s="9" t="str">
        <f ca="1">IF(N1888&gt;-1,INDIRECT(ADDRESS(ROW(),13)),IF(N1888&lt;N1887,CONCATENATE("&lt;page-count count=",CHAR(34),1+LARGE(N:N,1)-LARGE(N:N,2),CHAR(34),"/&gt;"),INDIRECT(ADDRESS(ROW()-1,13))))</f>
        <v/>
      </c>
      <c r="P1888" s="1">
        <f>IF(ROW()&lt;$S$4+2,IF('XML a procesar'!A1887="",P1887,IF(MID('XML a procesar'!A1887,1,1)="&lt;",P1887,P1887+1)),P1887)</f>
        <v>1</v>
      </c>
    </row>
    <row r="1889" spans="1:16" x14ac:dyDescent="0.25">
      <c r="A1889" s="1" t="str">
        <f>IF('XML a procesar'!A1888&gt;0,'XML a procesar'!A1888,"")</f>
        <v/>
      </c>
      <c r="B1889" s="7">
        <f t="shared" si="330"/>
        <v>0</v>
      </c>
      <c r="C1889" s="1">
        <f t="shared" si="331"/>
        <v>0</v>
      </c>
      <c r="D1889" s="1">
        <f t="shared" si="332"/>
        <v>0</v>
      </c>
      <c r="E1889" s="1">
        <f t="shared" si="333"/>
        <v>0</v>
      </c>
      <c r="F1889" s="1" t="str">
        <f t="shared" ca="1" si="334"/>
        <v/>
      </c>
      <c r="G1889" s="1">
        <f t="shared" ca="1" si="335"/>
        <v>0</v>
      </c>
      <c r="H1889" s="1">
        <f ca="1">IF(AND(G1888&gt;0,G1889&gt;G1888,NOT(ISERROR(MATCH(G1888,D:D,0)))),H1888+1,H1888)</f>
        <v>0</v>
      </c>
      <c r="I1889" s="1">
        <f t="shared" ca="1" si="336"/>
        <v>0</v>
      </c>
      <c r="J1889" s="7" t="str">
        <f t="shared" ca="1" si="337"/>
        <v/>
      </c>
      <c r="K1889" s="1" t="str">
        <f ca="1">IF(J1889="Linea_para_MAIL_creada_por_LuXML",IF(ISERROR(MATCH(INDIRECT(ADDRESS(ROW()-G1889,7)),D:D,0)),J1889,INDIRECT(ADDRESS(MATCH(INDIRECT(ADDRESS(ROW()-G1889,7)),D:D,0),1))),J1889)</f>
        <v/>
      </c>
      <c r="L1889" s="7">
        <f t="shared" ca="1" si="338"/>
        <v>0</v>
      </c>
      <c r="M1889" s="7" t="str">
        <f t="shared" ca="1" si="339"/>
        <v/>
      </c>
      <c r="N1889" s="7">
        <f t="shared" ca="1" si="340"/>
        <v>0</v>
      </c>
      <c r="O1889" s="9" t="str">
        <f ca="1">IF(N1889&gt;-1,INDIRECT(ADDRESS(ROW(),13)),IF(N1889&lt;N1888,CONCATENATE("&lt;page-count count=",CHAR(34),1+LARGE(N:N,1)-LARGE(N:N,2),CHAR(34),"/&gt;"),INDIRECT(ADDRESS(ROW()-1,13))))</f>
        <v/>
      </c>
      <c r="P1889" s="1">
        <f>IF(ROW()&lt;$S$4+2,IF('XML a procesar'!A1888="",P1888,IF(MID('XML a procesar'!A1888,1,1)="&lt;",P1888,P1888+1)),P1888)</f>
        <v>1</v>
      </c>
    </row>
    <row r="1890" spans="1:16" x14ac:dyDescent="0.25">
      <c r="A1890" s="1" t="str">
        <f>IF('XML a procesar'!A1889&gt;0,'XML a procesar'!A1889,"")</f>
        <v/>
      </c>
      <c r="B1890" s="7">
        <f t="shared" si="330"/>
        <v>0</v>
      </c>
      <c r="C1890" s="1">
        <f t="shared" si="331"/>
        <v>0</v>
      </c>
      <c r="D1890" s="1">
        <f t="shared" si="332"/>
        <v>0</v>
      </c>
      <c r="E1890" s="1">
        <f t="shared" si="333"/>
        <v>0</v>
      </c>
      <c r="F1890" s="1" t="str">
        <f t="shared" ca="1" si="334"/>
        <v/>
      </c>
      <c r="G1890" s="1">
        <f t="shared" ca="1" si="335"/>
        <v>0</v>
      </c>
      <c r="H1890" s="1">
        <f ca="1">IF(AND(G1889&gt;0,G1890&gt;G1889,NOT(ISERROR(MATCH(G1889,D:D,0)))),H1889+1,H1889)</f>
        <v>0</v>
      </c>
      <c r="I1890" s="1">
        <f t="shared" ca="1" si="336"/>
        <v>0</v>
      </c>
      <c r="J1890" s="7" t="str">
        <f t="shared" ca="1" si="337"/>
        <v/>
      </c>
      <c r="K1890" s="1" t="str">
        <f ca="1">IF(J1890="Linea_para_MAIL_creada_por_LuXML",IF(ISERROR(MATCH(INDIRECT(ADDRESS(ROW()-G1890,7)),D:D,0)),J1890,INDIRECT(ADDRESS(MATCH(INDIRECT(ADDRESS(ROW()-G1890,7)),D:D,0),1))),J1890)</f>
        <v/>
      </c>
      <c r="L1890" s="7">
        <f t="shared" ca="1" si="338"/>
        <v>0</v>
      </c>
      <c r="M1890" s="7" t="str">
        <f t="shared" ca="1" si="339"/>
        <v/>
      </c>
      <c r="N1890" s="7">
        <f t="shared" ca="1" si="340"/>
        <v>0</v>
      </c>
      <c r="O1890" s="9" t="str">
        <f ca="1">IF(N1890&gt;-1,INDIRECT(ADDRESS(ROW(),13)),IF(N1890&lt;N1889,CONCATENATE("&lt;page-count count=",CHAR(34),1+LARGE(N:N,1)-LARGE(N:N,2),CHAR(34),"/&gt;"),INDIRECT(ADDRESS(ROW()-1,13))))</f>
        <v/>
      </c>
      <c r="P1890" s="1">
        <f>IF(ROW()&lt;$S$4+2,IF('XML a procesar'!A1889="",P1889,IF(MID('XML a procesar'!A1889,1,1)="&lt;",P1889,P1889+1)),P1889)</f>
        <v>1</v>
      </c>
    </row>
    <row r="1891" spans="1:16" x14ac:dyDescent="0.25">
      <c r="A1891" s="1" t="str">
        <f>IF('XML a procesar'!A1890&gt;0,'XML a procesar'!A1890,"")</f>
        <v/>
      </c>
      <c r="B1891" s="7">
        <f t="shared" si="330"/>
        <v>0</v>
      </c>
      <c r="C1891" s="1">
        <f t="shared" si="331"/>
        <v>0</v>
      </c>
      <c r="D1891" s="1">
        <f t="shared" si="332"/>
        <v>0</v>
      </c>
      <c r="E1891" s="1">
        <f t="shared" si="333"/>
        <v>0</v>
      </c>
      <c r="F1891" s="1" t="str">
        <f t="shared" ca="1" si="334"/>
        <v/>
      </c>
      <c r="G1891" s="1">
        <f t="shared" ca="1" si="335"/>
        <v>0</v>
      </c>
      <c r="H1891" s="1">
        <f ca="1">IF(AND(G1890&gt;0,G1891&gt;G1890,NOT(ISERROR(MATCH(G1890,D:D,0)))),H1890+1,H1890)</f>
        <v>0</v>
      </c>
      <c r="I1891" s="1">
        <f t="shared" ca="1" si="336"/>
        <v>0</v>
      </c>
      <c r="J1891" s="7" t="str">
        <f t="shared" ca="1" si="337"/>
        <v/>
      </c>
      <c r="K1891" s="1" t="str">
        <f ca="1">IF(J1891="Linea_para_MAIL_creada_por_LuXML",IF(ISERROR(MATCH(INDIRECT(ADDRESS(ROW()-G1891,7)),D:D,0)),J1891,INDIRECT(ADDRESS(MATCH(INDIRECT(ADDRESS(ROW()-G1891,7)),D:D,0),1))),J1891)</f>
        <v/>
      </c>
      <c r="L1891" s="7">
        <f t="shared" ca="1" si="338"/>
        <v>0</v>
      </c>
      <c r="M1891" s="7" t="str">
        <f t="shared" ca="1" si="339"/>
        <v/>
      </c>
      <c r="N1891" s="7">
        <f t="shared" ca="1" si="340"/>
        <v>0</v>
      </c>
      <c r="O1891" s="9" t="str">
        <f ca="1">IF(N1891&gt;-1,INDIRECT(ADDRESS(ROW(),13)),IF(N1891&lt;N1890,CONCATENATE("&lt;page-count count=",CHAR(34),1+LARGE(N:N,1)-LARGE(N:N,2),CHAR(34),"/&gt;"),INDIRECT(ADDRESS(ROW()-1,13))))</f>
        <v/>
      </c>
      <c r="P1891" s="1">
        <f>IF(ROW()&lt;$S$4+2,IF('XML a procesar'!A1890="",P1890,IF(MID('XML a procesar'!A1890,1,1)="&lt;",P1890,P1890+1)),P1890)</f>
        <v>1</v>
      </c>
    </row>
    <row r="1892" spans="1:16" x14ac:dyDescent="0.25">
      <c r="A1892" s="1" t="str">
        <f>IF('XML a procesar'!A1891&gt;0,'XML a procesar'!A1891,"")</f>
        <v/>
      </c>
      <c r="B1892" s="7">
        <f t="shared" si="330"/>
        <v>0</v>
      </c>
      <c r="C1892" s="1">
        <f t="shared" si="331"/>
        <v>0</v>
      </c>
      <c r="D1892" s="1">
        <f t="shared" si="332"/>
        <v>0</v>
      </c>
      <c r="E1892" s="1">
        <f t="shared" si="333"/>
        <v>0</v>
      </c>
      <c r="F1892" s="1" t="str">
        <f t="shared" ca="1" si="334"/>
        <v/>
      </c>
      <c r="G1892" s="1">
        <f t="shared" ca="1" si="335"/>
        <v>0</v>
      </c>
      <c r="H1892" s="1">
        <f ca="1">IF(AND(G1891&gt;0,G1892&gt;G1891,NOT(ISERROR(MATCH(G1891,D:D,0)))),H1891+1,H1891)</f>
        <v>0</v>
      </c>
      <c r="I1892" s="1">
        <f t="shared" ca="1" si="336"/>
        <v>0</v>
      </c>
      <c r="J1892" s="7" t="str">
        <f t="shared" ca="1" si="337"/>
        <v/>
      </c>
      <c r="K1892" s="1" t="str">
        <f ca="1">IF(J1892="Linea_para_MAIL_creada_por_LuXML",IF(ISERROR(MATCH(INDIRECT(ADDRESS(ROW()-G1892,7)),D:D,0)),J1892,INDIRECT(ADDRESS(MATCH(INDIRECT(ADDRESS(ROW()-G1892,7)),D:D,0),1))),J1892)</f>
        <v/>
      </c>
      <c r="L1892" s="7">
        <f t="shared" ca="1" si="338"/>
        <v>0</v>
      </c>
      <c r="M1892" s="7" t="str">
        <f t="shared" ca="1" si="339"/>
        <v/>
      </c>
      <c r="N1892" s="7">
        <f t="shared" ca="1" si="340"/>
        <v>0</v>
      </c>
      <c r="O1892" s="9" t="str">
        <f ca="1">IF(N1892&gt;-1,INDIRECT(ADDRESS(ROW(),13)),IF(N1892&lt;N1891,CONCATENATE("&lt;page-count count=",CHAR(34),1+LARGE(N:N,1)-LARGE(N:N,2),CHAR(34),"/&gt;"),INDIRECT(ADDRESS(ROW()-1,13))))</f>
        <v/>
      </c>
      <c r="P1892" s="1">
        <f>IF(ROW()&lt;$S$4+2,IF('XML a procesar'!A1891="",P1891,IF(MID('XML a procesar'!A1891,1,1)="&lt;",P1891,P1891+1)),P1891)</f>
        <v>1</v>
      </c>
    </row>
    <row r="1893" spans="1:16" x14ac:dyDescent="0.25">
      <c r="A1893" s="1" t="str">
        <f>IF('XML a procesar'!A1892&gt;0,'XML a procesar'!A1892,"")</f>
        <v/>
      </c>
      <c r="B1893" s="7">
        <f t="shared" si="330"/>
        <v>0</v>
      </c>
      <c r="C1893" s="1">
        <f t="shared" si="331"/>
        <v>0</v>
      </c>
      <c r="D1893" s="1">
        <f t="shared" si="332"/>
        <v>0</v>
      </c>
      <c r="E1893" s="1">
        <f t="shared" si="333"/>
        <v>0</v>
      </c>
      <c r="F1893" s="1" t="str">
        <f t="shared" ca="1" si="334"/>
        <v/>
      </c>
      <c r="G1893" s="1">
        <f t="shared" ca="1" si="335"/>
        <v>0</v>
      </c>
      <c r="H1893" s="1">
        <f ca="1">IF(AND(G1892&gt;0,G1893&gt;G1892,NOT(ISERROR(MATCH(G1892,D:D,0)))),H1892+1,H1892)</f>
        <v>0</v>
      </c>
      <c r="I1893" s="1">
        <f t="shared" ca="1" si="336"/>
        <v>0</v>
      </c>
      <c r="J1893" s="7" t="str">
        <f t="shared" ca="1" si="337"/>
        <v/>
      </c>
      <c r="K1893" s="1" t="str">
        <f ca="1">IF(J1893="Linea_para_MAIL_creada_por_LuXML",IF(ISERROR(MATCH(INDIRECT(ADDRESS(ROW()-G1893,7)),D:D,0)),J1893,INDIRECT(ADDRESS(MATCH(INDIRECT(ADDRESS(ROW()-G1893,7)),D:D,0),1))),J1893)</f>
        <v/>
      </c>
      <c r="L1893" s="7">
        <f t="shared" ca="1" si="338"/>
        <v>0</v>
      </c>
      <c r="M1893" s="7" t="str">
        <f t="shared" ca="1" si="339"/>
        <v/>
      </c>
      <c r="N1893" s="7">
        <f t="shared" ca="1" si="340"/>
        <v>0</v>
      </c>
      <c r="O1893" s="9" t="str">
        <f ca="1">IF(N1893&gt;-1,INDIRECT(ADDRESS(ROW(),13)),IF(N1893&lt;N1892,CONCATENATE("&lt;page-count count=",CHAR(34),1+LARGE(N:N,1)-LARGE(N:N,2),CHAR(34),"/&gt;"),INDIRECT(ADDRESS(ROW()-1,13))))</f>
        <v/>
      </c>
      <c r="P1893" s="1">
        <f>IF(ROW()&lt;$S$4+2,IF('XML a procesar'!A1892="",P1892,IF(MID('XML a procesar'!A1892,1,1)="&lt;",P1892,P1892+1)),P1892)</f>
        <v>1</v>
      </c>
    </row>
    <row r="1894" spans="1:16" x14ac:dyDescent="0.25">
      <c r="A1894" s="1" t="str">
        <f>IF('XML a procesar'!A1893&gt;0,'XML a procesar'!A1893,"")</f>
        <v/>
      </c>
      <c r="B1894" s="7">
        <f t="shared" si="330"/>
        <v>0</v>
      </c>
      <c r="C1894" s="1">
        <f t="shared" si="331"/>
        <v>0</v>
      </c>
      <c r="D1894" s="1">
        <f t="shared" si="332"/>
        <v>0</v>
      </c>
      <c r="E1894" s="1">
        <f t="shared" si="333"/>
        <v>0</v>
      </c>
      <c r="F1894" s="1" t="str">
        <f t="shared" ca="1" si="334"/>
        <v/>
      </c>
      <c r="G1894" s="1">
        <f t="shared" ca="1" si="335"/>
        <v>0</v>
      </c>
      <c r="H1894" s="1">
        <f ca="1">IF(AND(G1893&gt;0,G1894&gt;G1893,NOT(ISERROR(MATCH(G1893,D:D,0)))),H1893+1,H1893)</f>
        <v>0</v>
      </c>
      <c r="I1894" s="1">
        <f t="shared" ca="1" si="336"/>
        <v>0</v>
      </c>
      <c r="J1894" s="7" t="str">
        <f t="shared" ca="1" si="337"/>
        <v/>
      </c>
      <c r="K1894" s="1" t="str">
        <f ca="1">IF(J1894="Linea_para_MAIL_creada_por_LuXML",IF(ISERROR(MATCH(INDIRECT(ADDRESS(ROW()-G1894,7)),D:D,0)),J1894,INDIRECT(ADDRESS(MATCH(INDIRECT(ADDRESS(ROW()-G1894,7)),D:D,0),1))),J1894)</f>
        <v/>
      </c>
      <c r="L1894" s="7">
        <f t="shared" ca="1" si="338"/>
        <v>0</v>
      </c>
      <c r="M1894" s="7" t="str">
        <f t="shared" ca="1" si="339"/>
        <v/>
      </c>
      <c r="N1894" s="7">
        <f t="shared" ca="1" si="340"/>
        <v>0</v>
      </c>
      <c r="O1894" s="9" t="str">
        <f ca="1">IF(N1894&gt;-1,INDIRECT(ADDRESS(ROW(),13)),IF(N1894&lt;N1893,CONCATENATE("&lt;page-count count=",CHAR(34),1+LARGE(N:N,1)-LARGE(N:N,2),CHAR(34),"/&gt;"),INDIRECT(ADDRESS(ROW()-1,13))))</f>
        <v/>
      </c>
      <c r="P1894" s="1">
        <f>IF(ROW()&lt;$S$4+2,IF('XML a procesar'!A1893="",P1893,IF(MID('XML a procesar'!A1893,1,1)="&lt;",P1893,P1893+1)),P1893)</f>
        <v>1</v>
      </c>
    </row>
    <row r="1895" spans="1:16" x14ac:dyDescent="0.25">
      <c r="A1895" s="1" t="str">
        <f>IF('XML a procesar'!A1894&gt;0,'XML a procesar'!A1894,"")</f>
        <v/>
      </c>
      <c r="B1895" s="7">
        <f t="shared" si="330"/>
        <v>0</v>
      </c>
      <c r="C1895" s="1">
        <f t="shared" si="331"/>
        <v>0</v>
      </c>
      <c r="D1895" s="1">
        <f t="shared" si="332"/>
        <v>0</v>
      </c>
      <c r="E1895" s="1">
        <f t="shared" si="333"/>
        <v>0</v>
      </c>
      <c r="F1895" s="1" t="str">
        <f t="shared" ca="1" si="334"/>
        <v/>
      </c>
      <c r="G1895" s="1">
        <f t="shared" ca="1" si="335"/>
        <v>0</v>
      </c>
      <c r="H1895" s="1">
        <f ca="1">IF(AND(G1894&gt;0,G1895&gt;G1894,NOT(ISERROR(MATCH(G1894,D:D,0)))),H1894+1,H1894)</f>
        <v>0</v>
      </c>
      <c r="I1895" s="1">
        <f t="shared" ca="1" si="336"/>
        <v>0</v>
      </c>
      <c r="J1895" s="7" t="str">
        <f t="shared" ca="1" si="337"/>
        <v/>
      </c>
      <c r="K1895" s="1" t="str">
        <f ca="1">IF(J1895="Linea_para_MAIL_creada_por_LuXML",IF(ISERROR(MATCH(INDIRECT(ADDRESS(ROW()-G1895,7)),D:D,0)),J1895,INDIRECT(ADDRESS(MATCH(INDIRECT(ADDRESS(ROW()-G1895,7)),D:D,0),1))),J1895)</f>
        <v/>
      </c>
      <c r="L1895" s="7">
        <f t="shared" ca="1" si="338"/>
        <v>0</v>
      </c>
      <c r="M1895" s="7" t="str">
        <f t="shared" ca="1" si="339"/>
        <v/>
      </c>
      <c r="N1895" s="7">
        <f t="shared" ca="1" si="340"/>
        <v>0</v>
      </c>
      <c r="O1895" s="9" t="str">
        <f ca="1">IF(N1895&gt;-1,INDIRECT(ADDRESS(ROW(),13)),IF(N1895&lt;N1894,CONCATENATE("&lt;page-count count=",CHAR(34),1+LARGE(N:N,1)-LARGE(N:N,2),CHAR(34),"/&gt;"),INDIRECT(ADDRESS(ROW()-1,13))))</f>
        <v/>
      </c>
      <c r="P1895" s="1">
        <f>IF(ROW()&lt;$S$4+2,IF('XML a procesar'!A1894="",P1894,IF(MID('XML a procesar'!A1894,1,1)="&lt;",P1894,P1894+1)),P1894)</f>
        <v>1</v>
      </c>
    </row>
    <row r="1896" spans="1:16" x14ac:dyDescent="0.25">
      <c r="A1896" s="1" t="str">
        <f>IF('XML a procesar'!A1895&gt;0,'XML a procesar'!A1895,"")</f>
        <v/>
      </c>
      <c r="B1896" s="7">
        <f t="shared" si="330"/>
        <v>0</v>
      </c>
      <c r="C1896" s="1">
        <f t="shared" si="331"/>
        <v>0</v>
      </c>
      <c r="D1896" s="1">
        <f t="shared" si="332"/>
        <v>0</v>
      </c>
      <c r="E1896" s="1">
        <f t="shared" si="333"/>
        <v>0</v>
      </c>
      <c r="F1896" s="1" t="str">
        <f t="shared" ca="1" si="334"/>
        <v/>
      </c>
      <c r="G1896" s="1">
        <f t="shared" ca="1" si="335"/>
        <v>0</v>
      </c>
      <c r="H1896" s="1">
        <f ca="1">IF(AND(G1895&gt;0,G1896&gt;G1895,NOT(ISERROR(MATCH(G1895,D:D,0)))),H1895+1,H1895)</f>
        <v>0</v>
      </c>
      <c r="I1896" s="1">
        <f t="shared" ca="1" si="336"/>
        <v>0</v>
      </c>
      <c r="J1896" s="7" t="str">
        <f t="shared" ca="1" si="337"/>
        <v/>
      </c>
      <c r="K1896" s="1" t="str">
        <f ca="1">IF(J1896="Linea_para_MAIL_creada_por_LuXML",IF(ISERROR(MATCH(INDIRECT(ADDRESS(ROW()-G1896,7)),D:D,0)),J1896,INDIRECT(ADDRESS(MATCH(INDIRECT(ADDRESS(ROW()-G1896,7)),D:D,0),1))),J1896)</f>
        <v/>
      </c>
      <c r="L1896" s="7">
        <f t="shared" ca="1" si="338"/>
        <v>0</v>
      </c>
      <c r="M1896" s="7" t="str">
        <f t="shared" ca="1" si="339"/>
        <v/>
      </c>
      <c r="N1896" s="7">
        <f t="shared" ca="1" si="340"/>
        <v>0</v>
      </c>
      <c r="O1896" s="9" t="str">
        <f ca="1">IF(N1896&gt;-1,INDIRECT(ADDRESS(ROW(),13)),IF(N1896&lt;N1895,CONCATENATE("&lt;page-count count=",CHAR(34),1+LARGE(N:N,1)-LARGE(N:N,2),CHAR(34),"/&gt;"),INDIRECT(ADDRESS(ROW()-1,13))))</f>
        <v/>
      </c>
      <c r="P1896" s="1">
        <f>IF(ROW()&lt;$S$4+2,IF('XML a procesar'!A1895="",P1895,IF(MID('XML a procesar'!A1895,1,1)="&lt;",P1895,P1895+1)),P1895)</f>
        <v>1</v>
      </c>
    </row>
    <row r="1897" spans="1:16" x14ac:dyDescent="0.25">
      <c r="A1897" s="1" t="str">
        <f>IF('XML a procesar'!A1896&gt;0,'XML a procesar'!A1896,"")</f>
        <v/>
      </c>
      <c r="B1897" s="7">
        <f t="shared" si="330"/>
        <v>0</v>
      </c>
      <c r="C1897" s="1">
        <f t="shared" si="331"/>
        <v>0</v>
      </c>
      <c r="D1897" s="1">
        <f t="shared" si="332"/>
        <v>0</v>
      </c>
      <c r="E1897" s="1">
        <f t="shared" si="333"/>
        <v>0</v>
      </c>
      <c r="F1897" s="1" t="str">
        <f t="shared" ca="1" si="334"/>
        <v/>
      </c>
      <c r="G1897" s="1">
        <f t="shared" ca="1" si="335"/>
        <v>0</v>
      </c>
      <c r="H1897" s="1">
        <f ca="1">IF(AND(G1896&gt;0,G1897&gt;G1896,NOT(ISERROR(MATCH(G1896,D:D,0)))),H1896+1,H1896)</f>
        <v>0</v>
      </c>
      <c r="I1897" s="1">
        <f t="shared" ca="1" si="336"/>
        <v>0</v>
      </c>
      <c r="J1897" s="7" t="str">
        <f t="shared" ca="1" si="337"/>
        <v/>
      </c>
      <c r="K1897" s="1" t="str">
        <f ca="1">IF(J1897="Linea_para_MAIL_creada_por_LuXML",IF(ISERROR(MATCH(INDIRECT(ADDRESS(ROW()-G1897,7)),D:D,0)),J1897,INDIRECT(ADDRESS(MATCH(INDIRECT(ADDRESS(ROW()-G1897,7)),D:D,0),1))),J1897)</f>
        <v/>
      </c>
      <c r="L1897" s="7">
        <f t="shared" ca="1" si="338"/>
        <v>0</v>
      </c>
      <c r="M1897" s="7" t="str">
        <f t="shared" ca="1" si="339"/>
        <v/>
      </c>
      <c r="N1897" s="7">
        <f t="shared" ca="1" si="340"/>
        <v>0</v>
      </c>
      <c r="O1897" s="9" t="str">
        <f ca="1">IF(N1897&gt;-1,INDIRECT(ADDRESS(ROW(),13)),IF(N1897&lt;N1896,CONCATENATE("&lt;page-count count=",CHAR(34),1+LARGE(N:N,1)-LARGE(N:N,2),CHAR(34),"/&gt;"),INDIRECT(ADDRESS(ROW()-1,13))))</f>
        <v/>
      </c>
      <c r="P1897" s="1">
        <f>IF(ROW()&lt;$S$4+2,IF('XML a procesar'!A1896="",P1896,IF(MID('XML a procesar'!A1896,1,1)="&lt;",P1896,P1896+1)),P1896)</f>
        <v>1</v>
      </c>
    </row>
    <row r="1898" spans="1:16" x14ac:dyDescent="0.25">
      <c r="A1898" s="1" t="str">
        <f>IF('XML a procesar'!A1897&gt;0,'XML a procesar'!A1897,"")</f>
        <v/>
      </c>
      <c r="B1898" s="7">
        <f t="shared" si="330"/>
        <v>0</v>
      </c>
      <c r="C1898" s="1">
        <f t="shared" si="331"/>
        <v>0</v>
      </c>
      <c r="D1898" s="1">
        <f t="shared" si="332"/>
        <v>0</v>
      </c>
      <c r="E1898" s="1">
        <f t="shared" si="333"/>
        <v>0</v>
      </c>
      <c r="F1898" s="1" t="str">
        <f t="shared" ca="1" si="334"/>
        <v/>
      </c>
      <c r="G1898" s="1">
        <f t="shared" ca="1" si="335"/>
        <v>0</v>
      </c>
      <c r="H1898" s="1">
        <f ca="1">IF(AND(G1897&gt;0,G1898&gt;G1897,NOT(ISERROR(MATCH(G1897,D:D,0)))),H1897+1,H1897)</f>
        <v>0</v>
      </c>
      <c r="I1898" s="1">
        <f t="shared" ca="1" si="336"/>
        <v>0</v>
      </c>
      <c r="J1898" s="7" t="str">
        <f t="shared" ca="1" si="337"/>
        <v/>
      </c>
      <c r="K1898" s="1" t="str">
        <f ca="1">IF(J1898="Linea_para_MAIL_creada_por_LuXML",IF(ISERROR(MATCH(INDIRECT(ADDRESS(ROW()-G1898,7)),D:D,0)),J1898,INDIRECT(ADDRESS(MATCH(INDIRECT(ADDRESS(ROW()-G1898,7)),D:D,0),1))),J1898)</f>
        <v/>
      </c>
      <c r="L1898" s="7">
        <f t="shared" ca="1" si="338"/>
        <v>0</v>
      </c>
      <c r="M1898" s="7" t="str">
        <f t="shared" ca="1" si="339"/>
        <v/>
      </c>
      <c r="N1898" s="7">
        <f t="shared" ca="1" si="340"/>
        <v>0</v>
      </c>
      <c r="O1898" s="9" t="str">
        <f ca="1">IF(N1898&gt;-1,INDIRECT(ADDRESS(ROW(),13)),IF(N1898&lt;N1897,CONCATENATE("&lt;page-count count=",CHAR(34),1+LARGE(N:N,1)-LARGE(N:N,2),CHAR(34),"/&gt;"),INDIRECT(ADDRESS(ROW()-1,13))))</f>
        <v/>
      </c>
      <c r="P1898" s="1">
        <f>IF(ROW()&lt;$S$4+2,IF('XML a procesar'!A1897="",P1897,IF(MID('XML a procesar'!A1897,1,1)="&lt;",P1897,P1897+1)),P1897)</f>
        <v>1</v>
      </c>
    </row>
    <row r="1899" spans="1:16" x14ac:dyDescent="0.25">
      <c r="A1899" s="1" t="str">
        <f>IF('XML a procesar'!A1898&gt;0,'XML a procesar'!A1898,"")</f>
        <v/>
      </c>
      <c r="B1899" s="7">
        <f t="shared" si="330"/>
        <v>0</v>
      </c>
      <c r="C1899" s="1">
        <f t="shared" si="331"/>
        <v>0</v>
      </c>
      <c r="D1899" s="1">
        <f t="shared" si="332"/>
        <v>0</v>
      </c>
      <c r="E1899" s="1">
        <f t="shared" si="333"/>
        <v>0</v>
      </c>
      <c r="F1899" s="1" t="str">
        <f t="shared" ca="1" si="334"/>
        <v/>
      </c>
      <c r="G1899" s="1">
        <f t="shared" ca="1" si="335"/>
        <v>0</v>
      </c>
      <c r="H1899" s="1">
        <f ca="1">IF(AND(G1898&gt;0,G1899&gt;G1898,NOT(ISERROR(MATCH(G1898,D:D,0)))),H1898+1,H1898)</f>
        <v>0</v>
      </c>
      <c r="I1899" s="1">
        <f t="shared" ca="1" si="336"/>
        <v>0</v>
      </c>
      <c r="J1899" s="7" t="str">
        <f t="shared" ca="1" si="337"/>
        <v/>
      </c>
      <c r="K1899" s="1" t="str">
        <f ca="1">IF(J1899="Linea_para_MAIL_creada_por_LuXML",IF(ISERROR(MATCH(INDIRECT(ADDRESS(ROW()-G1899,7)),D:D,0)),J1899,INDIRECT(ADDRESS(MATCH(INDIRECT(ADDRESS(ROW()-G1899,7)),D:D,0),1))),J1899)</f>
        <v/>
      </c>
      <c r="L1899" s="7">
        <f t="shared" ca="1" si="338"/>
        <v>0</v>
      </c>
      <c r="M1899" s="7" t="str">
        <f t="shared" ca="1" si="339"/>
        <v/>
      </c>
      <c r="N1899" s="7">
        <f t="shared" ca="1" si="340"/>
        <v>0</v>
      </c>
      <c r="O1899" s="9" t="str">
        <f ca="1">IF(N1899&gt;-1,INDIRECT(ADDRESS(ROW(),13)),IF(N1899&lt;N1898,CONCATENATE("&lt;page-count count=",CHAR(34),1+LARGE(N:N,1)-LARGE(N:N,2),CHAR(34),"/&gt;"),INDIRECT(ADDRESS(ROW()-1,13))))</f>
        <v/>
      </c>
      <c r="P1899" s="1">
        <f>IF(ROW()&lt;$S$4+2,IF('XML a procesar'!A1898="",P1898,IF(MID('XML a procesar'!A1898,1,1)="&lt;",P1898,P1898+1)),P1898)</f>
        <v>1</v>
      </c>
    </row>
    <row r="1900" spans="1:16" x14ac:dyDescent="0.25">
      <c r="A1900" s="1" t="str">
        <f>IF('XML a procesar'!A1899&gt;0,'XML a procesar'!A1899,"")</f>
        <v/>
      </c>
      <c r="B1900" s="7">
        <f t="shared" si="330"/>
        <v>0</v>
      </c>
      <c r="C1900" s="1">
        <f t="shared" si="331"/>
        <v>0</v>
      </c>
      <c r="D1900" s="1">
        <f t="shared" si="332"/>
        <v>0</v>
      </c>
      <c r="E1900" s="1">
        <f t="shared" si="333"/>
        <v>0</v>
      </c>
      <c r="F1900" s="1" t="str">
        <f t="shared" ca="1" si="334"/>
        <v/>
      </c>
      <c r="G1900" s="1">
        <f t="shared" ca="1" si="335"/>
        <v>0</v>
      </c>
      <c r="H1900" s="1">
        <f ca="1">IF(AND(G1899&gt;0,G1900&gt;G1899,NOT(ISERROR(MATCH(G1899,D:D,0)))),H1899+1,H1899)</f>
        <v>0</v>
      </c>
      <c r="I1900" s="1">
        <f t="shared" ca="1" si="336"/>
        <v>0</v>
      </c>
      <c r="J1900" s="7" t="str">
        <f t="shared" ca="1" si="337"/>
        <v/>
      </c>
      <c r="K1900" s="1" t="str">
        <f ca="1">IF(J1900="Linea_para_MAIL_creada_por_LuXML",IF(ISERROR(MATCH(INDIRECT(ADDRESS(ROW()-G1900,7)),D:D,0)),J1900,INDIRECT(ADDRESS(MATCH(INDIRECT(ADDRESS(ROW()-G1900,7)),D:D,0),1))),J1900)</f>
        <v/>
      </c>
      <c r="L1900" s="7">
        <f t="shared" ca="1" si="338"/>
        <v>0</v>
      </c>
      <c r="M1900" s="7" t="str">
        <f t="shared" ca="1" si="339"/>
        <v/>
      </c>
      <c r="N1900" s="7">
        <f t="shared" ca="1" si="340"/>
        <v>0</v>
      </c>
      <c r="O1900" s="9" t="str">
        <f ca="1">IF(N1900&gt;-1,INDIRECT(ADDRESS(ROW(),13)),IF(N1900&lt;N1899,CONCATENATE("&lt;page-count count=",CHAR(34),1+LARGE(N:N,1)-LARGE(N:N,2),CHAR(34),"/&gt;"),INDIRECT(ADDRESS(ROW()-1,13))))</f>
        <v/>
      </c>
      <c r="P1900" s="1">
        <f>IF(ROW()&lt;$S$4+2,IF('XML a procesar'!A1899="",P1899,IF(MID('XML a procesar'!A1899,1,1)="&lt;",P1899,P1899+1)),P1899)</f>
        <v>1</v>
      </c>
    </row>
    <row r="1901" spans="1:16" x14ac:dyDescent="0.25">
      <c r="A1901" s="1" t="str">
        <f>IF('XML a procesar'!A1900&gt;0,'XML a procesar'!A1900,"")</f>
        <v/>
      </c>
      <c r="B1901" s="7">
        <f t="shared" si="330"/>
        <v>0</v>
      </c>
      <c r="C1901" s="1">
        <f t="shared" si="331"/>
        <v>0</v>
      </c>
      <c r="D1901" s="1">
        <f t="shared" si="332"/>
        <v>0</v>
      </c>
      <c r="E1901" s="1">
        <f t="shared" si="333"/>
        <v>0</v>
      </c>
      <c r="F1901" s="1" t="str">
        <f t="shared" ca="1" si="334"/>
        <v/>
      </c>
      <c r="G1901" s="1">
        <f t="shared" ca="1" si="335"/>
        <v>0</v>
      </c>
      <c r="H1901" s="1">
        <f ca="1">IF(AND(G1900&gt;0,G1901&gt;G1900,NOT(ISERROR(MATCH(G1900,D:D,0)))),H1900+1,H1900)</f>
        <v>0</v>
      </c>
      <c r="I1901" s="1">
        <f t="shared" ca="1" si="336"/>
        <v>0</v>
      </c>
      <c r="J1901" s="7" t="str">
        <f t="shared" ca="1" si="337"/>
        <v/>
      </c>
      <c r="K1901" s="1" t="str">
        <f ca="1">IF(J1901="Linea_para_MAIL_creada_por_LuXML",IF(ISERROR(MATCH(INDIRECT(ADDRESS(ROW()-G1901,7)),D:D,0)),J1901,INDIRECT(ADDRESS(MATCH(INDIRECT(ADDRESS(ROW()-G1901,7)),D:D,0),1))),J1901)</f>
        <v/>
      </c>
      <c r="L1901" s="7">
        <f t="shared" ca="1" si="338"/>
        <v>0</v>
      </c>
      <c r="M1901" s="7" t="str">
        <f t="shared" ca="1" si="339"/>
        <v/>
      </c>
      <c r="N1901" s="7">
        <f t="shared" ca="1" si="340"/>
        <v>0</v>
      </c>
      <c r="O1901" s="9" t="str">
        <f ca="1">IF(N1901&gt;-1,INDIRECT(ADDRESS(ROW(),13)),IF(N1901&lt;N1900,CONCATENATE("&lt;page-count count=",CHAR(34),1+LARGE(N:N,1)-LARGE(N:N,2),CHAR(34),"/&gt;"),INDIRECT(ADDRESS(ROW()-1,13))))</f>
        <v/>
      </c>
      <c r="P1901" s="1">
        <f>IF(ROW()&lt;$S$4+2,IF('XML a procesar'!A1900="",P1900,IF(MID('XML a procesar'!A1900,1,1)="&lt;",P1900,P1900+1)),P1900)</f>
        <v>1</v>
      </c>
    </row>
    <row r="1902" spans="1:16" x14ac:dyDescent="0.25">
      <c r="A1902" s="1" t="str">
        <f>IF('XML a procesar'!A1901&gt;0,'XML a procesar'!A1901,"")</f>
        <v/>
      </c>
      <c r="B1902" s="7">
        <f t="shared" si="330"/>
        <v>0</v>
      </c>
      <c r="C1902" s="1">
        <f t="shared" si="331"/>
        <v>0</v>
      </c>
      <c r="D1902" s="1">
        <f t="shared" si="332"/>
        <v>0</v>
      </c>
      <c r="E1902" s="1">
        <f t="shared" si="333"/>
        <v>0</v>
      </c>
      <c r="F1902" s="1" t="str">
        <f t="shared" ca="1" si="334"/>
        <v/>
      </c>
      <c r="G1902" s="1">
        <f t="shared" ca="1" si="335"/>
        <v>0</v>
      </c>
      <c r="H1902" s="1">
        <f ca="1">IF(AND(G1901&gt;0,G1902&gt;G1901,NOT(ISERROR(MATCH(G1901,D:D,0)))),H1901+1,H1901)</f>
        <v>0</v>
      </c>
      <c r="I1902" s="1">
        <f t="shared" ca="1" si="336"/>
        <v>0</v>
      </c>
      <c r="J1902" s="7" t="str">
        <f t="shared" ca="1" si="337"/>
        <v/>
      </c>
      <c r="K1902" s="1" t="str">
        <f ca="1">IF(J1902="Linea_para_MAIL_creada_por_LuXML",IF(ISERROR(MATCH(INDIRECT(ADDRESS(ROW()-G1902,7)),D:D,0)),J1902,INDIRECT(ADDRESS(MATCH(INDIRECT(ADDRESS(ROW()-G1902,7)),D:D,0),1))),J1902)</f>
        <v/>
      </c>
      <c r="L1902" s="7">
        <f t="shared" ca="1" si="338"/>
        <v>0</v>
      </c>
      <c r="M1902" s="7" t="str">
        <f t="shared" ca="1" si="339"/>
        <v/>
      </c>
      <c r="N1902" s="7">
        <f t="shared" ca="1" si="340"/>
        <v>0</v>
      </c>
      <c r="O1902" s="9" t="str">
        <f ca="1">IF(N1902&gt;-1,INDIRECT(ADDRESS(ROW(),13)),IF(N1902&lt;N1901,CONCATENATE("&lt;page-count count=",CHAR(34),1+LARGE(N:N,1)-LARGE(N:N,2),CHAR(34),"/&gt;"),INDIRECT(ADDRESS(ROW()-1,13))))</f>
        <v/>
      </c>
      <c r="P1902" s="1">
        <f>IF(ROW()&lt;$S$4+2,IF('XML a procesar'!A1901="",P1901,IF(MID('XML a procesar'!A1901,1,1)="&lt;",P1901,P1901+1)),P1901)</f>
        <v>1</v>
      </c>
    </row>
    <row r="1903" spans="1:16" x14ac:dyDescent="0.25">
      <c r="A1903" s="1" t="str">
        <f>IF('XML a procesar'!A1902&gt;0,'XML a procesar'!A1902,"")</f>
        <v/>
      </c>
      <c r="B1903" s="7">
        <f t="shared" si="330"/>
        <v>0</v>
      </c>
      <c r="C1903" s="1">
        <f t="shared" si="331"/>
        <v>0</v>
      </c>
      <c r="D1903" s="1">
        <f t="shared" si="332"/>
        <v>0</v>
      </c>
      <c r="E1903" s="1">
        <f t="shared" si="333"/>
        <v>0</v>
      </c>
      <c r="F1903" s="1" t="str">
        <f t="shared" ca="1" si="334"/>
        <v/>
      </c>
      <c r="G1903" s="1">
        <f t="shared" ca="1" si="335"/>
        <v>0</v>
      </c>
      <c r="H1903" s="1">
        <f ca="1">IF(AND(G1902&gt;0,G1903&gt;G1902,NOT(ISERROR(MATCH(G1902,D:D,0)))),H1902+1,H1902)</f>
        <v>0</v>
      </c>
      <c r="I1903" s="1">
        <f t="shared" ca="1" si="336"/>
        <v>0</v>
      </c>
      <c r="J1903" s="7" t="str">
        <f t="shared" ca="1" si="337"/>
        <v/>
      </c>
      <c r="K1903" s="1" t="str">
        <f ca="1">IF(J1903="Linea_para_MAIL_creada_por_LuXML",IF(ISERROR(MATCH(INDIRECT(ADDRESS(ROW()-G1903,7)),D:D,0)),J1903,INDIRECT(ADDRESS(MATCH(INDIRECT(ADDRESS(ROW()-G1903,7)),D:D,0),1))),J1903)</f>
        <v/>
      </c>
      <c r="L1903" s="7">
        <f t="shared" ca="1" si="338"/>
        <v>0</v>
      </c>
      <c r="M1903" s="7" t="str">
        <f t="shared" ca="1" si="339"/>
        <v/>
      </c>
      <c r="N1903" s="7">
        <f t="shared" ca="1" si="340"/>
        <v>0</v>
      </c>
      <c r="O1903" s="9" t="str">
        <f ca="1">IF(N1903&gt;-1,INDIRECT(ADDRESS(ROW(),13)),IF(N1903&lt;N1902,CONCATENATE("&lt;page-count count=",CHAR(34),1+LARGE(N:N,1)-LARGE(N:N,2),CHAR(34),"/&gt;"),INDIRECT(ADDRESS(ROW()-1,13))))</f>
        <v/>
      </c>
      <c r="P1903" s="1">
        <f>IF(ROW()&lt;$S$4+2,IF('XML a procesar'!A1902="",P1902,IF(MID('XML a procesar'!A1902,1,1)="&lt;",P1902,P1902+1)),P1902)</f>
        <v>1</v>
      </c>
    </row>
    <row r="1904" spans="1:16" x14ac:dyDescent="0.25">
      <c r="A1904" s="1" t="str">
        <f>IF('XML a procesar'!A1903&gt;0,'XML a procesar'!A1903,"")</f>
        <v/>
      </c>
      <c r="B1904" s="7">
        <f t="shared" si="330"/>
        <v>0</v>
      </c>
      <c r="C1904" s="1">
        <f t="shared" si="331"/>
        <v>0</v>
      </c>
      <c r="D1904" s="1">
        <f t="shared" si="332"/>
        <v>0</v>
      </c>
      <c r="E1904" s="1">
        <f t="shared" si="333"/>
        <v>0</v>
      </c>
      <c r="F1904" s="1" t="str">
        <f t="shared" ca="1" si="334"/>
        <v/>
      </c>
      <c r="G1904" s="1">
        <f t="shared" ca="1" si="335"/>
        <v>0</v>
      </c>
      <c r="H1904" s="1">
        <f ca="1">IF(AND(G1903&gt;0,G1904&gt;G1903,NOT(ISERROR(MATCH(G1903,D:D,0)))),H1903+1,H1903)</f>
        <v>0</v>
      </c>
      <c r="I1904" s="1">
        <f t="shared" ca="1" si="336"/>
        <v>0</v>
      </c>
      <c r="J1904" s="7" t="str">
        <f t="shared" ca="1" si="337"/>
        <v/>
      </c>
      <c r="K1904" s="1" t="str">
        <f ca="1">IF(J1904="Linea_para_MAIL_creada_por_LuXML",IF(ISERROR(MATCH(INDIRECT(ADDRESS(ROW()-G1904,7)),D:D,0)),J1904,INDIRECT(ADDRESS(MATCH(INDIRECT(ADDRESS(ROW()-G1904,7)),D:D,0),1))),J1904)</f>
        <v/>
      </c>
      <c r="L1904" s="7">
        <f t="shared" ca="1" si="338"/>
        <v>0</v>
      </c>
      <c r="M1904" s="7" t="str">
        <f t="shared" ca="1" si="339"/>
        <v/>
      </c>
      <c r="N1904" s="7">
        <f t="shared" ca="1" si="340"/>
        <v>0</v>
      </c>
      <c r="O1904" s="9" t="str">
        <f ca="1">IF(N1904&gt;-1,INDIRECT(ADDRESS(ROW(),13)),IF(N1904&lt;N1903,CONCATENATE("&lt;page-count count=",CHAR(34),1+LARGE(N:N,1)-LARGE(N:N,2),CHAR(34),"/&gt;"),INDIRECT(ADDRESS(ROW()-1,13))))</f>
        <v/>
      </c>
      <c r="P1904" s="1">
        <f>IF(ROW()&lt;$S$4+2,IF('XML a procesar'!A1903="",P1903,IF(MID('XML a procesar'!A1903,1,1)="&lt;",P1903,P1903+1)),P1903)</f>
        <v>1</v>
      </c>
    </row>
    <row r="1905" spans="1:16" x14ac:dyDescent="0.25">
      <c r="A1905" s="1" t="str">
        <f>IF('XML a procesar'!A1904&gt;0,'XML a procesar'!A1904,"")</f>
        <v/>
      </c>
      <c r="B1905" s="7">
        <f t="shared" si="330"/>
        <v>0</v>
      </c>
      <c r="C1905" s="1">
        <f t="shared" si="331"/>
        <v>0</v>
      </c>
      <c r="D1905" s="1">
        <f t="shared" si="332"/>
        <v>0</v>
      </c>
      <c r="E1905" s="1">
        <f t="shared" si="333"/>
        <v>0</v>
      </c>
      <c r="F1905" s="1" t="str">
        <f t="shared" ca="1" si="334"/>
        <v/>
      </c>
      <c r="G1905" s="1">
        <f t="shared" ca="1" si="335"/>
        <v>0</v>
      </c>
      <c r="H1905" s="1">
        <f ca="1">IF(AND(G1904&gt;0,G1905&gt;G1904,NOT(ISERROR(MATCH(G1904,D:D,0)))),H1904+1,H1904)</f>
        <v>0</v>
      </c>
      <c r="I1905" s="1">
        <f t="shared" ca="1" si="336"/>
        <v>0</v>
      </c>
      <c r="J1905" s="7" t="str">
        <f t="shared" ca="1" si="337"/>
        <v/>
      </c>
      <c r="K1905" s="1" t="str">
        <f ca="1">IF(J1905="Linea_para_MAIL_creada_por_LuXML",IF(ISERROR(MATCH(INDIRECT(ADDRESS(ROW()-G1905,7)),D:D,0)),J1905,INDIRECT(ADDRESS(MATCH(INDIRECT(ADDRESS(ROW()-G1905,7)),D:D,0),1))),J1905)</f>
        <v/>
      </c>
      <c r="L1905" s="7">
        <f t="shared" ca="1" si="338"/>
        <v>0</v>
      </c>
      <c r="M1905" s="7" t="str">
        <f t="shared" ca="1" si="339"/>
        <v/>
      </c>
      <c r="N1905" s="7">
        <f t="shared" ca="1" si="340"/>
        <v>0</v>
      </c>
      <c r="O1905" s="9" t="str">
        <f ca="1">IF(N1905&gt;-1,INDIRECT(ADDRESS(ROW(),13)),IF(N1905&lt;N1904,CONCATENATE("&lt;page-count count=",CHAR(34),1+LARGE(N:N,1)-LARGE(N:N,2),CHAR(34),"/&gt;"),INDIRECT(ADDRESS(ROW()-1,13))))</f>
        <v/>
      </c>
      <c r="P1905" s="1">
        <f>IF(ROW()&lt;$S$4+2,IF('XML a procesar'!A1904="",P1904,IF(MID('XML a procesar'!A1904,1,1)="&lt;",P1904,P1904+1)),P1904)</f>
        <v>1</v>
      </c>
    </row>
    <row r="1906" spans="1:16" x14ac:dyDescent="0.25">
      <c r="A1906" s="1" t="str">
        <f>IF('XML a procesar'!A1905&gt;0,'XML a procesar'!A1905,"")</f>
        <v/>
      </c>
      <c r="B1906" s="7">
        <f t="shared" si="330"/>
        <v>0</v>
      </c>
      <c r="C1906" s="1">
        <f t="shared" si="331"/>
        <v>0</v>
      </c>
      <c r="D1906" s="1">
        <f t="shared" si="332"/>
        <v>0</v>
      </c>
      <c r="E1906" s="1">
        <f t="shared" si="333"/>
        <v>0</v>
      </c>
      <c r="F1906" s="1" t="str">
        <f t="shared" ca="1" si="334"/>
        <v/>
      </c>
      <c r="G1906" s="1">
        <f t="shared" ca="1" si="335"/>
        <v>0</v>
      </c>
      <c r="H1906" s="1">
        <f ca="1">IF(AND(G1905&gt;0,G1906&gt;G1905,NOT(ISERROR(MATCH(G1905,D:D,0)))),H1905+1,H1905)</f>
        <v>0</v>
      </c>
      <c r="I1906" s="1">
        <f t="shared" ca="1" si="336"/>
        <v>0</v>
      </c>
      <c r="J1906" s="7" t="str">
        <f t="shared" ca="1" si="337"/>
        <v/>
      </c>
      <c r="K1906" s="1" t="str">
        <f ca="1">IF(J1906="Linea_para_MAIL_creada_por_LuXML",IF(ISERROR(MATCH(INDIRECT(ADDRESS(ROW()-G1906,7)),D:D,0)),J1906,INDIRECT(ADDRESS(MATCH(INDIRECT(ADDRESS(ROW()-G1906,7)),D:D,0),1))),J1906)</f>
        <v/>
      </c>
      <c r="L1906" s="7">
        <f t="shared" ca="1" si="338"/>
        <v>0</v>
      </c>
      <c r="M1906" s="7" t="str">
        <f t="shared" ca="1" si="339"/>
        <v/>
      </c>
      <c r="N1906" s="7">
        <f t="shared" ca="1" si="340"/>
        <v>0</v>
      </c>
      <c r="O1906" s="9" t="str">
        <f ca="1">IF(N1906&gt;-1,INDIRECT(ADDRESS(ROW(),13)),IF(N1906&lt;N1905,CONCATENATE("&lt;page-count count=",CHAR(34),1+LARGE(N:N,1)-LARGE(N:N,2),CHAR(34),"/&gt;"),INDIRECT(ADDRESS(ROW()-1,13))))</f>
        <v/>
      </c>
      <c r="P1906" s="1">
        <f>IF(ROW()&lt;$S$4+2,IF('XML a procesar'!A1905="",P1905,IF(MID('XML a procesar'!A1905,1,1)="&lt;",P1905,P1905+1)),P1905)</f>
        <v>1</v>
      </c>
    </row>
    <row r="1907" spans="1:16" x14ac:dyDescent="0.25">
      <c r="A1907" s="1" t="str">
        <f>IF('XML a procesar'!A1906&gt;0,'XML a procesar'!A1906,"")</f>
        <v/>
      </c>
      <c r="B1907" s="7">
        <f t="shared" si="330"/>
        <v>0</v>
      </c>
      <c r="C1907" s="1">
        <f t="shared" si="331"/>
        <v>0</v>
      </c>
      <c r="D1907" s="1">
        <f t="shared" si="332"/>
        <v>0</v>
      </c>
      <c r="E1907" s="1">
        <f t="shared" si="333"/>
        <v>0</v>
      </c>
      <c r="F1907" s="1" t="str">
        <f t="shared" ca="1" si="334"/>
        <v/>
      </c>
      <c r="G1907" s="1">
        <f t="shared" ca="1" si="335"/>
        <v>0</v>
      </c>
      <c r="H1907" s="1">
        <f ca="1">IF(AND(G1906&gt;0,G1907&gt;G1906,NOT(ISERROR(MATCH(G1906,D:D,0)))),H1906+1,H1906)</f>
        <v>0</v>
      </c>
      <c r="I1907" s="1">
        <f t="shared" ca="1" si="336"/>
        <v>0</v>
      </c>
      <c r="J1907" s="7" t="str">
        <f t="shared" ca="1" si="337"/>
        <v/>
      </c>
      <c r="K1907" s="1" t="str">
        <f ca="1">IF(J1907="Linea_para_MAIL_creada_por_LuXML",IF(ISERROR(MATCH(INDIRECT(ADDRESS(ROW()-G1907,7)),D:D,0)),J1907,INDIRECT(ADDRESS(MATCH(INDIRECT(ADDRESS(ROW()-G1907,7)),D:D,0),1))),J1907)</f>
        <v/>
      </c>
      <c r="L1907" s="7">
        <f t="shared" ca="1" si="338"/>
        <v>0</v>
      </c>
      <c r="M1907" s="7" t="str">
        <f t="shared" ca="1" si="339"/>
        <v/>
      </c>
      <c r="N1907" s="7">
        <f t="shared" ca="1" si="340"/>
        <v>0</v>
      </c>
      <c r="O1907" s="9" t="str">
        <f ca="1">IF(N1907&gt;-1,INDIRECT(ADDRESS(ROW(),13)),IF(N1907&lt;N1906,CONCATENATE("&lt;page-count count=",CHAR(34),1+LARGE(N:N,1)-LARGE(N:N,2),CHAR(34),"/&gt;"),INDIRECT(ADDRESS(ROW()-1,13))))</f>
        <v/>
      </c>
      <c r="P1907" s="1">
        <f>IF(ROW()&lt;$S$4+2,IF('XML a procesar'!A1906="",P1906,IF(MID('XML a procesar'!A1906,1,1)="&lt;",P1906,P1906+1)),P1906)</f>
        <v>1</v>
      </c>
    </row>
    <row r="1908" spans="1:16" x14ac:dyDescent="0.25">
      <c r="A1908" s="1" t="str">
        <f>IF('XML a procesar'!A1907&gt;0,'XML a procesar'!A1907,"")</f>
        <v/>
      </c>
      <c r="B1908" s="7">
        <f t="shared" si="330"/>
        <v>0</v>
      </c>
      <c r="C1908" s="1">
        <f t="shared" si="331"/>
        <v>0</v>
      </c>
      <c r="D1908" s="1">
        <f t="shared" si="332"/>
        <v>0</v>
      </c>
      <c r="E1908" s="1">
        <f t="shared" si="333"/>
        <v>0</v>
      </c>
      <c r="F1908" s="1" t="str">
        <f t="shared" ca="1" si="334"/>
        <v/>
      </c>
      <c r="G1908" s="1">
        <f t="shared" ca="1" si="335"/>
        <v>0</v>
      </c>
      <c r="H1908" s="1">
        <f ca="1">IF(AND(G1907&gt;0,G1908&gt;G1907,NOT(ISERROR(MATCH(G1907,D:D,0)))),H1907+1,H1907)</f>
        <v>0</v>
      </c>
      <c r="I1908" s="1">
        <f t="shared" ca="1" si="336"/>
        <v>0</v>
      </c>
      <c r="J1908" s="7" t="str">
        <f t="shared" ca="1" si="337"/>
        <v/>
      </c>
      <c r="K1908" s="1" t="str">
        <f ca="1">IF(J1908="Linea_para_MAIL_creada_por_LuXML",IF(ISERROR(MATCH(INDIRECT(ADDRESS(ROW()-G1908,7)),D:D,0)),J1908,INDIRECT(ADDRESS(MATCH(INDIRECT(ADDRESS(ROW()-G1908,7)),D:D,0),1))),J1908)</f>
        <v/>
      </c>
      <c r="L1908" s="7">
        <f t="shared" ca="1" si="338"/>
        <v>0</v>
      </c>
      <c r="M1908" s="7" t="str">
        <f t="shared" ca="1" si="339"/>
        <v/>
      </c>
      <c r="N1908" s="7">
        <f t="shared" ca="1" si="340"/>
        <v>0</v>
      </c>
      <c r="O1908" s="9" t="str">
        <f ca="1">IF(N1908&gt;-1,INDIRECT(ADDRESS(ROW(),13)),IF(N1908&lt;N1907,CONCATENATE("&lt;page-count count=",CHAR(34),1+LARGE(N:N,1)-LARGE(N:N,2),CHAR(34),"/&gt;"),INDIRECT(ADDRESS(ROW()-1,13))))</f>
        <v/>
      </c>
      <c r="P1908" s="1">
        <f>IF(ROW()&lt;$S$4+2,IF('XML a procesar'!A1907="",P1907,IF(MID('XML a procesar'!A1907,1,1)="&lt;",P1907,P1907+1)),P1907)</f>
        <v>1</v>
      </c>
    </row>
    <row r="1909" spans="1:16" x14ac:dyDescent="0.25">
      <c r="A1909" s="1" t="str">
        <f>IF('XML a procesar'!A1908&gt;0,'XML a procesar'!A1908,"")</f>
        <v/>
      </c>
      <c r="B1909" s="7">
        <f t="shared" si="330"/>
        <v>0</v>
      </c>
      <c r="C1909" s="1">
        <f t="shared" si="331"/>
        <v>0</v>
      </c>
      <c r="D1909" s="1">
        <f t="shared" si="332"/>
        <v>0</v>
      </c>
      <c r="E1909" s="1">
        <f t="shared" si="333"/>
        <v>0</v>
      </c>
      <c r="F1909" s="1" t="str">
        <f t="shared" ca="1" si="334"/>
        <v/>
      </c>
      <c r="G1909" s="1">
        <f t="shared" ca="1" si="335"/>
        <v>0</v>
      </c>
      <c r="H1909" s="1">
        <f ca="1">IF(AND(G1908&gt;0,G1909&gt;G1908,NOT(ISERROR(MATCH(G1908,D:D,0)))),H1908+1,H1908)</f>
        <v>0</v>
      </c>
      <c r="I1909" s="1">
        <f t="shared" ca="1" si="336"/>
        <v>0</v>
      </c>
      <c r="J1909" s="7" t="str">
        <f t="shared" ca="1" si="337"/>
        <v/>
      </c>
      <c r="K1909" s="1" t="str">
        <f ca="1">IF(J1909="Linea_para_MAIL_creada_por_LuXML",IF(ISERROR(MATCH(INDIRECT(ADDRESS(ROW()-G1909,7)),D:D,0)),J1909,INDIRECT(ADDRESS(MATCH(INDIRECT(ADDRESS(ROW()-G1909,7)),D:D,0),1))),J1909)</f>
        <v/>
      </c>
      <c r="L1909" s="7">
        <f t="shared" ca="1" si="338"/>
        <v>0</v>
      </c>
      <c r="M1909" s="7" t="str">
        <f t="shared" ca="1" si="339"/>
        <v/>
      </c>
      <c r="N1909" s="7">
        <f t="shared" ca="1" si="340"/>
        <v>0</v>
      </c>
      <c r="O1909" s="9" t="str">
        <f ca="1">IF(N1909&gt;-1,INDIRECT(ADDRESS(ROW(),13)),IF(N1909&lt;N1908,CONCATENATE("&lt;page-count count=",CHAR(34),1+LARGE(N:N,1)-LARGE(N:N,2),CHAR(34),"/&gt;"),INDIRECT(ADDRESS(ROW()-1,13))))</f>
        <v/>
      </c>
      <c r="P1909" s="1">
        <f>IF(ROW()&lt;$S$4+2,IF('XML a procesar'!A1908="",P1908,IF(MID('XML a procesar'!A1908,1,1)="&lt;",P1908,P1908+1)),P1908)</f>
        <v>1</v>
      </c>
    </row>
    <row r="1910" spans="1:16" x14ac:dyDescent="0.25">
      <c r="A1910" s="1" t="str">
        <f>IF('XML a procesar'!A1909&gt;0,'XML a procesar'!A1909,"")</f>
        <v/>
      </c>
      <c r="B1910" s="7">
        <f t="shared" si="330"/>
        <v>0</v>
      </c>
      <c r="C1910" s="1">
        <f t="shared" si="331"/>
        <v>0</v>
      </c>
      <c r="D1910" s="1">
        <f t="shared" si="332"/>
        <v>0</v>
      </c>
      <c r="E1910" s="1">
        <f t="shared" si="333"/>
        <v>0</v>
      </c>
      <c r="F1910" s="1" t="str">
        <f t="shared" ca="1" si="334"/>
        <v/>
      </c>
      <c r="G1910" s="1">
        <f t="shared" ca="1" si="335"/>
        <v>0</v>
      </c>
      <c r="H1910" s="1">
        <f ca="1">IF(AND(G1909&gt;0,G1910&gt;G1909,NOT(ISERROR(MATCH(G1909,D:D,0)))),H1909+1,H1909)</f>
        <v>0</v>
      </c>
      <c r="I1910" s="1">
        <f t="shared" ca="1" si="336"/>
        <v>0</v>
      </c>
      <c r="J1910" s="7" t="str">
        <f t="shared" ca="1" si="337"/>
        <v/>
      </c>
      <c r="K1910" s="1" t="str">
        <f ca="1">IF(J1910="Linea_para_MAIL_creada_por_LuXML",IF(ISERROR(MATCH(INDIRECT(ADDRESS(ROW()-G1910,7)),D:D,0)),J1910,INDIRECT(ADDRESS(MATCH(INDIRECT(ADDRESS(ROW()-G1910,7)),D:D,0),1))),J1910)</f>
        <v/>
      </c>
      <c r="L1910" s="7">
        <f t="shared" ca="1" si="338"/>
        <v>0</v>
      </c>
      <c r="M1910" s="7" t="str">
        <f t="shared" ca="1" si="339"/>
        <v/>
      </c>
      <c r="N1910" s="7">
        <f t="shared" ca="1" si="340"/>
        <v>0</v>
      </c>
      <c r="O1910" s="9" t="str">
        <f ca="1">IF(N1910&gt;-1,INDIRECT(ADDRESS(ROW(),13)),IF(N1910&lt;N1909,CONCATENATE("&lt;page-count count=",CHAR(34),1+LARGE(N:N,1)-LARGE(N:N,2),CHAR(34),"/&gt;"),INDIRECT(ADDRESS(ROW()-1,13))))</f>
        <v/>
      </c>
      <c r="P1910" s="1">
        <f>IF(ROW()&lt;$S$4+2,IF('XML a procesar'!A1909="",P1909,IF(MID('XML a procesar'!A1909,1,1)="&lt;",P1909,P1909+1)),P1909)</f>
        <v>1</v>
      </c>
    </row>
    <row r="1911" spans="1:16" x14ac:dyDescent="0.25">
      <c r="A1911" s="1" t="str">
        <f>IF('XML a procesar'!A1910&gt;0,'XML a procesar'!A1910,"")</f>
        <v/>
      </c>
      <c r="B1911" s="7">
        <f t="shared" si="330"/>
        <v>0</v>
      </c>
      <c r="C1911" s="1">
        <f t="shared" si="331"/>
        <v>0</v>
      </c>
      <c r="D1911" s="1">
        <f t="shared" si="332"/>
        <v>0</v>
      </c>
      <c r="E1911" s="1">
        <f t="shared" si="333"/>
        <v>0</v>
      </c>
      <c r="F1911" s="1" t="str">
        <f t="shared" ca="1" si="334"/>
        <v/>
      </c>
      <c r="G1911" s="1">
        <f t="shared" ca="1" si="335"/>
        <v>0</v>
      </c>
      <c r="H1911" s="1">
        <f ca="1">IF(AND(G1910&gt;0,G1911&gt;G1910,NOT(ISERROR(MATCH(G1910,D:D,0)))),H1910+1,H1910)</f>
        <v>0</v>
      </c>
      <c r="I1911" s="1">
        <f t="shared" ca="1" si="336"/>
        <v>0</v>
      </c>
      <c r="J1911" s="7" t="str">
        <f t="shared" ca="1" si="337"/>
        <v/>
      </c>
      <c r="K1911" s="1" t="str">
        <f ca="1">IF(J1911="Linea_para_MAIL_creada_por_LuXML",IF(ISERROR(MATCH(INDIRECT(ADDRESS(ROW()-G1911,7)),D:D,0)),J1911,INDIRECT(ADDRESS(MATCH(INDIRECT(ADDRESS(ROW()-G1911,7)),D:D,0),1))),J1911)</f>
        <v/>
      </c>
      <c r="L1911" s="7">
        <f t="shared" ca="1" si="338"/>
        <v>0</v>
      </c>
      <c r="M1911" s="7" t="str">
        <f t="shared" ca="1" si="339"/>
        <v/>
      </c>
      <c r="N1911" s="7">
        <f t="shared" ca="1" si="340"/>
        <v>0</v>
      </c>
      <c r="O1911" s="9" t="str">
        <f ca="1">IF(N1911&gt;-1,INDIRECT(ADDRESS(ROW(),13)),IF(N1911&lt;N1910,CONCATENATE("&lt;page-count count=",CHAR(34),1+LARGE(N:N,1)-LARGE(N:N,2),CHAR(34),"/&gt;"),INDIRECT(ADDRESS(ROW()-1,13))))</f>
        <v/>
      </c>
      <c r="P1911" s="1">
        <f>IF(ROW()&lt;$S$4+2,IF('XML a procesar'!A1910="",P1910,IF(MID('XML a procesar'!A1910,1,1)="&lt;",P1910,P1910+1)),P1910)</f>
        <v>1</v>
      </c>
    </row>
    <row r="1912" spans="1:16" x14ac:dyDescent="0.25">
      <c r="A1912" s="1" t="str">
        <f>IF('XML a procesar'!A1911&gt;0,'XML a procesar'!A1911,"")</f>
        <v/>
      </c>
      <c r="B1912" s="7">
        <f t="shared" si="330"/>
        <v>0</v>
      </c>
      <c r="C1912" s="1">
        <f t="shared" si="331"/>
        <v>0</v>
      </c>
      <c r="D1912" s="1">
        <f t="shared" si="332"/>
        <v>0</v>
      </c>
      <c r="E1912" s="1">
        <f t="shared" si="333"/>
        <v>0</v>
      </c>
      <c r="F1912" s="1" t="str">
        <f t="shared" ca="1" si="334"/>
        <v/>
      </c>
      <c r="G1912" s="1">
        <f t="shared" ca="1" si="335"/>
        <v>0</v>
      </c>
      <c r="H1912" s="1">
        <f ca="1">IF(AND(G1911&gt;0,G1912&gt;G1911,NOT(ISERROR(MATCH(G1911,D:D,0)))),H1911+1,H1911)</f>
        <v>0</v>
      </c>
      <c r="I1912" s="1">
        <f t="shared" ca="1" si="336"/>
        <v>0</v>
      </c>
      <c r="J1912" s="7" t="str">
        <f t="shared" ca="1" si="337"/>
        <v/>
      </c>
      <c r="K1912" s="1" t="str">
        <f ca="1">IF(J1912="Linea_para_MAIL_creada_por_LuXML",IF(ISERROR(MATCH(INDIRECT(ADDRESS(ROW()-G1912,7)),D:D,0)),J1912,INDIRECT(ADDRESS(MATCH(INDIRECT(ADDRESS(ROW()-G1912,7)),D:D,0),1))),J1912)</f>
        <v/>
      </c>
      <c r="L1912" s="7">
        <f t="shared" ca="1" si="338"/>
        <v>0</v>
      </c>
      <c r="M1912" s="7" t="str">
        <f t="shared" ca="1" si="339"/>
        <v/>
      </c>
      <c r="N1912" s="7">
        <f t="shared" ca="1" si="340"/>
        <v>0</v>
      </c>
      <c r="O1912" s="9" t="str">
        <f ca="1">IF(N1912&gt;-1,INDIRECT(ADDRESS(ROW(),13)),IF(N1912&lt;N1911,CONCATENATE("&lt;page-count count=",CHAR(34),1+LARGE(N:N,1)-LARGE(N:N,2),CHAR(34),"/&gt;"),INDIRECT(ADDRESS(ROW()-1,13))))</f>
        <v/>
      </c>
      <c r="P1912" s="1">
        <f>IF(ROW()&lt;$S$4+2,IF('XML a procesar'!A1911="",P1911,IF(MID('XML a procesar'!A1911,1,1)="&lt;",P1911,P1911+1)),P1911)</f>
        <v>1</v>
      </c>
    </row>
    <row r="1913" spans="1:16" x14ac:dyDescent="0.25">
      <c r="A1913" s="1" t="str">
        <f>IF('XML a procesar'!A1912&gt;0,'XML a procesar'!A1912,"")</f>
        <v/>
      </c>
      <c r="B1913" s="7">
        <f t="shared" si="330"/>
        <v>0</v>
      </c>
      <c r="C1913" s="1">
        <f t="shared" si="331"/>
        <v>0</v>
      </c>
      <c r="D1913" s="1">
        <f t="shared" si="332"/>
        <v>0</v>
      </c>
      <c r="E1913" s="1">
        <f t="shared" si="333"/>
        <v>0</v>
      </c>
      <c r="F1913" s="1" t="str">
        <f t="shared" ca="1" si="334"/>
        <v/>
      </c>
      <c r="G1913" s="1">
        <f t="shared" ca="1" si="335"/>
        <v>0</v>
      </c>
      <c r="H1913" s="1">
        <f ca="1">IF(AND(G1912&gt;0,G1913&gt;G1912,NOT(ISERROR(MATCH(G1912,D:D,0)))),H1912+1,H1912)</f>
        <v>0</v>
      </c>
      <c r="I1913" s="1">
        <f t="shared" ca="1" si="336"/>
        <v>0</v>
      </c>
      <c r="J1913" s="7" t="str">
        <f t="shared" ca="1" si="337"/>
        <v/>
      </c>
      <c r="K1913" s="1" t="str">
        <f ca="1">IF(J1913="Linea_para_MAIL_creada_por_LuXML",IF(ISERROR(MATCH(INDIRECT(ADDRESS(ROW()-G1913,7)),D:D,0)),J1913,INDIRECT(ADDRESS(MATCH(INDIRECT(ADDRESS(ROW()-G1913,7)),D:D,0),1))),J1913)</f>
        <v/>
      </c>
      <c r="L1913" s="7">
        <f t="shared" ca="1" si="338"/>
        <v>0</v>
      </c>
      <c r="M1913" s="7" t="str">
        <f t="shared" ca="1" si="339"/>
        <v/>
      </c>
      <c r="N1913" s="7">
        <f t="shared" ca="1" si="340"/>
        <v>0</v>
      </c>
      <c r="O1913" s="9" t="str">
        <f ca="1">IF(N1913&gt;-1,INDIRECT(ADDRESS(ROW(),13)),IF(N1913&lt;N1912,CONCATENATE("&lt;page-count count=",CHAR(34),1+LARGE(N:N,1)-LARGE(N:N,2),CHAR(34),"/&gt;"),INDIRECT(ADDRESS(ROW()-1,13))))</f>
        <v/>
      </c>
      <c r="P1913" s="1">
        <f>IF(ROW()&lt;$S$4+2,IF('XML a procesar'!A1912="",P1912,IF(MID('XML a procesar'!A1912,1,1)="&lt;",P1912,P1912+1)),P1912)</f>
        <v>1</v>
      </c>
    </row>
    <row r="1914" spans="1:16" x14ac:dyDescent="0.25">
      <c r="A1914" s="1" t="str">
        <f>IF('XML a procesar'!A1913&gt;0,'XML a procesar'!A1913,"")</f>
        <v/>
      </c>
      <c r="B1914" s="7">
        <f t="shared" si="330"/>
        <v>0</v>
      </c>
      <c r="C1914" s="1">
        <f t="shared" si="331"/>
        <v>0</v>
      </c>
      <c r="D1914" s="1">
        <f t="shared" si="332"/>
        <v>0</v>
      </c>
      <c r="E1914" s="1">
        <f t="shared" si="333"/>
        <v>0</v>
      </c>
      <c r="F1914" s="1" t="str">
        <f t="shared" ca="1" si="334"/>
        <v/>
      </c>
      <c r="G1914" s="1">
        <f t="shared" ca="1" si="335"/>
        <v>0</v>
      </c>
      <c r="H1914" s="1">
        <f ca="1">IF(AND(G1913&gt;0,G1914&gt;G1913,NOT(ISERROR(MATCH(G1913,D:D,0)))),H1913+1,H1913)</f>
        <v>0</v>
      </c>
      <c r="I1914" s="1">
        <f t="shared" ca="1" si="336"/>
        <v>0</v>
      </c>
      <c r="J1914" s="7" t="str">
        <f t="shared" ca="1" si="337"/>
        <v/>
      </c>
      <c r="K1914" s="1" t="str">
        <f ca="1">IF(J1914="Linea_para_MAIL_creada_por_LuXML",IF(ISERROR(MATCH(INDIRECT(ADDRESS(ROW()-G1914,7)),D:D,0)),J1914,INDIRECT(ADDRESS(MATCH(INDIRECT(ADDRESS(ROW()-G1914,7)),D:D,0),1))),J1914)</f>
        <v/>
      </c>
      <c r="L1914" s="7">
        <f t="shared" ca="1" si="338"/>
        <v>0</v>
      </c>
      <c r="M1914" s="7" t="str">
        <f t="shared" ca="1" si="339"/>
        <v/>
      </c>
      <c r="N1914" s="7">
        <f t="shared" ca="1" si="340"/>
        <v>0</v>
      </c>
      <c r="O1914" s="9" t="str">
        <f ca="1">IF(N1914&gt;-1,INDIRECT(ADDRESS(ROW(),13)),IF(N1914&lt;N1913,CONCATENATE("&lt;page-count count=",CHAR(34),1+LARGE(N:N,1)-LARGE(N:N,2),CHAR(34),"/&gt;"),INDIRECT(ADDRESS(ROW()-1,13))))</f>
        <v/>
      </c>
      <c r="P1914" s="1">
        <f>IF(ROW()&lt;$S$4+2,IF('XML a procesar'!A1913="",P1913,IF(MID('XML a procesar'!A1913,1,1)="&lt;",P1913,P1913+1)),P1913)</f>
        <v>1</v>
      </c>
    </row>
    <row r="1915" spans="1:16" x14ac:dyDescent="0.25">
      <c r="A1915" s="1" t="str">
        <f>IF('XML a procesar'!A1914&gt;0,'XML a procesar'!A1914,"")</f>
        <v/>
      </c>
      <c r="B1915" s="7">
        <f t="shared" si="330"/>
        <v>0</v>
      </c>
      <c r="C1915" s="1">
        <f t="shared" si="331"/>
        <v>0</v>
      </c>
      <c r="D1915" s="1">
        <f t="shared" si="332"/>
        <v>0</v>
      </c>
      <c r="E1915" s="1">
        <f t="shared" si="333"/>
        <v>0</v>
      </c>
      <c r="F1915" s="1" t="str">
        <f t="shared" ca="1" si="334"/>
        <v/>
      </c>
      <c r="G1915" s="1">
        <f t="shared" ca="1" si="335"/>
        <v>0</v>
      </c>
      <c r="H1915" s="1">
        <f ca="1">IF(AND(G1914&gt;0,G1915&gt;G1914,NOT(ISERROR(MATCH(G1914,D:D,0)))),H1914+1,H1914)</f>
        <v>0</v>
      </c>
      <c r="I1915" s="1">
        <f t="shared" ca="1" si="336"/>
        <v>0</v>
      </c>
      <c r="J1915" s="7" t="str">
        <f t="shared" ca="1" si="337"/>
        <v/>
      </c>
      <c r="K1915" s="1" t="str">
        <f ca="1">IF(J1915="Linea_para_MAIL_creada_por_LuXML",IF(ISERROR(MATCH(INDIRECT(ADDRESS(ROW()-G1915,7)),D:D,0)),J1915,INDIRECT(ADDRESS(MATCH(INDIRECT(ADDRESS(ROW()-G1915,7)),D:D,0),1))),J1915)</f>
        <v/>
      </c>
      <c r="L1915" s="7">
        <f t="shared" ca="1" si="338"/>
        <v>0</v>
      </c>
      <c r="M1915" s="7" t="str">
        <f t="shared" ca="1" si="339"/>
        <v/>
      </c>
      <c r="N1915" s="7">
        <f t="shared" ca="1" si="340"/>
        <v>0</v>
      </c>
      <c r="O1915" s="9" t="str">
        <f ca="1">IF(N1915&gt;-1,INDIRECT(ADDRESS(ROW(),13)),IF(N1915&lt;N1914,CONCATENATE("&lt;page-count count=",CHAR(34),1+LARGE(N:N,1)-LARGE(N:N,2),CHAR(34),"/&gt;"),INDIRECT(ADDRESS(ROW()-1,13))))</f>
        <v/>
      </c>
      <c r="P1915" s="1">
        <f>IF(ROW()&lt;$S$4+2,IF('XML a procesar'!A1914="",P1914,IF(MID('XML a procesar'!A1914,1,1)="&lt;",P1914,P1914+1)),P1914)</f>
        <v>1</v>
      </c>
    </row>
    <row r="1916" spans="1:16" x14ac:dyDescent="0.25">
      <c r="A1916" s="1" t="str">
        <f>IF('XML a procesar'!A1915&gt;0,'XML a procesar'!A1915,"")</f>
        <v/>
      </c>
      <c r="B1916" s="7">
        <f t="shared" si="330"/>
        <v>0</v>
      </c>
      <c r="C1916" s="1">
        <f t="shared" si="331"/>
        <v>0</v>
      </c>
      <c r="D1916" s="1">
        <f t="shared" si="332"/>
        <v>0</v>
      </c>
      <c r="E1916" s="1">
        <f t="shared" si="333"/>
        <v>0</v>
      </c>
      <c r="F1916" s="1" t="str">
        <f t="shared" ca="1" si="334"/>
        <v/>
      </c>
      <c r="G1916" s="1">
        <f t="shared" ca="1" si="335"/>
        <v>0</v>
      </c>
      <c r="H1916" s="1">
        <f ca="1">IF(AND(G1915&gt;0,G1916&gt;G1915,NOT(ISERROR(MATCH(G1915,D:D,0)))),H1915+1,H1915)</f>
        <v>0</v>
      </c>
      <c r="I1916" s="1">
        <f t="shared" ca="1" si="336"/>
        <v>0</v>
      </c>
      <c r="J1916" s="7" t="str">
        <f t="shared" ca="1" si="337"/>
        <v/>
      </c>
      <c r="K1916" s="1" t="str">
        <f ca="1">IF(J1916="Linea_para_MAIL_creada_por_LuXML",IF(ISERROR(MATCH(INDIRECT(ADDRESS(ROW()-G1916,7)),D:D,0)),J1916,INDIRECT(ADDRESS(MATCH(INDIRECT(ADDRESS(ROW()-G1916,7)),D:D,0),1))),J1916)</f>
        <v/>
      </c>
      <c r="L1916" s="7">
        <f t="shared" ca="1" si="338"/>
        <v>0</v>
      </c>
      <c r="M1916" s="7" t="str">
        <f t="shared" ca="1" si="339"/>
        <v/>
      </c>
      <c r="N1916" s="7">
        <f t="shared" ca="1" si="340"/>
        <v>0</v>
      </c>
      <c r="O1916" s="9" t="str">
        <f ca="1">IF(N1916&gt;-1,INDIRECT(ADDRESS(ROW(),13)),IF(N1916&lt;N1915,CONCATENATE("&lt;page-count count=",CHAR(34),1+LARGE(N:N,1)-LARGE(N:N,2),CHAR(34),"/&gt;"),INDIRECT(ADDRESS(ROW()-1,13))))</f>
        <v/>
      </c>
      <c r="P1916" s="1">
        <f>IF(ROW()&lt;$S$4+2,IF('XML a procesar'!A1915="",P1915,IF(MID('XML a procesar'!A1915,1,1)="&lt;",P1915,P1915+1)),P1915)</f>
        <v>1</v>
      </c>
    </row>
    <row r="1917" spans="1:16" x14ac:dyDescent="0.25">
      <c r="A1917" s="1" t="str">
        <f>IF('XML a procesar'!A1916&gt;0,'XML a procesar'!A1916,"")</f>
        <v/>
      </c>
      <c r="B1917" s="7">
        <f t="shared" si="330"/>
        <v>0</v>
      </c>
      <c r="C1917" s="1">
        <f t="shared" si="331"/>
        <v>0</v>
      </c>
      <c r="D1917" s="1">
        <f t="shared" si="332"/>
        <v>0</v>
      </c>
      <c r="E1917" s="1">
        <f t="shared" si="333"/>
        <v>0</v>
      </c>
      <c r="F1917" s="1" t="str">
        <f t="shared" ca="1" si="334"/>
        <v/>
      </c>
      <c r="G1917" s="1">
        <f t="shared" ca="1" si="335"/>
        <v>0</v>
      </c>
      <c r="H1917" s="1">
        <f ca="1">IF(AND(G1916&gt;0,G1917&gt;G1916,NOT(ISERROR(MATCH(G1916,D:D,0)))),H1916+1,H1916)</f>
        <v>0</v>
      </c>
      <c r="I1917" s="1">
        <f t="shared" ca="1" si="336"/>
        <v>0</v>
      </c>
      <c r="J1917" s="7" t="str">
        <f t="shared" ca="1" si="337"/>
        <v/>
      </c>
      <c r="K1917" s="1" t="str">
        <f ca="1">IF(J1917="Linea_para_MAIL_creada_por_LuXML",IF(ISERROR(MATCH(INDIRECT(ADDRESS(ROW()-G1917,7)),D:D,0)),J1917,INDIRECT(ADDRESS(MATCH(INDIRECT(ADDRESS(ROW()-G1917,7)),D:D,0),1))),J1917)</f>
        <v/>
      </c>
      <c r="L1917" s="7">
        <f t="shared" ca="1" si="338"/>
        <v>0</v>
      </c>
      <c r="M1917" s="7" t="str">
        <f t="shared" ca="1" si="339"/>
        <v/>
      </c>
      <c r="N1917" s="7">
        <f t="shared" ca="1" si="340"/>
        <v>0</v>
      </c>
      <c r="O1917" s="9" t="str">
        <f ca="1">IF(N1917&gt;-1,INDIRECT(ADDRESS(ROW(),13)),IF(N1917&lt;N1916,CONCATENATE("&lt;page-count count=",CHAR(34),1+LARGE(N:N,1)-LARGE(N:N,2),CHAR(34),"/&gt;"),INDIRECT(ADDRESS(ROW()-1,13))))</f>
        <v/>
      </c>
      <c r="P1917" s="1">
        <f>IF(ROW()&lt;$S$4+2,IF('XML a procesar'!A1916="",P1916,IF(MID('XML a procesar'!A1916,1,1)="&lt;",P1916,P1916+1)),P1916)</f>
        <v>1</v>
      </c>
    </row>
    <row r="1918" spans="1:16" x14ac:dyDescent="0.25">
      <c r="A1918" s="1" t="str">
        <f>IF('XML a procesar'!A1917&gt;0,'XML a procesar'!A1917,"")</f>
        <v/>
      </c>
      <c r="B1918" s="7">
        <f t="shared" si="330"/>
        <v>0</v>
      </c>
      <c r="C1918" s="1">
        <f t="shared" si="331"/>
        <v>0</v>
      </c>
      <c r="D1918" s="1">
        <f t="shared" si="332"/>
        <v>0</v>
      </c>
      <c r="E1918" s="1">
        <f t="shared" si="333"/>
        <v>0</v>
      </c>
      <c r="F1918" s="1" t="str">
        <f t="shared" ca="1" si="334"/>
        <v/>
      </c>
      <c r="G1918" s="1">
        <f t="shared" ca="1" si="335"/>
        <v>0</v>
      </c>
      <c r="H1918" s="1">
        <f ca="1">IF(AND(G1917&gt;0,G1918&gt;G1917,NOT(ISERROR(MATCH(G1917,D:D,0)))),H1917+1,H1917)</f>
        <v>0</v>
      </c>
      <c r="I1918" s="1">
        <f t="shared" ca="1" si="336"/>
        <v>0</v>
      </c>
      <c r="J1918" s="7" t="str">
        <f t="shared" ca="1" si="337"/>
        <v/>
      </c>
      <c r="K1918" s="1" t="str">
        <f ca="1">IF(J1918="Linea_para_MAIL_creada_por_LuXML",IF(ISERROR(MATCH(INDIRECT(ADDRESS(ROW()-G1918,7)),D:D,0)),J1918,INDIRECT(ADDRESS(MATCH(INDIRECT(ADDRESS(ROW()-G1918,7)),D:D,0),1))),J1918)</f>
        <v/>
      </c>
      <c r="L1918" s="7">
        <f t="shared" ca="1" si="338"/>
        <v>0</v>
      </c>
      <c r="M1918" s="7" t="str">
        <f t="shared" ca="1" si="339"/>
        <v/>
      </c>
      <c r="N1918" s="7">
        <f t="shared" ca="1" si="340"/>
        <v>0</v>
      </c>
      <c r="O1918" s="9" t="str">
        <f ca="1">IF(N1918&gt;-1,INDIRECT(ADDRESS(ROW(),13)),IF(N1918&lt;N1917,CONCATENATE("&lt;page-count count=",CHAR(34),1+LARGE(N:N,1)-LARGE(N:N,2),CHAR(34),"/&gt;"),INDIRECT(ADDRESS(ROW()-1,13))))</f>
        <v/>
      </c>
      <c r="P1918" s="1">
        <f>IF(ROW()&lt;$S$4+2,IF('XML a procesar'!A1917="",P1917,IF(MID('XML a procesar'!A1917,1,1)="&lt;",P1917,P1917+1)),P1917)</f>
        <v>1</v>
      </c>
    </row>
    <row r="1919" spans="1:16" x14ac:dyDescent="0.25">
      <c r="A1919" s="1" t="str">
        <f>IF('XML a procesar'!A1918&gt;0,'XML a procesar'!A1918,"")</f>
        <v/>
      </c>
      <c r="B1919" s="7">
        <f t="shared" si="330"/>
        <v>0</v>
      </c>
      <c r="C1919" s="1">
        <f t="shared" si="331"/>
        <v>0</v>
      </c>
      <c r="D1919" s="1">
        <f t="shared" si="332"/>
        <v>0</v>
      </c>
      <c r="E1919" s="1">
        <f t="shared" si="333"/>
        <v>0</v>
      </c>
      <c r="F1919" s="1" t="str">
        <f t="shared" ca="1" si="334"/>
        <v/>
      </c>
      <c r="G1919" s="1">
        <f t="shared" ca="1" si="335"/>
        <v>0</v>
      </c>
      <c r="H1919" s="1">
        <f ca="1">IF(AND(G1918&gt;0,G1919&gt;G1918,NOT(ISERROR(MATCH(G1918,D:D,0)))),H1918+1,H1918)</f>
        <v>0</v>
      </c>
      <c r="I1919" s="1">
        <f t="shared" ca="1" si="336"/>
        <v>0</v>
      </c>
      <c r="J1919" s="7" t="str">
        <f t="shared" ca="1" si="337"/>
        <v/>
      </c>
      <c r="K1919" s="1" t="str">
        <f ca="1">IF(J1919="Linea_para_MAIL_creada_por_LuXML",IF(ISERROR(MATCH(INDIRECT(ADDRESS(ROW()-G1919,7)),D:D,0)),J1919,INDIRECT(ADDRESS(MATCH(INDIRECT(ADDRESS(ROW()-G1919,7)),D:D,0),1))),J1919)</f>
        <v/>
      </c>
      <c r="L1919" s="7">
        <f t="shared" ca="1" si="338"/>
        <v>0</v>
      </c>
      <c r="M1919" s="7" t="str">
        <f t="shared" ca="1" si="339"/>
        <v/>
      </c>
      <c r="N1919" s="7">
        <f t="shared" ca="1" si="340"/>
        <v>0</v>
      </c>
      <c r="O1919" s="9" t="str">
        <f ca="1">IF(N1919&gt;-1,INDIRECT(ADDRESS(ROW(),13)),IF(N1919&lt;N1918,CONCATENATE("&lt;page-count count=",CHAR(34),1+LARGE(N:N,1)-LARGE(N:N,2),CHAR(34),"/&gt;"),INDIRECT(ADDRESS(ROW()-1,13))))</f>
        <v/>
      </c>
      <c r="P1919" s="1">
        <f>IF(ROW()&lt;$S$4+2,IF('XML a procesar'!A1918="",P1918,IF(MID('XML a procesar'!A1918,1,1)="&lt;",P1918,P1918+1)),P1918)</f>
        <v>1</v>
      </c>
    </row>
    <row r="1920" spans="1:16" x14ac:dyDescent="0.25">
      <c r="A1920" s="1" t="str">
        <f>IF('XML a procesar'!A1919&gt;0,'XML a procesar'!A1919,"")</f>
        <v/>
      </c>
      <c r="B1920" s="7">
        <f t="shared" si="330"/>
        <v>0</v>
      </c>
      <c r="C1920" s="1">
        <f t="shared" si="331"/>
        <v>0</v>
      </c>
      <c r="D1920" s="1">
        <f t="shared" si="332"/>
        <v>0</v>
      </c>
      <c r="E1920" s="1">
        <f t="shared" si="333"/>
        <v>0</v>
      </c>
      <c r="F1920" s="1" t="str">
        <f t="shared" ca="1" si="334"/>
        <v/>
      </c>
      <c r="G1920" s="1">
        <f t="shared" ca="1" si="335"/>
        <v>0</v>
      </c>
      <c r="H1920" s="1">
        <f ca="1">IF(AND(G1919&gt;0,G1920&gt;G1919,NOT(ISERROR(MATCH(G1919,D:D,0)))),H1919+1,H1919)</f>
        <v>0</v>
      </c>
      <c r="I1920" s="1">
        <f t="shared" ca="1" si="336"/>
        <v>0</v>
      </c>
      <c r="J1920" s="7" t="str">
        <f t="shared" ca="1" si="337"/>
        <v/>
      </c>
      <c r="K1920" s="1" t="str">
        <f ca="1">IF(J1920="Linea_para_MAIL_creada_por_LuXML",IF(ISERROR(MATCH(INDIRECT(ADDRESS(ROW()-G1920,7)),D:D,0)),J1920,INDIRECT(ADDRESS(MATCH(INDIRECT(ADDRESS(ROW()-G1920,7)),D:D,0),1))),J1920)</f>
        <v/>
      </c>
      <c r="L1920" s="7">
        <f t="shared" ca="1" si="338"/>
        <v>0</v>
      </c>
      <c r="M1920" s="7" t="str">
        <f t="shared" ca="1" si="339"/>
        <v/>
      </c>
      <c r="N1920" s="7">
        <f t="shared" ca="1" si="340"/>
        <v>0</v>
      </c>
      <c r="O1920" s="9" t="str">
        <f ca="1">IF(N1920&gt;-1,INDIRECT(ADDRESS(ROW(),13)),IF(N1920&lt;N1919,CONCATENATE("&lt;page-count count=",CHAR(34),1+LARGE(N:N,1)-LARGE(N:N,2),CHAR(34),"/&gt;"),INDIRECT(ADDRESS(ROW()-1,13))))</f>
        <v/>
      </c>
      <c r="P1920" s="1">
        <f>IF(ROW()&lt;$S$4+2,IF('XML a procesar'!A1919="",P1919,IF(MID('XML a procesar'!A1919,1,1)="&lt;",P1919,P1919+1)),P1919)</f>
        <v>1</v>
      </c>
    </row>
    <row r="1921" spans="1:16" x14ac:dyDescent="0.25">
      <c r="A1921" s="1" t="str">
        <f>IF('XML a procesar'!A1920&gt;0,'XML a procesar'!A1920,"")</f>
        <v/>
      </c>
      <c r="B1921" s="7">
        <f t="shared" ref="B1921:B1984" si="341">IF(ISERROR(FIND("/doi.org/",A1921,1)),0,1)</f>
        <v>0</v>
      </c>
      <c r="C1921" s="1">
        <f t="shared" ref="C1921:C1984" si="342">IF(LEFT(A1920,16)="&lt;contrib contrib",C1920+1,IF(LEFT(A1920,16)="&lt;/contrib-group&gt;",0,IF(LEFT(A1920,10)="&lt;/contrib&gt;",C1920,C1920)))</f>
        <v>0</v>
      </c>
      <c r="D1921" s="1">
        <f t="shared" ref="D1921:D1984" si="343">IF(AND(C1921&gt;0,LEFT(A1921,7)="&lt;email&gt;",ISNUMBER(SEARCH("@",A1921,1))),C1921,IF(LEFT(A1921,10)="&lt;alt-text&gt;",-1,0))</f>
        <v>0</v>
      </c>
      <c r="E1921" s="1">
        <f t="shared" ref="E1921:E1984" si="344">IF(D1921=0,E1920,E1920+1)</f>
        <v>0</v>
      </c>
      <c r="F1921" s="1" t="str">
        <f t="shared" ref="F1921:F1984" ca="1" si="345">INDIRECT(ADDRESS(ROW()+INDIRECT(ADDRESS(ROW()+E1921,5)),1))</f>
        <v/>
      </c>
      <c r="G1921" s="1">
        <f t="shared" ref="G1921:G1984" ca="1" si="346">IF(LEFT(F1921,7)="&lt;aff id",_xlfn.NUMBERVALUE(MID(F1921,13,LEN(F1921)-14)),IF(F1921="&lt;/aff&gt;",G1920+1,G1920))</f>
        <v>0</v>
      </c>
      <c r="H1921" s="1">
        <f ca="1">IF(AND(G1920&gt;0,G1921&gt;G1920,NOT(ISERROR(MATCH(G1920,D:D,0)))),H1920+1,H1920)</f>
        <v>0</v>
      </c>
      <c r="I1921" s="1">
        <f t="shared" ref="I1921:I1984" ca="1" si="347">INDIRECT(ADDRESS(ROW()-INDIRECT(ADDRESS(ROW()-H1921,8)),8))</f>
        <v>0</v>
      </c>
      <c r="J1921" s="7" t="str">
        <f t="shared" ref="J1921:J1984" ca="1" si="348">IF(J1920="Linea_para_MAIL_creada_por_LuXML","&lt;/aff&gt;",IF(I1921&gt;INDIRECT(ADDRESS(ROW()-I1921-1,8)),"Linea_para_MAIL_creada_por_LuXML",INDIRECT(ADDRESS(ROW()-I1921,6))))</f>
        <v/>
      </c>
      <c r="K1921" s="1" t="str">
        <f ca="1">IF(J1921="Linea_para_MAIL_creada_por_LuXML",IF(ISERROR(MATCH(INDIRECT(ADDRESS(ROW()-G1921,7)),D:D,0)),J1921,INDIRECT(ADDRESS(MATCH(INDIRECT(ADDRESS(ROW()-G1921,7)),D:D,0),1))),J1921)</f>
        <v/>
      </c>
      <c r="L1921" s="7">
        <f t="shared" ref="L1921:L1984" ca="1" si="349">IF(OR(MID(K1919,3,5)="page&gt;",MID(K1920,3,5)="page&gt;"),L1920,IF(OR(K1920="&lt;history&gt;",K1921="&lt;history&gt;"),L1920+1,L1920))</f>
        <v>0</v>
      </c>
      <c r="M1921" s="7" t="str">
        <f t="shared" ref="M1921:M1984" ca="1" si="350">IF(L1921&gt;L1920,IF(L1921=1,CONCATENATE("&lt;fpage&gt;",$S$10,"&lt;/fpage&gt;"),CONCATENATE("&lt;lpage&gt;",$S$10+1,"&lt;/lpage&gt;")),IF(ISERROR(INDIRECT(ADDRESS(ROW()-L1921,11),1)),"",INDIRECT(ADDRESS(ROW()-L1921,11),1)))</f>
        <v/>
      </c>
      <c r="N1921" s="7">
        <f t="shared" ref="N1921:N1984" ca="1" si="351">IF(N1920=-1,-1,IF(M1921="&lt;/counts&gt;",-1,IF(OR(LEFT(M1921,7)="&lt;fpage&gt;",LEFT(M1921,7)="&lt;lpage&gt;"),VALUE(MID(M1921,8,LEN(M1921)-15)),0)))</f>
        <v>0</v>
      </c>
      <c r="O1921" s="9" t="str">
        <f ca="1">IF(N1921&gt;-1,INDIRECT(ADDRESS(ROW(),13)),IF(N1921&lt;N1920,CONCATENATE("&lt;page-count count=",CHAR(34),1+LARGE(N:N,1)-LARGE(N:N,2),CHAR(34),"/&gt;"),INDIRECT(ADDRESS(ROW()-1,13))))</f>
        <v/>
      </c>
      <c r="P1921" s="1">
        <f>IF(ROW()&lt;$S$4+2,IF('XML a procesar'!A1920="",P1920,IF(MID('XML a procesar'!A1920,1,1)="&lt;",P1920,P1920+1)),P1920)</f>
        <v>1</v>
      </c>
    </row>
    <row r="1922" spans="1:16" x14ac:dyDescent="0.25">
      <c r="A1922" s="1" t="str">
        <f>IF('XML a procesar'!A1921&gt;0,'XML a procesar'!A1921,"")</f>
        <v/>
      </c>
      <c r="B1922" s="7">
        <f t="shared" si="341"/>
        <v>0</v>
      </c>
      <c r="C1922" s="1">
        <f t="shared" si="342"/>
        <v>0</v>
      </c>
      <c r="D1922" s="1">
        <f t="shared" si="343"/>
        <v>0</v>
      </c>
      <c r="E1922" s="1">
        <f t="shared" si="344"/>
        <v>0</v>
      </c>
      <c r="F1922" s="1" t="str">
        <f t="shared" ca="1" si="345"/>
        <v/>
      </c>
      <c r="G1922" s="1">
        <f t="shared" ca="1" si="346"/>
        <v>0</v>
      </c>
      <c r="H1922" s="1">
        <f ca="1">IF(AND(G1921&gt;0,G1922&gt;G1921,NOT(ISERROR(MATCH(G1921,D:D,0)))),H1921+1,H1921)</f>
        <v>0</v>
      </c>
      <c r="I1922" s="1">
        <f t="shared" ca="1" si="347"/>
        <v>0</v>
      </c>
      <c r="J1922" s="7" t="str">
        <f t="shared" ca="1" si="348"/>
        <v/>
      </c>
      <c r="K1922" s="1" t="str">
        <f ca="1">IF(J1922="Linea_para_MAIL_creada_por_LuXML",IF(ISERROR(MATCH(INDIRECT(ADDRESS(ROW()-G1922,7)),D:D,0)),J1922,INDIRECT(ADDRESS(MATCH(INDIRECT(ADDRESS(ROW()-G1922,7)),D:D,0),1))),J1922)</f>
        <v/>
      </c>
      <c r="L1922" s="7">
        <f t="shared" ca="1" si="349"/>
        <v>0</v>
      </c>
      <c r="M1922" s="7" t="str">
        <f t="shared" ca="1" si="350"/>
        <v/>
      </c>
      <c r="N1922" s="7">
        <f t="shared" ca="1" si="351"/>
        <v>0</v>
      </c>
      <c r="O1922" s="9" t="str">
        <f ca="1">IF(N1922&gt;-1,INDIRECT(ADDRESS(ROW(),13)),IF(N1922&lt;N1921,CONCATENATE("&lt;page-count count=",CHAR(34),1+LARGE(N:N,1)-LARGE(N:N,2),CHAR(34),"/&gt;"),INDIRECT(ADDRESS(ROW()-1,13))))</f>
        <v/>
      </c>
      <c r="P1922" s="1">
        <f>IF(ROW()&lt;$S$4+2,IF('XML a procesar'!A1921="",P1921,IF(MID('XML a procesar'!A1921,1,1)="&lt;",P1921,P1921+1)),P1921)</f>
        <v>1</v>
      </c>
    </row>
    <row r="1923" spans="1:16" x14ac:dyDescent="0.25">
      <c r="A1923" s="1" t="str">
        <f>IF('XML a procesar'!A1922&gt;0,'XML a procesar'!A1922,"")</f>
        <v/>
      </c>
      <c r="B1923" s="7">
        <f t="shared" si="341"/>
        <v>0</v>
      </c>
      <c r="C1923" s="1">
        <f t="shared" si="342"/>
        <v>0</v>
      </c>
      <c r="D1923" s="1">
        <f t="shared" si="343"/>
        <v>0</v>
      </c>
      <c r="E1923" s="1">
        <f t="shared" si="344"/>
        <v>0</v>
      </c>
      <c r="F1923" s="1" t="str">
        <f t="shared" ca="1" si="345"/>
        <v/>
      </c>
      <c r="G1923" s="1">
        <f t="shared" ca="1" si="346"/>
        <v>0</v>
      </c>
      <c r="H1923" s="1">
        <f ca="1">IF(AND(G1922&gt;0,G1923&gt;G1922,NOT(ISERROR(MATCH(G1922,D:D,0)))),H1922+1,H1922)</f>
        <v>0</v>
      </c>
      <c r="I1923" s="1">
        <f t="shared" ca="1" si="347"/>
        <v>0</v>
      </c>
      <c r="J1923" s="7" t="str">
        <f t="shared" ca="1" si="348"/>
        <v/>
      </c>
      <c r="K1923" s="1" t="str">
        <f ca="1">IF(J1923="Linea_para_MAIL_creada_por_LuXML",IF(ISERROR(MATCH(INDIRECT(ADDRESS(ROW()-G1923,7)),D:D,0)),J1923,INDIRECT(ADDRESS(MATCH(INDIRECT(ADDRESS(ROW()-G1923,7)),D:D,0),1))),J1923)</f>
        <v/>
      </c>
      <c r="L1923" s="7">
        <f t="shared" ca="1" si="349"/>
        <v>0</v>
      </c>
      <c r="M1923" s="7" t="str">
        <f t="shared" ca="1" si="350"/>
        <v/>
      </c>
      <c r="N1923" s="7">
        <f t="shared" ca="1" si="351"/>
        <v>0</v>
      </c>
      <c r="O1923" s="9" t="str">
        <f ca="1">IF(N1923&gt;-1,INDIRECT(ADDRESS(ROW(),13)),IF(N1923&lt;N1922,CONCATENATE("&lt;page-count count=",CHAR(34),1+LARGE(N:N,1)-LARGE(N:N,2),CHAR(34),"/&gt;"),INDIRECT(ADDRESS(ROW()-1,13))))</f>
        <v/>
      </c>
      <c r="P1923" s="1">
        <f>IF(ROW()&lt;$S$4+2,IF('XML a procesar'!A1922="",P1922,IF(MID('XML a procesar'!A1922,1,1)="&lt;",P1922,P1922+1)),P1922)</f>
        <v>1</v>
      </c>
    </row>
    <row r="1924" spans="1:16" x14ac:dyDescent="0.25">
      <c r="A1924" s="1" t="str">
        <f>IF('XML a procesar'!A1923&gt;0,'XML a procesar'!A1923,"")</f>
        <v/>
      </c>
      <c r="B1924" s="7">
        <f t="shared" si="341"/>
        <v>0</v>
      </c>
      <c r="C1924" s="1">
        <f t="shared" si="342"/>
        <v>0</v>
      </c>
      <c r="D1924" s="1">
        <f t="shared" si="343"/>
        <v>0</v>
      </c>
      <c r="E1924" s="1">
        <f t="shared" si="344"/>
        <v>0</v>
      </c>
      <c r="F1924" s="1" t="str">
        <f t="shared" ca="1" si="345"/>
        <v/>
      </c>
      <c r="G1924" s="1">
        <f t="shared" ca="1" si="346"/>
        <v>0</v>
      </c>
      <c r="H1924" s="1">
        <f ca="1">IF(AND(G1923&gt;0,G1924&gt;G1923,NOT(ISERROR(MATCH(G1923,D:D,0)))),H1923+1,H1923)</f>
        <v>0</v>
      </c>
      <c r="I1924" s="1">
        <f t="shared" ca="1" si="347"/>
        <v>0</v>
      </c>
      <c r="J1924" s="7" t="str">
        <f t="shared" ca="1" si="348"/>
        <v/>
      </c>
      <c r="K1924" s="1" t="str">
        <f ca="1">IF(J1924="Linea_para_MAIL_creada_por_LuXML",IF(ISERROR(MATCH(INDIRECT(ADDRESS(ROW()-G1924,7)),D:D,0)),J1924,INDIRECT(ADDRESS(MATCH(INDIRECT(ADDRESS(ROW()-G1924,7)),D:D,0),1))),J1924)</f>
        <v/>
      </c>
      <c r="L1924" s="7">
        <f t="shared" ca="1" si="349"/>
        <v>0</v>
      </c>
      <c r="M1924" s="7" t="str">
        <f t="shared" ca="1" si="350"/>
        <v/>
      </c>
      <c r="N1924" s="7">
        <f t="shared" ca="1" si="351"/>
        <v>0</v>
      </c>
      <c r="O1924" s="9" t="str">
        <f ca="1">IF(N1924&gt;-1,INDIRECT(ADDRESS(ROW(),13)),IF(N1924&lt;N1923,CONCATENATE("&lt;page-count count=",CHAR(34),1+LARGE(N:N,1)-LARGE(N:N,2),CHAR(34),"/&gt;"),INDIRECT(ADDRESS(ROW()-1,13))))</f>
        <v/>
      </c>
      <c r="P1924" s="1">
        <f>IF(ROW()&lt;$S$4+2,IF('XML a procesar'!A1923="",P1923,IF(MID('XML a procesar'!A1923,1,1)="&lt;",P1923,P1923+1)),P1923)</f>
        <v>1</v>
      </c>
    </row>
    <row r="1925" spans="1:16" x14ac:dyDescent="0.25">
      <c r="A1925" s="1" t="str">
        <f>IF('XML a procesar'!A1924&gt;0,'XML a procesar'!A1924,"")</f>
        <v/>
      </c>
      <c r="B1925" s="7">
        <f t="shared" si="341"/>
        <v>0</v>
      </c>
      <c r="C1925" s="1">
        <f t="shared" si="342"/>
        <v>0</v>
      </c>
      <c r="D1925" s="1">
        <f t="shared" si="343"/>
        <v>0</v>
      </c>
      <c r="E1925" s="1">
        <f t="shared" si="344"/>
        <v>0</v>
      </c>
      <c r="F1925" s="1" t="str">
        <f t="shared" ca="1" si="345"/>
        <v/>
      </c>
      <c r="G1925" s="1">
        <f t="shared" ca="1" si="346"/>
        <v>0</v>
      </c>
      <c r="H1925" s="1">
        <f ca="1">IF(AND(G1924&gt;0,G1925&gt;G1924,NOT(ISERROR(MATCH(G1924,D:D,0)))),H1924+1,H1924)</f>
        <v>0</v>
      </c>
      <c r="I1925" s="1">
        <f t="shared" ca="1" si="347"/>
        <v>0</v>
      </c>
      <c r="J1925" s="7" t="str">
        <f t="shared" ca="1" si="348"/>
        <v/>
      </c>
      <c r="K1925" s="1" t="str">
        <f ca="1">IF(J1925="Linea_para_MAIL_creada_por_LuXML",IF(ISERROR(MATCH(INDIRECT(ADDRESS(ROW()-G1925,7)),D:D,0)),J1925,INDIRECT(ADDRESS(MATCH(INDIRECT(ADDRESS(ROW()-G1925,7)),D:D,0),1))),J1925)</f>
        <v/>
      </c>
      <c r="L1925" s="7">
        <f t="shared" ca="1" si="349"/>
        <v>0</v>
      </c>
      <c r="M1925" s="7" t="str">
        <f t="shared" ca="1" si="350"/>
        <v/>
      </c>
      <c r="N1925" s="7">
        <f t="shared" ca="1" si="351"/>
        <v>0</v>
      </c>
      <c r="O1925" s="9" t="str">
        <f ca="1">IF(N1925&gt;-1,INDIRECT(ADDRESS(ROW(),13)),IF(N1925&lt;N1924,CONCATENATE("&lt;page-count count=",CHAR(34),1+LARGE(N:N,1)-LARGE(N:N,2),CHAR(34),"/&gt;"),INDIRECT(ADDRESS(ROW()-1,13))))</f>
        <v/>
      </c>
      <c r="P1925" s="1">
        <f>IF(ROW()&lt;$S$4+2,IF('XML a procesar'!A1924="",P1924,IF(MID('XML a procesar'!A1924,1,1)="&lt;",P1924,P1924+1)),P1924)</f>
        <v>1</v>
      </c>
    </row>
    <row r="1926" spans="1:16" x14ac:dyDescent="0.25">
      <c r="A1926" s="1" t="str">
        <f>IF('XML a procesar'!A1925&gt;0,'XML a procesar'!A1925,"")</f>
        <v/>
      </c>
      <c r="B1926" s="7">
        <f t="shared" si="341"/>
        <v>0</v>
      </c>
      <c r="C1926" s="1">
        <f t="shared" si="342"/>
        <v>0</v>
      </c>
      <c r="D1926" s="1">
        <f t="shared" si="343"/>
        <v>0</v>
      </c>
      <c r="E1926" s="1">
        <f t="shared" si="344"/>
        <v>0</v>
      </c>
      <c r="F1926" s="1" t="str">
        <f t="shared" ca="1" si="345"/>
        <v/>
      </c>
      <c r="G1926" s="1">
        <f t="shared" ca="1" si="346"/>
        <v>0</v>
      </c>
      <c r="H1926" s="1">
        <f ca="1">IF(AND(G1925&gt;0,G1926&gt;G1925,NOT(ISERROR(MATCH(G1925,D:D,0)))),H1925+1,H1925)</f>
        <v>0</v>
      </c>
      <c r="I1926" s="1">
        <f t="shared" ca="1" si="347"/>
        <v>0</v>
      </c>
      <c r="J1926" s="7" t="str">
        <f t="shared" ca="1" si="348"/>
        <v/>
      </c>
      <c r="K1926" s="1" t="str">
        <f ca="1">IF(J1926="Linea_para_MAIL_creada_por_LuXML",IF(ISERROR(MATCH(INDIRECT(ADDRESS(ROW()-G1926,7)),D:D,0)),J1926,INDIRECT(ADDRESS(MATCH(INDIRECT(ADDRESS(ROW()-G1926,7)),D:D,0),1))),J1926)</f>
        <v/>
      </c>
      <c r="L1926" s="7">
        <f t="shared" ca="1" si="349"/>
        <v>0</v>
      </c>
      <c r="M1926" s="7" t="str">
        <f t="shared" ca="1" si="350"/>
        <v/>
      </c>
      <c r="N1926" s="7">
        <f t="shared" ca="1" si="351"/>
        <v>0</v>
      </c>
      <c r="O1926" s="9" t="str">
        <f ca="1">IF(N1926&gt;-1,INDIRECT(ADDRESS(ROW(),13)),IF(N1926&lt;N1925,CONCATENATE("&lt;page-count count=",CHAR(34),1+LARGE(N:N,1)-LARGE(N:N,2),CHAR(34),"/&gt;"),INDIRECT(ADDRESS(ROW()-1,13))))</f>
        <v/>
      </c>
      <c r="P1926" s="1">
        <f>IF(ROW()&lt;$S$4+2,IF('XML a procesar'!A1925="",P1925,IF(MID('XML a procesar'!A1925,1,1)="&lt;",P1925,P1925+1)),P1925)</f>
        <v>1</v>
      </c>
    </row>
    <row r="1927" spans="1:16" x14ac:dyDescent="0.25">
      <c r="A1927" s="1" t="str">
        <f>IF('XML a procesar'!A1926&gt;0,'XML a procesar'!A1926,"")</f>
        <v/>
      </c>
      <c r="B1927" s="7">
        <f t="shared" si="341"/>
        <v>0</v>
      </c>
      <c r="C1927" s="1">
        <f t="shared" si="342"/>
        <v>0</v>
      </c>
      <c r="D1927" s="1">
        <f t="shared" si="343"/>
        <v>0</v>
      </c>
      <c r="E1927" s="1">
        <f t="shared" si="344"/>
        <v>0</v>
      </c>
      <c r="F1927" s="1" t="str">
        <f t="shared" ca="1" si="345"/>
        <v/>
      </c>
      <c r="G1927" s="1">
        <f t="shared" ca="1" si="346"/>
        <v>0</v>
      </c>
      <c r="H1927" s="1">
        <f ca="1">IF(AND(G1926&gt;0,G1927&gt;G1926,NOT(ISERROR(MATCH(G1926,D:D,0)))),H1926+1,H1926)</f>
        <v>0</v>
      </c>
      <c r="I1927" s="1">
        <f t="shared" ca="1" si="347"/>
        <v>0</v>
      </c>
      <c r="J1927" s="7" t="str">
        <f t="shared" ca="1" si="348"/>
        <v/>
      </c>
      <c r="K1927" s="1" t="str">
        <f ca="1">IF(J1927="Linea_para_MAIL_creada_por_LuXML",IF(ISERROR(MATCH(INDIRECT(ADDRESS(ROW()-G1927,7)),D:D,0)),J1927,INDIRECT(ADDRESS(MATCH(INDIRECT(ADDRESS(ROW()-G1927,7)),D:D,0),1))),J1927)</f>
        <v/>
      </c>
      <c r="L1927" s="7">
        <f t="shared" ca="1" si="349"/>
        <v>0</v>
      </c>
      <c r="M1927" s="7" t="str">
        <f t="shared" ca="1" si="350"/>
        <v/>
      </c>
      <c r="N1927" s="7">
        <f t="shared" ca="1" si="351"/>
        <v>0</v>
      </c>
      <c r="O1927" s="9" t="str">
        <f ca="1">IF(N1927&gt;-1,INDIRECT(ADDRESS(ROW(),13)),IF(N1927&lt;N1926,CONCATENATE("&lt;page-count count=",CHAR(34),1+LARGE(N:N,1)-LARGE(N:N,2),CHAR(34),"/&gt;"),INDIRECT(ADDRESS(ROW()-1,13))))</f>
        <v/>
      </c>
      <c r="P1927" s="1">
        <f>IF(ROW()&lt;$S$4+2,IF('XML a procesar'!A1926="",P1926,IF(MID('XML a procesar'!A1926,1,1)="&lt;",P1926,P1926+1)),P1926)</f>
        <v>1</v>
      </c>
    </row>
    <row r="1928" spans="1:16" x14ac:dyDescent="0.25">
      <c r="A1928" s="1" t="str">
        <f>IF('XML a procesar'!A1927&gt;0,'XML a procesar'!A1927,"")</f>
        <v/>
      </c>
      <c r="B1928" s="7">
        <f t="shared" si="341"/>
        <v>0</v>
      </c>
      <c r="C1928" s="1">
        <f t="shared" si="342"/>
        <v>0</v>
      </c>
      <c r="D1928" s="1">
        <f t="shared" si="343"/>
        <v>0</v>
      </c>
      <c r="E1928" s="1">
        <f t="shared" si="344"/>
        <v>0</v>
      </c>
      <c r="F1928" s="1" t="str">
        <f t="shared" ca="1" si="345"/>
        <v/>
      </c>
      <c r="G1928" s="1">
        <f t="shared" ca="1" si="346"/>
        <v>0</v>
      </c>
      <c r="H1928" s="1">
        <f ca="1">IF(AND(G1927&gt;0,G1928&gt;G1927,NOT(ISERROR(MATCH(G1927,D:D,0)))),H1927+1,H1927)</f>
        <v>0</v>
      </c>
      <c r="I1928" s="1">
        <f t="shared" ca="1" si="347"/>
        <v>0</v>
      </c>
      <c r="J1928" s="7" t="str">
        <f t="shared" ca="1" si="348"/>
        <v/>
      </c>
      <c r="K1928" s="1" t="str">
        <f ca="1">IF(J1928="Linea_para_MAIL_creada_por_LuXML",IF(ISERROR(MATCH(INDIRECT(ADDRESS(ROW()-G1928,7)),D:D,0)),J1928,INDIRECT(ADDRESS(MATCH(INDIRECT(ADDRESS(ROW()-G1928,7)),D:D,0),1))),J1928)</f>
        <v/>
      </c>
      <c r="L1928" s="7">
        <f t="shared" ca="1" si="349"/>
        <v>0</v>
      </c>
      <c r="M1928" s="7" t="str">
        <f t="shared" ca="1" si="350"/>
        <v/>
      </c>
      <c r="N1928" s="7">
        <f t="shared" ca="1" si="351"/>
        <v>0</v>
      </c>
      <c r="O1928" s="9" t="str">
        <f ca="1">IF(N1928&gt;-1,INDIRECT(ADDRESS(ROW(),13)),IF(N1928&lt;N1927,CONCATENATE("&lt;page-count count=",CHAR(34),1+LARGE(N:N,1)-LARGE(N:N,2),CHAR(34),"/&gt;"),INDIRECT(ADDRESS(ROW()-1,13))))</f>
        <v/>
      </c>
      <c r="P1928" s="1">
        <f>IF(ROW()&lt;$S$4+2,IF('XML a procesar'!A1927="",P1927,IF(MID('XML a procesar'!A1927,1,1)="&lt;",P1927,P1927+1)),P1927)</f>
        <v>1</v>
      </c>
    </row>
    <row r="1929" spans="1:16" x14ac:dyDescent="0.25">
      <c r="A1929" s="1" t="str">
        <f>IF('XML a procesar'!A1928&gt;0,'XML a procesar'!A1928,"")</f>
        <v/>
      </c>
      <c r="B1929" s="7">
        <f t="shared" si="341"/>
        <v>0</v>
      </c>
      <c r="C1929" s="1">
        <f t="shared" si="342"/>
        <v>0</v>
      </c>
      <c r="D1929" s="1">
        <f t="shared" si="343"/>
        <v>0</v>
      </c>
      <c r="E1929" s="1">
        <f t="shared" si="344"/>
        <v>0</v>
      </c>
      <c r="F1929" s="1" t="str">
        <f t="shared" ca="1" si="345"/>
        <v/>
      </c>
      <c r="G1929" s="1">
        <f t="shared" ca="1" si="346"/>
        <v>0</v>
      </c>
      <c r="H1929" s="1">
        <f ca="1">IF(AND(G1928&gt;0,G1929&gt;G1928,NOT(ISERROR(MATCH(G1928,D:D,0)))),H1928+1,H1928)</f>
        <v>0</v>
      </c>
      <c r="I1929" s="1">
        <f t="shared" ca="1" si="347"/>
        <v>0</v>
      </c>
      <c r="J1929" s="7" t="str">
        <f t="shared" ca="1" si="348"/>
        <v/>
      </c>
      <c r="K1929" s="1" t="str">
        <f ca="1">IF(J1929="Linea_para_MAIL_creada_por_LuXML",IF(ISERROR(MATCH(INDIRECT(ADDRESS(ROW()-G1929,7)),D:D,0)),J1929,INDIRECT(ADDRESS(MATCH(INDIRECT(ADDRESS(ROW()-G1929,7)),D:D,0),1))),J1929)</f>
        <v/>
      </c>
      <c r="L1929" s="7">
        <f t="shared" ca="1" si="349"/>
        <v>0</v>
      </c>
      <c r="M1929" s="7" t="str">
        <f t="shared" ca="1" si="350"/>
        <v/>
      </c>
      <c r="N1929" s="7">
        <f t="shared" ca="1" si="351"/>
        <v>0</v>
      </c>
      <c r="O1929" s="9" t="str">
        <f ca="1">IF(N1929&gt;-1,INDIRECT(ADDRESS(ROW(),13)),IF(N1929&lt;N1928,CONCATENATE("&lt;page-count count=",CHAR(34),1+LARGE(N:N,1)-LARGE(N:N,2),CHAR(34),"/&gt;"),INDIRECT(ADDRESS(ROW()-1,13))))</f>
        <v/>
      </c>
      <c r="P1929" s="1">
        <f>IF(ROW()&lt;$S$4+2,IF('XML a procesar'!A1928="",P1928,IF(MID('XML a procesar'!A1928,1,1)="&lt;",P1928,P1928+1)),P1928)</f>
        <v>1</v>
      </c>
    </row>
    <row r="1930" spans="1:16" x14ac:dyDescent="0.25">
      <c r="A1930" s="1" t="str">
        <f>IF('XML a procesar'!A1929&gt;0,'XML a procesar'!A1929,"")</f>
        <v/>
      </c>
      <c r="B1930" s="7">
        <f t="shared" si="341"/>
        <v>0</v>
      </c>
      <c r="C1930" s="1">
        <f t="shared" si="342"/>
        <v>0</v>
      </c>
      <c r="D1930" s="1">
        <f t="shared" si="343"/>
        <v>0</v>
      </c>
      <c r="E1930" s="1">
        <f t="shared" si="344"/>
        <v>0</v>
      </c>
      <c r="F1930" s="1" t="str">
        <f t="shared" ca="1" si="345"/>
        <v/>
      </c>
      <c r="G1930" s="1">
        <f t="shared" ca="1" si="346"/>
        <v>0</v>
      </c>
      <c r="H1930" s="1">
        <f ca="1">IF(AND(G1929&gt;0,G1930&gt;G1929,NOT(ISERROR(MATCH(G1929,D:D,0)))),H1929+1,H1929)</f>
        <v>0</v>
      </c>
      <c r="I1930" s="1">
        <f t="shared" ca="1" si="347"/>
        <v>0</v>
      </c>
      <c r="J1930" s="7" t="str">
        <f t="shared" ca="1" si="348"/>
        <v/>
      </c>
      <c r="K1930" s="1" t="str">
        <f ca="1">IF(J1930="Linea_para_MAIL_creada_por_LuXML",IF(ISERROR(MATCH(INDIRECT(ADDRESS(ROW()-G1930,7)),D:D,0)),J1930,INDIRECT(ADDRESS(MATCH(INDIRECT(ADDRESS(ROW()-G1930,7)),D:D,0),1))),J1930)</f>
        <v/>
      </c>
      <c r="L1930" s="7">
        <f t="shared" ca="1" si="349"/>
        <v>0</v>
      </c>
      <c r="M1930" s="7" t="str">
        <f t="shared" ca="1" si="350"/>
        <v/>
      </c>
      <c r="N1930" s="7">
        <f t="shared" ca="1" si="351"/>
        <v>0</v>
      </c>
      <c r="O1930" s="9" t="str">
        <f ca="1">IF(N1930&gt;-1,INDIRECT(ADDRESS(ROW(),13)),IF(N1930&lt;N1929,CONCATENATE("&lt;page-count count=",CHAR(34),1+LARGE(N:N,1)-LARGE(N:N,2),CHAR(34),"/&gt;"),INDIRECT(ADDRESS(ROW()-1,13))))</f>
        <v/>
      </c>
      <c r="P1930" s="1">
        <f>IF(ROW()&lt;$S$4+2,IF('XML a procesar'!A1929="",P1929,IF(MID('XML a procesar'!A1929,1,1)="&lt;",P1929,P1929+1)),P1929)</f>
        <v>1</v>
      </c>
    </row>
    <row r="1931" spans="1:16" x14ac:dyDescent="0.25">
      <c r="A1931" s="1" t="str">
        <f>IF('XML a procesar'!A1930&gt;0,'XML a procesar'!A1930,"")</f>
        <v/>
      </c>
      <c r="B1931" s="7">
        <f t="shared" si="341"/>
        <v>0</v>
      </c>
      <c r="C1931" s="1">
        <f t="shared" si="342"/>
        <v>0</v>
      </c>
      <c r="D1931" s="1">
        <f t="shared" si="343"/>
        <v>0</v>
      </c>
      <c r="E1931" s="1">
        <f t="shared" si="344"/>
        <v>0</v>
      </c>
      <c r="F1931" s="1" t="str">
        <f t="shared" ca="1" si="345"/>
        <v/>
      </c>
      <c r="G1931" s="1">
        <f t="shared" ca="1" si="346"/>
        <v>0</v>
      </c>
      <c r="H1931" s="1">
        <f ca="1">IF(AND(G1930&gt;0,G1931&gt;G1930,NOT(ISERROR(MATCH(G1930,D:D,0)))),H1930+1,H1930)</f>
        <v>0</v>
      </c>
      <c r="I1931" s="1">
        <f t="shared" ca="1" si="347"/>
        <v>0</v>
      </c>
      <c r="J1931" s="7" t="str">
        <f t="shared" ca="1" si="348"/>
        <v/>
      </c>
      <c r="K1931" s="1" t="str">
        <f ca="1">IF(J1931="Linea_para_MAIL_creada_por_LuXML",IF(ISERROR(MATCH(INDIRECT(ADDRESS(ROW()-G1931,7)),D:D,0)),J1931,INDIRECT(ADDRESS(MATCH(INDIRECT(ADDRESS(ROW()-G1931,7)),D:D,0),1))),J1931)</f>
        <v/>
      </c>
      <c r="L1931" s="7">
        <f t="shared" ca="1" si="349"/>
        <v>0</v>
      </c>
      <c r="M1931" s="7" t="str">
        <f t="shared" ca="1" si="350"/>
        <v/>
      </c>
      <c r="N1931" s="7">
        <f t="shared" ca="1" si="351"/>
        <v>0</v>
      </c>
      <c r="O1931" s="9" t="str">
        <f ca="1">IF(N1931&gt;-1,INDIRECT(ADDRESS(ROW(),13)),IF(N1931&lt;N1930,CONCATENATE("&lt;page-count count=",CHAR(34),1+LARGE(N:N,1)-LARGE(N:N,2),CHAR(34),"/&gt;"),INDIRECT(ADDRESS(ROW()-1,13))))</f>
        <v/>
      </c>
      <c r="P1931" s="1">
        <f>IF(ROW()&lt;$S$4+2,IF('XML a procesar'!A1930="",P1930,IF(MID('XML a procesar'!A1930,1,1)="&lt;",P1930,P1930+1)),P1930)</f>
        <v>1</v>
      </c>
    </row>
    <row r="1932" spans="1:16" x14ac:dyDescent="0.25">
      <c r="A1932" s="1" t="str">
        <f>IF('XML a procesar'!A1931&gt;0,'XML a procesar'!A1931,"")</f>
        <v/>
      </c>
      <c r="B1932" s="7">
        <f t="shared" si="341"/>
        <v>0</v>
      </c>
      <c r="C1932" s="1">
        <f t="shared" si="342"/>
        <v>0</v>
      </c>
      <c r="D1932" s="1">
        <f t="shared" si="343"/>
        <v>0</v>
      </c>
      <c r="E1932" s="1">
        <f t="shared" si="344"/>
        <v>0</v>
      </c>
      <c r="F1932" s="1" t="str">
        <f t="shared" ca="1" si="345"/>
        <v/>
      </c>
      <c r="G1932" s="1">
        <f t="shared" ca="1" si="346"/>
        <v>0</v>
      </c>
      <c r="H1932" s="1">
        <f ca="1">IF(AND(G1931&gt;0,G1932&gt;G1931,NOT(ISERROR(MATCH(G1931,D:D,0)))),H1931+1,H1931)</f>
        <v>0</v>
      </c>
      <c r="I1932" s="1">
        <f t="shared" ca="1" si="347"/>
        <v>0</v>
      </c>
      <c r="J1932" s="7" t="str">
        <f t="shared" ca="1" si="348"/>
        <v/>
      </c>
      <c r="K1932" s="1" t="str">
        <f ca="1">IF(J1932="Linea_para_MAIL_creada_por_LuXML",IF(ISERROR(MATCH(INDIRECT(ADDRESS(ROW()-G1932,7)),D:D,0)),J1932,INDIRECT(ADDRESS(MATCH(INDIRECT(ADDRESS(ROW()-G1932,7)),D:D,0),1))),J1932)</f>
        <v/>
      </c>
      <c r="L1932" s="7">
        <f t="shared" ca="1" si="349"/>
        <v>0</v>
      </c>
      <c r="M1932" s="7" t="str">
        <f t="shared" ca="1" si="350"/>
        <v/>
      </c>
      <c r="N1932" s="7">
        <f t="shared" ca="1" si="351"/>
        <v>0</v>
      </c>
      <c r="O1932" s="9" t="str">
        <f ca="1">IF(N1932&gt;-1,INDIRECT(ADDRESS(ROW(),13)),IF(N1932&lt;N1931,CONCATENATE("&lt;page-count count=",CHAR(34),1+LARGE(N:N,1)-LARGE(N:N,2),CHAR(34),"/&gt;"),INDIRECT(ADDRESS(ROW()-1,13))))</f>
        <v/>
      </c>
      <c r="P1932" s="1">
        <f>IF(ROW()&lt;$S$4+2,IF('XML a procesar'!A1931="",P1931,IF(MID('XML a procesar'!A1931,1,1)="&lt;",P1931,P1931+1)),P1931)</f>
        <v>1</v>
      </c>
    </row>
    <row r="1933" spans="1:16" x14ac:dyDescent="0.25">
      <c r="A1933" s="1" t="str">
        <f>IF('XML a procesar'!A1932&gt;0,'XML a procesar'!A1932,"")</f>
        <v/>
      </c>
      <c r="B1933" s="7">
        <f t="shared" si="341"/>
        <v>0</v>
      </c>
      <c r="C1933" s="1">
        <f t="shared" si="342"/>
        <v>0</v>
      </c>
      <c r="D1933" s="1">
        <f t="shared" si="343"/>
        <v>0</v>
      </c>
      <c r="E1933" s="1">
        <f t="shared" si="344"/>
        <v>0</v>
      </c>
      <c r="F1933" s="1" t="str">
        <f t="shared" ca="1" si="345"/>
        <v/>
      </c>
      <c r="G1933" s="1">
        <f t="shared" ca="1" si="346"/>
        <v>0</v>
      </c>
      <c r="H1933" s="1">
        <f ca="1">IF(AND(G1932&gt;0,G1933&gt;G1932,NOT(ISERROR(MATCH(G1932,D:D,0)))),H1932+1,H1932)</f>
        <v>0</v>
      </c>
      <c r="I1933" s="1">
        <f t="shared" ca="1" si="347"/>
        <v>0</v>
      </c>
      <c r="J1933" s="7" t="str">
        <f t="shared" ca="1" si="348"/>
        <v/>
      </c>
      <c r="K1933" s="1" t="str">
        <f ca="1">IF(J1933="Linea_para_MAIL_creada_por_LuXML",IF(ISERROR(MATCH(INDIRECT(ADDRESS(ROW()-G1933,7)),D:D,0)),J1933,INDIRECT(ADDRESS(MATCH(INDIRECT(ADDRESS(ROW()-G1933,7)),D:D,0),1))),J1933)</f>
        <v/>
      </c>
      <c r="L1933" s="7">
        <f t="shared" ca="1" si="349"/>
        <v>0</v>
      </c>
      <c r="M1933" s="7" t="str">
        <f t="shared" ca="1" si="350"/>
        <v/>
      </c>
      <c r="N1933" s="7">
        <f t="shared" ca="1" si="351"/>
        <v>0</v>
      </c>
      <c r="O1933" s="9" t="str">
        <f ca="1">IF(N1933&gt;-1,INDIRECT(ADDRESS(ROW(),13)),IF(N1933&lt;N1932,CONCATENATE("&lt;page-count count=",CHAR(34),1+LARGE(N:N,1)-LARGE(N:N,2),CHAR(34),"/&gt;"),INDIRECT(ADDRESS(ROW()-1,13))))</f>
        <v/>
      </c>
      <c r="P1933" s="1">
        <f>IF(ROW()&lt;$S$4+2,IF('XML a procesar'!A1932="",P1932,IF(MID('XML a procesar'!A1932,1,1)="&lt;",P1932,P1932+1)),P1932)</f>
        <v>1</v>
      </c>
    </row>
    <row r="1934" spans="1:16" x14ac:dyDescent="0.25">
      <c r="A1934" s="1" t="str">
        <f>IF('XML a procesar'!A1933&gt;0,'XML a procesar'!A1933,"")</f>
        <v/>
      </c>
      <c r="B1934" s="7">
        <f t="shared" si="341"/>
        <v>0</v>
      </c>
      <c r="C1934" s="1">
        <f t="shared" si="342"/>
        <v>0</v>
      </c>
      <c r="D1934" s="1">
        <f t="shared" si="343"/>
        <v>0</v>
      </c>
      <c r="E1934" s="1">
        <f t="shared" si="344"/>
        <v>0</v>
      </c>
      <c r="F1934" s="1" t="str">
        <f t="shared" ca="1" si="345"/>
        <v/>
      </c>
      <c r="G1934" s="1">
        <f t="shared" ca="1" si="346"/>
        <v>0</v>
      </c>
      <c r="H1934" s="1">
        <f ca="1">IF(AND(G1933&gt;0,G1934&gt;G1933,NOT(ISERROR(MATCH(G1933,D:D,0)))),H1933+1,H1933)</f>
        <v>0</v>
      </c>
      <c r="I1934" s="1">
        <f t="shared" ca="1" si="347"/>
        <v>0</v>
      </c>
      <c r="J1934" s="7" t="str">
        <f t="shared" ca="1" si="348"/>
        <v/>
      </c>
      <c r="K1934" s="1" t="str">
        <f ca="1">IF(J1934="Linea_para_MAIL_creada_por_LuXML",IF(ISERROR(MATCH(INDIRECT(ADDRESS(ROW()-G1934,7)),D:D,0)),J1934,INDIRECT(ADDRESS(MATCH(INDIRECT(ADDRESS(ROW()-G1934,7)),D:D,0),1))),J1934)</f>
        <v/>
      </c>
      <c r="L1934" s="7">
        <f t="shared" ca="1" si="349"/>
        <v>0</v>
      </c>
      <c r="M1934" s="7" t="str">
        <f t="shared" ca="1" si="350"/>
        <v/>
      </c>
      <c r="N1934" s="7">
        <f t="shared" ca="1" si="351"/>
        <v>0</v>
      </c>
      <c r="O1934" s="9" t="str">
        <f ca="1">IF(N1934&gt;-1,INDIRECT(ADDRESS(ROW(),13)),IF(N1934&lt;N1933,CONCATENATE("&lt;page-count count=",CHAR(34),1+LARGE(N:N,1)-LARGE(N:N,2),CHAR(34),"/&gt;"),INDIRECT(ADDRESS(ROW()-1,13))))</f>
        <v/>
      </c>
      <c r="P1934" s="1">
        <f>IF(ROW()&lt;$S$4+2,IF('XML a procesar'!A1933="",P1933,IF(MID('XML a procesar'!A1933,1,1)="&lt;",P1933,P1933+1)),P1933)</f>
        <v>1</v>
      </c>
    </row>
    <row r="1935" spans="1:16" x14ac:dyDescent="0.25">
      <c r="A1935" s="1" t="str">
        <f>IF('XML a procesar'!A1934&gt;0,'XML a procesar'!A1934,"")</f>
        <v/>
      </c>
      <c r="B1935" s="7">
        <f t="shared" si="341"/>
        <v>0</v>
      </c>
      <c r="C1935" s="1">
        <f t="shared" si="342"/>
        <v>0</v>
      </c>
      <c r="D1935" s="1">
        <f t="shared" si="343"/>
        <v>0</v>
      </c>
      <c r="E1935" s="1">
        <f t="shared" si="344"/>
        <v>0</v>
      </c>
      <c r="F1935" s="1" t="str">
        <f t="shared" ca="1" si="345"/>
        <v/>
      </c>
      <c r="G1935" s="1">
        <f t="shared" ca="1" si="346"/>
        <v>0</v>
      </c>
      <c r="H1935" s="1">
        <f ca="1">IF(AND(G1934&gt;0,G1935&gt;G1934,NOT(ISERROR(MATCH(G1934,D:D,0)))),H1934+1,H1934)</f>
        <v>0</v>
      </c>
      <c r="I1935" s="1">
        <f t="shared" ca="1" si="347"/>
        <v>0</v>
      </c>
      <c r="J1935" s="7" t="str">
        <f t="shared" ca="1" si="348"/>
        <v/>
      </c>
      <c r="K1935" s="1" t="str">
        <f ca="1">IF(J1935="Linea_para_MAIL_creada_por_LuXML",IF(ISERROR(MATCH(INDIRECT(ADDRESS(ROW()-G1935,7)),D:D,0)),J1935,INDIRECT(ADDRESS(MATCH(INDIRECT(ADDRESS(ROW()-G1935,7)),D:D,0),1))),J1935)</f>
        <v/>
      </c>
      <c r="L1935" s="7">
        <f t="shared" ca="1" si="349"/>
        <v>0</v>
      </c>
      <c r="M1935" s="7" t="str">
        <f t="shared" ca="1" si="350"/>
        <v/>
      </c>
      <c r="N1935" s="7">
        <f t="shared" ca="1" si="351"/>
        <v>0</v>
      </c>
      <c r="O1935" s="9" t="str">
        <f ca="1">IF(N1935&gt;-1,INDIRECT(ADDRESS(ROW(),13)),IF(N1935&lt;N1934,CONCATENATE("&lt;page-count count=",CHAR(34),1+LARGE(N:N,1)-LARGE(N:N,2),CHAR(34),"/&gt;"),INDIRECT(ADDRESS(ROW()-1,13))))</f>
        <v/>
      </c>
      <c r="P1935" s="1">
        <f>IF(ROW()&lt;$S$4+2,IF('XML a procesar'!A1934="",P1934,IF(MID('XML a procesar'!A1934,1,1)="&lt;",P1934,P1934+1)),P1934)</f>
        <v>1</v>
      </c>
    </row>
    <row r="1936" spans="1:16" x14ac:dyDescent="0.25">
      <c r="A1936" s="1" t="str">
        <f>IF('XML a procesar'!A1935&gt;0,'XML a procesar'!A1935,"")</f>
        <v/>
      </c>
      <c r="B1936" s="7">
        <f t="shared" si="341"/>
        <v>0</v>
      </c>
      <c r="C1936" s="1">
        <f t="shared" si="342"/>
        <v>0</v>
      </c>
      <c r="D1936" s="1">
        <f t="shared" si="343"/>
        <v>0</v>
      </c>
      <c r="E1936" s="1">
        <f t="shared" si="344"/>
        <v>0</v>
      </c>
      <c r="F1936" s="1" t="str">
        <f t="shared" ca="1" si="345"/>
        <v/>
      </c>
      <c r="G1936" s="1">
        <f t="shared" ca="1" si="346"/>
        <v>0</v>
      </c>
      <c r="H1936" s="1">
        <f ca="1">IF(AND(G1935&gt;0,G1936&gt;G1935,NOT(ISERROR(MATCH(G1935,D:D,0)))),H1935+1,H1935)</f>
        <v>0</v>
      </c>
      <c r="I1936" s="1">
        <f t="shared" ca="1" si="347"/>
        <v>0</v>
      </c>
      <c r="J1936" s="7" t="str">
        <f t="shared" ca="1" si="348"/>
        <v/>
      </c>
      <c r="K1936" s="1" t="str">
        <f ca="1">IF(J1936="Linea_para_MAIL_creada_por_LuXML",IF(ISERROR(MATCH(INDIRECT(ADDRESS(ROW()-G1936,7)),D:D,0)),J1936,INDIRECT(ADDRESS(MATCH(INDIRECT(ADDRESS(ROW()-G1936,7)),D:D,0),1))),J1936)</f>
        <v/>
      </c>
      <c r="L1936" s="7">
        <f t="shared" ca="1" si="349"/>
        <v>0</v>
      </c>
      <c r="M1936" s="7" t="str">
        <f t="shared" ca="1" si="350"/>
        <v/>
      </c>
      <c r="N1936" s="7">
        <f t="shared" ca="1" si="351"/>
        <v>0</v>
      </c>
      <c r="O1936" s="9" t="str">
        <f ca="1">IF(N1936&gt;-1,INDIRECT(ADDRESS(ROW(),13)),IF(N1936&lt;N1935,CONCATENATE("&lt;page-count count=",CHAR(34),1+LARGE(N:N,1)-LARGE(N:N,2),CHAR(34),"/&gt;"),INDIRECT(ADDRESS(ROW()-1,13))))</f>
        <v/>
      </c>
      <c r="P1936" s="1">
        <f>IF(ROW()&lt;$S$4+2,IF('XML a procesar'!A1935="",P1935,IF(MID('XML a procesar'!A1935,1,1)="&lt;",P1935,P1935+1)),P1935)</f>
        <v>1</v>
      </c>
    </row>
    <row r="1937" spans="1:16" x14ac:dyDescent="0.25">
      <c r="A1937" s="1" t="str">
        <f>IF('XML a procesar'!A1936&gt;0,'XML a procesar'!A1936,"")</f>
        <v/>
      </c>
      <c r="B1937" s="7">
        <f t="shared" si="341"/>
        <v>0</v>
      </c>
      <c r="C1937" s="1">
        <f t="shared" si="342"/>
        <v>0</v>
      </c>
      <c r="D1937" s="1">
        <f t="shared" si="343"/>
        <v>0</v>
      </c>
      <c r="E1937" s="1">
        <f t="shared" si="344"/>
        <v>0</v>
      </c>
      <c r="F1937" s="1" t="str">
        <f t="shared" ca="1" si="345"/>
        <v/>
      </c>
      <c r="G1937" s="1">
        <f t="shared" ca="1" si="346"/>
        <v>0</v>
      </c>
      <c r="H1937" s="1">
        <f ca="1">IF(AND(G1936&gt;0,G1937&gt;G1936,NOT(ISERROR(MATCH(G1936,D:D,0)))),H1936+1,H1936)</f>
        <v>0</v>
      </c>
      <c r="I1937" s="1">
        <f t="shared" ca="1" si="347"/>
        <v>0</v>
      </c>
      <c r="J1937" s="7" t="str">
        <f t="shared" ca="1" si="348"/>
        <v/>
      </c>
      <c r="K1937" s="1" t="str">
        <f ca="1">IF(J1937="Linea_para_MAIL_creada_por_LuXML",IF(ISERROR(MATCH(INDIRECT(ADDRESS(ROW()-G1937,7)),D:D,0)),J1937,INDIRECT(ADDRESS(MATCH(INDIRECT(ADDRESS(ROW()-G1937,7)),D:D,0),1))),J1937)</f>
        <v/>
      </c>
      <c r="L1937" s="7">
        <f t="shared" ca="1" si="349"/>
        <v>0</v>
      </c>
      <c r="M1937" s="7" t="str">
        <f t="shared" ca="1" si="350"/>
        <v/>
      </c>
      <c r="N1937" s="7">
        <f t="shared" ca="1" si="351"/>
        <v>0</v>
      </c>
      <c r="O1937" s="9" t="str">
        <f ca="1">IF(N1937&gt;-1,INDIRECT(ADDRESS(ROW(),13)),IF(N1937&lt;N1936,CONCATENATE("&lt;page-count count=",CHAR(34),1+LARGE(N:N,1)-LARGE(N:N,2),CHAR(34),"/&gt;"),INDIRECT(ADDRESS(ROW()-1,13))))</f>
        <v/>
      </c>
      <c r="P1937" s="1">
        <f>IF(ROW()&lt;$S$4+2,IF('XML a procesar'!A1936="",P1936,IF(MID('XML a procesar'!A1936,1,1)="&lt;",P1936,P1936+1)),P1936)</f>
        <v>1</v>
      </c>
    </row>
    <row r="1938" spans="1:16" x14ac:dyDescent="0.25">
      <c r="A1938" s="1" t="str">
        <f>IF('XML a procesar'!A1937&gt;0,'XML a procesar'!A1937,"")</f>
        <v/>
      </c>
      <c r="B1938" s="7">
        <f t="shared" si="341"/>
        <v>0</v>
      </c>
      <c r="C1938" s="1">
        <f t="shared" si="342"/>
        <v>0</v>
      </c>
      <c r="D1938" s="1">
        <f t="shared" si="343"/>
        <v>0</v>
      </c>
      <c r="E1938" s="1">
        <f t="shared" si="344"/>
        <v>0</v>
      </c>
      <c r="F1938" s="1" t="str">
        <f t="shared" ca="1" si="345"/>
        <v/>
      </c>
      <c r="G1938" s="1">
        <f t="shared" ca="1" si="346"/>
        <v>0</v>
      </c>
      <c r="H1938" s="1">
        <f ca="1">IF(AND(G1937&gt;0,G1938&gt;G1937,NOT(ISERROR(MATCH(G1937,D:D,0)))),H1937+1,H1937)</f>
        <v>0</v>
      </c>
      <c r="I1938" s="1">
        <f t="shared" ca="1" si="347"/>
        <v>0</v>
      </c>
      <c r="J1938" s="7" t="str">
        <f t="shared" ca="1" si="348"/>
        <v/>
      </c>
      <c r="K1938" s="1" t="str">
        <f ca="1">IF(J1938="Linea_para_MAIL_creada_por_LuXML",IF(ISERROR(MATCH(INDIRECT(ADDRESS(ROW()-G1938,7)),D:D,0)),J1938,INDIRECT(ADDRESS(MATCH(INDIRECT(ADDRESS(ROW()-G1938,7)),D:D,0),1))),J1938)</f>
        <v/>
      </c>
      <c r="L1938" s="7">
        <f t="shared" ca="1" si="349"/>
        <v>0</v>
      </c>
      <c r="M1938" s="7" t="str">
        <f t="shared" ca="1" si="350"/>
        <v/>
      </c>
      <c r="N1938" s="7">
        <f t="shared" ca="1" si="351"/>
        <v>0</v>
      </c>
      <c r="O1938" s="9" t="str">
        <f ca="1">IF(N1938&gt;-1,INDIRECT(ADDRESS(ROW(),13)),IF(N1938&lt;N1937,CONCATENATE("&lt;page-count count=",CHAR(34),1+LARGE(N:N,1)-LARGE(N:N,2),CHAR(34),"/&gt;"),INDIRECT(ADDRESS(ROW()-1,13))))</f>
        <v/>
      </c>
      <c r="P1938" s="1">
        <f>IF(ROW()&lt;$S$4+2,IF('XML a procesar'!A1937="",P1937,IF(MID('XML a procesar'!A1937,1,1)="&lt;",P1937,P1937+1)),P1937)</f>
        <v>1</v>
      </c>
    </row>
    <row r="1939" spans="1:16" x14ac:dyDescent="0.25">
      <c r="A1939" s="1" t="str">
        <f>IF('XML a procesar'!A1938&gt;0,'XML a procesar'!A1938,"")</f>
        <v/>
      </c>
      <c r="B1939" s="7">
        <f t="shared" si="341"/>
        <v>0</v>
      </c>
      <c r="C1939" s="1">
        <f t="shared" si="342"/>
        <v>0</v>
      </c>
      <c r="D1939" s="1">
        <f t="shared" si="343"/>
        <v>0</v>
      </c>
      <c r="E1939" s="1">
        <f t="shared" si="344"/>
        <v>0</v>
      </c>
      <c r="F1939" s="1" t="str">
        <f t="shared" ca="1" si="345"/>
        <v/>
      </c>
      <c r="G1939" s="1">
        <f t="shared" ca="1" si="346"/>
        <v>0</v>
      </c>
      <c r="H1939" s="1">
        <f ca="1">IF(AND(G1938&gt;0,G1939&gt;G1938,NOT(ISERROR(MATCH(G1938,D:D,0)))),H1938+1,H1938)</f>
        <v>0</v>
      </c>
      <c r="I1939" s="1">
        <f t="shared" ca="1" si="347"/>
        <v>0</v>
      </c>
      <c r="J1939" s="7" t="str">
        <f t="shared" ca="1" si="348"/>
        <v/>
      </c>
      <c r="K1939" s="1" t="str">
        <f ca="1">IF(J1939="Linea_para_MAIL_creada_por_LuXML",IF(ISERROR(MATCH(INDIRECT(ADDRESS(ROW()-G1939,7)),D:D,0)),J1939,INDIRECT(ADDRESS(MATCH(INDIRECT(ADDRESS(ROW()-G1939,7)),D:D,0),1))),J1939)</f>
        <v/>
      </c>
      <c r="L1939" s="7">
        <f t="shared" ca="1" si="349"/>
        <v>0</v>
      </c>
      <c r="M1939" s="7" t="str">
        <f t="shared" ca="1" si="350"/>
        <v/>
      </c>
      <c r="N1939" s="7">
        <f t="shared" ca="1" si="351"/>
        <v>0</v>
      </c>
      <c r="O1939" s="9" t="str">
        <f ca="1">IF(N1939&gt;-1,INDIRECT(ADDRESS(ROW(),13)),IF(N1939&lt;N1938,CONCATENATE("&lt;page-count count=",CHAR(34),1+LARGE(N:N,1)-LARGE(N:N,2),CHAR(34),"/&gt;"),INDIRECT(ADDRESS(ROW()-1,13))))</f>
        <v/>
      </c>
      <c r="P1939" s="1">
        <f>IF(ROW()&lt;$S$4+2,IF('XML a procesar'!A1938="",P1938,IF(MID('XML a procesar'!A1938,1,1)="&lt;",P1938,P1938+1)),P1938)</f>
        <v>1</v>
      </c>
    </row>
    <row r="1940" spans="1:16" x14ac:dyDescent="0.25">
      <c r="A1940" s="1" t="str">
        <f>IF('XML a procesar'!A1939&gt;0,'XML a procesar'!A1939,"")</f>
        <v/>
      </c>
      <c r="B1940" s="7">
        <f t="shared" si="341"/>
        <v>0</v>
      </c>
      <c r="C1940" s="1">
        <f t="shared" si="342"/>
        <v>0</v>
      </c>
      <c r="D1940" s="1">
        <f t="shared" si="343"/>
        <v>0</v>
      </c>
      <c r="E1940" s="1">
        <f t="shared" si="344"/>
        <v>0</v>
      </c>
      <c r="F1940" s="1" t="str">
        <f t="shared" ca="1" si="345"/>
        <v/>
      </c>
      <c r="G1940" s="1">
        <f t="shared" ca="1" si="346"/>
        <v>0</v>
      </c>
      <c r="H1940" s="1">
        <f ca="1">IF(AND(G1939&gt;0,G1940&gt;G1939,NOT(ISERROR(MATCH(G1939,D:D,0)))),H1939+1,H1939)</f>
        <v>0</v>
      </c>
      <c r="I1940" s="1">
        <f t="shared" ca="1" si="347"/>
        <v>0</v>
      </c>
      <c r="J1940" s="7" t="str">
        <f t="shared" ca="1" si="348"/>
        <v/>
      </c>
      <c r="K1940" s="1" t="str">
        <f ca="1">IF(J1940="Linea_para_MAIL_creada_por_LuXML",IF(ISERROR(MATCH(INDIRECT(ADDRESS(ROW()-G1940,7)),D:D,0)),J1940,INDIRECT(ADDRESS(MATCH(INDIRECT(ADDRESS(ROW()-G1940,7)),D:D,0),1))),J1940)</f>
        <v/>
      </c>
      <c r="L1940" s="7">
        <f t="shared" ca="1" si="349"/>
        <v>0</v>
      </c>
      <c r="M1940" s="7" t="str">
        <f t="shared" ca="1" si="350"/>
        <v/>
      </c>
      <c r="N1940" s="7">
        <f t="shared" ca="1" si="351"/>
        <v>0</v>
      </c>
      <c r="O1940" s="9" t="str">
        <f ca="1">IF(N1940&gt;-1,INDIRECT(ADDRESS(ROW(),13)),IF(N1940&lt;N1939,CONCATENATE("&lt;page-count count=",CHAR(34),1+LARGE(N:N,1)-LARGE(N:N,2),CHAR(34),"/&gt;"),INDIRECT(ADDRESS(ROW()-1,13))))</f>
        <v/>
      </c>
      <c r="P1940" s="1">
        <f>IF(ROW()&lt;$S$4+2,IF('XML a procesar'!A1939="",P1939,IF(MID('XML a procesar'!A1939,1,1)="&lt;",P1939,P1939+1)),P1939)</f>
        <v>1</v>
      </c>
    </row>
    <row r="1941" spans="1:16" x14ac:dyDescent="0.25">
      <c r="A1941" s="1" t="str">
        <f>IF('XML a procesar'!A1940&gt;0,'XML a procesar'!A1940,"")</f>
        <v/>
      </c>
      <c r="B1941" s="7">
        <f t="shared" si="341"/>
        <v>0</v>
      </c>
      <c r="C1941" s="1">
        <f t="shared" si="342"/>
        <v>0</v>
      </c>
      <c r="D1941" s="1">
        <f t="shared" si="343"/>
        <v>0</v>
      </c>
      <c r="E1941" s="1">
        <f t="shared" si="344"/>
        <v>0</v>
      </c>
      <c r="F1941" s="1" t="str">
        <f t="shared" ca="1" si="345"/>
        <v/>
      </c>
      <c r="G1941" s="1">
        <f t="shared" ca="1" si="346"/>
        <v>0</v>
      </c>
      <c r="H1941" s="1">
        <f ca="1">IF(AND(G1940&gt;0,G1941&gt;G1940,NOT(ISERROR(MATCH(G1940,D:D,0)))),H1940+1,H1940)</f>
        <v>0</v>
      </c>
      <c r="I1941" s="1">
        <f t="shared" ca="1" si="347"/>
        <v>0</v>
      </c>
      <c r="J1941" s="7" t="str">
        <f t="shared" ca="1" si="348"/>
        <v/>
      </c>
      <c r="K1941" s="1" t="str">
        <f ca="1">IF(J1941="Linea_para_MAIL_creada_por_LuXML",IF(ISERROR(MATCH(INDIRECT(ADDRESS(ROW()-G1941,7)),D:D,0)),J1941,INDIRECT(ADDRESS(MATCH(INDIRECT(ADDRESS(ROW()-G1941,7)),D:D,0),1))),J1941)</f>
        <v/>
      </c>
      <c r="L1941" s="7">
        <f t="shared" ca="1" si="349"/>
        <v>0</v>
      </c>
      <c r="M1941" s="7" t="str">
        <f t="shared" ca="1" si="350"/>
        <v/>
      </c>
      <c r="N1941" s="7">
        <f t="shared" ca="1" si="351"/>
        <v>0</v>
      </c>
      <c r="O1941" s="9" t="str">
        <f ca="1">IF(N1941&gt;-1,INDIRECT(ADDRESS(ROW(),13)),IF(N1941&lt;N1940,CONCATENATE("&lt;page-count count=",CHAR(34),1+LARGE(N:N,1)-LARGE(N:N,2),CHAR(34),"/&gt;"),INDIRECT(ADDRESS(ROW()-1,13))))</f>
        <v/>
      </c>
      <c r="P1941" s="1">
        <f>IF(ROW()&lt;$S$4+2,IF('XML a procesar'!A1940="",P1940,IF(MID('XML a procesar'!A1940,1,1)="&lt;",P1940,P1940+1)),P1940)</f>
        <v>1</v>
      </c>
    </row>
    <row r="1942" spans="1:16" x14ac:dyDescent="0.25">
      <c r="A1942" s="1" t="str">
        <f>IF('XML a procesar'!A1941&gt;0,'XML a procesar'!A1941,"")</f>
        <v/>
      </c>
      <c r="B1942" s="7">
        <f t="shared" si="341"/>
        <v>0</v>
      </c>
      <c r="C1942" s="1">
        <f t="shared" si="342"/>
        <v>0</v>
      </c>
      <c r="D1942" s="1">
        <f t="shared" si="343"/>
        <v>0</v>
      </c>
      <c r="E1942" s="1">
        <f t="shared" si="344"/>
        <v>0</v>
      </c>
      <c r="F1942" s="1" t="str">
        <f t="shared" ca="1" si="345"/>
        <v/>
      </c>
      <c r="G1942" s="1">
        <f t="shared" ca="1" si="346"/>
        <v>0</v>
      </c>
      <c r="H1942" s="1">
        <f ca="1">IF(AND(G1941&gt;0,G1942&gt;G1941,NOT(ISERROR(MATCH(G1941,D:D,0)))),H1941+1,H1941)</f>
        <v>0</v>
      </c>
      <c r="I1942" s="1">
        <f t="shared" ca="1" si="347"/>
        <v>0</v>
      </c>
      <c r="J1942" s="7" t="str">
        <f t="shared" ca="1" si="348"/>
        <v/>
      </c>
      <c r="K1942" s="1" t="str">
        <f ca="1">IF(J1942="Linea_para_MAIL_creada_por_LuXML",IF(ISERROR(MATCH(INDIRECT(ADDRESS(ROW()-G1942,7)),D:D,0)),J1942,INDIRECT(ADDRESS(MATCH(INDIRECT(ADDRESS(ROW()-G1942,7)),D:D,0),1))),J1942)</f>
        <v/>
      </c>
      <c r="L1942" s="7">
        <f t="shared" ca="1" si="349"/>
        <v>0</v>
      </c>
      <c r="M1942" s="7" t="str">
        <f t="shared" ca="1" si="350"/>
        <v/>
      </c>
      <c r="N1942" s="7">
        <f t="shared" ca="1" si="351"/>
        <v>0</v>
      </c>
      <c r="O1942" s="9" t="str">
        <f ca="1">IF(N1942&gt;-1,INDIRECT(ADDRESS(ROW(),13)),IF(N1942&lt;N1941,CONCATENATE("&lt;page-count count=",CHAR(34),1+LARGE(N:N,1)-LARGE(N:N,2),CHAR(34),"/&gt;"),INDIRECT(ADDRESS(ROW()-1,13))))</f>
        <v/>
      </c>
      <c r="P1942" s="1">
        <f>IF(ROW()&lt;$S$4+2,IF('XML a procesar'!A1941="",P1941,IF(MID('XML a procesar'!A1941,1,1)="&lt;",P1941,P1941+1)),P1941)</f>
        <v>1</v>
      </c>
    </row>
    <row r="1943" spans="1:16" x14ac:dyDescent="0.25">
      <c r="A1943" s="1" t="str">
        <f>IF('XML a procesar'!A1942&gt;0,'XML a procesar'!A1942,"")</f>
        <v/>
      </c>
      <c r="B1943" s="7">
        <f t="shared" si="341"/>
        <v>0</v>
      </c>
      <c r="C1943" s="1">
        <f t="shared" si="342"/>
        <v>0</v>
      </c>
      <c r="D1943" s="1">
        <f t="shared" si="343"/>
        <v>0</v>
      </c>
      <c r="E1943" s="1">
        <f t="shared" si="344"/>
        <v>0</v>
      </c>
      <c r="F1943" s="1" t="str">
        <f t="shared" ca="1" si="345"/>
        <v/>
      </c>
      <c r="G1943" s="1">
        <f t="shared" ca="1" si="346"/>
        <v>0</v>
      </c>
      <c r="H1943" s="1">
        <f ca="1">IF(AND(G1942&gt;0,G1943&gt;G1942,NOT(ISERROR(MATCH(G1942,D:D,0)))),H1942+1,H1942)</f>
        <v>0</v>
      </c>
      <c r="I1943" s="1">
        <f t="shared" ca="1" si="347"/>
        <v>0</v>
      </c>
      <c r="J1943" s="7" t="str">
        <f t="shared" ca="1" si="348"/>
        <v/>
      </c>
      <c r="K1943" s="1" t="str">
        <f ca="1">IF(J1943="Linea_para_MAIL_creada_por_LuXML",IF(ISERROR(MATCH(INDIRECT(ADDRESS(ROW()-G1943,7)),D:D,0)),J1943,INDIRECT(ADDRESS(MATCH(INDIRECT(ADDRESS(ROW()-G1943,7)),D:D,0),1))),J1943)</f>
        <v/>
      </c>
      <c r="L1943" s="7">
        <f t="shared" ca="1" si="349"/>
        <v>0</v>
      </c>
      <c r="M1943" s="7" t="str">
        <f t="shared" ca="1" si="350"/>
        <v/>
      </c>
      <c r="N1943" s="7">
        <f t="shared" ca="1" si="351"/>
        <v>0</v>
      </c>
      <c r="O1943" s="9" t="str">
        <f ca="1">IF(N1943&gt;-1,INDIRECT(ADDRESS(ROW(),13)),IF(N1943&lt;N1942,CONCATENATE("&lt;page-count count=",CHAR(34),1+LARGE(N:N,1)-LARGE(N:N,2),CHAR(34),"/&gt;"),INDIRECT(ADDRESS(ROW()-1,13))))</f>
        <v/>
      </c>
      <c r="P1943" s="1">
        <f>IF(ROW()&lt;$S$4+2,IF('XML a procesar'!A1942="",P1942,IF(MID('XML a procesar'!A1942,1,1)="&lt;",P1942,P1942+1)),P1942)</f>
        <v>1</v>
      </c>
    </row>
    <row r="1944" spans="1:16" x14ac:dyDescent="0.25">
      <c r="A1944" s="1" t="str">
        <f>IF('XML a procesar'!A1943&gt;0,'XML a procesar'!A1943,"")</f>
        <v/>
      </c>
      <c r="B1944" s="7">
        <f t="shared" si="341"/>
        <v>0</v>
      </c>
      <c r="C1944" s="1">
        <f t="shared" si="342"/>
        <v>0</v>
      </c>
      <c r="D1944" s="1">
        <f t="shared" si="343"/>
        <v>0</v>
      </c>
      <c r="E1944" s="1">
        <f t="shared" si="344"/>
        <v>0</v>
      </c>
      <c r="F1944" s="1" t="str">
        <f t="shared" ca="1" si="345"/>
        <v/>
      </c>
      <c r="G1944" s="1">
        <f t="shared" ca="1" si="346"/>
        <v>0</v>
      </c>
      <c r="H1944" s="1">
        <f ca="1">IF(AND(G1943&gt;0,G1944&gt;G1943,NOT(ISERROR(MATCH(G1943,D:D,0)))),H1943+1,H1943)</f>
        <v>0</v>
      </c>
      <c r="I1944" s="1">
        <f t="shared" ca="1" si="347"/>
        <v>0</v>
      </c>
      <c r="J1944" s="7" t="str">
        <f t="shared" ca="1" si="348"/>
        <v/>
      </c>
      <c r="K1944" s="1" t="str">
        <f ca="1">IF(J1944="Linea_para_MAIL_creada_por_LuXML",IF(ISERROR(MATCH(INDIRECT(ADDRESS(ROW()-G1944,7)),D:D,0)),J1944,INDIRECT(ADDRESS(MATCH(INDIRECT(ADDRESS(ROW()-G1944,7)),D:D,0),1))),J1944)</f>
        <v/>
      </c>
      <c r="L1944" s="7">
        <f t="shared" ca="1" si="349"/>
        <v>0</v>
      </c>
      <c r="M1944" s="7" t="str">
        <f t="shared" ca="1" si="350"/>
        <v/>
      </c>
      <c r="N1944" s="7">
        <f t="shared" ca="1" si="351"/>
        <v>0</v>
      </c>
      <c r="O1944" s="9" t="str">
        <f ca="1">IF(N1944&gt;-1,INDIRECT(ADDRESS(ROW(),13)),IF(N1944&lt;N1943,CONCATENATE("&lt;page-count count=",CHAR(34),1+LARGE(N:N,1)-LARGE(N:N,2),CHAR(34),"/&gt;"),INDIRECT(ADDRESS(ROW()-1,13))))</f>
        <v/>
      </c>
      <c r="P1944" s="1">
        <f>IF(ROW()&lt;$S$4+2,IF('XML a procesar'!A1943="",P1943,IF(MID('XML a procesar'!A1943,1,1)="&lt;",P1943,P1943+1)),P1943)</f>
        <v>1</v>
      </c>
    </row>
    <row r="1945" spans="1:16" x14ac:dyDescent="0.25">
      <c r="A1945" s="1" t="str">
        <f>IF('XML a procesar'!A1944&gt;0,'XML a procesar'!A1944,"")</f>
        <v/>
      </c>
      <c r="B1945" s="7">
        <f t="shared" si="341"/>
        <v>0</v>
      </c>
      <c r="C1945" s="1">
        <f t="shared" si="342"/>
        <v>0</v>
      </c>
      <c r="D1945" s="1">
        <f t="shared" si="343"/>
        <v>0</v>
      </c>
      <c r="E1945" s="1">
        <f t="shared" si="344"/>
        <v>0</v>
      </c>
      <c r="F1945" s="1" t="str">
        <f t="shared" ca="1" si="345"/>
        <v/>
      </c>
      <c r="G1945" s="1">
        <f t="shared" ca="1" si="346"/>
        <v>0</v>
      </c>
      <c r="H1945" s="1">
        <f ca="1">IF(AND(G1944&gt;0,G1945&gt;G1944,NOT(ISERROR(MATCH(G1944,D:D,0)))),H1944+1,H1944)</f>
        <v>0</v>
      </c>
      <c r="I1945" s="1">
        <f t="shared" ca="1" si="347"/>
        <v>0</v>
      </c>
      <c r="J1945" s="7" t="str">
        <f t="shared" ca="1" si="348"/>
        <v/>
      </c>
      <c r="K1945" s="1" t="str">
        <f ca="1">IF(J1945="Linea_para_MAIL_creada_por_LuXML",IF(ISERROR(MATCH(INDIRECT(ADDRESS(ROW()-G1945,7)),D:D,0)),J1945,INDIRECT(ADDRESS(MATCH(INDIRECT(ADDRESS(ROW()-G1945,7)),D:D,0),1))),J1945)</f>
        <v/>
      </c>
      <c r="L1945" s="7">
        <f t="shared" ca="1" si="349"/>
        <v>0</v>
      </c>
      <c r="M1945" s="7" t="str">
        <f t="shared" ca="1" si="350"/>
        <v/>
      </c>
      <c r="N1945" s="7">
        <f t="shared" ca="1" si="351"/>
        <v>0</v>
      </c>
      <c r="O1945" s="9" t="str">
        <f ca="1">IF(N1945&gt;-1,INDIRECT(ADDRESS(ROW(),13)),IF(N1945&lt;N1944,CONCATENATE("&lt;page-count count=",CHAR(34),1+LARGE(N:N,1)-LARGE(N:N,2),CHAR(34),"/&gt;"),INDIRECT(ADDRESS(ROW()-1,13))))</f>
        <v/>
      </c>
      <c r="P1945" s="1">
        <f>IF(ROW()&lt;$S$4+2,IF('XML a procesar'!A1944="",P1944,IF(MID('XML a procesar'!A1944,1,1)="&lt;",P1944,P1944+1)),P1944)</f>
        <v>1</v>
      </c>
    </row>
    <row r="1946" spans="1:16" x14ac:dyDescent="0.25">
      <c r="A1946" s="1" t="str">
        <f>IF('XML a procesar'!A1945&gt;0,'XML a procesar'!A1945,"")</f>
        <v/>
      </c>
      <c r="B1946" s="7">
        <f t="shared" si="341"/>
        <v>0</v>
      </c>
      <c r="C1946" s="1">
        <f t="shared" si="342"/>
        <v>0</v>
      </c>
      <c r="D1946" s="1">
        <f t="shared" si="343"/>
        <v>0</v>
      </c>
      <c r="E1946" s="1">
        <f t="shared" si="344"/>
        <v>0</v>
      </c>
      <c r="F1946" s="1" t="str">
        <f t="shared" ca="1" si="345"/>
        <v/>
      </c>
      <c r="G1946" s="1">
        <f t="shared" ca="1" si="346"/>
        <v>0</v>
      </c>
      <c r="H1946" s="1">
        <f ca="1">IF(AND(G1945&gt;0,G1946&gt;G1945,NOT(ISERROR(MATCH(G1945,D:D,0)))),H1945+1,H1945)</f>
        <v>0</v>
      </c>
      <c r="I1946" s="1">
        <f t="shared" ca="1" si="347"/>
        <v>0</v>
      </c>
      <c r="J1946" s="7" t="str">
        <f t="shared" ca="1" si="348"/>
        <v/>
      </c>
      <c r="K1946" s="1" t="str">
        <f ca="1">IF(J1946="Linea_para_MAIL_creada_por_LuXML",IF(ISERROR(MATCH(INDIRECT(ADDRESS(ROW()-G1946,7)),D:D,0)),J1946,INDIRECT(ADDRESS(MATCH(INDIRECT(ADDRESS(ROW()-G1946,7)),D:D,0),1))),J1946)</f>
        <v/>
      </c>
      <c r="L1946" s="7">
        <f t="shared" ca="1" si="349"/>
        <v>0</v>
      </c>
      <c r="M1946" s="7" t="str">
        <f t="shared" ca="1" si="350"/>
        <v/>
      </c>
      <c r="N1946" s="7">
        <f t="shared" ca="1" si="351"/>
        <v>0</v>
      </c>
      <c r="O1946" s="9" t="str">
        <f ca="1">IF(N1946&gt;-1,INDIRECT(ADDRESS(ROW(),13)),IF(N1946&lt;N1945,CONCATENATE("&lt;page-count count=",CHAR(34),1+LARGE(N:N,1)-LARGE(N:N,2),CHAR(34),"/&gt;"),INDIRECT(ADDRESS(ROW()-1,13))))</f>
        <v/>
      </c>
      <c r="P1946" s="1">
        <f>IF(ROW()&lt;$S$4+2,IF('XML a procesar'!A1945="",P1945,IF(MID('XML a procesar'!A1945,1,1)="&lt;",P1945,P1945+1)),P1945)</f>
        <v>1</v>
      </c>
    </row>
    <row r="1947" spans="1:16" x14ac:dyDescent="0.25">
      <c r="A1947" s="1" t="str">
        <f>IF('XML a procesar'!A1946&gt;0,'XML a procesar'!A1946,"")</f>
        <v/>
      </c>
      <c r="B1947" s="7">
        <f t="shared" si="341"/>
        <v>0</v>
      </c>
      <c r="C1947" s="1">
        <f t="shared" si="342"/>
        <v>0</v>
      </c>
      <c r="D1947" s="1">
        <f t="shared" si="343"/>
        <v>0</v>
      </c>
      <c r="E1947" s="1">
        <f t="shared" si="344"/>
        <v>0</v>
      </c>
      <c r="F1947" s="1" t="str">
        <f t="shared" ca="1" si="345"/>
        <v/>
      </c>
      <c r="G1947" s="1">
        <f t="shared" ca="1" si="346"/>
        <v>0</v>
      </c>
      <c r="H1947" s="1">
        <f ca="1">IF(AND(G1946&gt;0,G1947&gt;G1946,NOT(ISERROR(MATCH(G1946,D:D,0)))),H1946+1,H1946)</f>
        <v>0</v>
      </c>
      <c r="I1947" s="1">
        <f t="shared" ca="1" si="347"/>
        <v>0</v>
      </c>
      <c r="J1947" s="7" t="str">
        <f t="shared" ca="1" si="348"/>
        <v/>
      </c>
      <c r="K1947" s="1" t="str">
        <f ca="1">IF(J1947="Linea_para_MAIL_creada_por_LuXML",IF(ISERROR(MATCH(INDIRECT(ADDRESS(ROW()-G1947,7)),D:D,0)),J1947,INDIRECT(ADDRESS(MATCH(INDIRECT(ADDRESS(ROW()-G1947,7)),D:D,0),1))),J1947)</f>
        <v/>
      </c>
      <c r="L1947" s="7">
        <f t="shared" ca="1" si="349"/>
        <v>0</v>
      </c>
      <c r="M1947" s="7" t="str">
        <f t="shared" ca="1" si="350"/>
        <v/>
      </c>
      <c r="N1947" s="7">
        <f t="shared" ca="1" si="351"/>
        <v>0</v>
      </c>
      <c r="O1947" s="9" t="str">
        <f ca="1">IF(N1947&gt;-1,INDIRECT(ADDRESS(ROW(),13)),IF(N1947&lt;N1946,CONCATENATE("&lt;page-count count=",CHAR(34),1+LARGE(N:N,1)-LARGE(N:N,2),CHAR(34),"/&gt;"),INDIRECT(ADDRESS(ROW()-1,13))))</f>
        <v/>
      </c>
      <c r="P1947" s="1">
        <f>IF(ROW()&lt;$S$4+2,IF('XML a procesar'!A1946="",P1946,IF(MID('XML a procesar'!A1946,1,1)="&lt;",P1946,P1946+1)),P1946)</f>
        <v>1</v>
      </c>
    </row>
    <row r="1948" spans="1:16" x14ac:dyDescent="0.25">
      <c r="A1948" s="1" t="str">
        <f>IF('XML a procesar'!A1947&gt;0,'XML a procesar'!A1947,"")</f>
        <v/>
      </c>
      <c r="B1948" s="7">
        <f t="shared" si="341"/>
        <v>0</v>
      </c>
      <c r="C1948" s="1">
        <f t="shared" si="342"/>
        <v>0</v>
      </c>
      <c r="D1948" s="1">
        <f t="shared" si="343"/>
        <v>0</v>
      </c>
      <c r="E1948" s="1">
        <f t="shared" si="344"/>
        <v>0</v>
      </c>
      <c r="F1948" s="1" t="str">
        <f t="shared" ca="1" si="345"/>
        <v/>
      </c>
      <c r="G1948" s="1">
        <f t="shared" ca="1" si="346"/>
        <v>0</v>
      </c>
      <c r="H1948" s="1">
        <f ca="1">IF(AND(G1947&gt;0,G1948&gt;G1947,NOT(ISERROR(MATCH(G1947,D:D,0)))),H1947+1,H1947)</f>
        <v>0</v>
      </c>
      <c r="I1948" s="1">
        <f t="shared" ca="1" si="347"/>
        <v>0</v>
      </c>
      <c r="J1948" s="7" t="str">
        <f t="shared" ca="1" si="348"/>
        <v/>
      </c>
      <c r="K1948" s="1" t="str">
        <f ca="1">IF(J1948="Linea_para_MAIL_creada_por_LuXML",IF(ISERROR(MATCH(INDIRECT(ADDRESS(ROW()-G1948,7)),D:D,0)),J1948,INDIRECT(ADDRESS(MATCH(INDIRECT(ADDRESS(ROW()-G1948,7)),D:D,0),1))),J1948)</f>
        <v/>
      </c>
      <c r="L1948" s="7">
        <f t="shared" ca="1" si="349"/>
        <v>0</v>
      </c>
      <c r="M1948" s="7" t="str">
        <f t="shared" ca="1" si="350"/>
        <v/>
      </c>
      <c r="N1948" s="7">
        <f t="shared" ca="1" si="351"/>
        <v>0</v>
      </c>
      <c r="O1948" s="9" t="str">
        <f ca="1">IF(N1948&gt;-1,INDIRECT(ADDRESS(ROW(),13)),IF(N1948&lt;N1947,CONCATENATE("&lt;page-count count=",CHAR(34),1+LARGE(N:N,1)-LARGE(N:N,2),CHAR(34),"/&gt;"),INDIRECT(ADDRESS(ROW()-1,13))))</f>
        <v/>
      </c>
      <c r="P1948" s="1">
        <f>IF(ROW()&lt;$S$4+2,IF('XML a procesar'!A1947="",P1947,IF(MID('XML a procesar'!A1947,1,1)="&lt;",P1947,P1947+1)),P1947)</f>
        <v>1</v>
      </c>
    </row>
    <row r="1949" spans="1:16" x14ac:dyDescent="0.25">
      <c r="A1949" s="1" t="str">
        <f>IF('XML a procesar'!A1948&gt;0,'XML a procesar'!A1948,"")</f>
        <v/>
      </c>
      <c r="B1949" s="7">
        <f t="shared" si="341"/>
        <v>0</v>
      </c>
      <c r="C1949" s="1">
        <f t="shared" si="342"/>
        <v>0</v>
      </c>
      <c r="D1949" s="1">
        <f t="shared" si="343"/>
        <v>0</v>
      </c>
      <c r="E1949" s="1">
        <f t="shared" si="344"/>
        <v>0</v>
      </c>
      <c r="F1949" s="1" t="str">
        <f t="shared" ca="1" si="345"/>
        <v/>
      </c>
      <c r="G1949" s="1">
        <f t="shared" ca="1" si="346"/>
        <v>0</v>
      </c>
      <c r="H1949" s="1">
        <f ca="1">IF(AND(G1948&gt;0,G1949&gt;G1948,NOT(ISERROR(MATCH(G1948,D:D,0)))),H1948+1,H1948)</f>
        <v>0</v>
      </c>
      <c r="I1949" s="1">
        <f t="shared" ca="1" si="347"/>
        <v>0</v>
      </c>
      <c r="J1949" s="7" t="str">
        <f t="shared" ca="1" si="348"/>
        <v/>
      </c>
      <c r="K1949" s="1" t="str">
        <f ca="1">IF(J1949="Linea_para_MAIL_creada_por_LuXML",IF(ISERROR(MATCH(INDIRECT(ADDRESS(ROW()-G1949,7)),D:D,0)),J1949,INDIRECT(ADDRESS(MATCH(INDIRECT(ADDRESS(ROW()-G1949,7)),D:D,0),1))),J1949)</f>
        <v/>
      </c>
      <c r="L1949" s="7">
        <f t="shared" ca="1" si="349"/>
        <v>0</v>
      </c>
      <c r="M1949" s="7" t="str">
        <f t="shared" ca="1" si="350"/>
        <v/>
      </c>
      <c r="N1949" s="7">
        <f t="shared" ca="1" si="351"/>
        <v>0</v>
      </c>
      <c r="O1949" s="9" t="str">
        <f ca="1">IF(N1949&gt;-1,INDIRECT(ADDRESS(ROW(),13)),IF(N1949&lt;N1948,CONCATENATE("&lt;page-count count=",CHAR(34),1+LARGE(N:N,1)-LARGE(N:N,2),CHAR(34),"/&gt;"),INDIRECT(ADDRESS(ROW()-1,13))))</f>
        <v/>
      </c>
      <c r="P1949" s="1">
        <f>IF(ROW()&lt;$S$4+2,IF('XML a procesar'!A1948="",P1948,IF(MID('XML a procesar'!A1948,1,1)="&lt;",P1948,P1948+1)),P1948)</f>
        <v>1</v>
      </c>
    </row>
    <row r="1950" spans="1:16" x14ac:dyDescent="0.25">
      <c r="A1950" s="1" t="str">
        <f>IF('XML a procesar'!A1949&gt;0,'XML a procesar'!A1949,"")</f>
        <v/>
      </c>
      <c r="B1950" s="7">
        <f t="shared" si="341"/>
        <v>0</v>
      </c>
      <c r="C1950" s="1">
        <f t="shared" si="342"/>
        <v>0</v>
      </c>
      <c r="D1950" s="1">
        <f t="shared" si="343"/>
        <v>0</v>
      </c>
      <c r="E1950" s="1">
        <f t="shared" si="344"/>
        <v>0</v>
      </c>
      <c r="F1950" s="1" t="str">
        <f t="shared" ca="1" si="345"/>
        <v/>
      </c>
      <c r="G1950" s="1">
        <f t="shared" ca="1" si="346"/>
        <v>0</v>
      </c>
      <c r="H1950" s="1">
        <f ca="1">IF(AND(G1949&gt;0,G1950&gt;G1949,NOT(ISERROR(MATCH(G1949,D:D,0)))),H1949+1,H1949)</f>
        <v>0</v>
      </c>
      <c r="I1950" s="1">
        <f t="shared" ca="1" si="347"/>
        <v>0</v>
      </c>
      <c r="J1950" s="7" t="str">
        <f t="shared" ca="1" si="348"/>
        <v/>
      </c>
      <c r="K1950" s="1" t="str">
        <f ca="1">IF(J1950="Linea_para_MAIL_creada_por_LuXML",IF(ISERROR(MATCH(INDIRECT(ADDRESS(ROW()-G1950,7)),D:D,0)),J1950,INDIRECT(ADDRESS(MATCH(INDIRECT(ADDRESS(ROW()-G1950,7)),D:D,0),1))),J1950)</f>
        <v/>
      </c>
      <c r="L1950" s="7">
        <f t="shared" ca="1" si="349"/>
        <v>0</v>
      </c>
      <c r="M1950" s="7" t="str">
        <f t="shared" ca="1" si="350"/>
        <v/>
      </c>
      <c r="N1950" s="7">
        <f t="shared" ca="1" si="351"/>
        <v>0</v>
      </c>
      <c r="O1950" s="9" t="str">
        <f ca="1">IF(N1950&gt;-1,INDIRECT(ADDRESS(ROW(),13)),IF(N1950&lt;N1949,CONCATENATE("&lt;page-count count=",CHAR(34),1+LARGE(N:N,1)-LARGE(N:N,2),CHAR(34),"/&gt;"),INDIRECT(ADDRESS(ROW()-1,13))))</f>
        <v/>
      </c>
      <c r="P1950" s="1">
        <f>IF(ROW()&lt;$S$4+2,IF('XML a procesar'!A1949="",P1949,IF(MID('XML a procesar'!A1949,1,1)="&lt;",P1949,P1949+1)),P1949)</f>
        <v>1</v>
      </c>
    </row>
    <row r="1951" spans="1:16" x14ac:dyDescent="0.25">
      <c r="A1951" s="1" t="str">
        <f>IF('XML a procesar'!A1950&gt;0,'XML a procesar'!A1950,"")</f>
        <v/>
      </c>
      <c r="B1951" s="7">
        <f t="shared" si="341"/>
        <v>0</v>
      </c>
      <c r="C1951" s="1">
        <f t="shared" si="342"/>
        <v>0</v>
      </c>
      <c r="D1951" s="1">
        <f t="shared" si="343"/>
        <v>0</v>
      </c>
      <c r="E1951" s="1">
        <f t="shared" si="344"/>
        <v>0</v>
      </c>
      <c r="F1951" s="1" t="str">
        <f t="shared" ca="1" si="345"/>
        <v/>
      </c>
      <c r="G1951" s="1">
        <f t="shared" ca="1" si="346"/>
        <v>0</v>
      </c>
      <c r="H1951" s="1">
        <f ca="1">IF(AND(G1950&gt;0,G1951&gt;G1950,NOT(ISERROR(MATCH(G1950,D:D,0)))),H1950+1,H1950)</f>
        <v>0</v>
      </c>
      <c r="I1951" s="1">
        <f t="shared" ca="1" si="347"/>
        <v>0</v>
      </c>
      <c r="J1951" s="7" t="str">
        <f t="shared" ca="1" si="348"/>
        <v/>
      </c>
      <c r="K1951" s="1" t="str">
        <f ca="1">IF(J1951="Linea_para_MAIL_creada_por_LuXML",IF(ISERROR(MATCH(INDIRECT(ADDRESS(ROW()-G1951,7)),D:D,0)),J1951,INDIRECT(ADDRESS(MATCH(INDIRECT(ADDRESS(ROW()-G1951,7)),D:D,0),1))),J1951)</f>
        <v/>
      </c>
      <c r="L1951" s="7">
        <f t="shared" ca="1" si="349"/>
        <v>0</v>
      </c>
      <c r="M1951" s="7" t="str">
        <f t="shared" ca="1" si="350"/>
        <v/>
      </c>
      <c r="N1951" s="7">
        <f t="shared" ca="1" si="351"/>
        <v>0</v>
      </c>
      <c r="O1951" s="9" t="str">
        <f ca="1">IF(N1951&gt;-1,INDIRECT(ADDRESS(ROW(),13)),IF(N1951&lt;N1950,CONCATENATE("&lt;page-count count=",CHAR(34),1+LARGE(N:N,1)-LARGE(N:N,2),CHAR(34),"/&gt;"),INDIRECT(ADDRESS(ROW()-1,13))))</f>
        <v/>
      </c>
      <c r="P1951" s="1">
        <f>IF(ROW()&lt;$S$4+2,IF('XML a procesar'!A1950="",P1950,IF(MID('XML a procesar'!A1950,1,1)="&lt;",P1950,P1950+1)),P1950)</f>
        <v>1</v>
      </c>
    </row>
    <row r="1952" spans="1:16" x14ac:dyDescent="0.25">
      <c r="A1952" s="1" t="str">
        <f>IF('XML a procesar'!A1951&gt;0,'XML a procesar'!A1951,"")</f>
        <v/>
      </c>
      <c r="B1952" s="7">
        <f t="shared" si="341"/>
        <v>0</v>
      </c>
      <c r="C1952" s="1">
        <f t="shared" si="342"/>
        <v>0</v>
      </c>
      <c r="D1952" s="1">
        <f t="shared" si="343"/>
        <v>0</v>
      </c>
      <c r="E1952" s="1">
        <f t="shared" si="344"/>
        <v>0</v>
      </c>
      <c r="F1952" s="1" t="str">
        <f t="shared" ca="1" si="345"/>
        <v/>
      </c>
      <c r="G1952" s="1">
        <f t="shared" ca="1" si="346"/>
        <v>0</v>
      </c>
      <c r="H1952" s="1">
        <f ca="1">IF(AND(G1951&gt;0,G1952&gt;G1951,NOT(ISERROR(MATCH(G1951,D:D,0)))),H1951+1,H1951)</f>
        <v>0</v>
      </c>
      <c r="I1952" s="1">
        <f t="shared" ca="1" si="347"/>
        <v>0</v>
      </c>
      <c r="J1952" s="7" t="str">
        <f t="shared" ca="1" si="348"/>
        <v/>
      </c>
      <c r="K1952" s="1" t="str">
        <f ca="1">IF(J1952="Linea_para_MAIL_creada_por_LuXML",IF(ISERROR(MATCH(INDIRECT(ADDRESS(ROW()-G1952,7)),D:D,0)),J1952,INDIRECT(ADDRESS(MATCH(INDIRECT(ADDRESS(ROW()-G1952,7)),D:D,0),1))),J1952)</f>
        <v/>
      </c>
      <c r="L1952" s="7">
        <f t="shared" ca="1" si="349"/>
        <v>0</v>
      </c>
      <c r="M1952" s="7" t="str">
        <f t="shared" ca="1" si="350"/>
        <v/>
      </c>
      <c r="N1952" s="7">
        <f t="shared" ca="1" si="351"/>
        <v>0</v>
      </c>
      <c r="O1952" s="9" t="str">
        <f ca="1">IF(N1952&gt;-1,INDIRECT(ADDRESS(ROW(),13)),IF(N1952&lt;N1951,CONCATENATE("&lt;page-count count=",CHAR(34),1+LARGE(N:N,1)-LARGE(N:N,2),CHAR(34),"/&gt;"),INDIRECT(ADDRESS(ROW()-1,13))))</f>
        <v/>
      </c>
      <c r="P1952" s="1">
        <f>IF(ROW()&lt;$S$4+2,IF('XML a procesar'!A1951="",P1951,IF(MID('XML a procesar'!A1951,1,1)="&lt;",P1951,P1951+1)),P1951)</f>
        <v>1</v>
      </c>
    </row>
    <row r="1953" spans="1:16" x14ac:dyDescent="0.25">
      <c r="A1953" s="1" t="str">
        <f>IF('XML a procesar'!A1952&gt;0,'XML a procesar'!A1952,"")</f>
        <v/>
      </c>
      <c r="B1953" s="7">
        <f t="shared" si="341"/>
        <v>0</v>
      </c>
      <c r="C1953" s="1">
        <f t="shared" si="342"/>
        <v>0</v>
      </c>
      <c r="D1953" s="1">
        <f t="shared" si="343"/>
        <v>0</v>
      </c>
      <c r="E1953" s="1">
        <f t="shared" si="344"/>
        <v>0</v>
      </c>
      <c r="F1953" s="1" t="str">
        <f t="shared" ca="1" si="345"/>
        <v/>
      </c>
      <c r="G1953" s="1">
        <f t="shared" ca="1" si="346"/>
        <v>0</v>
      </c>
      <c r="H1953" s="1">
        <f ca="1">IF(AND(G1952&gt;0,G1953&gt;G1952,NOT(ISERROR(MATCH(G1952,D:D,0)))),H1952+1,H1952)</f>
        <v>0</v>
      </c>
      <c r="I1953" s="1">
        <f t="shared" ca="1" si="347"/>
        <v>0</v>
      </c>
      <c r="J1953" s="7" t="str">
        <f t="shared" ca="1" si="348"/>
        <v/>
      </c>
      <c r="K1953" s="1" t="str">
        <f ca="1">IF(J1953="Linea_para_MAIL_creada_por_LuXML",IF(ISERROR(MATCH(INDIRECT(ADDRESS(ROW()-G1953,7)),D:D,0)),J1953,INDIRECT(ADDRESS(MATCH(INDIRECT(ADDRESS(ROW()-G1953,7)),D:D,0),1))),J1953)</f>
        <v/>
      </c>
      <c r="L1953" s="7">
        <f t="shared" ca="1" si="349"/>
        <v>0</v>
      </c>
      <c r="M1953" s="7" t="str">
        <f t="shared" ca="1" si="350"/>
        <v/>
      </c>
      <c r="N1953" s="7">
        <f t="shared" ca="1" si="351"/>
        <v>0</v>
      </c>
      <c r="O1953" s="9" t="str">
        <f ca="1">IF(N1953&gt;-1,INDIRECT(ADDRESS(ROW(),13)),IF(N1953&lt;N1952,CONCATENATE("&lt;page-count count=",CHAR(34),1+LARGE(N:N,1)-LARGE(N:N,2),CHAR(34),"/&gt;"),INDIRECT(ADDRESS(ROW()-1,13))))</f>
        <v/>
      </c>
      <c r="P1953" s="1">
        <f>IF(ROW()&lt;$S$4+2,IF('XML a procesar'!A1952="",P1952,IF(MID('XML a procesar'!A1952,1,1)="&lt;",P1952,P1952+1)),P1952)</f>
        <v>1</v>
      </c>
    </row>
    <row r="1954" spans="1:16" x14ac:dyDescent="0.25">
      <c r="A1954" s="1" t="str">
        <f>IF('XML a procesar'!A1953&gt;0,'XML a procesar'!A1953,"")</f>
        <v/>
      </c>
      <c r="B1954" s="7">
        <f t="shared" si="341"/>
        <v>0</v>
      </c>
      <c r="C1954" s="1">
        <f t="shared" si="342"/>
        <v>0</v>
      </c>
      <c r="D1954" s="1">
        <f t="shared" si="343"/>
        <v>0</v>
      </c>
      <c r="E1954" s="1">
        <f t="shared" si="344"/>
        <v>0</v>
      </c>
      <c r="F1954" s="1" t="str">
        <f t="shared" ca="1" si="345"/>
        <v/>
      </c>
      <c r="G1954" s="1">
        <f t="shared" ca="1" si="346"/>
        <v>0</v>
      </c>
      <c r="H1954" s="1">
        <f ca="1">IF(AND(G1953&gt;0,G1954&gt;G1953,NOT(ISERROR(MATCH(G1953,D:D,0)))),H1953+1,H1953)</f>
        <v>0</v>
      </c>
      <c r="I1954" s="1">
        <f t="shared" ca="1" si="347"/>
        <v>0</v>
      </c>
      <c r="J1954" s="7" t="str">
        <f t="shared" ca="1" si="348"/>
        <v/>
      </c>
      <c r="K1954" s="1" t="str">
        <f ca="1">IF(J1954="Linea_para_MAIL_creada_por_LuXML",IF(ISERROR(MATCH(INDIRECT(ADDRESS(ROW()-G1954,7)),D:D,0)),J1954,INDIRECT(ADDRESS(MATCH(INDIRECT(ADDRESS(ROW()-G1954,7)),D:D,0),1))),J1954)</f>
        <v/>
      </c>
      <c r="L1954" s="7">
        <f t="shared" ca="1" si="349"/>
        <v>0</v>
      </c>
      <c r="M1954" s="7" t="str">
        <f t="shared" ca="1" si="350"/>
        <v/>
      </c>
      <c r="N1954" s="7">
        <f t="shared" ca="1" si="351"/>
        <v>0</v>
      </c>
      <c r="O1954" s="9" t="str">
        <f ca="1">IF(N1954&gt;-1,INDIRECT(ADDRESS(ROW(),13)),IF(N1954&lt;N1953,CONCATENATE("&lt;page-count count=",CHAR(34),1+LARGE(N:N,1)-LARGE(N:N,2),CHAR(34),"/&gt;"),INDIRECT(ADDRESS(ROW()-1,13))))</f>
        <v/>
      </c>
      <c r="P1954" s="1">
        <f>IF(ROW()&lt;$S$4+2,IF('XML a procesar'!A1953="",P1953,IF(MID('XML a procesar'!A1953,1,1)="&lt;",P1953,P1953+1)),P1953)</f>
        <v>1</v>
      </c>
    </row>
    <row r="1955" spans="1:16" x14ac:dyDescent="0.25">
      <c r="A1955" s="1" t="str">
        <f>IF('XML a procesar'!A1954&gt;0,'XML a procesar'!A1954,"")</f>
        <v/>
      </c>
      <c r="B1955" s="7">
        <f t="shared" si="341"/>
        <v>0</v>
      </c>
      <c r="C1955" s="1">
        <f t="shared" si="342"/>
        <v>0</v>
      </c>
      <c r="D1955" s="1">
        <f t="shared" si="343"/>
        <v>0</v>
      </c>
      <c r="E1955" s="1">
        <f t="shared" si="344"/>
        <v>0</v>
      </c>
      <c r="F1955" s="1" t="str">
        <f t="shared" ca="1" si="345"/>
        <v/>
      </c>
      <c r="G1955" s="1">
        <f t="shared" ca="1" si="346"/>
        <v>0</v>
      </c>
      <c r="H1955" s="1">
        <f ca="1">IF(AND(G1954&gt;0,G1955&gt;G1954,NOT(ISERROR(MATCH(G1954,D:D,0)))),H1954+1,H1954)</f>
        <v>0</v>
      </c>
      <c r="I1955" s="1">
        <f t="shared" ca="1" si="347"/>
        <v>0</v>
      </c>
      <c r="J1955" s="7" t="str">
        <f t="shared" ca="1" si="348"/>
        <v/>
      </c>
      <c r="K1955" s="1" t="str">
        <f ca="1">IF(J1955="Linea_para_MAIL_creada_por_LuXML",IF(ISERROR(MATCH(INDIRECT(ADDRESS(ROW()-G1955,7)),D:D,0)),J1955,INDIRECT(ADDRESS(MATCH(INDIRECT(ADDRESS(ROW()-G1955,7)),D:D,0),1))),J1955)</f>
        <v/>
      </c>
      <c r="L1955" s="7">
        <f t="shared" ca="1" si="349"/>
        <v>0</v>
      </c>
      <c r="M1955" s="7" t="str">
        <f t="shared" ca="1" si="350"/>
        <v/>
      </c>
      <c r="N1955" s="7">
        <f t="shared" ca="1" si="351"/>
        <v>0</v>
      </c>
      <c r="O1955" s="9" t="str">
        <f ca="1">IF(N1955&gt;-1,INDIRECT(ADDRESS(ROW(),13)),IF(N1955&lt;N1954,CONCATENATE("&lt;page-count count=",CHAR(34),1+LARGE(N:N,1)-LARGE(N:N,2),CHAR(34),"/&gt;"),INDIRECT(ADDRESS(ROW()-1,13))))</f>
        <v/>
      </c>
      <c r="P1955" s="1">
        <f>IF(ROW()&lt;$S$4+2,IF('XML a procesar'!A1954="",P1954,IF(MID('XML a procesar'!A1954,1,1)="&lt;",P1954,P1954+1)),P1954)</f>
        <v>1</v>
      </c>
    </row>
    <row r="1956" spans="1:16" x14ac:dyDescent="0.25">
      <c r="A1956" s="1" t="str">
        <f>IF('XML a procesar'!A1955&gt;0,'XML a procesar'!A1955,"")</f>
        <v/>
      </c>
      <c r="B1956" s="7">
        <f t="shared" si="341"/>
        <v>0</v>
      </c>
      <c r="C1956" s="1">
        <f t="shared" si="342"/>
        <v>0</v>
      </c>
      <c r="D1956" s="1">
        <f t="shared" si="343"/>
        <v>0</v>
      </c>
      <c r="E1956" s="1">
        <f t="shared" si="344"/>
        <v>0</v>
      </c>
      <c r="F1956" s="1" t="str">
        <f t="shared" ca="1" si="345"/>
        <v/>
      </c>
      <c r="G1956" s="1">
        <f t="shared" ca="1" si="346"/>
        <v>0</v>
      </c>
      <c r="H1956" s="1">
        <f ca="1">IF(AND(G1955&gt;0,G1956&gt;G1955,NOT(ISERROR(MATCH(G1955,D:D,0)))),H1955+1,H1955)</f>
        <v>0</v>
      </c>
      <c r="I1956" s="1">
        <f t="shared" ca="1" si="347"/>
        <v>0</v>
      </c>
      <c r="J1956" s="7" t="str">
        <f t="shared" ca="1" si="348"/>
        <v/>
      </c>
      <c r="K1956" s="1" t="str">
        <f ca="1">IF(J1956="Linea_para_MAIL_creada_por_LuXML",IF(ISERROR(MATCH(INDIRECT(ADDRESS(ROW()-G1956,7)),D:D,0)),J1956,INDIRECT(ADDRESS(MATCH(INDIRECT(ADDRESS(ROW()-G1956,7)),D:D,0),1))),J1956)</f>
        <v/>
      </c>
      <c r="L1956" s="7">
        <f t="shared" ca="1" si="349"/>
        <v>0</v>
      </c>
      <c r="M1956" s="7" t="str">
        <f t="shared" ca="1" si="350"/>
        <v/>
      </c>
      <c r="N1956" s="7">
        <f t="shared" ca="1" si="351"/>
        <v>0</v>
      </c>
      <c r="O1956" s="9" t="str">
        <f ca="1">IF(N1956&gt;-1,INDIRECT(ADDRESS(ROW(),13)),IF(N1956&lt;N1955,CONCATENATE("&lt;page-count count=",CHAR(34),1+LARGE(N:N,1)-LARGE(N:N,2),CHAR(34),"/&gt;"),INDIRECT(ADDRESS(ROW()-1,13))))</f>
        <v/>
      </c>
      <c r="P1956" s="1">
        <f>IF(ROW()&lt;$S$4+2,IF('XML a procesar'!A1955="",P1955,IF(MID('XML a procesar'!A1955,1,1)="&lt;",P1955,P1955+1)),P1955)</f>
        <v>1</v>
      </c>
    </row>
    <row r="1957" spans="1:16" x14ac:dyDescent="0.25">
      <c r="A1957" s="1" t="str">
        <f>IF('XML a procesar'!A1956&gt;0,'XML a procesar'!A1956,"")</f>
        <v/>
      </c>
      <c r="B1957" s="7">
        <f t="shared" si="341"/>
        <v>0</v>
      </c>
      <c r="C1957" s="1">
        <f t="shared" si="342"/>
        <v>0</v>
      </c>
      <c r="D1957" s="1">
        <f t="shared" si="343"/>
        <v>0</v>
      </c>
      <c r="E1957" s="1">
        <f t="shared" si="344"/>
        <v>0</v>
      </c>
      <c r="F1957" s="1" t="str">
        <f t="shared" ca="1" si="345"/>
        <v/>
      </c>
      <c r="G1957" s="1">
        <f t="shared" ca="1" si="346"/>
        <v>0</v>
      </c>
      <c r="H1957" s="1">
        <f ca="1">IF(AND(G1956&gt;0,G1957&gt;G1956,NOT(ISERROR(MATCH(G1956,D:D,0)))),H1956+1,H1956)</f>
        <v>0</v>
      </c>
      <c r="I1957" s="1">
        <f t="shared" ca="1" si="347"/>
        <v>0</v>
      </c>
      <c r="J1957" s="7" t="str">
        <f t="shared" ca="1" si="348"/>
        <v/>
      </c>
      <c r="K1957" s="1" t="str">
        <f ca="1">IF(J1957="Linea_para_MAIL_creada_por_LuXML",IF(ISERROR(MATCH(INDIRECT(ADDRESS(ROW()-G1957,7)),D:D,0)),J1957,INDIRECT(ADDRESS(MATCH(INDIRECT(ADDRESS(ROW()-G1957,7)),D:D,0),1))),J1957)</f>
        <v/>
      </c>
      <c r="L1957" s="7">
        <f t="shared" ca="1" si="349"/>
        <v>0</v>
      </c>
      <c r="M1957" s="7" t="str">
        <f t="shared" ca="1" si="350"/>
        <v/>
      </c>
      <c r="N1957" s="7">
        <f t="shared" ca="1" si="351"/>
        <v>0</v>
      </c>
      <c r="O1957" s="9" t="str">
        <f ca="1">IF(N1957&gt;-1,INDIRECT(ADDRESS(ROW(),13)),IF(N1957&lt;N1956,CONCATENATE("&lt;page-count count=",CHAR(34),1+LARGE(N:N,1)-LARGE(N:N,2),CHAR(34),"/&gt;"),INDIRECT(ADDRESS(ROW()-1,13))))</f>
        <v/>
      </c>
      <c r="P1957" s="1">
        <f>IF(ROW()&lt;$S$4+2,IF('XML a procesar'!A1956="",P1956,IF(MID('XML a procesar'!A1956,1,1)="&lt;",P1956,P1956+1)),P1956)</f>
        <v>1</v>
      </c>
    </row>
    <row r="1958" spans="1:16" x14ac:dyDescent="0.25">
      <c r="A1958" s="1" t="str">
        <f>IF('XML a procesar'!A1957&gt;0,'XML a procesar'!A1957,"")</f>
        <v/>
      </c>
      <c r="B1958" s="7">
        <f t="shared" si="341"/>
        <v>0</v>
      </c>
      <c r="C1958" s="1">
        <f t="shared" si="342"/>
        <v>0</v>
      </c>
      <c r="D1958" s="1">
        <f t="shared" si="343"/>
        <v>0</v>
      </c>
      <c r="E1958" s="1">
        <f t="shared" si="344"/>
        <v>0</v>
      </c>
      <c r="F1958" s="1" t="str">
        <f t="shared" ca="1" si="345"/>
        <v/>
      </c>
      <c r="G1958" s="1">
        <f t="shared" ca="1" si="346"/>
        <v>0</v>
      </c>
      <c r="H1958" s="1">
        <f ca="1">IF(AND(G1957&gt;0,G1958&gt;G1957,NOT(ISERROR(MATCH(G1957,D:D,0)))),H1957+1,H1957)</f>
        <v>0</v>
      </c>
      <c r="I1958" s="1">
        <f t="shared" ca="1" si="347"/>
        <v>0</v>
      </c>
      <c r="J1958" s="7" t="str">
        <f t="shared" ca="1" si="348"/>
        <v/>
      </c>
      <c r="K1958" s="1" t="str">
        <f ca="1">IF(J1958="Linea_para_MAIL_creada_por_LuXML",IF(ISERROR(MATCH(INDIRECT(ADDRESS(ROW()-G1958,7)),D:D,0)),J1958,INDIRECT(ADDRESS(MATCH(INDIRECT(ADDRESS(ROW()-G1958,7)),D:D,0),1))),J1958)</f>
        <v/>
      </c>
      <c r="L1958" s="7">
        <f t="shared" ca="1" si="349"/>
        <v>0</v>
      </c>
      <c r="M1958" s="7" t="str">
        <f t="shared" ca="1" si="350"/>
        <v/>
      </c>
      <c r="N1958" s="7">
        <f t="shared" ca="1" si="351"/>
        <v>0</v>
      </c>
      <c r="O1958" s="9" t="str">
        <f ca="1">IF(N1958&gt;-1,INDIRECT(ADDRESS(ROW(),13)),IF(N1958&lt;N1957,CONCATENATE("&lt;page-count count=",CHAR(34),1+LARGE(N:N,1)-LARGE(N:N,2),CHAR(34),"/&gt;"),INDIRECT(ADDRESS(ROW()-1,13))))</f>
        <v/>
      </c>
      <c r="P1958" s="1">
        <f>IF(ROW()&lt;$S$4+2,IF('XML a procesar'!A1957="",P1957,IF(MID('XML a procesar'!A1957,1,1)="&lt;",P1957,P1957+1)),P1957)</f>
        <v>1</v>
      </c>
    </row>
    <row r="1959" spans="1:16" x14ac:dyDescent="0.25">
      <c r="A1959" s="1" t="str">
        <f>IF('XML a procesar'!A1958&gt;0,'XML a procesar'!A1958,"")</f>
        <v/>
      </c>
      <c r="B1959" s="7">
        <f t="shared" si="341"/>
        <v>0</v>
      </c>
      <c r="C1959" s="1">
        <f t="shared" si="342"/>
        <v>0</v>
      </c>
      <c r="D1959" s="1">
        <f t="shared" si="343"/>
        <v>0</v>
      </c>
      <c r="E1959" s="1">
        <f t="shared" si="344"/>
        <v>0</v>
      </c>
      <c r="F1959" s="1" t="str">
        <f t="shared" ca="1" si="345"/>
        <v/>
      </c>
      <c r="G1959" s="1">
        <f t="shared" ca="1" si="346"/>
        <v>0</v>
      </c>
      <c r="H1959" s="1">
        <f ca="1">IF(AND(G1958&gt;0,G1959&gt;G1958,NOT(ISERROR(MATCH(G1958,D:D,0)))),H1958+1,H1958)</f>
        <v>0</v>
      </c>
      <c r="I1959" s="1">
        <f t="shared" ca="1" si="347"/>
        <v>0</v>
      </c>
      <c r="J1959" s="7" t="str">
        <f t="shared" ca="1" si="348"/>
        <v/>
      </c>
      <c r="K1959" s="1" t="str">
        <f ca="1">IF(J1959="Linea_para_MAIL_creada_por_LuXML",IF(ISERROR(MATCH(INDIRECT(ADDRESS(ROW()-G1959,7)),D:D,0)),J1959,INDIRECT(ADDRESS(MATCH(INDIRECT(ADDRESS(ROW()-G1959,7)),D:D,0),1))),J1959)</f>
        <v/>
      </c>
      <c r="L1959" s="7">
        <f t="shared" ca="1" si="349"/>
        <v>0</v>
      </c>
      <c r="M1959" s="7" t="str">
        <f t="shared" ca="1" si="350"/>
        <v/>
      </c>
      <c r="N1959" s="7">
        <f t="shared" ca="1" si="351"/>
        <v>0</v>
      </c>
      <c r="O1959" s="9" t="str">
        <f ca="1">IF(N1959&gt;-1,INDIRECT(ADDRESS(ROW(),13)),IF(N1959&lt;N1958,CONCATENATE("&lt;page-count count=",CHAR(34),1+LARGE(N:N,1)-LARGE(N:N,2),CHAR(34),"/&gt;"),INDIRECT(ADDRESS(ROW()-1,13))))</f>
        <v/>
      </c>
      <c r="P1959" s="1">
        <f>IF(ROW()&lt;$S$4+2,IF('XML a procesar'!A1958="",P1958,IF(MID('XML a procesar'!A1958,1,1)="&lt;",P1958,P1958+1)),P1958)</f>
        <v>1</v>
      </c>
    </row>
    <row r="1960" spans="1:16" x14ac:dyDescent="0.25">
      <c r="A1960" s="1" t="str">
        <f>IF('XML a procesar'!A1959&gt;0,'XML a procesar'!A1959,"")</f>
        <v/>
      </c>
      <c r="B1960" s="7">
        <f t="shared" si="341"/>
        <v>0</v>
      </c>
      <c r="C1960" s="1">
        <f t="shared" si="342"/>
        <v>0</v>
      </c>
      <c r="D1960" s="1">
        <f t="shared" si="343"/>
        <v>0</v>
      </c>
      <c r="E1960" s="1">
        <f t="shared" si="344"/>
        <v>0</v>
      </c>
      <c r="F1960" s="1" t="str">
        <f t="shared" ca="1" si="345"/>
        <v/>
      </c>
      <c r="G1960" s="1">
        <f t="shared" ca="1" si="346"/>
        <v>0</v>
      </c>
      <c r="H1960" s="1">
        <f ca="1">IF(AND(G1959&gt;0,G1960&gt;G1959,NOT(ISERROR(MATCH(G1959,D:D,0)))),H1959+1,H1959)</f>
        <v>0</v>
      </c>
      <c r="I1960" s="1">
        <f t="shared" ca="1" si="347"/>
        <v>0</v>
      </c>
      <c r="J1960" s="7" t="str">
        <f t="shared" ca="1" si="348"/>
        <v/>
      </c>
      <c r="K1960" s="1" t="str">
        <f ca="1">IF(J1960="Linea_para_MAIL_creada_por_LuXML",IF(ISERROR(MATCH(INDIRECT(ADDRESS(ROW()-G1960,7)),D:D,0)),J1960,INDIRECT(ADDRESS(MATCH(INDIRECT(ADDRESS(ROW()-G1960,7)),D:D,0),1))),J1960)</f>
        <v/>
      </c>
      <c r="L1960" s="7">
        <f t="shared" ca="1" si="349"/>
        <v>0</v>
      </c>
      <c r="M1960" s="7" t="str">
        <f t="shared" ca="1" si="350"/>
        <v/>
      </c>
      <c r="N1960" s="7">
        <f t="shared" ca="1" si="351"/>
        <v>0</v>
      </c>
      <c r="O1960" s="9" t="str">
        <f ca="1">IF(N1960&gt;-1,INDIRECT(ADDRESS(ROW(),13)),IF(N1960&lt;N1959,CONCATENATE("&lt;page-count count=",CHAR(34),1+LARGE(N:N,1)-LARGE(N:N,2),CHAR(34),"/&gt;"),INDIRECT(ADDRESS(ROW()-1,13))))</f>
        <v/>
      </c>
      <c r="P1960" s="1">
        <f>IF(ROW()&lt;$S$4+2,IF('XML a procesar'!A1959="",P1959,IF(MID('XML a procesar'!A1959,1,1)="&lt;",P1959,P1959+1)),P1959)</f>
        <v>1</v>
      </c>
    </row>
    <row r="1961" spans="1:16" x14ac:dyDescent="0.25">
      <c r="A1961" s="1" t="str">
        <f>IF('XML a procesar'!A1960&gt;0,'XML a procesar'!A1960,"")</f>
        <v/>
      </c>
      <c r="B1961" s="7">
        <f t="shared" si="341"/>
        <v>0</v>
      </c>
      <c r="C1961" s="1">
        <f t="shared" si="342"/>
        <v>0</v>
      </c>
      <c r="D1961" s="1">
        <f t="shared" si="343"/>
        <v>0</v>
      </c>
      <c r="E1961" s="1">
        <f t="shared" si="344"/>
        <v>0</v>
      </c>
      <c r="F1961" s="1" t="str">
        <f t="shared" ca="1" si="345"/>
        <v/>
      </c>
      <c r="G1961" s="1">
        <f t="shared" ca="1" si="346"/>
        <v>0</v>
      </c>
      <c r="H1961" s="1">
        <f ca="1">IF(AND(G1960&gt;0,G1961&gt;G1960,NOT(ISERROR(MATCH(G1960,D:D,0)))),H1960+1,H1960)</f>
        <v>0</v>
      </c>
      <c r="I1961" s="1">
        <f t="shared" ca="1" si="347"/>
        <v>0</v>
      </c>
      <c r="J1961" s="7" t="str">
        <f t="shared" ca="1" si="348"/>
        <v/>
      </c>
      <c r="K1961" s="1" t="str">
        <f ca="1">IF(J1961="Linea_para_MAIL_creada_por_LuXML",IF(ISERROR(MATCH(INDIRECT(ADDRESS(ROW()-G1961,7)),D:D,0)),J1961,INDIRECT(ADDRESS(MATCH(INDIRECT(ADDRESS(ROW()-G1961,7)),D:D,0),1))),J1961)</f>
        <v/>
      </c>
      <c r="L1961" s="7">
        <f t="shared" ca="1" si="349"/>
        <v>0</v>
      </c>
      <c r="M1961" s="7" t="str">
        <f t="shared" ca="1" si="350"/>
        <v/>
      </c>
      <c r="N1961" s="7">
        <f t="shared" ca="1" si="351"/>
        <v>0</v>
      </c>
      <c r="O1961" s="9" t="str">
        <f ca="1">IF(N1961&gt;-1,INDIRECT(ADDRESS(ROW(),13)),IF(N1961&lt;N1960,CONCATENATE("&lt;page-count count=",CHAR(34),1+LARGE(N:N,1)-LARGE(N:N,2),CHAR(34),"/&gt;"),INDIRECT(ADDRESS(ROW()-1,13))))</f>
        <v/>
      </c>
      <c r="P1961" s="1">
        <f>IF(ROW()&lt;$S$4+2,IF('XML a procesar'!A1960="",P1960,IF(MID('XML a procesar'!A1960,1,1)="&lt;",P1960,P1960+1)),P1960)</f>
        <v>1</v>
      </c>
    </row>
    <row r="1962" spans="1:16" x14ac:dyDescent="0.25">
      <c r="A1962" s="1" t="str">
        <f>IF('XML a procesar'!A1961&gt;0,'XML a procesar'!A1961,"")</f>
        <v/>
      </c>
      <c r="B1962" s="7">
        <f t="shared" si="341"/>
        <v>0</v>
      </c>
      <c r="C1962" s="1">
        <f t="shared" si="342"/>
        <v>0</v>
      </c>
      <c r="D1962" s="1">
        <f t="shared" si="343"/>
        <v>0</v>
      </c>
      <c r="E1962" s="1">
        <f t="shared" si="344"/>
        <v>0</v>
      </c>
      <c r="F1962" s="1" t="str">
        <f t="shared" ca="1" si="345"/>
        <v/>
      </c>
      <c r="G1962" s="1">
        <f t="shared" ca="1" si="346"/>
        <v>0</v>
      </c>
      <c r="H1962" s="1">
        <f ca="1">IF(AND(G1961&gt;0,G1962&gt;G1961,NOT(ISERROR(MATCH(G1961,D:D,0)))),H1961+1,H1961)</f>
        <v>0</v>
      </c>
      <c r="I1962" s="1">
        <f t="shared" ca="1" si="347"/>
        <v>0</v>
      </c>
      <c r="J1962" s="7" t="str">
        <f t="shared" ca="1" si="348"/>
        <v/>
      </c>
      <c r="K1962" s="1" t="str">
        <f ca="1">IF(J1962="Linea_para_MAIL_creada_por_LuXML",IF(ISERROR(MATCH(INDIRECT(ADDRESS(ROW()-G1962,7)),D:D,0)),J1962,INDIRECT(ADDRESS(MATCH(INDIRECT(ADDRESS(ROW()-G1962,7)),D:D,0),1))),J1962)</f>
        <v/>
      </c>
      <c r="L1962" s="7">
        <f t="shared" ca="1" si="349"/>
        <v>0</v>
      </c>
      <c r="M1962" s="7" t="str">
        <f t="shared" ca="1" si="350"/>
        <v/>
      </c>
      <c r="N1962" s="7">
        <f t="shared" ca="1" si="351"/>
        <v>0</v>
      </c>
      <c r="O1962" s="9" t="str">
        <f ca="1">IF(N1962&gt;-1,INDIRECT(ADDRESS(ROW(),13)),IF(N1962&lt;N1961,CONCATENATE("&lt;page-count count=",CHAR(34),1+LARGE(N:N,1)-LARGE(N:N,2),CHAR(34),"/&gt;"),INDIRECT(ADDRESS(ROW()-1,13))))</f>
        <v/>
      </c>
      <c r="P1962" s="1">
        <f>IF(ROW()&lt;$S$4+2,IF('XML a procesar'!A1961="",P1961,IF(MID('XML a procesar'!A1961,1,1)="&lt;",P1961,P1961+1)),P1961)</f>
        <v>1</v>
      </c>
    </row>
    <row r="1963" spans="1:16" x14ac:dyDescent="0.25">
      <c r="A1963" s="1" t="str">
        <f>IF('XML a procesar'!A1962&gt;0,'XML a procesar'!A1962,"")</f>
        <v/>
      </c>
      <c r="B1963" s="7">
        <f t="shared" si="341"/>
        <v>0</v>
      </c>
      <c r="C1963" s="1">
        <f t="shared" si="342"/>
        <v>0</v>
      </c>
      <c r="D1963" s="1">
        <f t="shared" si="343"/>
        <v>0</v>
      </c>
      <c r="E1963" s="1">
        <f t="shared" si="344"/>
        <v>0</v>
      </c>
      <c r="F1963" s="1" t="str">
        <f t="shared" ca="1" si="345"/>
        <v/>
      </c>
      <c r="G1963" s="1">
        <f t="shared" ca="1" si="346"/>
        <v>0</v>
      </c>
      <c r="H1963" s="1">
        <f ca="1">IF(AND(G1962&gt;0,G1963&gt;G1962,NOT(ISERROR(MATCH(G1962,D:D,0)))),H1962+1,H1962)</f>
        <v>0</v>
      </c>
      <c r="I1963" s="1">
        <f t="shared" ca="1" si="347"/>
        <v>0</v>
      </c>
      <c r="J1963" s="7" t="str">
        <f t="shared" ca="1" si="348"/>
        <v/>
      </c>
      <c r="K1963" s="1" t="str">
        <f ca="1">IF(J1963="Linea_para_MAIL_creada_por_LuXML",IF(ISERROR(MATCH(INDIRECT(ADDRESS(ROW()-G1963,7)),D:D,0)),J1963,INDIRECT(ADDRESS(MATCH(INDIRECT(ADDRESS(ROW()-G1963,7)),D:D,0),1))),J1963)</f>
        <v/>
      </c>
      <c r="L1963" s="7">
        <f t="shared" ca="1" si="349"/>
        <v>0</v>
      </c>
      <c r="M1963" s="7" t="str">
        <f t="shared" ca="1" si="350"/>
        <v/>
      </c>
      <c r="N1963" s="7">
        <f t="shared" ca="1" si="351"/>
        <v>0</v>
      </c>
      <c r="O1963" s="9" t="str">
        <f ca="1">IF(N1963&gt;-1,INDIRECT(ADDRESS(ROW(),13)),IF(N1963&lt;N1962,CONCATENATE("&lt;page-count count=",CHAR(34),1+LARGE(N:N,1)-LARGE(N:N,2),CHAR(34),"/&gt;"),INDIRECT(ADDRESS(ROW()-1,13))))</f>
        <v/>
      </c>
      <c r="P1963" s="1">
        <f>IF(ROW()&lt;$S$4+2,IF('XML a procesar'!A1962="",P1962,IF(MID('XML a procesar'!A1962,1,1)="&lt;",P1962,P1962+1)),P1962)</f>
        <v>1</v>
      </c>
    </row>
    <row r="1964" spans="1:16" x14ac:dyDescent="0.25">
      <c r="A1964" s="1" t="str">
        <f>IF('XML a procesar'!A1963&gt;0,'XML a procesar'!A1963,"")</f>
        <v/>
      </c>
      <c r="B1964" s="7">
        <f t="shared" si="341"/>
        <v>0</v>
      </c>
      <c r="C1964" s="1">
        <f t="shared" si="342"/>
        <v>0</v>
      </c>
      <c r="D1964" s="1">
        <f t="shared" si="343"/>
        <v>0</v>
      </c>
      <c r="E1964" s="1">
        <f t="shared" si="344"/>
        <v>0</v>
      </c>
      <c r="F1964" s="1" t="str">
        <f t="shared" ca="1" si="345"/>
        <v/>
      </c>
      <c r="G1964" s="1">
        <f t="shared" ca="1" si="346"/>
        <v>0</v>
      </c>
      <c r="H1964" s="1">
        <f ca="1">IF(AND(G1963&gt;0,G1964&gt;G1963,NOT(ISERROR(MATCH(G1963,D:D,0)))),H1963+1,H1963)</f>
        <v>0</v>
      </c>
      <c r="I1964" s="1">
        <f t="shared" ca="1" si="347"/>
        <v>0</v>
      </c>
      <c r="J1964" s="7" t="str">
        <f t="shared" ca="1" si="348"/>
        <v/>
      </c>
      <c r="K1964" s="1" t="str">
        <f ca="1">IF(J1964="Linea_para_MAIL_creada_por_LuXML",IF(ISERROR(MATCH(INDIRECT(ADDRESS(ROW()-G1964,7)),D:D,0)),J1964,INDIRECT(ADDRESS(MATCH(INDIRECT(ADDRESS(ROW()-G1964,7)),D:D,0),1))),J1964)</f>
        <v/>
      </c>
      <c r="L1964" s="7">
        <f t="shared" ca="1" si="349"/>
        <v>0</v>
      </c>
      <c r="M1964" s="7" t="str">
        <f t="shared" ca="1" si="350"/>
        <v/>
      </c>
      <c r="N1964" s="7">
        <f t="shared" ca="1" si="351"/>
        <v>0</v>
      </c>
      <c r="O1964" s="9" t="str">
        <f ca="1">IF(N1964&gt;-1,INDIRECT(ADDRESS(ROW(),13)),IF(N1964&lt;N1963,CONCATENATE("&lt;page-count count=",CHAR(34),1+LARGE(N:N,1)-LARGE(N:N,2),CHAR(34),"/&gt;"),INDIRECT(ADDRESS(ROW()-1,13))))</f>
        <v/>
      </c>
      <c r="P1964" s="1">
        <f>IF(ROW()&lt;$S$4+2,IF('XML a procesar'!A1963="",P1963,IF(MID('XML a procesar'!A1963,1,1)="&lt;",P1963,P1963+1)),P1963)</f>
        <v>1</v>
      </c>
    </row>
    <row r="1965" spans="1:16" x14ac:dyDescent="0.25">
      <c r="A1965" s="1" t="str">
        <f>IF('XML a procesar'!A1964&gt;0,'XML a procesar'!A1964,"")</f>
        <v/>
      </c>
      <c r="B1965" s="7">
        <f t="shared" si="341"/>
        <v>0</v>
      </c>
      <c r="C1965" s="1">
        <f t="shared" si="342"/>
        <v>0</v>
      </c>
      <c r="D1965" s="1">
        <f t="shared" si="343"/>
        <v>0</v>
      </c>
      <c r="E1965" s="1">
        <f t="shared" si="344"/>
        <v>0</v>
      </c>
      <c r="F1965" s="1" t="str">
        <f t="shared" ca="1" si="345"/>
        <v/>
      </c>
      <c r="G1965" s="1">
        <f t="shared" ca="1" si="346"/>
        <v>0</v>
      </c>
      <c r="H1965" s="1">
        <f ca="1">IF(AND(G1964&gt;0,G1965&gt;G1964,NOT(ISERROR(MATCH(G1964,D:D,0)))),H1964+1,H1964)</f>
        <v>0</v>
      </c>
      <c r="I1965" s="1">
        <f t="shared" ca="1" si="347"/>
        <v>0</v>
      </c>
      <c r="J1965" s="7" t="str">
        <f t="shared" ca="1" si="348"/>
        <v/>
      </c>
      <c r="K1965" s="1" t="str">
        <f ca="1">IF(J1965="Linea_para_MAIL_creada_por_LuXML",IF(ISERROR(MATCH(INDIRECT(ADDRESS(ROW()-G1965,7)),D:D,0)),J1965,INDIRECT(ADDRESS(MATCH(INDIRECT(ADDRESS(ROW()-G1965,7)),D:D,0),1))),J1965)</f>
        <v/>
      </c>
      <c r="L1965" s="7">
        <f t="shared" ca="1" si="349"/>
        <v>0</v>
      </c>
      <c r="M1965" s="7" t="str">
        <f t="shared" ca="1" si="350"/>
        <v/>
      </c>
      <c r="N1965" s="7">
        <f t="shared" ca="1" si="351"/>
        <v>0</v>
      </c>
      <c r="O1965" s="9" t="str">
        <f ca="1">IF(N1965&gt;-1,INDIRECT(ADDRESS(ROW(),13)),IF(N1965&lt;N1964,CONCATENATE("&lt;page-count count=",CHAR(34),1+LARGE(N:N,1)-LARGE(N:N,2),CHAR(34),"/&gt;"),INDIRECT(ADDRESS(ROW()-1,13))))</f>
        <v/>
      </c>
      <c r="P1965" s="1">
        <f>IF(ROW()&lt;$S$4+2,IF('XML a procesar'!A1964="",P1964,IF(MID('XML a procesar'!A1964,1,1)="&lt;",P1964,P1964+1)),P1964)</f>
        <v>1</v>
      </c>
    </row>
    <row r="1966" spans="1:16" x14ac:dyDescent="0.25">
      <c r="A1966" s="1" t="str">
        <f>IF('XML a procesar'!A1965&gt;0,'XML a procesar'!A1965,"")</f>
        <v/>
      </c>
      <c r="B1966" s="7">
        <f t="shared" si="341"/>
        <v>0</v>
      </c>
      <c r="C1966" s="1">
        <f t="shared" si="342"/>
        <v>0</v>
      </c>
      <c r="D1966" s="1">
        <f t="shared" si="343"/>
        <v>0</v>
      </c>
      <c r="E1966" s="1">
        <f t="shared" si="344"/>
        <v>0</v>
      </c>
      <c r="F1966" s="1" t="str">
        <f t="shared" ca="1" si="345"/>
        <v/>
      </c>
      <c r="G1966" s="1">
        <f t="shared" ca="1" si="346"/>
        <v>0</v>
      </c>
      <c r="H1966" s="1">
        <f ca="1">IF(AND(G1965&gt;0,G1966&gt;G1965,NOT(ISERROR(MATCH(G1965,D:D,0)))),H1965+1,H1965)</f>
        <v>0</v>
      </c>
      <c r="I1966" s="1">
        <f t="shared" ca="1" si="347"/>
        <v>0</v>
      </c>
      <c r="J1966" s="7" t="str">
        <f t="shared" ca="1" si="348"/>
        <v/>
      </c>
      <c r="K1966" s="1" t="str">
        <f ca="1">IF(J1966="Linea_para_MAIL_creada_por_LuXML",IF(ISERROR(MATCH(INDIRECT(ADDRESS(ROW()-G1966,7)),D:D,0)),J1966,INDIRECT(ADDRESS(MATCH(INDIRECT(ADDRESS(ROW()-G1966,7)),D:D,0),1))),J1966)</f>
        <v/>
      </c>
      <c r="L1966" s="7">
        <f t="shared" ca="1" si="349"/>
        <v>0</v>
      </c>
      <c r="M1966" s="7" t="str">
        <f t="shared" ca="1" si="350"/>
        <v/>
      </c>
      <c r="N1966" s="7">
        <f t="shared" ca="1" si="351"/>
        <v>0</v>
      </c>
      <c r="O1966" s="9" t="str">
        <f ca="1">IF(N1966&gt;-1,INDIRECT(ADDRESS(ROW(),13)),IF(N1966&lt;N1965,CONCATENATE("&lt;page-count count=",CHAR(34),1+LARGE(N:N,1)-LARGE(N:N,2),CHAR(34),"/&gt;"),INDIRECT(ADDRESS(ROW()-1,13))))</f>
        <v/>
      </c>
      <c r="P1966" s="1">
        <f>IF(ROW()&lt;$S$4+2,IF('XML a procesar'!A1965="",P1965,IF(MID('XML a procesar'!A1965,1,1)="&lt;",P1965,P1965+1)),P1965)</f>
        <v>1</v>
      </c>
    </row>
    <row r="1967" spans="1:16" x14ac:dyDescent="0.25">
      <c r="A1967" s="1" t="str">
        <f>IF('XML a procesar'!A1966&gt;0,'XML a procesar'!A1966,"")</f>
        <v/>
      </c>
      <c r="B1967" s="7">
        <f t="shared" si="341"/>
        <v>0</v>
      </c>
      <c r="C1967" s="1">
        <f t="shared" si="342"/>
        <v>0</v>
      </c>
      <c r="D1967" s="1">
        <f t="shared" si="343"/>
        <v>0</v>
      </c>
      <c r="E1967" s="1">
        <f t="shared" si="344"/>
        <v>0</v>
      </c>
      <c r="F1967" s="1" t="str">
        <f t="shared" ca="1" si="345"/>
        <v/>
      </c>
      <c r="G1967" s="1">
        <f t="shared" ca="1" si="346"/>
        <v>0</v>
      </c>
      <c r="H1967" s="1">
        <f ca="1">IF(AND(G1966&gt;0,G1967&gt;G1966,NOT(ISERROR(MATCH(G1966,D:D,0)))),H1966+1,H1966)</f>
        <v>0</v>
      </c>
      <c r="I1967" s="1">
        <f t="shared" ca="1" si="347"/>
        <v>0</v>
      </c>
      <c r="J1967" s="7" t="str">
        <f t="shared" ca="1" si="348"/>
        <v/>
      </c>
      <c r="K1967" s="1" t="str">
        <f ca="1">IF(J1967="Linea_para_MAIL_creada_por_LuXML",IF(ISERROR(MATCH(INDIRECT(ADDRESS(ROW()-G1967,7)),D:D,0)),J1967,INDIRECT(ADDRESS(MATCH(INDIRECT(ADDRESS(ROW()-G1967,7)),D:D,0),1))),J1967)</f>
        <v/>
      </c>
      <c r="L1967" s="7">
        <f t="shared" ca="1" si="349"/>
        <v>0</v>
      </c>
      <c r="M1967" s="7" t="str">
        <f t="shared" ca="1" si="350"/>
        <v/>
      </c>
      <c r="N1967" s="7">
        <f t="shared" ca="1" si="351"/>
        <v>0</v>
      </c>
      <c r="O1967" s="9" t="str">
        <f ca="1">IF(N1967&gt;-1,INDIRECT(ADDRESS(ROW(),13)),IF(N1967&lt;N1966,CONCATENATE("&lt;page-count count=",CHAR(34),1+LARGE(N:N,1)-LARGE(N:N,2),CHAR(34),"/&gt;"),INDIRECT(ADDRESS(ROW()-1,13))))</f>
        <v/>
      </c>
      <c r="P1967" s="1">
        <f>IF(ROW()&lt;$S$4+2,IF('XML a procesar'!A1966="",P1966,IF(MID('XML a procesar'!A1966,1,1)="&lt;",P1966,P1966+1)),P1966)</f>
        <v>1</v>
      </c>
    </row>
    <row r="1968" spans="1:16" x14ac:dyDescent="0.25">
      <c r="A1968" s="1" t="str">
        <f>IF('XML a procesar'!A1967&gt;0,'XML a procesar'!A1967,"")</f>
        <v/>
      </c>
      <c r="B1968" s="7">
        <f t="shared" si="341"/>
        <v>0</v>
      </c>
      <c r="C1968" s="1">
        <f t="shared" si="342"/>
        <v>0</v>
      </c>
      <c r="D1968" s="1">
        <f t="shared" si="343"/>
        <v>0</v>
      </c>
      <c r="E1968" s="1">
        <f t="shared" si="344"/>
        <v>0</v>
      </c>
      <c r="F1968" s="1" t="str">
        <f t="shared" ca="1" si="345"/>
        <v/>
      </c>
      <c r="G1968" s="1">
        <f t="shared" ca="1" si="346"/>
        <v>0</v>
      </c>
      <c r="H1968" s="1">
        <f ca="1">IF(AND(G1967&gt;0,G1968&gt;G1967,NOT(ISERROR(MATCH(G1967,D:D,0)))),H1967+1,H1967)</f>
        <v>0</v>
      </c>
      <c r="I1968" s="1">
        <f t="shared" ca="1" si="347"/>
        <v>0</v>
      </c>
      <c r="J1968" s="7" t="str">
        <f t="shared" ca="1" si="348"/>
        <v/>
      </c>
      <c r="K1968" s="1" t="str">
        <f ca="1">IF(J1968="Linea_para_MAIL_creada_por_LuXML",IF(ISERROR(MATCH(INDIRECT(ADDRESS(ROW()-G1968,7)),D:D,0)),J1968,INDIRECT(ADDRESS(MATCH(INDIRECT(ADDRESS(ROW()-G1968,7)),D:D,0),1))),J1968)</f>
        <v/>
      </c>
      <c r="L1968" s="7">
        <f t="shared" ca="1" si="349"/>
        <v>0</v>
      </c>
      <c r="M1968" s="7" t="str">
        <f t="shared" ca="1" si="350"/>
        <v/>
      </c>
      <c r="N1968" s="7">
        <f t="shared" ca="1" si="351"/>
        <v>0</v>
      </c>
      <c r="O1968" s="9" t="str">
        <f ca="1">IF(N1968&gt;-1,INDIRECT(ADDRESS(ROW(),13)),IF(N1968&lt;N1967,CONCATENATE("&lt;page-count count=",CHAR(34),1+LARGE(N:N,1)-LARGE(N:N,2),CHAR(34),"/&gt;"),INDIRECT(ADDRESS(ROW()-1,13))))</f>
        <v/>
      </c>
      <c r="P1968" s="1">
        <f>IF(ROW()&lt;$S$4+2,IF('XML a procesar'!A1967="",P1967,IF(MID('XML a procesar'!A1967,1,1)="&lt;",P1967,P1967+1)),P1967)</f>
        <v>1</v>
      </c>
    </row>
    <row r="1969" spans="1:16" x14ac:dyDescent="0.25">
      <c r="A1969" s="1" t="str">
        <f>IF('XML a procesar'!A1968&gt;0,'XML a procesar'!A1968,"")</f>
        <v/>
      </c>
      <c r="B1969" s="7">
        <f t="shared" si="341"/>
        <v>0</v>
      </c>
      <c r="C1969" s="1">
        <f t="shared" si="342"/>
        <v>0</v>
      </c>
      <c r="D1969" s="1">
        <f t="shared" si="343"/>
        <v>0</v>
      </c>
      <c r="E1969" s="1">
        <f t="shared" si="344"/>
        <v>0</v>
      </c>
      <c r="F1969" s="1" t="str">
        <f t="shared" ca="1" si="345"/>
        <v/>
      </c>
      <c r="G1969" s="1">
        <f t="shared" ca="1" si="346"/>
        <v>0</v>
      </c>
      <c r="H1969" s="1">
        <f ca="1">IF(AND(G1968&gt;0,G1969&gt;G1968,NOT(ISERROR(MATCH(G1968,D:D,0)))),H1968+1,H1968)</f>
        <v>0</v>
      </c>
      <c r="I1969" s="1">
        <f t="shared" ca="1" si="347"/>
        <v>0</v>
      </c>
      <c r="J1969" s="7" t="str">
        <f t="shared" ca="1" si="348"/>
        <v/>
      </c>
      <c r="K1969" s="1" t="str">
        <f ca="1">IF(J1969="Linea_para_MAIL_creada_por_LuXML",IF(ISERROR(MATCH(INDIRECT(ADDRESS(ROW()-G1969,7)),D:D,0)),J1969,INDIRECT(ADDRESS(MATCH(INDIRECT(ADDRESS(ROW()-G1969,7)),D:D,0),1))),J1969)</f>
        <v/>
      </c>
      <c r="L1969" s="7">
        <f t="shared" ca="1" si="349"/>
        <v>0</v>
      </c>
      <c r="M1969" s="7" t="str">
        <f t="shared" ca="1" si="350"/>
        <v/>
      </c>
      <c r="N1969" s="7">
        <f t="shared" ca="1" si="351"/>
        <v>0</v>
      </c>
      <c r="O1969" s="9" t="str">
        <f ca="1">IF(N1969&gt;-1,INDIRECT(ADDRESS(ROW(),13)),IF(N1969&lt;N1968,CONCATENATE("&lt;page-count count=",CHAR(34),1+LARGE(N:N,1)-LARGE(N:N,2),CHAR(34),"/&gt;"),INDIRECT(ADDRESS(ROW()-1,13))))</f>
        <v/>
      </c>
      <c r="P1969" s="1">
        <f>IF(ROW()&lt;$S$4+2,IF('XML a procesar'!A1968="",P1968,IF(MID('XML a procesar'!A1968,1,1)="&lt;",P1968,P1968+1)),P1968)</f>
        <v>1</v>
      </c>
    </row>
    <row r="1970" spans="1:16" x14ac:dyDescent="0.25">
      <c r="A1970" s="1" t="str">
        <f>IF('XML a procesar'!A1969&gt;0,'XML a procesar'!A1969,"")</f>
        <v/>
      </c>
      <c r="B1970" s="7">
        <f t="shared" si="341"/>
        <v>0</v>
      </c>
      <c r="C1970" s="1">
        <f t="shared" si="342"/>
        <v>0</v>
      </c>
      <c r="D1970" s="1">
        <f t="shared" si="343"/>
        <v>0</v>
      </c>
      <c r="E1970" s="1">
        <f t="shared" si="344"/>
        <v>0</v>
      </c>
      <c r="F1970" s="1" t="str">
        <f t="shared" ca="1" si="345"/>
        <v/>
      </c>
      <c r="G1970" s="1">
        <f t="shared" ca="1" si="346"/>
        <v>0</v>
      </c>
      <c r="H1970" s="1">
        <f ca="1">IF(AND(G1969&gt;0,G1970&gt;G1969,NOT(ISERROR(MATCH(G1969,D:D,0)))),H1969+1,H1969)</f>
        <v>0</v>
      </c>
      <c r="I1970" s="1">
        <f t="shared" ca="1" si="347"/>
        <v>0</v>
      </c>
      <c r="J1970" s="7" t="str">
        <f t="shared" ca="1" si="348"/>
        <v/>
      </c>
      <c r="K1970" s="1" t="str">
        <f ca="1">IF(J1970="Linea_para_MAIL_creada_por_LuXML",IF(ISERROR(MATCH(INDIRECT(ADDRESS(ROW()-G1970,7)),D:D,0)),J1970,INDIRECT(ADDRESS(MATCH(INDIRECT(ADDRESS(ROW()-G1970,7)),D:D,0),1))),J1970)</f>
        <v/>
      </c>
      <c r="L1970" s="7">
        <f t="shared" ca="1" si="349"/>
        <v>0</v>
      </c>
      <c r="M1970" s="7" t="str">
        <f t="shared" ca="1" si="350"/>
        <v/>
      </c>
      <c r="N1970" s="7">
        <f t="shared" ca="1" si="351"/>
        <v>0</v>
      </c>
      <c r="O1970" s="9" t="str">
        <f ca="1">IF(N1970&gt;-1,INDIRECT(ADDRESS(ROW(),13)),IF(N1970&lt;N1969,CONCATENATE("&lt;page-count count=",CHAR(34),1+LARGE(N:N,1)-LARGE(N:N,2),CHAR(34),"/&gt;"),INDIRECT(ADDRESS(ROW()-1,13))))</f>
        <v/>
      </c>
      <c r="P1970" s="1">
        <f>IF(ROW()&lt;$S$4+2,IF('XML a procesar'!A1969="",P1969,IF(MID('XML a procesar'!A1969,1,1)="&lt;",P1969,P1969+1)),P1969)</f>
        <v>1</v>
      </c>
    </row>
    <row r="1971" spans="1:16" x14ac:dyDescent="0.25">
      <c r="A1971" s="1" t="str">
        <f>IF('XML a procesar'!A1970&gt;0,'XML a procesar'!A1970,"")</f>
        <v/>
      </c>
      <c r="B1971" s="7">
        <f t="shared" si="341"/>
        <v>0</v>
      </c>
      <c r="C1971" s="1">
        <f t="shared" si="342"/>
        <v>0</v>
      </c>
      <c r="D1971" s="1">
        <f t="shared" si="343"/>
        <v>0</v>
      </c>
      <c r="E1971" s="1">
        <f t="shared" si="344"/>
        <v>0</v>
      </c>
      <c r="F1971" s="1" t="str">
        <f t="shared" ca="1" si="345"/>
        <v/>
      </c>
      <c r="G1971" s="1">
        <f t="shared" ca="1" si="346"/>
        <v>0</v>
      </c>
      <c r="H1971" s="1">
        <f ca="1">IF(AND(G1970&gt;0,G1971&gt;G1970,NOT(ISERROR(MATCH(G1970,D:D,0)))),H1970+1,H1970)</f>
        <v>0</v>
      </c>
      <c r="I1971" s="1">
        <f t="shared" ca="1" si="347"/>
        <v>0</v>
      </c>
      <c r="J1971" s="7" t="str">
        <f t="shared" ca="1" si="348"/>
        <v/>
      </c>
      <c r="K1971" s="1" t="str">
        <f ca="1">IF(J1971="Linea_para_MAIL_creada_por_LuXML",IF(ISERROR(MATCH(INDIRECT(ADDRESS(ROW()-G1971,7)),D:D,0)),J1971,INDIRECT(ADDRESS(MATCH(INDIRECT(ADDRESS(ROW()-G1971,7)),D:D,0),1))),J1971)</f>
        <v/>
      </c>
      <c r="L1971" s="7">
        <f t="shared" ca="1" si="349"/>
        <v>0</v>
      </c>
      <c r="M1971" s="7" t="str">
        <f t="shared" ca="1" si="350"/>
        <v/>
      </c>
      <c r="N1971" s="7">
        <f t="shared" ca="1" si="351"/>
        <v>0</v>
      </c>
      <c r="O1971" s="9" t="str">
        <f ca="1">IF(N1971&gt;-1,INDIRECT(ADDRESS(ROW(),13)),IF(N1971&lt;N1970,CONCATENATE("&lt;page-count count=",CHAR(34),1+LARGE(N:N,1)-LARGE(N:N,2),CHAR(34),"/&gt;"),INDIRECT(ADDRESS(ROW()-1,13))))</f>
        <v/>
      </c>
      <c r="P1971" s="1">
        <f>IF(ROW()&lt;$S$4+2,IF('XML a procesar'!A1970="",P1970,IF(MID('XML a procesar'!A1970,1,1)="&lt;",P1970,P1970+1)),P1970)</f>
        <v>1</v>
      </c>
    </row>
    <row r="1972" spans="1:16" x14ac:dyDescent="0.25">
      <c r="A1972" s="1" t="str">
        <f>IF('XML a procesar'!A1971&gt;0,'XML a procesar'!A1971,"")</f>
        <v/>
      </c>
      <c r="B1972" s="7">
        <f t="shared" si="341"/>
        <v>0</v>
      </c>
      <c r="C1972" s="1">
        <f t="shared" si="342"/>
        <v>0</v>
      </c>
      <c r="D1972" s="1">
        <f t="shared" si="343"/>
        <v>0</v>
      </c>
      <c r="E1972" s="1">
        <f t="shared" si="344"/>
        <v>0</v>
      </c>
      <c r="F1972" s="1" t="str">
        <f t="shared" ca="1" si="345"/>
        <v/>
      </c>
      <c r="G1972" s="1">
        <f t="shared" ca="1" si="346"/>
        <v>0</v>
      </c>
      <c r="H1972" s="1">
        <f ca="1">IF(AND(G1971&gt;0,G1972&gt;G1971,NOT(ISERROR(MATCH(G1971,D:D,0)))),H1971+1,H1971)</f>
        <v>0</v>
      </c>
      <c r="I1972" s="1">
        <f t="shared" ca="1" si="347"/>
        <v>0</v>
      </c>
      <c r="J1972" s="7" t="str">
        <f t="shared" ca="1" si="348"/>
        <v/>
      </c>
      <c r="K1972" s="1" t="str">
        <f ca="1">IF(J1972="Linea_para_MAIL_creada_por_LuXML",IF(ISERROR(MATCH(INDIRECT(ADDRESS(ROW()-G1972,7)),D:D,0)),J1972,INDIRECT(ADDRESS(MATCH(INDIRECT(ADDRESS(ROW()-G1972,7)),D:D,0),1))),J1972)</f>
        <v/>
      </c>
      <c r="L1972" s="7">
        <f t="shared" ca="1" si="349"/>
        <v>0</v>
      </c>
      <c r="M1972" s="7" t="str">
        <f t="shared" ca="1" si="350"/>
        <v/>
      </c>
      <c r="N1972" s="7">
        <f t="shared" ca="1" si="351"/>
        <v>0</v>
      </c>
      <c r="O1972" s="9" t="str">
        <f ca="1">IF(N1972&gt;-1,INDIRECT(ADDRESS(ROW(),13)),IF(N1972&lt;N1971,CONCATENATE("&lt;page-count count=",CHAR(34),1+LARGE(N:N,1)-LARGE(N:N,2),CHAR(34),"/&gt;"),INDIRECT(ADDRESS(ROW()-1,13))))</f>
        <v/>
      </c>
      <c r="P1972" s="1">
        <f>IF(ROW()&lt;$S$4+2,IF('XML a procesar'!A1971="",P1971,IF(MID('XML a procesar'!A1971,1,1)="&lt;",P1971,P1971+1)),P1971)</f>
        <v>1</v>
      </c>
    </row>
    <row r="1973" spans="1:16" x14ac:dyDescent="0.25">
      <c r="A1973" s="1" t="str">
        <f>IF('XML a procesar'!A1972&gt;0,'XML a procesar'!A1972,"")</f>
        <v/>
      </c>
      <c r="B1973" s="7">
        <f t="shared" si="341"/>
        <v>0</v>
      </c>
      <c r="C1973" s="1">
        <f t="shared" si="342"/>
        <v>0</v>
      </c>
      <c r="D1973" s="1">
        <f t="shared" si="343"/>
        <v>0</v>
      </c>
      <c r="E1973" s="1">
        <f t="shared" si="344"/>
        <v>0</v>
      </c>
      <c r="F1973" s="1" t="str">
        <f t="shared" ca="1" si="345"/>
        <v/>
      </c>
      <c r="G1973" s="1">
        <f t="shared" ca="1" si="346"/>
        <v>0</v>
      </c>
      <c r="H1973" s="1">
        <f ca="1">IF(AND(G1972&gt;0,G1973&gt;G1972,NOT(ISERROR(MATCH(G1972,D:D,0)))),H1972+1,H1972)</f>
        <v>0</v>
      </c>
      <c r="I1973" s="1">
        <f t="shared" ca="1" si="347"/>
        <v>0</v>
      </c>
      <c r="J1973" s="7" t="str">
        <f t="shared" ca="1" si="348"/>
        <v/>
      </c>
      <c r="K1973" s="1" t="str">
        <f ca="1">IF(J1973="Linea_para_MAIL_creada_por_LuXML",IF(ISERROR(MATCH(INDIRECT(ADDRESS(ROW()-G1973,7)),D:D,0)),J1973,INDIRECT(ADDRESS(MATCH(INDIRECT(ADDRESS(ROW()-G1973,7)),D:D,0),1))),J1973)</f>
        <v/>
      </c>
      <c r="L1973" s="7">
        <f t="shared" ca="1" si="349"/>
        <v>0</v>
      </c>
      <c r="M1973" s="7" t="str">
        <f t="shared" ca="1" si="350"/>
        <v/>
      </c>
      <c r="N1973" s="7">
        <f t="shared" ca="1" si="351"/>
        <v>0</v>
      </c>
      <c r="O1973" s="9" t="str">
        <f ca="1">IF(N1973&gt;-1,INDIRECT(ADDRESS(ROW(),13)),IF(N1973&lt;N1972,CONCATENATE("&lt;page-count count=",CHAR(34),1+LARGE(N:N,1)-LARGE(N:N,2),CHAR(34),"/&gt;"),INDIRECT(ADDRESS(ROW()-1,13))))</f>
        <v/>
      </c>
      <c r="P1973" s="1">
        <f>IF(ROW()&lt;$S$4+2,IF('XML a procesar'!A1972="",P1972,IF(MID('XML a procesar'!A1972,1,1)="&lt;",P1972,P1972+1)),P1972)</f>
        <v>1</v>
      </c>
    </row>
    <row r="1974" spans="1:16" x14ac:dyDescent="0.25">
      <c r="A1974" s="1" t="str">
        <f>IF('XML a procesar'!A1973&gt;0,'XML a procesar'!A1973,"")</f>
        <v/>
      </c>
      <c r="B1974" s="7">
        <f t="shared" si="341"/>
        <v>0</v>
      </c>
      <c r="C1974" s="1">
        <f t="shared" si="342"/>
        <v>0</v>
      </c>
      <c r="D1974" s="1">
        <f t="shared" si="343"/>
        <v>0</v>
      </c>
      <c r="E1974" s="1">
        <f t="shared" si="344"/>
        <v>0</v>
      </c>
      <c r="F1974" s="1" t="str">
        <f t="shared" ca="1" si="345"/>
        <v/>
      </c>
      <c r="G1974" s="1">
        <f t="shared" ca="1" si="346"/>
        <v>0</v>
      </c>
      <c r="H1974" s="1">
        <f ca="1">IF(AND(G1973&gt;0,G1974&gt;G1973,NOT(ISERROR(MATCH(G1973,D:D,0)))),H1973+1,H1973)</f>
        <v>0</v>
      </c>
      <c r="I1974" s="1">
        <f t="shared" ca="1" si="347"/>
        <v>0</v>
      </c>
      <c r="J1974" s="7" t="str">
        <f t="shared" ca="1" si="348"/>
        <v/>
      </c>
      <c r="K1974" s="1" t="str">
        <f ca="1">IF(J1974="Linea_para_MAIL_creada_por_LuXML",IF(ISERROR(MATCH(INDIRECT(ADDRESS(ROW()-G1974,7)),D:D,0)),J1974,INDIRECT(ADDRESS(MATCH(INDIRECT(ADDRESS(ROW()-G1974,7)),D:D,0),1))),J1974)</f>
        <v/>
      </c>
      <c r="L1974" s="7">
        <f t="shared" ca="1" si="349"/>
        <v>0</v>
      </c>
      <c r="M1974" s="7" t="str">
        <f t="shared" ca="1" si="350"/>
        <v/>
      </c>
      <c r="N1974" s="7">
        <f t="shared" ca="1" si="351"/>
        <v>0</v>
      </c>
      <c r="O1974" s="9" t="str">
        <f ca="1">IF(N1974&gt;-1,INDIRECT(ADDRESS(ROW(),13)),IF(N1974&lt;N1973,CONCATENATE("&lt;page-count count=",CHAR(34),1+LARGE(N:N,1)-LARGE(N:N,2),CHAR(34),"/&gt;"),INDIRECT(ADDRESS(ROW()-1,13))))</f>
        <v/>
      </c>
      <c r="P1974" s="1">
        <f>IF(ROW()&lt;$S$4+2,IF('XML a procesar'!A1973="",P1973,IF(MID('XML a procesar'!A1973,1,1)="&lt;",P1973,P1973+1)),P1973)</f>
        <v>1</v>
      </c>
    </row>
    <row r="1975" spans="1:16" x14ac:dyDescent="0.25">
      <c r="A1975" s="1" t="str">
        <f>IF('XML a procesar'!A1974&gt;0,'XML a procesar'!A1974,"")</f>
        <v/>
      </c>
      <c r="B1975" s="7">
        <f t="shared" si="341"/>
        <v>0</v>
      </c>
      <c r="C1975" s="1">
        <f t="shared" si="342"/>
        <v>0</v>
      </c>
      <c r="D1975" s="1">
        <f t="shared" si="343"/>
        <v>0</v>
      </c>
      <c r="E1975" s="1">
        <f t="shared" si="344"/>
        <v>0</v>
      </c>
      <c r="F1975" s="1" t="str">
        <f t="shared" ca="1" si="345"/>
        <v/>
      </c>
      <c r="G1975" s="1">
        <f t="shared" ca="1" si="346"/>
        <v>0</v>
      </c>
      <c r="H1975" s="1">
        <f ca="1">IF(AND(G1974&gt;0,G1975&gt;G1974,NOT(ISERROR(MATCH(G1974,D:D,0)))),H1974+1,H1974)</f>
        <v>0</v>
      </c>
      <c r="I1975" s="1">
        <f t="shared" ca="1" si="347"/>
        <v>0</v>
      </c>
      <c r="J1975" s="7" t="str">
        <f t="shared" ca="1" si="348"/>
        <v/>
      </c>
      <c r="K1975" s="1" t="str">
        <f ca="1">IF(J1975="Linea_para_MAIL_creada_por_LuXML",IF(ISERROR(MATCH(INDIRECT(ADDRESS(ROW()-G1975,7)),D:D,0)),J1975,INDIRECT(ADDRESS(MATCH(INDIRECT(ADDRESS(ROW()-G1975,7)),D:D,0),1))),J1975)</f>
        <v/>
      </c>
      <c r="L1975" s="7">
        <f t="shared" ca="1" si="349"/>
        <v>0</v>
      </c>
      <c r="M1975" s="7" t="str">
        <f t="shared" ca="1" si="350"/>
        <v/>
      </c>
      <c r="N1975" s="7">
        <f t="shared" ca="1" si="351"/>
        <v>0</v>
      </c>
      <c r="O1975" s="9" t="str">
        <f ca="1">IF(N1975&gt;-1,INDIRECT(ADDRESS(ROW(),13)),IF(N1975&lt;N1974,CONCATENATE("&lt;page-count count=",CHAR(34),1+LARGE(N:N,1)-LARGE(N:N,2),CHAR(34),"/&gt;"),INDIRECT(ADDRESS(ROW()-1,13))))</f>
        <v/>
      </c>
      <c r="P1975" s="1">
        <f>IF(ROW()&lt;$S$4+2,IF('XML a procesar'!A1974="",P1974,IF(MID('XML a procesar'!A1974,1,1)="&lt;",P1974,P1974+1)),P1974)</f>
        <v>1</v>
      </c>
    </row>
    <row r="1976" spans="1:16" x14ac:dyDescent="0.25">
      <c r="A1976" s="1" t="str">
        <f>IF('XML a procesar'!A1975&gt;0,'XML a procesar'!A1975,"")</f>
        <v/>
      </c>
      <c r="B1976" s="7">
        <f t="shared" si="341"/>
        <v>0</v>
      </c>
      <c r="C1976" s="1">
        <f t="shared" si="342"/>
        <v>0</v>
      </c>
      <c r="D1976" s="1">
        <f t="shared" si="343"/>
        <v>0</v>
      </c>
      <c r="E1976" s="1">
        <f t="shared" si="344"/>
        <v>0</v>
      </c>
      <c r="F1976" s="1" t="str">
        <f t="shared" ca="1" si="345"/>
        <v/>
      </c>
      <c r="G1976" s="1">
        <f t="shared" ca="1" si="346"/>
        <v>0</v>
      </c>
      <c r="H1976" s="1">
        <f ca="1">IF(AND(G1975&gt;0,G1976&gt;G1975,NOT(ISERROR(MATCH(G1975,D:D,0)))),H1975+1,H1975)</f>
        <v>0</v>
      </c>
      <c r="I1976" s="1">
        <f t="shared" ca="1" si="347"/>
        <v>0</v>
      </c>
      <c r="J1976" s="7" t="str">
        <f t="shared" ca="1" si="348"/>
        <v/>
      </c>
      <c r="K1976" s="1" t="str">
        <f ca="1">IF(J1976="Linea_para_MAIL_creada_por_LuXML",IF(ISERROR(MATCH(INDIRECT(ADDRESS(ROW()-G1976,7)),D:D,0)),J1976,INDIRECT(ADDRESS(MATCH(INDIRECT(ADDRESS(ROW()-G1976,7)),D:D,0),1))),J1976)</f>
        <v/>
      </c>
      <c r="L1976" s="7">
        <f t="shared" ca="1" si="349"/>
        <v>0</v>
      </c>
      <c r="M1976" s="7" t="str">
        <f t="shared" ca="1" si="350"/>
        <v/>
      </c>
      <c r="N1976" s="7">
        <f t="shared" ca="1" si="351"/>
        <v>0</v>
      </c>
      <c r="O1976" s="9" t="str">
        <f ca="1">IF(N1976&gt;-1,INDIRECT(ADDRESS(ROW(),13)),IF(N1976&lt;N1975,CONCATENATE("&lt;page-count count=",CHAR(34),1+LARGE(N:N,1)-LARGE(N:N,2),CHAR(34),"/&gt;"),INDIRECT(ADDRESS(ROW()-1,13))))</f>
        <v/>
      </c>
      <c r="P1976" s="1">
        <f>IF(ROW()&lt;$S$4+2,IF('XML a procesar'!A1975="",P1975,IF(MID('XML a procesar'!A1975,1,1)="&lt;",P1975,P1975+1)),P1975)</f>
        <v>1</v>
      </c>
    </row>
    <row r="1977" spans="1:16" x14ac:dyDescent="0.25">
      <c r="A1977" s="1" t="str">
        <f>IF('XML a procesar'!A1976&gt;0,'XML a procesar'!A1976,"")</f>
        <v/>
      </c>
      <c r="B1977" s="7">
        <f t="shared" si="341"/>
        <v>0</v>
      </c>
      <c r="C1977" s="1">
        <f t="shared" si="342"/>
        <v>0</v>
      </c>
      <c r="D1977" s="1">
        <f t="shared" si="343"/>
        <v>0</v>
      </c>
      <c r="E1977" s="1">
        <f t="shared" si="344"/>
        <v>0</v>
      </c>
      <c r="F1977" s="1" t="str">
        <f t="shared" ca="1" si="345"/>
        <v/>
      </c>
      <c r="G1977" s="1">
        <f t="shared" ca="1" si="346"/>
        <v>0</v>
      </c>
      <c r="H1977" s="1">
        <f ca="1">IF(AND(G1976&gt;0,G1977&gt;G1976,NOT(ISERROR(MATCH(G1976,D:D,0)))),H1976+1,H1976)</f>
        <v>0</v>
      </c>
      <c r="I1977" s="1">
        <f t="shared" ca="1" si="347"/>
        <v>0</v>
      </c>
      <c r="J1977" s="7" t="str">
        <f t="shared" ca="1" si="348"/>
        <v/>
      </c>
      <c r="K1977" s="1" t="str">
        <f ca="1">IF(J1977="Linea_para_MAIL_creada_por_LuXML",IF(ISERROR(MATCH(INDIRECT(ADDRESS(ROW()-G1977,7)),D:D,0)),J1977,INDIRECT(ADDRESS(MATCH(INDIRECT(ADDRESS(ROW()-G1977,7)),D:D,0),1))),J1977)</f>
        <v/>
      </c>
      <c r="L1977" s="7">
        <f t="shared" ca="1" si="349"/>
        <v>0</v>
      </c>
      <c r="M1977" s="7" t="str">
        <f t="shared" ca="1" si="350"/>
        <v/>
      </c>
      <c r="N1977" s="7">
        <f t="shared" ca="1" si="351"/>
        <v>0</v>
      </c>
      <c r="O1977" s="9" t="str">
        <f ca="1">IF(N1977&gt;-1,INDIRECT(ADDRESS(ROW(),13)),IF(N1977&lt;N1976,CONCATENATE("&lt;page-count count=",CHAR(34),1+LARGE(N:N,1)-LARGE(N:N,2),CHAR(34),"/&gt;"),INDIRECT(ADDRESS(ROW()-1,13))))</f>
        <v/>
      </c>
      <c r="P1977" s="1">
        <f>IF(ROW()&lt;$S$4+2,IF('XML a procesar'!A1976="",P1976,IF(MID('XML a procesar'!A1976,1,1)="&lt;",P1976,P1976+1)),P1976)</f>
        <v>1</v>
      </c>
    </row>
    <row r="1978" spans="1:16" x14ac:dyDescent="0.25">
      <c r="A1978" s="1" t="str">
        <f>IF('XML a procesar'!A1977&gt;0,'XML a procesar'!A1977,"")</f>
        <v/>
      </c>
      <c r="B1978" s="7">
        <f t="shared" si="341"/>
        <v>0</v>
      </c>
      <c r="C1978" s="1">
        <f t="shared" si="342"/>
        <v>0</v>
      </c>
      <c r="D1978" s="1">
        <f t="shared" si="343"/>
        <v>0</v>
      </c>
      <c r="E1978" s="1">
        <f t="shared" si="344"/>
        <v>0</v>
      </c>
      <c r="F1978" s="1" t="str">
        <f t="shared" ca="1" si="345"/>
        <v/>
      </c>
      <c r="G1978" s="1">
        <f t="shared" ca="1" si="346"/>
        <v>0</v>
      </c>
      <c r="H1978" s="1">
        <f ca="1">IF(AND(G1977&gt;0,G1978&gt;G1977,NOT(ISERROR(MATCH(G1977,D:D,0)))),H1977+1,H1977)</f>
        <v>0</v>
      </c>
      <c r="I1978" s="1">
        <f t="shared" ca="1" si="347"/>
        <v>0</v>
      </c>
      <c r="J1978" s="7" t="str">
        <f t="shared" ca="1" si="348"/>
        <v/>
      </c>
      <c r="K1978" s="1" t="str">
        <f ca="1">IF(J1978="Linea_para_MAIL_creada_por_LuXML",IF(ISERROR(MATCH(INDIRECT(ADDRESS(ROW()-G1978,7)),D:D,0)),J1978,INDIRECT(ADDRESS(MATCH(INDIRECT(ADDRESS(ROW()-G1978,7)),D:D,0),1))),J1978)</f>
        <v/>
      </c>
      <c r="L1978" s="7">
        <f t="shared" ca="1" si="349"/>
        <v>0</v>
      </c>
      <c r="M1978" s="7" t="str">
        <f t="shared" ca="1" si="350"/>
        <v/>
      </c>
      <c r="N1978" s="7">
        <f t="shared" ca="1" si="351"/>
        <v>0</v>
      </c>
      <c r="O1978" s="9" t="str">
        <f ca="1">IF(N1978&gt;-1,INDIRECT(ADDRESS(ROW(),13)),IF(N1978&lt;N1977,CONCATENATE("&lt;page-count count=",CHAR(34),1+LARGE(N:N,1)-LARGE(N:N,2),CHAR(34),"/&gt;"),INDIRECT(ADDRESS(ROW()-1,13))))</f>
        <v/>
      </c>
      <c r="P1978" s="1">
        <f>IF(ROW()&lt;$S$4+2,IF('XML a procesar'!A1977="",P1977,IF(MID('XML a procesar'!A1977,1,1)="&lt;",P1977,P1977+1)),P1977)</f>
        <v>1</v>
      </c>
    </row>
    <row r="1979" spans="1:16" x14ac:dyDescent="0.25">
      <c r="A1979" s="1" t="str">
        <f>IF('XML a procesar'!A1978&gt;0,'XML a procesar'!A1978,"")</f>
        <v/>
      </c>
      <c r="B1979" s="7">
        <f t="shared" si="341"/>
        <v>0</v>
      </c>
      <c r="C1979" s="1">
        <f t="shared" si="342"/>
        <v>0</v>
      </c>
      <c r="D1979" s="1">
        <f t="shared" si="343"/>
        <v>0</v>
      </c>
      <c r="E1979" s="1">
        <f t="shared" si="344"/>
        <v>0</v>
      </c>
      <c r="F1979" s="1" t="str">
        <f t="shared" ca="1" si="345"/>
        <v/>
      </c>
      <c r="G1979" s="1">
        <f t="shared" ca="1" si="346"/>
        <v>0</v>
      </c>
      <c r="H1979" s="1">
        <f ca="1">IF(AND(G1978&gt;0,G1979&gt;G1978,NOT(ISERROR(MATCH(G1978,D:D,0)))),H1978+1,H1978)</f>
        <v>0</v>
      </c>
      <c r="I1979" s="1">
        <f t="shared" ca="1" si="347"/>
        <v>0</v>
      </c>
      <c r="J1979" s="7" t="str">
        <f t="shared" ca="1" si="348"/>
        <v/>
      </c>
      <c r="K1979" s="1" t="str">
        <f ca="1">IF(J1979="Linea_para_MAIL_creada_por_LuXML",IF(ISERROR(MATCH(INDIRECT(ADDRESS(ROW()-G1979,7)),D:D,0)),J1979,INDIRECT(ADDRESS(MATCH(INDIRECT(ADDRESS(ROW()-G1979,7)),D:D,0),1))),J1979)</f>
        <v/>
      </c>
      <c r="L1979" s="7">
        <f t="shared" ca="1" si="349"/>
        <v>0</v>
      </c>
      <c r="M1979" s="7" t="str">
        <f t="shared" ca="1" si="350"/>
        <v/>
      </c>
      <c r="N1979" s="7">
        <f t="shared" ca="1" si="351"/>
        <v>0</v>
      </c>
      <c r="O1979" s="9" t="str">
        <f ca="1">IF(N1979&gt;-1,INDIRECT(ADDRESS(ROW(),13)),IF(N1979&lt;N1978,CONCATENATE("&lt;page-count count=",CHAR(34),1+LARGE(N:N,1)-LARGE(N:N,2),CHAR(34),"/&gt;"),INDIRECT(ADDRESS(ROW()-1,13))))</f>
        <v/>
      </c>
      <c r="P1979" s="1">
        <f>IF(ROW()&lt;$S$4+2,IF('XML a procesar'!A1978="",P1978,IF(MID('XML a procesar'!A1978,1,1)="&lt;",P1978,P1978+1)),P1978)</f>
        <v>1</v>
      </c>
    </row>
    <row r="1980" spans="1:16" x14ac:dyDescent="0.25">
      <c r="A1980" s="1" t="str">
        <f>IF('XML a procesar'!A1979&gt;0,'XML a procesar'!A1979,"")</f>
        <v/>
      </c>
      <c r="B1980" s="7">
        <f t="shared" si="341"/>
        <v>0</v>
      </c>
      <c r="C1980" s="1">
        <f t="shared" si="342"/>
        <v>0</v>
      </c>
      <c r="D1980" s="1">
        <f t="shared" si="343"/>
        <v>0</v>
      </c>
      <c r="E1980" s="1">
        <f t="shared" si="344"/>
        <v>0</v>
      </c>
      <c r="F1980" s="1" t="str">
        <f t="shared" ca="1" si="345"/>
        <v/>
      </c>
      <c r="G1980" s="1">
        <f t="shared" ca="1" si="346"/>
        <v>0</v>
      </c>
      <c r="H1980" s="1">
        <f ca="1">IF(AND(G1979&gt;0,G1980&gt;G1979,NOT(ISERROR(MATCH(G1979,D:D,0)))),H1979+1,H1979)</f>
        <v>0</v>
      </c>
      <c r="I1980" s="1">
        <f t="shared" ca="1" si="347"/>
        <v>0</v>
      </c>
      <c r="J1980" s="7" t="str">
        <f t="shared" ca="1" si="348"/>
        <v/>
      </c>
      <c r="K1980" s="1" t="str">
        <f ca="1">IF(J1980="Linea_para_MAIL_creada_por_LuXML",IF(ISERROR(MATCH(INDIRECT(ADDRESS(ROW()-G1980,7)),D:D,0)),J1980,INDIRECT(ADDRESS(MATCH(INDIRECT(ADDRESS(ROW()-G1980,7)),D:D,0),1))),J1980)</f>
        <v/>
      </c>
      <c r="L1980" s="7">
        <f t="shared" ca="1" si="349"/>
        <v>0</v>
      </c>
      <c r="M1980" s="7" t="str">
        <f t="shared" ca="1" si="350"/>
        <v/>
      </c>
      <c r="N1980" s="7">
        <f t="shared" ca="1" si="351"/>
        <v>0</v>
      </c>
      <c r="O1980" s="9" t="str">
        <f ca="1">IF(N1980&gt;-1,INDIRECT(ADDRESS(ROW(),13)),IF(N1980&lt;N1979,CONCATENATE("&lt;page-count count=",CHAR(34),1+LARGE(N:N,1)-LARGE(N:N,2),CHAR(34),"/&gt;"),INDIRECT(ADDRESS(ROW()-1,13))))</f>
        <v/>
      </c>
      <c r="P1980" s="1">
        <f>IF(ROW()&lt;$S$4+2,IF('XML a procesar'!A1979="",P1979,IF(MID('XML a procesar'!A1979,1,1)="&lt;",P1979,P1979+1)),P1979)</f>
        <v>1</v>
      </c>
    </row>
    <row r="1981" spans="1:16" x14ac:dyDescent="0.25">
      <c r="A1981" s="1" t="str">
        <f>IF('XML a procesar'!A1980&gt;0,'XML a procesar'!A1980,"")</f>
        <v/>
      </c>
      <c r="B1981" s="7">
        <f t="shared" si="341"/>
        <v>0</v>
      </c>
      <c r="C1981" s="1">
        <f t="shared" si="342"/>
        <v>0</v>
      </c>
      <c r="D1981" s="1">
        <f t="shared" si="343"/>
        <v>0</v>
      </c>
      <c r="E1981" s="1">
        <f t="shared" si="344"/>
        <v>0</v>
      </c>
      <c r="F1981" s="1" t="str">
        <f t="shared" ca="1" si="345"/>
        <v/>
      </c>
      <c r="G1981" s="1">
        <f t="shared" ca="1" si="346"/>
        <v>0</v>
      </c>
      <c r="H1981" s="1">
        <f ca="1">IF(AND(G1980&gt;0,G1981&gt;G1980,NOT(ISERROR(MATCH(G1980,D:D,0)))),H1980+1,H1980)</f>
        <v>0</v>
      </c>
      <c r="I1981" s="1">
        <f t="shared" ca="1" si="347"/>
        <v>0</v>
      </c>
      <c r="J1981" s="7" t="str">
        <f t="shared" ca="1" si="348"/>
        <v/>
      </c>
      <c r="K1981" s="1" t="str">
        <f ca="1">IF(J1981="Linea_para_MAIL_creada_por_LuXML",IF(ISERROR(MATCH(INDIRECT(ADDRESS(ROW()-G1981,7)),D:D,0)),J1981,INDIRECT(ADDRESS(MATCH(INDIRECT(ADDRESS(ROW()-G1981,7)),D:D,0),1))),J1981)</f>
        <v/>
      </c>
      <c r="L1981" s="7">
        <f t="shared" ca="1" si="349"/>
        <v>0</v>
      </c>
      <c r="M1981" s="7" t="str">
        <f t="shared" ca="1" si="350"/>
        <v/>
      </c>
      <c r="N1981" s="7">
        <f t="shared" ca="1" si="351"/>
        <v>0</v>
      </c>
      <c r="O1981" s="9" t="str">
        <f ca="1">IF(N1981&gt;-1,INDIRECT(ADDRESS(ROW(),13)),IF(N1981&lt;N1980,CONCATENATE("&lt;page-count count=",CHAR(34),1+LARGE(N:N,1)-LARGE(N:N,2),CHAR(34),"/&gt;"),INDIRECT(ADDRESS(ROW()-1,13))))</f>
        <v/>
      </c>
      <c r="P1981" s="1">
        <f>IF(ROW()&lt;$S$4+2,IF('XML a procesar'!A1980="",P1980,IF(MID('XML a procesar'!A1980,1,1)="&lt;",P1980,P1980+1)),P1980)</f>
        <v>1</v>
      </c>
    </row>
    <row r="1982" spans="1:16" x14ac:dyDescent="0.25">
      <c r="A1982" s="1" t="str">
        <f>IF('XML a procesar'!A1981&gt;0,'XML a procesar'!A1981,"")</f>
        <v/>
      </c>
      <c r="B1982" s="7">
        <f t="shared" si="341"/>
        <v>0</v>
      </c>
      <c r="C1982" s="1">
        <f t="shared" si="342"/>
        <v>0</v>
      </c>
      <c r="D1982" s="1">
        <f t="shared" si="343"/>
        <v>0</v>
      </c>
      <c r="E1982" s="1">
        <f t="shared" si="344"/>
        <v>0</v>
      </c>
      <c r="F1982" s="1" t="str">
        <f t="shared" ca="1" si="345"/>
        <v/>
      </c>
      <c r="G1982" s="1">
        <f t="shared" ca="1" si="346"/>
        <v>0</v>
      </c>
      <c r="H1982" s="1">
        <f ca="1">IF(AND(G1981&gt;0,G1982&gt;G1981,NOT(ISERROR(MATCH(G1981,D:D,0)))),H1981+1,H1981)</f>
        <v>0</v>
      </c>
      <c r="I1982" s="1">
        <f t="shared" ca="1" si="347"/>
        <v>0</v>
      </c>
      <c r="J1982" s="7" t="str">
        <f t="shared" ca="1" si="348"/>
        <v/>
      </c>
      <c r="K1982" s="1" t="str">
        <f ca="1">IF(J1982="Linea_para_MAIL_creada_por_LuXML",IF(ISERROR(MATCH(INDIRECT(ADDRESS(ROW()-G1982,7)),D:D,0)),J1982,INDIRECT(ADDRESS(MATCH(INDIRECT(ADDRESS(ROW()-G1982,7)),D:D,0),1))),J1982)</f>
        <v/>
      </c>
      <c r="L1982" s="7">
        <f t="shared" ca="1" si="349"/>
        <v>0</v>
      </c>
      <c r="M1982" s="7" t="str">
        <f t="shared" ca="1" si="350"/>
        <v/>
      </c>
      <c r="N1982" s="7">
        <f t="shared" ca="1" si="351"/>
        <v>0</v>
      </c>
      <c r="O1982" s="9" t="str">
        <f ca="1">IF(N1982&gt;-1,INDIRECT(ADDRESS(ROW(),13)),IF(N1982&lt;N1981,CONCATENATE("&lt;page-count count=",CHAR(34),1+LARGE(N:N,1)-LARGE(N:N,2),CHAR(34),"/&gt;"),INDIRECT(ADDRESS(ROW()-1,13))))</f>
        <v/>
      </c>
      <c r="P1982" s="1">
        <f>IF(ROW()&lt;$S$4+2,IF('XML a procesar'!A1981="",P1981,IF(MID('XML a procesar'!A1981,1,1)="&lt;",P1981,P1981+1)),P1981)</f>
        <v>1</v>
      </c>
    </row>
    <row r="1983" spans="1:16" x14ac:dyDescent="0.25">
      <c r="A1983" s="1" t="str">
        <f>IF('XML a procesar'!A1982&gt;0,'XML a procesar'!A1982,"")</f>
        <v/>
      </c>
      <c r="B1983" s="7">
        <f t="shared" si="341"/>
        <v>0</v>
      </c>
      <c r="C1983" s="1">
        <f t="shared" si="342"/>
        <v>0</v>
      </c>
      <c r="D1983" s="1">
        <f t="shared" si="343"/>
        <v>0</v>
      </c>
      <c r="E1983" s="1">
        <f t="shared" si="344"/>
        <v>0</v>
      </c>
      <c r="F1983" s="1" t="str">
        <f t="shared" ca="1" si="345"/>
        <v/>
      </c>
      <c r="G1983" s="1">
        <f t="shared" ca="1" si="346"/>
        <v>0</v>
      </c>
      <c r="H1983" s="1">
        <f ca="1">IF(AND(G1982&gt;0,G1983&gt;G1982,NOT(ISERROR(MATCH(G1982,D:D,0)))),H1982+1,H1982)</f>
        <v>0</v>
      </c>
      <c r="I1983" s="1">
        <f t="shared" ca="1" si="347"/>
        <v>0</v>
      </c>
      <c r="J1983" s="7" t="str">
        <f t="shared" ca="1" si="348"/>
        <v/>
      </c>
      <c r="K1983" s="1" t="str">
        <f ca="1">IF(J1983="Linea_para_MAIL_creada_por_LuXML",IF(ISERROR(MATCH(INDIRECT(ADDRESS(ROW()-G1983,7)),D:D,0)),J1983,INDIRECT(ADDRESS(MATCH(INDIRECT(ADDRESS(ROW()-G1983,7)),D:D,0),1))),J1983)</f>
        <v/>
      </c>
      <c r="L1983" s="7">
        <f t="shared" ca="1" si="349"/>
        <v>0</v>
      </c>
      <c r="M1983" s="7" t="str">
        <f t="shared" ca="1" si="350"/>
        <v/>
      </c>
      <c r="N1983" s="7">
        <f t="shared" ca="1" si="351"/>
        <v>0</v>
      </c>
      <c r="O1983" s="9" t="str">
        <f ca="1">IF(N1983&gt;-1,INDIRECT(ADDRESS(ROW(),13)),IF(N1983&lt;N1982,CONCATENATE("&lt;page-count count=",CHAR(34),1+LARGE(N:N,1)-LARGE(N:N,2),CHAR(34),"/&gt;"),INDIRECT(ADDRESS(ROW()-1,13))))</f>
        <v/>
      </c>
      <c r="P1983" s="1">
        <f>IF(ROW()&lt;$S$4+2,IF('XML a procesar'!A1982="",P1982,IF(MID('XML a procesar'!A1982,1,1)="&lt;",P1982,P1982+1)),P1982)</f>
        <v>1</v>
      </c>
    </row>
    <row r="1984" spans="1:16" x14ac:dyDescent="0.25">
      <c r="A1984" s="1" t="str">
        <f>IF('XML a procesar'!A1983&gt;0,'XML a procesar'!A1983,"")</f>
        <v/>
      </c>
      <c r="B1984" s="7">
        <f t="shared" si="341"/>
        <v>0</v>
      </c>
      <c r="C1984" s="1">
        <f t="shared" si="342"/>
        <v>0</v>
      </c>
      <c r="D1984" s="1">
        <f t="shared" si="343"/>
        <v>0</v>
      </c>
      <c r="E1984" s="1">
        <f t="shared" si="344"/>
        <v>0</v>
      </c>
      <c r="F1984" s="1" t="str">
        <f t="shared" ca="1" si="345"/>
        <v/>
      </c>
      <c r="G1984" s="1">
        <f t="shared" ca="1" si="346"/>
        <v>0</v>
      </c>
      <c r="H1984" s="1">
        <f ca="1">IF(AND(G1983&gt;0,G1984&gt;G1983,NOT(ISERROR(MATCH(G1983,D:D,0)))),H1983+1,H1983)</f>
        <v>0</v>
      </c>
      <c r="I1984" s="1">
        <f t="shared" ca="1" si="347"/>
        <v>0</v>
      </c>
      <c r="J1984" s="7" t="str">
        <f t="shared" ca="1" si="348"/>
        <v/>
      </c>
      <c r="K1984" s="1" t="str">
        <f ca="1">IF(J1984="Linea_para_MAIL_creada_por_LuXML",IF(ISERROR(MATCH(INDIRECT(ADDRESS(ROW()-G1984,7)),D:D,0)),J1984,INDIRECT(ADDRESS(MATCH(INDIRECT(ADDRESS(ROW()-G1984,7)),D:D,0),1))),J1984)</f>
        <v/>
      </c>
      <c r="L1984" s="7">
        <f t="shared" ca="1" si="349"/>
        <v>0</v>
      </c>
      <c r="M1984" s="7" t="str">
        <f t="shared" ca="1" si="350"/>
        <v/>
      </c>
      <c r="N1984" s="7">
        <f t="shared" ca="1" si="351"/>
        <v>0</v>
      </c>
      <c r="O1984" s="9" t="str">
        <f ca="1">IF(N1984&gt;-1,INDIRECT(ADDRESS(ROW(),13)),IF(N1984&lt;N1983,CONCATENATE("&lt;page-count count=",CHAR(34),1+LARGE(N:N,1)-LARGE(N:N,2),CHAR(34),"/&gt;"),INDIRECT(ADDRESS(ROW()-1,13))))</f>
        <v/>
      </c>
      <c r="P1984" s="1">
        <f>IF(ROW()&lt;$S$4+2,IF('XML a procesar'!A1983="",P1983,IF(MID('XML a procesar'!A1983,1,1)="&lt;",P1983,P1983+1)),P1983)</f>
        <v>1</v>
      </c>
    </row>
    <row r="1985" spans="1:16" x14ac:dyDescent="0.25">
      <c r="A1985" s="1" t="str">
        <f>IF('XML a procesar'!A1984&gt;0,'XML a procesar'!A1984,"")</f>
        <v/>
      </c>
      <c r="B1985" s="7">
        <f t="shared" ref="B1985:B2048" si="352">IF(ISERROR(FIND("/doi.org/",A1985,1)),0,1)</f>
        <v>0</v>
      </c>
      <c r="C1985" s="1">
        <f t="shared" ref="C1985:C2048" si="353">IF(LEFT(A1984,16)="&lt;contrib contrib",C1984+1,IF(LEFT(A1984,16)="&lt;/contrib-group&gt;",0,IF(LEFT(A1984,10)="&lt;/contrib&gt;",C1984,C1984)))</f>
        <v>0</v>
      </c>
      <c r="D1985" s="1">
        <f t="shared" ref="D1985:D2048" si="354">IF(AND(C1985&gt;0,LEFT(A1985,7)="&lt;email&gt;",ISNUMBER(SEARCH("@",A1985,1))),C1985,IF(LEFT(A1985,10)="&lt;alt-text&gt;",-1,0))</f>
        <v>0</v>
      </c>
      <c r="E1985" s="1">
        <f t="shared" ref="E1985:E2048" si="355">IF(D1985=0,E1984,E1984+1)</f>
        <v>0</v>
      </c>
      <c r="F1985" s="1" t="str">
        <f t="shared" ref="F1985:F2048" ca="1" si="356">INDIRECT(ADDRESS(ROW()+INDIRECT(ADDRESS(ROW()+E1985,5)),1))</f>
        <v/>
      </c>
      <c r="G1985" s="1">
        <f t="shared" ref="G1985:G2048" ca="1" si="357">IF(LEFT(F1985,7)="&lt;aff id",_xlfn.NUMBERVALUE(MID(F1985,13,LEN(F1985)-14)),IF(F1985="&lt;/aff&gt;",G1984+1,G1984))</f>
        <v>0</v>
      </c>
      <c r="H1985" s="1">
        <f ca="1">IF(AND(G1984&gt;0,G1985&gt;G1984,NOT(ISERROR(MATCH(G1984,D:D,0)))),H1984+1,H1984)</f>
        <v>0</v>
      </c>
      <c r="I1985" s="1">
        <f t="shared" ref="I1985:I2048" ca="1" si="358">INDIRECT(ADDRESS(ROW()-INDIRECT(ADDRESS(ROW()-H1985,8)),8))</f>
        <v>0</v>
      </c>
      <c r="J1985" s="7" t="str">
        <f t="shared" ref="J1985:J2048" ca="1" si="359">IF(J1984="Linea_para_MAIL_creada_por_LuXML","&lt;/aff&gt;",IF(I1985&gt;INDIRECT(ADDRESS(ROW()-I1985-1,8)),"Linea_para_MAIL_creada_por_LuXML",INDIRECT(ADDRESS(ROW()-I1985,6))))</f>
        <v/>
      </c>
      <c r="K1985" s="1" t="str">
        <f ca="1">IF(J1985="Linea_para_MAIL_creada_por_LuXML",IF(ISERROR(MATCH(INDIRECT(ADDRESS(ROW()-G1985,7)),D:D,0)),J1985,INDIRECT(ADDRESS(MATCH(INDIRECT(ADDRESS(ROW()-G1985,7)),D:D,0),1))),J1985)</f>
        <v/>
      </c>
      <c r="L1985" s="7">
        <f t="shared" ref="L1985:L2048" ca="1" si="360">IF(OR(MID(K1983,3,5)="page&gt;",MID(K1984,3,5)="page&gt;"),L1984,IF(OR(K1984="&lt;history&gt;",K1985="&lt;history&gt;"),L1984+1,L1984))</f>
        <v>0</v>
      </c>
      <c r="M1985" s="7" t="str">
        <f t="shared" ref="M1985:M2048" ca="1" si="361">IF(L1985&gt;L1984,IF(L1985=1,CONCATENATE("&lt;fpage&gt;",$S$10,"&lt;/fpage&gt;"),CONCATENATE("&lt;lpage&gt;",$S$10+1,"&lt;/lpage&gt;")),IF(ISERROR(INDIRECT(ADDRESS(ROW()-L1985,11),1)),"",INDIRECT(ADDRESS(ROW()-L1985,11),1)))</f>
        <v/>
      </c>
      <c r="N1985" s="7">
        <f t="shared" ref="N1985:N2048" ca="1" si="362">IF(N1984=-1,-1,IF(M1985="&lt;/counts&gt;",-1,IF(OR(LEFT(M1985,7)="&lt;fpage&gt;",LEFT(M1985,7)="&lt;lpage&gt;"),VALUE(MID(M1985,8,LEN(M1985)-15)),0)))</f>
        <v>0</v>
      </c>
      <c r="O1985" s="9" t="str">
        <f ca="1">IF(N1985&gt;-1,INDIRECT(ADDRESS(ROW(),13)),IF(N1985&lt;N1984,CONCATENATE("&lt;page-count count=",CHAR(34),1+LARGE(N:N,1)-LARGE(N:N,2),CHAR(34),"/&gt;"),INDIRECT(ADDRESS(ROW()-1,13))))</f>
        <v/>
      </c>
      <c r="P1985" s="1">
        <f>IF(ROW()&lt;$S$4+2,IF('XML a procesar'!A1984="",P1984,IF(MID('XML a procesar'!A1984,1,1)="&lt;",P1984,P1984+1)),P1984)</f>
        <v>1</v>
      </c>
    </row>
    <row r="1986" spans="1:16" x14ac:dyDescent="0.25">
      <c r="A1986" s="1" t="str">
        <f>IF('XML a procesar'!A1985&gt;0,'XML a procesar'!A1985,"")</f>
        <v/>
      </c>
      <c r="B1986" s="7">
        <f t="shared" si="352"/>
        <v>0</v>
      </c>
      <c r="C1986" s="1">
        <f t="shared" si="353"/>
        <v>0</v>
      </c>
      <c r="D1986" s="1">
        <f t="shared" si="354"/>
        <v>0</v>
      </c>
      <c r="E1986" s="1">
        <f t="shared" si="355"/>
        <v>0</v>
      </c>
      <c r="F1986" s="1" t="str">
        <f t="shared" ca="1" si="356"/>
        <v/>
      </c>
      <c r="G1986" s="1">
        <f t="shared" ca="1" si="357"/>
        <v>0</v>
      </c>
      <c r="H1986" s="1">
        <f ca="1">IF(AND(G1985&gt;0,G1986&gt;G1985,NOT(ISERROR(MATCH(G1985,D:D,0)))),H1985+1,H1985)</f>
        <v>0</v>
      </c>
      <c r="I1986" s="1">
        <f t="shared" ca="1" si="358"/>
        <v>0</v>
      </c>
      <c r="J1986" s="7" t="str">
        <f t="shared" ca="1" si="359"/>
        <v/>
      </c>
      <c r="K1986" s="1" t="str">
        <f ca="1">IF(J1986="Linea_para_MAIL_creada_por_LuXML",IF(ISERROR(MATCH(INDIRECT(ADDRESS(ROW()-G1986,7)),D:D,0)),J1986,INDIRECT(ADDRESS(MATCH(INDIRECT(ADDRESS(ROW()-G1986,7)),D:D,0),1))),J1986)</f>
        <v/>
      </c>
      <c r="L1986" s="7">
        <f t="shared" ca="1" si="360"/>
        <v>0</v>
      </c>
      <c r="M1986" s="7" t="str">
        <f t="shared" ca="1" si="361"/>
        <v/>
      </c>
      <c r="N1986" s="7">
        <f t="shared" ca="1" si="362"/>
        <v>0</v>
      </c>
      <c r="O1986" s="9" t="str">
        <f ca="1">IF(N1986&gt;-1,INDIRECT(ADDRESS(ROW(),13)),IF(N1986&lt;N1985,CONCATENATE("&lt;page-count count=",CHAR(34),1+LARGE(N:N,1)-LARGE(N:N,2),CHAR(34),"/&gt;"),INDIRECT(ADDRESS(ROW()-1,13))))</f>
        <v/>
      </c>
      <c r="P1986" s="1">
        <f>IF(ROW()&lt;$S$4+2,IF('XML a procesar'!A1985="",P1985,IF(MID('XML a procesar'!A1985,1,1)="&lt;",P1985,P1985+1)),P1985)</f>
        <v>1</v>
      </c>
    </row>
    <row r="1987" spans="1:16" x14ac:dyDescent="0.25">
      <c r="A1987" s="1" t="str">
        <f>IF('XML a procesar'!A1986&gt;0,'XML a procesar'!A1986,"")</f>
        <v/>
      </c>
      <c r="B1987" s="7">
        <f t="shared" si="352"/>
        <v>0</v>
      </c>
      <c r="C1987" s="1">
        <f t="shared" si="353"/>
        <v>0</v>
      </c>
      <c r="D1987" s="1">
        <f t="shared" si="354"/>
        <v>0</v>
      </c>
      <c r="E1987" s="1">
        <f t="shared" si="355"/>
        <v>0</v>
      </c>
      <c r="F1987" s="1" t="str">
        <f t="shared" ca="1" si="356"/>
        <v/>
      </c>
      <c r="G1987" s="1">
        <f t="shared" ca="1" si="357"/>
        <v>0</v>
      </c>
      <c r="H1987" s="1">
        <f ca="1">IF(AND(G1986&gt;0,G1987&gt;G1986,NOT(ISERROR(MATCH(G1986,D:D,0)))),H1986+1,H1986)</f>
        <v>0</v>
      </c>
      <c r="I1987" s="1">
        <f t="shared" ca="1" si="358"/>
        <v>0</v>
      </c>
      <c r="J1987" s="7" t="str">
        <f t="shared" ca="1" si="359"/>
        <v/>
      </c>
      <c r="K1987" s="1" t="str">
        <f ca="1">IF(J1987="Linea_para_MAIL_creada_por_LuXML",IF(ISERROR(MATCH(INDIRECT(ADDRESS(ROW()-G1987,7)),D:D,0)),J1987,INDIRECT(ADDRESS(MATCH(INDIRECT(ADDRESS(ROW()-G1987,7)),D:D,0),1))),J1987)</f>
        <v/>
      </c>
      <c r="L1987" s="7">
        <f t="shared" ca="1" si="360"/>
        <v>0</v>
      </c>
      <c r="M1987" s="7" t="str">
        <f t="shared" ca="1" si="361"/>
        <v/>
      </c>
      <c r="N1987" s="7">
        <f t="shared" ca="1" si="362"/>
        <v>0</v>
      </c>
      <c r="O1987" s="9" t="str">
        <f ca="1">IF(N1987&gt;-1,INDIRECT(ADDRESS(ROW(),13)),IF(N1987&lt;N1986,CONCATENATE("&lt;page-count count=",CHAR(34),1+LARGE(N:N,1)-LARGE(N:N,2),CHAR(34),"/&gt;"),INDIRECT(ADDRESS(ROW()-1,13))))</f>
        <v/>
      </c>
      <c r="P1987" s="1">
        <f>IF(ROW()&lt;$S$4+2,IF('XML a procesar'!A1986="",P1986,IF(MID('XML a procesar'!A1986,1,1)="&lt;",P1986,P1986+1)),P1986)</f>
        <v>1</v>
      </c>
    </row>
    <row r="1988" spans="1:16" x14ac:dyDescent="0.25">
      <c r="A1988" s="1" t="str">
        <f>IF('XML a procesar'!A1987&gt;0,'XML a procesar'!A1987,"")</f>
        <v/>
      </c>
      <c r="B1988" s="7">
        <f t="shared" si="352"/>
        <v>0</v>
      </c>
      <c r="C1988" s="1">
        <f t="shared" si="353"/>
        <v>0</v>
      </c>
      <c r="D1988" s="1">
        <f t="shared" si="354"/>
        <v>0</v>
      </c>
      <c r="E1988" s="1">
        <f t="shared" si="355"/>
        <v>0</v>
      </c>
      <c r="F1988" s="1" t="str">
        <f t="shared" ca="1" si="356"/>
        <v/>
      </c>
      <c r="G1988" s="1">
        <f t="shared" ca="1" si="357"/>
        <v>0</v>
      </c>
      <c r="H1988" s="1">
        <f ca="1">IF(AND(G1987&gt;0,G1988&gt;G1987,NOT(ISERROR(MATCH(G1987,D:D,0)))),H1987+1,H1987)</f>
        <v>0</v>
      </c>
      <c r="I1988" s="1">
        <f t="shared" ca="1" si="358"/>
        <v>0</v>
      </c>
      <c r="J1988" s="7" t="str">
        <f t="shared" ca="1" si="359"/>
        <v/>
      </c>
      <c r="K1988" s="1" t="str">
        <f ca="1">IF(J1988="Linea_para_MAIL_creada_por_LuXML",IF(ISERROR(MATCH(INDIRECT(ADDRESS(ROW()-G1988,7)),D:D,0)),J1988,INDIRECT(ADDRESS(MATCH(INDIRECT(ADDRESS(ROW()-G1988,7)),D:D,0),1))),J1988)</f>
        <v/>
      </c>
      <c r="L1988" s="7">
        <f t="shared" ca="1" si="360"/>
        <v>0</v>
      </c>
      <c r="M1988" s="7" t="str">
        <f t="shared" ca="1" si="361"/>
        <v/>
      </c>
      <c r="N1988" s="7">
        <f t="shared" ca="1" si="362"/>
        <v>0</v>
      </c>
      <c r="O1988" s="9" t="str">
        <f ca="1">IF(N1988&gt;-1,INDIRECT(ADDRESS(ROW(),13)),IF(N1988&lt;N1987,CONCATENATE("&lt;page-count count=",CHAR(34),1+LARGE(N:N,1)-LARGE(N:N,2),CHAR(34),"/&gt;"),INDIRECT(ADDRESS(ROW()-1,13))))</f>
        <v/>
      </c>
      <c r="P1988" s="1">
        <f>IF(ROW()&lt;$S$4+2,IF('XML a procesar'!A1987="",P1987,IF(MID('XML a procesar'!A1987,1,1)="&lt;",P1987,P1987+1)),P1987)</f>
        <v>1</v>
      </c>
    </row>
    <row r="1989" spans="1:16" x14ac:dyDescent="0.25">
      <c r="A1989" s="1" t="str">
        <f>IF('XML a procesar'!A1988&gt;0,'XML a procesar'!A1988,"")</f>
        <v/>
      </c>
      <c r="B1989" s="7">
        <f t="shared" si="352"/>
        <v>0</v>
      </c>
      <c r="C1989" s="1">
        <f t="shared" si="353"/>
        <v>0</v>
      </c>
      <c r="D1989" s="1">
        <f t="shared" si="354"/>
        <v>0</v>
      </c>
      <c r="E1989" s="1">
        <f t="shared" si="355"/>
        <v>0</v>
      </c>
      <c r="F1989" s="1" t="str">
        <f t="shared" ca="1" si="356"/>
        <v/>
      </c>
      <c r="G1989" s="1">
        <f t="shared" ca="1" si="357"/>
        <v>0</v>
      </c>
      <c r="H1989" s="1">
        <f ca="1">IF(AND(G1988&gt;0,G1989&gt;G1988,NOT(ISERROR(MATCH(G1988,D:D,0)))),H1988+1,H1988)</f>
        <v>0</v>
      </c>
      <c r="I1989" s="1">
        <f t="shared" ca="1" si="358"/>
        <v>0</v>
      </c>
      <c r="J1989" s="7" t="str">
        <f t="shared" ca="1" si="359"/>
        <v/>
      </c>
      <c r="K1989" s="1" t="str">
        <f ca="1">IF(J1989="Linea_para_MAIL_creada_por_LuXML",IF(ISERROR(MATCH(INDIRECT(ADDRESS(ROW()-G1989,7)),D:D,0)),J1989,INDIRECT(ADDRESS(MATCH(INDIRECT(ADDRESS(ROW()-G1989,7)),D:D,0),1))),J1989)</f>
        <v/>
      </c>
      <c r="L1989" s="7">
        <f t="shared" ca="1" si="360"/>
        <v>0</v>
      </c>
      <c r="M1989" s="7" t="str">
        <f t="shared" ca="1" si="361"/>
        <v/>
      </c>
      <c r="N1989" s="7">
        <f t="shared" ca="1" si="362"/>
        <v>0</v>
      </c>
      <c r="O1989" s="9" t="str">
        <f ca="1">IF(N1989&gt;-1,INDIRECT(ADDRESS(ROW(),13)),IF(N1989&lt;N1988,CONCATENATE("&lt;page-count count=",CHAR(34),1+LARGE(N:N,1)-LARGE(N:N,2),CHAR(34),"/&gt;"),INDIRECT(ADDRESS(ROW()-1,13))))</f>
        <v/>
      </c>
      <c r="P1989" s="1">
        <f>IF(ROW()&lt;$S$4+2,IF('XML a procesar'!A1988="",P1988,IF(MID('XML a procesar'!A1988,1,1)="&lt;",P1988,P1988+1)),P1988)</f>
        <v>1</v>
      </c>
    </row>
    <row r="1990" spans="1:16" x14ac:dyDescent="0.25">
      <c r="A1990" s="1" t="str">
        <f>IF('XML a procesar'!A1989&gt;0,'XML a procesar'!A1989,"")</f>
        <v/>
      </c>
      <c r="B1990" s="7">
        <f t="shared" si="352"/>
        <v>0</v>
      </c>
      <c r="C1990" s="1">
        <f t="shared" si="353"/>
        <v>0</v>
      </c>
      <c r="D1990" s="1">
        <f t="shared" si="354"/>
        <v>0</v>
      </c>
      <c r="E1990" s="1">
        <f t="shared" si="355"/>
        <v>0</v>
      </c>
      <c r="F1990" s="1" t="str">
        <f t="shared" ca="1" si="356"/>
        <v/>
      </c>
      <c r="G1990" s="1">
        <f t="shared" ca="1" si="357"/>
        <v>0</v>
      </c>
      <c r="H1990" s="1">
        <f ca="1">IF(AND(G1989&gt;0,G1990&gt;G1989,NOT(ISERROR(MATCH(G1989,D:D,0)))),H1989+1,H1989)</f>
        <v>0</v>
      </c>
      <c r="I1990" s="1">
        <f t="shared" ca="1" si="358"/>
        <v>0</v>
      </c>
      <c r="J1990" s="7" t="str">
        <f t="shared" ca="1" si="359"/>
        <v/>
      </c>
      <c r="K1990" s="1" t="str">
        <f ca="1">IF(J1990="Linea_para_MAIL_creada_por_LuXML",IF(ISERROR(MATCH(INDIRECT(ADDRESS(ROW()-G1990,7)),D:D,0)),J1990,INDIRECT(ADDRESS(MATCH(INDIRECT(ADDRESS(ROW()-G1990,7)),D:D,0),1))),J1990)</f>
        <v/>
      </c>
      <c r="L1990" s="7">
        <f t="shared" ca="1" si="360"/>
        <v>0</v>
      </c>
      <c r="M1990" s="7" t="str">
        <f t="shared" ca="1" si="361"/>
        <v/>
      </c>
      <c r="N1990" s="7">
        <f t="shared" ca="1" si="362"/>
        <v>0</v>
      </c>
      <c r="O1990" s="9" t="str">
        <f ca="1">IF(N1990&gt;-1,INDIRECT(ADDRESS(ROW(),13)),IF(N1990&lt;N1989,CONCATENATE("&lt;page-count count=",CHAR(34),1+LARGE(N:N,1)-LARGE(N:N,2),CHAR(34),"/&gt;"),INDIRECT(ADDRESS(ROW()-1,13))))</f>
        <v/>
      </c>
      <c r="P1990" s="1">
        <f>IF(ROW()&lt;$S$4+2,IF('XML a procesar'!A1989="",P1989,IF(MID('XML a procesar'!A1989,1,1)="&lt;",P1989,P1989+1)),P1989)</f>
        <v>1</v>
      </c>
    </row>
    <row r="1991" spans="1:16" x14ac:dyDescent="0.25">
      <c r="A1991" s="1" t="str">
        <f>IF('XML a procesar'!A1990&gt;0,'XML a procesar'!A1990,"")</f>
        <v/>
      </c>
      <c r="B1991" s="7">
        <f t="shared" si="352"/>
        <v>0</v>
      </c>
      <c r="C1991" s="1">
        <f t="shared" si="353"/>
        <v>0</v>
      </c>
      <c r="D1991" s="1">
        <f t="shared" si="354"/>
        <v>0</v>
      </c>
      <c r="E1991" s="1">
        <f t="shared" si="355"/>
        <v>0</v>
      </c>
      <c r="F1991" s="1" t="str">
        <f t="shared" ca="1" si="356"/>
        <v/>
      </c>
      <c r="G1991" s="1">
        <f t="shared" ca="1" si="357"/>
        <v>0</v>
      </c>
      <c r="H1991" s="1">
        <f ca="1">IF(AND(G1990&gt;0,G1991&gt;G1990,NOT(ISERROR(MATCH(G1990,D:D,0)))),H1990+1,H1990)</f>
        <v>0</v>
      </c>
      <c r="I1991" s="1">
        <f t="shared" ca="1" si="358"/>
        <v>0</v>
      </c>
      <c r="J1991" s="7" t="str">
        <f t="shared" ca="1" si="359"/>
        <v/>
      </c>
      <c r="K1991" s="1" t="str">
        <f ca="1">IF(J1991="Linea_para_MAIL_creada_por_LuXML",IF(ISERROR(MATCH(INDIRECT(ADDRESS(ROW()-G1991,7)),D:D,0)),J1991,INDIRECT(ADDRESS(MATCH(INDIRECT(ADDRESS(ROW()-G1991,7)),D:D,0),1))),J1991)</f>
        <v/>
      </c>
      <c r="L1991" s="7">
        <f t="shared" ca="1" si="360"/>
        <v>0</v>
      </c>
      <c r="M1991" s="7" t="str">
        <f t="shared" ca="1" si="361"/>
        <v/>
      </c>
      <c r="N1991" s="7">
        <f t="shared" ca="1" si="362"/>
        <v>0</v>
      </c>
      <c r="O1991" s="9" t="str">
        <f ca="1">IF(N1991&gt;-1,INDIRECT(ADDRESS(ROW(),13)),IF(N1991&lt;N1990,CONCATENATE("&lt;page-count count=",CHAR(34),1+LARGE(N:N,1)-LARGE(N:N,2),CHAR(34),"/&gt;"),INDIRECT(ADDRESS(ROW()-1,13))))</f>
        <v/>
      </c>
      <c r="P1991" s="1">
        <f>IF(ROW()&lt;$S$4+2,IF('XML a procesar'!A1990="",P1990,IF(MID('XML a procesar'!A1990,1,1)="&lt;",P1990,P1990+1)),P1990)</f>
        <v>1</v>
      </c>
    </row>
    <row r="1992" spans="1:16" x14ac:dyDescent="0.25">
      <c r="A1992" s="1" t="str">
        <f>IF('XML a procesar'!A1991&gt;0,'XML a procesar'!A1991,"")</f>
        <v/>
      </c>
      <c r="B1992" s="7">
        <f t="shared" si="352"/>
        <v>0</v>
      </c>
      <c r="C1992" s="1">
        <f t="shared" si="353"/>
        <v>0</v>
      </c>
      <c r="D1992" s="1">
        <f t="shared" si="354"/>
        <v>0</v>
      </c>
      <c r="E1992" s="1">
        <f t="shared" si="355"/>
        <v>0</v>
      </c>
      <c r="F1992" s="1" t="str">
        <f t="shared" ca="1" si="356"/>
        <v/>
      </c>
      <c r="G1992" s="1">
        <f t="shared" ca="1" si="357"/>
        <v>0</v>
      </c>
      <c r="H1992" s="1">
        <f ca="1">IF(AND(G1991&gt;0,G1992&gt;G1991,NOT(ISERROR(MATCH(G1991,D:D,0)))),H1991+1,H1991)</f>
        <v>0</v>
      </c>
      <c r="I1992" s="1">
        <f t="shared" ca="1" si="358"/>
        <v>0</v>
      </c>
      <c r="J1992" s="7" t="str">
        <f t="shared" ca="1" si="359"/>
        <v/>
      </c>
      <c r="K1992" s="1" t="str">
        <f ca="1">IF(J1992="Linea_para_MAIL_creada_por_LuXML",IF(ISERROR(MATCH(INDIRECT(ADDRESS(ROW()-G1992,7)),D:D,0)),J1992,INDIRECT(ADDRESS(MATCH(INDIRECT(ADDRESS(ROW()-G1992,7)),D:D,0),1))),J1992)</f>
        <v/>
      </c>
      <c r="L1992" s="7">
        <f t="shared" ca="1" si="360"/>
        <v>0</v>
      </c>
      <c r="M1992" s="7" t="str">
        <f t="shared" ca="1" si="361"/>
        <v/>
      </c>
      <c r="N1992" s="7">
        <f t="shared" ca="1" si="362"/>
        <v>0</v>
      </c>
      <c r="O1992" s="9" t="str">
        <f ca="1">IF(N1992&gt;-1,INDIRECT(ADDRESS(ROW(),13)),IF(N1992&lt;N1991,CONCATENATE("&lt;page-count count=",CHAR(34),1+LARGE(N:N,1)-LARGE(N:N,2),CHAR(34),"/&gt;"),INDIRECT(ADDRESS(ROW()-1,13))))</f>
        <v/>
      </c>
      <c r="P1992" s="1">
        <f>IF(ROW()&lt;$S$4+2,IF('XML a procesar'!A1991="",P1991,IF(MID('XML a procesar'!A1991,1,1)="&lt;",P1991,P1991+1)),P1991)</f>
        <v>1</v>
      </c>
    </row>
    <row r="1993" spans="1:16" x14ac:dyDescent="0.25">
      <c r="A1993" s="1" t="str">
        <f>IF('XML a procesar'!A1992&gt;0,'XML a procesar'!A1992,"")</f>
        <v/>
      </c>
      <c r="B1993" s="7">
        <f t="shared" si="352"/>
        <v>0</v>
      </c>
      <c r="C1993" s="1">
        <f t="shared" si="353"/>
        <v>0</v>
      </c>
      <c r="D1993" s="1">
        <f t="shared" si="354"/>
        <v>0</v>
      </c>
      <c r="E1993" s="1">
        <f t="shared" si="355"/>
        <v>0</v>
      </c>
      <c r="F1993" s="1" t="str">
        <f t="shared" ca="1" si="356"/>
        <v/>
      </c>
      <c r="G1993" s="1">
        <f t="shared" ca="1" si="357"/>
        <v>0</v>
      </c>
      <c r="H1993" s="1">
        <f ca="1">IF(AND(G1992&gt;0,G1993&gt;G1992,NOT(ISERROR(MATCH(G1992,D:D,0)))),H1992+1,H1992)</f>
        <v>0</v>
      </c>
      <c r="I1993" s="1">
        <f t="shared" ca="1" si="358"/>
        <v>0</v>
      </c>
      <c r="J1993" s="7" t="str">
        <f t="shared" ca="1" si="359"/>
        <v/>
      </c>
      <c r="K1993" s="1" t="str">
        <f ca="1">IF(J1993="Linea_para_MAIL_creada_por_LuXML",IF(ISERROR(MATCH(INDIRECT(ADDRESS(ROW()-G1993,7)),D:D,0)),J1993,INDIRECT(ADDRESS(MATCH(INDIRECT(ADDRESS(ROW()-G1993,7)),D:D,0),1))),J1993)</f>
        <v/>
      </c>
      <c r="L1993" s="7">
        <f t="shared" ca="1" si="360"/>
        <v>0</v>
      </c>
      <c r="M1993" s="7" t="str">
        <f t="shared" ca="1" si="361"/>
        <v/>
      </c>
      <c r="N1993" s="7">
        <f t="shared" ca="1" si="362"/>
        <v>0</v>
      </c>
      <c r="O1993" s="9" t="str">
        <f ca="1">IF(N1993&gt;-1,INDIRECT(ADDRESS(ROW(),13)),IF(N1993&lt;N1992,CONCATENATE("&lt;page-count count=",CHAR(34),1+LARGE(N:N,1)-LARGE(N:N,2),CHAR(34),"/&gt;"),INDIRECT(ADDRESS(ROW()-1,13))))</f>
        <v/>
      </c>
      <c r="P1993" s="1">
        <f>IF(ROW()&lt;$S$4+2,IF('XML a procesar'!A1992="",P1992,IF(MID('XML a procesar'!A1992,1,1)="&lt;",P1992,P1992+1)),P1992)</f>
        <v>1</v>
      </c>
    </row>
    <row r="1994" spans="1:16" x14ac:dyDescent="0.25">
      <c r="A1994" s="1" t="str">
        <f>IF('XML a procesar'!A1993&gt;0,'XML a procesar'!A1993,"")</f>
        <v/>
      </c>
      <c r="B1994" s="7">
        <f t="shared" si="352"/>
        <v>0</v>
      </c>
      <c r="C1994" s="1">
        <f t="shared" si="353"/>
        <v>0</v>
      </c>
      <c r="D1994" s="1">
        <f t="shared" si="354"/>
        <v>0</v>
      </c>
      <c r="E1994" s="1">
        <f t="shared" si="355"/>
        <v>0</v>
      </c>
      <c r="F1994" s="1" t="str">
        <f t="shared" ca="1" si="356"/>
        <v/>
      </c>
      <c r="G1994" s="1">
        <f t="shared" ca="1" si="357"/>
        <v>0</v>
      </c>
      <c r="H1994" s="1">
        <f ca="1">IF(AND(G1993&gt;0,G1994&gt;G1993,NOT(ISERROR(MATCH(G1993,D:D,0)))),H1993+1,H1993)</f>
        <v>0</v>
      </c>
      <c r="I1994" s="1">
        <f t="shared" ca="1" si="358"/>
        <v>0</v>
      </c>
      <c r="J1994" s="7" t="str">
        <f t="shared" ca="1" si="359"/>
        <v/>
      </c>
      <c r="K1994" s="1" t="str">
        <f ca="1">IF(J1994="Linea_para_MAIL_creada_por_LuXML",IF(ISERROR(MATCH(INDIRECT(ADDRESS(ROW()-G1994,7)),D:D,0)),J1994,INDIRECT(ADDRESS(MATCH(INDIRECT(ADDRESS(ROW()-G1994,7)),D:D,0),1))),J1994)</f>
        <v/>
      </c>
      <c r="L1994" s="7">
        <f t="shared" ca="1" si="360"/>
        <v>0</v>
      </c>
      <c r="M1994" s="7" t="str">
        <f t="shared" ca="1" si="361"/>
        <v/>
      </c>
      <c r="N1994" s="7">
        <f t="shared" ca="1" si="362"/>
        <v>0</v>
      </c>
      <c r="O1994" s="9" t="str">
        <f ca="1">IF(N1994&gt;-1,INDIRECT(ADDRESS(ROW(),13)),IF(N1994&lt;N1993,CONCATENATE("&lt;page-count count=",CHAR(34),1+LARGE(N:N,1)-LARGE(N:N,2),CHAR(34),"/&gt;"),INDIRECT(ADDRESS(ROW()-1,13))))</f>
        <v/>
      </c>
      <c r="P1994" s="1">
        <f>IF(ROW()&lt;$S$4+2,IF('XML a procesar'!A1993="",P1993,IF(MID('XML a procesar'!A1993,1,1)="&lt;",P1993,P1993+1)),P1993)</f>
        <v>1</v>
      </c>
    </row>
    <row r="1995" spans="1:16" x14ac:dyDescent="0.25">
      <c r="A1995" s="1" t="str">
        <f>IF('XML a procesar'!A1994&gt;0,'XML a procesar'!A1994,"")</f>
        <v/>
      </c>
      <c r="B1995" s="7">
        <f t="shared" si="352"/>
        <v>0</v>
      </c>
      <c r="C1995" s="1">
        <f t="shared" si="353"/>
        <v>0</v>
      </c>
      <c r="D1995" s="1">
        <f t="shared" si="354"/>
        <v>0</v>
      </c>
      <c r="E1995" s="1">
        <f t="shared" si="355"/>
        <v>0</v>
      </c>
      <c r="F1995" s="1" t="str">
        <f t="shared" ca="1" si="356"/>
        <v/>
      </c>
      <c r="G1995" s="1">
        <f t="shared" ca="1" si="357"/>
        <v>0</v>
      </c>
      <c r="H1995" s="1">
        <f ca="1">IF(AND(G1994&gt;0,G1995&gt;G1994,NOT(ISERROR(MATCH(G1994,D:D,0)))),H1994+1,H1994)</f>
        <v>0</v>
      </c>
      <c r="I1995" s="1">
        <f t="shared" ca="1" si="358"/>
        <v>0</v>
      </c>
      <c r="J1995" s="7" t="str">
        <f t="shared" ca="1" si="359"/>
        <v/>
      </c>
      <c r="K1995" s="1" t="str">
        <f ca="1">IF(J1995="Linea_para_MAIL_creada_por_LuXML",IF(ISERROR(MATCH(INDIRECT(ADDRESS(ROW()-G1995,7)),D:D,0)),J1995,INDIRECT(ADDRESS(MATCH(INDIRECT(ADDRESS(ROW()-G1995,7)),D:D,0),1))),J1995)</f>
        <v/>
      </c>
      <c r="L1995" s="7">
        <f t="shared" ca="1" si="360"/>
        <v>0</v>
      </c>
      <c r="M1995" s="7" t="str">
        <f t="shared" ca="1" si="361"/>
        <v/>
      </c>
      <c r="N1995" s="7">
        <f t="shared" ca="1" si="362"/>
        <v>0</v>
      </c>
      <c r="O1995" s="9" t="str">
        <f ca="1">IF(N1995&gt;-1,INDIRECT(ADDRESS(ROW(),13)),IF(N1995&lt;N1994,CONCATENATE("&lt;page-count count=",CHAR(34),1+LARGE(N:N,1)-LARGE(N:N,2),CHAR(34),"/&gt;"),INDIRECT(ADDRESS(ROW()-1,13))))</f>
        <v/>
      </c>
      <c r="P1995" s="1">
        <f>IF(ROW()&lt;$S$4+2,IF('XML a procesar'!A1994="",P1994,IF(MID('XML a procesar'!A1994,1,1)="&lt;",P1994,P1994+1)),P1994)</f>
        <v>1</v>
      </c>
    </row>
    <row r="1996" spans="1:16" x14ac:dyDescent="0.25">
      <c r="A1996" s="1" t="str">
        <f>IF('XML a procesar'!A1995&gt;0,'XML a procesar'!A1995,"")</f>
        <v/>
      </c>
      <c r="B1996" s="7">
        <f t="shared" si="352"/>
        <v>0</v>
      </c>
      <c r="C1996" s="1">
        <f t="shared" si="353"/>
        <v>0</v>
      </c>
      <c r="D1996" s="1">
        <f t="shared" si="354"/>
        <v>0</v>
      </c>
      <c r="E1996" s="1">
        <f t="shared" si="355"/>
        <v>0</v>
      </c>
      <c r="F1996" s="1" t="str">
        <f t="shared" ca="1" si="356"/>
        <v/>
      </c>
      <c r="G1996" s="1">
        <f t="shared" ca="1" si="357"/>
        <v>0</v>
      </c>
      <c r="H1996" s="1">
        <f ca="1">IF(AND(G1995&gt;0,G1996&gt;G1995,NOT(ISERROR(MATCH(G1995,D:D,0)))),H1995+1,H1995)</f>
        <v>0</v>
      </c>
      <c r="I1996" s="1">
        <f t="shared" ca="1" si="358"/>
        <v>0</v>
      </c>
      <c r="J1996" s="7" t="str">
        <f t="shared" ca="1" si="359"/>
        <v/>
      </c>
      <c r="K1996" s="1" t="str">
        <f ca="1">IF(J1996="Linea_para_MAIL_creada_por_LuXML",IF(ISERROR(MATCH(INDIRECT(ADDRESS(ROW()-G1996,7)),D:D,0)),J1996,INDIRECT(ADDRESS(MATCH(INDIRECT(ADDRESS(ROW()-G1996,7)),D:D,0),1))),J1996)</f>
        <v/>
      </c>
      <c r="L1996" s="7">
        <f t="shared" ca="1" si="360"/>
        <v>0</v>
      </c>
      <c r="M1996" s="7" t="str">
        <f t="shared" ca="1" si="361"/>
        <v/>
      </c>
      <c r="N1996" s="7">
        <f t="shared" ca="1" si="362"/>
        <v>0</v>
      </c>
      <c r="O1996" s="9" t="str">
        <f ca="1">IF(N1996&gt;-1,INDIRECT(ADDRESS(ROW(),13)),IF(N1996&lt;N1995,CONCATENATE("&lt;page-count count=",CHAR(34),1+LARGE(N:N,1)-LARGE(N:N,2),CHAR(34),"/&gt;"),INDIRECT(ADDRESS(ROW()-1,13))))</f>
        <v/>
      </c>
      <c r="P1996" s="1">
        <f>IF(ROW()&lt;$S$4+2,IF('XML a procesar'!A1995="",P1995,IF(MID('XML a procesar'!A1995,1,1)="&lt;",P1995,P1995+1)),P1995)</f>
        <v>1</v>
      </c>
    </row>
    <row r="1997" spans="1:16" x14ac:dyDescent="0.25">
      <c r="A1997" s="1" t="str">
        <f>IF('XML a procesar'!A1996&gt;0,'XML a procesar'!A1996,"")</f>
        <v/>
      </c>
      <c r="B1997" s="7">
        <f t="shared" si="352"/>
        <v>0</v>
      </c>
      <c r="C1997" s="1">
        <f t="shared" si="353"/>
        <v>0</v>
      </c>
      <c r="D1997" s="1">
        <f t="shared" si="354"/>
        <v>0</v>
      </c>
      <c r="E1997" s="1">
        <f t="shared" si="355"/>
        <v>0</v>
      </c>
      <c r="F1997" s="1" t="str">
        <f t="shared" ca="1" si="356"/>
        <v/>
      </c>
      <c r="G1997" s="1">
        <f t="shared" ca="1" si="357"/>
        <v>0</v>
      </c>
      <c r="H1997" s="1">
        <f ca="1">IF(AND(G1996&gt;0,G1997&gt;G1996,NOT(ISERROR(MATCH(G1996,D:D,0)))),H1996+1,H1996)</f>
        <v>0</v>
      </c>
      <c r="I1997" s="1">
        <f t="shared" ca="1" si="358"/>
        <v>0</v>
      </c>
      <c r="J1997" s="7" t="str">
        <f t="shared" ca="1" si="359"/>
        <v/>
      </c>
      <c r="K1997" s="1" t="str">
        <f ca="1">IF(J1997="Linea_para_MAIL_creada_por_LuXML",IF(ISERROR(MATCH(INDIRECT(ADDRESS(ROW()-G1997,7)),D:D,0)),J1997,INDIRECT(ADDRESS(MATCH(INDIRECT(ADDRESS(ROW()-G1997,7)),D:D,0),1))),J1997)</f>
        <v/>
      </c>
      <c r="L1997" s="7">
        <f t="shared" ca="1" si="360"/>
        <v>0</v>
      </c>
      <c r="M1997" s="7" t="str">
        <f t="shared" ca="1" si="361"/>
        <v/>
      </c>
      <c r="N1997" s="7">
        <f t="shared" ca="1" si="362"/>
        <v>0</v>
      </c>
      <c r="O1997" s="9" t="str">
        <f ca="1">IF(N1997&gt;-1,INDIRECT(ADDRESS(ROW(),13)),IF(N1997&lt;N1996,CONCATENATE("&lt;page-count count=",CHAR(34),1+LARGE(N:N,1)-LARGE(N:N,2),CHAR(34),"/&gt;"),INDIRECT(ADDRESS(ROW()-1,13))))</f>
        <v/>
      </c>
      <c r="P1997" s="1">
        <f>IF(ROW()&lt;$S$4+2,IF('XML a procesar'!A1996="",P1996,IF(MID('XML a procesar'!A1996,1,1)="&lt;",P1996,P1996+1)),P1996)</f>
        <v>1</v>
      </c>
    </row>
    <row r="1998" spans="1:16" x14ac:dyDescent="0.25">
      <c r="A1998" s="1" t="str">
        <f>IF('XML a procesar'!A1997&gt;0,'XML a procesar'!A1997,"")</f>
        <v/>
      </c>
      <c r="B1998" s="7">
        <f t="shared" si="352"/>
        <v>0</v>
      </c>
      <c r="C1998" s="1">
        <f t="shared" si="353"/>
        <v>0</v>
      </c>
      <c r="D1998" s="1">
        <f t="shared" si="354"/>
        <v>0</v>
      </c>
      <c r="E1998" s="1">
        <f t="shared" si="355"/>
        <v>0</v>
      </c>
      <c r="F1998" s="1" t="str">
        <f t="shared" ca="1" si="356"/>
        <v/>
      </c>
      <c r="G1998" s="1">
        <f t="shared" ca="1" si="357"/>
        <v>0</v>
      </c>
      <c r="H1998" s="1">
        <f ca="1">IF(AND(G1997&gt;0,G1998&gt;G1997,NOT(ISERROR(MATCH(G1997,D:D,0)))),H1997+1,H1997)</f>
        <v>0</v>
      </c>
      <c r="I1998" s="1">
        <f t="shared" ca="1" si="358"/>
        <v>0</v>
      </c>
      <c r="J1998" s="7" t="str">
        <f t="shared" ca="1" si="359"/>
        <v/>
      </c>
      <c r="K1998" s="1" t="str">
        <f ca="1">IF(J1998="Linea_para_MAIL_creada_por_LuXML",IF(ISERROR(MATCH(INDIRECT(ADDRESS(ROW()-G1998,7)),D:D,0)),J1998,INDIRECT(ADDRESS(MATCH(INDIRECT(ADDRESS(ROW()-G1998,7)),D:D,0),1))),J1998)</f>
        <v/>
      </c>
      <c r="L1998" s="7">
        <f t="shared" ca="1" si="360"/>
        <v>0</v>
      </c>
      <c r="M1998" s="7" t="str">
        <f t="shared" ca="1" si="361"/>
        <v/>
      </c>
      <c r="N1998" s="7">
        <f t="shared" ca="1" si="362"/>
        <v>0</v>
      </c>
      <c r="O1998" s="9" t="str">
        <f ca="1">IF(N1998&gt;-1,INDIRECT(ADDRESS(ROW(),13)),IF(N1998&lt;N1997,CONCATENATE("&lt;page-count count=",CHAR(34),1+LARGE(N:N,1)-LARGE(N:N,2),CHAR(34),"/&gt;"),INDIRECT(ADDRESS(ROW()-1,13))))</f>
        <v/>
      </c>
      <c r="P1998" s="1">
        <f>IF(ROW()&lt;$S$4+2,IF('XML a procesar'!A1997="",P1997,IF(MID('XML a procesar'!A1997,1,1)="&lt;",P1997,P1997+1)),P1997)</f>
        <v>1</v>
      </c>
    </row>
    <row r="1999" spans="1:16" x14ac:dyDescent="0.25">
      <c r="A1999" s="1" t="str">
        <f>IF('XML a procesar'!A1998&gt;0,'XML a procesar'!A1998,"")</f>
        <v/>
      </c>
      <c r="B1999" s="7">
        <f t="shared" si="352"/>
        <v>0</v>
      </c>
      <c r="C1999" s="1">
        <f t="shared" si="353"/>
        <v>0</v>
      </c>
      <c r="D1999" s="1">
        <f t="shared" si="354"/>
        <v>0</v>
      </c>
      <c r="E1999" s="1">
        <f t="shared" si="355"/>
        <v>0</v>
      </c>
      <c r="F1999" s="1" t="str">
        <f t="shared" ca="1" si="356"/>
        <v/>
      </c>
      <c r="G1999" s="1">
        <f t="shared" ca="1" si="357"/>
        <v>0</v>
      </c>
      <c r="H1999" s="1">
        <f ca="1">IF(AND(G1998&gt;0,G1999&gt;G1998,NOT(ISERROR(MATCH(G1998,D:D,0)))),H1998+1,H1998)</f>
        <v>0</v>
      </c>
      <c r="I1999" s="1">
        <f t="shared" ca="1" si="358"/>
        <v>0</v>
      </c>
      <c r="J1999" s="7" t="str">
        <f t="shared" ca="1" si="359"/>
        <v/>
      </c>
      <c r="K1999" s="1" t="str">
        <f ca="1">IF(J1999="Linea_para_MAIL_creada_por_LuXML",IF(ISERROR(MATCH(INDIRECT(ADDRESS(ROW()-G1999,7)),D:D,0)),J1999,INDIRECT(ADDRESS(MATCH(INDIRECT(ADDRESS(ROW()-G1999,7)),D:D,0),1))),J1999)</f>
        <v/>
      </c>
      <c r="L1999" s="7">
        <f t="shared" ca="1" si="360"/>
        <v>0</v>
      </c>
      <c r="M1999" s="7" t="str">
        <f t="shared" ca="1" si="361"/>
        <v/>
      </c>
      <c r="N1999" s="7">
        <f t="shared" ca="1" si="362"/>
        <v>0</v>
      </c>
      <c r="O1999" s="9" t="str">
        <f ca="1">IF(N1999&gt;-1,INDIRECT(ADDRESS(ROW(),13)),IF(N1999&lt;N1998,CONCATENATE("&lt;page-count count=",CHAR(34),1+LARGE(N:N,1)-LARGE(N:N,2),CHAR(34),"/&gt;"),INDIRECT(ADDRESS(ROW()-1,13))))</f>
        <v/>
      </c>
      <c r="P1999" s="1">
        <f>IF(ROW()&lt;$S$4+2,IF('XML a procesar'!A1998="",P1998,IF(MID('XML a procesar'!A1998,1,1)="&lt;",P1998,P1998+1)),P1998)</f>
        <v>1</v>
      </c>
    </row>
    <row r="2000" spans="1:16" x14ac:dyDescent="0.25">
      <c r="A2000" s="1" t="str">
        <f>IF('XML a procesar'!A1999&gt;0,'XML a procesar'!A1999,"")</f>
        <v/>
      </c>
      <c r="B2000" s="7">
        <f t="shared" si="352"/>
        <v>0</v>
      </c>
      <c r="C2000" s="1">
        <f t="shared" si="353"/>
        <v>0</v>
      </c>
      <c r="D2000" s="1">
        <f t="shared" si="354"/>
        <v>0</v>
      </c>
      <c r="E2000" s="1">
        <f t="shared" si="355"/>
        <v>0</v>
      </c>
      <c r="F2000" s="1" t="str">
        <f t="shared" ca="1" si="356"/>
        <v/>
      </c>
      <c r="G2000" s="1">
        <f t="shared" ca="1" si="357"/>
        <v>0</v>
      </c>
      <c r="H2000" s="1">
        <f ca="1">IF(AND(G1999&gt;0,G2000&gt;G1999,NOT(ISERROR(MATCH(G1999,D:D,0)))),H1999+1,H1999)</f>
        <v>0</v>
      </c>
      <c r="I2000" s="1">
        <f t="shared" ca="1" si="358"/>
        <v>0</v>
      </c>
      <c r="J2000" s="7" t="str">
        <f t="shared" ca="1" si="359"/>
        <v/>
      </c>
      <c r="K2000" s="1" t="str">
        <f ca="1">IF(J2000="Linea_para_MAIL_creada_por_LuXML",IF(ISERROR(MATCH(INDIRECT(ADDRESS(ROW()-G2000,7)),D:D,0)),J2000,INDIRECT(ADDRESS(MATCH(INDIRECT(ADDRESS(ROW()-G2000,7)),D:D,0),1))),J2000)</f>
        <v/>
      </c>
      <c r="L2000" s="7">
        <f t="shared" ca="1" si="360"/>
        <v>0</v>
      </c>
      <c r="M2000" s="7" t="str">
        <f t="shared" ca="1" si="361"/>
        <v/>
      </c>
      <c r="N2000" s="7">
        <f t="shared" ca="1" si="362"/>
        <v>0</v>
      </c>
      <c r="O2000" s="9" t="str">
        <f ca="1">IF(N2000&gt;-1,INDIRECT(ADDRESS(ROW(),13)),IF(N2000&lt;N1999,CONCATENATE("&lt;page-count count=",CHAR(34),1+LARGE(N:N,1)-LARGE(N:N,2),CHAR(34),"/&gt;"),INDIRECT(ADDRESS(ROW()-1,13))))</f>
        <v/>
      </c>
      <c r="P2000" s="1">
        <f>IF(ROW()&lt;$S$4+2,IF('XML a procesar'!A1999="",P1999,IF(MID('XML a procesar'!A1999,1,1)="&lt;",P1999,P1999+1)),P1999)</f>
        <v>1</v>
      </c>
    </row>
    <row r="2001" spans="1:16" x14ac:dyDescent="0.25">
      <c r="A2001" s="1" t="str">
        <f>IF('XML a procesar'!A2000&gt;0,'XML a procesar'!A2000,"")</f>
        <v/>
      </c>
      <c r="B2001" s="7">
        <f t="shared" si="352"/>
        <v>0</v>
      </c>
      <c r="C2001" s="1">
        <f t="shared" si="353"/>
        <v>0</v>
      </c>
      <c r="D2001" s="1">
        <f t="shared" si="354"/>
        <v>0</v>
      </c>
      <c r="E2001" s="1">
        <f t="shared" si="355"/>
        <v>0</v>
      </c>
      <c r="F2001" s="1" t="str">
        <f t="shared" ca="1" si="356"/>
        <v/>
      </c>
      <c r="G2001" s="1">
        <f t="shared" ca="1" si="357"/>
        <v>0</v>
      </c>
      <c r="H2001" s="1">
        <f ca="1">IF(AND(G2000&gt;0,G2001&gt;G2000,NOT(ISERROR(MATCH(G2000,D:D,0)))),H2000+1,H2000)</f>
        <v>0</v>
      </c>
      <c r="I2001" s="1">
        <f t="shared" ca="1" si="358"/>
        <v>0</v>
      </c>
      <c r="J2001" s="7" t="str">
        <f t="shared" ca="1" si="359"/>
        <v/>
      </c>
      <c r="K2001" s="1" t="str">
        <f ca="1">IF(J2001="Linea_para_MAIL_creada_por_LuXML",IF(ISERROR(MATCH(INDIRECT(ADDRESS(ROW()-G2001,7)),D:D,0)),J2001,INDIRECT(ADDRESS(MATCH(INDIRECT(ADDRESS(ROW()-G2001,7)),D:D,0),1))),J2001)</f>
        <v/>
      </c>
      <c r="L2001" s="7">
        <f t="shared" ca="1" si="360"/>
        <v>0</v>
      </c>
      <c r="M2001" s="7" t="str">
        <f t="shared" ca="1" si="361"/>
        <v/>
      </c>
      <c r="N2001" s="7">
        <f t="shared" ca="1" si="362"/>
        <v>0</v>
      </c>
      <c r="O2001" s="9" t="str">
        <f ca="1">IF(N2001&gt;-1,INDIRECT(ADDRESS(ROW(),13)),IF(N2001&lt;N2000,CONCATENATE("&lt;page-count count=",CHAR(34),1+LARGE(N:N,1)-LARGE(N:N,2),CHAR(34),"/&gt;"),INDIRECT(ADDRESS(ROW()-1,13))))</f>
        <v/>
      </c>
      <c r="P2001" s="1">
        <f>IF(ROW()&lt;$S$4+2,IF('XML a procesar'!A2000="",P2000,IF(MID('XML a procesar'!A2000,1,1)="&lt;",P2000,P2000+1)),P2000)</f>
        <v>1</v>
      </c>
    </row>
    <row r="2002" spans="1:16" x14ac:dyDescent="0.25">
      <c r="A2002" s="1" t="str">
        <f>IF('XML a procesar'!A2001&gt;0,'XML a procesar'!A2001,"")</f>
        <v/>
      </c>
      <c r="B2002" s="7">
        <f t="shared" si="352"/>
        <v>0</v>
      </c>
      <c r="C2002" s="1">
        <f t="shared" si="353"/>
        <v>0</v>
      </c>
      <c r="D2002" s="1">
        <f t="shared" si="354"/>
        <v>0</v>
      </c>
      <c r="E2002" s="1">
        <f t="shared" si="355"/>
        <v>0</v>
      </c>
      <c r="F2002" s="1" t="str">
        <f t="shared" ca="1" si="356"/>
        <v/>
      </c>
      <c r="G2002" s="1">
        <f t="shared" ca="1" si="357"/>
        <v>0</v>
      </c>
      <c r="H2002" s="1">
        <f ca="1">IF(AND(G2001&gt;0,G2002&gt;G2001,NOT(ISERROR(MATCH(G2001,D:D,0)))),H2001+1,H2001)</f>
        <v>0</v>
      </c>
      <c r="I2002" s="1">
        <f t="shared" ca="1" si="358"/>
        <v>0</v>
      </c>
      <c r="J2002" s="7" t="str">
        <f t="shared" ca="1" si="359"/>
        <v/>
      </c>
      <c r="K2002" s="1" t="str">
        <f ca="1">IF(J2002="Linea_para_MAIL_creada_por_LuXML",IF(ISERROR(MATCH(INDIRECT(ADDRESS(ROW()-G2002,7)),D:D,0)),J2002,INDIRECT(ADDRESS(MATCH(INDIRECT(ADDRESS(ROW()-G2002,7)),D:D,0),1))),J2002)</f>
        <v/>
      </c>
      <c r="L2002" s="7">
        <f t="shared" ca="1" si="360"/>
        <v>0</v>
      </c>
      <c r="M2002" s="7" t="str">
        <f t="shared" ca="1" si="361"/>
        <v/>
      </c>
      <c r="N2002" s="7">
        <f t="shared" ca="1" si="362"/>
        <v>0</v>
      </c>
      <c r="O2002" s="9" t="str">
        <f ca="1">IF(N2002&gt;-1,INDIRECT(ADDRESS(ROW(),13)),IF(N2002&lt;N2001,CONCATENATE("&lt;page-count count=",CHAR(34),1+LARGE(N:N,1)-LARGE(N:N,2),CHAR(34),"/&gt;"),INDIRECT(ADDRESS(ROW()-1,13))))</f>
        <v/>
      </c>
      <c r="P2002" s="1">
        <f>IF(ROW()&lt;$S$4+2,IF('XML a procesar'!A2001="",P2001,IF(MID('XML a procesar'!A2001,1,1)="&lt;",P2001,P2001+1)),P2001)</f>
        <v>1</v>
      </c>
    </row>
    <row r="2003" spans="1:16" x14ac:dyDescent="0.25">
      <c r="A2003" s="1" t="str">
        <f>IF('XML a procesar'!A2002&gt;0,'XML a procesar'!A2002,"")</f>
        <v/>
      </c>
      <c r="B2003" s="7">
        <f t="shared" si="352"/>
        <v>0</v>
      </c>
      <c r="C2003" s="1">
        <f t="shared" si="353"/>
        <v>0</v>
      </c>
      <c r="D2003" s="1">
        <f t="shared" si="354"/>
        <v>0</v>
      </c>
      <c r="E2003" s="1">
        <f t="shared" si="355"/>
        <v>0</v>
      </c>
      <c r="F2003" s="1" t="str">
        <f t="shared" ca="1" si="356"/>
        <v/>
      </c>
      <c r="G2003" s="1">
        <f t="shared" ca="1" si="357"/>
        <v>0</v>
      </c>
      <c r="H2003" s="1">
        <f ca="1">IF(AND(G2002&gt;0,G2003&gt;G2002,NOT(ISERROR(MATCH(G2002,D:D,0)))),H2002+1,H2002)</f>
        <v>0</v>
      </c>
      <c r="I2003" s="1">
        <f t="shared" ca="1" si="358"/>
        <v>0</v>
      </c>
      <c r="J2003" s="7" t="str">
        <f t="shared" ca="1" si="359"/>
        <v/>
      </c>
      <c r="K2003" s="1" t="str">
        <f ca="1">IF(J2003="Linea_para_MAIL_creada_por_LuXML",IF(ISERROR(MATCH(INDIRECT(ADDRESS(ROW()-G2003,7)),D:D,0)),J2003,INDIRECT(ADDRESS(MATCH(INDIRECT(ADDRESS(ROW()-G2003,7)),D:D,0),1))),J2003)</f>
        <v/>
      </c>
      <c r="L2003" s="7">
        <f t="shared" ca="1" si="360"/>
        <v>0</v>
      </c>
      <c r="M2003" s="7" t="str">
        <f t="shared" ca="1" si="361"/>
        <v/>
      </c>
      <c r="N2003" s="7">
        <f t="shared" ca="1" si="362"/>
        <v>0</v>
      </c>
      <c r="O2003" s="9" t="str">
        <f ca="1">IF(N2003&gt;-1,INDIRECT(ADDRESS(ROW(),13)),IF(N2003&lt;N2002,CONCATENATE("&lt;page-count count=",CHAR(34),1+LARGE(N:N,1)-LARGE(N:N,2),CHAR(34),"/&gt;"),INDIRECT(ADDRESS(ROW()-1,13))))</f>
        <v/>
      </c>
      <c r="P2003" s="1">
        <f>IF(ROW()&lt;$S$4+2,IF('XML a procesar'!A2002="",P2002,IF(MID('XML a procesar'!A2002,1,1)="&lt;",P2002,P2002+1)),P2002)</f>
        <v>1</v>
      </c>
    </row>
    <row r="2004" spans="1:16" x14ac:dyDescent="0.25">
      <c r="A2004" s="1" t="str">
        <f>IF('XML a procesar'!A2003&gt;0,'XML a procesar'!A2003,"")</f>
        <v/>
      </c>
      <c r="B2004" s="7">
        <f t="shared" si="352"/>
        <v>0</v>
      </c>
      <c r="C2004" s="1">
        <f t="shared" si="353"/>
        <v>0</v>
      </c>
      <c r="D2004" s="1">
        <f t="shared" si="354"/>
        <v>0</v>
      </c>
      <c r="E2004" s="1">
        <f t="shared" si="355"/>
        <v>0</v>
      </c>
      <c r="F2004" s="1" t="str">
        <f t="shared" ca="1" si="356"/>
        <v/>
      </c>
      <c r="G2004" s="1">
        <f t="shared" ca="1" si="357"/>
        <v>0</v>
      </c>
      <c r="H2004" s="1">
        <f ca="1">IF(AND(G2003&gt;0,G2004&gt;G2003,NOT(ISERROR(MATCH(G2003,D:D,0)))),H2003+1,H2003)</f>
        <v>0</v>
      </c>
      <c r="I2004" s="1">
        <f t="shared" ca="1" si="358"/>
        <v>0</v>
      </c>
      <c r="J2004" s="7" t="str">
        <f t="shared" ca="1" si="359"/>
        <v/>
      </c>
      <c r="K2004" s="1" t="str">
        <f ca="1">IF(J2004="Linea_para_MAIL_creada_por_LuXML",IF(ISERROR(MATCH(INDIRECT(ADDRESS(ROW()-G2004,7)),D:D,0)),J2004,INDIRECT(ADDRESS(MATCH(INDIRECT(ADDRESS(ROW()-G2004,7)),D:D,0),1))),J2004)</f>
        <v/>
      </c>
      <c r="L2004" s="7">
        <f t="shared" ca="1" si="360"/>
        <v>0</v>
      </c>
      <c r="M2004" s="7" t="str">
        <f t="shared" ca="1" si="361"/>
        <v/>
      </c>
      <c r="N2004" s="7">
        <f t="shared" ca="1" si="362"/>
        <v>0</v>
      </c>
      <c r="O2004" s="9" t="str">
        <f ca="1">IF(N2004&gt;-1,INDIRECT(ADDRESS(ROW(),13)),IF(N2004&lt;N2003,CONCATENATE("&lt;page-count count=",CHAR(34),1+LARGE(N:N,1)-LARGE(N:N,2),CHAR(34),"/&gt;"),INDIRECT(ADDRESS(ROW()-1,13))))</f>
        <v/>
      </c>
      <c r="P2004" s="1">
        <f>IF(ROW()&lt;$S$4+2,IF('XML a procesar'!A2003="",P2003,IF(MID('XML a procesar'!A2003,1,1)="&lt;",P2003,P2003+1)),P2003)</f>
        <v>1</v>
      </c>
    </row>
    <row r="2005" spans="1:16" x14ac:dyDescent="0.25">
      <c r="A2005" s="1" t="str">
        <f>IF('XML a procesar'!A2004&gt;0,'XML a procesar'!A2004,"")</f>
        <v/>
      </c>
      <c r="B2005" s="7">
        <f t="shared" si="352"/>
        <v>0</v>
      </c>
      <c r="C2005" s="1">
        <f t="shared" si="353"/>
        <v>0</v>
      </c>
      <c r="D2005" s="1">
        <f t="shared" si="354"/>
        <v>0</v>
      </c>
      <c r="E2005" s="1">
        <f t="shared" si="355"/>
        <v>0</v>
      </c>
      <c r="F2005" s="1" t="str">
        <f t="shared" ca="1" si="356"/>
        <v/>
      </c>
      <c r="G2005" s="1">
        <f t="shared" ca="1" si="357"/>
        <v>0</v>
      </c>
      <c r="H2005" s="1">
        <f ca="1">IF(AND(G2004&gt;0,G2005&gt;G2004,NOT(ISERROR(MATCH(G2004,D:D,0)))),H2004+1,H2004)</f>
        <v>0</v>
      </c>
      <c r="I2005" s="1">
        <f t="shared" ca="1" si="358"/>
        <v>0</v>
      </c>
      <c r="J2005" s="7" t="str">
        <f t="shared" ca="1" si="359"/>
        <v/>
      </c>
      <c r="K2005" s="1" t="str">
        <f ca="1">IF(J2005="Linea_para_MAIL_creada_por_LuXML",IF(ISERROR(MATCH(INDIRECT(ADDRESS(ROW()-G2005,7)),D:D,0)),J2005,INDIRECT(ADDRESS(MATCH(INDIRECT(ADDRESS(ROW()-G2005,7)),D:D,0),1))),J2005)</f>
        <v/>
      </c>
      <c r="L2005" s="7">
        <f t="shared" ca="1" si="360"/>
        <v>0</v>
      </c>
      <c r="M2005" s="7" t="str">
        <f t="shared" ca="1" si="361"/>
        <v/>
      </c>
      <c r="N2005" s="7">
        <f t="shared" ca="1" si="362"/>
        <v>0</v>
      </c>
      <c r="O2005" s="9" t="str">
        <f ca="1">IF(N2005&gt;-1,INDIRECT(ADDRESS(ROW(),13)),IF(N2005&lt;N2004,CONCATENATE("&lt;page-count count=",CHAR(34),1+LARGE(N:N,1)-LARGE(N:N,2),CHAR(34),"/&gt;"),INDIRECT(ADDRESS(ROW()-1,13))))</f>
        <v/>
      </c>
      <c r="P2005" s="1">
        <f>IF(ROW()&lt;$S$4+2,IF('XML a procesar'!A2004="",P2004,IF(MID('XML a procesar'!A2004,1,1)="&lt;",P2004,P2004+1)),P2004)</f>
        <v>1</v>
      </c>
    </row>
    <row r="2006" spans="1:16" x14ac:dyDescent="0.25">
      <c r="A2006" s="1" t="str">
        <f>IF('XML a procesar'!A2005&gt;0,'XML a procesar'!A2005,"")</f>
        <v/>
      </c>
      <c r="B2006" s="7">
        <f t="shared" si="352"/>
        <v>0</v>
      </c>
      <c r="C2006" s="1">
        <f t="shared" si="353"/>
        <v>0</v>
      </c>
      <c r="D2006" s="1">
        <f t="shared" si="354"/>
        <v>0</v>
      </c>
      <c r="E2006" s="1">
        <f t="shared" si="355"/>
        <v>0</v>
      </c>
      <c r="F2006" s="1" t="str">
        <f t="shared" ca="1" si="356"/>
        <v/>
      </c>
      <c r="G2006" s="1">
        <f t="shared" ca="1" si="357"/>
        <v>0</v>
      </c>
      <c r="H2006" s="1">
        <f ca="1">IF(AND(G2005&gt;0,G2006&gt;G2005,NOT(ISERROR(MATCH(G2005,D:D,0)))),H2005+1,H2005)</f>
        <v>0</v>
      </c>
      <c r="I2006" s="1">
        <f t="shared" ca="1" si="358"/>
        <v>0</v>
      </c>
      <c r="J2006" s="7" t="str">
        <f t="shared" ca="1" si="359"/>
        <v/>
      </c>
      <c r="K2006" s="1" t="str">
        <f ca="1">IF(J2006="Linea_para_MAIL_creada_por_LuXML",IF(ISERROR(MATCH(INDIRECT(ADDRESS(ROW()-G2006,7)),D:D,0)),J2006,INDIRECT(ADDRESS(MATCH(INDIRECT(ADDRESS(ROW()-G2006,7)),D:D,0),1))),J2006)</f>
        <v/>
      </c>
      <c r="L2006" s="7">
        <f t="shared" ca="1" si="360"/>
        <v>0</v>
      </c>
      <c r="M2006" s="7" t="str">
        <f t="shared" ca="1" si="361"/>
        <v/>
      </c>
      <c r="N2006" s="7">
        <f t="shared" ca="1" si="362"/>
        <v>0</v>
      </c>
      <c r="O2006" s="9" t="str">
        <f ca="1">IF(N2006&gt;-1,INDIRECT(ADDRESS(ROW(),13)),IF(N2006&lt;N2005,CONCATENATE("&lt;page-count count=",CHAR(34),1+LARGE(N:N,1)-LARGE(N:N,2),CHAR(34),"/&gt;"),INDIRECT(ADDRESS(ROW()-1,13))))</f>
        <v/>
      </c>
      <c r="P2006" s="1">
        <f>IF(ROW()&lt;$S$4+2,IF('XML a procesar'!A2005="",P2005,IF(MID('XML a procesar'!A2005,1,1)="&lt;",P2005,P2005+1)),P2005)</f>
        <v>1</v>
      </c>
    </row>
    <row r="2007" spans="1:16" x14ac:dyDescent="0.25">
      <c r="A2007" s="1" t="str">
        <f>IF('XML a procesar'!A2006&gt;0,'XML a procesar'!A2006,"")</f>
        <v/>
      </c>
      <c r="B2007" s="7">
        <f t="shared" si="352"/>
        <v>0</v>
      </c>
      <c r="C2007" s="1">
        <f t="shared" si="353"/>
        <v>0</v>
      </c>
      <c r="D2007" s="1">
        <f t="shared" si="354"/>
        <v>0</v>
      </c>
      <c r="E2007" s="1">
        <f t="shared" si="355"/>
        <v>0</v>
      </c>
      <c r="F2007" s="1" t="str">
        <f t="shared" ca="1" si="356"/>
        <v/>
      </c>
      <c r="G2007" s="1">
        <f t="shared" ca="1" si="357"/>
        <v>0</v>
      </c>
      <c r="H2007" s="1">
        <f ca="1">IF(AND(G2006&gt;0,G2007&gt;G2006,NOT(ISERROR(MATCH(G2006,D:D,0)))),H2006+1,H2006)</f>
        <v>0</v>
      </c>
      <c r="I2007" s="1">
        <f t="shared" ca="1" si="358"/>
        <v>0</v>
      </c>
      <c r="J2007" s="7" t="str">
        <f t="shared" ca="1" si="359"/>
        <v/>
      </c>
      <c r="K2007" s="1" t="str">
        <f ca="1">IF(J2007="Linea_para_MAIL_creada_por_LuXML",IF(ISERROR(MATCH(INDIRECT(ADDRESS(ROW()-G2007,7)),D:D,0)),J2007,INDIRECT(ADDRESS(MATCH(INDIRECT(ADDRESS(ROW()-G2007,7)),D:D,0),1))),J2007)</f>
        <v/>
      </c>
      <c r="L2007" s="7">
        <f t="shared" ca="1" si="360"/>
        <v>0</v>
      </c>
      <c r="M2007" s="7" t="str">
        <f t="shared" ca="1" si="361"/>
        <v/>
      </c>
      <c r="N2007" s="7">
        <f t="shared" ca="1" si="362"/>
        <v>0</v>
      </c>
      <c r="O2007" s="9" t="str">
        <f ca="1">IF(N2007&gt;-1,INDIRECT(ADDRESS(ROW(),13)),IF(N2007&lt;N2006,CONCATENATE("&lt;page-count count=",CHAR(34),1+LARGE(N:N,1)-LARGE(N:N,2),CHAR(34),"/&gt;"),INDIRECT(ADDRESS(ROW()-1,13))))</f>
        <v/>
      </c>
      <c r="P2007" s="1">
        <f>IF(ROW()&lt;$S$4+2,IF('XML a procesar'!A2006="",P2006,IF(MID('XML a procesar'!A2006,1,1)="&lt;",P2006,P2006+1)),P2006)</f>
        <v>1</v>
      </c>
    </row>
    <row r="2008" spans="1:16" x14ac:dyDescent="0.25">
      <c r="A2008" s="1" t="str">
        <f>IF('XML a procesar'!A2007&gt;0,'XML a procesar'!A2007,"")</f>
        <v/>
      </c>
      <c r="B2008" s="7">
        <f t="shared" si="352"/>
        <v>0</v>
      </c>
      <c r="C2008" s="1">
        <f t="shared" si="353"/>
        <v>0</v>
      </c>
      <c r="D2008" s="1">
        <f t="shared" si="354"/>
        <v>0</v>
      </c>
      <c r="E2008" s="1">
        <f t="shared" si="355"/>
        <v>0</v>
      </c>
      <c r="F2008" s="1" t="str">
        <f t="shared" ca="1" si="356"/>
        <v/>
      </c>
      <c r="G2008" s="1">
        <f t="shared" ca="1" si="357"/>
        <v>0</v>
      </c>
      <c r="H2008" s="1">
        <f ca="1">IF(AND(G2007&gt;0,G2008&gt;G2007,NOT(ISERROR(MATCH(G2007,D:D,0)))),H2007+1,H2007)</f>
        <v>0</v>
      </c>
      <c r="I2008" s="1">
        <f t="shared" ca="1" si="358"/>
        <v>0</v>
      </c>
      <c r="J2008" s="7" t="str">
        <f t="shared" ca="1" si="359"/>
        <v/>
      </c>
      <c r="K2008" s="1" t="str">
        <f ca="1">IF(J2008="Linea_para_MAIL_creada_por_LuXML",IF(ISERROR(MATCH(INDIRECT(ADDRESS(ROW()-G2008,7)),D:D,0)),J2008,INDIRECT(ADDRESS(MATCH(INDIRECT(ADDRESS(ROW()-G2008,7)),D:D,0),1))),J2008)</f>
        <v/>
      </c>
      <c r="L2008" s="7">
        <f t="shared" ca="1" si="360"/>
        <v>0</v>
      </c>
      <c r="M2008" s="7" t="str">
        <f t="shared" ca="1" si="361"/>
        <v/>
      </c>
      <c r="N2008" s="7">
        <f t="shared" ca="1" si="362"/>
        <v>0</v>
      </c>
      <c r="O2008" s="9" t="str">
        <f ca="1">IF(N2008&gt;-1,INDIRECT(ADDRESS(ROW(),13)),IF(N2008&lt;N2007,CONCATENATE("&lt;page-count count=",CHAR(34),1+LARGE(N:N,1)-LARGE(N:N,2),CHAR(34),"/&gt;"),INDIRECT(ADDRESS(ROW()-1,13))))</f>
        <v/>
      </c>
      <c r="P2008" s="1">
        <f>IF(ROW()&lt;$S$4+2,IF('XML a procesar'!A2007="",P2007,IF(MID('XML a procesar'!A2007,1,1)="&lt;",P2007,P2007+1)),P2007)</f>
        <v>1</v>
      </c>
    </row>
    <row r="2009" spans="1:16" x14ac:dyDescent="0.25">
      <c r="A2009" s="1" t="str">
        <f>IF('XML a procesar'!A2008&gt;0,'XML a procesar'!A2008,"")</f>
        <v/>
      </c>
      <c r="B2009" s="7">
        <f t="shared" si="352"/>
        <v>0</v>
      </c>
      <c r="C2009" s="1">
        <f t="shared" si="353"/>
        <v>0</v>
      </c>
      <c r="D2009" s="1">
        <f t="shared" si="354"/>
        <v>0</v>
      </c>
      <c r="E2009" s="1">
        <f t="shared" si="355"/>
        <v>0</v>
      </c>
      <c r="F2009" s="1" t="str">
        <f t="shared" ca="1" si="356"/>
        <v/>
      </c>
      <c r="G2009" s="1">
        <f t="shared" ca="1" si="357"/>
        <v>0</v>
      </c>
      <c r="H2009" s="1">
        <f ca="1">IF(AND(G2008&gt;0,G2009&gt;G2008,NOT(ISERROR(MATCH(G2008,D:D,0)))),H2008+1,H2008)</f>
        <v>0</v>
      </c>
      <c r="I2009" s="1">
        <f t="shared" ca="1" si="358"/>
        <v>0</v>
      </c>
      <c r="J2009" s="7" t="str">
        <f t="shared" ca="1" si="359"/>
        <v/>
      </c>
      <c r="K2009" s="1" t="str">
        <f ca="1">IF(J2009="Linea_para_MAIL_creada_por_LuXML",IF(ISERROR(MATCH(INDIRECT(ADDRESS(ROW()-G2009,7)),D:D,0)),J2009,INDIRECT(ADDRESS(MATCH(INDIRECT(ADDRESS(ROW()-G2009,7)),D:D,0),1))),J2009)</f>
        <v/>
      </c>
      <c r="L2009" s="7">
        <f t="shared" ca="1" si="360"/>
        <v>0</v>
      </c>
      <c r="M2009" s="7" t="str">
        <f t="shared" ca="1" si="361"/>
        <v/>
      </c>
      <c r="N2009" s="7">
        <f t="shared" ca="1" si="362"/>
        <v>0</v>
      </c>
      <c r="O2009" s="9" t="str">
        <f ca="1">IF(N2009&gt;-1,INDIRECT(ADDRESS(ROW(),13)),IF(N2009&lt;N2008,CONCATENATE("&lt;page-count count=",CHAR(34),1+LARGE(N:N,1)-LARGE(N:N,2),CHAR(34),"/&gt;"),INDIRECT(ADDRESS(ROW()-1,13))))</f>
        <v/>
      </c>
      <c r="P2009" s="1">
        <f>IF(ROW()&lt;$S$4+2,IF('XML a procesar'!A2008="",P2008,IF(MID('XML a procesar'!A2008,1,1)="&lt;",P2008,P2008+1)),P2008)</f>
        <v>1</v>
      </c>
    </row>
    <row r="2010" spans="1:16" x14ac:dyDescent="0.25">
      <c r="A2010" s="1" t="str">
        <f>IF('XML a procesar'!A2009&gt;0,'XML a procesar'!A2009,"")</f>
        <v/>
      </c>
      <c r="B2010" s="7">
        <f t="shared" si="352"/>
        <v>0</v>
      </c>
      <c r="C2010" s="1">
        <f t="shared" si="353"/>
        <v>0</v>
      </c>
      <c r="D2010" s="1">
        <f t="shared" si="354"/>
        <v>0</v>
      </c>
      <c r="E2010" s="1">
        <f t="shared" si="355"/>
        <v>0</v>
      </c>
      <c r="F2010" s="1" t="str">
        <f t="shared" ca="1" si="356"/>
        <v/>
      </c>
      <c r="G2010" s="1">
        <f t="shared" ca="1" si="357"/>
        <v>0</v>
      </c>
      <c r="H2010" s="1">
        <f ca="1">IF(AND(G2009&gt;0,G2010&gt;G2009,NOT(ISERROR(MATCH(G2009,D:D,0)))),H2009+1,H2009)</f>
        <v>0</v>
      </c>
      <c r="I2010" s="1">
        <f t="shared" ca="1" si="358"/>
        <v>0</v>
      </c>
      <c r="J2010" s="7" t="str">
        <f t="shared" ca="1" si="359"/>
        <v/>
      </c>
      <c r="K2010" s="1" t="str">
        <f ca="1">IF(J2010="Linea_para_MAIL_creada_por_LuXML",IF(ISERROR(MATCH(INDIRECT(ADDRESS(ROW()-G2010,7)),D:D,0)),J2010,INDIRECT(ADDRESS(MATCH(INDIRECT(ADDRESS(ROW()-G2010,7)),D:D,0),1))),J2010)</f>
        <v/>
      </c>
      <c r="L2010" s="7">
        <f t="shared" ca="1" si="360"/>
        <v>0</v>
      </c>
      <c r="M2010" s="7" t="str">
        <f t="shared" ca="1" si="361"/>
        <v/>
      </c>
      <c r="N2010" s="7">
        <f t="shared" ca="1" si="362"/>
        <v>0</v>
      </c>
      <c r="O2010" s="9" t="str">
        <f ca="1">IF(N2010&gt;-1,INDIRECT(ADDRESS(ROW(),13)),IF(N2010&lt;N2009,CONCATENATE("&lt;page-count count=",CHAR(34),1+LARGE(N:N,1)-LARGE(N:N,2),CHAR(34),"/&gt;"),INDIRECT(ADDRESS(ROW()-1,13))))</f>
        <v/>
      </c>
      <c r="P2010" s="1">
        <f>IF(ROW()&lt;$S$4+2,IF('XML a procesar'!A2009="",P2009,IF(MID('XML a procesar'!A2009,1,1)="&lt;",P2009,P2009+1)),P2009)</f>
        <v>1</v>
      </c>
    </row>
    <row r="2011" spans="1:16" x14ac:dyDescent="0.25">
      <c r="A2011" s="1" t="str">
        <f>IF('XML a procesar'!A2010&gt;0,'XML a procesar'!A2010,"")</f>
        <v/>
      </c>
      <c r="B2011" s="7">
        <f t="shared" si="352"/>
        <v>0</v>
      </c>
      <c r="C2011" s="1">
        <f t="shared" si="353"/>
        <v>0</v>
      </c>
      <c r="D2011" s="1">
        <f t="shared" si="354"/>
        <v>0</v>
      </c>
      <c r="E2011" s="1">
        <f t="shared" si="355"/>
        <v>0</v>
      </c>
      <c r="F2011" s="1" t="str">
        <f t="shared" ca="1" si="356"/>
        <v/>
      </c>
      <c r="G2011" s="1">
        <f t="shared" ca="1" si="357"/>
        <v>0</v>
      </c>
      <c r="H2011" s="1">
        <f ca="1">IF(AND(G2010&gt;0,G2011&gt;G2010,NOT(ISERROR(MATCH(G2010,D:D,0)))),H2010+1,H2010)</f>
        <v>0</v>
      </c>
      <c r="I2011" s="1">
        <f t="shared" ca="1" si="358"/>
        <v>0</v>
      </c>
      <c r="J2011" s="7" t="str">
        <f t="shared" ca="1" si="359"/>
        <v/>
      </c>
      <c r="K2011" s="1" t="str">
        <f ca="1">IF(J2011="Linea_para_MAIL_creada_por_LuXML",IF(ISERROR(MATCH(INDIRECT(ADDRESS(ROW()-G2011,7)),D:D,0)),J2011,INDIRECT(ADDRESS(MATCH(INDIRECT(ADDRESS(ROW()-G2011,7)),D:D,0),1))),J2011)</f>
        <v/>
      </c>
      <c r="L2011" s="7">
        <f t="shared" ca="1" si="360"/>
        <v>0</v>
      </c>
      <c r="M2011" s="7" t="str">
        <f t="shared" ca="1" si="361"/>
        <v/>
      </c>
      <c r="N2011" s="7">
        <f t="shared" ca="1" si="362"/>
        <v>0</v>
      </c>
      <c r="O2011" s="9" t="str">
        <f ca="1">IF(N2011&gt;-1,INDIRECT(ADDRESS(ROW(),13)),IF(N2011&lt;N2010,CONCATENATE("&lt;page-count count=",CHAR(34),1+LARGE(N:N,1)-LARGE(N:N,2),CHAR(34),"/&gt;"),INDIRECT(ADDRESS(ROW()-1,13))))</f>
        <v/>
      </c>
      <c r="P2011" s="1">
        <f>IF(ROW()&lt;$S$4+2,IF('XML a procesar'!A2010="",P2010,IF(MID('XML a procesar'!A2010,1,1)="&lt;",P2010,P2010+1)),P2010)</f>
        <v>1</v>
      </c>
    </row>
    <row r="2012" spans="1:16" x14ac:dyDescent="0.25">
      <c r="A2012" s="1" t="str">
        <f>IF('XML a procesar'!A2011&gt;0,'XML a procesar'!A2011,"")</f>
        <v/>
      </c>
      <c r="B2012" s="7">
        <f t="shared" si="352"/>
        <v>0</v>
      </c>
      <c r="C2012" s="1">
        <f t="shared" si="353"/>
        <v>0</v>
      </c>
      <c r="D2012" s="1">
        <f t="shared" si="354"/>
        <v>0</v>
      </c>
      <c r="E2012" s="1">
        <f t="shared" si="355"/>
        <v>0</v>
      </c>
      <c r="F2012" s="1" t="str">
        <f t="shared" ca="1" si="356"/>
        <v/>
      </c>
      <c r="G2012" s="1">
        <f t="shared" ca="1" si="357"/>
        <v>0</v>
      </c>
      <c r="H2012" s="1">
        <f ca="1">IF(AND(G2011&gt;0,G2012&gt;G2011,NOT(ISERROR(MATCH(G2011,D:D,0)))),H2011+1,H2011)</f>
        <v>0</v>
      </c>
      <c r="I2012" s="1">
        <f t="shared" ca="1" si="358"/>
        <v>0</v>
      </c>
      <c r="J2012" s="7" t="str">
        <f t="shared" ca="1" si="359"/>
        <v/>
      </c>
      <c r="K2012" s="1" t="str">
        <f ca="1">IF(J2012="Linea_para_MAIL_creada_por_LuXML",IF(ISERROR(MATCH(INDIRECT(ADDRESS(ROW()-G2012,7)),D:D,0)),J2012,INDIRECT(ADDRESS(MATCH(INDIRECT(ADDRESS(ROW()-G2012,7)),D:D,0),1))),J2012)</f>
        <v/>
      </c>
      <c r="L2012" s="7">
        <f t="shared" ca="1" si="360"/>
        <v>0</v>
      </c>
      <c r="M2012" s="7" t="str">
        <f t="shared" ca="1" si="361"/>
        <v/>
      </c>
      <c r="N2012" s="7">
        <f t="shared" ca="1" si="362"/>
        <v>0</v>
      </c>
      <c r="O2012" s="9" t="str">
        <f ca="1">IF(N2012&gt;-1,INDIRECT(ADDRESS(ROW(),13)),IF(N2012&lt;N2011,CONCATENATE("&lt;page-count count=",CHAR(34),1+LARGE(N:N,1)-LARGE(N:N,2),CHAR(34),"/&gt;"),INDIRECT(ADDRESS(ROW()-1,13))))</f>
        <v/>
      </c>
      <c r="P2012" s="1">
        <f>IF(ROW()&lt;$S$4+2,IF('XML a procesar'!A2011="",P2011,IF(MID('XML a procesar'!A2011,1,1)="&lt;",P2011,P2011+1)),P2011)</f>
        <v>1</v>
      </c>
    </row>
    <row r="2013" spans="1:16" x14ac:dyDescent="0.25">
      <c r="A2013" s="1" t="str">
        <f>IF('XML a procesar'!A2012&gt;0,'XML a procesar'!A2012,"")</f>
        <v/>
      </c>
      <c r="B2013" s="7">
        <f t="shared" si="352"/>
        <v>0</v>
      </c>
      <c r="C2013" s="1">
        <f t="shared" si="353"/>
        <v>0</v>
      </c>
      <c r="D2013" s="1">
        <f t="shared" si="354"/>
        <v>0</v>
      </c>
      <c r="E2013" s="1">
        <f t="shared" si="355"/>
        <v>0</v>
      </c>
      <c r="F2013" s="1" t="str">
        <f t="shared" ca="1" si="356"/>
        <v/>
      </c>
      <c r="G2013" s="1">
        <f t="shared" ca="1" si="357"/>
        <v>0</v>
      </c>
      <c r="H2013" s="1">
        <f ca="1">IF(AND(G2012&gt;0,G2013&gt;G2012,NOT(ISERROR(MATCH(G2012,D:D,0)))),H2012+1,H2012)</f>
        <v>0</v>
      </c>
      <c r="I2013" s="1">
        <f t="shared" ca="1" si="358"/>
        <v>0</v>
      </c>
      <c r="J2013" s="7" t="str">
        <f t="shared" ca="1" si="359"/>
        <v/>
      </c>
      <c r="K2013" s="1" t="str">
        <f ca="1">IF(J2013="Linea_para_MAIL_creada_por_LuXML",IF(ISERROR(MATCH(INDIRECT(ADDRESS(ROW()-G2013,7)),D:D,0)),J2013,INDIRECT(ADDRESS(MATCH(INDIRECT(ADDRESS(ROW()-G2013,7)),D:D,0),1))),J2013)</f>
        <v/>
      </c>
      <c r="L2013" s="7">
        <f t="shared" ca="1" si="360"/>
        <v>0</v>
      </c>
      <c r="M2013" s="7" t="str">
        <f t="shared" ca="1" si="361"/>
        <v/>
      </c>
      <c r="N2013" s="7">
        <f t="shared" ca="1" si="362"/>
        <v>0</v>
      </c>
      <c r="O2013" s="9" t="str">
        <f ca="1">IF(N2013&gt;-1,INDIRECT(ADDRESS(ROW(),13)),IF(N2013&lt;N2012,CONCATENATE("&lt;page-count count=",CHAR(34),1+LARGE(N:N,1)-LARGE(N:N,2),CHAR(34),"/&gt;"),INDIRECT(ADDRESS(ROW()-1,13))))</f>
        <v/>
      </c>
      <c r="P2013" s="1">
        <f>IF(ROW()&lt;$S$4+2,IF('XML a procesar'!A2012="",P2012,IF(MID('XML a procesar'!A2012,1,1)="&lt;",P2012,P2012+1)),P2012)</f>
        <v>1</v>
      </c>
    </row>
    <row r="2014" spans="1:16" x14ac:dyDescent="0.25">
      <c r="A2014" s="1" t="str">
        <f>IF('XML a procesar'!A2013&gt;0,'XML a procesar'!A2013,"")</f>
        <v/>
      </c>
      <c r="B2014" s="7">
        <f t="shared" si="352"/>
        <v>0</v>
      </c>
      <c r="C2014" s="1">
        <f t="shared" si="353"/>
        <v>0</v>
      </c>
      <c r="D2014" s="1">
        <f t="shared" si="354"/>
        <v>0</v>
      </c>
      <c r="E2014" s="1">
        <f t="shared" si="355"/>
        <v>0</v>
      </c>
      <c r="F2014" s="1" t="str">
        <f t="shared" ca="1" si="356"/>
        <v/>
      </c>
      <c r="G2014" s="1">
        <f t="shared" ca="1" si="357"/>
        <v>0</v>
      </c>
      <c r="H2014" s="1">
        <f ca="1">IF(AND(G2013&gt;0,G2014&gt;G2013,NOT(ISERROR(MATCH(G2013,D:D,0)))),H2013+1,H2013)</f>
        <v>0</v>
      </c>
      <c r="I2014" s="1">
        <f t="shared" ca="1" si="358"/>
        <v>0</v>
      </c>
      <c r="J2014" s="7" t="str">
        <f t="shared" ca="1" si="359"/>
        <v/>
      </c>
      <c r="K2014" s="1" t="str">
        <f ca="1">IF(J2014="Linea_para_MAIL_creada_por_LuXML",IF(ISERROR(MATCH(INDIRECT(ADDRESS(ROW()-G2014,7)),D:D,0)),J2014,INDIRECT(ADDRESS(MATCH(INDIRECT(ADDRESS(ROW()-G2014,7)),D:D,0),1))),J2014)</f>
        <v/>
      </c>
      <c r="L2014" s="7">
        <f t="shared" ca="1" si="360"/>
        <v>0</v>
      </c>
      <c r="M2014" s="7" t="str">
        <f t="shared" ca="1" si="361"/>
        <v/>
      </c>
      <c r="N2014" s="7">
        <f t="shared" ca="1" si="362"/>
        <v>0</v>
      </c>
      <c r="O2014" s="9" t="str">
        <f ca="1">IF(N2014&gt;-1,INDIRECT(ADDRESS(ROW(),13)),IF(N2014&lt;N2013,CONCATENATE("&lt;page-count count=",CHAR(34),1+LARGE(N:N,1)-LARGE(N:N,2),CHAR(34),"/&gt;"),INDIRECT(ADDRESS(ROW()-1,13))))</f>
        <v/>
      </c>
      <c r="P2014" s="1">
        <f>IF(ROW()&lt;$S$4+2,IF('XML a procesar'!A2013="",P2013,IF(MID('XML a procesar'!A2013,1,1)="&lt;",P2013,P2013+1)),P2013)</f>
        <v>1</v>
      </c>
    </row>
    <row r="2015" spans="1:16" x14ac:dyDescent="0.25">
      <c r="A2015" s="1" t="str">
        <f>IF('XML a procesar'!A2014&gt;0,'XML a procesar'!A2014,"")</f>
        <v/>
      </c>
      <c r="B2015" s="7">
        <f t="shared" si="352"/>
        <v>0</v>
      </c>
      <c r="C2015" s="1">
        <f t="shared" si="353"/>
        <v>0</v>
      </c>
      <c r="D2015" s="1">
        <f t="shared" si="354"/>
        <v>0</v>
      </c>
      <c r="E2015" s="1">
        <f t="shared" si="355"/>
        <v>0</v>
      </c>
      <c r="F2015" s="1" t="str">
        <f t="shared" ca="1" si="356"/>
        <v/>
      </c>
      <c r="G2015" s="1">
        <f t="shared" ca="1" si="357"/>
        <v>0</v>
      </c>
      <c r="H2015" s="1">
        <f ca="1">IF(AND(G2014&gt;0,G2015&gt;G2014,NOT(ISERROR(MATCH(G2014,D:D,0)))),H2014+1,H2014)</f>
        <v>0</v>
      </c>
      <c r="I2015" s="1">
        <f t="shared" ca="1" si="358"/>
        <v>0</v>
      </c>
      <c r="J2015" s="7" t="str">
        <f t="shared" ca="1" si="359"/>
        <v/>
      </c>
      <c r="K2015" s="1" t="str">
        <f ca="1">IF(J2015="Linea_para_MAIL_creada_por_LuXML",IF(ISERROR(MATCH(INDIRECT(ADDRESS(ROW()-G2015,7)),D:D,0)),J2015,INDIRECT(ADDRESS(MATCH(INDIRECT(ADDRESS(ROW()-G2015,7)),D:D,0),1))),J2015)</f>
        <v/>
      </c>
      <c r="L2015" s="7">
        <f t="shared" ca="1" si="360"/>
        <v>0</v>
      </c>
      <c r="M2015" s="7" t="str">
        <f t="shared" ca="1" si="361"/>
        <v/>
      </c>
      <c r="N2015" s="7">
        <f t="shared" ca="1" si="362"/>
        <v>0</v>
      </c>
      <c r="O2015" s="9" t="str">
        <f ca="1">IF(N2015&gt;-1,INDIRECT(ADDRESS(ROW(),13)),IF(N2015&lt;N2014,CONCATENATE("&lt;page-count count=",CHAR(34),1+LARGE(N:N,1)-LARGE(N:N,2),CHAR(34),"/&gt;"),INDIRECT(ADDRESS(ROW()-1,13))))</f>
        <v/>
      </c>
      <c r="P2015" s="1">
        <f>IF(ROW()&lt;$S$4+2,IF('XML a procesar'!A2014="",P2014,IF(MID('XML a procesar'!A2014,1,1)="&lt;",P2014,P2014+1)),P2014)</f>
        <v>1</v>
      </c>
    </row>
    <row r="2016" spans="1:16" x14ac:dyDescent="0.25">
      <c r="A2016" s="1" t="str">
        <f>IF('XML a procesar'!A2015&gt;0,'XML a procesar'!A2015,"")</f>
        <v/>
      </c>
      <c r="B2016" s="7">
        <f t="shared" si="352"/>
        <v>0</v>
      </c>
      <c r="C2016" s="1">
        <f t="shared" si="353"/>
        <v>0</v>
      </c>
      <c r="D2016" s="1">
        <f t="shared" si="354"/>
        <v>0</v>
      </c>
      <c r="E2016" s="1">
        <f t="shared" si="355"/>
        <v>0</v>
      </c>
      <c r="F2016" s="1" t="str">
        <f t="shared" ca="1" si="356"/>
        <v/>
      </c>
      <c r="G2016" s="1">
        <f t="shared" ca="1" si="357"/>
        <v>0</v>
      </c>
      <c r="H2016" s="1">
        <f ca="1">IF(AND(G2015&gt;0,G2016&gt;G2015,NOT(ISERROR(MATCH(G2015,D:D,0)))),H2015+1,H2015)</f>
        <v>0</v>
      </c>
      <c r="I2016" s="1">
        <f t="shared" ca="1" si="358"/>
        <v>0</v>
      </c>
      <c r="J2016" s="7" t="str">
        <f t="shared" ca="1" si="359"/>
        <v/>
      </c>
      <c r="K2016" s="1" t="str">
        <f ca="1">IF(J2016="Linea_para_MAIL_creada_por_LuXML",IF(ISERROR(MATCH(INDIRECT(ADDRESS(ROW()-G2016,7)),D:D,0)),J2016,INDIRECT(ADDRESS(MATCH(INDIRECT(ADDRESS(ROW()-G2016,7)),D:D,0),1))),J2016)</f>
        <v/>
      </c>
      <c r="L2016" s="7">
        <f t="shared" ca="1" si="360"/>
        <v>0</v>
      </c>
      <c r="M2016" s="7" t="str">
        <f t="shared" ca="1" si="361"/>
        <v/>
      </c>
      <c r="N2016" s="7">
        <f t="shared" ca="1" si="362"/>
        <v>0</v>
      </c>
      <c r="O2016" s="9" t="str">
        <f ca="1">IF(N2016&gt;-1,INDIRECT(ADDRESS(ROW(),13)),IF(N2016&lt;N2015,CONCATENATE("&lt;page-count count=",CHAR(34),1+LARGE(N:N,1)-LARGE(N:N,2),CHAR(34),"/&gt;"),INDIRECT(ADDRESS(ROW()-1,13))))</f>
        <v/>
      </c>
      <c r="P2016" s="1">
        <f>IF(ROW()&lt;$S$4+2,IF('XML a procesar'!A2015="",P2015,IF(MID('XML a procesar'!A2015,1,1)="&lt;",P2015,P2015+1)),P2015)</f>
        <v>1</v>
      </c>
    </row>
    <row r="2017" spans="1:16" x14ac:dyDescent="0.25">
      <c r="A2017" s="1" t="str">
        <f>IF('XML a procesar'!A2016&gt;0,'XML a procesar'!A2016,"")</f>
        <v/>
      </c>
      <c r="B2017" s="7">
        <f t="shared" si="352"/>
        <v>0</v>
      </c>
      <c r="C2017" s="1">
        <f t="shared" si="353"/>
        <v>0</v>
      </c>
      <c r="D2017" s="1">
        <f t="shared" si="354"/>
        <v>0</v>
      </c>
      <c r="E2017" s="1">
        <f t="shared" si="355"/>
        <v>0</v>
      </c>
      <c r="F2017" s="1" t="str">
        <f t="shared" ca="1" si="356"/>
        <v/>
      </c>
      <c r="G2017" s="1">
        <f t="shared" ca="1" si="357"/>
        <v>0</v>
      </c>
      <c r="H2017" s="1">
        <f ca="1">IF(AND(G2016&gt;0,G2017&gt;G2016,NOT(ISERROR(MATCH(G2016,D:D,0)))),H2016+1,H2016)</f>
        <v>0</v>
      </c>
      <c r="I2017" s="1">
        <f t="shared" ca="1" si="358"/>
        <v>0</v>
      </c>
      <c r="J2017" s="7" t="str">
        <f t="shared" ca="1" si="359"/>
        <v/>
      </c>
      <c r="K2017" s="1" t="str">
        <f ca="1">IF(J2017="Linea_para_MAIL_creada_por_LuXML",IF(ISERROR(MATCH(INDIRECT(ADDRESS(ROW()-G2017,7)),D:D,0)),J2017,INDIRECT(ADDRESS(MATCH(INDIRECT(ADDRESS(ROW()-G2017,7)),D:D,0),1))),J2017)</f>
        <v/>
      </c>
      <c r="L2017" s="7">
        <f t="shared" ca="1" si="360"/>
        <v>0</v>
      </c>
      <c r="M2017" s="7" t="str">
        <f t="shared" ca="1" si="361"/>
        <v/>
      </c>
      <c r="N2017" s="7">
        <f t="shared" ca="1" si="362"/>
        <v>0</v>
      </c>
      <c r="O2017" s="9" t="str">
        <f ca="1">IF(N2017&gt;-1,INDIRECT(ADDRESS(ROW(),13)),IF(N2017&lt;N2016,CONCATENATE("&lt;page-count count=",CHAR(34),1+LARGE(N:N,1)-LARGE(N:N,2),CHAR(34),"/&gt;"),INDIRECT(ADDRESS(ROW()-1,13))))</f>
        <v/>
      </c>
      <c r="P2017" s="1">
        <f>IF(ROW()&lt;$S$4+2,IF('XML a procesar'!A2016="",P2016,IF(MID('XML a procesar'!A2016,1,1)="&lt;",P2016,P2016+1)),P2016)</f>
        <v>1</v>
      </c>
    </row>
    <row r="2018" spans="1:16" x14ac:dyDescent="0.25">
      <c r="A2018" s="1" t="str">
        <f>IF('XML a procesar'!A2017&gt;0,'XML a procesar'!A2017,"")</f>
        <v/>
      </c>
      <c r="B2018" s="7">
        <f t="shared" si="352"/>
        <v>0</v>
      </c>
      <c r="C2018" s="1">
        <f t="shared" si="353"/>
        <v>0</v>
      </c>
      <c r="D2018" s="1">
        <f t="shared" si="354"/>
        <v>0</v>
      </c>
      <c r="E2018" s="1">
        <f t="shared" si="355"/>
        <v>0</v>
      </c>
      <c r="F2018" s="1" t="str">
        <f t="shared" ca="1" si="356"/>
        <v/>
      </c>
      <c r="G2018" s="1">
        <f t="shared" ca="1" si="357"/>
        <v>0</v>
      </c>
      <c r="H2018" s="1">
        <f ca="1">IF(AND(G2017&gt;0,G2018&gt;G2017,NOT(ISERROR(MATCH(G2017,D:D,0)))),H2017+1,H2017)</f>
        <v>0</v>
      </c>
      <c r="I2018" s="1">
        <f t="shared" ca="1" si="358"/>
        <v>0</v>
      </c>
      <c r="J2018" s="7" t="str">
        <f t="shared" ca="1" si="359"/>
        <v/>
      </c>
      <c r="K2018" s="1" t="str">
        <f ca="1">IF(J2018="Linea_para_MAIL_creada_por_LuXML",IF(ISERROR(MATCH(INDIRECT(ADDRESS(ROW()-G2018,7)),D:D,0)),J2018,INDIRECT(ADDRESS(MATCH(INDIRECT(ADDRESS(ROW()-G2018,7)),D:D,0),1))),J2018)</f>
        <v/>
      </c>
      <c r="L2018" s="7">
        <f t="shared" ca="1" si="360"/>
        <v>0</v>
      </c>
      <c r="M2018" s="7" t="str">
        <f t="shared" ca="1" si="361"/>
        <v/>
      </c>
      <c r="N2018" s="7">
        <f t="shared" ca="1" si="362"/>
        <v>0</v>
      </c>
      <c r="O2018" s="9" t="str">
        <f ca="1">IF(N2018&gt;-1,INDIRECT(ADDRESS(ROW(),13)),IF(N2018&lt;N2017,CONCATENATE("&lt;page-count count=",CHAR(34),1+LARGE(N:N,1)-LARGE(N:N,2),CHAR(34),"/&gt;"),INDIRECT(ADDRESS(ROW()-1,13))))</f>
        <v/>
      </c>
      <c r="P2018" s="1">
        <f>IF(ROW()&lt;$S$4+2,IF('XML a procesar'!A2017="",P2017,IF(MID('XML a procesar'!A2017,1,1)="&lt;",P2017,P2017+1)),P2017)</f>
        <v>1</v>
      </c>
    </row>
    <row r="2019" spans="1:16" x14ac:dyDescent="0.25">
      <c r="A2019" s="1" t="str">
        <f>IF('XML a procesar'!A2018&gt;0,'XML a procesar'!A2018,"")</f>
        <v/>
      </c>
      <c r="B2019" s="7">
        <f t="shared" si="352"/>
        <v>0</v>
      </c>
      <c r="C2019" s="1">
        <f t="shared" si="353"/>
        <v>0</v>
      </c>
      <c r="D2019" s="1">
        <f t="shared" si="354"/>
        <v>0</v>
      </c>
      <c r="E2019" s="1">
        <f t="shared" si="355"/>
        <v>0</v>
      </c>
      <c r="F2019" s="1" t="str">
        <f t="shared" ca="1" si="356"/>
        <v/>
      </c>
      <c r="G2019" s="1">
        <f t="shared" ca="1" si="357"/>
        <v>0</v>
      </c>
      <c r="H2019" s="1">
        <f ca="1">IF(AND(G2018&gt;0,G2019&gt;G2018,NOT(ISERROR(MATCH(G2018,D:D,0)))),H2018+1,H2018)</f>
        <v>0</v>
      </c>
      <c r="I2019" s="1">
        <f t="shared" ca="1" si="358"/>
        <v>0</v>
      </c>
      <c r="J2019" s="7" t="str">
        <f t="shared" ca="1" si="359"/>
        <v/>
      </c>
      <c r="K2019" s="1" t="str">
        <f ca="1">IF(J2019="Linea_para_MAIL_creada_por_LuXML",IF(ISERROR(MATCH(INDIRECT(ADDRESS(ROW()-G2019,7)),D:D,0)),J2019,INDIRECT(ADDRESS(MATCH(INDIRECT(ADDRESS(ROW()-G2019,7)),D:D,0),1))),J2019)</f>
        <v/>
      </c>
      <c r="L2019" s="7">
        <f t="shared" ca="1" si="360"/>
        <v>0</v>
      </c>
      <c r="M2019" s="7" t="str">
        <f t="shared" ca="1" si="361"/>
        <v/>
      </c>
      <c r="N2019" s="7">
        <f t="shared" ca="1" si="362"/>
        <v>0</v>
      </c>
      <c r="O2019" s="9" t="str">
        <f ca="1">IF(N2019&gt;-1,INDIRECT(ADDRESS(ROW(),13)),IF(N2019&lt;N2018,CONCATENATE("&lt;page-count count=",CHAR(34),1+LARGE(N:N,1)-LARGE(N:N,2),CHAR(34),"/&gt;"),INDIRECT(ADDRESS(ROW()-1,13))))</f>
        <v/>
      </c>
      <c r="P2019" s="1">
        <f>IF(ROW()&lt;$S$4+2,IF('XML a procesar'!A2018="",P2018,IF(MID('XML a procesar'!A2018,1,1)="&lt;",P2018,P2018+1)),P2018)</f>
        <v>1</v>
      </c>
    </row>
    <row r="2020" spans="1:16" x14ac:dyDescent="0.25">
      <c r="A2020" s="1" t="str">
        <f>IF('XML a procesar'!A2019&gt;0,'XML a procesar'!A2019,"")</f>
        <v/>
      </c>
      <c r="B2020" s="7">
        <f t="shared" si="352"/>
        <v>0</v>
      </c>
      <c r="C2020" s="1">
        <f t="shared" si="353"/>
        <v>0</v>
      </c>
      <c r="D2020" s="1">
        <f t="shared" si="354"/>
        <v>0</v>
      </c>
      <c r="E2020" s="1">
        <f t="shared" si="355"/>
        <v>0</v>
      </c>
      <c r="F2020" s="1" t="str">
        <f t="shared" ca="1" si="356"/>
        <v/>
      </c>
      <c r="G2020" s="1">
        <f t="shared" ca="1" si="357"/>
        <v>0</v>
      </c>
      <c r="H2020" s="1">
        <f ca="1">IF(AND(G2019&gt;0,G2020&gt;G2019,NOT(ISERROR(MATCH(G2019,D:D,0)))),H2019+1,H2019)</f>
        <v>0</v>
      </c>
      <c r="I2020" s="1">
        <f t="shared" ca="1" si="358"/>
        <v>0</v>
      </c>
      <c r="J2020" s="7" t="str">
        <f t="shared" ca="1" si="359"/>
        <v/>
      </c>
      <c r="K2020" s="1" t="str">
        <f ca="1">IF(J2020="Linea_para_MAIL_creada_por_LuXML",IF(ISERROR(MATCH(INDIRECT(ADDRESS(ROW()-G2020,7)),D:D,0)),J2020,INDIRECT(ADDRESS(MATCH(INDIRECT(ADDRESS(ROW()-G2020,7)),D:D,0),1))),J2020)</f>
        <v/>
      </c>
      <c r="L2020" s="7">
        <f t="shared" ca="1" si="360"/>
        <v>0</v>
      </c>
      <c r="M2020" s="7" t="str">
        <f t="shared" ca="1" si="361"/>
        <v/>
      </c>
      <c r="N2020" s="7">
        <f t="shared" ca="1" si="362"/>
        <v>0</v>
      </c>
      <c r="O2020" s="9" t="str">
        <f ca="1">IF(N2020&gt;-1,INDIRECT(ADDRESS(ROW(),13)),IF(N2020&lt;N2019,CONCATENATE("&lt;page-count count=",CHAR(34),1+LARGE(N:N,1)-LARGE(N:N,2),CHAR(34),"/&gt;"),INDIRECT(ADDRESS(ROW()-1,13))))</f>
        <v/>
      </c>
      <c r="P2020" s="1">
        <f>IF(ROW()&lt;$S$4+2,IF('XML a procesar'!A2019="",P2019,IF(MID('XML a procesar'!A2019,1,1)="&lt;",P2019,P2019+1)),P2019)</f>
        <v>1</v>
      </c>
    </row>
    <row r="2021" spans="1:16" x14ac:dyDescent="0.25">
      <c r="A2021" s="1" t="str">
        <f>IF('XML a procesar'!A2020&gt;0,'XML a procesar'!A2020,"")</f>
        <v/>
      </c>
      <c r="B2021" s="7">
        <f t="shared" si="352"/>
        <v>0</v>
      </c>
      <c r="C2021" s="1">
        <f t="shared" si="353"/>
        <v>0</v>
      </c>
      <c r="D2021" s="1">
        <f t="shared" si="354"/>
        <v>0</v>
      </c>
      <c r="E2021" s="1">
        <f t="shared" si="355"/>
        <v>0</v>
      </c>
      <c r="F2021" s="1" t="str">
        <f t="shared" ca="1" si="356"/>
        <v/>
      </c>
      <c r="G2021" s="1">
        <f t="shared" ca="1" si="357"/>
        <v>0</v>
      </c>
      <c r="H2021" s="1">
        <f ca="1">IF(AND(G2020&gt;0,G2021&gt;G2020,NOT(ISERROR(MATCH(G2020,D:D,0)))),H2020+1,H2020)</f>
        <v>0</v>
      </c>
      <c r="I2021" s="1">
        <f t="shared" ca="1" si="358"/>
        <v>0</v>
      </c>
      <c r="J2021" s="7" t="str">
        <f t="shared" ca="1" si="359"/>
        <v/>
      </c>
      <c r="K2021" s="1" t="str">
        <f ca="1">IF(J2021="Linea_para_MAIL_creada_por_LuXML",IF(ISERROR(MATCH(INDIRECT(ADDRESS(ROW()-G2021,7)),D:D,0)),J2021,INDIRECT(ADDRESS(MATCH(INDIRECT(ADDRESS(ROW()-G2021,7)),D:D,0),1))),J2021)</f>
        <v/>
      </c>
      <c r="L2021" s="7">
        <f t="shared" ca="1" si="360"/>
        <v>0</v>
      </c>
      <c r="M2021" s="7" t="str">
        <f t="shared" ca="1" si="361"/>
        <v/>
      </c>
      <c r="N2021" s="7">
        <f t="shared" ca="1" si="362"/>
        <v>0</v>
      </c>
      <c r="O2021" s="9" t="str">
        <f ca="1">IF(N2021&gt;-1,INDIRECT(ADDRESS(ROW(),13)),IF(N2021&lt;N2020,CONCATENATE("&lt;page-count count=",CHAR(34),1+LARGE(N:N,1)-LARGE(N:N,2),CHAR(34),"/&gt;"),INDIRECT(ADDRESS(ROW()-1,13))))</f>
        <v/>
      </c>
      <c r="P2021" s="1">
        <f>IF(ROW()&lt;$S$4+2,IF('XML a procesar'!A2020="",P2020,IF(MID('XML a procesar'!A2020,1,1)="&lt;",P2020,P2020+1)),P2020)</f>
        <v>1</v>
      </c>
    </row>
    <row r="2022" spans="1:16" x14ac:dyDescent="0.25">
      <c r="A2022" s="1" t="str">
        <f>IF('XML a procesar'!A2021&gt;0,'XML a procesar'!A2021,"")</f>
        <v/>
      </c>
      <c r="B2022" s="7">
        <f t="shared" si="352"/>
        <v>0</v>
      </c>
      <c r="C2022" s="1">
        <f t="shared" si="353"/>
        <v>0</v>
      </c>
      <c r="D2022" s="1">
        <f t="shared" si="354"/>
        <v>0</v>
      </c>
      <c r="E2022" s="1">
        <f t="shared" si="355"/>
        <v>0</v>
      </c>
      <c r="F2022" s="1" t="str">
        <f t="shared" ca="1" si="356"/>
        <v/>
      </c>
      <c r="G2022" s="1">
        <f t="shared" ca="1" si="357"/>
        <v>0</v>
      </c>
      <c r="H2022" s="1">
        <f ca="1">IF(AND(G2021&gt;0,G2022&gt;G2021,NOT(ISERROR(MATCH(G2021,D:D,0)))),H2021+1,H2021)</f>
        <v>0</v>
      </c>
      <c r="I2022" s="1">
        <f t="shared" ca="1" si="358"/>
        <v>0</v>
      </c>
      <c r="J2022" s="7" t="str">
        <f t="shared" ca="1" si="359"/>
        <v/>
      </c>
      <c r="K2022" s="1" t="str">
        <f ca="1">IF(J2022="Linea_para_MAIL_creada_por_LuXML",IF(ISERROR(MATCH(INDIRECT(ADDRESS(ROW()-G2022,7)),D:D,0)),J2022,INDIRECT(ADDRESS(MATCH(INDIRECT(ADDRESS(ROW()-G2022,7)),D:D,0),1))),J2022)</f>
        <v/>
      </c>
      <c r="L2022" s="7">
        <f t="shared" ca="1" si="360"/>
        <v>0</v>
      </c>
      <c r="M2022" s="7" t="str">
        <f t="shared" ca="1" si="361"/>
        <v/>
      </c>
      <c r="N2022" s="7">
        <f t="shared" ca="1" si="362"/>
        <v>0</v>
      </c>
      <c r="O2022" s="9" t="str">
        <f ca="1">IF(N2022&gt;-1,INDIRECT(ADDRESS(ROW(),13)),IF(N2022&lt;N2021,CONCATENATE("&lt;page-count count=",CHAR(34),1+LARGE(N:N,1)-LARGE(N:N,2),CHAR(34),"/&gt;"),INDIRECT(ADDRESS(ROW()-1,13))))</f>
        <v/>
      </c>
      <c r="P2022" s="1">
        <f>IF(ROW()&lt;$S$4+2,IF('XML a procesar'!A2021="",P2021,IF(MID('XML a procesar'!A2021,1,1)="&lt;",P2021,P2021+1)),P2021)</f>
        <v>1</v>
      </c>
    </row>
    <row r="2023" spans="1:16" x14ac:dyDescent="0.25">
      <c r="A2023" s="1" t="str">
        <f>IF('XML a procesar'!A2022&gt;0,'XML a procesar'!A2022,"")</f>
        <v/>
      </c>
      <c r="B2023" s="7">
        <f t="shared" si="352"/>
        <v>0</v>
      </c>
      <c r="C2023" s="1">
        <f t="shared" si="353"/>
        <v>0</v>
      </c>
      <c r="D2023" s="1">
        <f t="shared" si="354"/>
        <v>0</v>
      </c>
      <c r="E2023" s="1">
        <f t="shared" si="355"/>
        <v>0</v>
      </c>
      <c r="F2023" s="1" t="str">
        <f t="shared" ca="1" si="356"/>
        <v/>
      </c>
      <c r="G2023" s="1">
        <f t="shared" ca="1" si="357"/>
        <v>0</v>
      </c>
      <c r="H2023" s="1">
        <f ca="1">IF(AND(G2022&gt;0,G2023&gt;G2022,NOT(ISERROR(MATCH(G2022,D:D,0)))),H2022+1,H2022)</f>
        <v>0</v>
      </c>
      <c r="I2023" s="1">
        <f t="shared" ca="1" si="358"/>
        <v>0</v>
      </c>
      <c r="J2023" s="7" t="str">
        <f t="shared" ca="1" si="359"/>
        <v/>
      </c>
      <c r="K2023" s="1" t="str">
        <f ca="1">IF(J2023="Linea_para_MAIL_creada_por_LuXML",IF(ISERROR(MATCH(INDIRECT(ADDRESS(ROW()-G2023,7)),D:D,0)),J2023,INDIRECT(ADDRESS(MATCH(INDIRECT(ADDRESS(ROW()-G2023,7)),D:D,0),1))),J2023)</f>
        <v/>
      </c>
      <c r="L2023" s="7">
        <f t="shared" ca="1" si="360"/>
        <v>0</v>
      </c>
      <c r="M2023" s="7" t="str">
        <f t="shared" ca="1" si="361"/>
        <v/>
      </c>
      <c r="N2023" s="7">
        <f t="shared" ca="1" si="362"/>
        <v>0</v>
      </c>
      <c r="O2023" s="9" t="str">
        <f ca="1">IF(N2023&gt;-1,INDIRECT(ADDRESS(ROW(),13)),IF(N2023&lt;N2022,CONCATENATE("&lt;page-count count=",CHAR(34),1+LARGE(N:N,1)-LARGE(N:N,2),CHAR(34),"/&gt;"),INDIRECT(ADDRESS(ROW()-1,13))))</f>
        <v/>
      </c>
      <c r="P2023" s="1">
        <f>IF(ROW()&lt;$S$4+2,IF('XML a procesar'!A2022="",P2022,IF(MID('XML a procesar'!A2022,1,1)="&lt;",P2022,P2022+1)),P2022)</f>
        <v>1</v>
      </c>
    </row>
    <row r="2024" spans="1:16" x14ac:dyDescent="0.25">
      <c r="A2024" s="1" t="str">
        <f>IF('XML a procesar'!A2023&gt;0,'XML a procesar'!A2023,"")</f>
        <v/>
      </c>
      <c r="B2024" s="7">
        <f t="shared" si="352"/>
        <v>0</v>
      </c>
      <c r="C2024" s="1">
        <f t="shared" si="353"/>
        <v>0</v>
      </c>
      <c r="D2024" s="1">
        <f t="shared" si="354"/>
        <v>0</v>
      </c>
      <c r="E2024" s="1">
        <f t="shared" si="355"/>
        <v>0</v>
      </c>
      <c r="F2024" s="1" t="str">
        <f t="shared" ca="1" si="356"/>
        <v/>
      </c>
      <c r="G2024" s="1">
        <f t="shared" ca="1" si="357"/>
        <v>0</v>
      </c>
      <c r="H2024" s="1">
        <f ca="1">IF(AND(G2023&gt;0,G2024&gt;G2023,NOT(ISERROR(MATCH(G2023,D:D,0)))),H2023+1,H2023)</f>
        <v>0</v>
      </c>
      <c r="I2024" s="1">
        <f t="shared" ca="1" si="358"/>
        <v>0</v>
      </c>
      <c r="J2024" s="7" t="str">
        <f t="shared" ca="1" si="359"/>
        <v/>
      </c>
      <c r="K2024" s="1" t="str">
        <f ca="1">IF(J2024="Linea_para_MAIL_creada_por_LuXML",IF(ISERROR(MATCH(INDIRECT(ADDRESS(ROW()-G2024,7)),D:D,0)),J2024,INDIRECT(ADDRESS(MATCH(INDIRECT(ADDRESS(ROW()-G2024,7)),D:D,0),1))),J2024)</f>
        <v/>
      </c>
      <c r="L2024" s="7">
        <f t="shared" ca="1" si="360"/>
        <v>0</v>
      </c>
      <c r="M2024" s="7" t="str">
        <f t="shared" ca="1" si="361"/>
        <v/>
      </c>
      <c r="N2024" s="7">
        <f t="shared" ca="1" si="362"/>
        <v>0</v>
      </c>
      <c r="O2024" s="9" t="str">
        <f ca="1">IF(N2024&gt;-1,INDIRECT(ADDRESS(ROW(),13)),IF(N2024&lt;N2023,CONCATENATE("&lt;page-count count=",CHAR(34),1+LARGE(N:N,1)-LARGE(N:N,2),CHAR(34),"/&gt;"),INDIRECT(ADDRESS(ROW()-1,13))))</f>
        <v/>
      </c>
      <c r="P2024" s="1">
        <f>IF(ROW()&lt;$S$4+2,IF('XML a procesar'!A2023="",P2023,IF(MID('XML a procesar'!A2023,1,1)="&lt;",P2023,P2023+1)),P2023)</f>
        <v>1</v>
      </c>
    </row>
    <row r="2025" spans="1:16" x14ac:dyDescent="0.25">
      <c r="A2025" s="1" t="str">
        <f>IF('XML a procesar'!A2024&gt;0,'XML a procesar'!A2024,"")</f>
        <v/>
      </c>
      <c r="B2025" s="7">
        <f t="shared" si="352"/>
        <v>0</v>
      </c>
      <c r="C2025" s="1">
        <f t="shared" si="353"/>
        <v>0</v>
      </c>
      <c r="D2025" s="1">
        <f t="shared" si="354"/>
        <v>0</v>
      </c>
      <c r="E2025" s="1">
        <f t="shared" si="355"/>
        <v>0</v>
      </c>
      <c r="F2025" s="1" t="str">
        <f t="shared" ca="1" si="356"/>
        <v/>
      </c>
      <c r="G2025" s="1">
        <f t="shared" ca="1" si="357"/>
        <v>0</v>
      </c>
      <c r="H2025" s="1">
        <f ca="1">IF(AND(G2024&gt;0,G2025&gt;G2024,NOT(ISERROR(MATCH(G2024,D:D,0)))),H2024+1,H2024)</f>
        <v>0</v>
      </c>
      <c r="I2025" s="1">
        <f t="shared" ca="1" si="358"/>
        <v>0</v>
      </c>
      <c r="J2025" s="7" t="str">
        <f t="shared" ca="1" si="359"/>
        <v/>
      </c>
      <c r="K2025" s="1" t="str">
        <f ca="1">IF(J2025="Linea_para_MAIL_creada_por_LuXML",IF(ISERROR(MATCH(INDIRECT(ADDRESS(ROW()-G2025,7)),D:D,0)),J2025,INDIRECT(ADDRESS(MATCH(INDIRECT(ADDRESS(ROW()-G2025,7)),D:D,0),1))),J2025)</f>
        <v/>
      </c>
      <c r="L2025" s="7">
        <f t="shared" ca="1" si="360"/>
        <v>0</v>
      </c>
      <c r="M2025" s="7" t="str">
        <f t="shared" ca="1" si="361"/>
        <v/>
      </c>
      <c r="N2025" s="7">
        <f t="shared" ca="1" si="362"/>
        <v>0</v>
      </c>
      <c r="O2025" s="9" t="str">
        <f ca="1">IF(N2025&gt;-1,INDIRECT(ADDRESS(ROW(),13)),IF(N2025&lt;N2024,CONCATENATE("&lt;page-count count=",CHAR(34),1+LARGE(N:N,1)-LARGE(N:N,2),CHAR(34),"/&gt;"),INDIRECT(ADDRESS(ROW()-1,13))))</f>
        <v/>
      </c>
      <c r="P2025" s="1">
        <f>IF(ROW()&lt;$S$4+2,IF('XML a procesar'!A2024="",P2024,IF(MID('XML a procesar'!A2024,1,1)="&lt;",P2024,P2024+1)),P2024)</f>
        <v>1</v>
      </c>
    </row>
    <row r="2026" spans="1:16" x14ac:dyDescent="0.25">
      <c r="A2026" s="1" t="str">
        <f>IF('XML a procesar'!A2025&gt;0,'XML a procesar'!A2025,"")</f>
        <v/>
      </c>
      <c r="B2026" s="7">
        <f t="shared" si="352"/>
        <v>0</v>
      </c>
      <c r="C2026" s="1">
        <f t="shared" si="353"/>
        <v>0</v>
      </c>
      <c r="D2026" s="1">
        <f t="shared" si="354"/>
        <v>0</v>
      </c>
      <c r="E2026" s="1">
        <f t="shared" si="355"/>
        <v>0</v>
      </c>
      <c r="F2026" s="1" t="str">
        <f t="shared" ca="1" si="356"/>
        <v/>
      </c>
      <c r="G2026" s="1">
        <f t="shared" ca="1" si="357"/>
        <v>0</v>
      </c>
      <c r="H2026" s="1">
        <f ca="1">IF(AND(G2025&gt;0,G2026&gt;G2025,NOT(ISERROR(MATCH(G2025,D:D,0)))),H2025+1,H2025)</f>
        <v>0</v>
      </c>
      <c r="I2026" s="1">
        <f t="shared" ca="1" si="358"/>
        <v>0</v>
      </c>
      <c r="J2026" s="7" t="str">
        <f t="shared" ca="1" si="359"/>
        <v/>
      </c>
      <c r="K2026" s="1" t="str">
        <f ca="1">IF(J2026="Linea_para_MAIL_creada_por_LuXML",IF(ISERROR(MATCH(INDIRECT(ADDRESS(ROW()-G2026,7)),D:D,0)),J2026,INDIRECT(ADDRESS(MATCH(INDIRECT(ADDRESS(ROW()-G2026,7)),D:D,0),1))),J2026)</f>
        <v/>
      </c>
      <c r="L2026" s="7">
        <f t="shared" ca="1" si="360"/>
        <v>0</v>
      </c>
      <c r="M2026" s="7" t="str">
        <f t="shared" ca="1" si="361"/>
        <v/>
      </c>
      <c r="N2026" s="7">
        <f t="shared" ca="1" si="362"/>
        <v>0</v>
      </c>
      <c r="O2026" s="9" t="str">
        <f ca="1">IF(N2026&gt;-1,INDIRECT(ADDRESS(ROW(),13)),IF(N2026&lt;N2025,CONCATENATE("&lt;page-count count=",CHAR(34),1+LARGE(N:N,1)-LARGE(N:N,2),CHAR(34),"/&gt;"),INDIRECT(ADDRESS(ROW()-1,13))))</f>
        <v/>
      </c>
      <c r="P2026" s="1">
        <f>IF(ROW()&lt;$S$4+2,IF('XML a procesar'!A2025="",P2025,IF(MID('XML a procesar'!A2025,1,1)="&lt;",P2025,P2025+1)),P2025)</f>
        <v>1</v>
      </c>
    </row>
    <row r="2027" spans="1:16" x14ac:dyDescent="0.25">
      <c r="A2027" s="1" t="str">
        <f>IF('XML a procesar'!A2026&gt;0,'XML a procesar'!A2026,"")</f>
        <v/>
      </c>
      <c r="B2027" s="7">
        <f t="shared" si="352"/>
        <v>0</v>
      </c>
      <c r="C2027" s="1">
        <f t="shared" si="353"/>
        <v>0</v>
      </c>
      <c r="D2027" s="1">
        <f t="shared" si="354"/>
        <v>0</v>
      </c>
      <c r="E2027" s="1">
        <f t="shared" si="355"/>
        <v>0</v>
      </c>
      <c r="F2027" s="1" t="str">
        <f t="shared" ca="1" si="356"/>
        <v/>
      </c>
      <c r="G2027" s="1">
        <f t="shared" ca="1" si="357"/>
        <v>0</v>
      </c>
      <c r="H2027" s="1">
        <f ca="1">IF(AND(G2026&gt;0,G2027&gt;G2026,NOT(ISERROR(MATCH(G2026,D:D,0)))),H2026+1,H2026)</f>
        <v>0</v>
      </c>
      <c r="I2027" s="1">
        <f t="shared" ca="1" si="358"/>
        <v>0</v>
      </c>
      <c r="J2027" s="7" t="str">
        <f t="shared" ca="1" si="359"/>
        <v/>
      </c>
      <c r="K2027" s="1" t="str">
        <f ca="1">IF(J2027="Linea_para_MAIL_creada_por_LuXML",IF(ISERROR(MATCH(INDIRECT(ADDRESS(ROW()-G2027,7)),D:D,0)),J2027,INDIRECT(ADDRESS(MATCH(INDIRECT(ADDRESS(ROW()-G2027,7)),D:D,0),1))),J2027)</f>
        <v/>
      </c>
      <c r="L2027" s="7">
        <f t="shared" ca="1" si="360"/>
        <v>0</v>
      </c>
      <c r="M2027" s="7" t="str">
        <f t="shared" ca="1" si="361"/>
        <v/>
      </c>
      <c r="N2027" s="7">
        <f t="shared" ca="1" si="362"/>
        <v>0</v>
      </c>
      <c r="O2027" s="9" t="str">
        <f ca="1">IF(N2027&gt;-1,INDIRECT(ADDRESS(ROW(),13)),IF(N2027&lt;N2026,CONCATENATE("&lt;page-count count=",CHAR(34),1+LARGE(N:N,1)-LARGE(N:N,2),CHAR(34),"/&gt;"),INDIRECT(ADDRESS(ROW()-1,13))))</f>
        <v/>
      </c>
      <c r="P2027" s="1">
        <f>IF(ROW()&lt;$S$4+2,IF('XML a procesar'!A2026="",P2026,IF(MID('XML a procesar'!A2026,1,1)="&lt;",P2026,P2026+1)),P2026)</f>
        <v>1</v>
      </c>
    </row>
    <row r="2028" spans="1:16" x14ac:dyDescent="0.25">
      <c r="A2028" s="1" t="str">
        <f>IF('XML a procesar'!A2027&gt;0,'XML a procesar'!A2027,"")</f>
        <v/>
      </c>
      <c r="B2028" s="7">
        <f t="shared" si="352"/>
        <v>0</v>
      </c>
      <c r="C2028" s="1">
        <f t="shared" si="353"/>
        <v>0</v>
      </c>
      <c r="D2028" s="1">
        <f t="shared" si="354"/>
        <v>0</v>
      </c>
      <c r="E2028" s="1">
        <f t="shared" si="355"/>
        <v>0</v>
      </c>
      <c r="F2028" s="1" t="str">
        <f t="shared" ca="1" si="356"/>
        <v/>
      </c>
      <c r="G2028" s="1">
        <f t="shared" ca="1" si="357"/>
        <v>0</v>
      </c>
      <c r="H2028" s="1">
        <f ca="1">IF(AND(G2027&gt;0,G2028&gt;G2027,NOT(ISERROR(MATCH(G2027,D:D,0)))),H2027+1,H2027)</f>
        <v>0</v>
      </c>
      <c r="I2028" s="1">
        <f t="shared" ca="1" si="358"/>
        <v>0</v>
      </c>
      <c r="J2028" s="7" t="str">
        <f t="shared" ca="1" si="359"/>
        <v/>
      </c>
      <c r="K2028" s="1" t="str">
        <f ca="1">IF(J2028="Linea_para_MAIL_creada_por_LuXML",IF(ISERROR(MATCH(INDIRECT(ADDRESS(ROW()-G2028,7)),D:D,0)),J2028,INDIRECT(ADDRESS(MATCH(INDIRECT(ADDRESS(ROW()-G2028,7)),D:D,0),1))),J2028)</f>
        <v/>
      </c>
      <c r="L2028" s="7">
        <f t="shared" ca="1" si="360"/>
        <v>0</v>
      </c>
      <c r="M2028" s="7" t="str">
        <f t="shared" ca="1" si="361"/>
        <v/>
      </c>
      <c r="N2028" s="7">
        <f t="shared" ca="1" si="362"/>
        <v>0</v>
      </c>
      <c r="O2028" s="9" t="str">
        <f ca="1">IF(N2028&gt;-1,INDIRECT(ADDRESS(ROW(),13)),IF(N2028&lt;N2027,CONCATENATE("&lt;page-count count=",CHAR(34),1+LARGE(N:N,1)-LARGE(N:N,2),CHAR(34),"/&gt;"),INDIRECT(ADDRESS(ROW()-1,13))))</f>
        <v/>
      </c>
      <c r="P2028" s="1">
        <f>IF(ROW()&lt;$S$4+2,IF('XML a procesar'!A2027="",P2027,IF(MID('XML a procesar'!A2027,1,1)="&lt;",P2027,P2027+1)),P2027)</f>
        <v>1</v>
      </c>
    </row>
    <row r="2029" spans="1:16" x14ac:dyDescent="0.25">
      <c r="A2029" s="1" t="str">
        <f>IF('XML a procesar'!A2028&gt;0,'XML a procesar'!A2028,"")</f>
        <v/>
      </c>
      <c r="B2029" s="7">
        <f t="shared" si="352"/>
        <v>0</v>
      </c>
      <c r="C2029" s="1">
        <f t="shared" si="353"/>
        <v>0</v>
      </c>
      <c r="D2029" s="1">
        <f t="shared" si="354"/>
        <v>0</v>
      </c>
      <c r="E2029" s="1">
        <f t="shared" si="355"/>
        <v>0</v>
      </c>
      <c r="F2029" s="1" t="str">
        <f t="shared" ca="1" si="356"/>
        <v/>
      </c>
      <c r="G2029" s="1">
        <f t="shared" ca="1" si="357"/>
        <v>0</v>
      </c>
      <c r="H2029" s="1">
        <f ca="1">IF(AND(G2028&gt;0,G2029&gt;G2028,NOT(ISERROR(MATCH(G2028,D:D,0)))),H2028+1,H2028)</f>
        <v>0</v>
      </c>
      <c r="I2029" s="1">
        <f t="shared" ca="1" si="358"/>
        <v>0</v>
      </c>
      <c r="J2029" s="7" t="str">
        <f t="shared" ca="1" si="359"/>
        <v/>
      </c>
      <c r="K2029" s="1" t="str">
        <f ca="1">IF(J2029="Linea_para_MAIL_creada_por_LuXML",IF(ISERROR(MATCH(INDIRECT(ADDRESS(ROW()-G2029,7)),D:D,0)),J2029,INDIRECT(ADDRESS(MATCH(INDIRECT(ADDRESS(ROW()-G2029,7)),D:D,0),1))),J2029)</f>
        <v/>
      </c>
      <c r="L2029" s="7">
        <f t="shared" ca="1" si="360"/>
        <v>0</v>
      </c>
      <c r="M2029" s="7" t="str">
        <f t="shared" ca="1" si="361"/>
        <v/>
      </c>
      <c r="N2029" s="7">
        <f t="shared" ca="1" si="362"/>
        <v>0</v>
      </c>
      <c r="O2029" s="9" t="str">
        <f ca="1">IF(N2029&gt;-1,INDIRECT(ADDRESS(ROW(),13)),IF(N2029&lt;N2028,CONCATENATE("&lt;page-count count=",CHAR(34),1+LARGE(N:N,1)-LARGE(N:N,2),CHAR(34),"/&gt;"),INDIRECT(ADDRESS(ROW()-1,13))))</f>
        <v/>
      </c>
      <c r="P2029" s="1">
        <f>IF(ROW()&lt;$S$4+2,IF('XML a procesar'!A2028="",P2028,IF(MID('XML a procesar'!A2028,1,1)="&lt;",P2028,P2028+1)),P2028)</f>
        <v>1</v>
      </c>
    </row>
    <row r="2030" spans="1:16" x14ac:dyDescent="0.25">
      <c r="A2030" s="1" t="str">
        <f>IF('XML a procesar'!A2029&gt;0,'XML a procesar'!A2029,"")</f>
        <v/>
      </c>
      <c r="B2030" s="7">
        <f t="shared" si="352"/>
        <v>0</v>
      </c>
      <c r="C2030" s="1">
        <f t="shared" si="353"/>
        <v>0</v>
      </c>
      <c r="D2030" s="1">
        <f t="shared" si="354"/>
        <v>0</v>
      </c>
      <c r="E2030" s="1">
        <f t="shared" si="355"/>
        <v>0</v>
      </c>
      <c r="F2030" s="1" t="str">
        <f t="shared" ca="1" si="356"/>
        <v/>
      </c>
      <c r="G2030" s="1">
        <f t="shared" ca="1" si="357"/>
        <v>0</v>
      </c>
      <c r="H2030" s="1">
        <f ca="1">IF(AND(G2029&gt;0,G2030&gt;G2029,NOT(ISERROR(MATCH(G2029,D:D,0)))),H2029+1,H2029)</f>
        <v>0</v>
      </c>
      <c r="I2030" s="1">
        <f t="shared" ca="1" si="358"/>
        <v>0</v>
      </c>
      <c r="J2030" s="7" t="str">
        <f t="shared" ca="1" si="359"/>
        <v/>
      </c>
      <c r="K2030" s="1" t="str">
        <f ca="1">IF(J2030="Linea_para_MAIL_creada_por_LuXML",IF(ISERROR(MATCH(INDIRECT(ADDRESS(ROW()-G2030,7)),D:D,0)),J2030,INDIRECT(ADDRESS(MATCH(INDIRECT(ADDRESS(ROW()-G2030,7)),D:D,0),1))),J2030)</f>
        <v/>
      </c>
      <c r="L2030" s="7">
        <f t="shared" ca="1" si="360"/>
        <v>0</v>
      </c>
      <c r="M2030" s="7" t="str">
        <f t="shared" ca="1" si="361"/>
        <v/>
      </c>
      <c r="N2030" s="7">
        <f t="shared" ca="1" si="362"/>
        <v>0</v>
      </c>
      <c r="O2030" s="9" t="str">
        <f ca="1">IF(N2030&gt;-1,INDIRECT(ADDRESS(ROW(),13)),IF(N2030&lt;N2029,CONCATENATE("&lt;page-count count=",CHAR(34),1+LARGE(N:N,1)-LARGE(N:N,2),CHAR(34),"/&gt;"),INDIRECT(ADDRESS(ROW()-1,13))))</f>
        <v/>
      </c>
      <c r="P2030" s="1">
        <f>IF(ROW()&lt;$S$4+2,IF('XML a procesar'!A2029="",P2029,IF(MID('XML a procesar'!A2029,1,1)="&lt;",P2029,P2029+1)),P2029)</f>
        <v>1</v>
      </c>
    </row>
    <row r="2031" spans="1:16" x14ac:dyDescent="0.25">
      <c r="A2031" s="1" t="str">
        <f>IF('XML a procesar'!A2030&gt;0,'XML a procesar'!A2030,"")</f>
        <v/>
      </c>
      <c r="B2031" s="7">
        <f t="shared" si="352"/>
        <v>0</v>
      </c>
      <c r="C2031" s="1">
        <f t="shared" si="353"/>
        <v>0</v>
      </c>
      <c r="D2031" s="1">
        <f t="shared" si="354"/>
        <v>0</v>
      </c>
      <c r="E2031" s="1">
        <f t="shared" si="355"/>
        <v>0</v>
      </c>
      <c r="F2031" s="1" t="str">
        <f t="shared" ca="1" si="356"/>
        <v/>
      </c>
      <c r="G2031" s="1">
        <f t="shared" ca="1" si="357"/>
        <v>0</v>
      </c>
      <c r="H2031" s="1">
        <f ca="1">IF(AND(G2030&gt;0,G2031&gt;G2030,NOT(ISERROR(MATCH(G2030,D:D,0)))),H2030+1,H2030)</f>
        <v>0</v>
      </c>
      <c r="I2031" s="1">
        <f t="shared" ca="1" si="358"/>
        <v>0</v>
      </c>
      <c r="J2031" s="7" t="str">
        <f t="shared" ca="1" si="359"/>
        <v/>
      </c>
      <c r="K2031" s="1" t="str">
        <f ca="1">IF(J2031="Linea_para_MAIL_creada_por_LuXML",IF(ISERROR(MATCH(INDIRECT(ADDRESS(ROW()-G2031,7)),D:D,0)),J2031,INDIRECT(ADDRESS(MATCH(INDIRECT(ADDRESS(ROW()-G2031,7)),D:D,0),1))),J2031)</f>
        <v/>
      </c>
      <c r="L2031" s="7">
        <f t="shared" ca="1" si="360"/>
        <v>0</v>
      </c>
      <c r="M2031" s="7" t="str">
        <f t="shared" ca="1" si="361"/>
        <v/>
      </c>
      <c r="N2031" s="7">
        <f t="shared" ca="1" si="362"/>
        <v>0</v>
      </c>
      <c r="O2031" s="9" t="str">
        <f ca="1">IF(N2031&gt;-1,INDIRECT(ADDRESS(ROW(),13)),IF(N2031&lt;N2030,CONCATENATE("&lt;page-count count=",CHAR(34),1+LARGE(N:N,1)-LARGE(N:N,2),CHAR(34),"/&gt;"),INDIRECT(ADDRESS(ROW()-1,13))))</f>
        <v/>
      </c>
      <c r="P2031" s="1">
        <f>IF(ROW()&lt;$S$4+2,IF('XML a procesar'!A2030="",P2030,IF(MID('XML a procesar'!A2030,1,1)="&lt;",P2030,P2030+1)),P2030)</f>
        <v>1</v>
      </c>
    </row>
    <row r="2032" spans="1:16" x14ac:dyDescent="0.25">
      <c r="A2032" s="1" t="str">
        <f>IF('XML a procesar'!A2031&gt;0,'XML a procesar'!A2031,"")</f>
        <v/>
      </c>
      <c r="B2032" s="7">
        <f t="shared" si="352"/>
        <v>0</v>
      </c>
      <c r="C2032" s="1">
        <f t="shared" si="353"/>
        <v>0</v>
      </c>
      <c r="D2032" s="1">
        <f t="shared" si="354"/>
        <v>0</v>
      </c>
      <c r="E2032" s="1">
        <f t="shared" si="355"/>
        <v>0</v>
      </c>
      <c r="F2032" s="1" t="str">
        <f t="shared" ca="1" si="356"/>
        <v/>
      </c>
      <c r="G2032" s="1">
        <f t="shared" ca="1" si="357"/>
        <v>0</v>
      </c>
      <c r="H2032" s="1">
        <f ca="1">IF(AND(G2031&gt;0,G2032&gt;G2031,NOT(ISERROR(MATCH(G2031,D:D,0)))),H2031+1,H2031)</f>
        <v>0</v>
      </c>
      <c r="I2032" s="1">
        <f t="shared" ca="1" si="358"/>
        <v>0</v>
      </c>
      <c r="J2032" s="7" t="str">
        <f t="shared" ca="1" si="359"/>
        <v/>
      </c>
      <c r="K2032" s="1" t="str">
        <f ca="1">IF(J2032="Linea_para_MAIL_creada_por_LuXML",IF(ISERROR(MATCH(INDIRECT(ADDRESS(ROW()-G2032,7)),D:D,0)),J2032,INDIRECT(ADDRESS(MATCH(INDIRECT(ADDRESS(ROW()-G2032,7)),D:D,0),1))),J2032)</f>
        <v/>
      </c>
      <c r="L2032" s="7">
        <f t="shared" ca="1" si="360"/>
        <v>0</v>
      </c>
      <c r="M2032" s="7" t="str">
        <f t="shared" ca="1" si="361"/>
        <v/>
      </c>
      <c r="N2032" s="7">
        <f t="shared" ca="1" si="362"/>
        <v>0</v>
      </c>
      <c r="O2032" s="9" t="str">
        <f ca="1">IF(N2032&gt;-1,INDIRECT(ADDRESS(ROW(),13)),IF(N2032&lt;N2031,CONCATENATE("&lt;page-count count=",CHAR(34),1+LARGE(N:N,1)-LARGE(N:N,2),CHAR(34),"/&gt;"),INDIRECT(ADDRESS(ROW()-1,13))))</f>
        <v/>
      </c>
      <c r="P2032" s="1">
        <f>IF(ROW()&lt;$S$4+2,IF('XML a procesar'!A2031="",P2031,IF(MID('XML a procesar'!A2031,1,1)="&lt;",P2031,P2031+1)),P2031)</f>
        <v>1</v>
      </c>
    </row>
    <row r="2033" spans="1:16" x14ac:dyDescent="0.25">
      <c r="A2033" s="1" t="str">
        <f>IF('XML a procesar'!A2032&gt;0,'XML a procesar'!A2032,"")</f>
        <v/>
      </c>
      <c r="B2033" s="7">
        <f t="shared" si="352"/>
        <v>0</v>
      </c>
      <c r="C2033" s="1">
        <f t="shared" si="353"/>
        <v>0</v>
      </c>
      <c r="D2033" s="1">
        <f t="shared" si="354"/>
        <v>0</v>
      </c>
      <c r="E2033" s="1">
        <f t="shared" si="355"/>
        <v>0</v>
      </c>
      <c r="F2033" s="1" t="str">
        <f t="shared" ca="1" si="356"/>
        <v/>
      </c>
      <c r="G2033" s="1">
        <f t="shared" ca="1" si="357"/>
        <v>0</v>
      </c>
      <c r="H2033" s="1">
        <f ca="1">IF(AND(G2032&gt;0,G2033&gt;G2032,NOT(ISERROR(MATCH(G2032,D:D,0)))),H2032+1,H2032)</f>
        <v>0</v>
      </c>
      <c r="I2033" s="1">
        <f t="shared" ca="1" si="358"/>
        <v>0</v>
      </c>
      <c r="J2033" s="7" t="str">
        <f t="shared" ca="1" si="359"/>
        <v/>
      </c>
      <c r="K2033" s="1" t="str">
        <f ca="1">IF(J2033="Linea_para_MAIL_creada_por_LuXML",IF(ISERROR(MATCH(INDIRECT(ADDRESS(ROW()-G2033,7)),D:D,0)),J2033,INDIRECT(ADDRESS(MATCH(INDIRECT(ADDRESS(ROW()-G2033,7)),D:D,0),1))),J2033)</f>
        <v/>
      </c>
      <c r="L2033" s="7">
        <f t="shared" ca="1" si="360"/>
        <v>0</v>
      </c>
      <c r="M2033" s="7" t="str">
        <f t="shared" ca="1" si="361"/>
        <v/>
      </c>
      <c r="N2033" s="7">
        <f t="shared" ca="1" si="362"/>
        <v>0</v>
      </c>
      <c r="O2033" s="9" t="str">
        <f ca="1">IF(N2033&gt;-1,INDIRECT(ADDRESS(ROW(),13)),IF(N2033&lt;N2032,CONCATENATE("&lt;page-count count=",CHAR(34),1+LARGE(N:N,1)-LARGE(N:N,2),CHAR(34),"/&gt;"),INDIRECT(ADDRESS(ROW()-1,13))))</f>
        <v/>
      </c>
      <c r="P2033" s="1">
        <f>IF(ROW()&lt;$S$4+2,IF('XML a procesar'!A2032="",P2032,IF(MID('XML a procesar'!A2032,1,1)="&lt;",P2032,P2032+1)),P2032)</f>
        <v>1</v>
      </c>
    </row>
    <row r="2034" spans="1:16" x14ac:dyDescent="0.25">
      <c r="A2034" s="1" t="str">
        <f>IF('XML a procesar'!A2033&gt;0,'XML a procesar'!A2033,"")</f>
        <v/>
      </c>
      <c r="B2034" s="7">
        <f t="shared" si="352"/>
        <v>0</v>
      </c>
      <c r="C2034" s="1">
        <f t="shared" si="353"/>
        <v>0</v>
      </c>
      <c r="D2034" s="1">
        <f t="shared" si="354"/>
        <v>0</v>
      </c>
      <c r="E2034" s="1">
        <f t="shared" si="355"/>
        <v>0</v>
      </c>
      <c r="F2034" s="1" t="str">
        <f t="shared" ca="1" si="356"/>
        <v/>
      </c>
      <c r="G2034" s="1">
        <f t="shared" ca="1" si="357"/>
        <v>0</v>
      </c>
      <c r="H2034" s="1">
        <f ca="1">IF(AND(G2033&gt;0,G2034&gt;G2033,NOT(ISERROR(MATCH(G2033,D:D,0)))),H2033+1,H2033)</f>
        <v>0</v>
      </c>
      <c r="I2034" s="1">
        <f t="shared" ca="1" si="358"/>
        <v>0</v>
      </c>
      <c r="J2034" s="7" t="str">
        <f t="shared" ca="1" si="359"/>
        <v/>
      </c>
      <c r="K2034" s="1" t="str">
        <f ca="1">IF(J2034="Linea_para_MAIL_creada_por_LuXML",IF(ISERROR(MATCH(INDIRECT(ADDRESS(ROW()-G2034,7)),D:D,0)),J2034,INDIRECT(ADDRESS(MATCH(INDIRECT(ADDRESS(ROW()-G2034,7)),D:D,0),1))),J2034)</f>
        <v/>
      </c>
      <c r="L2034" s="7">
        <f t="shared" ca="1" si="360"/>
        <v>0</v>
      </c>
      <c r="M2034" s="7" t="str">
        <f t="shared" ca="1" si="361"/>
        <v/>
      </c>
      <c r="N2034" s="7">
        <f t="shared" ca="1" si="362"/>
        <v>0</v>
      </c>
      <c r="O2034" s="9" t="str">
        <f ca="1">IF(N2034&gt;-1,INDIRECT(ADDRESS(ROW(),13)),IF(N2034&lt;N2033,CONCATENATE("&lt;page-count count=",CHAR(34),1+LARGE(N:N,1)-LARGE(N:N,2),CHAR(34),"/&gt;"),INDIRECT(ADDRESS(ROW()-1,13))))</f>
        <v/>
      </c>
      <c r="P2034" s="1">
        <f>IF(ROW()&lt;$S$4+2,IF('XML a procesar'!A2033="",P2033,IF(MID('XML a procesar'!A2033,1,1)="&lt;",P2033,P2033+1)),P2033)</f>
        <v>1</v>
      </c>
    </row>
    <row r="2035" spans="1:16" x14ac:dyDescent="0.25">
      <c r="A2035" s="1" t="str">
        <f>IF('XML a procesar'!A2034&gt;0,'XML a procesar'!A2034,"")</f>
        <v/>
      </c>
      <c r="B2035" s="7">
        <f t="shared" si="352"/>
        <v>0</v>
      </c>
      <c r="C2035" s="1">
        <f t="shared" si="353"/>
        <v>0</v>
      </c>
      <c r="D2035" s="1">
        <f t="shared" si="354"/>
        <v>0</v>
      </c>
      <c r="E2035" s="1">
        <f t="shared" si="355"/>
        <v>0</v>
      </c>
      <c r="F2035" s="1" t="str">
        <f t="shared" ca="1" si="356"/>
        <v/>
      </c>
      <c r="G2035" s="1">
        <f t="shared" ca="1" si="357"/>
        <v>0</v>
      </c>
      <c r="H2035" s="1">
        <f ca="1">IF(AND(G2034&gt;0,G2035&gt;G2034,NOT(ISERROR(MATCH(G2034,D:D,0)))),H2034+1,H2034)</f>
        <v>0</v>
      </c>
      <c r="I2035" s="1">
        <f t="shared" ca="1" si="358"/>
        <v>0</v>
      </c>
      <c r="J2035" s="7" t="str">
        <f t="shared" ca="1" si="359"/>
        <v/>
      </c>
      <c r="K2035" s="1" t="str">
        <f ca="1">IF(J2035="Linea_para_MAIL_creada_por_LuXML",IF(ISERROR(MATCH(INDIRECT(ADDRESS(ROW()-G2035,7)),D:D,0)),J2035,INDIRECT(ADDRESS(MATCH(INDIRECT(ADDRESS(ROW()-G2035,7)),D:D,0),1))),J2035)</f>
        <v/>
      </c>
      <c r="L2035" s="7">
        <f t="shared" ca="1" si="360"/>
        <v>0</v>
      </c>
      <c r="M2035" s="7" t="str">
        <f t="shared" ca="1" si="361"/>
        <v/>
      </c>
      <c r="N2035" s="7">
        <f t="shared" ca="1" si="362"/>
        <v>0</v>
      </c>
      <c r="O2035" s="9" t="str">
        <f ca="1">IF(N2035&gt;-1,INDIRECT(ADDRESS(ROW(),13)),IF(N2035&lt;N2034,CONCATENATE("&lt;page-count count=",CHAR(34),1+LARGE(N:N,1)-LARGE(N:N,2),CHAR(34),"/&gt;"),INDIRECT(ADDRESS(ROW()-1,13))))</f>
        <v/>
      </c>
      <c r="P2035" s="1">
        <f>IF(ROW()&lt;$S$4+2,IF('XML a procesar'!A2034="",P2034,IF(MID('XML a procesar'!A2034,1,1)="&lt;",P2034,P2034+1)),P2034)</f>
        <v>1</v>
      </c>
    </row>
    <row r="2036" spans="1:16" x14ac:dyDescent="0.25">
      <c r="A2036" s="1" t="str">
        <f>IF('XML a procesar'!A2035&gt;0,'XML a procesar'!A2035,"")</f>
        <v/>
      </c>
      <c r="B2036" s="7">
        <f t="shared" si="352"/>
        <v>0</v>
      </c>
      <c r="C2036" s="1">
        <f t="shared" si="353"/>
        <v>0</v>
      </c>
      <c r="D2036" s="1">
        <f t="shared" si="354"/>
        <v>0</v>
      </c>
      <c r="E2036" s="1">
        <f t="shared" si="355"/>
        <v>0</v>
      </c>
      <c r="F2036" s="1" t="str">
        <f t="shared" ca="1" si="356"/>
        <v/>
      </c>
      <c r="G2036" s="1">
        <f t="shared" ca="1" si="357"/>
        <v>0</v>
      </c>
      <c r="H2036" s="1">
        <f ca="1">IF(AND(G2035&gt;0,G2036&gt;G2035,NOT(ISERROR(MATCH(G2035,D:D,0)))),H2035+1,H2035)</f>
        <v>0</v>
      </c>
      <c r="I2036" s="1">
        <f t="shared" ca="1" si="358"/>
        <v>0</v>
      </c>
      <c r="J2036" s="7" t="str">
        <f t="shared" ca="1" si="359"/>
        <v/>
      </c>
      <c r="K2036" s="1" t="str">
        <f ca="1">IF(J2036="Linea_para_MAIL_creada_por_LuXML",IF(ISERROR(MATCH(INDIRECT(ADDRESS(ROW()-G2036,7)),D:D,0)),J2036,INDIRECT(ADDRESS(MATCH(INDIRECT(ADDRESS(ROW()-G2036,7)),D:D,0),1))),J2036)</f>
        <v/>
      </c>
      <c r="L2036" s="7">
        <f t="shared" ca="1" si="360"/>
        <v>0</v>
      </c>
      <c r="M2036" s="7" t="str">
        <f t="shared" ca="1" si="361"/>
        <v/>
      </c>
      <c r="N2036" s="7">
        <f t="shared" ca="1" si="362"/>
        <v>0</v>
      </c>
      <c r="O2036" s="9" t="str">
        <f ca="1">IF(N2036&gt;-1,INDIRECT(ADDRESS(ROW(),13)),IF(N2036&lt;N2035,CONCATENATE("&lt;page-count count=",CHAR(34),1+LARGE(N:N,1)-LARGE(N:N,2),CHAR(34),"/&gt;"),INDIRECT(ADDRESS(ROW()-1,13))))</f>
        <v/>
      </c>
      <c r="P2036" s="1">
        <f>IF(ROW()&lt;$S$4+2,IF('XML a procesar'!A2035="",P2035,IF(MID('XML a procesar'!A2035,1,1)="&lt;",P2035,P2035+1)),P2035)</f>
        <v>1</v>
      </c>
    </row>
    <row r="2037" spans="1:16" x14ac:dyDescent="0.25">
      <c r="A2037" s="1" t="str">
        <f>IF('XML a procesar'!A2036&gt;0,'XML a procesar'!A2036,"")</f>
        <v/>
      </c>
      <c r="B2037" s="7">
        <f t="shared" si="352"/>
        <v>0</v>
      </c>
      <c r="C2037" s="1">
        <f t="shared" si="353"/>
        <v>0</v>
      </c>
      <c r="D2037" s="1">
        <f t="shared" si="354"/>
        <v>0</v>
      </c>
      <c r="E2037" s="1">
        <f t="shared" si="355"/>
        <v>0</v>
      </c>
      <c r="F2037" s="1" t="str">
        <f t="shared" ca="1" si="356"/>
        <v/>
      </c>
      <c r="G2037" s="1">
        <f t="shared" ca="1" si="357"/>
        <v>0</v>
      </c>
      <c r="H2037" s="1">
        <f ca="1">IF(AND(G2036&gt;0,G2037&gt;G2036,NOT(ISERROR(MATCH(G2036,D:D,0)))),H2036+1,H2036)</f>
        <v>0</v>
      </c>
      <c r="I2037" s="1">
        <f t="shared" ca="1" si="358"/>
        <v>0</v>
      </c>
      <c r="J2037" s="7" t="str">
        <f t="shared" ca="1" si="359"/>
        <v/>
      </c>
      <c r="K2037" s="1" t="str">
        <f ca="1">IF(J2037="Linea_para_MAIL_creada_por_LuXML",IF(ISERROR(MATCH(INDIRECT(ADDRESS(ROW()-G2037,7)),D:D,0)),J2037,INDIRECT(ADDRESS(MATCH(INDIRECT(ADDRESS(ROW()-G2037,7)),D:D,0),1))),J2037)</f>
        <v/>
      </c>
      <c r="L2037" s="7">
        <f t="shared" ca="1" si="360"/>
        <v>0</v>
      </c>
      <c r="M2037" s="7" t="str">
        <f t="shared" ca="1" si="361"/>
        <v/>
      </c>
      <c r="N2037" s="7">
        <f t="shared" ca="1" si="362"/>
        <v>0</v>
      </c>
      <c r="O2037" s="9" t="str">
        <f ca="1">IF(N2037&gt;-1,INDIRECT(ADDRESS(ROW(),13)),IF(N2037&lt;N2036,CONCATENATE("&lt;page-count count=",CHAR(34),1+LARGE(N:N,1)-LARGE(N:N,2),CHAR(34),"/&gt;"),INDIRECT(ADDRESS(ROW()-1,13))))</f>
        <v/>
      </c>
      <c r="P2037" s="1">
        <f>IF(ROW()&lt;$S$4+2,IF('XML a procesar'!A2036="",P2036,IF(MID('XML a procesar'!A2036,1,1)="&lt;",P2036,P2036+1)),P2036)</f>
        <v>1</v>
      </c>
    </row>
    <row r="2038" spans="1:16" x14ac:dyDescent="0.25">
      <c r="A2038" s="1" t="str">
        <f>IF('XML a procesar'!A2037&gt;0,'XML a procesar'!A2037,"")</f>
        <v/>
      </c>
      <c r="B2038" s="7">
        <f t="shared" si="352"/>
        <v>0</v>
      </c>
      <c r="C2038" s="1">
        <f t="shared" si="353"/>
        <v>0</v>
      </c>
      <c r="D2038" s="1">
        <f t="shared" si="354"/>
        <v>0</v>
      </c>
      <c r="E2038" s="1">
        <f t="shared" si="355"/>
        <v>0</v>
      </c>
      <c r="F2038" s="1" t="str">
        <f t="shared" ca="1" si="356"/>
        <v/>
      </c>
      <c r="G2038" s="1">
        <f t="shared" ca="1" si="357"/>
        <v>0</v>
      </c>
      <c r="H2038" s="1">
        <f ca="1">IF(AND(G2037&gt;0,G2038&gt;G2037,NOT(ISERROR(MATCH(G2037,D:D,0)))),H2037+1,H2037)</f>
        <v>0</v>
      </c>
      <c r="I2038" s="1">
        <f t="shared" ca="1" si="358"/>
        <v>0</v>
      </c>
      <c r="J2038" s="7" t="str">
        <f t="shared" ca="1" si="359"/>
        <v/>
      </c>
      <c r="K2038" s="1" t="str">
        <f ca="1">IF(J2038="Linea_para_MAIL_creada_por_LuXML",IF(ISERROR(MATCH(INDIRECT(ADDRESS(ROW()-G2038,7)),D:D,0)),J2038,INDIRECT(ADDRESS(MATCH(INDIRECT(ADDRESS(ROW()-G2038,7)),D:D,0),1))),J2038)</f>
        <v/>
      </c>
      <c r="L2038" s="7">
        <f t="shared" ca="1" si="360"/>
        <v>0</v>
      </c>
      <c r="M2038" s="7" t="str">
        <f t="shared" ca="1" si="361"/>
        <v/>
      </c>
      <c r="N2038" s="7">
        <f t="shared" ca="1" si="362"/>
        <v>0</v>
      </c>
      <c r="O2038" s="9" t="str">
        <f ca="1">IF(N2038&gt;-1,INDIRECT(ADDRESS(ROW(),13)),IF(N2038&lt;N2037,CONCATENATE("&lt;page-count count=",CHAR(34),1+LARGE(N:N,1)-LARGE(N:N,2),CHAR(34),"/&gt;"),INDIRECT(ADDRESS(ROW()-1,13))))</f>
        <v/>
      </c>
      <c r="P2038" s="1">
        <f>IF(ROW()&lt;$S$4+2,IF('XML a procesar'!A2037="",P2037,IF(MID('XML a procesar'!A2037,1,1)="&lt;",P2037,P2037+1)),P2037)</f>
        <v>1</v>
      </c>
    </row>
    <row r="2039" spans="1:16" x14ac:dyDescent="0.25">
      <c r="A2039" s="1" t="str">
        <f>IF('XML a procesar'!A2038&gt;0,'XML a procesar'!A2038,"")</f>
        <v/>
      </c>
      <c r="B2039" s="7">
        <f t="shared" si="352"/>
        <v>0</v>
      </c>
      <c r="C2039" s="1">
        <f t="shared" si="353"/>
        <v>0</v>
      </c>
      <c r="D2039" s="1">
        <f t="shared" si="354"/>
        <v>0</v>
      </c>
      <c r="E2039" s="1">
        <f t="shared" si="355"/>
        <v>0</v>
      </c>
      <c r="F2039" s="1" t="str">
        <f t="shared" ca="1" si="356"/>
        <v/>
      </c>
      <c r="G2039" s="1">
        <f t="shared" ca="1" si="357"/>
        <v>0</v>
      </c>
      <c r="H2039" s="1">
        <f ca="1">IF(AND(G2038&gt;0,G2039&gt;G2038,NOT(ISERROR(MATCH(G2038,D:D,0)))),H2038+1,H2038)</f>
        <v>0</v>
      </c>
      <c r="I2039" s="1">
        <f t="shared" ca="1" si="358"/>
        <v>0</v>
      </c>
      <c r="J2039" s="7" t="str">
        <f t="shared" ca="1" si="359"/>
        <v/>
      </c>
      <c r="K2039" s="1" t="str">
        <f ca="1">IF(J2039="Linea_para_MAIL_creada_por_LuXML",IF(ISERROR(MATCH(INDIRECT(ADDRESS(ROW()-G2039,7)),D:D,0)),J2039,INDIRECT(ADDRESS(MATCH(INDIRECT(ADDRESS(ROW()-G2039,7)),D:D,0),1))),J2039)</f>
        <v/>
      </c>
      <c r="L2039" s="7">
        <f t="shared" ca="1" si="360"/>
        <v>0</v>
      </c>
      <c r="M2039" s="7" t="str">
        <f t="shared" ca="1" si="361"/>
        <v/>
      </c>
      <c r="N2039" s="7">
        <f t="shared" ca="1" si="362"/>
        <v>0</v>
      </c>
      <c r="O2039" s="9" t="str">
        <f ca="1">IF(N2039&gt;-1,INDIRECT(ADDRESS(ROW(),13)),IF(N2039&lt;N2038,CONCATENATE("&lt;page-count count=",CHAR(34),1+LARGE(N:N,1)-LARGE(N:N,2),CHAR(34),"/&gt;"),INDIRECT(ADDRESS(ROW()-1,13))))</f>
        <v/>
      </c>
      <c r="P2039" s="1">
        <f>IF(ROW()&lt;$S$4+2,IF('XML a procesar'!A2038="",P2038,IF(MID('XML a procesar'!A2038,1,1)="&lt;",P2038,P2038+1)),P2038)</f>
        <v>1</v>
      </c>
    </row>
    <row r="2040" spans="1:16" x14ac:dyDescent="0.25">
      <c r="A2040" s="1" t="str">
        <f>IF('XML a procesar'!A2039&gt;0,'XML a procesar'!A2039,"")</f>
        <v/>
      </c>
      <c r="B2040" s="7">
        <f t="shared" si="352"/>
        <v>0</v>
      </c>
      <c r="C2040" s="1">
        <f t="shared" si="353"/>
        <v>0</v>
      </c>
      <c r="D2040" s="1">
        <f t="shared" si="354"/>
        <v>0</v>
      </c>
      <c r="E2040" s="1">
        <f t="shared" si="355"/>
        <v>0</v>
      </c>
      <c r="F2040" s="1" t="str">
        <f t="shared" ca="1" si="356"/>
        <v/>
      </c>
      <c r="G2040" s="1">
        <f t="shared" ca="1" si="357"/>
        <v>0</v>
      </c>
      <c r="H2040" s="1">
        <f ca="1">IF(AND(G2039&gt;0,G2040&gt;G2039,NOT(ISERROR(MATCH(G2039,D:D,0)))),H2039+1,H2039)</f>
        <v>0</v>
      </c>
      <c r="I2040" s="1">
        <f t="shared" ca="1" si="358"/>
        <v>0</v>
      </c>
      <c r="J2040" s="7" t="str">
        <f t="shared" ca="1" si="359"/>
        <v/>
      </c>
      <c r="K2040" s="1" t="str">
        <f ca="1">IF(J2040="Linea_para_MAIL_creada_por_LuXML",IF(ISERROR(MATCH(INDIRECT(ADDRESS(ROW()-G2040,7)),D:D,0)),J2040,INDIRECT(ADDRESS(MATCH(INDIRECT(ADDRESS(ROW()-G2040,7)),D:D,0),1))),J2040)</f>
        <v/>
      </c>
      <c r="L2040" s="7">
        <f t="shared" ca="1" si="360"/>
        <v>0</v>
      </c>
      <c r="M2040" s="7" t="str">
        <f t="shared" ca="1" si="361"/>
        <v/>
      </c>
      <c r="N2040" s="7">
        <f t="shared" ca="1" si="362"/>
        <v>0</v>
      </c>
      <c r="O2040" s="9" t="str">
        <f ca="1">IF(N2040&gt;-1,INDIRECT(ADDRESS(ROW(),13)),IF(N2040&lt;N2039,CONCATENATE("&lt;page-count count=",CHAR(34),1+LARGE(N:N,1)-LARGE(N:N,2),CHAR(34),"/&gt;"),INDIRECT(ADDRESS(ROW()-1,13))))</f>
        <v/>
      </c>
      <c r="P2040" s="1">
        <f>IF(ROW()&lt;$S$4+2,IF('XML a procesar'!A2039="",P2039,IF(MID('XML a procesar'!A2039,1,1)="&lt;",P2039,P2039+1)),P2039)</f>
        <v>1</v>
      </c>
    </row>
    <row r="2041" spans="1:16" x14ac:dyDescent="0.25">
      <c r="A2041" s="1" t="str">
        <f>IF('XML a procesar'!A2040&gt;0,'XML a procesar'!A2040,"")</f>
        <v/>
      </c>
      <c r="B2041" s="7">
        <f t="shared" si="352"/>
        <v>0</v>
      </c>
      <c r="C2041" s="1">
        <f t="shared" si="353"/>
        <v>0</v>
      </c>
      <c r="D2041" s="1">
        <f t="shared" si="354"/>
        <v>0</v>
      </c>
      <c r="E2041" s="1">
        <f t="shared" si="355"/>
        <v>0</v>
      </c>
      <c r="F2041" s="1" t="str">
        <f t="shared" ca="1" si="356"/>
        <v/>
      </c>
      <c r="G2041" s="1">
        <f t="shared" ca="1" si="357"/>
        <v>0</v>
      </c>
      <c r="H2041" s="1">
        <f ca="1">IF(AND(G2040&gt;0,G2041&gt;G2040,NOT(ISERROR(MATCH(G2040,D:D,0)))),H2040+1,H2040)</f>
        <v>0</v>
      </c>
      <c r="I2041" s="1">
        <f t="shared" ca="1" si="358"/>
        <v>0</v>
      </c>
      <c r="J2041" s="7" t="str">
        <f t="shared" ca="1" si="359"/>
        <v/>
      </c>
      <c r="K2041" s="1" t="str">
        <f ca="1">IF(J2041="Linea_para_MAIL_creada_por_LuXML",IF(ISERROR(MATCH(INDIRECT(ADDRESS(ROW()-G2041,7)),D:D,0)),J2041,INDIRECT(ADDRESS(MATCH(INDIRECT(ADDRESS(ROW()-G2041,7)),D:D,0),1))),J2041)</f>
        <v/>
      </c>
      <c r="L2041" s="7">
        <f t="shared" ca="1" si="360"/>
        <v>0</v>
      </c>
      <c r="M2041" s="7" t="str">
        <f t="shared" ca="1" si="361"/>
        <v/>
      </c>
      <c r="N2041" s="7">
        <f t="shared" ca="1" si="362"/>
        <v>0</v>
      </c>
      <c r="O2041" s="9" t="str">
        <f ca="1">IF(N2041&gt;-1,INDIRECT(ADDRESS(ROW(),13)),IF(N2041&lt;N2040,CONCATENATE("&lt;page-count count=",CHAR(34),1+LARGE(N:N,1)-LARGE(N:N,2),CHAR(34),"/&gt;"),INDIRECT(ADDRESS(ROW()-1,13))))</f>
        <v/>
      </c>
      <c r="P2041" s="1">
        <f>IF(ROW()&lt;$S$4+2,IF('XML a procesar'!A2040="",P2040,IF(MID('XML a procesar'!A2040,1,1)="&lt;",P2040,P2040+1)),P2040)</f>
        <v>1</v>
      </c>
    </row>
    <row r="2042" spans="1:16" x14ac:dyDescent="0.25">
      <c r="A2042" s="1" t="str">
        <f>IF('XML a procesar'!A2041&gt;0,'XML a procesar'!A2041,"")</f>
        <v/>
      </c>
      <c r="B2042" s="7">
        <f t="shared" si="352"/>
        <v>0</v>
      </c>
      <c r="C2042" s="1">
        <f t="shared" si="353"/>
        <v>0</v>
      </c>
      <c r="D2042" s="1">
        <f t="shared" si="354"/>
        <v>0</v>
      </c>
      <c r="E2042" s="1">
        <f t="shared" si="355"/>
        <v>0</v>
      </c>
      <c r="F2042" s="1" t="str">
        <f t="shared" ca="1" si="356"/>
        <v/>
      </c>
      <c r="G2042" s="1">
        <f t="shared" ca="1" si="357"/>
        <v>0</v>
      </c>
      <c r="H2042" s="1">
        <f ca="1">IF(AND(G2041&gt;0,G2042&gt;G2041,NOT(ISERROR(MATCH(G2041,D:D,0)))),H2041+1,H2041)</f>
        <v>0</v>
      </c>
      <c r="I2042" s="1">
        <f t="shared" ca="1" si="358"/>
        <v>0</v>
      </c>
      <c r="J2042" s="7" t="str">
        <f t="shared" ca="1" si="359"/>
        <v/>
      </c>
      <c r="K2042" s="1" t="str">
        <f ca="1">IF(J2042="Linea_para_MAIL_creada_por_LuXML",IF(ISERROR(MATCH(INDIRECT(ADDRESS(ROW()-G2042,7)),D:D,0)),J2042,INDIRECT(ADDRESS(MATCH(INDIRECT(ADDRESS(ROW()-G2042,7)),D:D,0),1))),J2042)</f>
        <v/>
      </c>
      <c r="L2042" s="7">
        <f t="shared" ca="1" si="360"/>
        <v>0</v>
      </c>
      <c r="M2042" s="7" t="str">
        <f t="shared" ca="1" si="361"/>
        <v/>
      </c>
      <c r="N2042" s="7">
        <f t="shared" ca="1" si="362"/>
        <v>0</v>
      </c>
      <c r="O2042" s="9" t="str">
        <f ca="1">IF(N2042&gt;-1,INDIRECT(ADDRESS(ROW(),13)),IF(N2042&lt;N2041,CONCATENATE("&lt;page-count count=",CHAR(34),1+LARGE(N:N,1)-LARGE(N:N,2),CHAR(34),"/&gt;"),INDIRECT(ADDRESS(ROW()-1,13))))</f>
        <v/>
      </c>
      <c r="P2042" s="1">
        <f>IF(ROW()&lt;$S$4+2,IF('XML a procesar'!A2041="",P2041,IF(MID('XML a procesar'!A2041,1,1)="&lt;",P2041,P2041+1)),P2041)</f>
        <v>1</v>
      </c>
    </row>
    <row r="2043" spans="1:16" x14ac:dyDescent="0.25">
      <c r="A2043" s="1" t="str">
        <f>IF('XML a procesar'!A2042&gt;0,'XML a procesar'!A2042,"")</f>
        <v/>
      </c>
      <c r="B2043" s="7">
        <f t="shared" si="352"/>
        <v>0</v>
      </c>
      <c r="C2043" s="1">
        <f t="shared" si="353"/>
        <v>0</v>
      </c>
      <c r="D2043" s="1">
        <f t="shared" si="354"/>
        <v>0</v>
      </c>
      <c r="E2043" s="1">
        <f t="shared" si="355"/>
        <v>0</v>
      </c>
      <c r="F2043" s="1" t="str">
        <f t="shared" ca="1" si="356"/>
        <v/>
      </c>
      <c r="G2043" s="1">
        <f t="shared" ca="1" si="357"/>
        <v>0</v>
      </c>
      <c r="H2043" s="1">
        <f ca="1">IF(AND(G2042&gt;0,G2043&gt;G2042,NOT(ISERROR(MATCH(G2042,D:D,0)))),H2042+1,H2042)</f>
        <v>0</v>
      </c>
      <c r="I2043" s="1">
        <f t="shared" ca="1" si="358"/>
        <v>0</v>
      </c>
      <c r="J2043" s="7" t="str">
        <f t="shared" ca="1" si="359"/>
        <v/>
      </c>
      <c r="K2043" s="1" t="str">
        <f ca="1">IF(J2043="Linea_para_MAIL_creada_por_LuXML",IF(ISERROR(MATCH(INDIRECT(ADDRESS(ROW()-G2043,7)),D:D,0)),J2043,INDIRECT(ADDRESS(MATCH(INDIRECT(ADDRESS(ROW()-G2043,7)),D:D,0),1))),J2043)</f>
        <v/>
      </c>
      <c r="L2043" s="7">
        <f t="shared" ca="1" si="360"/>
        <v>0</v>
      </c>
      <c r="M2043" s="7" t="str">
        <f t="shared" ca="1" si="361"/>
        <v/>
      </c>
      <c r="N2043" s="7">
        <f t="shared" ca="1" si="362"/>
        <v>0</v>
      </c>
      <c r="O2043" s="9" t="str">
        <f ca="1">IF(N2043&gt;-1,INDIRECT(ADDRESS(ROW(),13)),IF(N2043&lt;N2042,CONCATENATE("&lt;page-count count=",CHAR(34),1+LARGE(N:N,1)-LARGE(N:N,2),CHAR(34),"/&gt;"),INDIRECT(ADDRESS(ROW()-1,13))))</f>
        <v/>
      </c>
      <c r="P2043" s="1">
        <f>IF(ROW()&lt;$S$4+2,IF('XML a procesar'!A2042="",P2042,IF(MID('XML a procesar'!A2042,1,1)="&lt;",P2042,P2042+1)),P2042)</f>
        <v>1</v>
      </c>
    </row>
    <row r="2044" spans="1:16" x14ac:dyDescent="0.25">
      <c r="A2044" s="1" t="str">
        <f>IF('XML a procesar'!A2043&gt;0,'XML a procesar'!A2043,"")</f>
        <v/>
      </c>
      <c r="B2044" s="7">
        <f t="shared" si="352"/>
        <v>0</v>
      </c>
      <c r="C2044" s="1">
        <f t="shared" si="353"/>
        <v>0</v>
      </c>
      <c r="D2044" s="1">
        <f t="shared" si="354"/>
        <v>0</v>
      </c>
      <c r="E2044" s="1">
        <f t="shared" si="355"/>
        <v>0</v>
      </c>
      <c r="F2044" s="1" t="str">
        <f t="shared" ca="1" si="356"/>
        <v/>
      </c>
      <c r="G2044" s="1">
        <f t="shared" ca="1" si="357"/>
        <v>0</v>
      </c>
      <c r="H2044" s="1">
        <f ca="1">IF(AND(G2043&gt;0,G2044&gt;G2043,NOT(ISERROR(MATCH(G2043,D:D,0)))),H2043+1,H2043)</f>
        <v>0</v>
      </c>
      <c r="I2044" s="1">
        <f t="shared" ca="1" si="358"/>
        <v>0</v>
      </c>
      <c r="J2044" s="7" t="str">
        <f t="shared" ca="1" si="359"/>
        <v/>
      </c>
      <c r="K2044" s="1" t="str">
        <f ca="1">IF(J2044="Linea_para_MAIL_creada_por_LuXML",IF(ISERROR(MATCH(INDIRECT(ADDRESS(ROW()-G2044,7)),D:D,0)),J2044,INDIRECT(ADDRESS(MATCH(INDIRECT(ADDRESS(ROW()-G2044,7)),D:D,0),1))),J2044)</f>
        <v/>
      </c>
      <c r="L2044" s="7">
        <f t="shared" ca="1" si="360"/>
        <v>0</v>
      </c>
      <c r="M2044" s="7" t="str">
        <f t="shared" ca="1" si="361"/>
        <v/>
      </c>
      <c r="N2044" s="7">
        <f t="shared" ca="1" si="362"/>
        <v>0</v>
      </c>
      <c r="O2044" s="9" t="str">
        <f ca="1">IF(N2044&gt;-1,INDIRECT(ADDRESS(ROW(),13)),IF(N2044&lt;N2043,CONCATENATE("&lt;page-count count=",CHAR(34),1+LARGE(N:N,1)-LARGE(N:N,2),CHAR(34),"/&gt;"),INDIRECT(ADDRESS(ROW()-1,13))))</f>
        <v/>
      </c>
      <c r="P2044" s="1">
        <f>IF(ROW()&lt;$S$4+2,IF('XML a procesar'!A2043="",P2043,IF(MID('XML a procesar'!A2043,1,1)="&lt;",P2043,P2043+1)),P2043)</f>
        <v>1</v>
      </c>
    </row>
    <row r="2045" spans="1:16" x14ac:dyDescent="0.25">
      <c r="A2045" s="1" t="str">
        <f>IF('XML a procesar'!A2044&gt;0,'XML a procesar'!A2044,"")</f>
        <v/>
      </c>
      <c r="B2045" s="7">
        <f t="shared" si="352"/>
        <v>0</v>
      </c>
      <c r="C2045" s="1">
        <f t="shared" si="353"/>
        <v>0</v>
      </c>
      <c r="D2045" s="1">
        <f t="shared" si="354"/>
        <v>0</v>
      </c>
      <c r="E2045" s="1">
        <f t="shared" si="355"/>
        <v>0</v>
      </c>
      <c r="F2045" s="1" t="str">
        <f t="shared" ca="1" si="356"/>
        <v/>
      </c>
      <c r="G2045" s="1">
        <f t="shared" ca="1" si="357"/>
        <v>0</v>
      </c>
      <c r="H2045" s="1">
        <f ca="1">IF(AND(G2044&gt;0,G2045&gt;G2044,NOT(ISERROR(MATCH(G2044,D:D,0)))),H2044+1,H2044)</f>
        <v>0</v>
      </c>
      <c r="I2045" s="1">
        <f t="shared" ca="1" si="358"/>
        <v>0</v>
      </c>
      <c r="J2045" s="7" t="str">
        <f t="shared" ca="1" si="359"/>
        <v/>
      </c>
      <c r="K2045" s="1" t="str">
        <f ca="1">IF(J2045="Linea_para_MAIL_creada_por_LuXML",IF(ISERROR(MATCH(INDIRECT(ADDRESS(ROW()-G2045,7)),D:D,0)),J2045,INDIRECT(ADDRESS(MATCH(INDIRECT(ADDRESS(ROW()-G2045,7)),D:D,0),1))),J2045)</f>
        <v/>
      </c>
      <c r="L2045" s="7">
        <f t="shared" ca="1" si="360"/>
        <v>0</v>
      </c>
      <c r="M2045" s="7" t="str">
        <f t="shared" ca="1" si="361"/>
        <v/>
      </c>
      <c r="N2045" s="7">
        <f t="shared" ca="1" si="362"/>
        <v>0</v>
      </c>
      <c r="O2045" s="9" t="str">
        <f ca="1">IF(N2045&gt;-1,INDIRECT(ADDRESS(ROW(),13)),IF(N2045&lt;N2044,CONCATENATE("&lt;page-count count=",CHAR(34),1+LARGE(N:N,1)-LARGE(N:N,2),CHAR(34),"/&gt;"),INDIRECT(ADDRESS(ROW()-1,13))))</f>
        <v/>
      </c>
      <c r="P2045" s="1">
        <f>IF(ROW()&lt;$S$4+2,IF('XML a procesar'!A2044="",P2044,IF(MID('XML a procesar'!A2044,1,1)="&lt;",P2044,P2044+1)),P2044)</f>
        <v>1</v>
      </c>
    </row>
    <row r="2046" spans="1:16" x14ac:dyDescent="0.25">
      <c r="A2046" s="1" t="str">
        <f>IF('XML a procesar'!A2045&gt;0,'XML a procesar'!A2045,"")</f>
        <v/>
      </c>
      <c r="B2046" s="7">
        <f t="shared" si="352"/>
        <v>0</v>
      </c>
      <c r="C2046" s="1">
        <f t="shared" si="353"/>
        <v>0</v>
      </c>
      <c r="D2046" s="1">
        <f t="shared" si="354"/>
        <v>0</v>
      </c>
      <c r="E2046" s="1">
        <f t="shared" si="355"/>
        <v>0</v>
      </c>
      <c r="F2046" s="1" t="str">
        <f t="shared" ca="1" si="356"/>
        <v/>
      </c>
      <c r="G2046" s="1">
        <f t="shared" ca="1" si="357"/>
        <v>0</v>
      </c>
      <c r="H2046" s="1">
        <f ca="1">IF(AND(G2045&gt;0,G2046&gt;G2045,NOT(ISERROR(MATCH(G2045,D:D,0)))),H2045+1,H2045)</f>
        <v>0</v>
      </c>
      <c r="I2046" s="1">
        <f t="shared" ca="1" si="358"/>
        <v>0</v>
      </c>
      <c r="J2046" s="7" t="str">
        <f t="shared" ca="1" si="359"/>
        <v/>
      </c>
      <c r="K2046" s="1" t="str">
        <f ca="1">IF(J2046="Linea_para_MAIL_creada_por_LuXML",IF(ISERROR(MATCH(INDIRECT(ADDRESS(ROW()-G2046,7)),D:D,0)),J2046,INDIRECT(ADDRESS(MATCH(INDIRECT(ADDRESS(ROW()-G2046,7)),D:D,0),1))),J2046)</f>
        <v/>
      </c>
      <c r="L2046" s="7">
        <f t="shared" ca="1" si="360"/>
        <v>0</v>
      </c>
      <c r="M2046" s="7" t="str">
        <f t="shared" ca="1" si="361"/>
        <v/>
      </c>
      <c r="N2046" s="7">
        <f t="shared" ca="1" si="362"/>
        <v>0</v>
      </c>
      <c r="O2046" s="9" t="str">
        <f ca="1">IF(N2046&gt;-1,INDIRECT(ADDRESS(ROW(),13)),IF(N2046&lt;N2045,CONCATENATE("&lt;page-count count=",CHAR(34),1+LARGE(N:N,1)-LARGE(N:N,2),CHAR(34),"/&gt;"),INDIRECT(ADDRESS(ROW()-1,13))))</f>
        <v/>
      </c>
      <c r="P2046" s="1">
        <f>IF(ROW()&lt;$S$4+2,IF('XML a procesar'!A2045="",P2045,IF(MID('XML a procesar'!A2045,1,1)="&lt;",P2045,P2045+1)),P2045)</f>
        <v>1</v>
      </c>
    </row>
    <row r="2047" spans="1:16" x14ac:dyDescent="0.25">
      <c r="A2047" s="1" t="str">
        <f>IF('XML a procesar'!A2046&gt;0,'XML a procesar'!A2046,"")</f>
        <v/>
      </c>
      <c r="B2047" s="7">
        <f t="shared" si="352"/>
        <v>0</v>
      </c>
      <c r="C2047" s="1">
        <f t="shared" si="353"/>
        <v>0</v>
      </c>
      <c r="D2047" s="1">
        <f t="shared" si="354"/>
        <v>0</v>
      </c>
      <c r="E2047" s="1">
        <f t="shared" si="355"/>
        <v>0</v>
      </c>
      <c r="F2047" s="1" t="str">
        <f t="shared" ca="1" si="356"/>
        <v/>
      </c>
      <c r="G2047" s="1">
        <f t="shared" ca="1" si="357"/>
        <v>0</v>
      </c>
      <c r="H2047" s="1">
        <f ca="1">IF(AND(G2046&gt;0,G2047&gt;G2046,NOT(ISERROR(MATCH(G2046,D:D,0)))),H2046+1,H2046)</f>
        <v>0</v>
      </c>
      <c r="I2047" s="1">
        <f t="shared" ca="1" si="358"/>
        <v>0</v>
      </c>
      <c r="J2047" s="7" t="str">
        <f t="shared" ca="1" si="359"/>
        <v/>
      </c>
      <c r="K2047" s="1" t="str">
        <f ca="1">IF(J2047="Linea_para_MAIL_creada_por_LuXML",IF(ISERROR(MATCH(INDIRECT(ADDRESS(ROW()-G2047,7)),D:D,0)),J2047,INDIRECT(ADDRESS(MATCH(INDIRECT(ADDRESS(ROW()-G2047,7)),D:D,0),1))),J2047)</f>
        <v/>
      </c>
      <c r="L2047" s="7">
        <f t="shared" ca="1" si="360"/>
        <v>0</v>
      </c>
      <c r="M2047" s="7" t="str">
        <f t="shared" ca="1" si="361"/>
        <v/>
      </c>
      <c r="N2047" s="7">
        <f t="shared" ca="1" si="362"/>
        <v>0</v>
      </c>
      <c r="O2047" s="9" t="str">
        <f ca="1">IF(N2047&gt;-1,INDIRECT(ADDRESS(ROW(),13)),IF(N2047&lt;N2046,CONCATENATE("&lt;page-count count=",CHAR(34),1+LARGE(N:N,1)-LARGE(N:N,2),CHAR(34),"/&gt;"),INDIRECT(ADDRESS(ROW()-1,13))))</f>
        <v/>
      </c>
      <c r="P2047" s="1">
        <f>IF(ROW()&lt;$S$4+2,IF('XML a procesar'!A2046="",P2046,IF(MID('XML a procesar'!A2046,1,1)="&lt;",P2046,P2046+1)),P2046)</f>
        <v>1</v>
      </c>
    </row>
    <row r="2048" spans="1:16" x14ac:dyDescent="0.25">
      <c r="A2048" s="1" t="str">
        <f>IF('XML a procesar'!A2047&gt;0,'XML a procesar'!A2047,"")</f>
        <v/>
      </c>
      <c r="B2048" s="7">
        <f t="shared" si="352"/>
        <v>0</v>
      </c>
      <c r="C2048" s="1">
        <f t="shared" si="353"/>
        <v>0</v>
      </c>
      <c r="D2048" s="1">
        <f t="shared" si="354"/>
        <v>0</v>
      </c>
      <c r="E2048" s="1">
        <f t="shared" si="355"/>
        <v>0</v>
      </c>
      <c r="F2048" s="1" t="str">
        <f t="shared" ca="1" si="356"/>
        <v/>
      </c>
      <c r="G2048" s="1">
        <f t="shared" ca="1" si="357"/>
        <v>0</v>
      </c>
      <c r="H2048" s="1">
        <f ca="1">IF(AND(G2047&gt;0,G2048&gt;G2047,NOT(ISERROR(MATCH(G2047,D:D,0)))),H2047+1,H2047)</f>
        <v>0</v>
      </c>
      <c r="I2048" s="1">
        <f t="shared" ca="1" si="358"/>
        <v>0</v>
      </c>
      <c r="J2048" s="7" t="str">
        <f t="shared" ca="1" si="359"/>
        <v/>
      </c>
      <c r="K2048" s="1" t="str">
        <f ca="1">IF(J2048="Linea_para_MAIL_creada_por_LuXML",IF(ISERROR(MATCH(INDIRECT(ADDRESS(ROW()-G2048,7)),D:D,0)),J2048,INDIRECT(ADDRESS(MATCH(INDIRECT(ADDRESS(ROW()-G2048,7)),D:D,0),1))),J2048)</f>
        <v/>
      </c>
      <c r="L2048" s="7">
        <f t="shared" ca="1" si="360"/>
        <v>0</v>
      </c>
      <c r="M2048" s="7" t="str">
        <f t="shared" ca="1" si="361"/>
        <v/>
      </c>
      <c r="N2048" s="7">
        <f t="shared" ca="1" si="362"/>
        <v>0</v>
      </c>
      <c r="O2048" s="9" t="str">
        <f ca="1">IF(N2048&gt;-1,INDIRECT(ADDRESS(ROW(),13)),IF(N2048&lt;N2047,CONCATENATE("&lt;page-count count=",CHAR(34),1+LARGE(N:N,1)-LARGE(N:N,2),CHAR(34),"/&gt;"),INDIRECT(ADDRESS(ROW()-1,13))))</f>
        <v/>
      </c>
      <c r="P2048" s="1">
        <f>IF(ROW()&lt;$S$4+2,IF('XML a procesar'!A2047="",P2047,IF(MID('XML a procesar'!A2047,1,1)="&lt;",P2047,P2047+1)),P2047)</f>
        <v>1</v>
      </c>
    </row>
    <row r="2049" spans="1:16" x14ac:dyDescent="0.25">
      <c r="A2049" s="1" t="str">
        <f>IF('XML a procesar'!A2048&gt;0,'XML a procesar'!A2048,"")</f>
        <v/>
      </c>
      <c r="B2049" s="7">
        <f t="shared" ref="B2049:B2112" si="363">IF(ISERROR(FIND("/doi.org/",A2049,1)),0,1)</f>
        <v>0</v>
      </c>
      <c r="C2049" s="1">
        <f t="shared" ref="C2049:C2112" si="364">IF(LEFT(A2048,16)="&lt;contrib contrib",C2048+1,IF(LEFT(A2048,16)="&lt;/contrib-group&gt;",0,IF(LEFT(A2048,10)="&lt;/contrib&gt;",C2048,C2048)))</f>
        <v>0</v>
      </c>
      <c r="D2049" s="1">
        <f t="shared" ref="D2049:D2112" si="365">IF(AND(C2049&gt;0,LEFT(A2049,7)="&lt;email&gt;",ISNUMBER(SEARCH("@",A2049,1))),C2049,IF(LEFT(A2049,10)="&lt;alt-text&gt;",-1,0))</f>
        <v>0</v>
      </c>
      <c r="E2049" s="1">
        <f t="shared" ref="E2049:E2112" si="366">IF(D2049=0,E2048,E2048+1)</f>
        <v>0</v>
      </c>
      <c r="F2049" s="1" t="str">
        <f t="shared" ref="F2049:F2112" ca="1" si="367">INDIRECT(ADDRESS(ROW()+INDIRECT(ADDRESS(ROW()+E2049,5)),1))</f>
        <v/>
      </c>
      <c r="G2049" s="1">
        <f t="shared" ref="G2049:G2112" ca="1" si="368">IF(LEFT(F2049,7)="&lt;aff id",_xlfn.NUMBERVALUE(MID(F2049,13,LEN(F2049)-14)),IF(F2049="&lt;/aff&gt;",G2048+1,G2048))</f>
        <v>0</v>
      </c>
      <c r="H2049" s="1">
        <f ca="1">IF(AND(G2048&gt;0,G2049&gt;G2048,NOT(ISERROR(MATCH(G2048,D:D,0)))),H2048+1,H2048)</f>
        <v>0</v>
      </c>
      <c r="I2049" s="1">
        <f t="shared" ref="I2049:I2112" ca="1" si="369">INDIRECT(ADDRESS(ROW()-INDIRECT(ADDRESS(ROW()-H2049,8)),8))</f>
        <v>0</v>
      </c>
      <c r="J2049" s="7" t="str">
        <f t="shared" ref="J2049:J2112" ca="1" si="370">IF(J2048="Linea_para_MAIL_creada_por_LuXML","&lt;/aff&gt;",IF(I2049&gt;INDIRECT(ADDRESS(ROW()-I2049-1,8)),"Linea_para_MAIL_creada_por_LuXML",INDIRECT(ADDRESS(ROW()-I2049,6))))</f>
        <v/>
      </c>
      <c r="K2049" s="1" t="str">
        <f ca="1">IF(J2049="Linea_para_MAIL_creada_por_LuXML",IF(ISERROR(MATCH(INDIRECT(ADDRESS(ROW()-G2049,7)),D:D,0)),J2049,INDIRECT(ADDRESS(MATCH(INDIRECT(ADDRESS(ROW()-G2049,7)),D:D,0),1))),J2049)</f>
        <v/>
      </c>
      <c r="L2049" s="7">
        <f t="shared" ref="L2049:L2112" ca="1" si="371">IF(OR(MID(K2047,3,5)="page&gt;",MID(K2048,3,5)="page&gt;"),L2048,IF(OR(K2048="&lt;history&gt;",K2049="&lt;history&gt;"),L2048+1,L2048))</f>
        <v>0</v>
      </c>
      <c r="M2049" s="7" t="str">
        <f t="shared" ref="M2049:M2112" ca="1" si="372">IF(L2049&gt;L2048,IF(L2049=1,CONCATENATE("&lt;fpage&gt;",$S$10,"&lt;/fpage&gt;"),CONCATENATE("&lt;lpage&gt;",$S$10+1,"&lt;/lpage&gt;")),IF(ISERROR(INDIRECT(ADDRESS(ROW()-L2049,11),1)),"",INDIRECT(ADDRESS(ROW()-L2049,11),1)))</f>
        <v/>
      </c>
      <c r="N2049" s="7">
        <f t="shared" ref="N2049:N2112" ca="1" si="373">IF(N2048=-1,-1,IF(M2049="&lt;/counts&gt;",-1,IF(OR(LEFT(M2049,7)="&lt;fpage&gt;",LEFT(M2049,7)="&lt;lpage&gt;"),VALUE(MID(M2049,8,LEN(M2049)-15)),0)))</f>
        <v>0</v>
      </c>
      <c r="O2049" s="9" t="str">
        <f ca="1">IF(N2049&gt;-1,INDIRECT(ADDRESS(ROW(),13)),IF(N2049&lt;N2048,CONCATENATE("&lt;page-count count=",CHAR(34),1+LARGE(N:N,1)-LARGE(N:N,2),CHAR(34),"/&gt;"),INDIRECT(ADDRESS(ROW()-1,13))))</f>
        <v/>
      </c>
      <c r="P2049" s="1">
        <f>IF(ROW()&lt;$S$4+2,IF('XML a procesar'!A2048="",P2048,IF(MID('XML a procesar'!A2048,1,1)="&lt;",P2048,P2048+1)),P2048)</f>
        <v>1</v>
      </c>
    </row>
    <row r="2050" spans="1:16" x14ac:dyDescent="0.25">
      <c r="A2050" s="1" t="str">
        <f>IF('XML a procesar'!A2049&gt;0,'XML a procesar'!A2049,"")</f>
        <v/>
      </c>
      <c r="B2050" s="7">
        <f t="shared" si="363"/>
        <v>0</v>
      </c>
      <c r="C2050" s="1">
        <f t="shared" si="364"/>
        <v>0</v>
      </c>
      <c r="D2050" s="1">
        <f t="shared" si="365"/>
        <v>0</v>
      </c>
      <c r="E2050" s="1">
        <f t="shared" si="366"/>
        <v>0</v>
      </c>
      <c r="F2050" s="1" t="str">
        <f t="shared" ca="1" si="367"/>
        <v/>
      </c>
      <c r="G2050" s="1">
        <f t="shared" ca="1" si="368"/>
        <v>0</v>
      </c>
      <c r="H2050" s="1">
        <f ca="1">IF(AND(G2049&gt;0,G2050&gt;G2049,NOT(ISERROR(MATCH(G2049,D:D,0)))),H2049+1,H2049)</f>
        <v>0</v>
      </c>
      <c r="I2050" s="1">
        <f t="shared" ca="1" si="369"/>
        <v>0</v>
      </c>
      <c r="J2050" s="7" t="str">
        <f t="shared" ca="1" si="370"/>
        <v/>
      </c>
      <c r="K2050" s="1" t="str">
        <f ca="1">IF(J2050="Linea_para_MAIL_creada_por_LuXML",IF(ISERROR(MATCH(INDIRECT(ADDRESS(ROW()-G2050,7)),D:D,0)),J2050,INDIRECT(ADDRESS(MATCH(INDIRECT(ADDRESS(ROW()-G2050,7)),D:D,0),1))),J2050)</f>
        <v/>
      </c>
      <c r="L2050" s="7">
        <f t="shared" ca="1" si="371"/>
        <v>0</v>
      </c>
      <c r="M2050" s="7" t="str">
        <f t="shared" ca="1" si="372"/>
        <v/>
      </c>
      <c r="N2050" s="7">
        <f t="shared" ca="1" si="373"/>
        <v>0</v>
      </c>
      <c r="O2050" s="9" t="str">
        <f ca="1">IF(N2050&gt;-1,INDIRECT(ADDRESS(ROW(),13)),IF(N2050&lt;N2049,CONCATENATE("&lt;page-count count=",CHAR(34),1+LARGE(N:N,1)-LARGE(N:N,2),CHAR(34),"/&gt;"),INDIRECT(ADDRESS(ROW()-1,13))))</f>
        <v/>
      </c>
      <c r="P2050" s="1">
        <f>IF(ROW()&lt;$S$4+2,IF('XML a procesar'!A2049="",P2049,IF(MID('XML a procesar'!A2049,1,1)="&lt;",P2049,P2049+1)),P2049)</f>
        <v>1</v>
      </c>
    </row>
    <row r="2051" spans="1:16" x14ac:dyDescent="0.25">
      <c r="A2051" s="1" t="str">
        <f>IF('XML a procesar'!A2050&gt;0,'XML a procesar'!A2050,"")</f>
        <v/>
      </c>
      <c r="B2051" s="7">
        <f t="shared" si="363"/>
        <v>0</v>
      </c>
      <c r="C2051" s="1">
        <f t="shared" si="364"/>
        <v>0</v>
      </c>
      <c r="D2051" s="1">
        <f t="shared" si="365"/>
        <v>0</v>
      </c>
      <c r="E2051" s="1">
        <f t="shared" si="366"/>
        <v>0</v>
      </c>
      <c r="F2051" s="1" t="str">
        <f t="shared" ca="1" si="367"/>
        <v/>
      </c>
      <c r="G2051" s="1">
        <f t="shared" ca="1" si="368"/>
        <v>0</v>
      </c>
      <c r="H2051" s="1">
        <f ca="1">IF(AND(G2050&gt;0,G2051&gt;G2050,NOT(ISERROR(MATCH(G2050,D:D,0)))),H2050+1,H2050)</f>
        <v>0</v>
      </c>
      <c r="I2051" s="1">
        <f t="shared" ca="1" si="369"/>
        <v>0</v>
      </c>
      <c r="J2051" s="7" t="str">
        <f t="shared" ca="1" si="370"/>
        <v/>
      </c>
      <c r="K2051" s="1" t="str">
        <f ca="1">IF(J2051="Linea_para_MAIL_creada_por_LuXML",IF(ISERROR(MATCH(INDIRECT(ADDRESS(ROW()-G2051,7)),D:D,0)),J2051,INDIRECT(ADDRESS(MATCH(INDIRECT(ADDRESS(ROW()-G2051,7)),D:D,0),1))),J2051)</f>
        <v/>
      </c>
      <c r="L2051" s="7">
        <f t="shared" ca="1" si="371"/>
        <v>0</v>
      </c>
      <c r="M2051" s="7" t="str">
        <f t="shared" ca="1" si="372"/>
        <v/>
      </c>
      <c r="N2051" s="7">
        <f t="shared" ca="1" si="373"/>
        <v>0</v>
      </c>
      <c r="O2051" s="9" t="str">
        <f ca="1">IF(N2051&gt;-1,INDIRECT(ADDRESS(ROW(),13)),IF(N2051&lt;N2050,CONCATENATE("&lt;page-count count=",CHAR(34),1+LARGE(N:N,1)-LARGE(N:N,2),CHAR(34),"/&gt;"),INDIRECT(ADDRESS(ROW()-1,13))))</f>
        <v/>
      </c>
      <c r="P2051" s="1">
        <f>IF(ROW()&lt;$S$4+2,IF('XML a procesar'!A2050="",P2050,IF(MID('XML a procesar'!A2050,1,1)="&lt;",P2050,P2050+1)),P2050)</f>
        <v>1</v>
      </c>
    </row>
    <row r="2052" spans="1:16" x14ac:dyDescent="0.25">
      <c r="A2052" s="1" t="str">
        <f>IF('XML a procesar'!A2051&gt;0,'XML a procesar'!A2051,"")</f>
        <v/>
      </c>
      <c r="B2052" s="7">
        <f t="shared" si="363"/>
        <v>0</v>
      </c>
      <c r="C2052" s="1">
        <f t="shared" si="364"/>
        <v>0</v>
      </c>
      <c r="D2052" s="1">
        <f t="shared" si="365"/>
        <v>0</v>
      </c>
      <c r="E2052" s="1">
        <f t="shared" si="366"/>
        <v>0</v>
      </c>
      <c r="F2052" s="1" t="str">
        <f t="shared" ca="1" si="367"/>
        <v/>
      </c>
      <c r="G2052" s="1">
        <f t="shared" ca="1" si="368"/>
        <v>0</v>
      </c>
      <c r="H2052" s="1">
        <f ca="1">IF(AND(G2051&gt;0,G2052&gt;G2051,NOT(ISERROR(MATCH(G2051,D:D,0)))),H2051+1,H2051)</f>
        <v>0</v>
      </c>
      <c r="I2052" s="1">
        <f t="shared" ca="1" si="369"/>
        <v>0</v>
      </c>
      <c r="J2052" s="7" t="str">
        <f t="shared" ca="1" si="370"/>
        <v/>
      </c>
      <c r="K2052" s="1" t="str">
        <f ca="1">IF(J2052="Linea_para_MAIL_creada_por_LuXML",IF(ISERROR(MATCH(INDIRECT(ADDRESS(ROW()-G2052,7)),D:D,0)),J2052,INDIRECT(ADDRESS(MATCH(INDIRECT(ADDRESS(ROW()-G2052,7)),D:D,0),1))),J2052)</f>
        <v/>
      </c>
      <c r="L2052" s="7">
        <f t="shared" ca="1" si="371"/>
        <v>0</v>
      </c>
      <c r="M2052" s="7" t="str">
        <f t="shared" ca="1" si="372"/>
        <v/>
      </c>
      <c r="N2052" s="7">
        <f t="shared" ca="1" si="373"/>
        <v>0</v>
      </c>
      <c r="O2052" s="9" t="str">
        <f ca="1">IF(N2052&gt;-1,INDIRECT(ADDRESS(ROW(),13)),IF(N2052&lt;N2051,CONCATENATE("&lt;page-count count=",CHAR(34),1+LARGE(N:N,1)-LARGE(N:N,2),CHAR(34),"/&gt;"),INDIRECT(ADDRESS(ROW()-1,13))))</f>
        <v/>
      </c>
      <c r="P2052" s="1">
        <f>IF(ROW()&lt;$S$4+2,IF('XML a procesar'!A2051="",P2051,IF(MID('XML a procesar'!A2051,1,1)="&lt;",P2051,P2051+1)),P2051)</f>
        <v>1</v>
      </c>
    </row>
    <row r="2053" spans="1:16" x14ac:dyDescent="0.25">
      <c r="A2053" s="1" t="str">
        <f>IF('XML a procesar'!A2052&gt;0,'XML a procesar'!A2052,"")</f>
        <v/>
      </c>
      <c r="B2053" s="7">
        <f t="shared" si="363"/>
        <v>0</v>
      </c>
      <c r="C2053" s="1">
        <f t="shared" si="364"/>
        <v>0</v>
      </c>
      <c r="D2053" s="1">
        <f t="shared" si="365"/>
        <v>0</v>
      </c>
      <c r="E2053" s="1">
        <f t="shared" si="366"/>
        <v>0</v>
      </c>
      <c r="F2053" s="1" t="str">
        <f t="shared" ca="1" si="367"/>
        <v/>
      </c>
      <c r="G2053" s="1">
        <f t="shared" ca="1" si="368"/>
        <v>0</v>
      </c>
      <c r="H2053" s="1">
        <f ca="1">IF(AND(G2052&gt;0,G2053&gt;G2052,NOT(ISERROR(MATCH(G2052,D:D,0)))),H2052+1,H2052)</f>
        <v>0</v>
      </c>
      <c r="I2053" s="1">
        <f t="shared" ca="1" si="369"/>
        <v>0</v>
      </c>
      <c r="J2053" s="7" t="str">
        <f t="shared" ca="1" si="370"/>
        <v/>
      </c>
      <c r="K2053" s="1" t="str">
        <f ca="1">IF(J2053="Linea_para_MAIL_creada_por_LuXML",IF(ISERROR(MATCH(INDIRECT(ADDRESS(ROW()-G2053,7)),D:D,0)),J2053,INDIRECT(ADDRESS(MATCH(INDIRECT(ADDRESS(ROW()-G2053,7)),D:D,0),1))),J2053)</f>
        <v/>
      </c>
      <c r="L2053" s="7">
        <f t="shared" ca="1" si="371"/>
        <v>0</v>
      </c>
      <c r="M2053" s="7" t="str">
        <f t="shared" ca="1" si="372"/>
        <v/>
      </c>
      <c r="N2053" s="7">
        <f t="shared" ca="1" si="373"/>
        <v>0</v>
      </c>
      <c r="O2053" s="9" t="str">
        <f ca="1">IF(N2053&gt;-1,INDIRECT(ADDRESS(ROW(),13)),IF(N2053&lt;N2052,CONCATENATE("&lt;page-count count=",CHAR(34),1+LARGE(N:N,1)-LARGE(N:N,2),CHAR(34),"/&gt;"),INDIRECT(ADDRESS(ROW()-1,13))))</f>
        <v/>
      </c>
      <c r="P2053" s="1">
        <f>IF(ROW()&lt;$S$4+2,IF('XML a procesar'!A2052="",P2052,IF(MID('XML a procesar'!A2052,1,1)="&lt;",P2052,P2052+1)),P2052)</f>
        <v>1</v>
      </c>
    </row>
    <row r="2054" spans="1:16" x14ac:dyDescent="0.25">
      <c r="A2054" s="1" t="str">
        <f>IF('XML a procesar'!A2053&gt;0,'XML a procesar'!A2053,"")</f>
        <v/>
      </c>
      <c r="B2054" s="7">
        <f t="shared" si="363"/>
        <v>0</v>
      </c>
      <c r="C2054" s="1">
        <f t="shared" si="364"/>
        <v>0</v>
      </c>
      <c r="D2054" s="1">
        <f t="shared" si="365"/>
        <v>0</v>
      </c>
      <c r="E2054" s="1">
        <f t="shared" si="366"/>
        <v>0</v>
      </c>
      <c r="F2054" s="1" t="str">
        <f t="shared" ca="1" si="367"/>
        <v/>
      </c>
      <c r="G2054" s="1">
        <f t="shared" ca="1" si="368"/>
        <v>0</v>
      </c>
      <c r="H2054" s="1">
        <f ca="1">IF(AND(G2053&gt;0,G2054&gt;G2053,NOT(ISERROR(MATCH(G2053,D:D,0)))),H2053+1,H2053)</f>
        <v>0</v>
      </c>
      <c r="I2054" s="1">
        <f t="shared" ca="1" si="369"/>
        <v>0</v>
      </c>
      <c r="J2054" s="7" t="str">
        <f t="shared" ca="1" si="370"/>
        <v/>
      </c>
      <c r="K2054" s="1" t="str">
        <f ca="1">IF(J2054="Linea_para_MAIL_creada_por_LuXML",IF(ISERROR(MATCH(INDIRECT(ADDRESS(ROW()-G2054,7)),D:D,0)),J2054,INDIRECT(ADDRESS(MATCH(INDIRECT(ADDRESS(ROW()-G2054,7)),D:D,0),1))),J2054)</f>
        <v/>
      </c>
      <c r="L2054" s="7">
        <f t="shared" ca="1" si="371"/>
        <v>0</v>
      </c>
      <c r="M2054" s="7" t="str">
        <f t="shared" ca="1" si="372"/>
        <v/>
      </c>
      <c r="N2054" s="7">
        <f t="shared" ca="1" si="373"/>
        <v>0</v>
      </c>
      <c r="O2054" s="9" t="str">
        <f ca="1">IF(N2054&gt;-1,INDIRECT(ADDRESS(ROW(),13)),IF(N2054&lt;N2053,CONCATENATE("&lt;page-count count=",CHAR(34),1+LARGE(N:N,1)-LARGE(N:N,2),CHAR(34),"/&gt;"),INDIRECT(ADDRESS(ROW()-1,13))))</f>
        <v/>
      </c>
      <c r="P2054" s="1">
        <f>IF(ROW()&lt;$S$4+2,IF('XML a procesar'!A2053="",P2053,IF(MID('XML a procesar'!A2053,1,1)="&lt;",P2053,P2053+1)),P2053)</f>
        <v>1</v>
      </c>
    </row>
    <row r="2055" spans="1:16" x14ac:dyDescent="0.25">
      <c r="A2055" s="1" t="str">
        <f>IF('XML a procesar'!A2054&gt;0,'XML a procesar'!A2054,"")</f>
        <v/>
      </c>
      <c r="B2055" s="7">
        <f t="shared" si="363"/>
        <v>0</v>
      </c>
      <c r="C2055" s="1">
        <f t="shared" si="364"/>
        <v>0</v>
      </c>
      <c r="D2055" s="1">
        <f t="shared" si="365"/>
        <v>0</v>
      </c>
      <c r="E2055" s="1">
        <f t="shared" si="366"/>
        <v>0</v>
      </c>
      <c r="F2055" s="1" t="str">
        <f t="shared" ca="1" si="367"/>
        <v/>
      </c>
      <c r="G2055" s="1">
        <f t="shared" ca="1" si="368"/>
        <v>0</v>
      </c>
      <c r="H2055" s="1">
        <f ca="1">IF(AND(G2054&gt;0,G2055&gt;G2054,NOT(ISERROR(MATCH(G2054,D:D,0)))),H2054+1,H2054)</f>
        <v>0</v>
      </c>
      <c r="I2055" s="1">
        <f t="shared" ca="1" si="369"/>
        <v>0</v>
      </c>
      <c r="J2055" s="7" t="str">
        <f t="shared" ca="1" si="370"/>
        <v/>
      </c>
      <c r="K2055" s="1" t="str">
        <f ca="1">IF(J2055="Linea_para_MAIL_creada_por_LuXML",IF(ISERROR(MATCH(INDIRECT(ADDRESS(ROW()-G2055,7)),D:D,0)),J2055,INDIRECT(ADDRESS(MATCH(INDIRECT(ADDRESS(ROW()-G2055,7)),D:D,0),1))),J2055)</f>
        <v/>
      </c>
      <c r="L2055" s="7">
        <f t="shared" ca="1" si="371"/>
        <v>0</v>
      </c>
      <c r="M2055" s="7" t="str">
        <f t="shared" ca="1" si="372"/>
        <v/>
      </c>
      <c r="N2055" s="7">
        <f t="shared" ca="1" si="373"/>
        <v>0</v>
      </c>
      <c r="O2055" s="9" t="str">
        <f ca="1">IF(N2055&gt;-1,INDIRECT(ADDRESS(ROW(),13)),IF(N2055&lt;N2054,CONCATENATE("&lt;page-count count=",CHAR(34),1+LARGE(N:N,1)-LARGE(N:N,2),CHAR(34),"/&gt;"),INDIRECT(ADDRESS(ROW()-1,13))))</f>
        <v/>
      </c>
      <c r="P2055" s="1">
        <f>IF(ROW()&lt;$S$4+2,IF('XML a procesar'!A2054="",P2054,IF(MID('XML a procesar'!A2054,1,1)="&lt;",P2054,P2054+1)),P2054)</f>
        <v>1</v>
      </c>
    </row>
    <row r="2056" spans="1:16" x14ac:dyDescent="0.25">
      <c r="A2056" s="1" t="str">
        <f>IF('XML a procesar'!A2055&gt;0,'XML a procesar'!A2055,"")</f>
        <v/>
      </c>
      <c r="B2056" s="7">
        <f t="shared" si="363"/>
        <v>0</v>
      </c>
      <c r="C2056" s="1">
        <f t="shared" si="364"/>
        <v>0</v>
      </c>
      <c r="D2056" s="1">
        <f t="shared" si="365"/>
        <v>0</v>
      </c>
      <c r="E2056" s="1">
        <f t="shared" si="366"/>
        <v>0</v>
      </c>
      <c r="F2056" s="1" t="str">
        <f t="shared" ca="1" si="367"/>
        <v/>
      </c>
      <c r="G2056" s="1">
        <f t="shared" ca="1" si="368"/>
        <v>0</v>
      </c>
      <c r="H2056" s="1">
        <f ca="1">IF(AND(G2055&gt;0,G2056&gt;G2055,NOT(ISERROR(MATCH(G2055,D:D,0)))),H2055+1,H2055)</f>
        <v>0</v>
      </c>
      <c r="I2056" s="1">
        <f t="shared" ca="1" si="369"/>
        <v>0</v>
      </c>
      <c r="J2056" s="7" t="str">
        <f t="shared" ca="1" si="370"/>
        <v/>
      </c>
      <c r="K2056" s="1" t="str">
        <f ca="1">IF(J2056="Linea_para_MAIL_creada_por_LuXML",IF(ISERROR(MATCH(INDIRECT(ADDRESS(ROW()-G2056,7)),D:D,0)),J2056,INDIRECT(ADDRESS(MATCH(INDIRECT(ADDRESS(ROW()-G2056,7)),D:D,0),1))),J2056)</f>
        <v/>
      </c>
      <c r="L2056" s="7">
        <f t="shared" ca="1" si="371"/>
        <v>0</v>
      </c>
      <c r="M2056" s="7" t="str">
        <f t="shared" ca="1" si="372"/>
        <v/>
      </c>
      <c r="N2056" s="7">
        <f t="shared" ca="1" si="373"/>
        <v>0</v>
      </c>
      <c r="O2056" s="9" t="str">
        <f ca="1">IF(N2056&gt;-1,INDIRECT(ADDRESS(ROW(),13)),IF(N2056&lt;N2055,CONCATENATE("&lt;page-count count=",CHAR(34),1+LARGE(N:N,1)-LARGE(N:N,2),CHAR(34),"/&gt;"),INDIRECT(ADDRESS(ROW()-1,13))))</f>
        <v/>
      </c>
      <c r="P2056" s="1">
        <f>IF(ROW()&lt;$S$4+2,IF('XML a procesar'!A2055="",P2055,IF(MID('XML a procesar'!A2055,1,1)="&lt;",P2055,P2055+1)),P2055)</f>
        <v>1</v>
      </c>
    </row>
    <row r="2057" spans="1:16" x14ac:dyDescent="0.25">
      <c r="A2057" s="1" t="str">
        <f>IF('XML a procesar'!A2056&gt;0,'XML a procesar'!A2056,"")</f>
        <v/>
      </c>
      <c r="B2057" s="7">
        <f t="shared" si="363"/>
        <v>0</v>
      </c>
      <c r="C2057" s="1">
        <f t="shared" si="364"/>
        <v>0</v>
      </c>
      <c r="D2057" s="1">
        <f t="shared" si="365"/>
        <v>0</v>
      </c>
      <c r="E2057" s="1">
        <f t="shared" si="366"/>
        <v>0</v>
      </c>
      <c r="F2057" s="1" t="str">
        <f t="shared" ca="1" si="367"/>
        <v/>
      </c>
      <c r="G2057" s="1">
        <f t="shared" ca="1" si="368"/>
        <v>0</v>
      </c>
      <c r="H2057" s="1">
        <f ca="1">IF(AND(G2056&gt;0,G2057&gt;G2056,NOT(ISERROR(MATCH(G2056,D:D,0)))),H2056+1,H2056)</f>
        <v>0</v>
      </c>
      <c r="I2057" s="1">
        <f t="shared" ca="1" si="369"/>
        <v>0</v>
      </c>
      <c r="J2057" s="7" t="str">
        <f t="shared" ca="1" si="370"/>
        <v/>
      </c>
      <c r="K2057" s="1" t="str">
        <f ca="1">IF(J2057="Linea_para_MAIL_creada_por_LuXML",IF(ISERROR(MATCH(INDIRECT(ADDRESS(ROW()-G2057,7)),D:D,0)),J2057,INDIRECT(ADDRESS(MATCH(INDIRECT(ADDRESS(ROW()-G2057,7)),D:D,0),1))),J2057)</f>
        <v/>
      </c>
      <c r="L2057" s="7">
        <f t="shared" ca="1" si="371"/>
        <v>0</v>
      </c>
      <c r="M2057" s="7" t="str">
        <f t="shared" ca="1" si="372"/>
        <v/>
      </c>
      <c r="N2057" s="7">
        <f t="shared" ca="1" si="373"/>
        <v>0</v>
      </c>
      <c r="O2057" s="9" t="str">
        <f ca="1">IF(N2057&gt;-1,INDIRECT(ADDRESS(ROW(),13)),IF(N2057&lt;N2056,CONCATENATE("&lt;page-count count=",CHAR(34),1+LARGE(N:N,1)-LARGE(N:N,2),CHAR(34),"/&gt;"),INDIRECT(ADDRESS(ROW()-1,13))))</f>
        <v/>
      </c>
      <c r="P2057" s="1">
        <f>IF(ROW()&lt;$S$4+2,IF('XML a procesar'!A2056="",P2056,IF(MID('XML a procesar'!A2056,1,1)="&lt;",P2056,P2056+1)),P2056)</f>
        <v>1</v>
      </c>
    </row>
    <row r="2058" spans="1:16" x14ac:dyDescent="0.25">
      <c r="A2058" s="1" t="str">
        <f>IF('XML a procesar'!A2057&gt;0,'XML a procesar'!A2057,"")</f>
        <v/>
      </c>
      <c r="B2058" s="7">
        <f t="shared" si="363"/>
        <v>0</v>
      </c>
      <c r="C2058" s="1">
        <f t="shared" si="364"/>
        <v>0</v>
      </c>
      <c r="D2058" s="1">
        <f t="shared" si="365"/>
        <v>0</v>
      </c>
      <c r="E2058" s="1">
        <f t="shared" si="366"/>
        <v>0</v>
      </c>
      <c r="F2058" s="1" t="str">
        <f t="shared" ca="1" si="367"/>
        <v/>
      </c>
      <c r="G2058" s="1">
        <f t="shared" ca="1" si="368"/>
        <v>0</v>
      </c>
      <c r="H2058" s="1">
        <f ca="1">IF(AND(G2057&gt;0,G2058&gt;G2057,NOT(ISERROR(MATCH(G2057,D:D,0)))),H2057+1,H2057)</f>
        <v>0</v>
      </c>
      <c r="I2058" s="1">
        <f t="shared" ca="1" si="369"/>
        <v>0</v>
      </c>
      <c r="J2058" s="7" t="str">
        <f t="shared" ca="1" si="370"/>
        <v/>
      </c>
      <c r="K2058" s="1" t="str">
        <f ca="1">IF(J2058="Linea_para_MAIL_creada_por_LuXML",IF(ISERROR(MATCH(INDIRECT(ADDRESS(ROW()-G2058,7)),D:D,0)),J2058,INDIRECT(ADDRESS(MATCH(INDIRECT(ADDRESS(ROW()-G2058,7)),D:D,0),1))),J2058)</f>
        <v/>
      </c>
      <c r="L2058" s="7">
        <f t="shared" ca="1" si="371"/>
        <v>0</v>
      </c>
      <c r="M2058" s="7" t="str">
        <f t="shared" ca="1" si="372"/>
        <v/>
      </c>
      <c r="N2058" s="7">
        <f t="shared" ca="1" si="373"/>
        <v>0</v>
      </c>
      <c r="O2058" s="9" t="str">
        <f ca="1">IF(N2058&gt;-1,INDIRECT(ADDRESS(ROW(),13)),IF(N2058&lt;N2057,CONCATENATE("&lt;page-count count=",CHAR(34),1+LARGE(N:N,1)-LARGE(N:N,2),CHAR(34),"/&gt;"),INDIRECT(ADDRESS(ROW()-1,13))))</f>
        <v/>
      </c>
      <c r="P2058" s="1">
        <f>IF(ROW()&lt;$S$4+2,IF('XML a procesar'!A2057="",P2057,IF(MID('XML a procesar'!A2057,1,1)="&lt;",P2057,P2057+1)),P2057)</f>
        <v>1</v>
      </c>
    </row>
    <row r="2059" spans="1:16" x14ac:dyDescent="0.25">
      <c r="A2059" s="1" t="str">
        <f>IF('XML a procesar'!A2058&gt;0,'XML a procesar'!A2058,"")</f>
        <v/>
      </c>
      <c r="B2059" s="7">
        <f t="shared" si="363"/>
        <v>0</v>
      </c>
      <c r="C2059" s="1">
        <f t="shared" si="364"/>
        <v>0</v>
      </c>
      <c r="D2059" s="1">
        <f t="shared" si="365"/>
        <v>0</v>
      </c>
      <c r="E2059" s="1">
        <f t="shared" si="366"/>
        <v>0</v>
      </c>
      <c r="F2059" s="1" t="str">
        <f t="shared" ca="1" si="367"/>
        <v/>
      </c>
      <c r="G2059" s="1">
        <f t="shared" ca="1" si="368"/>
        <v>0</v>
      </c>
      <c r="H2059" s="1">
        <f ca="1">IF(AND(G2058&gt;0,G2059&gt;G2058,NOT(ISERROR(MATCH(G2058,D:D,0)))),H2058+1,H2058)</f>
        <v>0</v>
      </c>
      <c r="I2059" s="1">
        <f t="shared" ca="1" si="369"/>
        <v>0</v>
      </c>
      <c r="J2059" s="7" t="str">
        <f t="shared" ca="1" si="370"/>
        <v/>
      </c>
      <c r="K2059" s="1" t="str">
        <f ca="1">IF(J2059="Linea_para_MAIL_creada_por_LuXML",IF(ISERROR(MATCH(INDIRECT(ADDRESS(ROW()-G2059,7)),D:D,0)),J2059,INDIRECT(ADDRESS(MATCH(INDIRECT(ADDRESS(ROW()-G2059,7)),D:D,0),1))),J2059)</f>
        <v/>
      </c>
      <c r="L2059" s="7">
        <f t="shared" ca="1" si="371"/>
        <v>0</v>
      </c>
      <c r="M2059" s="7" t="str">
        <f t="shared" ca="1" si="372"/>
        <v/>
      </c>
      <c r="N2059" s="7">
        <f t="shared" ca="1" si="373"/>
        <v>0</v>
      </c>
      <c r="O2059" s="9" t="str">
        <f ca="1">IF(N2059&gt;-1,INDIRECT(ADDRESS(ROW(),13)),IF(N2059&lt;N2058,CONCATENATE("&lt;page-count count=",CHAR(34),1+LARGE(N:N,1)-LARGE(N:N,2),CHAR(34),"/&gt;"),INDIRECT(ADDRESS(ROW()-1,13))))</f>
        <v/>
      </c>
      <c r="P2059" s="1">
        <f>IF(ROW()&lt;$S$4+2,IF('XML a procesar'!A2058="",P2058,IF(MID('XML a procesar'!A2058,1,1)="&lt;",P2058,P2058+1)),P2058)</f>
        <v>1</v>
      </c>
    </row>
    <row r="2060" spans="1:16" x14ac:dyDescent="0.25">
      <c r="A2060" s="1" t="str">
        <f>IF('XML a procesar'!A2059&gt;0,'XML a procesar'!A2059,"")</f>
        <v/>
      </c>
      <c r="B2060" s="7">
        <f t="shared" si="363"/>
        <v>0</v>
      </c>
      <c r="C2060" s="1">
        <f t="shared" si="364"/>
        <v>0</v>
      </c>
      <c r="D2060" s="1">
        <f t="shared" si="365"/>
        <v>0</v>
      </c>
      <c r="E2060" s="1">
        <f t="shared" si="366"/>
        <v>0</v>
      </c>
      <c r="F2060" s="1" t="str">
        <f t="shared" ca="1" si="367"/>
        <v/>
      </c>
      <c r="G2060" s="1">
        <f t="shared" ca="1" si="368"/>
        <v>0</v>
      </c>
      <c r="H2060" s="1">
        <f ca="1">IF(AND(G2059&gt;0,G2060&gt;G2059,NOT(ISERROR(MATCH(G2059,D:D,0)))),H2059+1,H2059)</f>
        <v>0</v>
      </c>
      <c r="I2060" s="1">
        <f t="shared" ca="1" si="369"/>
        <v>0</v>
      </c>
      <c r="J2060" s="7" t="str">
        <f t="shared" ca="1" si="370"/>
        <v/>
      </c>
      <c r="K2060" s="1" t="str">
        <f ca="1">IF(J2060="Linea_para_MAIL_creada_por_LuXML",IF(ISERROR(MATCH(INDIRECT(ADDRESS(ROW()-G2060,7)),D:D,0)),J2060,INDIRECT(ADDRESS(MATCH(INDIRECT(ADDRESS(ROW()-G2060,7)),D:D,0),1))),J2060)</f>
        <v/>
      </c>
      <c r="L2060" s="7">
        <f t="shared" ca="1" si="371"/>
        <v>0</v>
      </c>
      <c r="M2060" s="7" t="str">
        <f t="shared" ca="1" si="372"/>
        <v/>
      </c>
      <c r="N2060" s="7">
        <f t="shared" ca="1" si="373"/>
        <v>0</v>
      </c>
      <c r="O2060" s="9" t="str">
        <f ca="1">IF(N2060&gt;-1,INDIRECT(ADDRESS(ROW(),13)),IF(N2060&lt;N2059,CONCATENATE("&lt;page-count count=",CHAR(34),1+LARGE(N:N,1)-LARGE(N:N,2),CHAR(34),"/&gt;"),INDIRECT(ADDRESS(ROW()-1,13))))</f>
        <v/>
      </c>
      <c r="P2060" s="1">
        <f>IF(ROW()&lt;$S$4+2,IF('XML a procesar'!A2059="",P2059,IF(MID('XML a procesar'!A2059,1,1)="&lt;",P2059,P2059+1)),P2059)</f>
        <v>1</v>
      </c>
    </row>
    <row r="2061" spans="1:16" x14ac:dyDescent="0.25">
      <c r="A2061" s="1" t="str">
        <f>IF('XML a procesar'!A2060&gt;0,'XML a procesar'!A2060,"")</f>
        <v/>
      </c>
      <c r="B2061" s="7">
        <f t="shared" si="363"/>
        <v>0</v>
      </c>
      <c r="C2061" s="1">
        <f t="shared" si="364"/>
        <v>0</v>
      </c>
      <c r="D2061" s="1">
        <f t="shared" si="365"/>
        <v>0</v>
      </c>
      <c r="E2061" s="1">
        <f t="shared" si="366"/>
        <v>0</v>
      </c>
      <c r="F2061" s="1" t="str">
        <f t="shared" ca="1" si="367"/>
        <v/>
      </c>
      <c r="G2061" s="1">
        <f t="shared" ca="1" si="368"/>
        <v>0</v>
      </c>
      <c r="H2061" s="1">
        <f ca="1">IF(AND(G2060&gt;0,G2061&gt;G2060,NOT(ISERROR(MATCH(G2060,D:D,0)))),H2060+1,H2060)</f>
        <v>0</v>
      </c>
      <c r="I2061" s="1">
        <f t="shared" ca="1" si="369"/>
        <v>0</v>
      </c>
      <c r="J2061" s="7" t="str">
        <f t="shared" ca="1" si="370"/>
        <v/>
      </c>
      <c r="K2061" s="1" t="str">
        <f ca="1">IF(J2061="Linea_para_MAIL_creada_por_LuXML",IF(ISERROR(MATCH(INDIRECT(ADDRESS(ROW()-G2061,7)),D:D,0)),J2061,INDIRECT(ADDRESS(MATCH(INDIRECT(ADDRESS(ROW()-G2061,7)),D:D,0),1))),J2061)</f>
        <v/>
      </c>
      <c r="L2061" s="7">
        <f t="shared" ca="1" si="371"/>
        <v>0</v>
      </c>
      <c r="M2061" s="7" t="str">
        <f t="shared" ca="1" si="372"/>
        <v/>
      </c>
      <c r="N2061" s="7">
        <f t="shared" ca="1" si="373"/>
        <v>0</v>
      </c>
      <c r="O2061" s="9" t="str">
        <f ca="1">IF(N2061&gt;-1,INDIRECT(ADDRESS(ROW(),13)),IF(N2061&lt;N2060,CONCATENATE("&lt;page-count count=",CHAR(34),1+LARGE(N:N,1)-LARGE(N:N,2),CHAR(34),"/&gt;"),INDIRECT(ADDRESS(ROW()-1,13))))</f>
        <v/>
      </c>
      <c r="P2061" s="1">
        <f>IF(ROW()&lt;$S$4+2,IF('XML a procesar'!A2060="",P2060,IF(MID('XML a procesar'!A2060,1,1)="&lt;",P2060,P2060+1)),P2060)</f>
        <v>1</v>
      </c>
    </row>
    <row r="2062" spans="1:16" x14ac:dyDescent="0.25">
      <c r="A2062" s="1" t="str">
        <f>IF('XML a procesar'!A2061&gt;0,'XML a procesar'!A2061,"")</f>
        <v/>
      </c>
      <c r="B2062" s="7">
        <f t="shared" si="363"/>
        <v>0</v>
      </c>
      <c r="C2062" s="1">
        <f t="shared" si="364"/>
        <v>0</v>
      </c>
      <c r="D2062" s="1">
        <f t="shared" si="365"/>
        <v>0</v>
      </c>
      <c r="E2062" s="1">
        <f t="shared" si="366"/>
        <v>0</v>
      </c>
      <c r="F2062" s="1" t="str">
        <f t="shared" ca="1" si="367"/>
        <v/>
      </c>
      <c r="G2062" s="1">
        <f t="shared" ca="1" si="368"/>
        <v>0</v>
      </c>
      <c r="H2062" s="1">
        <f ca="1">IF(AND(G2061&gt;0,G2062&gt;G2061,NOT(ISERROR(MATCH(G2061,D:D,0)))),H2061+1,H2061)</f>
        <v>0</v>
      </c>
      <c r="I2062" s="1">
        <f t="shared" ca="1" si="369"/>
        <v>0</v>
      </c>
      <c r="J2062" s="7" t="str">
        <f t="shared" ca="1" si="370"/>
        <v/>
      </c>
      <c r="K2062" s="1" t="str">
        <f ca="1">IF(J2062="Linea_para_MAIL_creada_por_LuXML",IF(ISERROR(MATCH(INDIRECT(ADDRESS(ROW()-G2062,7)),D:D,0)),J2062,INDIRECT(ADDRESS(MATCH(INDIRECT(ADDRESS(ROW()-G2062,7)),D:D,0),1))),J2062)</f>
        <v/>
      </c>
      <c r="L2062" s="7">
        <f t="shared" ca="1" si="371"/>
        <v>0</v>
      </c>
      <c r="M2062" s="7" t="str">
        <f t="shared" ca="1" si="372"/>
        <v/>
      </c>
      <c r="N2062" s="7">
        <f t="shared" ca="1" si="373"/>
        <v>0</v>
      </c>
      <c r="O2062" s="9" t="str">
        <f ca="1">IF(N2062&gt;-1,INDIRECT(ADDRESS(ROW(),13)),IF(N2062&lt;N2061,CONCATENATE("&lt;page-count count=",CHAR(34),1+LARGE(N:N,1)-LARGE(N:N,2),CHAR(34),"/&gt;"),INDIRECT(ADDRESS(ROW()-1,13))))</f>
        <v/>
      </c>
      <c r="P2062" s="1">
        <f>IF(ROW()&lt;$S$4+2,IF('XML a procesar'!A2061="",P2061,IF(MID('XML a procesar'!A2061,1,1)="&lt;",P2061,P2061+1)),P2061)</f>
        <v>1</v>
      </c>
    </row>
    <row r="2063" spans="1:16" x14ac:dyDescent="0.25">
      <c r="A2063" s="1" t="str">
        <f>IF('XML a procesar'!A2062&gt;0,'XML a procesar'!A2062,"")</f>
        <v/>
      </c>
      <c r="B2063" s="7">
        <f t="shared" si="363"/>
        <v>0</v>
      </c>
      <c r="C2063" s="1">
        <f t="shared" si="364"/>
        <v>0</v>
      </c>
      <c r="D2063" s="1">
        <f t="shared" si="365"/>
        <v>0</v>
      </c>
      <c r="E2063" s="1">
        <f t="shared" si="366"/>
        <v>0</v>
      </c>
      <c r="F2063" s="1" t="str">
        <f t="shared" ca="1" si="367"/>
        <v/>
      </c>
      <c r="G2063" s="1">
        <f t="shared" ca="1" si="368"/>
        <v>0</v>
      </c>
      <c r="H2063" s="1">
        <f ca="1">IF(AND(G2062&gt;0,G2063&gt;G2062,NOT(ISERROR(MATCH(G2062,D:D,0)))),H2062+1,H2062)</f>
        <v>0</v>
      </c>
      <c r="I2063" s="1">
        <f t="shared" ca="1" si="369"/>
        <v>0</v>
      </c>
      <c r="J2063" s="7" t="str">
        <f t="shared" ca="1" si="370"/>
        <v/>
      </c>
      <c r="K2063" s="1" t="str">
        <f ca="1">IF(J2063="Linea_para_MAIL_creada_por_LuXML",IF(ISERROR(MATCH(INDIRECT(ADDRESS(ROW()-G2063,7)),D:D,0)),J2063,INDIRECT(ADDRESS(MATCH(INDIRECT(ADDRESS(ROW()-G2063,7)),D:D,0),1))),J2063)</f>
        <v/>
      </c>
      <c r="L2063" s="7">
        <f t="shared" ca="1" si="371"/>
        <v>0</v>
      </c>
      <c r="M2063" s="7" t="str">
        <f t="shared" ca="1" si="372"/>
        <v/>
      </c>
      <c r="N2063" s="7">
        <f t="shared" ca="1" si="373"/>
        <v>0</v>
      </c>
      <c r="O2063" s="9" t="str">
        <f ca="1">IF(N2063&gt;-1,INDIRECT(ADDRESS(ROW(),13)),IF(N2063&lt;N2062,CONCATENATE("&lt;page-count count=",CHAR(34),1+LARGE(N:N,1)-LARGE(N:N,2),CHAR(34),"/&gt;"),INDIRECT(ADDRESS(ROW()-1,13))))</f>
        <v/>
      </c>
      <c r="P2063" s="1">
        <f>IF(ROW()&lt;$S$4+2,IF('XML a procesar'!A2062="",P2062,IF(MID('XML a procesar'!A2062,1,1)="&lt;",P2062,P2062+1)),P2062)</f>
        <v>1</v>
      </c>
    </row>
    <row r="2064" spans="1:16" x14ac:dyDescent="0.25">
      <c r="A2064" s="1" t="str">
        <f>IF('XML a procesar'!A2063&gt;0,'XML a procesar'!A2063,"")</f>
        <v/>
      </c>
      <c r="B2064" s="7">
        <f t="shared" si="363"/>
        <v>0</v>
      </c>
      <c r="C2064" s="1">
        <f t="shared" si="364"/>
        <v>0</v>
      </c>
      <c r="D2064" s="1">
        <f t="shared" si="365"/>
        <v>0</v>
      </c>
      <c r="E2064" s="1">
        <f t="shared" si="366"/>
        <v>0</v>
      </c>
      <c r="F2064" s="1" t="str">
        <f t="shared" ca="1" si="367"/>
        <v/>
      </c>
      <c r="G2064" s="1">
        <f t="shared" ca="1" si="368"/>
        <v>0</v>
      </c>
      <c r="H2064" s="1">
        <f ca="1">IF(AND(G2063&gt;0,G2064&gt;G2063,NOT(ISERROR(MATCH(G2063,D:D,0)))),H2063+1,H2063)</f>
        <v>0</v>
      </c>
      <c r="I2064" s="1">
        <f t="shared" ca="1" si="369"/>
        <v>0</v>
      </c>
      <c r="J2064" s="7" t="str">
        <f t="shared" ca="1" si="370"/>
        <v/>
      </c>
      <c r="K2064" s="1" t="str">
        <f ca="1">IF(J2064="Linea_para_MAIL_creada_por_LuXML",IF(ISERROR(MATCH(INDIRECT(ADDRESS(ROW()-G2064,7)),D:D,0)),J2064,INDIRECT(ADDRESS(MATCH(INDIRECT(ADDRESS(ROW()-G2064,7)),D:D,0),1))),J2064)</f>
        <v/>
      </c>
      <c r="L2064" s="7">
        <f t="shared" ca="1" si="371"/>
        <v>0</v>
      </c>
      <c r="M2064" s="7" t="str">
        <f t="shared" ca="1" si="372"/>
        <v/>
      </c>
      <c r="N2064" s="7">
        <f t="shared" ca="1" si="373"/>
        <v>0</v>
      </c>
      <c r="O2064" s="9" t="str">
        <f ca="1">IF(N2064&gt;-1,INDIRECT(ADDRESS(ROW(),13)),IF(N2064&lt;N2063,CONCATENATE("&lt;page-count count=",CHAR(34),1+LARGE(N:N,1)-LARGE(N:N,2),CHAR(34),"/&gt;"),INDIRECT(ADDRESS(ROW()-1,13))))</f>
        <v/>
      </c>
      <c r="P2064" s="1">
        <f>IF(ROW()&lt;$S$4+2,IF('XML a procesar'!A2063="",P2063,IF(MID('XML a procesar'!A2063,1,1)="&lt;",P2063,P2063+1)),P2063)</f>
        <v>1</v>
      </c>
    </row>
    <row r="2065" spans="1:16" x14ac:dyDescent="0.25">
      <c r="A2065" s="1" t="str">
        <f>IF('XML a procesar'!A2064&gt;0,'XML a procesar'!A2064,"")</f>
        <v/>
      </c>
      <c r="B2065" s="7">
        <f t="shared" si="363"/>
        <v>0</v>
      </c>
      <c r="C2065" s="1">
        <f t="shared" si="364"/>
        <v>0</v>
      </c>
      <c r="D2065" s="1">
        <f t="shared" si="365"/>
        <v>0</v>
      </c>
      <c r="E2065" s="1">
        <f t="shared" si="366"/>
        <v>0</v>
      </c>
      <c r="F2065" s="1" t="str">
        <f t="shared" ca="1" si="367"/>
        <v/>
      </c>
      <c r="G2065" s="1">
        <f t="shared" ca="1" si="368"/>
        <v>0</v>
      </c>
      <c r="H2065" s="1">
        <f ca="1">IF(AND(G2064&gt;0,G2065&gt;G2064,NOT(ISERROR(MATCH(G2064,D:D,0)))),H2064+1,H2064)</f>
        <v>0</v>
      </c>
      <c r="I2065" s="1">
        <f t="shared" ca="1" si="369"/>
        <v>0</v>
      </c>
      <c r="J2065" s="7" t="str">
        <f t="shared" ca="1" si="370"/>
        <v/>
      </c>
      <c r="K2065" s="1" t="str">
        <f ca="1">IF(J2065="Linea_para_MAIL_creada_por_LuXML",IF(ISERROR(MATCH(INDIRECT(ADDRESS(ROW()-G2065,7)),D:D,0)),J2065,INDIRECT(ADDRESS(MATCH(INDIRECT(ADDRESS(ROW()-G2065,7)),D:D,0),1))),J2065)</f>
        <v/>
      </c>
      <c r="L2065" s="7">
        <f t="shared" ca="1" si="371"/>
        <v>0</v>
      </c>
      <c r="M2065" s="7" t="str">
        <f t="shared" ca="1" si="372"/>
        <v/>
      </c>
      <c r="N2065" s="7">
        <f t="shared" ca="1" si="373"/>
        <v>0</v>
      </c>
      <c r="O2065" s="9" t="str">
        <f ca="1">IF(N2065&gt;-1,INDIRECT(ADDRESS(ROW(),13)),IF(N2065&lt;N2064,CONCATENATE("&lt;page-count count=",CHAR(34),1+LARGE(N:N,1)-LARGE(N:N,2),CHAR(34),"/&gt;"),INDIRECT(ADDRESS(ROW()-1,13))))</f>
        <v/>
      </c>
      <c r="P2065" s="1">
        <f>IF(ROW()&lt;$S$4+2,IF('XML a procesar'!A2064="",P2064,IF(MID('XML a procesar'!A2064,1,1)="&lt;",P2064,P2064+1)),P2064)</f>
        <v>1</v>
      </c>
    </row>
    <row r="2066" spans="1:16" x14ac:dyDescent="0.25">
      <c r="A2066" s="1" t="str">
        <f>IF('XML a procesar'!A2065&gt;0,'XML a procesar'!A2065,"")</f>
        <v/>
      </c>
      <c r="B2066" s="7">
        <f t="shared" si="363"/>
        <v>0</v>
      </c>
      <c r="C2066" s="1">
        <f t="shared" si="364"/>
        <v>0</v>
      </c>
      <c r="D2066" s="1">
        <f t="shared" si="365"/>
        <v>0</v>
      </c>
      <c r="E2066" s="1">
        <f t="shared" si="366"/>
        <v>0</v>
      </c>
      <c r="F2066" s="1" t="str">
        <f t="shared" ca="1" si="367"/>
        <v/>
      </c>
      <c r="G2066" s="1">
        <f t="shared" ca="1" si="368"/>
        <v>0</v>
      </c>
      <c r="H2066" s="1">
        <f ca="1">IF(AND(G2065&gt;0,G2066&gt;G2065,NOT(ISERROR(MATCH(G2065,D:D,0)))),H2065+1,H2065)</f>
        <v>0</v>
      </c>
      <c r="I2066" s="1">
        <f t="shared" ca="1" si="369"/>
        <v>0</v>
      </c>
      <c r="J2066" s="7" t="str">
        <f t="shared" ca="1" si="370"/>
        <v/>
      </c>
      <c r="K2066" s="1" t="str">
        <f ca="1">IF(J2066="Linea_para_MAIL_creada_por_LuXML",IF(ISERROR(MATCH(INDIRECT(ADDRESS(ROW()-G2066,7)),D:D,0)),J2066,INDIRECT(ADDRESS(MATCH(INDIRECT(ADDRESS(ROW()-G2066,7)),D:D,0),1))),J2066)</f>
        <v/>
      </c>
      <c r="L2066" s="7">
        <f t="shared" ca="1" si="371"/>
        <v>0</v>
      </c>
      <c r="M2066" s="7" t="str">
        <f t="shared" ca="1" si="372"/>
        <v/>
      </c>
      <c r="N2066" s="7">
        <f t="shared" ca="1" si="373"/>
        <v>0</v>
      </c>
      <c r="O2066" s="9" t="str">
        <f ca="1">IF(N2066&gt;-1,INDIRECT(ADDRESS(ROW(),13)),IF(N2066&lt;N2065,CONCATENATE("&lt;page-count count=",CHAR(34),1+LARGE(N:N,1)-LARGE(N:N,2),CHAR(34),"/&gt;"),INDIRECT(ADDRESS(ROW()-1,13))))</f>
        <v/>
      </c>
      <c r="P2066" s="1">
        <f>IF(ROW()&lt;$S$4+2,IF('XML a procesar'!A2065="",P2065,IF(MID('XML a procesar'!A2065,1,1)="&lt;",P2065,P2065+1)),P2065)</f>
        <v>1</v>
      </c>
    </row>
    <row r="2067" spans="1:16" x14ac:dyDescent="0.25">
      <c r="A2067" s="1" t="str">
        <f>IF('XML a procesar'!A2066&gt;0,'XML a procesar'!A2066,"")</f>
        <v/>
      </c>
      <c r="B2067" s="7">
        <f t="shared" si="363"/>
        <v>0</v>
      </c>
      <c r="C2067" s="1">
        <f t="shared" si="364"/>
        <v>0</v>
      </c>
      <c r="D2067" s="1">
        <f t="shared" si="365"/>
        <v>0</v>
      </c>
      <c r="E2067" s="1">
        <f t="shared" si="366"/>
        <v>0</v>
      </c>
      <c r="F2067" s="1" t="str">
        <f t="shared" ca="1" si="367"/>
        <v/>
      </c>
      <c r="G2067" s="1">
        <f t="shared" ca="1" si="368"/>
        <v>0</v>
      </c>
      <c r="H2067" s="1">
        <f ca="1">IF(AND(G2066&gt;0,G2067&gt;G2066,NOT(ISERROR(MATCH(G2066,D:D,0)))),H2066+1,H2066)</f>
        <v>0</v>
      </c>
      <c r="I2067" s="1">
        <f t="shared" ca="1" si="369"/>
        <v>0</v>
      </c>
      <c r="J2067" s="7" t="str">
        <f t="shared" ca="1" si="370"/>
        <v/>
      </c>
      <c r="K2067" s="1" t="str">
        <f ca="1">IF(J2067="Linea_para_MAIL_creada_por_LuXML",IF(ISERROR(MATCH(INDIRECT(ADDRESS(ROW()-G2067,7)),D:D,0)),J2067,INDIRECT(ADDRESS(MATCH(INDIRECT(ADDRESS(ROW()-G2067,7)),D:D,0),1))),J2067)</f>
        <v/>
      </c>
      <c r="L2067" s="7">
        <f t="shared" ca="1" si="371"/>
        <v>0</v>
      </c>
      <c r="M2067" s="7" t="str">
        <f t="shared" ca="1" si="372"/>
        <v/>
      </c>
      <c r="N2067" s="7">
        <f t="shared" ca="1" si="373"/>
        <v>0</v>
      </c>
      <c r="O2067" s="9" t="str">
        <f ca="1">IF(N2067&gt;-1,INDIRECT(ADDRESS(ROW(),13)),IF(N2067&lt;N2066,CONCATENATE("&lt;page-count count=",CHAR(34),1+LARGE(N:N,1)-LARGE(N:N,2),CHAR(34),"/&gt;"),INDIRECT(ADDRESS(ROW()-1,13))))</f>
        <v/>
      </c>
      <c r="P2067" s="1">
        <f>IF(ROW()&lt;$S$4+2,IF('XML a procesar'!A2066="",P2066,IF(MID('XML a procesar'!A2066,1,1)="&lt;",P2066,P2066+1)),P2066)</f>
        <v>1</v>
      </c>
    </row>
    <row r="2068" spans="1:16" x14ac:dyDescent="0.25">
      <c r="A2068" s="1" t="str">
        <f>IF('XML a procesar'!A2067&gt;0,'XML a procesar'!A2067,"")</f>
        <v/>
      </c>
      <c r="B2068" s="7">
        <f t="shared" si="363"/>
        <v>0</v>
      </c>
      <c r="C2068" s="1">
        <f t="shared" si="364"/>
        <v>0</v>
      </c>
      <c r="D2068" s="1">
        <f t="shared" si="365"/>
        <v>0</v>
      </c>
      <c r="E2068" s="1">
        <f t="shared" si="366"/>
        <v>0</v>
      </c>
      <c r="F2068" s="1" t="str">
        <f t="shared" ca="1" si="367"/>
        <v/>
      </c>
      <c r="G2068" s="1">
        <f t="shared" ca="1" si="368"/>
        <v>0</v>
      </c>
      <c r="H2068" s="1">
        <f ca="1">IF(AND(G2067&gt;0,G2068&gt;G2067,NOT(ISERROR(MATCH(G2067,D:D,0)))),H2067+1,H2067)</f>
        <v>0</v>
      </c>
      <c r="I2068" s="1">
        <f t="shared" ca="1" si="369"/>
        <v>0</v>
      </c>
      <c r="J2068" s="7" t="str">
        <f t="shared" ca="1" si="370"/>
        <v/>
      </c>
      <c r="K2068" s="1" t="str">
        <f ca="1">IF(J2068="Linea_para_MAIL_creada_por_LuXML",IF(ISERROR(MATCH(INDIRECT(ADDRESS(ROW()-G2068,7)),D:D,0)),J2068,INDIRECT(ADDRESS(MATCH(INDIRECT(ADDRESS(ROW()-G2068,7)),D:D,0),1))),J2068)</f>
        <v/>
      </c>
      <c r="L2068" s="7">
        <f t="shared" ca="1" si="371"/>
        <v>0</v>
      </c>
      <c r="M2068" s="7" t="str">
        <f t="shared" ca="1" si="372"/>
        <v/>
      </c>
      <c r="N2068" s="7">
        <f t="shared" ca="1" si="373"/>
        <v>0</v>
      </c>
      <c r="O2068" s="9" t="str">
        <f ca="1">IF(N2068&gt;-1,INDIRECT(ADDRESS(ROW(),13)),IF(N2068&lt;N2067,CONCATENATE("&lt;page-count count=",CHAR(34),1+LARGE(N:N,1)-LARGE(N:N,2),CHAR(34),"/&gt;"),INDIRECT(ADDRESS(ROW()-1,13))))</f>
        <v/>
      </c>
      <c r="P2068" s="1">
        <f>IF(ROW()&lt;$S$4+2,IF('XML a procesar'!A2067="",P2067,IF(MID('XML a procesar'!A2067,1,1)="&lt;",P2067,P2067+1)),P2067)</f>
        <v>1</v>
      </c>
    </row>
    <row r="2069" spans="1:16" x14ac:dyDescent="0.25">
      <c r="A2069" s="1" t="str">
        <f>IF('XML a procesar'!A2068&gt;0,'XML a procesar'!A2068,"")</f>
        <v/>
      </c>
      <c r="B2069" s="7">
        <f t="shared" si="363"/>
        <v>0</v>
      </c>
      <c r="C2069" s="1">
        <f t="shared" si="364"/>
        <v>0</v>
      </c>
      <c r="D2069" s="1">
        <f t="shared" si="365"/>
        <v>0</v>
      </c>
      <c r="E2069" s="1">
        <f t="shared" si="366"/>
        <v>0</v>
      </c>
      <c r="F2069" s="1" t="str">
        <f t="shared" ca="1" si="367"/>
        <v/>
      </c>
      <c r="G2069" s="1">
        <f t="shared" ca="1" si="368"/>
        <v>0</v>
      </c>
      <c r="H2069" s="1">
        <f ca="1">IF(AND(G2068&gt;0,G2069&gt;G2068,NOT(ISERROR(MATCH(G2068,D:D,0)))),H2068+1,H2068)</f>
        <v>0</v>
      </c>
      <c r="I2069" s="1">
        <f t="shared" ca="1" si="369"/>
        <v>0</v>
      </c>
      <c r="J2069" s="7" t="str">
        <f t="shared" ca="1" si="370"/>
        <v/>
      </c>
      <c r="K2069" s="1" t="str">
        <f ca="1">IF(J2069="Linea_para_MAIL_creada_por_LuXML",IF(ISERROR(MATCH(INDIRECT(ADDRESS(ROW()-G2069,7)),D:D,0)),J2069,INDIRECT(ADDRESS(MATCH(INDIRECT(ADDRESS(ROW()-G2069,7)),D:D,0),1))),J2069)</f>
        <v/>
      </c>
      <c r="L2069" s="7">
        <f t="shared" ca="1" si="371"/>
        <v>0</v>
      </c>
      <c r="M2069" s="7" t="str">
        <f t="shared" ca="1" si="372"/>
        <v/>
      </c>
      <c r="N2069" s="7">
        <f t="shared" ca="1" si="373"/>
        <v>0</v>
      </c>
      <c r="O2069" s="9" t="str">
        <f ca="1">IF(N2069&gt;-1,INDIRECT(ADDRESS(ROW(),13)),IF(N2069&lt;N2068,CONCATENATE("&lt;page-count count=",CHAR(34),1+LARGE(N:N,1)-LARGE(N:N,2),CHAR(34),"/&gt;"),INDIRECT(ADDRESS(ROW()-1,13))))</f>
        <v/>
      </c>
      <c r="P2069" s="1">
        <f>IF(ROW()&lt;$S$4+2,IF('XML a procesar'!A2068="",P2068,IF(MID('XML a procesar'!A2068,1,1)="&lt;",P2068,P2068+1)),P2068)</f>
        <v>1</v>
      </c>
    </row>
    <row r="2070" spans="1:16" x14ac:dyDescent="0.25">
      <c r="A2070" s="1" t="str">
        <f>IF('XML a procesar'!A2069&gt;0,'XML a procesar'!A2069,"")</f>
        <v/>
      </c>
      <c r="B2070" s="7">
        <f t="shared" si="363"/>
        <v>0</v>
      </c>
      <c r="C2070" s="1">
        <f t="shared" si="364"/>
        <v>0</v>
      </c>
      <c r="D2070" s="1">
        <f t="shared" si="365"/>
        <v>0</v>
      </c>
      <c r="E2070" s="1">
        <f t="shared" si="366"/>
        <v>0</v>
      </c>
      <c r="F2070" s="1" t="str">
        <f t="shared" ca="1" si="367"/>
        <v/>
      </c>
      <c r="G2070" s="1">
        <f t="shared" ca="1" si="368"/>
        <v>0</v>
      </c>
      <c r="H2070" s="1">
        <f ca="1">IF(AND(G2069&gt;0,G2070&gt;G2069,NOT(ISERROR(MATCH(G2069,D:D,0)))),H2069+1,H2069)</f>
        <v>0</v>
      </c>
      <c r="I2070" s="1">
        <f t="shared" ca="1" si="369"/>
        <v>0</v>
      </c>
      <c r="J2070" s="7" t="str">
        <f t="shared" ca="1" si="370"/>
        <v/>
      </c>
      <c r="K2070" s="1" t="str">
        <f ca="1">IF(J2070="Linea_para_MAIL_creada_por_LuXML",IF(ISERROR(MATCH(INDIRECT(ADDRESS(ROW()-G2070,7)),D:D,0)),J2070,INDIRECT(ADDRESS(MATCH(INDIRECT(ADDRESS(ROW()-G2070,7)),D:D,0),1))),J2070)</f>
        <v/>
      </c>
      <c r="L2070" s="7">
        <f t="shared" ca="1" si="371"/>
        <v>0</v>
      </c>
      <c r="M2070" s="7" t="str">
        <f t="shared" ca="1" si="372"/>
        <v/>
      </c>
      <c r="N2070" s="7">
        <f t="shared" ca="1" si="373"/>
        <v>0</v>
      </c>
      <c r="O2070" s="9" t="str">
        <f ca="1">IF(N2070&gt;-1,INDIRECT(ADDRESS(ROW(),13)),IF(N2070&lt;N2069,CONCATENATE("&lt;page-count count=",CHAR(34),1+LARGE(N:N,1)-LARGE(N:N,2),CHAR(34),"/&gt;"),INDIRECT(ADDRESS(ROW()-1,13))))</f>
        <v/>
      </c>
      <c r="P2070" s="1">
        <f>IF(ROW()&lt;$S$4+2,IF('XML a procesar'!A2069="",P2069,IF(MID('XML a procesar'!A2069,1,1)="&lt;",P2069,P2069+1)),P2069)</f>
        <v>1</v>
      </c>
    </row>
    <row r="2071" spans="1:16" x14ac:dyDescent="0.25">
      <c r="A2071" s="1" t="str">
        <f>IF('XML a procesar'!A2070&gt;0,'XML a procesar'!A2070,"")</f>
        <v/>
      </c>
      <c r="B2071" s="7">
        <f t="shared" si="363"/>
        <v>0</v>
      </c>
      <c r="C2071" s="1">
        <f t="shared" si="364"/>
        <v>0</v>
      </c>
      <c r="D2071" s="1">
        <f t="shared" si="365"/>
        <v>0</v>
      </c>
      <c r="E2071" s="1">
        <f t="shared" si="366"/>
        <v>0</v>
      </c>
      <c r="F2071" s="1" t="str">
        <f t="shared" ca="1" si="367"/>
        <v/>
      </c>
      <c r="G2071" s="1">
        <f t="shared" ca="1" si="368"/>
        <v>0</v>
      </c>
      <c r="H2071" s="1">
        <f ca="1">IF(AND(G2070&gt;0,G2071&gt;G2070,NOT(ISERROR(MATCH(G2070,D:D,0)))),H2070+1,H2070)</f>
        <v>0</v>
      </c>
      <c r="I2071" s="1">
        <f t="shared" ca="1" si="369"/>
        <v>0</v>
      </c>
      <c r="J2071" s="7" t="str">
        <f t="shared" ca="1" si="370"/>
        <v/>
      </c>
      <c r="K2071" s="1" t="str">
        <f ca="1">IF(J2071="Linea_para_MAIL_creada_por_LuXML",IF(ISERROR(MATCH(INDIRECT(ADDRESS(ROW()-G2071,7)),D:D,0)),J2071,INDIRECT(ADDRESS(MATCH(INDIRECT(ADDRESS(ROW()-G2071,7)),D:D,0),1))),J2071)</f>
        <v/>
      </c>
      <c r="L2071" s="7">
        <f t="shared" ca="1" si="371"/>
        <v>0</v>
      </c>
      <c r="M2071" s="7" t="str">
        <f t="shared" ca="1" si="372"/>
        <v/>
      </c>
      <c r="N2071" s="7">
        <f t="shared" ca="1" si="373"/>
        <v>0</v>
      </c>
      <c r="O2071" s="9" t="str">
        <f ca="1">IF(N2071&gt;-1,INDIRECT(ADDRESS(ROW(),13)),IF(N2071&lt;N2070,CONCATENATE("&lt;page-count count=",CHAR(34),1+LARGE(N:N,1)-LARGE(N:N,2),CHAR(34),"/&gt;"),INDIRECT(ADDRESS(ROW()-1,13))))</f>
        <v/>
      </c>
      <c r="P2071" s="1">
        <f>IF(ROW()&lt;$S$4+2,IF('XML a procesar'!A2070="",P2070,IF(MID('XML a procesar'!A2070,1,1)="&lt;",P2070,P2070+1)),P2070)</f>
        <v>1</v>
      </c>
    </row>
    <row r="2072" spans="1:16" x14ac:dyDescent="0.25">
      <c r="A2072" s="1" t="str">
        <f>IF('XML a procesar'!A2071&gt;0,'XML a procesar'!A2071,"")</f>
        <v/>
      </c>
      <c r="B2072" s="7">
        <f t="shared" si="363"/>
        <v>0</v>
      </c>
      <c r="C2072" s="1">
        <f t="shared" si="364"/>
        <v>0</v>
      </c>
      <c r="D2072" s="1">
        <f t="shared" si="365"/>
        <v>0</v>
      </c>
      <c r="E2072" s="1">
        <f t="shared" si="366"/>
        <v>0</v>
      </c>
      <c r="F2072" s="1" t="str">
        <f t="shared" ca="1" si="367"/>
        <v/>
      </c>
      <c r="G2072" s="1">
        <f t="shared" ca="1" si="368"/>
        <v>0</v>
      </c>
      <c r="H2072" s="1">
        <f ca="1">IF(AND(G2071&gt;0,G2072&gt;G2071,NOT(ISERROR(MATCH(G2071,D:D,0)))),H2071+1,H2071)</f>
        <v>0</v>
      </c>
      <c r="I2072" s="1">
        <f t="shared" ca="1" si="369"/>
        <v>0</v>
      </c>
      <c r="J2072" s="7" t="str">
        <f t="shared" ca="1" si="370"/>
        <v/>
      </c>
      <c r="K2072" s="1" t="str">
        <f ca="1">IF(J2072="Linea_para_MAIL_creada_por_LuXML",IF(ISERROR(MATCH(INDIRECT(ADDRESS(ROW()-G2072,7)),D:D,0)),J2072,INDIRECT(ADDRESS(MATCH(INDIRECT(ADDRESS(ROW()-G2072,7)),D:D,0),1))),J2072)</f>
        <v/>
      </c>
      <c r="L2072" s="7">
        <f t="shared" ca="1" si="371"/>
        <v>0</v>
      </c>
      <c r="M2072" s="7" t="str">
        <f t="shared" ca="1" si="372"/>
        <v/>
      </c>
      <c r="N2072" s="7">
        <f t="shared" ca="1" si="373"/>
        <v>0</v>
      </c>
      <c r="O2072" s="9" t="str">
        <f ca="1">IF(N2072&gt;-1,INDIRECT(ADDRESS(ROW(),13)),IF(N2072&lt;N2071,CONCATENATE("&lt;page-count count=",CHAR(34),1+LARGE(N:N,1)-LARGE(N:N,2),CHAR(34),"/&gt;"),INDIRECT(ADDRESS(ROW()-1,13))))</f>
        <v/>
      </c>
      <c r="P2072" s="1">
        <f>IF(ROW()&lt;$S$4+2,IF('XML a procesar'!A2071="",P2071,IF(MID('XML a procesar'!A2071,1,1)="&lt;",P2071,P2071+1)),P2071)</f>
        <v>1</v>
      </c>
    </row>
    <row r="2073" spans="1:16" x14ac:dyDescent="0.25">
      <c r="A2073" s="1" t="str">
        <f>IF('XML a procesar'!A2072&gt;0,'XML a procesar'!A2072,"")</f>
        <v/>
      </c>
      <c r="B2073" s="7">
        <f t="shared" si="363"/>
        <v>0</v>
      </c>
      <c r="C2073" s="1">
        <f t="shared" si="364"/>
        <v>0</v>
      </c>
      <c r="D2073" s="1">
        <f t="shared" si="365"/>
        <v>0</v>
      </c>
      <c r="E2073" s="1">
        <f t="shared" si="366"/>
        <v>0</v>
      </c>
      <c r="F2073" s="1" t="str">
        <f t="shared" ca="1" si="367"/>
        <v/>
      </c>
      <c r="G2073" s="1">
        <f t="shared" ca="1" si="368"/>
        <v>0</v>
      </c>
      <c r="H2073" s="1">
        <f ca="1">IF(AND(G2072&gt;0,G2073&gt;G2072,NOT(ISERROR(MATCH(G2072,D:D,0)))),H2072+1,H2072)</f>
        <v>0</v>
      </c>
      <c r="I2073" s="1">
        <f t="shared" ca="1" si="369"/>
        <v>0</v>
      </c>
      <c r="J2073" s="7" t="str">
        <f t="shared" ca="1" si="370"/>
        <v/>
      </c>
      <c r="K2073" s="1" t="str">
        <f ca="1">IF(J2073="Linea_para_MAIL_creada_por_LuXML",IF(ISERROR(MATCH(INDIRECT(ADDRESS(ROW()-G2073,7)),D:D,0)),J2073,INDIRECT(ADDRESS(MATCH(INDIRECT(ADDRESS(ROW()-G2073,7)),D:D,0),1))),J2073)</f>
        <v/>
      </c>
      <c r="L2073" s="7">
        <f t="shared" ca="1" si="371"/>
        <v>0</v>
      </c>
      <c r="M2073" s="7" t="str">
        <f t="shared" ca="1" si="372"/>
        <v/>
      </c>
      <c r="N2073" s="7">
        <f t="shared" ca="1" si="373"/>
        <v>0</v>
      </c>
      <c r="O2073" s="9" t="str">
        <f ca="1">IF(N2073&gt;-1,INDIRECT(ADDRESS(ROW(),13)),IF(N2073&lt;N2072,CONCATENATE("&lt;page-count count=",CHAR(34),1+LARGE(N:N,1)-LARGE(N:N,2),CHAR(34),"/&gt;"),INDIRECT(ADDRESS(ROW()-1,13))))</f>
        <v/>
      </c>
      <c r="P2073" s="1">
        <f>IF(ROW()&lt;$S$4+2,IF('XML a procesar'!A2072="",P2072,IF(MID('XML a procesar'!A2072,1,1)="&lt;",P2072,P2072+1)),P2072)</f>
        <v>1</v>
      </c>
    </row>
    <row r="2074" spans="1:16" x14ac:dyDescent="0.25">
      <c r="A2074" s="1" t="str">
        <f>IF('XML a procesar'!A2073&gt;0,'XML a procesar'!A2073,"")</f>
        <v/>
      </c>
      <c r="B2074" s="7">
        <f t="shared" si="363"/>
        <v>0</v>
      </c>
      <c r="C2074" s="1">
        <f t="shared" si="364"/>
        <v>0</v>
      </c>
      <c r="D2074" s="1">
        <f t="shared" si="365"/>
        <v>0</v>
      </c>
      <c r="E2074" s="1">
        <f t="shared" si="366"/>
        <v>0</v>
      </c>
      <c r="F2074" s="1" t="str">
        <f t="shared" ca="1" si="367"/>
        <v/>
      </c>
      <c r="G2074" s="1">
        <f t="shared" ca="1" si="368"/>
        <v>0</v>
      </c>
      <c r="H2074" s="1">
        <f ca="1">IF(AND(G2073&gt;0,G2074&gt;G2073,NOT(ISERROR(MATCH(G2073,D:D,0)))),H2073+1,H2073)</f>
        <v>0</v>
      </c>
      <c r="I2074" s="1">
        <f t="shared" ca="1" si="369"/>
        <v>0</v>
      </c>
      <c r="J2074" s="7" t="str">
        <f t="shared" ca="1" si="370"/>
        <v/>
      </c>
      <c r="K2074" s="1" t="str">
        <f ca="1">IF(J2074="Linea_para_MAIL_creada_por_LuXML",IF(ISERROR(MATCH(INDIRECT(ADDRESS(ROW()-G2074,7)),D:D,0)),J2074,INDIRECT(ADDRESS(MATCH(INDIRECT(ADDRESS(ROW()-G2074,7)),D:D,0),1))),J2074)</f>
        <v/>
      </c>
      <c r="L2074" s="7">
        <f t="shared" ca="1" si="371"/>
        <v>0</v>
      </c>
      <c r="M2074" s="7" t="str">
        <f t="shared" ca="1" si="372"/>
        <v/>
      </c>
      <c r="N2074" s="7">
        <f t="shared" ca="1" si="373"/>
        <v>0</v>
      </c>
      <c r="O2074" s="9" t="str">
        <f ca="1">IF(N2074&gt;-1,INDIRECT(ADDRESS(ROW(),13)),IF(N2074&lt;N2073,CONCATENATE("&lt;page-count count=",CHAR(34),1+LARGE(N:N,1)-LARGE(N:N,2),CHAR(34),"/&gt;"),INDIRECT(ADDRESS(ROW()-1,13))))</f>
        <v/>
      </c>
      <c r="P2074" s="1">
        <f>IF(ROW()&lt;$S$4+2,IF('XML a procesar'!A2073="",P2073,IF(MID('XML a procesar'!A2073,1,1)="&lt;",P2073,P2073+1)),P2073)</f>
        <v>1</v>
      </c>
    </row>
    <row r="2075" spans="1:16" x14ac:dyDescent="0.25">
      <c r="A2075" s="1" t="str">
        <f>IF('XML a procesar'!A2074&gt;0,'XML a procesar'!A2074,"")</f>
        <v/>
      </c>
      <c r="B2075" s="7">
        <f t="shared" si="363"/>
        <v>0</v>
      </c>
      <c r="C2075" s="1">
        <f t="shared" si="364"/>
        <v>0</v>
      </c>
      <c r="D2075" s="1">
        <f t="shared" si="365"/>
        <v>0</v>
      </c>
      <c r="E2075" s="1">
        <f t="shared" si="366"/>
        <v>0</v>
      </c>
      <c r="F2075" s="1" t="str">
        <f t="shared" ca="1" si="367"/>
        <v/>
      </c>
      <c r="G2075" s="1">
        <f t="shared" ca="1" si="368"/>
        <v>0</v>
      </c>
      <c r="H2075" s="1">
        <f ca="1">IF(AND(G2074&gt;0,G2075&gt;G2074,NOT(ISERROR(MATCH(G2074,D:D,0)))),H2074+1,H2074)</f>
        <v>0</v>
      </c>
      <c r="I2075" s="1">
        <f t="shared" ca="1" si="369"/>
        <v>0</v>
      </c>
      <c r="J2075" s="7" t="str">
        <f t="shared" ca="1" si="370"/>
        <v/>
      </c>
      <c r="K2075" s="1" t="str">
        <f ca="1">IF(J2075="Linea_para_MAIL_creada_por_LuXML",IF(ISERROR(MATCH(INDIRECT(ADDRESS(ROW()-G2075,7)),D:D,0)),J2075,INDIRECT(ADDRESS(MATCH(INDIRECT(ADDRESS(ROW()-G2075,7)),D:D,0),1))),J2075)</f>
        <v/>
      </c>
      <c r="L2075" s="7">
        <f t="shared" ca="1" si="371"/>
        <v>0</v>
      </c>
      <c r="M2075" s="7" t="str">
        <f t="shared" ca="1" si="372"/>
        <v/>
      </c>
      <c r="N2075" s="7">
        <f t="shared" ca="1" si="373"/>
        <v>0</v>
      </c>
      <c r="O2075" s="9" t="str">
        <f ca="1">IF(N2075&gt;-1,INDIRECT(ADDRESS(ROW(),13)),IF(N2075&lt;N2074,CONCATENATE("&lt;page-count count=",CHAR(34),1+LARGE(N:N,1)-LARGE(N:N,2),CHAR(34),"/&gt;"),INDIRECT(ADDRESS(ROW()-1,13))))</f>
        <v/>
      </c>
      <c r="P2075" s="1">
        <f>IF(ROW()&lt;$S$4+2,IF('XML a procesar'!A2074="",P2074,IF(MID('XML a procesar'!A2074,1,1)="&lt;",P2074,P2074+1)),P2074)</f>
        <v>1</v>
      </c>
    </row>
    <row r="2076" spans="1:16" x14ac:dyDescent="0.25">
      <c r="A2076" s="1" t="str">
        <f>IF('XML a procesar'!A2075&gt;0,'XML a procesar'!A2075,"")</f>
        <v/>
      </c>
      <c r="B2076" s="7">
        <f t="shared" si="363"/>
        <v>0</v>
      </c>
      <c r="C2076" s="1">
        <f t="shared" si="364"/>
        <v>0</v>
      </c>
      <c r="D2076" s="1">
        <f t="shared" si="365"/>
        <v>0</v>
      </c>
      <c r="E2076" s="1">
        <f t="shared" si="366"/>
        <v>0</v>
      </c>
      <c r="F2076" s="1" t="str">
        <f t="shared" ca="1" si="367"/>
        <v/>
      </c>
      <c r="G2076" s="1">
        <f t="shared" ca="1" si="368"/>
        <v>0</v>
      </c>
      <c r="H2076" s="1">
        <f ca="1">IF(AND(G2075&gt;0,G2076&gt;G2075,NOT(ISERROR(MATCH(G2075,D:D,0)))),H2075+1,H2075)</f>
        <v>0</v>
      </c>
      <c r="I2076" s="1">
        <f t="shared" ca="1" si="369"/>
        <v>0</v>
      </c>
      <c r="J2076" s="7" t="str">
        <f t="shared" ca="1" si="370"/>
        <v/>
      </c>
      <c r="K2076" s="1" t="str">
        <f ca="1">IF(J2076="Linea_para_MAIL_creada_por_LuXML",IF(ISERROR(MATCH(INDIRECT(ADDRESS(ROW()-G2076,7)),D:D,0)),J2076,INDIRECT(ADDRESS(MATCH(INDIRECT(ADDRESS(ROW()-G2076,7)),D:D,0),1))),J2076)</f>
        <v/>
      </c>
      <c r="L2076" s="7">
        <f t="shared" ca="1" si="371"/>
        <v>0</v>
      </c>
      <c r="M2076" s="7" t="str">
        <f t="shared" ca="1" si="372"/>
        <v/>
      </c>
      <c r="N2076" s="7">
        <f t="shared" ca="1" si="373"/>
        <v>0</v>
      </c>
      <c r="O2076" s="9" t="str">
        <f ca="1">IF(N2076&gt;-1,INDIRECT(ADDRESS(ROW(),13)),IF(N2076&lt;N2075,CONCATENATE("&lt;page-count count=",CHAR(34),1+LARGE(N:N,1)-LARGE(N:N,2),CHAR(34),"/&gt;"),INDIRECT(ADDRESS(ROW()-1,13))))</f>
        <v/>
      </c>
      <c r="P2076" s="1">
        <f>IF(ROW()&lt;$S$4+2,IF('XML a procesar'!A2075="",P2075,IF(MID('XML a procesar'!A2075,1,1)="&lt;",P2075,P2075+1)),P2075)</f>
        <v>1</v>
      </c>
    </row>
    <row r="2077" spans="1:16" x14ac:dyDescent="0.25">
      <c r="A2077" s="1" t="str">
        <f>IF('XML a procesar'!A2076&gt;0,'XML a procesar'!A2076,"")</f>
        <v/>
      </c>
      <c r="B2077" s="7">
        <f t="shared" si="363"/>
        <v>0</v>
      </c>
      <c r="C2077" s="1">
        <f t="shared" si="364"/>
        <v>0</v>
      </c>
      <c r="D2077" s="1">
        <f t="shared" si="365"/>
        <v>0</v>
      </c>
      <c r="E2077" s="1">
        <f t="shared" si="366"/>
        <v>0</v>
      </c>
      <c r="F2077" s="1" t="str">
        <f t="shared" ca="1" si="367"/>
        <v/>
      </c>
      <c r="G2077" s="1">
        <f t="shared" ca="1" si="368"/>
        <v>0</v>
      </c>
      <c r="H2077" s="1">
        <f ca="1">IF(AND(G2076&gt;0,G2077&gt;G2076,NOT(ISERROR(MATCH(G2076,D:D,0)))),H2076+1,H2076)</f>
        <v>0</v>
      </c>
      <c r="I2077" s="1">
        <f t="shared" ca="1" si="369"/>
        <v>0</v>
      </c>
      <c r="J2077" s="7" t="str">
        <f t="shared" ca="1" si="370"/>
        <v/>
      </c>
      <c r="K2077" s="1" t="str">
        <f ca="1">IF(J2077="Linea_para_MAIL_creada_por_LuXML",IF(ISERROR(MATCH(INDIRECT(ADDRESS(ROW()-G2077,7)),D:D,0)),J2077,INDIRECT(ADDRESS(MATCH(INDIRECT(ADDRESS(ROW()-G2077,7)),D:D,0),1))),J2077)</f>
        <v/>
      </c>
      <c r="L2077" s="7">
        <f t="shared" ca="1" si="371"/>
        <v>0</v>
      </c>
      <c r="M2077" s="7" t="str">
        <f t="shared" ca="1" si="372"/>
        <v/>
      </c>
      <c r="N2077" s="7">
        <f t="shared" ca="1" si="373"/>
        <v>0</v>
      </c>
      <c r="O2077" s="9" t="str">
        <f ca="1">IF(N2077&gt;-1,INDIRECT(ADDRESS(ROW(),13)),IF(N2077&lt;N2076,CONCATENATE("&lt;page-count count=",CHAR(34),1+LARGE(N:N,1)-LARGE(N:N,2),CHAR(34),"/&gt;"),INDIRECT(ADDRESS(ROW()-1,13))))</f>
        <v/>
      </c>
      <c r="P2077" s="1">
        <f>IF(ROW()&lt;$S$4+2,IF('XML a procesar'!A2076="",P2076,IF(MID('XML a procesar'!A2076,1,1)="&lt;",P2076,P2076+1)),P2076)</f>
        <v>1</v>
      </c>
    </row>
    <row r="2078" spans="1:16" x14ac:dyDescent="0.25">
      <c r="A2078" s="1" t="str">
        <f>IF('XML a procesar'!A2077&gt;0,'XML a procesar'!A2077,"")</f>
        <v/>
      </c>
      <c r="B2078" s="7">
        <f t="shared" si="363"/>
        <v>0</v>
      </c>
      <c r="C2078" s="1">
        <f t="shared" si="364"/>
        <v>0</v>
      </c>
      <c r="D2078" s="1">
        <f t="shared" si="365"/>
        <v>0</v>
      </c>
      <c r="E2078" s="1">
        <f t="shared" si="366"/>
        <v>0</v>
      </c>
      <c r="F2078" s="1" t="str">
        <f t="shared" ca="1" si="367"/>
        <v/>
      </c>
      <c r="G2078" s="1">
        <f t="shared" ca="1" si="368"/>
        <v>0</v>
      </c>
      <c r="H2078" s="1">
        <f ca="1">IF(AND(G2077&gt;0,G2078&gt;G2077,NOT(ISERROR(MATCH(G2077,D:D,0)))),H2077+1,H2077)</f>
        <v>0</v>
      </c>
      <c r="I2078" s="1">
        <f t="shared" ca="1" si="369"/>
        <v>0</v>
      </c>
      <c r="J2078" s="7" t="str">
        <f t="shared" ca="1" si="370"/>
        <v/>
      </c>
      <c r="K2078" s="1" t="str">
        <f ca="1">IF(J2078="Linea_para_MAIL_creada_por_LuXML",IF(ISERROR(MATCH(INDIRECT(ADDRESS(ROW()-G2078,7)),D:D,0)),J2078,INDIRECT(ADDRESS(MATCH(INDIRECT(ADDRESS(ROW()-G2078,7)),D:D,0),1))),J2078)</f>
        <v/>
      </c>
      <c r="L2078" s="7">
        <f t="shared" ca="1" si="371"/>
        <v>0</v>
      </c>
      <c r="M2078" s="7" t="str">
        <f t="shared" ca="1" si="372"/>
        <v/>
      </c>
      <c r="N2078" s="7">
        <f t="shared" ca="1" si="373"/>
        <v>0</v>
      </c>
      <c r="O2078" s="9" t="str">
        <f ca="1">IF(N2078&gt;-1,INDIRECT(ADDRESS(ROW(),13)),IF(N2078&lt;N2077,CONCATENATE("&lt;page-count count=",CHAR(34),1+LARGE(N:N,1)-LARGE(N:N,2),CHAR(34),"/&gt;"),INDIRECT(ADDRESS(ROW()-1,13))))</f>
        <v/>
      </c>
      <c r="P2078" s="1">
        <f>IF(ROW()&lt;$S$4+2,IF('XML a procesar'!A2077="",P2077,IF(MID('XML a procesar'!A2077,1,1)="&lt;",P2077,P2077+1)),P2077)</f>
        <v>1</v>
      </c>
    </row>
    <row r="2079" spans="1:16" x14ac:dyDescent="0.25">
      <c r="A2079" s="1" t="str">
        <f>IF('XML a procesar'!A2078&gt;0,'XML a procesar'!A2078,"")</f>
        <v/>
      </c>
      <c r="B2079" s="7">
        <f t="shared" si="363"/>
        <v>0</v>
      </c>
      <c r="C2079" s="1">
        <f t="shared" si="364"/>
        <v>0</v>
      </c>
      <c r="D2079" s="1">
        <f t="shared" si="365"/>
        <v>0</v>
      </c>
      <c r="E2079" s="1">
        <f t="shared" si="366"/>
        <v>0</v>
      </c>
      <c r="F2079" s="1" t="str">
        <f t="shared" ca="1" si="367"/>
        <v/>
      </c>
      <c r="G2079" s="1">
        <f t="shared" ca="1" si="368"/>
        <v>0</v>
      </c>
      <c r="H2079" s="1">
        <f ca="1">IF(AND(G2078&gt;0,G2079&gt;G2078,NOT(ISERROR(MATCH(G2078,D:D,0)))),H2078+1,H2078)</f>
        <v>0</v>
      </c>
      <c r="I2079" s="1">
        <f t="shared" ca="1" si="369"/>
        <v>0</v>
      </c>
      <c r="J2079" s="7" t="str">
        <f t="shared" ca="1" si="370"/>
        <v/>
      </c>
      <c r="K2079" s="1" t="str">
        <f ca="1">IF(J2079="Linea_para_MAIL_creada_por_LuXML",IF(ISERROR(MATCH(INDIRECT(ADDRESS(ROW()-G2079,7)),D:D,0)),J2079,INDIRECT(ADDRESS(MATCH(INDIRECT(ADDRESS(ROW()-G2079,7)),D:D,0),1))),J2079)</f>
        <v/>
      </c>
      <c r="L2079" s="7">
        <f t="shared" ca="1" si="371"/>
        <v>0</v>
      </c>
      <c r="M2079" s="7" t="str">
        <f t="shared" ca="1" si="372"/>
        <v/>
      </c>
      <c r="N2079" s="7">
        <f t="shared" ca="1" si="373"/>
        <v>0</v>
      </c>
      <c r="O2079" s="9" t="str">
        <f ca="1">IF(N2079&gt;-1,INDIRECT(ADDRESS(ROW(),13)),IF(N2079&lt;N2078,CONCATENATE("&lt;page-count count=",CHAR(34),1+LARGE(N:N,1)-LARGE(N:N,2),CHAR(34),"/&gt;"),INDIRECT(ADDRESS(ROW()-1,13))))</f>
        <v/>
      </c>
      <c r="P2079" s="1">
        <f>IF(ROW()&lt;$S$4+2,IF('XML a procesar'!A2078="",P2078,IF(MID('XML a procesar'!A2078,1,1)="&lt;",P2078,P2078+1)),P2078)</f>
        <v>1</v>
      </c>
    </row>
    <row r="2080" spans="1:16" x14ac:dyDescent="0.25">
      <c r="A2080" s="1" t="str">
        <f>IF('XML a procesar'!A2079&gt;0,'XML a procesar'!A2079,"")</f>
        <v/>
      </c>
      <c r="B2080" s="7">
        <f t="shared" si="363"/>
        <v>0</v>
      </c>
      <c r="C2080" s="1">
        <f t="shared" si="364"/>
        <v>0</v>
      </c>
      <c r="D2080" s="1">
        <f t="shared" si="365"/>
        <v>0</v>
      </c>
      <c r="E2080" s="1">
        <f t="shared" si="366"/>
        <v>0</v>
      </c>
      <c r="F2080" s="1" t="str">
        <f t="shared" ca="1" si="367"/>
        <v/>
      </c>
      <c r="G2080" s="1">
        <f t="shared" ca="1" si="368"/>
        <v>0</v>
      </c>
      <c r="H2080" s="1">
        <f ca="1">IF(AND(G2079&gt;0,G2080&gt;G2079,NOT(ISERROR(MATCH(G2079,D:D,0)))),H2079+1,H2079)</f>
        <v>0</v>
      </c>
      <c r="I2080" s="1">
        <f t="shared" ca="1" si="369"/>
        <v>0</v>
      </c>
      <c r="J2080" s="7" t="str">
        <f t="shared" ca="1" si="370"/>
        <v/>
      </c>
      <c r="K2080" s="1" t="str">
        <f ca="1">IF(J2080="Linea_para_MAIL_creada_por_LuXML",IF(ISERROR(MATCH(INDIRECT(ADDRESS(ROW()-G2080,7)),D:D,0)),J2080,INDIRECT(ADDRESS(MATCH(INDIRECT(ADDRESS(ROW()-G2080,7)),D:D,0),1))),J2080)</f>
        <v/>
      </c>
      <c r="L2080" s="7">
        <f t="shared" ca="1" si="371"/>
        <v>0</v>
      </c>
      <c r="M2080" s="7" t="str">
        <f t="shared" ca="1" si="372"/>
        <v/>
      </c>
      <c r="N2080" s="7">
        <f t="shared" ca="1" si="373"/>
        <v>0</v>
      </c>
      <c r="O2080" s="9" t="str">
        <f ca="1">IF(N2080&gt;-1,INDIRECT(ADDRESS(ROW(),13)),IF(N2080&lt;N2079,CONCATENATE("&lt;page-count count=",CHAR(34),1+LARGE(N:N,1)-LARGE(N:N,2),CHAR(34),"/&gt;"),INDIRECT(ADDRESS(ROW()-1,13))))</f>
        <v/>
      </c>
      <c r="P2080" s="1">
        <f>IF(ROW()&lt;$S$4+2,IF('XML a procesar'!A2079="",P2079,IF(MID('XML a procesar'!A2079,1,1)="&lt;",P2079,P2079+1)),P2079)</f>
        <v>1</v>
      </c>
    </row>
    <row r="2081" spans="1:16" x14ac:dyDescent="0.25">
      <c r="A2081" s="1" t="str">
        <f>IF('XML a procesar'!A2080&gt;0,'XML a procesar'!A2080,"")</f>
        <v/>
      </c>
      <c r="B2081" s="7">
        <f t="shared" si="363"/>
        <v>0</v>
      </c>
      <c r="C2081" s="1">
        <f t="shared" si="364"/>
        <v>0</v>
      </c>
      <c r="D2081" s="1">
        <f t="shared" si="365"/>
        <v>0</v>
      </c>
      <c r="E2081" s="1">
        <f t="shared" si="366"/>
        <v>0</v>
      </c>
      <c r="F2081" s="1" t="str">
        <f t="shared" ca="1" si="367"/>
        <v/>
      </c>
      <c r="G2081" s="1">
        <f t="shared" ca="1" si="368"/>
        <v>0</v>
      </c>
      <c r="H2081" s="1">
        <f ca="1">IF(AND(G2080&gt;0,G2081&gt;G2080,NOT(ISERROR(MATCH(G2080,D:D,0)))),H2080+1,H2080)</f>
        <v>0</v>
      </c>
      <c r="I2081" s="1">
        <f t="shared" ca="1" si="369"/>
        <v>0</v>
      </c>
      <c r="J2081" s="7" t="str">
        <f t="shared" ca="1" si="370"/>
        <v/>
      </c>
      <c r="K2081" s="1" t="str">
        <f ca="1">IF(J2081="Linea_para_MAIL_creada_por_LuXML",IF(ISERROR(MATCH(INDIRECT(ADDRESS(ROW()-G2081,7)),D:D,0)),J2081,INDIRECT(ADDRESS(MATCH(INDIRECT(ADDRESS(ROW()-G2081,7)),D:D,0),1))),J2081)</f>
        <v/>
      </c>
      <c r="L2081" s="7">
        <f t="shared" ca="1" si="371"/>
        <v>0</v>
      </c>
      <c r="M2081" s="7" t="str">
        <f t="shared" ca="1" si="372"/>
        <v/>
      </c>
      <c r="N2081" s="7">
        <f t="shared" ca="1" si="373"/>
        <v>0</v>
      </c>
      <c r="O2081" s="9" t="str">
        <f ca="1">IF(N2081&gt;-1,INDIRECT(ADDRESS(ROW(),13)),IF(N2081&lt;N2080,CONCATENATE("&lt;page-count count=",CHAR(34),1+LARGE(N:N,1)-LARGE(N:N,2),CHAR(34),"/&gt;"),INDIRECT(ADDRESS(ROW()-1,13))))</f>
        <v/>
      </c>
      <c r="P2081" s="1">
        <f>IF(ROW()&lt;$S$4+2,IF('XML a procesar'!A2080="",P2080,IF(MID('XML a procesar'!A2080,1,1)="&lt;",P2080,P2080+1)),P2080)</f>
        <v>1</v>
      </c>
    </row>
    <row r="2082" spans="1:16" x14ac:dyDescent="0.25">
      <c r="A2082" s="1" t="str">
        <f>IF('XML a procesar'!A2081&gt;0,'XML a procesar'!A2081,"")</f>
        <v/>
      </c>
      <c r="B2082" s="7">
        <f t="shared" si="363"/>
        <v>0</v>
      </c>
      <c r="C2082" s="1">
        <f t="shared" si="364"/>
        <v>0</v>
      </c>
      <c r="D2082" s="1">
        <f t="shared" si="365"/>
        <v>0</v>
      </c>
      <c r="E2082" s="1">
        <f t="shared" si="366"/>
        <v>0</v>
      </c>
      <c r="F2082" s="1" t="str">
        <f t="shared" ca="1" si="367"/>
        <v/>
      </c>
      <c r="G2082" s="1">
        <f t="shared" ca="1" si="368"/>
        <v>0</v>
      </c>
      <c r="H2082" s="1">
        <f ca="1">IF(AND(G2081&gt;0,G2082&gt;G2081,NOT(ISERROR(MATCH(G2081,D:D,0)))),H2081+1,H2081)</f>
        <v>0</v>
      </c>
      <c r="I2082" s="1">
        <f t="shared" ca="1" si="369"/>
        <v>0</v>
      </c>
      <c r="J2082" s="7" t="str">
        <f t="shared" ca="1" si="370"/>
        <v/>
      </c>
      <c r="K2082" s="1" t="str">
        <f ca="1">IF(J2082="Linea_para_MAIL_creada_por_LuXML",IF(ISERROR(MATCH(INDIRECT(ADDRESS(ROW()-G2082,7)),D:D,0)),J2082,INDIRECT(ADDRESS(MATCH(INDIRECT(ADDRESS(ROW()-G2082,7)),D:D,0),1))),J2082)</f>
        <v/>
      </c>
      <c r="L2082" s="7">
        <f t="shared" ca="1" si="371"/>
        <v>0</v>
      </c>
      <c r="M2082" s="7" t="str">
        <f t="shared" ca="1" si="372"/>
        <v/>
      </c>
      <c r="N2082" s="7">
        <f t="shared" ca="1" si="373"/>
        <v>0</v>
      </c>
      <c r="O2082" s="9" t="str">
        <f ca="1">IF(N2082&gt;-1,INDIRECT(ADDRESS(ROW(),13)),IF(N2082&lt;N2081,CONCATENATE("&lt;page-count count=",CHAR(34),1+LARGE(N:N,1)-LARGE(N:N,2),CHAR(34),"/&gt;"),INDIRECT(ADDRESS(ROW()-1,13))))</f>
        <v/>
      </c>
      <c r="P2082" s="1">
        <f>IF(ROW()&lt;$S$4+2,IF('XML a procesar'!A2081="",P2081,IF(MID('XML a procesar'!A2081,1,1)="&lt;",P2081,P2081+1)),P2081)</f>
        <v>1</v>
      </c>
    </row>
    <row r="2083" spans="1:16" x14ac:dyDescent="0.25">
      <c r="A2083" s="1" t="str">
        <f>IF('XML a procesar'!A2082&gt;0,'XML a procesar'!A2082,"")</f>
        <v/>
      </c>
      <c r="B2083" s="7">
        <f t="shared" si="363"/>
        <v>0</v>
      </c>
      <c r="C2083" s="1">
        <f t="shared" si="364"/>
        <v>0</v>
      </c>
      <c r="D2083" s="1">
        <f t="shared" si="365"/>
        <v>0</v>
      </c>
      <c r="E2083" s="1">
        <f t="shared" si="366"/>
        <v>0</v>
      </c>
      <c r="F2083" s="1" t="str">
        <f t="shared" ca="1" si="367"/>
        <v/>
      </c>
      <c r="G2083" s="1">
        <f t="shared" ca="1" si="368"/>
        <v>0</v>
      </c>
      <c r="H2083" s="1">
        <f ca="1">IF(AND(G2082&gt;0,G2083&gt;G2082,NOT(ISERROR(MATCH(G2082,D:D,0)))),H2082+1,H2082)</f>
        <v>0</v>
      </c>
      <c r="I2083" s="1">
        <f t="shared" ca="1" si="369"/>
        <v>0</v>
      </c>
      <c r="J2083" s="7" t="str">
        <f t="shared" ca="1" si="370"/>
        <v/>
      </c>
      <c r="K2083" s="1" t="str">
        <f ca="1">IF(J2083="Linea_para_MAIL_creada_por_LuXML",IF(ISERROR(MATCH(INDIRECT(ADDRESS(ROW()-G2083,7)),D:D,0)),J2083,INDIRECT(ADDRESS(MATCH(INDIRECT(ADDRESS(ROW()-G2083,7)),D:D,0),1))),J2083)</f>
        <v/>
      </c>
      <c r="L2083" s="7">
        <f t="shared" ca="1" si="371"/>
        <v>0</v>
      </c>
      <c r="M2083" s="7" t="str">
        <f t="shared" ca="1" si="372"/>
        <v/>
      </c>
      <c r="N2083" s="7">
        <f t="shared" ca="1" si="373"/>
        <v>0</v>
      </c>
      <c r="O2083" s="9" t="str">
        <f ca="1">IF(N2083&gt;-1,INDIRECT(ADDRESS(ROW(),13)),IF(N2083&lt;N2082,CONCATENATE("&lt;page-count count=",CHAR(34),1+LARGE(N:N,1)-LARGE(N:N,2),CHAR(34),"/&gt;"),INDIRECT(ADDRESS(ROW()-1,13))))</f>
        <v/>
      </c>
      <c r="P2083" s="1">
        <f>IF(ROW()&lt;$S$4+2,IF('XML a procesar'!A2082="",P2082,IF(MID('XML a procesar'!A2082,1,1)="&lt;",P2082,P2082+1)),P2082)</f>
        <v>1</v>
      </c>
    </row>
    <row r="2084" spans="1:16" x14ac:dyDescent="0.25">
      <c r="A2084" s="1" t="str">
        <f>IF('XML a procesar'!A2083&gt;0,'XML a procesar'!A2083,"")</f>
        <v/>
      </c>
      <c r="B2084" s="7">
        <f t="shared" si="363"/>
        <v>0</v>
      </c>
      <c r="C2084" s="1">
        <f t="shared" si="364"/>
        <v>0</v>
      </c>
      <c r="D2084" s="1">
        <f t="shared" si="365"/>
        <v>0</v>
      </c>
      <c r="E2084" s="1">
        <f t="shared" si="366"/>
        <v>0</v>
      </c>
      <c r="F2084" s="1" t="str">
        <f t="shared" ca="1" si="367"/>
        <v/>
      </c>
      <c r="G2084" s="1">
        <f t="shared" ca="1" si="368"/>
        <v>0</v>
      </c>
      <c r="H2084" s="1">
        <f ca="1">IF(AND(G2083&gt;0,G2084&gt;G2083,NOT(ISERROR(MATCH(G2083,D:D,0)))),H2083+1,H2083)</f>
        <v>0</v>
      </c>
      <c r="I2084" s="1">
        <f t="shared" ca="1" si="369"/>
        <v>0</v>
      </c>
      <c r="J2084" s="7" t="str">
        <f t="shared" ca="1" si="370"/>
        <v/>
      </c>
      <c r="K2084" s="1" t="str">
        <f ca="1">IF(J2084="Linea_para_MAIL_creada_por_LuXML",IF(ISERROR(MATCH(INDIRECT(ADDRESS(ROW()-G2084,7)),D:D,0)),J2084,INDIRECT(ADDRESS(MATCH(INDIRECT(ADDRESS(ROW()-G2084,7)),D:D,0),1))),J2084)</f>
        <v/>
      </c>
      <c r="L2084" s="7">
        <f t="shared" ca="1" si="371"/>
        <v>0</v>
      </c>
      <c r="M2084" s="7" t="str">
        <f t="shared" ca="1" si="372"/>
        <v/>
      </c>
      <c r="N2084" s="7">
        <f t="shared" ca="1" si="373"/>
        <v>0</v>
      </c>
      <c r="O2084" s="9" t="str">
        <f ca="1">IF(N2084&gt;-1,INDIRECT(ADDRESS(ROW(),13)),IF(N2084&lt;N2083,CONCATENATE("&lt;page-count count=",CHAR(34),1+LARGE(N:N,1)-LARGE(N:N,2),CHAR(34),"/&gt;"),INDIRECT(ADDRESS(ROW()-1,13))))</f>
        <v/>
      </c>
      <c r="P2084" s="1">
        <f>IF(ROW()&lt;$S$4+2,IF('XML a procesar'!A2083="",P2083,IF(MID('XML a procesar'!A2083,1,1)="&lt;",P2083,P2083+1)),P2083)</f>
        <v>1</v>
      </c>
    </row>
    <row r="2085" spans="1:16" x14ac:dyDescent="0.25">
      <c r="A2085" s="1" t="str">
        <f>IF('XML a procesar'!A2084&gt;0,'XML a procesar'!A2084,"")</f>
        <v/>
      </c>
      <c r="B2085" s="7">
        <f t="shared" si="363"/>
        <v>0</v>
      </c>
      <c r="C2085" s="1">
        <f t="shared" si="364"/>
        <v>0</v>
      </c>
      <c r="D2085" s="1">
        <f t="shared" si="365"/>
        <v>0</v>
      </c>
      <c r="E2085" s="1">
        <f t="shared" si="366"/>
        <v>0</v>
      </c>
      <c r="F2085" s="1" t="str">
        <f t="shared" ca="1" si="367"/>
        <v/>
      </c>
      <c r="G2085" s="1">
        <f t="shared" ca="1" si="368"/>
        <v>0</v>
      </c>
      <c r="H2085" s="1">
        <f ca="1">IF(AND(G2084&gt;0,G2085&gt;G2084,NOT(ISERROR(MATCH(G2084,D:D,0)))),H2084+1,H2084)</f>
        <v>0</v>
      </c>
      <c r="I2085" s="1">
        <f t="shared" ca="1" si="369"/>
        <v>0</v>
      </c>
      <c r="J2085" s="7" t="str">
        <f t="shared" ca="1" si="370"/>
        <v/>
      </c>
      <c r="K2085" s="1" t="str">
        <f ca="1">IF(J2085="Linea_para_MAIL_creada_por_LuXML",IF(ISERROR(MATCH(INDIRECT(ADDRESS(ROW()-G2085,7)),D:D,0)),J2085,INDIRECT(ADDRESS(MATCH(INDIRECT(ADDRESS(ROW()-G2085,7)),D:D,0),1))),J2085)</f>
        <v/>
      </c>
      <c r="L2085" s="7">
        <f t="shared" ca="1" si="371"/>
        <v>0</v>
      </c>
      <c r="M2085" s="7" t="str">
        <f t="shared" ca="1" si="372"/>
        <v/>
      </c>
      <c r="N2085" s="7">
        <f t="shared" ca="1" si="373"/>
        <v>0</v>
      </c>
      <c r="O2085" s="9" t="str">
        <f ca="1">IF(N2085&gt;-1,INDIRECT(ADDRESS(ROW(),13)),IF(N2085&lt;N2084,CONCATENATE("&lt;page-count count=",CHAR(34),1+LARGE(N:N,1)-LARGE(N:N,2),CHAR(34),"/&gt;"),INDIRECT(ADDRESS(ROW()-1,13))))</f>
        <v/>
      </c>
      <c r="P2085" s="1">
        <f>IF(ROW()&lt;$S$4+2,IF('XML a procesar'!A2084="",P2084,IF(MID('XML a procesar'!A2084,1,1)="&lt;",P2084,P2084+1)),P2084)</f>
        <v>1</v>
      </c>
    </row>
    <row r="2086" spans="1:16" x14ac:dyDescent="0.25">
      <c r="A2086" s="1" t="str">
        <f>IF('XML a procesar'!A2085&gt;0,'XML a procesar'!A2085,"")</f>
        <v/>
      </c>
      <c r="B2086" s="7">
        <f t="shared" si="363"/>
        <v>0</v>
      </c>
      <c r="C2086" s="1">
        <f t="shared" si="364"/>
        <v>0</v>
      </c>
      <c r="D2086" s="1">
        <f t="shared" si="365"/>
        <v>0</v>
      </c>
      <c r="E2086" s="1">
        <f t="shared" si="366"/>
        <v>0</v>
      </c>
      <c r="F2086" s="1" t="str">
        <f t="shared" ca="1" si="367"/>
        <v/>
      </c>
      <c r="G2086" s="1">
        <f t="shared" ca="1" si="368"/>
        <v>0</v>
      </c>
      <c r="H2086" s="1">
        <f ca="1">IF(AND(G2085&gt;0,G2086&gt;G2085,NOT(ISERROR(MATCH(G2085,D:D,0)))),H2085+1,H2085)</f>
        <v>0</v>
      </c>
      <c r="I2086" s="1">
        <f t="shared" ca="1" si="369"/>
        <v>0</v>
      </c>
      <c r="J2086" s="7" t="str">
        <f t="shared" ca="1" si="370"/>
        <v/>
      </c>
      <c r="K2086" s="1" t="str">
        <f ca="1">IF(J2086="Linea_para_MAIL_creada_por_LuXML",IF(ISERROR(MATCH(INDIRECT(ADDRESS(ROW()-G2086,7)),D:D,0)),J2086,INDIRECT(ADDRESS(MATCH(INDIRECT(ADDRESS(ROW()-G2086,7)),D:D,0),1))),J2086)</f>
        <v/>
      </c>
      <c r="L2086" s="7">
        <f t="shared" ca="1" si="371"/>
        <v>0</v>
      </c>
      <c r="M2086" s="7" t="str">
        <f t="shared" ca="1" si="372"/>
        <v/>
      </c>
      <c r="N2086" s="7">
        <f t="shared" ca="1" si="373"/>
        <v>0</v>
      </c>
      <c r="O2086" s="9" t="str">
        <f ca="1">IF(N2086&gt;-1,INDIRECT(ADDRESS(ROW(),13)),IF(N2086&lt;N2085,CONCATENATE("&lt;page-count count=",CHAR(34),1+LARGE(N:N,1)-LARGE(N:N,2),CHAR(34),"/&gt;"),INDIRECT(ADDRESS(ROW()-1,13))))</f>
        <v/>
      </c>
      <c r="P2086" s="1">
        <f>IF(ROW()&lt;$S$4+2,IF('XML a procesar'!A2085="",P2085,IF(MID('XML a procesar'!A2085,1,1)="&lt;",P2085,P2085+1)),P2085)</f>
        <v>1</v>
      </c>
    </row>
    <row r="2087" spans="1:16" x14ac:dyDescent="0.25">
      <c r="A2087" s="1" t="str">
        <f>IF('XML a procesar'!A2086&gt;0,'XML a procesar'!A2086,"")</f>
        <v/>
      </c>
      <c r="B2087" s="7">
        <f t="shared" si="363"/>
        <v>0</v>
      </c>
      <c r="C2087" s="1">
        <f t="shared" si="364"/>
        <v>0</v>
      </c>
      <c r="D2087" s="1">
        <f t="shared" si="365"/>
        <v>0</v>
      </c>
      <c r="E2087" s="1">
        <f t="shared" si="366"/>
        <v>0</v>
      </c>
      <c r="F2087" s="1" t="str">
        <f t="shared" ca="1" si="367"/>
        <v/>
      </c>
      <c r="G2087" s="1">
        <f t="shared" ca="1" si="368"/>
        <v>0</v>
      </c>
      <c r="H2087" s="1">
        <f ca="1">IF(AND(G2086&gt;0,G2087&gt;G2086,NOT(ISERROR(MATCH(G2086,D:D,0)))),H2086+1,H2086)</f>
        <v>0</v>
      </c>
      <c r="I2087" s="1">
        <f t="shared" ca="1" si="369"/>
        <v>0</v>
      </c>
      <c r="J2087" s="7" t="str">
        <f t="shared" ca="1" si="370"/>
        <v/>
      </c>
      <c r="K2087" s="1" t="str">
        <f ca="1">IF(J2087="Linea_para_MAIL_creada_por_LuXML",IF(ISERROR(MATCH(INDIRECT(ADDRESS(ROW()-G2087,7)),D:D,0)),J2087,INDIRECT(ADDRESS(MATCH(INDIRECT(ADDRESS(ROW()-G2087,7)),D:D,0),1))),J2087)</f>
        <v/>
      </c>
      <c r="L2087" s="7">
        <f t="shared" ca="1" si="371"/>
        <v>0</v>
      </c>
      <c r="M2087" s="7" t="str">
        <f t="shared" ca="1" si="372"/>
        <v/>
      </c>
      <c r="N2087" s="7">
        <f t="shared" ca="1" si="373"/>
        <v>0</v>
      </c>
      <c r="O2087" s="9" t="str">
        <f ca="1">IF(N2087&gt;-1,INDIRECT(ADDRESS(ROW(),13)),IF(N2087&lt;N2086,CONCATENATE("&lt;page-count count=",CHAR(34),1+LARGE(N:N,1)-LARGE(N:N,2),CHAR(34),"/&gt;"),INDIRECT(ADDRESS(ROW()-1,13))))</f>
        <v/>
      </c>
      <c r="P2087" s="1">
        <f>IF(ROW()&lt;$S$4+2,IF('XML a procesar'!A2086="",P2086,IF(MID('XML a procesar'!A2086,1,1)="&lt;",P2086,P2086+1)),P2086)</f>
        <v>1</v>
      </c>
    </row>
    <row r="2088" spans="1:16" x14ac:dyDescent="0.25">
      <c r="A2088" s="1" t="str">
        <f>IF('XML a procesar'!A2087&gt;0,'XML a procesar'!A2087,"")</f>
        <v/>
      </c>
      <c r="B2088" s="7">
        <f t="shared" si="363"/>
        <v>0</v>
      </c>
      <c r="C2088" s="1">
        <f t="shared" si="364"/>
        <v>0</v>
      </c>
      <c r="D2088" s="1">
        <f t="shared" si="365"/>
        <v>0</v>
      </c>
      <c r="E2088" s="1">
        <f t="shared" si="366"/>
        <v>0</v>
      </c>
      <c r="F2088" s="1" t="str">
        <f t="shared" ca="1" si="367"/>
        <v/>
      </c>
      <c r="G2088" s="1">
        <f t="shared" ca="1" si="368"/>
        <v>0</v>
      </c>
      <c r="H2088" s="1">
        <f ca="1">IF(AND(G2087&gt;0,G2088&gt;G2087,NOT(ISERROR(MATCH(G2087,D:D,0)))),H2087+1,H2087)</f>
        <v>0</v>
      </c>
      <c r="I2088" s="1">
        <f t="shared" ca="1" si="369"/>
        <v>0</v>
      </c>
      <c r="J2088" s="7" t="str">
        <f t="shared" ca="1" si="370"/>
        <v/>
      </c>
      <c r="K2088" s="1" t="str">
        <f ca="1">IF(J2088="Linea_para_MAIL_creada_por_LuXML",IF(ISERROR(MATCH(INDIRECT(ADDRESS(ROW()-G2088,7)),D:D,0)),J2088,INDIRECT(ADDRESS(MATCH(INDIRECT(ADDRESS(ROW()-G2088,7)),D:D,0),1))),J2088)</f>
        <v/>
      </c>
      <c r="L2088" s="7">
        <f t="shared" ca="1" si="371"/>
        <v>0</v>
      </c>
      <c r="M2088" s="7" t="str">
        <f t="shared" ca="1" si="372"/>
        <v/>
      </c>
      <c r="N2088" s="7">
        <f t="shared" ca="1" si="373"/>
        <v>0</v>
      </c>
      <c r="O2088" s="9" t="str">
        <f ca="1">IF(N2088&gt;-1,INDIRECT(ADDRESS(ROW(),13)),IF(N2088&lt;N2087,CONCATENATE("&lt;page-count count=",CHAR(34),1+LARGE(N:N,1)-LARGE(N:N,2),CHAR(34),"/&gt;"),INDIRECT(ADDRESS(ROW()-1,13))))</f>
        <v/>
      </c>
      <c r="P2088" s="1">
        <f>IF(ROW()&lt;$S$4+2,IF('XML a procesar'!A2087="",P2087,IF(MID('XML a procesar'!A2087,1,1)="&lt;",P2087,P2087+1)),P2087)</f>
        <v>1</v>
      </c>
    </row>
    <row r="2089" spans="1:16" x14ac:dyDescent="0.25">
      <c r="A2089" s="1" t="str">
        <f>IF('XML a procesar'!A2088&gt;0,'XML a procesar'!A2088,"")</f>
        <v/>
      </c>
      <c r="B2089" s="7">
        <f t="shared" si="363"/>
        <v>0</v>
      </c>
      <c r="C2089" s="1">
        <f t="shared" si="364"/>
        <v>0</v>
      </c>
      <c r="D2089" s="1">
        <f t="shared" si="365"/>
        <v>0</v>
      </c>
      <c r="E2089" s="1">
        <f t="shared" si="366"/>
        <v>0</v>
      </c>
      <c r="F2089" s="1" t="str">
        <f t="shared" ca="1" si="367"/>
        <v/>
      </c>
      <c r="G2089" s="1">
        <f t="shared" ca="1" si="368"/>
        <v>0</v>
      </c>
      <c r="H2089" s="1">
        <f ca="1">IF(AND(G2088&gt;0,G2089&gt;G2088,NOT(ISERROR(MATCH(G2088,D:D,0)))),H2088+1,H2088)</f>
        <v>0</v>
      </c>
      <c r="I2089" s="1">
        <f t="shared" ca="1" si="369"/>
        <v>0</v>
      </c>
      <c r="J2089" s="7" t="str">
        <f t="shared" ca="1" si="370"/>
        <v/>
      </c>
      <c r="K2089" s="1" t="str">
        <f ca="1">IF(J2089="Linea_para_MAIL_creada_por_LuXML",IF(ISERROR(MATCH(INDIRECT(ADDRESS(ROW()-G2089,7)),D:D,0)),J2089,INDIRECT(ADDRESS(MATCH(INDIRECT(ADDRESS(ROW()-G2089,7)),D:D,0),1))),J2089)</f>
        <v/>
      </c>
      <c r="L2089" s="7">
        <f t="shared" ca="1" si="371"/>
        <v>0</v>
      </c>
      <c r="M2089" s="7" t="str">
        <f t="shared" ca="1" si="372"/>
        <v/>
      </c>
      <c r="N2089" s="7">
        <f t="shared" ca="1" si="373"/>
        <v>0</v>
      </c>
      <c r="O2089" s="9" t="str">
        <f ca="1">IF(N2089&gt;-1,INDIRECT(ADDRESS(ROW(),13)),IF(N2089&lt;N2088,CONCATENATE("&lt;page-count count=",CHAR(34),1+LARGE(N:N,1)-LARGE(N:N,2),CHAR(34),"/&gt;"),INDIRECT(ADDRESS(ROW()-1,13))))</f>
        <v/>
      </c>
      <c r="P2089" s="1">
        <f>IF(ROW()&lt;$S$4+2,IF('XML a procesar'!A2088="",P2088,IF(MID('XML a procesar'!A2088,1,1)="&lt;",P2088,P2088+1)),P2088)</f>
        <v>1</v>
      </c>
    </row>
    <row r="2090" spans="1:16" x14ac:dyDescent="0.25">
      <c r="A2090" s="1" t="str">
        <f>IF('XML a procesar'!A2089&gt;0,'XML a procesar'!A2089,"")</f>
        <v/>
      </c>
      <c r="B2090" s="7">
        <f t="shared" si="363"/>
        <v>0</v>
      </c>
      <c r="C2090" s="1">
        <f t="shared" si="364"/>
        <v>0</v>
      </c>
      <c r="D2090" s="1">
        <f t="shared" si="365"/>
        <v>0</v>
      </c>
      <c r="E2090" s="1">
        <f t="shared" si="366"/>
        <v>0</v>
      </c>
      <c r="F2090" s="1" t="str">
        <f t="shared" ca="1" si="367"/>
        <v/>
      </c>
      <c r="G2090" s="1">
        <f t="shared" ca="1" si="368"/>
        <v>0</v>
      </c>
      <c r="H2090" s="1">
        <f ca="1">IF(AND(G2089&gt;0,G2090&gt;G2089,NOT(ISERROR(MATCH(G2089,D:D,0)))),H2089+1,H2089)</f>
        <v>0</v>
      </c>
      <c r="I2090" s="1">
        <f t="shared" ca="1" si="369"/>
        <v>0</v>
      </c>
      <c r="J2090" s="7" t="str">
        <f t="shared" ca="1" si="370"/>
        <v/>
      </c>
      <c r="K2090" s="1" t="str">
        <f ca="1">IF(J2090="Linea_para_MAIL_creada_por_LuXML",IF(ISERROR(MATCH(INDIRECT(ADDRESS(ROW()-G2090,7)),D:D,0)),J2090,INDIRECT(ADDRESS(MATCH(INDIRECT(ADDRESS(ROW()-G2090,7)),D:D,0),1))),J2090)</f>
        <v/>
      </c>
      <c r="L2090" s="7">
        <f t="shared" ca="1" si="371"/>
        <v>0</v>
      </c>
      <c r="M2090" s="7" t="str">
        <f t="shared" ca="1" si="372"/>
        <v/>
      </c>
      <c r="N2090" s="7">
        <f t="shared" ca="1" si="373"/>
        <v>0</v>
      </c>
      <c r="O2090" s="9" t="str">
        <f ca="1">IF(N2090&gt;-1,INDIRECT(ADDRESS(ROW(),13)),IF(N2090&lt;N2089,CONCATENATE("&lt;page-count count=",CHAR(34),1+LARGE(N:N,1)-LARGE(N:N,2),CHAR(34),"/&gt;"),INDIRECT(ADDRESS(ROW()-1,13))))</f>
        <v/>
      </c>
      <c r="P2090" s="1">
        <f>IF(ROW()&lt;$S$4+2,IF('XML a procesar'!A2089="",P2089,IF(MID('XML a procesar'!A2089,1,1)="&lt;",P2089,P2089+1)),P2089)</f>
        <v>1</v>
      </c>
    </row>
    <row r="2091" spans="1:16" x14ac:dyDescent="0.25">
      <c r="A2091" s="1" t="str">
        <f>IF('XML a procesar'!A2090&gt;0,'XML a procesar'!A2090,"")</f>
        <v/>
      </c>
      <c r="B2091" s="7">
        <f t="shared" si="363"/>
        <v>0</v>
      </c>
      <c r="C2091" s="1">
        <f t="shared" si="364"/>
        <v>0</v>
      </c>
      <c r="D2091" s="1">
        <f t="shared" si="365"/>
        <v>0</v>
      </c>
      <c r="E2091" s="1">
        <f t="shared" si="366"/>
        <v>0</v>
      </c>
      <c r="F2091" s="1" t="str">
        <f t="shared" ca="1" si="367"/>
        <v/>
      </c>
      <c r="G2091" s="1">
        <f t="shared" ca="1" si="368"/>
        <v>0</v>
      </c>
      <c r="H2091" s="1">
        <f ca="1">IF(AND(G2090&gt;0,G2091&gt;G2090,NOT(ISERROR(MATCH(G2090,D:D,0)))),H2090+1,H2090)</f>
        <v>0</v>
      </c>
      <c r="I2091" s="1">
        <f t="shared" ca="1" si="369"/>
        <v>0</v>
      </c>
      <c r="J2091" s="7" t="str">
        <f t="shared" ca="1" si="370"/>
        <v/>
      </c>
      <c r="K2091" s="1" t="str">
        <f ca="1">IF(J2091="Linea_para_MAIL_creada_por_LuXML",IF(ISERROR(MATCH(INDIRECT(ADDRESS(ROW()-G2091,7)),D:D,0)),J2091,INDIRECT(ADDRESS(MATCH(INDIRECT(ADDRESS(ROW()-G2091,7)),D:D,0),1))),J2091)</f>
        <v/>
      </c>
      <c r="L2091" s="7">
        <f t="shared" ca="1" si="371"/>
        <v>0</v>
      </c>
      <c r="M2091" s="7" t="str">
        <f t="shared" ca="1" si="372"/>
        <v/>
      </c>
      <c r="N2091" s="7">
        <f t="shared" ca="1" si="373"/>
        <v>0</v>
      </c>
      <c r="O2091" s="9" t="str">
        <f ca="1">IF(N2091&gt;-1,INDIRECT(ADDRESS(ROW(),13)),IF(N2091&lt;N2090,CONCATENATE("&lt;page-count count=",CHAR(34),1+LARGE(N:N,1)-LARGE(N:N,2),CHAR(34),"/&gt;"),INDIRECT(ADDRESS(ROW()-1,13))))</f>
        <v/>
      </c>
      <c r="P2091" s="1">
        <f>IF(ROW()&lt;$S$4+2,IF('XML a procesar'!A2090="",P2090,IF(MID('XML a procesar'!A2090,1,1)="&lt;",P2090,P2090+1)),P2090)</f>
        <v>1</v>
      </c>
    </row>
    <row r="2092" spans="1:16" x14ac:dyDescent="0.25">
      <c r="A2092" s="1" t="str">
        <f>IF('XML a procesar'!A2091&gt;0,'XML a procesar'!A2091,"")</f>
        <v/>
      </c>
      <c r="B2092" s="7">
        <f t="shared" si="363"/>
        <v>0</v>
      </c>
      <c r="C2092" s="1">
        <f t="shared" si="364"/>
        <v>0</v>
      </c>
      <c r="D2092" s="1">
        <f t="shared" si="365"/>
        <v>0</v>
      </c>
      <c r="E2092" s="1">
        <f t="shared" si="366"/>
        <v>0</v>
      </c>
      <c r="F2092" s="1" t="str">
        <f t="shared" ca="1" si="367"/>
        <v/>
      </c>
      <c r="G2092" s="1">
        <f t="shared" ca="1" si="368"/>
        <v>0</v>
      </c>
      <c r="H2092" s="1">
        <f ca="1">IF(AND(G2091&gt;0,G2092&gt;G2091,NOT(ISERROR(MATCH(G2091,D:D,0)))),H2091+1,H2091)</f>
        <v>0</v>
      </c>
      <c r="I2092" s="1">
        <f t="shared" ca="1" si="369"/>
        <v>0</v>
      </c>
      <c r="J2092" s="7" t="str">
        <f t="shared" ca="1" si="370"/>
        <v/>
      </c>
      <c r="K2092" s="1" t="str">
        <f ca="1">IF(J2092="Linea_para_MAIL_creada_por_LuXML",IF(ISERROR(MATCH(INDIRECT(ADDRESS(ROW()-G2092,7)),D:D,0)),J2092,INDIRECT(ADDRESS(MATCH(INDIRECT(ADDRESS(ROW()-G2092,7)),D:D,0),1))),J2092)</f>
        <v/>
      </c>
      <c r="L2092" s="7">
        <f t="shared" ca="1" si="371"/>
        <v>0</v>
      </c>
      <c r="M2092" s="7" t="str">
        <f t="shared" ca="1" si="372"/>
        <v/>
      </c>
      <c r="N2092" s="7">
        <f t="shared" ca="1" si="373"/>
        <v>0</v>
      </c>
      <c r="O2092" s="9" t="str">
        <f ca="1">IF(N2092&gt;-1,INDIRECT(ADDRESS(ROW(),13)),IF(N2092&lt;N2091,CONCATENATE("&lt;page-count count=",CHAR(34),1+LARGE(N:N,1)-LARGE(N:N,2),CHAR(34),"/&gt;"),INDIRECT(ADDRESS(ROW()-1,13))))</f>
        <v/>
      </c>
      <c r="P2092" s="1">
        <f>IF(ROW()&lt;$S$4+2,IF('XML a procesar'!A2091="",P2091,IF(MID('XML a procesar'!A2091,1,1)="&lt;",P2091,P2091+1)),P2091)</f>
        <v>1</v>
      </c>
    </row>
    <row r="2093" spans="1:16" x14ac:dyDescent="0.25">
      <c r="A2093" s="1" t="str">
        <f>IF('XML a procesar'!A2092&gt;0,'XML a procesar'!A2092,"")</f>
        <v/>
      </c>
      <c r="B2093" s="7">
        <f t="shared" si="363"/>
        <v>0</v>
      </c>
      <c r="C2093" s="1">
        <f t="shared" si="364"/>
        <v>0</v>
      </c>
      <c r="D2093" s="1">
        <f t="shared" si="365"/>
        <v>0</v>
      </c>
      <c r="E2093" s="1">
        <f t="shared" si="366"/>
        <v>0</v>
      </c>
      <c r="F2093" s="1" t="str">
        <f t="shared" ca="1" si="367"/>
        <v/>
      </c>
      <c r="G2093" s="1">
        <f t="shared" ca="1" si="368"/>
        <v>0</v>
      </c>
      <c r="H2093" s="1">
        <f ca="1">IF(AND(G2092&gt;0,G2093&gt;G2092,NOT(ISERROR(MATCH(G2092,D:D,0)))),H2092+1,H2092)</f>
        <v>0</v>
      </c>
      <c r="I2093" s="1">
        <f t="shared" ca="1" si="369"/>
        <v>0</v>
      </c>
      <c r="J2093" s="7" t="str">
        <f t="shared" ca="1" si="370"/>
        <v/>
      </c>
      <c r="K2093" s="1" t="str">
        <f ca="1">IF(J2093="Linea_para_MAIL_creada_por_LuXML",IF(ISERROR(MATCH(INDIRECT(ADDRESS(ROW()-G2093,7)),D:D,0)),J2093,INDIRECT(ADDRESS(MATCH(INDIRECT(ADDRESS(ROW()-G2093,7)),D:D,0),1))),J2093)</f>
        <v/>
      </c>
      <c r="L2093" s="7">
        <f t="shared" ca="1" si="371"/>
        <v>0</v>
      </c>
      <c r="M2093" s="7" t="str">
        <f t="shared" ca="1" si="372"/>
        <v/>
      </c>
      <c r="N2093" s="7">
        <f t="shared" ca="1" si="373"/>
        <v>0</v>
      </c>
      <c r="O2093" s="9" t="str">
        <f ca="1">IF(N2093&gt;-1,INDIRECT(ADDRESS(ROW(),13)),IF(N2093&lt;N2092,CONCATENATE("&lt;page-count count=",CHAR(34),1+LARGE(N:N,1)-LARGE(N:N,2),CHAR(34),"/&gt;"),INDIRECT(ADDRESS(ROW()-1,13))))</f>
        <v/>
      </c>
      <c r="P2093" s="1">
        <f>IF(ROW()&lt;$S$4+2,IF('XML a procesar'!A2092="",P2092,IF(MID('XML a procesar'!A2092,1,1)="&lt;",P2092,P2092+1)),P2092)</f>
        <v>1</v>
      </c>
    </row>
    <row r="2094" spans="1:16" x14ac:dyDescent="0.25">
      <c r="A2094" s="1" t="str">
        <f>IF('XML a procesar'!A2093&gt;0,'XML a procesar'!A2093,"")</f>
        <v/>
      </c>
      <c r="B2094" s="7">
        <f t="shared" si="363"/>
        <v>0</v>
      </c>
      <c r="C2094" s="1">
        <f t="shared" si="364"/>
        <v>0</v>
      </c>
      <c r="D2094" s="1">
        <f t="shared" si="365"/>
        <v>0</v>
      </c>
      <c r="E2094" s="1">
        <f t="shared" si="366"/>
        <v>0</v>
      </c>
      <c r="F2094" s="1" t="str">
        <f t="shared" ca="1" si="367"/>
        <v/>
      </c>
      <c r="G2094" s="1">
        <f t="shared" ca="1" si="368"/>
        <v>0</v>
      </c>
      <c r="H2094" s="1">
        <f ca="1">IF(AND(G2093&gt;0,G2094&gt;G2093,NOT(ISERROR(MATCH(G2093,D:D,0)))),H2093+1,H2093)</f>
        <v>0</v>
      </c>
      <c r="I2094" s="1">
        <f t="shared" ca="1" si="369"/>
        <v>0</v>
      </c>
      <c r="J2094" s="7" t="str">
        <f t="shared" ca="1" si="370"/>
        <v/>
      </c>
      <c r="K2094" s="1" t="str">
        <f ca="1">IF(J2094="Linea_para_MAIL_creada_por_LuXML",IF(ISERROR(MATCH(INDIRECT(ADDRESS(ROW()-G2094,7)),D:D,0)),J2094,INDIRECT(ADDRESS(MATCH(INDIRECT(ADDRESS(ROW()-G2094,7)),D:D,0),1))),J2094)</f>
        <v/>
      </c>
      <c r="L2094" s="7">
        <f t="shared" ca="1" si="371"/>
        <v>0</v>
      </c>
      <c r="M2094" s="7" t="str">
        <f t="shared" ca="1" si="372"/>
        <v/>
      </c>
      <c r="N2094" s="7">
        <f t="shared" ca="1" si="373"/>
        <v>0</v>
      </c>
      <c r="O2094" s="9" t="str">
        <f ca="1">IF(N2094&gt;-1,INDIRECT(ADDRESS(ROW(),13)),IF(N2094&lt;N2093,CONCATENATE("&lt;page-count count=",CHAR(34),1+LARGE(N:N,1)-LARGE(N:N,2),CHAR(34),"/&gt;"),INDIRECT(ADDRESS(ROW()-1,13))))</f>
        <v/>
      </c>
      <c r="P2094" s="1">
        <f>IF(ROW()&lt;$S$4+2,IF('XML a procesar'!A2093="",P2093,IF(MID('XML a procesar'!A2093,1,1)="&lt;",P2093,P2093+1)),P2093)</f>
        <v>1</v>
      </c>
    </row>
    <row r="2095" spans="1:16" x14ac:dyDescent="0.25">
      <c r="A2095" s="1" t="str">
        <f>IF('XML a procesar'!A2094&gt;0,'XML a procesar'!A2094,"")</f>
        <v/>
      </c>
      <c r="B2095" s="7">
        <f t="shared" si="363"/>
        <v>0</v>
      </c>
      <c r="C2095" s="1">
        <f t="shared" si="364"/>
        <v>0</v>
      </c>
      <c r="D2095" s="1">
        <f t="shared" si="365"/>
        <v>0</v>
      </c>
      <c r="E2095" s="1">
        <f t="shared" si="366"/>
        <v>0</v>
      </c>
      <c r="F2095" s="1" t="str">
        <f t="shared" ca="1" si="367"/>
        <v/>
      </c>
      <c r="G2095" s="1">
        <f t="shared" ca="1" si="368"/>
        <v>0</v>
      </c>
      <c r="H2095" s="1">
        <f ca="1">IF(AND(G2094&gt;0,G2095&gt;G2094,NOT(ISERROR(MATCH(G2094,D:D,0)))),H2094+1,H2094)</f>
        <v>0</v>
      </c>
      <c r="I2095" s="1">
        <f t="shared" ca="1" si="369"/>
        <v>0</v>
      </c>
      <c r="J2095" s="7" t="str">
        <f t="shared" ca="1" si="370"/>
        <v/>
      </c>
      <c r="K2095" s="1" t="str">
        <f ca="1">IF(J2095="Linea_para_MAIL_creada_por_LuXML",IF(ISERROR(MATCH(INDIRECT(ADDRESS(ROW()-G2095,7)),D:D,0)),J2095,INDIRECT(ADDRESS(MATCH(INDIRECT(ADDRESS(ROW()-G2095,7)),D:D,0),1))),J2095)</f>
        <v/>
      </c>
      <c r="L2095" s="7">
        <f t="shared" ca="1" si="371"/>
        <v>0</v>
      </c>
      <c r="M2095" s="7" t="str">
        <f t="shared" ca="1" si="372"/>
        <v/>
      </c>
      <c r="N2095" s="7">
        <f t="shared" ca="1" si="373"/>
        <v>0</v>
      </c>
      <c r="O2095" s="9" t="str">
        <f ca="1">IF(N2095&gt;-1,INDIRECT(ADDRESS(ROW(),13)),IF(N2095&lt;N2094,CONCATENATE("&lt;page-count count=",CHAR(34),1+LARGE(N:N,1)-LARGE(N:N,2),CHAR(34),"/&gt;"),INDIRECT(ADDRESS(ROW()-1,13))))</f>
        <v/>
      </c>
      <c r="P2095" s="1">
        <f>IF(ROW()&lt;$S$4+2,IF('XML a procesar'!A2094="",P2094,IF(MID('XML a procesar'!A2094,1,1)="&lt;",P2094,P2094+1)),P2094)</f>
        <v>1</v>
      </c>
    </row>
    <row r="2096" spans="1:16" x14ac:dyDescent="0.25">
      <c r="A2096" s="1" t="str">
        <f>IF('XML a procesar'!A2095&gt;0,'XML a procesar'!A2095,"")</f>
        <v/>
      </c>
      <c r="B2096" s="7">
        <f t="shared" si="363"/>
        <v>0</v>
      </c>
      <c r="C2096" s="1">
        <f t="shared" si="364"/>
        <v>0</v>
      </c>
      <c r="D2096" s="1">
        <f t="shared" si="365"/>
        <v>0</v>
      </c>
      <c r="E2096" s="1">
        <f t="shared" si="366"/>
        <v>0</v>
      </c>
      <c r="F2096" s="1" t="str">
        <f t="shared" ca="1" si="367"/>
        <v/>
      </c>
      <c r="G2096" s="1">
        <f t="shared" ca="1" si="368"/>
        <v>0</v>
      </c>
      <c r="H2096" s="1">
        <f ca="1">IF(AND(G2095&gt;0,G2096&gt;G2095,NOT(ISERROR(MATCH(G2095,D:D,0)))),H2095+1,H2095)</f>
        <v>0</v>
      </c>
      <c r="I2096" s="1">
        <f t="shared" ca="1" si="369"/>
        <v>0</v>
      </c>
      <c r="J2096" s="7" t="str">
        <f t="shared" ca="1" si="370"/>
        <v/>
      </c>
      <c r="K2096" s="1" t="str">
        <f ca="1">IF(J2096="Linea_para_MAIL_creada_por_LuXML",IF(ISERROR(MATCH(INDIRECT(ADDRESS(ROW()-G2096,7)),D:D,0)),J2096,INDIRECT(ADDRESS(MATCH(INDIRECT(ADDRESS(ROW()-G2096,7)),D:D,0),1))),J2096)</f>
        <v/>
      </c>
      <c r="L2096" s="7">
        <f t="shared" ca="1" si="371"/>
        <v>0</v>
      </c>
      <c r="M2096" s="7" t="str">
        <f t="shared" ca="1" si="372"/>
        <v/>
      </c>
      <c r="N2096" s="7">
        <f t="shared" ca="1" si="373"/>
        <v>0</v>
      </c>
      <c r="O2096" s="9" t="str">
        <f ca="1">IF(N2096&gt;-1,INDIRECT(ADDRESS(ROW(),13)),IF(N2096&lt;N2095,CONCATENATE("&lt;page-count count=",CHAR(34),1+LARGE(N:N,1)-LARGE(N:N,2),CHAR(34),"/&gt;"),INDIRECT(ADDRESS(ROW()-1,13))))</f>
        <v/>
      </c>
      <c r="P2096" s="1">
        <f>IF(ROW()&lt;$S$4+2,IF('XML a procesar'!A2095="",P2095,IF(MID('XML a procesar'!A2095,1,1)="&lt;",P2095,P2095+1)),P2095)</f>
        <v>1</v>
      </c>
    </row>
    <row r="2097" spans="1:16" x14ac:dyDescent="0.25">
      <c r="A2097" s="1" t="str">
        <f>IF('XML a procesar'!A2096&gt;0,'XML a procesar'!A2096,"")</f>
        <v/>
      </c>
      <c r="B2097" s="7">
        <f t="shared" si="363"/>
        <v>0</v>
      </c>
      <c r="C2097" s="1">
        <f t="shared" si="364"/>
        <v>0</v>
      </c>
      <c r="D2097" s="1">
        <f t="shared" si="365"/>
        <v>0</v>
      </c>
      <c r="E2097" s="1">
        <f t="shared" si="366"/>
        <v>0</v>
      </c>
      <c r="F2097" s="1" t="str">
        <f t="shared" ca="1" si="367"/>
        <v/>
      </c>
      <c r="G2097" s="1">
        <f t="shared" ca="1" si="368"/>
        <v>0</v>
      </c>
      <c r="H2097" s="1">
        <f ca="1">IF(AND(G2096&gt;0,G2097&gt;G2096,NOT(ISERROR(MATCH(G2096,D:D,0)))),H2096+1,H2096)</f>
        <v>0</v>
      </c>
      <c r="I2097" s="1">
        <f t="shared" ca="1" si="369"/>
        <v>0</v>
      </c>
      <c r="J2097" s="7" t="str">
        <f t="shared" ca="1" si="370"/>
        <v/>
      </c>
      <c r="K2097" s="1" t="str">
        <f ca="1">IF(J2097="Linea_para_MAIL_creada_por_LuXML",IF(ISERROR(MATCH(INDIRECT(ADDRESS(ROW()-G2097,7)),D:D,0)),J2097,INDIRECT(ADDRESS(MATCH(INDIRECT(ADDRESS(ROW()-G2097,7)),D:D,0),1))),J2097)</f>
        <v/>
      </c>
      <c r="L2097" s="7">
        <f t="shared" ca="1" si="371"/>
        <v>0</v>
      </c>
      <c r="M2097" s="7" t="str">
        <f t="shared" ca="1" si="372"/>
        <v/>
      </c>
      <c r="N2097" s="7">
        <f t="shared" ca="1" si="373"/>
        <v>0</v>
      </c>
      <c r="O2097" s="9" t="str">
        <f ca="1">IF(N2097&gt;-1,INDIRECT(ADDRESS(ROW(),13)),IF(N2097&lt;N2096,CONCATENATE("&lt;page-count count=",CHAR(34),1+LARGE(N:N,1)-LARGE(N:N,2),CHAR(34),"/&gt;"),INDIRECT(ADDRESS(ROW()-1,13))))</f>
        <v/>
      </c>
      <c r="P2097" s="1">
        <f>IF(ROW()&lt;$S$4+2,IF('XML a procesar'!A2096="",P2096,IF(MID('XML a procesar'!A2096,1,1)="&lt;",P2096,P2096+1)),P2096)</f>
        <v>1</v>
      </c>
    </row>
    <row r="2098" spans="1:16" x14ac:dyDescent="0.25">
      <c r="A2098" s="1" t="str">
        <f>IF('XML a procesar'!A2097&gt;0,'XML a procesar'!A2097,"")</f>
        <v/>
      </c>
      <c r="B2098" s="7">
        <f t="shared" si="363"/>
        <v>0</v>
      </c>
      <c r="C2098" s="1">
        <f t="shared" si="364"/>
        <v>0</v>
      </c>
      <c r="D2098" s="1">
        <f t="shared" si="365"/>
        <v>0</v>
      </c>
      <c r="E2098" s="1">
        <f t="shared" si="366"/>
        <v>0</v>
      </c>
      <c r="F2098" s="1" t="str">
        <f t="shared" ca="1" si="367"/>
        <v/>
      </c>
      <c r="G2098" s="1">
        <f t="shared" ca="1" si="368"/>
        <v>0</v>
      </c>
      <c r="H2098" s="1">
        <f ca="1">IF(AND(G2097&gt;0,G2098&gt;G2097,NOT(ISERROR(MATCH(G2097,D:D,0)))),H2097+1,H2097)</f>
        <v>0</v>
      </c>
      <c r="I2098" s="1">
        <f t="shared" ca="1" si="369"/>
        <v>0</v>
      </c>
      <c r="J2098" s="7" t="str">
        <f t="shared" ca="1" si="370"/>
        <v/>
      </c>
      <c r="K2098" s="1" t="str">
        <f ca="1">IF(J2098="Linea_para_MAIL_creada_por_LuXML",IF(ISERROR(MATCH(INDIRECT(ADDRESS(ROW()-G2098,7)),D:D,0)),J2098,INDIRECT(ADDRESS(MATCH(INDIRECT(ADDRESS(ROW()-G2098,7)),D:D,0),1))),J2098)</f>
        <v/>
      </c>
      <c r="L2098" s="7">
        <f t="shared" ca="1" si="371"/>
        <v>0</v>
      </c>
      <c r="M2098" s="7" t="str">
        <f t="shared" ca="1" si="372"/>
        <v/>
      </c>
      <c r="N2098" s="7">
        <f t="shared" ca="1" si="373"/>
        <v>0</v>
      </c>
      <c r="O2098" s="9" t="str">
        <f ca="1">IF(N2098&gt;-1,INDIRECT(ADDRESS(ROW(),13)),IF(N2098&lt;N2097,CONCATENATE("&lt;page-count count=",CHAR(34),1+LARGE(N:N,1)-LARGE(N:N,2),CHAR(34),"/&gt;"),INDIRECT(ADDRESS(ROW()-1,13))))</f>
        <v/>
      </c>
      <c r="P2098" s="1">
        <f>IF(ROW()&lt;$S$4+2,IF('XML a procesar'!A2097="",P2097,IF(MID('XML a procesar'!A2097,1,1)="&lt;",P2097,P2097+1)),P2097)</f>
        <v>1</v>
      </c>
    </row>
    <row r="2099" spans="1:16" x14ac:dyDescent="0.25">
      <c r="A2099" s="1" t="str">
        <f>IF('XML a procesar'!A2098&gt;0,'XML a procesar'!A2098,"")</f>
        <v/>
      </c>
      <c r="B2099" s="7">
        <f t="shared" si="363"/>
        <v>0</v>
      </c>
      <c r="C2099" s="1">
        <f t="shared" si="364"/>
        <v>0</v>
      </c>
      <c r="D2099" s="1">
        <f t="shared" si="365"/>
        <v>0</v>
      </c>
      <c r="E2099" s="1">
        <f t="shared" si="366"/>
        <v>0</v>
      </c>
      <c r="F2099" s="1" t="str">
        <f t="shared" ca="1" si="367"/>
        <v/>
      </c>
      <c r="G2099" s="1">
        <f t="shared" ca="1" si="368"/>
        <v>0</v>
      </c>
      <c r="H2099" s="1">
        <f ca="1">IF(AND(G2098&gt;0,G2099&gt;G2098,NOT(ISERROR(MATCH(G2098,D:D,0)))),H2098+1,H2098)</f>
        <v>0</v>
      </c>
      <c r="I2099" s="1">
        <f t="shared" ca="1" si="369"/>
        <v>0</v>
      </c>
      <c r="J2099" s="7" t="str">
        <f t="shared" ca="1" si="370"/>
        <v/>
      </c>
      <c r="K2099" s="1" t="str">
        <f ca="1">IF(J2099="Linea_para_MAIL_creada_por_LuXML",IF(ISERROR(MATCH(INDIRECT(ADDRESS(ROW()-G2099,7)),D:D,0)),J2099,INDIRECT(ADDRESS(MATCH(INDIRECT(ADDRESS(ROW()-G2099,7)),D:D,0),1))),J2099)</f>
        <v/>
      </c>
      <c r="L2099" s="7">
        <f t="shared" ca="1" si="371"/>
        <v>0</v>
      </c>
      <c r="M2099" s="7" t="str">
        <f t="shared" ca="1" si="372"/>
        <v/>
      </c>
      <c r="N2099" s="7">
        <f t="shared" ca="1" si="373"/>
        <v>0</v>
      </c>
      <c r="O2099" s="9" t="str">
        <f ca="1">IF(N2099&gt;-1,INDIRECT(ADDRESS(ROW(),13)),IF(N2099&lt;N2098,CONCATENATE("&lt;page-count count=",CHAR(34),1+LARGE(N:N,1)-LARGE(N:N,2),CHAR(34),"/&gt;"),INDIRECT(ADDRESS(ROW()-1,13))))</f>
        <v/>
      </c>
      <c r="P2099" s="1">
        <f>IF(ROW()&lt;$S$4+2,IF('XML a procesar'!A2098="",P2098,IF(MID('XML a procesar'!A2098,1,1)="&lt;",P2098,P2098+1)),P2098)</f>
        <v>1</v>
      </c>
    </row>
    <row r="2100" spans="1:16" x14ac:dyDescent="0.25">
      <c r="A2100" s="1" t="str">
        <f>IF('XML a procesar'!A2099&gt;0,'XML a procesar'!A2099,"")</f>
        <v/>
      </c>
      <c r="B2100" s="7">
        <f t="shared" si="363"/>
        <v>0</v>
      </c>
      <c r="C2100" s="1">
        <f t="shared" si="364"/>
        <v>0</v>
      </c>
      <c r="D2100" s="1">
        <f t="shared" si="365"/>
        <v>0</v>
      </c>
      <c r="E2100" s="1">
        <f t="shared" si="366"/>
        <v>0</v>
      </c>
      <c r="F2100" s="1" t="str">
        <f t="shared" ca="1" si="367"/>
        <v/>
      </c>
      <c r="G2100" s="1">
        <f t="shared" ca="1" si="368"/>
        <v>0</v>
      </c>
      <c r="H2100" s="1">
        <f ca="1">IF(AND(G2099&gt;0,G2100&gt;G2099,NOT(ISERROR(MATCH(G2099,D:D,0)))),H2099+1,H2099)</f>
        <v>0</v>
      </c>
      <c r="I2100" s="1">
        <f t="shared" ca="1" si="369"/>
        <v>0</v>
      </c>
      <c r="J2100" s="7" t="str">
        <f t="shared" ca="1" si="370"/>
        <v/>
      </c>
      <c r="K2100" s="1" t="str">
        <f ca="1">IF(J2100="Linea_para_MAIL_creada_por_LuXML",IF(ISERROR(MATCH(INDIRECT(ADDRESS(ROW()-G2100,7)),D:D,0)),J2100,INDIRECT(ADDRESS(MATCH(INDIRECT(ADDRESS(ROW()-G2100,7)),D:D,0),1))),J2100)</f>
        <v/>
      </c>
      <c r="L2100" s="7">
        <f t="shared" ca="1" si="371"/>
        <v>0</v>
      </c>
      <c r="M2100" s="7" t="str">
        <f t="shared" ca="1" si="372"/>
        <v/>
      </c>
      <c r="N2100" s="7">
        <f t="shared" ca="1" si="373"/>
        <v>0</v>
      </c>
      <c r="O2100" s="9" t="str">
        <f ca="1">IF(N2100&gt;-1,INDIRECT(ADDRESS(ROW(),13)),IF(N2100&lt;N2099,CONCATENATE("&lt;page-count count=",CHAR(34),1+LARGE(N:N,1)-LARGE(N:N,2),CHAR(34),"/&gt;"),INDIRECT(ADDRESS(ROW()-1,13))))</f>
        <v/>
      </c>
      <c r="P2100" s="1">
        <f>IF(ROW()&lt;$S$4+2,IF('XML a procesar'!A2099="",P2099,IF(MID('XML a procesar'!A2099,1,1)="&lt;",P2099,P2099+1)),P2099)</f>
        <v>1</v>
      </c>
    </row>
    <row r="2101" spans="1:16" x14ac:dyDescent="0.25">
      <c r="A2101" s="1" t="str">
        <f>IF('XML a procesar'!A2100&gt;0,'XML a procesar'!A2100,"")</f>
        <v/>
      </c>
      <c r="B2101" s="7">
        <f t="shared" si="363"/>
        <v>0</v>
      </c>
      <c r="C2101" s="1">
        <f t="shared" si="364"/>
        <v>0</v>
      </c>
      <c r="D2101" s="1">
        <f t="shared" si="365"/>
        <v>0</v>
      </c>
      <c r="E2101" s="1">
        <f t="shared" si="366"/>
        <v>0</v>
      </c>
      <c r="F2101" s="1" t="str">
        <f t="shared" ca="1" si="367"/>
        <v/>
      </c>
      <c r="G2101" s="1">
        <f t="shared" ca="1" si="368"/>
        <v>0</v>
      </c>
      <c r="H2101" s="1">
        <f ca="1">IF(AND(G2100&gt;0,G2101&gt;G2100,NOT(ISERROR(MATCH(G2100,D:D,0)))),H2100+1,H2100)</f>
        <v>0</v>
      </c>
      <c r="I2101" s="1">
        <f t="shared" ca="1" si="369"/>
        <v>0</v>
      </c>
      <c r="J2101" s="7" t="str">
        <f t="shared" ca="1" si="370"/>
        <v/>
      </c>
      <c r="K2101" s="1" t="str">
        <f ca="1">IF(J2101="Linea_para_MAIL_creada_por_LuXML",IF(ISERROR(MATCH(INDIRECT(ADDRESS(ROW()-G2101,7)),D:D,0)),J2101,INDIRECT(ADDRESS(MATCH(INDIRECT(ADDRESS(ROW()-G2101,7)),D:D,0),1))),J2101)</f>
        <v/>
      </c>
      <c r="L2101" s="7">
        <f t="shared" ca="1" si="371"/>
        <v>0</v>
      </c>
      <c r="M2101" s="7" t="str">
        <f t="shared" ca="1" si="372"/>
        <v/>
      </c>
      <c r="N2101" s="7">
        <f t="shared" ca="1" si="373"/>
        <v>0</v>
      </c>
      <c r="O2101" s="9" t="str">
        <f ca="1">IF(N2101&gt;-1,INDIRECT(ADDRESS(ROW(),13)),IF(N2101&lt;N2100,CONCATENATE("&lt;page-count count=",CHAR(34),1+LARGE(N:N,1)-LARGE(N:N,2),CHAR(34),"/&gt;"),INDIRECT(ADDRESS(ROW()-1,13))))</f>
        <v/>
      </c>
      <c r="P2101" s="1">
        <f>IF(ROW()&lt;$S$4+2,IF('XML a procesar'!A2100="",P2100,IF(MID('XML a procesar'!A2100,1,1)="&lt;",P2100,P2100+1)),P2100)</f>
        <v>1</v>
      </c>
    </row>
    <row r="2102" spans="1:16" x14ac:dyDescent="0.25">
      <c r="A2102" s="1" t="str">
        <f>IF('XML a procesar'!A2101&gt;0,'XML a procesar'!A2101,"")</f>
        <v/>
      </c>
      <c r="B2102" s="7">
        <f t="shared" si="363"/>
        <v>0</v>
      </c>
      <c r="C2102" s="1">
        <f t="shared" si="364"/>
        <v>0</v>
      </c>
      <c r="D2102" s="1">
        <f t="shared" si="365"/>
        <v>0</v>
      </c>
      <c r="E2102" s="1">
        <f t="shared" si="366"/>
        <v>0</v>
      </c>
      <c r="F2102" s="1" t="str">
        <f t="shared" ca="1" si="367"/>
        <v/>
      </c>
      <c r="G2102" s="1">
        <f t="shared" ca="1" si="368"/>
        <v>0</v>
      </c>
      <c r="H2102" s="1">
        <f ca="1">IF(AND(G2101&gt;0,G2102&gt;G2101,NOT(ISERROR(MATCH(G2101,D:D,0)))),H2101+1,H2101)</f>
        <v>0</v>
      </c>
      <c r="I2102" s="1">
        <f t="shared" ca="1" si="369"/>
        <v>0</v>
      </c>
      <c r="J2102" s="7" t="str">
        <f t="shared" ca="1" si="370"/>
        <v/>
      </c>
      <c r="K2102" s="1" t="str">
        <f ca="1">IF(J2102="Linea_para_MAIL_creada_por_LuXML",IF(ISERROR(MATCH(INDIRECT(ADDRESS(ROW()-G2102,7)),D:D,0)),J2102,INDIRECT(ADDRESS(MATCH(INDIRECT(ADDRESS(ROW()-G2102,7)),D:D,0),1))),J2102)</f>
        <v/>
      </c>
      <c r="L2102" s="7">
        <f t="shared" ca="1" si="371"/>
        <v>0</v>
      </c>
      <c r="M2102" s="7" t="str">
        <f t="shared" ca="1" si="372"/>
        <v/>
      </c>
      <c r="N2102" s="7">
        <f t="shared" ca="1" si="373"/>
        <v>0</v>
      </c>
      <c r="O2102" s="9" t="str">
        <f ca="1">IF(N2102&gt;-1,INDIRECT(ADDRESS(ROW(),13)),IF(N2102&lt;N2101,CONCATENATE("&lt;page-count count=",CHAR(34),1+LARGE(N:N,1)-LARGE(N:N,2),CHAR(34),"/&gt;"),INDIRECT(ADDRESS(ROW()-1,13))))</f>
        <v/>
      </c>
      <c r="P2102" s="1">
        <f>IF(ROW()&lt;$S$4+2,IF('XML a procesar'!A2101="",P2101,IF(MID('XML a procesar'!A2101,1,1)="&lt;",P2101,P2101+1)),P2101)</f>
        <v>1</v>
      </c>
    </row>
    <row r="2103" spans="1:16" x14ac:dyDescent="0.25">
      <c r="A2103" s="1" t="str">
        <f>IF('XML a procesar'!A2102&gt;0,'XML a procesar'!A2102,"")</f>
        <v/>
      </c>
      <c r="B2103" s="7">
        <f t="shared" si="363"/>
        <v>0</v>
      </c>
      <c r="C2103" s="1">
        <f t="shared" si="364"/>
        <v>0</v>
      </c>
      <c r="D2103" s="1">
        <f t="shared" si="365"/>
        <v>0</v>
      </c>
      <c r="E2103" s="1">
        <f t="shared" si="366"/>
        <v>0</v>
      </c>
      <c r="F2103" s="1" t="str">
        <f t="shared" ca="1" si="367"/>
        <v/>
      </c>
      <c r="G2103" s="1">
        <f t="shared" ca="1" si="368"/>
        <v>0</v>
      </c>
      <c r="H2103" s="1">
        <f ca="1">IF(AND(G2102&gt;0,G2103&gt;G2102,NOT(ISERROR(MATCH(G2102,D:D,0)))),H2102+1,H2102)</f>
        <v>0</v>
      </c>
      <c r="I2103" s="1">
        <f t="shared" ca="1" si="369"/>
        <v>0</v>
      </c>
      <c r="J2103" s="7" t="str">
        <f t="shared" ca="1" si="370"/>
        <v/>
      </c>
      <c r="K2103" s="1" t="str">
        <f ca="1">IF(J2103="Linea_para_MAIL_creada_por_LuXML",IF(ISERROR(MATCH(INDIRECT(ADDRESS(ROW()-G2103,7)),D:D,0)),J2103,INDIRECT(ADDRESS(MATCH(INDIRECT(ADDRESS(ROW()-G2103,7)),D:D,0),1))),J2103)</f>
        <v/>
      </c>
      <c r="L2103" s="7">
        <f t="shared" ca="1" si="371"/>
        <v>0</v>
      </c>
      <c r="M2103" s="7" t="str">
        <f t="shared" ca="1" si="372"/>
        <v/>
      </c>
      <c r="N2103" s="7">
        <f t="shared" ca="1" si="373"/>
        <v>0</v>
      </c>
      <c r="O2103" s="9" t="str">
        <f ca="1">IF(N2103&gt;-1,INDIRECT(ADDRESS(ROW(),13)),IF(N2103&lt;N2102,CONCATENATE("&lt;page-count count=",CHAR(34),1+LARGE(N:N,1)-LARGE(N:N,2),CHAR(34),"/&gt;"),INDIRECT(ADDRESS(ROW()-1,13))))</f>
        <v/>
      </c>
      <c r="P2103" s="1">
        <f>IF(ROW()&lt;$S$4+2,IF('XML a procesar'!A2102="",P2102,IF(MID('XML a procesar'!A2102,1,1)="&lt;",P2102,P2102+1)),P2102)</f>
        <v>1</v>
      </c>
    </row>
    <row r="2104" spans="1:16" x14ac:dyDescent="0.25">
      <c r="A2104" s="1" t="str">
        <f>IF('XML a procesar'!A2103&gt;0,'XML a procesar'!A2103,"")</f>
        <v/>
      </c>
      <c r="B2104" s="7">
        <f t="shared" si="363"/>
        <v>0</v>
      </c>
      <c r="C2104" s="1">
        <f t="shared" si="364"/>
        <v>0</v>
      </c>
      <c r="D2104" s="1">
        <f t="shared" si="365"/>
        <v>0</v>
      </c>
      <c r="E2104" s="1">
        <f t="shared" si="366"/>
        <v>0</v>
      </c>
      <c r="F2104" s="1" t="str">
        <f t="shared" ca="1" si="367"/>
        <v/>
      </c>
      <c r="G2104" s="1">
        <f t="shared" ca="1" si="368"/>
        <v>0</v>
      </c>
      <c r="H2104" s="1">
        <f ca="1">IF(AND(G2103&gt;0,G2104&gt;G2103,NOT(ISERROR(MATCH(G2103,D:D,0)))),H2103+1,H2103)</f>
        <v>0</v>
      </c>
      <c r="I2104" s="1">
        <f t="shared" ca="1" si="369"/>
        <v>0</v>
      </c>
      <c r="J2104" s="7" t="str">
        <f t="shared" ca="1" si="370"/>
        <v/>
      </c>
      <c r="K2104" s="1" t="str">
        <f ca="1">IF(J2104="Linea_para_MAIL_creada_por_LuXML",IF(ISERROR(MATCH(INDIRECT(ADDRESS(ROW()-G2104,7)),D:D,0)),J2104,INDIRECT(ADDRESS(MATCH(INDIRECT(ADDRESS(ROW()-G2104,7)),D:D,0),1))),J2104)</f>
        <v/>
      </c>
      <c r="L2104" s="7">
        <f t="shared" ca="1" si="371"/>
        <v>0</v>
      </c>
      <c r="M2104" s="7" t="str">
        <f t="shared" ca="1" si="372"/>
        <v/>
      </c>
      <c r="N2104" s="7">
        <f t="shared" ca="1" si="373"/>
        <v>0</v>
      </c>
      <c r="O2104" s="9" t="str">
        <f ca="1">IF(N2104&gt;-1,INDIRECT(ADDRESS(ROW(),13)),IF(N2104&lt;N2103,CONCATENATE("&lt;page-count count=",CHAR(34),1+LARGE(N:N,1)-LARGE(N:N,2),CHAR(34),"/&gt;"),INDIRECT(ADDRESS(ROW()-1,13))))</f>
        <v/>
      </c>
      <c r="P2104" s="1">
        <f>IF(ROW()&lt;$S$4+2,IF('XML a procesar'!A2103="",P2103,IF(MID('XML a procesar'!A2103,1,1)="&lt;",P2103,P2103+1)),P2103)</f>
        <v>1</v>
      </c>
    </row>
    <row r="2105" spans="1:16" x14ac:dyDescent="0.25">
      <c r="A2105" s="1" t="str">
        <f>IF('XML a procesar'!A2104&gt;0,'XML a procesar'!A2104,"")</f>
        <v/>
      </c>
      <c r="B2105" s="7">
        <f t="shared" si="363"/>
        <v>0</v>
      </c>
      <c r="C2105" s="1">
        <f t="shared" si="364"/>
        <v>0</v>
      </c>
      <c r="D2105" s="1">
        <f t="shared" si="365"/>
        <v>0</v>
      </c>
      <c r="E2105" s="1">
        <f t="shared" si="366"/>
        <v>0</v>
      </c>
      <c r="F2105" s="1" t="str">
        <f t="shared" ca="1" si="367"/>
        <v/>
      </c>
      <c r="G2105" s="1">
        <f t="shared" ca="1" si="368"/>
        <v>0</v>
      </c>
      <c r="H2105" s="1">
        <f ca="1">IF(AND(G2104&gt;0,G2105&gt;G2104,NOT(ISERROR(MATCH(G2104,D:D,0)))),H2104+1,H2104)</f>
        <v>0</v>
      </c>
      <c r="I2105" s="1">
        <f t="shared" ca="1" si="369"/>
        <v>0</v>
      </c>
      <c r="J2105" s="7" t="str">
        <f t="shared" ca="1" si="370"/>
        <v/>
      </c>
      <c r="K2105" s="1" t="str">
        <f ca="1">IF(J2105="Linea_para_MAIL_creada_por_LuXML",IF(ISERROR(MATCH(INDIRECT(ADDRESS(ROW()-G2105,7)),D:D,0)),J2105,INDIRECT(ADDRESS(MATCH(INDIRECT(ADDRESS(ROW()-G2105,7)),D:D,0),1))),J2105)</f>
        <v/>
      </c>
      <c r="L2105" s="7">
        <f t="shared" ca="1" si="371"/>
        <v>0</v>
      </c>
      <c r="M2105" s="7" t="str">
        <f t="shared" ca="1" si="372"/>
        <v/>
      </c>
      <c r="N2105" s="7">
        <f t="shared" ca="1" si="373"/>
        <v>0</v>
      </c>
      <c r="O2105" s="9" t="str">
        <f ca="1">IF(N2105&gt;-1,INDIRECT(ADDRESS(ROW(),13)),IF(N2105&lt;N2104,CONCATENATE("&lt;page-count count=",CHAR(34),1+LARGE(N:N,1)-LARGE(N:N,2),CHAR(34),"/&gt;"),INDIRECT(ADDRESS(ROW()-1,13))))</f>
        <v/>
      </c>
      <c r="P2105" s="1">
        <f>IF(ROW()&lt;$S$4+2,IF('XML a procesar'!A2104="",P2104,IF(MID('XML a procesar'!A2104,1,1)="&lt;",P2104,P2104+1)),P2104)</f>
        <v>1</v>
      </c>
    </row>
    <row r="2106" spans="1:16" x14ac:dyDescent="0.25">
      <c r="A2106" s="1" t="str">
        <f>IF('XML a procesar'!A2105&gt;0,'XML a procesar'!A2105,"")</f>
        <v/>
      </c>
      <c r="B2106" s="7">
        <f t="shared" si="363"/>
        <v>0</v>
      </c>
      <c r="C2106" s="1">
        <f t="shared" si="364"/>
        <v>0</v>
      </c>
      <c r="D2106" s="1">
        <f t="shared" si="365"/>
        <v>0</v>
      </c>
      <c r="E2106" s="1">
        <f t="shared" si="366"/>
        <v>0</v>
      </c>
      <c r="F2106" s="1" t="str">
        <f t="shared" ca="1" si="367"/>
        <v/>
      </c>
      <c r="G2106" s="1">
        <f t="shared" ca="1" si="368"/>
        <v>0</v>
      </c>
      <c r="H2106" s="1">
        <f ca="1">IF(AND(G2105&gt;0,G2106&gt;G2105,NOT(ISERROR(MATCH(G2105,D:D,0)))),H2105+1,H2105)</f>
        <v>0</v>
      </c>
      <c r="I2106" s="1">
        <f t="shared" ca="1" si="369"/>
        <v>0</v>
      </c>
      <c r="J2106" s="7" t="str">
        <f t="shared" ca="1" si="370"/>
        <v/>
      </c>
      <c r="K2106" s="1" t="str">
        <f ca="1">IF(J2106="Linea_para_MAIL_creada_por_LuXML",IF(ISERROR(MATCH(INDIRECT(ADDRESS(ROW()-G2106,7)),D:D,0)),J2106,INDIRECT(ADDRESS(MATCH(INDIRECT(ADDRESS(ROW()-G2106,7)),D:D,0),1))),J2106)</f>
        <v/>
      </c>
      <c r="L2106" s="7">
        <f t="shared" ca="1" si="371"/>
        <v>0</v>
      </c>
      <c r="M2106" s="7" t="str">
        <f t="shared" ca="1" si="372"/>
        <v/>
      </c>
      <c r="N2106" s="7">
        <f t="shared" ca="1" si="373"/>
        <v>0</v>
      </c>
      <c r="O2106" s="9" t="str">
        <f ca="1">IF(N2106&gt;-1,INDIRECT(ADDRESS(ROW(),13)),IF(N2106&lt;N2105,CONCATENATE("&lt;page-count count=",CHAR(34),1+LARGE(N:N,1)-LARGE(N:N,2),CHAR(34),"/&gt;"),INDIRECT(ADDRESS(ROW()-1,13))))</f>
        <v/>
      </c>
      <c r="P2106" s="1">
        <f>IF(ROW()&lt;$S$4+2,IF('XML a procesar'!A2105="",P2105,IF(MID('XML a procesar'!A2105,1,1)="&lt;",P2105,P2105+1)),P2105)</f>
        <v>1</v>
      </c>
    </row>
    <row r="2107" spans="1:16" x14ac:dyDescent="0.25">
      <c r="A2107" s="1" t="str">
        <f>IF('XML a procesar'!A2106&gt;0,'XML a procesar'!A2106,"")</f>
        <v/>
      </c>
      <c r="B2107" s="7">
        <f t="shared" si="363"/>
        <v>0</v>
      </c>
      <c r="C2107" s="1">
        <f t="shared" si="364"/>
        <v>0</v>
      </c>
      <c r="D2107" s="1">
        <f t="shared" si="365"/>
        <v>0</v>
      </c>
      <c r="E2107" s="1">
        <f t="shared" si="366"/>
        <v>0</v>
      </c>
      <c r="F2107" s="1" t="str">
        <f t="shared" ca="1" si="367"/>
        <v/>
      </c>
      <c r="G2107" s="1">
        <f t="shared" ca="1" si="368"/>
        <v>0</v>
      </c>
      <c r="H2107" s="1">
        <f ca="1">IF(AND(G2106&gt;0,G2107&gt;G2106,NOT(ISERROR(MATCH(G2106,D:D,0)))),H2106+1,H2106)</f>
        <v>0</v>
      </c>
      <c r="I2107" s="1">
        <f t="shared" ca="1" si="369"/>
        <v>0</v>
      </c>
      <c r="J2107" s="7" t="str">
        <f t="shared" ca="1" si="370"/>
        <v/>
      </c>
      <c r="K2107" s="1" t="str">
        <f ca="1">IF(J2107="Linea_para_MAIL_creada_por_LuXML",IF(ISERROR(MATCH(INDIRECT(ADDRESS(ROW()-G2107,7)),D:D,0)),J2107,INDIRECT(ADDRESS(MATCH(INDIRECT(ADDRESS(ROW()-G2107,7)),D:D,0),1))),J2107)</f>
        <v/>
      </c>
      <c r="L2107" s="7">
        <f t="shared" ca="1" si="371"/>
        <v>0</v>
      </c>
      <c r="M2107" s="7" t="str">
        <f t="shared" ca="1" si="372"/>
        <v/>
      </c>
      <c r="N2107" s="7">
        <f t="shared" ca="1" si="373"/>
        <v>0</v>
      </c>
      <c r="O2107" s="9" t="str">
        <f ca="1">IF(N2107&gt;-1,INDIRECT(ADDRESS(ROW(),13)),IF(N2107&lt;N2106,CONCATENATE("&lt;page-count count=",CHAR(34),1+LARGE(N:N,1)-LARGE(N:N,2),CHAR(34),"/&gt;"),INDIRECT(ADDRESS(ROW()-1,13))))</f>
        <v/>
      </c>
      <c r="P2107" s="1">
        <f>IF(ROW()&lt;$S$4+2,IF('XML a procesar'!A2106="",P2106,IF(MID('XML a procesar'!A2106,1,1)="&lt;",P2106,P2106+1)),P2106)</f>
        <v>1</v>
      </c>
    </row>
    <row r="2108" spans="1:16" x14ac:dyDescent="0.25">
      <c r="A2108" s="1" t="str">
        <f>IF('XML a procesar'!A2107&gt;0,'XML a procesar'!A2107,"")</f>
        <v/>
      </c>
      <c r="B2108" s="7">
        <f t="shared" si="363"/>
        <v>0</v>
      </c>
      <c r="C2108" s="1">
        <f t="shared" si="364"/>
        <v>0</v>
      </c>
      <c r="D2108" s="1">
        <f t="shared" si="365"/>
        <v>0</v>
      </c>
      <c r="E2108" s="1">
        <f t="shared" si="366"/>
        <v>0</v>
      </c>
      <c r="F2108" s="1" t="str">
        <f t="shared" ca="1" si="367"/>
        <v/>
      </c>
      <c r="G2108" s="1">
        <f t="shared" ca="1" si="368"/>
        <v>0</v>
      </c>
      <c r="H2108" s="1">
        <f ca="1">IF(AND(G2107&gt;0,G2108&gt;G2107,NOT(ISERROR(MATCH(G2107,D:D,0)))),H2107+1,H2107)</f>
        <v>0</v>
      </c>
      <c r="I2108" s="1">
        <f t="shared" ca="1" si="369"/>
        <v>0</v>
      </c>
      <c r="J2108" s="7" t="str">
        <f t="shared" ca="1" si="370"/>
        <v/>
      </c>
      <c r="K2108" s="1" t="str">
        <f ca="1">IF(J2108="Linea_para_MAIL_creada_por_LuXML",IF(ISERROR(MATCH(INDIRECT(ADDRESS(ROW()-G2108,7)),D:D,0)),J2108,INDIRECT(ADDRESS(MATCH(INDIRECT(ADDRESS(ROW()-G2108,7)),D:D,0),1))),J2108)</f>
        <v/>
      </c>
      <c r="L2108" s="7">
        <f t="shared" ca="1" si="371"/>
        <v>0</v>
      </c>
      <c r="M2108" s="7" t="str">
        <f t="shared" ca="1" si="372"/>
        <v/>
      </c>
      <c r="N2108" s="7">
        <f t="shared" ca="1" si="373"/>
        <v>0</v>
      </c>
      <c r="O2108" s="9" t="str">
        <f ca="1">IF(N2108&gt;-1,INDIRECT(ADDRESS(ROW(),13)),IF(N2108&lt;N2107,CONCATENATE("&lt;page-count count=",CHAR(34),1+LARGE(N:N,1)-LARGE(N:N,2),CHAR(34),"/&gt;"),INDIRECT(ADDRESS(ROW()-1,13))))</f>
        <v/>
      </c>
      <c r="P2108" s="1">
        <f>IF(ROW()&lt;$S$4+2,IF('XML a procesar'!A2107="",P2107,IF(MID('XML a procesar'!A2107,1,1)="&lt;",P2107,P2107+1)),P2107)</f>
        <v>1</v>
      </c>
    </row>
    <row r="2109" spans="1:16" x14ac:dyDescent="0.25">
      <c r="A2109" s="1" t="str">
        <f>IF('XML a procesar'!A2108&gt;0,'XML a procesar'!A2108,"")</f>
        <v/>
      </c>
      <c r="B2109" s="7">
        <f t="shared" si="363"/>
        <v>0</v>
      </c>
      <c r="C2109" s="1">
        <f t="shared" si="364"/>
        <v>0</v>
      </c>
      <c r="D2109" s="1">
        <f t="shared" si="365"/>
        <v>0</v>
      </c>
      <c r="E2109" s="1">
        <f t="shared" si="366"/>
        <v>0</v>
      </c>
      <c r="F2109" s="1" t="str">
        <f t="shared" ca="1" si="367"/>
        <v/>
      </c>
      <c r="G2109" s="1">
        <f t="shared" ca="1" si="368"/>
        <v>0</v>
      </c>
      <c r="H2109" s="1">
        <f ca="1">IF(AND(G2108&gt;0,G2109&gt;G2108,NOT(ISERROR(MATCH(G2108,D:D,0)))),H2108+1,H2108)</f>
        <v>0</v>
      </c>
      <c r="I2109" s="1">
        <f t="shared" ca="1" si="369"/>
        <v>0</v>
      </c>
      <c r="J2109" s="7" t="str">
        <f t="shared" ca="1" si="370"/>
        <v/>
      </c>
      <c r="K2109" s="1" t="str">
        <f ca="1">IF(J2109="Linea_para_MAIL_creada_por_LuXML",IF(ISERROR(MATCH(INDIRECT(ADDRESS(ROW()-G2109,7)),D:D,0)),J2109,INDIRECT(ADDRESS(MATCH(INDIRECT(ADDRESS(ROW()-G2109,7)),D:D,0),1))),J2109)</f>
        <v/>
      </c>
      <c r="L2109" s="7">
        <f t="shared" ca="1" si="371"/>
        <v>0</v>
      </c>
      <c r="M2109" s="7" t="str">
        <f t="shared" ca="1" si="372"/>
        <v/>
      </c>
      <c r="N2109" s="7">
        <f t="shared" ca="1" si="373"/>
        <v>0</v>
      </c>
      <c r="O2109" s="9" t="str">
        <f ca="1">IF(N2109&gt;-1,INDIRECT(ADDRESS(ROW(),13)),IF(N2109&lt;N2108,CONCATENATE("&lt;page-count count=",CHAR(34),1+LARGE(N:N,1)-LARGE(N:N,2),CHAR(34),"/&gt;"),INDIRECT(ADDRESS(ROW()-1,13))))</f>
        <v/>
      </c>
      <c r="P2109" s="1">
        <f>IF(ROW()&lt;$S$4+2,IF('XML a procesar'!A2108="",P2108,IF(MID('XML a procesar'!A2108,1,1)="&lt;",P2108,P2108+1)),P2108)</f>
        <v>1</v>
      </c>
    </row>
    <row r="2110" spans="1:16" x14ac:dyDescent="0.25">
      <c r="A2110" s="1" t="str">
        <f>IF('XML a procesar'!A2109&gt;0,'XML a procesar'!A2109,"")</f>
        <v/>
      </c>
      <c r="B2110" s="7">
        <f t="shared" si="363"/>
        <v>0</v>
      </c>
      <c r="C2110" s="1">
        <f t="shared" si="364"/>
        <v>0</v>
      </c>
      <c r="D2110" s="1">
        <f t="shared" si="365"/>
        <v>0</v>
      </c>
      <c r="E2110" s="1">
        <f t="shared" si="366"/>
        <v>0</v>
      </c>
      <c r="F2110" s="1" t="str">
        <f t="shared" ca="1" si="367"/>
        <v/>
      </c>
      <c r="G2110" s="1">
        <f t="shared" ca="1" si="368"/>
        <v>0</v>
      </c>
      <c r="H2110" s="1">
        <f ca="1">IF(AND(G2109&gt;0,G2110&gt;G2109,NOT(ISERROR(MATCH(G2109,D:D,0)))),H2109+1,H2109)</f>
        <v>0</v>
      </c>
      <c r="I2110" s="1">
        <f t="shared" ca="1" si="369"/>
        <v>0</v>
      </c>
      <c r="J2110" s="7" t="str">
        <f t="shared" ca="1" si="370"/>
        <v/>
      </c>
      <c r="K2110" s="1" t="str">
        <f ca="1">IF(J2110="Linea_para_MAIL_creada_por_LuXML",IF(ISERROR(MATCH(INDIRECT(ADDRESS(ROW()-G2110,7)),D:D,0)),J2110,INDIRECT(ADDRESS(MATCH(INDIRECT(ADDRESS(ROW()-G2110,7)),D:D,0),1))),J2110)</f>
        <v/>
      </c>
      <c r="L2110" s="7">
        <f t="shared" ca="1" si="371"/>
        <v>0</v>
      </c>
      <c r="M2110" s="7" t="str">
        <f t="shared" ca="1" si="372"/>
        <v/>
      </c>
      <c r="N2110" s="7">
        <f t="shared" ca="1" si="373"/>
        <v>0</v>
      </c>
      <c r="O2110" s="9" t="str">
        <f ca="1">IF(N2110&gt;-1,INDIRECT(ADDRESS(ROW(),13)),IF(N2110&lt;N2109,CONCATENATE("&lt;page-count count=",CHAR(34),1+LARGE(N:N,1)-LARGE(N:N,2),CHAR(34),"/&gt;"),INDIRECT(ADDRESS(ROW()-1,13))))</f>
        <v/>
      </c>
      <c r="P2110" s="1">
        <f>IF(ROW()&lt;$S$4+2,IF('XML a procesar'!A2109="",P2109,IF(MID('XML a procesar'!A2109,1,1)="&lt;",P2109,P2109+1)),P2109)</f>
        <v>1</v>
      </c>
    </row>
    <row r="2111" spans="1:16" x14ac:dyDescent="0.25">
      <c r="A2111" s="1" t="str">
        <f>IF('XML a procesar'!A2110&gt;0,'XML a procesar'!A2110,"")</f>
        <v/>
      </c>
      <c r="B2111" s="7">
        <f t="shared" si="363"/>
        <v>0</v>
      </c>
      <c r="C2111" s="1">
        <f t="shared" si="364"/>
        <v>0</v>
      </c>
      <c r="D2111" s="1">
        <f t="shared" si="365"/>
        <v>0</v>
      </c>
      <c r="E2111" s="1">
        <f t="shared" si="366"/>
        <v>0</v>
      </c>
      <c r="F2111" s="1" t="str">
        <f t="shared" ca="1" si="367"/>
        <v/>
      </c>
      <c r="G2111" s="1">
        <f t="shared" ca="1" si="368"/>
        <v>0</v>
      </c>
      <c r="H2111" s="1">
        <f ca="1">IF(AND(G2110&gt;0,G2111&gt;G2110,NOT(ISERROR(MATCH(G2110,D:D,0)))),H2110+1,H2110)</f>
        <v>0</v>
      </c>
      <c r="I2111" s="1">
        <f t="shared" ca="1" si="369"/>
        <v>0</v>
      </c>
      <c r="J2111" s="7" t="str">
        <f t="shared" ca="1" si="370"/>
        <v/>
      </c>
      <c r="K2111" s="1" t="str">
        <f ca="1">IF(J2111="Linea_para_MAIL_creada_por_LuXML",IF(ISERROR(MATCH(INDIRECT(ADDRESS(ROW()-G2111,7)),D:D,0)),J2111,INDIRECT(ADDRESS(MATCH(INDIRECT(ADDRESS(ROW()-G2111,7)),D:D,0),1))),J2111)</f>
        <v/>
      </c>
      <c r="L2111" s="7">
        <f t="shared" ca="1" si="371"/>
        <v>0</v>
      </c>
      <c r="M2111" s="7" t="str">
        <f t="shared" ca="1" si="372"/>
        <v/>
      </c>
      <c r="N2111" s="7">
        <f t="shared" ca="1" si="373"/>
        <v>0</v>
      </c>
      <c r="O2111" s="9" t="str">
        <f ca="1">IF(N2111&gt;-1,INDIRECT(ADDRESS(ROW(),13)),IF(N2111&lt;N2110,CONCATENATE("&lt;page-count count=",CHAR(34),1+LARGE(N:N,1)-LARGE(N:N,2),CHAR(34),"/&gt;"),INDIRECT(ADDRESS(ROW()-1,13))))</f>
        <v/>
      </c>
      <c r="P2111" s="1">
        <f>IF(ROW()&lt;$S$4+2,IF('XML a procesar'!A2110="",P2110,IF(MID('XML a procesar'!A2110,1,1)="&lt;",P2110,P2110+1)),P2110)</f>
        <v>1</v>
      </c>
    </row>
    <row r="2112" spans="1:16" x14ac:dyDescent="0.25">
      <c r="A2112" s="1" t="str">
        <f>IF('XML a procesar'!A2111&gt;0,'XML a procesar'!A2111,"")</f>
        <v/>
      </c>
      <c r="B2112" s="7">
        <f t="shared" si="363"/>
        <v>0</v>
      </c>
      <c r="C2112" s="1">
        <f t="shared" si="364"/>
        <v>0</v>
      </c>
      <c r="D2112" s="1">
        <f t="shared" si="365"/>
        <v>0</v>
      </c>
      <c r="E2112" s="1">
        <f t="shared" si="366"/>
        <v>0</v>
      </c>
      <c r="F2112" s="1" t="str">
        <f t="shared" ca="1" si="367"/>
        <v/>
      </c>
      <c r="G2112" s="1">
        <f t="shared" ca="1" si="368"/>
        <v>0</v>
      </c>
      <c r="H2112" s="1">
        <f ca="1">IF(AND(G2111&gt;0,G2112&gt;G2111,NOT(ISERROR(MATCH(G2111,D:D,0)))),H2111+1,H2111)</f>
        <v>0</v>
      </c>
      <c r="I2112" s="1">
        <f t="shared" ca="1" si="369"/>
        <v>0</v>
      </c>
      <c r="J2112" s="7" t="str">
        <f t="shared" ca="1" si="370"/>
        <v/>
      </c>
      <c r="K2112" s="1" t="str">
        <f ca="1">IF(J2112="Linea_para_MAIL_creada_por_LuXML",IF(ISERROR(MATCH(INDIRECT(ADDRESS(ROW()-G2112,7)),D:D,0)),J2112,INDIRECT(ADDRESS(MATCH(INDIRECT(ADDRESS(ROW()-G2112,7)),D:D,0),1))),J2112)</f>
        <v/>
      </c>
      <c r="L2112" s="7">
        <f t="shared" ca="1" si="371"/>
        <v>0</v>
      </c>
      <c r="M2112" s="7" t="str">
        <f t="shared" ca="1" si="372"/>
        <v/>
      </c>
      <c r="N2112" s="7">
        <f t="shared" ca="1" si="373"/>
        <v>0</v>
      </c>
      <c r="O2112" s="9" t="str">
        <f ca="1">IF(N2112&gt;-1,INDIRECT(ADDRESS(ROW(),13)),IF(N2112&lt;N2111,CONCATENATE("&lt;page-count count=",CHAR(34),1+LARGE(N:N,1)-LARGE(N:N,2),CHAR(34),"/&gt;"),INDIRECT(ADDRESS(ROW()-1,13))))</f>
        <v/>
      </c>
      <c r="P2112" s="1">
        <f>IF(ROW()&lt;$S$4+2,IF('XML a procesar'!A2111="",P2111,IF(MID('XML a procesar'!A2111,1,1)="&lt;",P2111,P2111+1)),P2111)</f>
        <v>1</v>
      </c>
    </row>
    <row r="2113" spans="1:16" x14ac:dyDescent="0.25">
      <c r="A2113" s="1" t="str">
        <f>IF('XML a procesar'!A2112&gt;0,'XML a procesar'!A2112,"")</f>
        <v/>
      </c>
      <c r="B2113" s="7">
        <f t="shared" ref="B2113:B2176" si="374">IF(ISERROR(FIND("/doi.org/",A2113,1)),0,1)</f>
        <v>0</v>
      </c>
      <c r="C2113" s="1">
        <f t="shared" ref="C2113:C2176" si="375">IF(LEFT(A2112,16)="&lt;contrib contrib",C2112+1,IF(LEFT(A2112,16)="&lt;/contrib-group&gt;",0,IF(LEFT(A2112,10)="&lt;/contrib&gt;",C2112,C2112)))</f>
        <v>0</v>
      </c>
      <c r="D2113" s="1">
        <f t="shared" ref="D2113:D2176" si="376">IF(AND(C2113&gt;0,LEFT(A2113,7)="&lt;email&gt;",ISNUMBER(SEARCH("@",A2113,1))),C2113,IF(LEFT(A2113,10)="&lt;alt-text&gt;",-1,0))</f>
        <v>0</v>
      </c>
      <c r="E2113" s="1">
        <f t="shared" ref="E2113:E2176" si="377">IF(D2113=0,E2112,E2112+1)</f>
        <v>0</v>
      </c>
      <c r="F2113" s="1" t="str">
        <f t="shared" ref="F2113:F2176" ca="1" si="378">INDIRECT(ADDRESS(ROW()+INDIRECT(ADDRESS(ROW()+E2113,5)),1))</f>
        <v/>
      </c>
      <c r="G2113" s="1">
        <f t="shared" ref="G2113:G2176" ca="1" si="379">IF(LEFT(F2113,7)="&lt;aff id",_xlfn.NUMBERVALUE(MID(F2113,13,LEN(F2113)-14)),IF(F2113="&lt;/aff&gt;",G2112+1,G2112))</f>
        <v>0</v>
      </c>
      <c r="H2113" s="1">
        <f ca="1">IF(AND(G2112&gt;0,G2113&gt;G2112,NOT(ISERROR(MATCH(G2112,D:D,0)))),H2112+1,H2112)</f>
        <v>0</v>
      </c>
      <c r="I2113" s="1">
        <f t="shared" ref="I2113:I2176" ca="1" si="380">INDIRECT(ADDRESS(ROW()-INDIRECT(ADDRESS(ROW()-H2113,8)),8))</f>
        <v>0</v>
      </c>
      <c r="J2113" s="7" t="str">
        <f t="shared" ref="J2113:J2176" ca="1" si="381">IF(J2112="Linea_para_MAIL_creada_por_LuXML","&lt;/aff&gt;",IF(I2113&gt;INDIRECT(ADDRESS(ROW()-I2113-1,8)),"Linea_para_MAIL_creada_por_LuXML",INDIRECT(ADDRESS(ROW()-I2113,6))))</f>
        <v/>
      </c>
      <c r="K2113" s="1" t="str">
        <f ca="1">IF(J2113="Linea_para_MAIL_creada_por_LuXML",IF(ISERROR(MATCH(INDIRECT(ADDRESS(ROW()-G2113,7)),D:D,0)),J2113,INDIRECT(ADDRESS(MATCH(INDIRECT(ADDRESS(ROW()-G2113,7)),D:D,0),1))),J2113)</f>
        <v/>
      </c>
      <c r="L2113" s="7">
        <f t="shared" ref="L2113:L2176" ca="1" si="382">IF(OR(MID(K2111,3,5)="page&gt;",MID(K2112,3,5)="page&gt;"),L2112,IF(OR(K2112="&lt;history&gt;",K2113="&lt;history&gt;"),L2112+1,L2112))</f>
        <v>0</v>
      </c>
      <c r="M2113" s="7" t="str">
        <f t="shared" ref="M2113:M2176" ca="1" si="383">IF(L2113&gt;L2112,IF(L2113=1,CONCATENATE("&lt;fpage&gt;",$S$10,"&lt;/fpage&gt;"),CONCATENATE("&lt;lpage&gt;",$S$10+1,"&lt;/lpage&gt;")),IF(ISERROR(INDIRECT(ADDRESS(ROW()-L2113,11),1)),"",INDIRECT(ADDRESS(ROW()-L2113,11),1)))</f>
        <v/>
      </c>
      <c r="N2113" s="7">
        <f t="shared" ref="N2113:N2176" ca="1" si="384">IF(N2112=-1,-1,IF(M2113="&lt;/counts&gt;",-1,IF(OR(LEFT(M2113,7)="&lt;fpage&gt;",LEFT(M2113,7)="&lt;lpage&gt;"),VALUE(MID(M2113,8,LEN(M2113)-15)),0)))</f>
        <v>0</v>
      </c>
      <c r="O2113" s="9" t="str">
        <f ca="1">IF(N2113&gt;-1,INDIRECT(ADDRESS(ROW(),13)),IF(N2113&lt;N2112,CONCATENATE("&lt;page-count count=",CHAR(34),1+LARGE(N:N,1)-LARGE(N:N,2),CHAR(34),"/&gt;"),INDIRECT(ADDRESS(ROW()-1,13))))</f>
        <v/>
      </c>
      <c r="P2113" s="1">
        <f>IF(ROW()&lt;$S$4+2,IF('XML a procesar'!A2112="",P2112,IF(MID('XML a procesar'!A2112,1,1)="&lt;",P2112,P2112+1)),P2112)</f>
        <v>1</v>
      </c>
    </row>
    <row r="2114" spans="1:16" x14ac:dyDescent="0.25">
      <c r="A2114" s="1" t="str">
        <f>IF('XML a procesar'!A2113&gt;0,'XML a procesar'!A2113,"")</f>
        <v/>
      </c>
      <c r="B2114" s="7">
        <f t="shared" si="374"/>
        <v>0</v>
      </c>
      <c r="C2114" s="1">
        <f t="shared" si="375"/>
        <v>0</v>
      </c>
      <c r="D2114" s="1">
        <f t="shared" si="376"/>
        <v>0</v>
      </c>
      <c r="E2114" s="1">
        <f t="shared" si="377"/>
        <v>0</v>
      </c>
      <c r="F2114" s="1" t="str">
        <f t="shared" ca="1" si="378"/>
        <v/>
      </c>
      <c r="G2114" s="1">
        <f t="shared" ca="1" si="379"/>
        <v>0</v>
      </c>
      <c r="H2114" s="1">
        <f ca="1">IF(AND(G2113&gt;0,G2114&gt;G2113,NOT(ISERROR(MATCH(G2113,D:D,0)))),H2113+1,H2113)</f>
        <v>0</v>
      </c>
      <c r="I2114" s="1">
        <f t="shared" ca="1" si="380"/>
        <v>0</v>
      </c>
      <c r="J2114" s="7" t="str">
        <f t="shared" ca="1" si="381"/>
        <v/>
      </c>
      <c r="K2114" s="1" t="str">
        <f ca="1">IF(J2114="Linea_para_MAIL_creada_por_LuXML",IF(ISERROR(MATCH(INDIRECT(ADDRESS(ROW()-G2114,7)),D:D,0)),J2114,INDIRECT(ADDRESS(MATCH(INDIRECT(ADDRESS(ROW()-G2114,7)),D:D,0),1))),J2114)</f>
        <v/>
      </c>
      <c r="L2114" s="7">
        <f t="shared" ca="1" si="382"/>
        <v>0</v>
      </c>
      <c r="M2114" s="7" t="str">
        <f t="shared" ca="1" si="383"/>
        <v/>
      </c>
      <c r="N2114" s="7">
        <f t="shared" ca="1" si="384"/>
        <v>0</v>
      </c>
      <c r="O2114" s="9" t="str">
        <f ca="1">IF(N2114&gt;-1,INDIRECT(ADDRESS(ROW(),13)),IF(N2114&lt;N2113,CONCATENATE("&lt;page-count count=",CHAR(34),1+LARGE(N:N,1)-LARGE(N:N,2),CHAR(34),"/&gt;"),INDIRECT(ADDRESS(ROW()-1,13))))</f>
        <v/>
      </c>
      <c r="P2114" s="1">
        <f>IF(ROW()&lt;$S$4+2,IF('XML a procesar'!A2113="",P2113,IF(MID('XML a procesar'!A2113,1,1)="&lt;",P2113,P2113+1)),P2113)</f>
        <v>1</v>
      </c>
    </row>
    <row r="2115" spans="1:16" x14ac:dyDescent="0.25">
      <c r="A2115" s="1" t="str">
        <f>IF('XML a procesar'!A2114&gt;0,'XML a procesar'!A2114,"")</f>
        <v/>
      </c>
      <c r="B2115" s="7">
        <f t="shared" si="374"/>
        <v>0</v>
      </c>
      <c r="C2115" s="1">
        <f t="shared" si="375"/>
        <v>0</v>
      </c>
      <c r="D2115" s="1">
        <f t="shared" si="376"/>
        <v>0</v>
      </c>
      <c r="E2115" s="1">
        <f t="shared" si="377"/>
        <v>0</v>
      </c>
      <c r="F2115" s="1" t="str">
        <f t="shared" ca="1" si="378"/>
        <v/>
      </c>
      <c r="G2115" s="1">
        <f t="shared" ca="1" si="379"/>
        <v>0</v>
      </c>
      <c r="H2115" s="1">
        <f ca="1">IF(AND(G2114&gt;0,G2115&gt;G2114,NOT(ISERROR(MATCH(G2114,D:D,0)))),H2114+1,H2114)</f>
        <v>0</v>
      </c>
      <c r="I2115" s="1">
        <f t="shared" ca="1" si="380"/>
        <v>0</v>
      </c>
      <c r="J2115" s="7" t="str">
        <f t="shared" ca="1" si="381"/>
        <v/>
      </c>
      <c r="K2115" s="1" t="str">
        <f ca="1">IF(J2115="Linea_para_MAIL_creada_por_LuXML",IF(ISERROR(MATCH(INDIRECT(ADDRESS(ROW()-G2115,7)),D:D,0)),J2115,INDIRECT(ADDRESS(MATCH(INDIRECT(ADDRESS(ROW()-G2115,7)),D:D,0),1))),J2115)</f>
        <v/>
      </c>
      <c r="L2115" s="7">
        <f t="shared" ca="1" si="382"/>
        <v>0</v>
      </c>
      <c r="M2115" s="7" t="str">
        <f t="shared" ca="1" si="383"/>
        <v/>
      </c>
      <c r="N2115" s="7">
        <f t="shared" ca="1" si="384"/>
        <v>0</v>
      </c>
      <c r="O2115" s="9" t="str">
        <f ca="1">IF(N2115&gt;-1,INDIRECT(ADDRESS(ROW(),13)),IF(N2115&lt;N2114,CONCATENATE("&lt;page-count count=",CHAR(34),1+LARGE(N:N,1)-LARGE(N:N,2),CHAR(34),"/&gt;"),INDIRECT(ADDRESS(ROW()-1,13))))</f>
        <v/>
      </c>
      <c r="P2115" s="1">
        <f>IF(ROW()&lt;$S$4+2,IF('XML a procesar'!A2114="",P2114,IF(MID('XML a procesar'!A2114,1,1)="&lt;",P2114,P2114+1)),P2114)</f>
        <v>1</v>
      </c>
    </row>
    <row r="2116" spans="1:16" x14ac:dyDescent="0.25">
      <c r="A2116" s="1" t="str">
        <f>IF('XML a procesar'!A2115&gt;0,'XML a procesar'!A2115,"")</f>
        <v/>
      </c>
      <c r="B2116" s="7">
        <f t="shared" si="374"/>
        <v>0</v>
      </c>
      <c r="C2116" s="1">
        <f t="shared" si="375"/>
        <v>0</v>
      </c>
      <c r="D2116" s="1">
        <f t="shared" si="376"/>
        <v>0</v>
      </c>
      <c r="E2116" s="1">
        <f t="shared" si="377"/>
        <v>0</v>
      </c>
      <c r="F2116" s="1" t="str">
        <f t="shared" ca="1" si="378"/>
        <v/>
      </c>
      <c r="G2116" s="1">
        <f t="shared" ca="1" si="379"/>
        <v>0</v>
      </c>
      <c r="H2116" s="1">
        <f ca="1">IF(AND(G2115&gt;0,G2116&gt;G2115,NOT(ISERROR(MATCH(G2115,D:D,0)))),H2115+1,H2115)</f>
        <v>0</v>
      </c>
      <c r="I2116" s="1">
        <f t="shared" ca="1" si="380"/>
        <v>0</v>
      </c>
      <c r="J2116" s="7" t="str">
        <f t="shared" ca="1" si="381"/>
        <v/>
      </c>
      <c r="K2116" s="1" t="str">
        <f ca="1">IF(J2116="Linea_para_MAIL_creada_por_LuXML",IF(ISERROR(MATCH(INDIRECT(ADDRESS(ROW()-G2116,7)),D:D,0)),J2116,INDIRECT(ADDRESS(MATCH(INDIRECT(ADDRESS(ROW()-G2116,7)),D:D,0),1))),J2116)</f>
        <v/>
      </c>
      <c r="L2116" s="7">
        <f t="shared" ca="1" si="382"/>
        <v>0</v>
      </c>
      <c r="M2116" s="7" t="str">
        <f t="shared" ca="1" si="383"/>
        <v/>
      </c>
      <c r="N2116" s="7">
        <f t="shared" ca="1" si="384"/>
        <v>0</v>
      </c>
      <c r="O2116" s="9" t="str">
        <f ca="1">IF(N2116&gt;-1,INDIRECT(ADDRESS(ROW(),13)),IF(N2116&lt;N2115,CONCATENATE("&lt;page-count count=",CHAR(34),1+LARGE(N:N,1)-LARGE(N:N,2),CHAR(34),"/&gt;"),INDIRECT(ADDRESS(ROW()-1,13))))</f>
        <v/>
      </c>
      <c r="P2116" s="1">
        <f>IF(ROW()&lt;$S$4+2,IF('XML a procesar'!A2115="",P2115,IF(MID('XML a procesar'!A2115,1,1)="&lt;",P2115,P2115+1)),P2115)</f>
        <v>1</v>
      </c>
    </row>
    <row r="2117" spans="1:16" x14ac:dyDescent="0.25">
      <c r="A2117" s="1" t="str">
        <f>IF('XML a procesar'!A2116&gt;0,'XML a procesar'!A2116,"")</f>
        <v/>
      </c>
      <c r="B2117" s="7">
        <f t="shared" si="374"/>
        <v>0</v>
      </c>
      <c r="C2117" s="1">
        <f t="shared" si="375"/>
        <v>0</v>
      </c>
      <c r="D2117" s="1">
        <f t="shared" si="376"/>
        <v>0</v>
      </c>
      <c r="E2117" s="1">
        <f t="shared" si="377"/>
        <v>0</v>
      </c>
      <c r="F2117" s="1" t="str">
        <f t="shared" ca="1" si="378"/>
        <v/>
      </c>
      <c r="G2117" s="1">
        <f t="shared" ca="1" si="379"/>
        <v>0</v>
      </c>
      <c r="H2117" s="1">
        <f ca="1">IF(AND(G2116&gt;0,G2117&gt;G2116,NOT(ISERROR(MATCH(G2116,D:D,0)))),H2116+1,H2116)</f>
        <v>0</v>
      </c>
      <c r="I2117" s="1">
        <f t="shared" ca="1" si="380"/>
        <v>0</v>
      </c>
      <c r="J2117" s="7" t="str">
        <f t="shared" ca="1" si="381"/>
        <v/>
      </c>
      <c r="K2117" s="1" t="str">
        <f ca="1">IF(J2117="Linea_para_MAIL_creada_por_LuXML",IF(ISERROR(MATCH(INDIRECT(ADDRESS(ROW()-G2117,7)),D:D,0)),J2117,INDIRECT(ADDRESS(MATCH(INDIRECT(ADDRESS(ROW()-G2117,7)),D:D,0),1))),J2117)</f>
        <v/>
      </c>
      <c r="L2117" s="7">
        <f t="shared" ca="1" si="382"/>
        <v>0</v>
      </c>
      <c r="M2117" s="7" t="str">
        <f t="shared" ca="1" si="383"/>
        <v/>
      </c>
      <c r="N2117" s="7">
        <f t="shared" ca="1" si="384"/>
        <v>0</v>
      </c>
      <c r="O2117" s="9" t="str">
        <f ca="1">IF(N2117&gt;-1,INDIRECT(ADDRESS(ROW(),13)),IF(N2117&lt;N2116,CONCATENATE("&lt;page-count count=",CHAR(34),1+LARGE(N:N,1)-LARGE(N:N,2),CHAR(34),"/&gt;"),INDIRECT(ADDRESS(ROW()-1,13))))</f>
        <v/>
      </c>
      <c r="P2117" s="1">
        <f>IF(ROW()&lt;$S$4+2,IF('XML a procesar'!A2116="",P2116,IF(MID('XML a procesar'!A2116,1,1)="&lt;",P2116,P2116+1)),P2116)</f>
        <v>1</v>
      </c>
    </row>
    <row r="2118" spans="1:16" x14ac:dyDescent="0.25">
      <c r="A2118" s="1" t="str">
        <f>IF('XML a procesar'!A2117&gt;0,'XML a procesar'!A2117,"")</f>
        <v/>
      </c>
      <c r="B2118" s="7">
        <f t="shared" si="374"/>
        <v>0</v>
      </c>
      <c r="C2118" s="1">
        <f t="shared" si="375"/>
        <v>0</v>
      </c>
      <c r="D2118" s="1">
        <f t="shared" si="376"/>
        <v>0</v>
      </c>
      <c r="E2118" s="1">
        <f t="shared" si="377"/>
        <v>0</v>
      </c>
      <c r="F2118" s="1" t="str">
        <f t="shared" ca="1" si="378"/>
        <v/>
      </c>
      <c r="G2118" s="1">
        <f t="shared" ca="1" si="379"/>
        <v>0</v>
      </c>
      <c r="H2118" s="1">
        <f ca="1">IF(AND(G2117&gt;0,G2118&gt;G2117,NOT(ISERROR(MATCH(G2117,D:D,0)))),H2117+1,H2117)</f>
        <v>0</v>
      </c>
      <c r="I2118" s="1">
        <f t="shared" ca="1" si="380"/>
        <v>0</v>
      </c>
      <c r="J2118" s="7" t="str">
        <f t="shared" ca="1" si="381"/>
        <v/>
      </c>
      <c r="K2118" s="1" t="str">
        <f ca="1">IF(J2118="Linea_para_MAIL_creada_por_LuXML",IF(ISERROR(MATCH(INDIRECT(ADDRESS(ROW()-G2118,7)),D:D,0)),J2118,INDIRECT(ADDRESS(MATCH(INDIRECT(ADDRESS(ROW()-G2118,7)),D:D,0),1))),J2118)</f>
        <v/>
      </c>
      <c r="L2118" s="7">
        <f t="shared" ca="1" si="382"/>
        <v>0</v>
      </c>
      <c r="M2118" s="7" t="str">
        <f t="shared" ca="1" si="383"/>
        <v/>
      </c>
      <c r="N2118" s="7">
        <f t="shared" ca="1" si="384"/>
        <v>0</v>
      </c>
      <c r="O2118" s="9" t="str">
        <f ca="1">IF(N2118&gt;-1,INDIRECT(ADDRESS(ROW(),13)),IF(N2118&lt;N2117,CONCATENATE("&lt;page-count count=",CHAR(34),1+LARGE(N:N,1)-LARGE(N:N,2),CHAR(34),"/&gt;"),INDIRECT(ADDRESS(ROW()-1,13))))</f>
        <v/>
      </c>
      <c r="P2118" s="1">
        <f>IF(ROW()&lt;$S$4+2,IF('XML a procesar'!A2117="",P2117,IF(MID('XML a procesar'!A2117,1,1)="&lt;",P2117,P2117+1)),P2117)</f>
        <v>1</v>
      </c>
    </row>
    <row r="2119" spans="1:16" x14ac:dyDescent="0.25">
      <c r="A2119" s="1" t="str">
        <f>IF('XML a procesar'!A2118&gt;0,'XML a procesar'!A2118,"")</f>
        <v/>
      </c>
      <c r="B2119" s="7">
        <f t="shared" si="374"/>
        <v>0</v>
      </c>
      <c r="C2119" s="1">
        <f t="shared" si="375"/>
        <v>0</v>
      </c>
      <c r="D2119" s="1">
        <f t="shared" si="376"/>
        <v>0</v>
      </c>
      <c r="E2119" s="1">
        <f t="shared" si="377"/>
        <v>0</v>
      </c>
      <c r="F2119" s="1" t="str">
        <f t="shared" ca="1" si="378"/>
        <v/>
      </c>
      <c r="G2119" s="1">
        <f t="shared" ca="1" si="379"/>
        <v>0</v>
      </c>
      <c r="H2119" s="1">
        <f ca="1">IF(AND(G2118&gt;0,G2119&gt;G2118,NOT(ISERROR(MATCH(G2118,D:D,0)))),H2118+1,H2118)</f>
        <v>0</v>
      </c>
      <c r="I2119" s="1">
        <f t="shared" ca="1" si="380"/>
        <v>0</v>
      </c>
      <c r="J2119" s="7" t="str">
        <f t="shared" ca="1" si="381"/>
        <v/>
      </c>
      <c r="K2119" s="1" t="str">
        <f ca="1">IF(J2119="Linea_para_MAIL_creada_por_LuXML",IF(ISERROR(MATCH(INDIRECT(ADDRESS(ROW()-G2119,7)),D:D,0)),J2119,INDIRECT(ADDRESS(MATCH(INDIRECT(ADDRESS(ROW()-G2119,7)),D:D,0),1))),J2119)</f>
        <v/>
      </c>
      <c r="L2119" s="7">
        <f t="shared" ca="1" si="382"/>
        <v>0</v>
      </c>
      <c r="M2119" s="7" t="str">
        <f t="shared" ca="1" si="383"/>
        <v/>
      </c>
      <c r="N2119" s="7">
        <f t="shared" ca="1" si="384"/>
        <v>0</v>
      </c>
      <c r="O2119" s="9" t="str">
        <f ca="1">IF(N2119&gt;-1,INDIRECT(ADDRESS(ROW(),13)),IF(N2119&lt;N2118,CONCATENATE("&lt;page-count count=",CHAR(34),1+LARGE(N:N,1)-LARGE(N:N,2),CHAR(34),"/&gt;"),INDIRECT(ADDRESS(ROW()-1,13))))</f>
        <v/>
      </c>
      <c r="P2119" s="1">
        <f>IF(ROW()&lt;$S$4+2,IF('XML a procesar'!A2118="",P2118,IF(MID('XML a procesar'!A2118,1,1)="&lt;",P2118,P2118+1)),P2118)</f>
        <v>1</v>
      </c>
    </row>
    <row r="2120" spans="1:16" x14ac:dyDescent="0.25">
      <c r="A2120" s="1" t="str">
        <f>IF('XML a procesar'!A2119&gt;0,'XML a procesar'!A2119,"")</f>
        <v/>
      </c>
      <c r="B2120" s="7">
        <f t="shared" si="374"/>
        <v>0</v>
      </c>
      <c r="C2120" s="1">
        <f t="shared" si="375"/>
        <v>0</v>
      </c>
      <c r="D2120" s="1">
        <f t="shared" si="376"/>
        <v>0</v>
      </c>
      <c r="E2120" s="1">
        <f t="shared" si="377"/>
        <v>0</v>
      </c>
      <c r="F2120" s="1" t="str">
        <f t="shared" ca="1" si="378"/>
        <v/>
      </c>
      <c r="G2120" s="1">
        <f t="shared" ca="1" si="379"/>
        <v>0</v>
      </c>
      <c r="H2120" s="1">
        <f ca="1">IF(AND(G2119&gt;0,G2120&gt;G2119,NOT(ISERROR(MATCH(G2119,D:D,0)))),H2119+1,H2119)</f>
        <v>0</v>
      </c>
      <c r="I2120" s="1">
        <f t="shared" ca="1" si="380"/>
        <v>0</v>
      </c>
      <c r="J2120" s="7" t="str">
        <f t="shared" ca="1" si="381"/>
        <v/>
      </c>
      <c r="K2120" s="1" t="str">
        <f ca="1">IF(J2120="Linea_para_MAIL_creada_por_LuXML",IF(ISERROR(MATCH(INDIRECT(ADDRESS(ROW()-G2120,7)),D:D,0)),J2120,INDIRECT(ADDRESS(MATCH(INDIRECT(ADDRESS(ROW()-G2120,7)),D:D,0),1))),J2120)</f>
        <v/>
      </c>
      <c r="L2120" s="7">
        <f t="shared" ca="1" si="382"/>
        <v>0</v>
      </c>
      <c r="M2120" s="7" t="str">
        <f t="shared" ca="1" si="383"/>
        <v/>
      </c>
      <c r="N2120" s="7">
        <f t="shared" ca="1" si="384"/>
        <v>0</v>
      </c>
      <c r="O2120" s="9" t="str">
        <f ca="1">IF(N2120&gt;-1,INDIRECT(ADDRESS(ROW(),13)),IF(N2120&lt;N2119,CONCATENATE("&lt;page-count count=",CHAR(34),1+LARGE(N:N,1)-LARGE(N:N,2),CHAR(34),"/&gt;"),INDIRECT(ADDRESS(ROW()-1,13))))</f>
        <v/>
      </c>
      <c r="P2120" s="1">
        <f>IF(ROW()&lt;$S$4+2,IF('XML a procesar'!A2119="",P2119,IF(MID('XML a procesar'!A2119,1,1)="&lt;",P2119,P2119+1)),P2119)</f>
        <v>1</v>
      </c>
    </row>
    <row r="2121" spans="1:16" x14ac:dyDescent="0.25">
      <c r="A2121" s="1" t="str">
        <f>IF('XML a procesar'!A2120&gt;0,'XML a procesar'!A2120,"")</f>
        <v/>
      </c>
      <c r="B2121" s="7">
        <f t="shared" si="374"/>
        <v>0</v>
      </c>
      <c r="C2121" s="1">
        <f t="shared" si="375"/>
        <v>0</v>
      </c>
      <c r="D2121" s="1">
        <f t="shared" si="376"/>
        <v>0</v>
      </c>
      <c r="E2121" s="1">
        <f t="shared" si="377"/>
        <v>0</v>
      </c>
      <c r="F2121" s="1" t="str">
        <f t="shared" ca="1" si="378"/>
        <v/>
      </c>
      <c r="G2121" s="1">
        <f t="shared" ca="1" si="379"/>
        <v>0</v>
      </c>
      <c r="H2121" s="1">
        <f ca="1">IF(AND(G2120&gt;0,G2121&gt;G2120,NOT(ISERROR(MATCH(G2120,D:D,0)))),H2120+1,H2120)</f>
        <v>0</v>
      </c>
      <c r="I2121" s="1">
        <f t="shared" ca="1" si="380"/>
        <v>0</v>
      </c>
      <c r="J2121" s="7" t="str">
        <f t="shared" ca="1" si="381"/>
        <v/>
      </c>
      <c r="K2121" s="1" t="str">
        <f ca="1">IF(J2121="Linea_para_MAIL_creada_por_LuXML",IF(ISERROR(MATCH(INDIRECT(ADDRESS(ROW()-G2121,7)),D:D,0)),J2121,INDIRECT(ADDRESS(MATCH(INDIRECT(ADDRESS(ROW()-G2121,7)),D:D,0),1))),J2121)</f>
        <v/>
      </c>
      <c r="L2121" s="7">
        <f t="shared" ca="1" si="382"/>
        <v>0</v>
      </c>
      <c r="M2121" s="7" t="str">
        <f t="shared" ca="1" si="383"/>
        <v/>
      </c>
      <c r="N2121" s="7">
        <f t="shared" ca="1" si="384"/>
        <v>0</v>
      </c>
      <c r="O2121" s="9" t="str">
        <f ca="1">IF(N2121&gt;-1,INDIRECT(ADDRESS(ROW(),13)),IF(N2121&lt;N2120,CONCATENATE("&lt;page-count count=",CHAR(34),1+LARGE(N:N,1)-LARGE(N:N,2),CHAR(34),"/&gt;"),INDIRECT(ADDRESS(ROW()-1,13))))</f>
        <v/>
      </c>
      <c r="P2121" s="1">
        <f>IF(ROW()&lt;$S$4+2,IF('XML a procesar'!A2120="",P2120,IF(MID('XML a procesar'!A2120,1,1)="&lt;",P2120,P2120+1)),P2120)</f>
        <v>1</v>
      </c>
    </row>
    <row r="2122" spans="1:16" x14ac:dyDescent="0.25">
      <c r="A2122" s="1" t="str">
        <f>IF('XML a procesar'!A2121&gt;0,'XML a procesar'!A2121,"")</f>
        <v/>
      </c>
      <c r="B2122" s="7">
        <f t="shared" si="374"/>
        <v>0</v>
      </c>
      <c r="C2122" s="1">
        <f t="shared" si="375"/>
        <v>0</v>
      </c>
      <c r="D2122" s="1">
        <f t="shared" si="376"/>
        <v>0</v>
      </c>
      <c r="E2122" s="1">
        <f t="shared" si="377"/>
        <v>0</v>
      </c>
      <c r="F2122" s="1" t="str">
        <f t="shared" ca="1" si="378"/>
        <v/>
      </c>
      <c r="G2122" s="1">
        <f t="shared" ca="1" si="379"/>
        <v>0</v>
      </c>
      <c r="H2122" s="1">
        <f ca="1">IF(AND(G2121&gt;0,G2122&gt;G2121,NOT(ISERROR(MATCH(G2121,D:D,0)))),H2121+1,H2121)</f>
        <v>0</v>
      </c>
      <c r="I2122" s="1">
        <f t="shared" ca="1" si="380"/>
        <v>0</v>
      </c>
      <c r="J2122" s="7" t="str">
        <f t="shared" ca="1" si="381"/>
        <v/>
      </c>
      <c r="K2122" s="1" t="str">
        <f ca="1">IF(J2122="Linea_para_MAIL_creada_por_LuXML",IF(ISERROR(MATCH(INDIRECT(ADDRESS(ROW()-G2122,7)),D:D,0)),J2122,INDIRECT(ADDRESS(MATCH(INDIRECT(ADDRESS(ROW()-G2122,7)),D:D,0),1))),J2122)</f>
        <v/>
      </c>
      <c r="L2122" s="7">
        <f t="shared" ca="1" si="382"/>
        <v>0</v>
      </c>
      <c r="M2122" s="7" t="str">
        <f t="shared" ca="1" si="383"/>
        <v/>
      </c>
      <c r="N2122" s="7">
        <f t="shared" ca="1" si="384"/>
        <v>0</v>
      </c>
      <c r="O2122" s="9" t="str">
        <f ca="1">IF(N2122&gt;-1,INDIRECT(ADDRESS(ROW(),13)),IF(N2122&lt;N2121,CONCATENATE("&lt;page-count count=",CHAR(34),1+LARGE(N:N,1)-LARGE(N:N,2),CHAR(34),"/&gt;"),INDIRECT(ADDRESS(ROW()-1,13))))</f>
        <v/>
      </c>
      <c r="P2122" s="1">
        <f>IF(ROW()&lt;$S$4+2,IF('XML a procesar'!A2121="",P2121,IF(MID('XML a procesar'!A2121,1,1)="&lt;",P2121,P2121+1)),P2121)</f>
        <v>1</v>
      </c>
    </row>
    <row r="2123" spans="1:16" x14ac:dyDescent="0.25">
      <c r="A2123" s="1" t="str">
        <f>IF('XML a procesar'!A2122&gt;0,'XML a procesar'!A2122,"")</f>
        <v/>
      </c>
      <c r="B2123" s="7">
        <f t="shared" si="374"/>
        <v>0</v>
      </c>
      <c r="C2123" s="1">
        <f t="shared" si="375"/>
        <v>0</v>
      </c>
      <c r="D2123" s="1">
        <f t="shared" si="376"/>
        <v>0</v>
      </c>
      <c r="E2123" s="1">
        <f t="shared" si="377"/>
        <v>0</v>
      </c>
      <c r="F2123" s="1" t="str">
        <f t="shared" ca="1" si="378"/>
        <v/>
      </c>
      <c r="G2123" s="1">
        <f t="shared" ca="1" si="379"/>
        <v>0</v>
      </c>
      <c r="H2123" s="1">
        <f ca="1">IF(AND(G2122&gt;0,G2123&gt;G2122,NOT(ISERROR(MATCH(G2122,D:D,0)))),H2122+1,H2122)</f>
        <v>0</v>
      </c>
      <c r="I2123" s="1">
        <f t="shared" ca="1" si="380"/>
        <v>0</v>
      </c>
      <c r="J2123" s="7" t="str">
        <f t="shared" ca="1" si="381"/>
        <v/>
      </c>
      <c r="K2123" s="1" t="str">
        <f ca="1">IF(J2123="Linea_para_MAIL_creada_por_LuXML",IF(ISERROR(MATCH(INDIRECT(ADDRESS(ROW()-G2123,7)),D:D,0)),J2123,INDIRECT(ADDRESS(MATCH(INDIRECT(ADDRESS(ROW()-G2123,7)),D:D,0),1))),J2123)</f>
        <v/>
      </c>
      <c r="L2123" s="7">
        <f t="shared" ca="1" si="382"/>
        <v>0</v>
      </c>
      <c r="M2123" s="7" t="str">
        <f t="shared" ca="1" si="383"/>
        <v/>
      </c>
      <c r="N2123" s="7">
        <f t="shared" ca="1" si="384"/>
        <v>0</v>
      </c>
      <c r="O2123" s="9" t="str">
        <f ca="1">IF(N2123&gt;-1,INDIRECT(ADDRESS(ROW(),13)),IF(N2123&lt;N2122,CONCATENATE("&lt;page-count count=",CHAR(34),1+LARGE(N:N,1)-LARGE(N:N,2),CHAR(34),"/&gt;"),INDIRECT(ADDRESS(ROW()-1,13))))</f>
        <v/>
      </c>
      <c r="P2123" s="1">
        <f>IF(ROW()&lt;$S$4+2,IF('XML a procesar'!A2122="",P2122,IF(MID('XML a procesar'!A2122,1,1)="&lt;",P2122,P2122+1)),P2122)</f>
        <v>1</v>
      </c>
    </row>
    <row r="2124" spans="1:16" x14ac:dyDescent="0.25">
      <c r="A2124" s="1" t="str">
        <f>IF('XML a procesar'!A2123&gt;0,'XML a procesar'!A2123,"")</f>
        <v/>
      </c>
      <c r="B2124" s="7">
        <f t="shared" si="374"/>
        <v>0</v>
      </c>
      <c r="C2124" s="1">
        <f t="shared" si="375"/>
        <v>0</v>
      </c>
      <c r="D2124" s="1">
        <f t="shared" si="376"/>
        <v>0</v>
      </c>
      <c r="E2124" s="1">
        <f t="shared" si="377"/>
        <v>0</v>
      </c>
      <c r="F2124" s="1" t="str">
        <f t="shared" ca="1" si="378"/>
        <v/>
      </c>
      <c r="G2124" s="1">
        <f t="shared" ca="1" si="379"/>
        <v>0</v>
      </c>
      <c r="H2124" s="1">
        <f ca="1">IF(AND(G2123&gt;0,G2124&gt;G2123,NOT(ISERROR(MATCH(G2123,D:D,0)))),H2123+1,H2123)</f>
        <v>0</v>
      </c>
      <c r="I2124" s="1">
        <f t="shared" ca="1" si="380"/>
        <v>0</v>
      </c>
      <c r="J2124" s="7" t="str">
        <f t="shared" ca="1" si="381"/>
        <v/>
      </c>
      <c r="K2124" s="1" t="str">
        <f ca="1">IF(J2124="Linea_para_MAIL_creada_por_LuXML",IF(ISERROR(MATCH(INDIRECT(ADDRESS(ROW()-G2124,7)),D:D,0)),J2124,INDIRECT(ADDRESS(MATCH(INDIRECT(ADDRESS(ROW()-G2124,7)),D:D,0),1))),J2124)</f>
        <v/>
      </c>
      <c r="L2124" s="7">
        <f t="shared" ca="1" si="382"/>
        <v>0</v>
      </c>
      <c r="M2124" s="7" t="str">
        <f t="shared" ca="1" si="383"/>
        <v/>
      </c>
      <c r="N2124" s="7">
        <f t="shared" ca="1" si="384"/>
        <v>0</v>
      </c>
      <c r="O2124" s="9" t="str">
        <f ca="1">IF(N2124&gt;-1,INDIRECT(ADDRESS(ROW(),13)),IF(N2124&lt;N2123,CONCATENATE("&lt;page-count count=",CHAR(34),1+LARGE(N:N,1)-LARGE(N:N,2),CHAR(34),"/&gt;"),INDIRECT(ADDRESS(ROW()-1,13))))</f>
        <v/>
      </c>
      <c r="P2124" s="1">
        <f>IF(ROW()&lt;$S$4+2,IF('XML a procesar'!A2123="",P2123,IF(MID('XML a procesar'!A2123,1,1)="&lt;",P2123,P2123+1)),P2123)</f>
        <v>1</v>
      </c>
    </row>
    <row r="2125" spans="1:16" x14ac:dyDescent="0.25">
      <c r="A2125" s="1" t="str">
        <f>IF('XML a procesar'!A2124&gt;0,'XML a procesar'!A2124,"")</f>
        <v/>
      </c>
      <c r="B2125" s="7">
        <f t="shared" si="374"/>
        <v>0</v>
      </c>
      <c r="C2125" s="1">
        <f t="shared" si="375"/>
        <v>0</v>
      </c>
      <c r="D2125" s="1">
        <f t="shared" si="376"/>
        <v>0</v>
      </c>
      <c r="E2125" s="1">
        <f t="shared" si="377"/>
        <v>0</v>
      </c>
      <c r="F2125" s="1" t="str">
        <f t="shared" ca="1" si="378"/>
        <v/>
      </c>
      <c r="G2125" s="1">
        <f t="shared" ca="1" si="379"/>
        <v>0</v>
      </c>
      <c r="H2125" s="1">
        <f ca="1">IF(AND(G2124&gt;0,G2125&gt;G2124,NOT(ISERROR(MATCH(G2124,D:D,0)))),H2124+1,H2124)</f>
        <v>0</v>
      </c>
      <c r="I2125" s="1">
        <f t="shared" ca="1" si="380"/>
        <v>0</v>
      </c>
      <c r="J2125" s="7" t="str">
        <f t="shared" ca="1" si="381"/>
        <v/>
      </c>
      <c r="K2125" s="1" t="str">
        <f ca="1">IF(J2125="Linea_para_MAIL_creada_por_LuXML",IF(ISERROR(MATCH(INDIRECT(ADDRESS(ROW()-G2125,7)),D:D,0)),J2125,INDIRECT(ADDRESS(MATCH(INDIRECT(ADDRESS(ROW()-G2125,7)),D:D,0),1))),J2125)</f>
        <v/>
      </c>
      <c r="L2125" s="7">
        <f t="shared" ca="1" si="382"/>
        <v>0</v>
      </c>
      <c r="M2125" s="7" t="str">
        <f t="shared" ca="1" si="383"/>
        <v/>
      </c>
      <c r="N2125" s="7">
        <f t="shared" ca="1" si="384"/>
        <v>0</v>
      </c>
      <c r="O2125" s="9" t="str">
        <f ca="1">IF(N2125&gt;-1,INDIRECT(ADDRESS(ROW(),13)),IF(N2125&lt;N2124,CONCATENATE("&lt;page-count count=",CHAR(34),1+LARGE(N:N,1)-LARGE(N:N,2),CHAR(34),"/&gt;"),INDIRECT(ADDRESS(ROW()-1,13))))</f>
        <v/>
      </c>
      <c r="P2125" s="1">
        <f>IF(ROW()&lt;$S$4+2,IF('XML a procesar'!A2124="",P2124,IF(MID('XML a procesar'!A2124,1,1)="&lt;",P2124,P2124+1)),P2124)</f>
        <v>1</v>
      </c>
    </row>
    <row r="2126" spans="1:16" x14ac:dyDescent="0.25">
      <c r="A2126" s="1" t="str">
        <f>IF('XML a procesar'!A2125&gt;0,'XML a procesar'!A2125,"")</f>
        <v/>
      </c>
      <c r="B2126" s="7">
        <f t="shared" si="374"/>
        <v>0</v>
      </c>
      <c r="C2126" s="1">
        <f t="shared" si="375"/>
        <v>0</v>
      </c>
      <c r="D2126" s="1">
        <f t="shared" si="376"/>
        <v>0</v>
      </c>
      <c r="E2126" s="1">
        <f t="shared" si="377"/>
        <v>0</v>
      </c>
      <c r="F2126" s="1" t="str">
        <f t="shared" ca="1" si="378"/>
        <v/>
      </c>
      <c r="G2126" s="1">
        <f t="shared" ca="1" si="379"/>
        <v>0</v>
      </c>
      <c r="H2126" s="1">
        <f ca="1">IF(AND(G2125&gt;0,G2126&gt;G2125,NOT(ISERROR(MATCH(G2125,D:D,0)))),H2125+1,H2125)</f>
        <v>0</v>
      </c>
      <c r="I2126" s="1">
        <f t="shared" ca="1" si="380"/>
        <v>0</v>
      </c>
      <c r="J2126" s="7" t="str">
        <f t="shared" ca="1" si="381"/>
        <v/>
      </c>
      <c r="K2126" s="1" t="str">
        <f ca="1">IF(J2126="Linea_para_MAIL_creada_por_LuXML",IF(ISERROR(MATCH(INDIRECT(ADDRESS(ROW()-G2126,7)),D:D,0)),J2126,INDIRECT(ADDRESS(MATCH(INDIRECT(ADDRESS(ROW()-G2126,7)),D:D,0),1))),J2126)</f>
        <v/>
      </c>
      <c r="L2126" s="7">
        <f t="shared" ca="1" si="382"/>
        <v>0</v>
      </c>
      <c r="M2126" s="7" t="str">
        <f t="shared" ca="1" si="383"/>
        <v/>
      </c>
      <c r="N2126" s="7">
        <f t="shared" ca="1" si="384"/>
        <v>0</v>
      </c>
      <c r="O2126" s="9" t="str">
        <f ca="1">IF(N2126&gt;-1,INDIRECT(ADDRESS(ROW(),13)),IF(N2126&lt;N2125,CONCATENATE("&lt;page-count count=",CHAR(34),1+LARGE(N:N,1)-LARGE(N:N,2),CHAR(34),"/&gt;"),INDIRECT(ADDRESS(ROW()-1,13))))</f>
        <v/>
      </c>
      <c r="P2126" s="1">
        <f>IF(ROW()&lt;$S$4+2,IF('XML a procesar'!A2125="",P2125,IF(MID('XML a procesar'!A2125,1,1)="&lt;",P2125,P2125+1)),P2125)</f>
        <v>1</v>
      </c>
    </row>
    <row r="2127" spans="1:16" x14ac:dyDescent="0.25">
      <c r="A2127" s="1" t="str">
        <f>IF('XML a procesar'!A2126&gt;0,'XML a procesar'!A2126,"")</f>
        <v/>
      </c>
      <c r="B2127" s="7">
        <f t="shared" si="374"/>
        <v>0</v>
      </c>
      <c r="C2127" s="1">
        <f t="shared" si="375"/>
        <v>0</v>
      </c>
      <c r="D2127" s="1">
        <f t="shared" si="376"/>
        <v>0</v>
      </c>
      <c r="E2127" s="1">
        <f t="shared" si="377"/>
        <v>0</v>
      </c>
      <c r="F2127" s="1" t="str">
        <f t="shared" ca="1" si="378"/>
        <v/>
      </c>
      <c r="G2127" s="1">
        <f t="shared" ca="1" si="379"/>
        <v>0</v>
      </c>
      <c r="H2127" s="1">
        <f ca="1">IF(AND(G2126&gt;0,G2127&gt;G2126,NOT(ISERROR(MATCH(G2126,D:D,0)))),H2126+1,H2126)</f>
        <v>0</v>
      </c>
      <c r="I2127" s="1">
        <f t="shared" ca="1" si="380"/>
        <v>0</v>
      </c>
      <c r="J2127" s="7" t="str">
        <f t="shared" ca="1" si="381"/>
        <v/>
      </c>
      <c r="K2127" s="1" t="str">
        <f ca="1">IF(J2127="Linea_para_MAIL_creada_por_LuXML",IF(ISERROR(MATCH(INDIRECT(ADDRESS(ROW()-G2127,7)),D:D,0)),J2127,INDIRECT(ADDRESS(MATCH(INDIRECT(ADDRESS(ROW()-G2127,7)),D:D,0),1))),J2127)</f>
        <v/>
      </c>
      <c r="L2127" s="7">
        <f t="shared" ca="1" si="382"/>
        <v>0</v>
      </c>
      <c r="M2127" s="7" t="str">
        <f t="shared" ca="1" si="383"/>
        <v/>
      </c>
      <c r="N2127" s="7">
        <f t="shared" ca="1" si="384"/>
        <v>0</v>
      </c>
      <c r="O2127" s="9" t="str">
        <f ca="1">IF(N2127&gt;-1,INDIRECT(ADDRESS(ROW(),13)),IF(N2127&lt;N2126,CONCATENATE("&lt;page-count count=",CHAR(34),1+LARGE(N:N,1)-LARGE(N:N,2),CHAR(34),"/&gt;"),INDIRECT(ADDRESS(ROW()-1,13))))</f>
        <v/>
      </c>
      <c r="P2127" s="1">
        <f>IF(ROW()&lt;$S$4+2,IF('XML a procesar'!A2126="",P2126,IF(MID('XML a procesar'!A2126,1,1)="&lt;",P2126,P2126+1)),P2126)</f>
        <v>1</v>
      </c>
    </row>
    <row r="2128" spans="1:16" x14ac:dyDescent="0.25">
      <c r="A2128" s="1" t="str">
        <f>IF('XML a procesar'!A2127&gt;0,'XML a procesar'!A2127,"")</f>
        <v/>
      </c>
      <c r="B2128" s="7">
        <f t="shared" si="374"/>
        <v>0</v>
      </c>
      <c r="C2128" s="1">
        <f t="shared" si="375"/>
        <v>0</v>
      </c>
      <c r="D2128" s="1">
        <f t="shared" si="376"/>
        <v>0</v>
      </c>
      <c r="E2128" s="1">
        <f t="shared" si="377"/>
        <v>0</v>
      </c>
      <c r="F2128" s="1" t="str">
        <f t="shared" ca="1" si="378"/>
        <v/>
      </c>
      <c r="G2128" s="1">
        <f t="shared" ca="1" si="379"/>
        <v>0</v>
      </c>
      <c r="H2128" s="1">
        <f ca="1">IF(AND(G2127&gt;0,G2128&gt;G2127,NOT(ISERROR(MATCH(G2127,D:D,0)))),H2127+1,H2127)</f>
        <v>0</v>
      </c>
      <c r="I2128" s="1">
        <f t="shared" ca="1" si="380"/>
        <v>0</v>
      </c>
      <c r="J2128" s="7" t="str">
        <f t="shared" ca="1" si="381"/>
        <v/>
      </c>
      <c r="K2128" s="1" t="str">
        <f ca="1">IF(J2128="Linea_para_MAIL_creada_por_LuXML",IF(ISERROR(MATCH(INDIRECT(ADDRESS(ROW()-G2128,7)),D:D,0)),J2128,INDIRECT(ADDRESS(MATCH(INDIRECT(ADDRESS(ROW()-G2128,7)),D:D,0),1))),J2128)</f>
        <v/>
      </c>
      <c r="L2128" s="7">
        <f t="shared" ca="1" si="382"/>
        <v>0</v>
      </c>
      <c r="M2128" s="7" t="str">
        <f t="shared" ca="1" si="383"/>
        <v/>
      </c>
      <c r="N2128" s="7">
        <f t="shared" ca="1" si="384"/>
        <v>0</v>
      </c>
      <c r="O2128" s="9" t="str">
        <f ca="1">IF(N2128&gt;-1,INDIRECT(ADDRESS(ROW(),13)),IF(N2128&lt;N2127,CONCATENATE("&lt;page-count count=",CHAR(34),1+LARGE(N:N,1)-LARGE(N:N,2),CHAR(34),"/&gt;"),INDIRECT(ADDRESS(ROW()-1,13))))</f>
        <v/>
      </c>
      <c r="P2128" s="1">
        <f>IF(ROW()&lt;$S$4+2,IF('XML a procesar'!A2127="",P2127,IF(MID('XML a procesar'!A2127,1,1)="&lt;",P2127,P2127+1)),P2127)</f>
        <v>1</v>
      </c>
    </row>
    <row r="2129" spans="1:16" x14ac:dyDescent="0.25">
      <c r="A2129" s="1" t="str">
        <f>IF('XML a procesar'!A2128&gt;0,'XML a procesar'!A2128,"")</f>
        <v/>
      </c>
      <c r="B2129" s="7">
        <f t="shared" si="374"/>
        <v>0</v>
      </c>
      <c r="C2129" s="1">
        <f t="shared" si="375"/>
        <v>0</v>
      </c>
      <c r="D2129" s="1">
        <f t="shared" si="376"/>
        <v>0</v>
      </c>
      <c r="E2129" s="1">
        <f t="shared" si="377"/>
        <v>0</v>
      </c>
      <c r="F2129" s="1" t="str">
        <f t="shared" ca="1" si="378"/>
        <v/>
      </c>
      <c r="G2129" s="1">
        <f t="shared" ca="1" si="379"/>
        <v>0</v>
      </c>
      <c r="H2129" s="1">
        <f ca="1">IF(AND(G2128&gt;0,G2129&gt;G2128,NOT(ISERROR(MATCH(G2128,D:D,0)))),H2128+1,H2128)</f>
        <v>0</v>
      </c>
      <c r="I2129" s="1">
        <f t="shared" ca="1" si="380"/>
        <v>0</v>
      </c>
      <c r="J2129" s="7" t="str">
        <f t="shared" ca="1" si="381"/>
        <v/>
      </c>
      <c r="K2129" s="1" t="str">
        <f ca="1">IF(J2129="Linea_para_MAIL_creada_por_LuXML",IF(ISERROR(MATCH(INDIRECT(ADDRESS(ROW()-G2129,7)),D:D,0)),J2129,INDIRECT(ADDRESS(MATCH(INDIRECT(ADDRESS(ROW()-G2129,7)),D:D,0),1))),J2129)</f>
        <v/>
      </c>
      <c r="L2129" s="7">
        <f t="shared" ca="1" si="382"/>
        <v>0</v>
      </c>
      <c r="M2129" s="7" t="str">
        <f t="shared" ca="1" si="383"/>
        <v/>
      </c>
      <c r="N2129" s="7">
        <f t="shared" ca="1" si="384"/>
        <v>0</v>
      </c>
      <c r="O2129" s="9" t="str">
        <f ca="1">IF(N2129&gt;-1,INDIRECT(ADDRESS(ROW(),13)),IF(N2129&lt;N2128,CONCATENATE("&lt;page-count count=",CHAR(34),1+LARGE(N:N,1)-LARGE(N:N,2),CHAR(34),"/&gt;"),INDIRECT(ADDRESS(ROW()-1,13))))</f>
        <v/>
      </c>
      <c r="P2129" s="1">
        <f>IF(ROW()&lt;$S$4+2,IF('XML a procesar'!A2128="",P2128,IF(MID('XML a procesar'!A2128,1,1)="&lt;",P2128,P2128+1)),P2128)</f>
        <v>1</v>
      </c>
    </row>
    <row r="2130" spans="1:16" x14ac:dyDescent="0.25">
      <c r="A2130" s="1" t="str">
        <f>IF('XML a procesar'!A2129&gt;0,'XML a procesar'!A2129,"")</f>
        <v/>
      </c>
      <c r="B2130" s="7">
        <f t="shared" si="374"/>
        <v>0</v>
      </c>
      <c r="C2130" s="1">
        <f t="shared" si="375"/>
        <v>0</v>
      </c>
      <c r="D2130" s="1">
        <f t="shared" si="376"/>
        <v>0</v>
      </c>
      <c r="E2130" s="1">
        <f t="shared" si="377"/>
        <v>0</v>
      </c>
      <c r="F2130" s="1" t="str">
        <f t="shared" ca="1" si="378"/>
        <v/>
      </c>
      <c r="G2130" s="1">
        <f t="shared" ca="1" si="379"/>
        <v>0</v>
      </c>
      <c r="H2130" s="1">
        <f ca="1">IF(AND(G2129&gt;0,G2130&gt;G2129,NOT(ISERROR(MATCH(G2129,D:D,0)))),H2129+1,H2129)</f>
        <v>0</v>
      </c>
      <c r="I2130" s="1">
        <f t="shared" ca="1" si="380"/>
        <v>0</v>
      </c>
      <c r="J2130" s="7" t="str">
        <f t="shared" ca="1" si="381"/>
        <v/>
      </c>
      <c r="K2130" s="1" t="str">
        <f ca="1">IF(J2130="Linea_para_MAIL_creada_por_LuXML",IF(ISERROR(MATCH(INDIRECT(ADDRESS(ROW()-G2130,7)),D:D,0)),J2130,INDIRECT(ADDRESS(MATCH(INDIRECT(ADDRESS(ROW()-G2130,7)),D:D,0),1))),J2130)</f>
        <v/>
      </c>
      <c r="L2130" s="7">
        <f t="shared" ca="1" si="382"/>
        <v>0</v>
      </c>
      <c r="M2130" s="7" t="str">
        <f t="shared" ca="1" si="383"/>
        <v/>
      </c>
      <c r="N2130" s="7">
        <f t="shared" ca="1" si="384"/>
        <v>0</v>
      </c>
      <c r="O2130" s="9" t="str">
        <f ca="1">IF(N2130&gt;-1,INDIRECT(ADDRESS(ROW(),13)),IF(N2130&lt;N2129,CONCATENATE("&lt;page-count count=",CHAR(34),1+LARGE(N:N,1)-LARGE(N:N,2),CHAR(34),"/&gt;"),INDIRECT(ADDRESS(ROW()-1,13))))</f>
        <v/>
      </c>
      <c r="P2130" s="1">
        <f>IF(ROW()&lt;$S$4+2,IF('XML a procesar'!A2129="",P2129,IF(MID('XML a procesar'!A2129,1,1)="&lt;",P2129,P2129+1)),P2129)</f>
        <v>1</v>
      </c>
    </row>
    <row r="2131" spans="1:16" x14ac:dyDescent="0.25">
      <c r="A2131" s="1" t="str">
        <f>IF('XML a procesar'!A2130&gt;0,'XML a procesar'!A2130,"")</f>
        <v/>
      </c>
      <c r="B2131" s="7">
        <f t="shared" si="374"/>
        <v>0</v>
      </c>
      <c r="C2131" s="1">
        <f t="shared" si="375"/>
        <v>0</v>
      </c>
      <c r="D2131" s="1">
        <f t="shared" si="376"/>
        <v>0</v>
      </c>
      <c r="E2131" s="1">
        <f t="shared" si="377"/>
        <v>0</v>
      </c>
      <c r="F2131" s="1" t="str">
        <f t="shared" ca="1" si="378"/>
        <v/>
      </c>
      <c r="G2131" s="1">
        <f t="shared" ca="1" si="379"/>
        <v>0</v>
      </c>
      <c r="H2131" s="1">
        <f ca="1">IF(AND(G2130&gt;0,G2131&gt;G2130,NOT(ISERROR(MATCH(G2130,D:D,0)))),H2130+1,H2130)</f>
        <v>0</v>
      </c>
      <c r="I2131" s="1">
        <f t="shared" ca="1" si="380"/>
        <v>0</v>
      </c>
      <c r="J2131" s="7" t="str">
        <f t="shared" ca="1" si="381"/>
        <v/>
      </c>
      <c r="K2131" s="1" t="str">
        <f ca="1">IF(J2131="Linea_para_MAIL_creada_por_LuXML",IF(ISERROR(MATCH(INDIRECT(ADDRESS(ROW()-G2131,7)),D:D,0)),J2131,INDIRECT(ADDRESS(MATCH(INDIRECT(ADDRESS(ROW()-G2131,7)),D:D,0),1))),J2131)</f>
        <v/>
      </c>
      <c r="L2131" s="7">
        <f t="shared" ca="1" si="382"/>
        <v>0</v>
      </c>
      <c r="M2131" s="7" t="str">
        <f t="shared" ca="1" si="383"/>
        <v/>
      </c>
      <c r="N2131" s="7">
        <f t="shared" ca="1" si="384"/>
        <v>0</v>
      </c>
      <c r="O2131" s="9" t="str">
        <f ca="1">IF(N2131&gt;-1,INDIRECT(ADDRESS(ROW(),13)),IF(N2131&lt;N2130,CONCATENATE("&lt;page-count count=",CHAR(34),1+LARGE(N:N,1)-LARGE(N:N,2),CHAR(34),"/&gt;"),INDIRECT(ADDRESS(ROW()-1,13))))</f>
        <v/>
      </c>
      <c r="P2131" s="1">
        <f>IF(ROW()&lt;$S$4+2,IF('XML a procesar'!A2130="",P2130,IF(MID('XML a procesar'!A2130,1,1)="&lt;",P2130,P2130+1)),P2130)</f>
        <v>1</v>
      </c>
    </row>
    <row r="2132" spans="1:16" x14ac:dyDescent="0.25">
      <c r="A2132" s="1" t="str">
        <f>IF('XML a procesar'!A2131&gt;0,'XML a procesar'!A2131,"")</f>
        <v/>
      </c>
      <c r="B2132" s="7">
        <f t="shared" si="374"/>
        <v>0</v>
      </c>
      <c r="C2132" s="1">
        <f t="shared" si="375"/>
        <v>0</v>
      </c>
      <c r="D2132" s="1">
        <f t="shared" si="376"/>
        <v>0</v>
      </c>
      <c r="E2132" s="1">
        <f t="shared" si="377"/>
        <v>0</v>
      </c>
      <c r="F2132" s="1" t="str">
        <f t="shared" ca="1" si="378"/>
        <v/>
      </c>
      <c r="G2132" s="1">
        <f t="shared" ca="1" si="379"/>
        <v>0</v>
      </c>
      <c r="H2132" s="1">
        <f ca="1">IF(AND(G2131&gt;0,G2132&gt;G2131,NOT(ISERROR(MATCH(G2131,D:D,0)))),H2131+1,H2131)</f>
        <v>0</v>
      </c>
      <c r="I2132" s="1">
        <f t="shared" ca="1" si="380"/>
        <v>0</v>
      </c>
      <c r="J2132" s="7" t="str">
        <f t="shared" ca="1" si="381"/>
        <v/>
      </c>
      <c r="K2132" s="1" t="str">
        <f ca="1">IF(J2132="Linea_para_MAIL_creada_por_LuXML",IF(ISERROR(MATCH(INDIRECT(ADDRESS(ROW()-G2132,7)),D:D,0)),J2132,INDIRECT(ADDRESS(MATCH(INDIRECT(ADDRESS(ROW()-G2132,7)),D:D,0),1))),J2132)</f>
        <v/>
      </c>
      <c r="L2132" s="7">
        <f t="shared" ca="1" si="382"/>
        <v>0</v>
      </c>
      <c r="M2132" s="7" t="str">
        <f t="shared" ca="1" si="383"/>
        <v/>
      </c>
      <c r="N2132" s="7">
        <f t="shared" ca="1" si="384"/>
        <v>0</v>
      </c>
      <c r="O2132" s="9" t="str">
        <f ca="1">IF(N2132&gt;-1,INDIRECT(ADDRESS(ROW(),13)),IF(N2132&lt;N2131,CONCATENATE("&lt;page-count count=",CHAR(34),1+LARGE(N:N,1)-LARGE(N:N,2),CHAR(34),"/&gt;"),INDIRECT(ADDRESS(ROW()-1,13))))</f>
        <v/>
      </c>
      <c r="P2132" s="1">
        <f>IF(ROW()&lt;$S$4+2,IF('XML a procesar'!A2131="",P2131,IF(MID('XML a procesar'!A2131,1,1)="&lt;",P2131,P2131+1)),P2131)</f>
        <v>1</v>
      </c>
    </row>
    <row r="2133" spans="1:16" x14ac:dyDescent="0.25">
      <c r="A2133" s="1" t="str">
        <f>IF('XML a procesar'!A2132&gt;0,'XML a procesar'!A2132,"")</f>
        <v/>
      </c>
      <c r="B2133" s="7">
        <f t="shared" si="374"/>
        <v>0</v>
      </c>
      <c r="C2133" s="1">
        <f t="shared" si="375"/>
        <v>0</v>
      </c>
      <c r="D2133" s="1">
        <f t="shared" si="376"/>
        <v>0</v>
      </c>
      <c r="E2133" s="1">
        <f t="shared" si="377"/>
        <v>0</v>
      </c>
      <c r="F2133" s="1" t="str">
        <f t="shared" ca="1" si="378"/>
        <v/>
      </c>
      <c r="G2133" s="1">
        <f t="shared" ca="1" si="379"/>
        <v>0</v>
      </c>
      <c r="H2133" s="1">
        <f ca="1">IF(AND(G2132&gt;0,G2133&gt;G2132,NOT(ISERROR(MATCH(G2132,D:D,0)))),H2132+1,H2132)</f>
        <v>0</v>
      </c>
      <c r="I2133" s="1">
        <f t="shared" ca="1" si="380"/>
        <v>0</v>
      </c>
      <c r="J2133" s="7" t="str">
        <f t="shared" ca="1" si="381"/>
        <v/>
      </c>
      <c r="K2133" s="1" t="str">
        <f ca="1">IF(J2133="Linea_para_MAIL_creada_por_LuXML",IF(ISERROR(MATCH(INDIRECT(ADDRESS(ROW()-G2133,7)),D:D,0)),J2133,INDIRECT(ADDRESS(MATCH(INDIRECT(ADDRESS(ROW()-G2133,7)),D:D,0),1))),J2133)</f>
        <v/>
      </c>
      <c r="L2133" s="7">
        <f t="shared" ca="1" si="382"/>
        <v>0</v>
      </c>
      <c r="M2133" s="7" t="str">
        <f t="shared" ca="1" si="383"/>
        <v/>
      </c>
      <c r="N2133" s="7">
        <f t="shared" ca="1" si="384"/>
        <v>0</v>
      </c>
      <c r="O2133" s="9" t="str">
        <f ca="1">IF(N2133&gt;-1,INDIRECT(ADDRESS(ROW(),13)),IF(N2133&lt;N2132,CONCATENATE("&lt;page-count count=",CHAR(34),1+LARGE(N:N,1)-LARGE(N:N,2),CHAR(34),"/&gt;"),INDIRECT(ADDRESS(ROW()-1,13))))</f>
        <v/>
      </c>
      <c r="P2133" s="1">
        <f>IF(ROW()&lt;$S$4+2,IF('XML a procesar'!A2132="",P2132,IF(MID('XML a procesar'!A2132,1,1)="&lt;",P2132,P2132+1)),P2132)</f>
        <v>1</v>
      </c>
    </row>
    <row r="2134" spans="1:16" x14ac:dyDescent="0.25">
      <c r="A2134" s="1" t="str">
        <f>IF('XML a procesar'!A2133&gt;0,'XML a procesar'!A2133,"")</f>
        <v/>
      </c>
      <c r="B2134" s="7">
        <f t="shared" si="374"/>
        <v>0</v>
      </c>
      <c r="C2134" s="1">
        <f t="shared" si="375"/>
        <v>0</v>
      </c>
      <c r="D2134" s="1">
        <f t="shared" si="376"/>
        <v>0</v>
      </c>
      <c r="E2134" s="1">
        <f t="shared" si="377"/>
        <v>0</v>
      </c>
      <c r="F2134" s="1" t="str">
        <f t="shared" ca="1" si="378"/>
        <v/>
      </c>
      <c r="G2134" s="1">
        <f t="shared" ca="1" si="379"/>
        <v>0</v>
      </c>
      <c r="H2134" s="1">
        <f ca="1">IF(AND(G2133&gt;0,G2134&gt;G2133,NOT(ISERROR(MATCH(G2133,D:D,0)))),H2133+1,H2133)</f>
        <v>0</v>
      </c>
      <c r="I2134" s="1">
        <f t="shared" ca="1" si="380"/>
        <v>0</v>
      </c>
      <c r="J2134" s="7" t="str">
        <f t="shared" ca="1" si="381"/>
        <v/>
      </c>
      <c r="K2134" s="1" t="str">
        <f ca="1">IF(J2134="Linea_para_MAIL_creada_por_LuXML",IF(ISERROR(MATCH(INDIRECT(ADDRESS(ROW()-G2134,7)),D:D,0)),J2134,INDIRECT(ADDRESS(MATCH(INDIRECT(ADDRESS(ROW()-G2134,7)),D:D,0),1))),J2134)</f>
        <v/>
      </c>
      <c r="L2134" s="7">
        <f t="shared" ca="1" si="382"/>
        <v>0</v>
      </c>
      <c r="M2134" s="7" t="str">
        <f t="shared" ca="1" si="383"/>
        <v/>
      </c>
      <c r="N2134" s="7">
        <f t="shared" ca="1" si="384"/>
        <v>0</v>
      </c>
      <c r="O2134" s="9" t="str">
        <f ca="1">IF(N2134&gt;-1,INDIRECT(ADDRESS(ROW(),13)),IF(N2134&lt;N2133,CONCATENATE("&lt;page-count count=",CHAR(34),1+LARGE(N:N,1)-LARGE(N:N,2),CHAR(34),"/&gt;"),INDIRECT(ADDRESS(ROW()-1,13))))</f>
        <v/>
      </c>
      <c r="P2134" s="1">
        <f>IF(ROW()&lt;$S$4+2,IF('XML a procesar'!A2133="",P2133,IF(MID('XML a procesar'!A2133,1,1)="&lt;",P2133,P2133+1)),P2133)</f>
        <v>1</v>
      </c>
    </row>
    <row r="2135" spans="1:16" x14ac:dyDescent="0.25">
      <c r="A2135" s="1" t="str">
        <f>IF('XML a procesar'!A2134&gt;0,'XML a procesar'!A2134,"")</f>
        <v/>
      </c>
      <c r="B2135" s="7">
        <f t="shared" si="374"/>
        <v>0</v>
      </c>
      <c r="C2135" s="1">
        <f t="shared" si="375"/>
        <v>0</v>
      </c>
      <c r="D2135" s="1">
        <f t="shared" si="376"/>
        <v>0</v>
      </c>
      <c r="E2135" s="1">
        <f t="shared" si="377"/>
        <v>0</v>
      </c>
      <c r="F2135" s="1" t="str">
        <f t="shared" ca="1" si="378"/>
        <v/>
      </c>
      <c r="G2135" s="1">
        <f t="shared" ca="1" si="379"/>
        <v>0</v>
      </c>
      <c r="H2135" s="1">
        <f ca="1">IF(AND(G2134&gt;0,G2135&gt;G2134,NOT(ISERROR(MATCH(G2134,D:D,0)))),H2134+1,H2134)</f>
        <v>0</v>
      </c>
      <c r="I2135" s="1">
        <f t="shared" ca="1" si="380"/>
        <v>0</v>
      </c>
      <c r="J2135" s="7" t="str">
        <f t="shared" ca="1" si="381"/>
        <v/>
      </c>
      <c r="K2135" s="1" t="str">
        <f ca="1">IF(J2135="Linea_para_MAIL_creada_por_LuXML",IF(ISERROR(MATCH(INDIRECT(ADDRESS(ROW()-G2135,7)),D:D,0)),J2135,INDIRECT(ADDRESS(MATCH(INDIRECT(ADDRESS(ROW()-G2135,7)),D:D,0),1))),J2135)</f>
        <v/>
      </c>
      <c r="L2135" s="7">
        <f t="shared" ca="1" si="382"/>
        <v>0</v>
      </c>
      <c r="M2135" s="7" t="str">
        <f t="shared" ca="1" si="383"/>
        <v/>
      </c>
      <c r="N2135" s="7">
        <f t="shared" ca="1" si="384"/>
        <v>0</v>
      </c>
      <c r="O2135" s="9" t="str">
        <f ca="1">IF(N2135&gt;-1,INDIRECT(ADDRESS(ROW(),13)),IF(N2135&lt;N2134,CONCATENATE("&lt;page-count count=",CHAR(34),1+LARGE(N:N,1)-LARGE(N:N,2),CHAR(34),"/&gt;"),INDIRECT(ADDRESS(ROW()-1,13))))</f>
        <v/>
      </c>
      <c r="P2135" s="1">
        <f>IF(ROW()&lt;$S$4+2,IF('XML a procesar'!A2134="",P2134,IF(MID('XML a procesar'!A2134,1,1)="&lt;",P2134,P2134+1)),P2134)</f>
        <v>1</v>
      </c>
    </row>
    <row r="2136" spans="1:16" x14ac:dyDescent="0.25">
      <c r="A2136" s="1" t="str">
        <f>IF('XML a procesar'!A2135&gt;0,'XML a procesar'!A2135,"")</f>
        <v/>
      </c>
      <c r="B2136" s="7">
        <f t="shared" si="374"/>
        <v>0</v>
      </c>
      <c r="C2136" s="1">
        <f t="shared" si="375"/>
        <v>0</v>
      </c>
      <c r="D2136" s="1">
        <f t="shared" si="376"/>
        <v>0</v>
      </c>
      <c r="E2136" s="1">
        <f t="shared" si="377"/>
        <v>0</v>
      </c>
      <c r="F2136" s="1" t="str">
        <f t="shared" ca="1" si="378"/>
        <v/>
      </c>
      <c r="G2136" s="1">
        <f t="shared" ca="1" si="379"/>
        <v>0</v>
      </c>
      <c r="H2136" s="1">
        <f ca="1">IF(AND(G2135&gt;0,G2136&gt;G2135,NOT(ISERROR(MATCH(G2135,D:D,0)))),H2135+1,H2135)</f>
        <v>0</v>
      </c>
      <c r="I2136" s="1">
        <f t="shared" ca="1" si="380"/>
        <v>0</v>
      </c>
      <c r="J2136" s="7" t="str">
        <f t="shared" ca="1" si="381"/>
        <v/>
      </c>
      <c r="K2136" s="1" t="str">
        <f ca="1">IF(J2136="Linea_para_MAIL_creada_por_LuXML",IF(ISERROR(MATCH(INDIRECT(ADDRESS(ROW()-G2136,7)),D:D,0)),J2136,INDIRECT(ADDRESS(MATCH(INDIRECT(ADDRESS(ROW()-G2136,7)),D:D,0),1))),J2136)</f>
        <v/>
      </c>
      <c r="L2136" s="7">
        <f t="shared" ca="1" si="382"/>
        <v>0</v>
      </c>
      <c r="M2136" s="7" t="str">
        <f t="shared" ca="1" si="383"/>
        <v/>
      </c>
      <c r="N2136" s="7">
        <f t="shared" ca="1" si="384"/>
        <v>0</v>
      </c>
      <c r="O2136" s="9" t="str">
        <f ca="1">IF(N2136&gt;-1,INDIRECT(ADDRESS(ROW(),13)),IF(N2136&lt;N2135,CONCATENATE("&lt;page-count count=",CHAR(34),1+LARGE(N:N,1)-LARGE(N:N,2),CHAR(34),"/&gt;"),INDIRECT(ADDRESS(ROW()-1,13))))</f>
        <v/>
      </c>
      <c r="P2136" s="1">
        <f>IF(ROW()&lt;$S$4+2,IF('XML a procesar'!A2135="",P2135,IF(MID('XML a procesar'!A2135,1,1)="&lt;",P2135,P2135+1)),P2135)</f>
        <v>1</v>
      </c>
    </row>
    <row r="2137" spans="1:16" x14ac:dyDescent="0.25">
      <c r="A2137" s="1" t="str">
        <f>IF('XML a procesar'!A2136&gt;0,'XML a procesar'!A2136,"")</f>
        <v/>
      </c>
      <c r="B2137" s="7">
        <f t="shared" si="374"/>
        <v>0</v>
      </c>
      <c r="C2137" s="1">
        <f t="shared" si="375"/>
        <v>0</v>
      </c>
      <c r="D2137" s="1">
        <f t="shared" si="376"/>
        <v>0</v>
      </c>
      <c r="E2137" s="1">
        <f t="shared" si="377"/>
        <v>0</v>
      </c>
      <c r="F2137" s="1" t="str">
        <f t="shared" ca="1" si="378"/>
        <v/>
      </c>
      <c r="G2137" s="1">
        <f t="shared" ca="1" si="379"/>
        <v>0</v>
      </c>
      <c r="H2137" s="1">
        <f ca="1">IF(AND(G2136&gt;0,G2137&gt;G2136,NOT(ISERROR(MATCH(G2136,D:D,0)))),H2136+1,H2136)</f>
        <v>0</v>
      </c>
      <c r="I2137" s="1">
        <f t="shared" ca="1" si="380"/>
        <v>0</v>
      </c>
      <c r="J2137" s="7" t="str">
        <f t="shared" ca="1" si="381"/>
        <v/>
      </c>
      <c r="K2137" s="1" t="str">
        <f ca="1">IF(J2137="Linea_para_MAIL_creada_por_LuXML",IF(ISERROR(MATCH(INDIRECT(ADDRESS(ROW()-G2137,7)),D:D,0)),J2137,INDIRECT(ADDRESS(MATCH(INDIRECT(ADDRESS(ROW()-G2137,7)),D:D,0),1))),J2137)</f>
        <v/>
      </c>
      <c r="L2137" s="7">
        <f t="shared" ca="1" si="382"/>
        <v>0</v>
      </c>
      <c r="M2137" s="7" t="str">
        <f t="shared" ca="1" si="383"/>
        <v/>
      </c>
      <c r="N2137" s="7">
        <f t="shared" ca="1" si="384"/>
        <v>0</v>
      </c>
      <c r="O2137" s="9" t="str">
        <f ca="1">IF(N2137&gt;-1,INDIRECT(ADDRESS(ROW(),13)),IF(N2137&lt;N2136,CONCATENATE("&lt;page-count count=",CHAR(34),1+LARGE(N:N,1)-LARGE(N:N,2),CHAR(34),"/&gt;"),INDIRECT(ADDRESS(ROW()-1,13))))</f>
        <v/>
      </c>
      <c r="P2137" s="1">
        <f>IF(ROW()&lt;$S$4+2,IF('XML a procesar'!A2136="",P2136,IF(MID('XML a procesar'!A2136,1,1)="&lt;",P2136,P2136+1)),P2136)</f>
        <v>1</v>
      </c>
    </row>
    <row r="2138" spans="1:16" x14ac:dyDescent="0.25">
      <c r="A2138" s="1" t="str">
        <f>IF('XML a procesar'!A2137&gt;0,'XML a procesar'!A2137,"")</f>
        <v/>
      </c>
      <c r="B2138" s="7">
        <f t="shared" si="374"/>
        <v>0</v>
      </c>
      <c r="C2138" s="1">
        <f t="shared" si="375"/>
        <v>0</v>
      </c>
      <c r="D2138" s="1">
        <f t="shared" si="376"/>
        <v>0</v>
      </c>
      <c r="E2138" s="1">
        <f t="shared" si="377"/>
        <v>0</v>
      </c>
      <c r="F2138" s="1" t="str">
        <f t="shared" ca="1" si="378"/>
        <v/>
      </c>
      <c r="G2138" s="1">
        <f t="shared" ca="1" si="379"/>
        <v>0</v>
      </c>
      <c r="H2138" s="1">
        <f ca="1">IF(AND(G2137&gt;0,G2138&gt;G2137,NOT(ISERROR(MATCH(G2137,D:D,0)))),H2137+1,H2137)</f>
        <v>0</v>
      </c>
      <c r="I2138" s="1">
        <f t="shared" ca="1" si="380"/>
        <v>0</v>
      </c>
      <c r="J2138" s="7" t="str">
        <f t="shared" ca="1" si="381"/>
        <v/>
      </c>
      <c r="K2138" s="1" t="str">
        <f ca="1">IF(J2138="Linea_para_MAIL_creada_por_LuXML",IF(ISERROR(MATCH(INDIRECT(ADDRESS(ROW()-G2138,7)),D:D,0)),J2138,INDIRECT(ADDRESS(MATCH(INDIRECT(ADDRESS(ROW()-G2138,7)),D:D,0),1))),J2138)</f>
        <v/>
      </c>
      <c r="L2138" s="7">
        <f t="shared" ca="1" si="382"/>
        <v>0</v>
      </c>
      <c r="M2138" s="7" t="str">
        <f t="shared" ca="1" si="383"/>
        <v/>
      </c>
      <c r="N2138" s="7">
        <f t="shared" ca="1" si="384"/>
        <v>0</v>
      </c>
      <c r="O2138" s="9" t="str">
        <f ca="1">IF(N2138&gt;-1,INDIRECT(ADDRESS(ROW(),13)),IF(N2138&lt;N2137,CONCATENATE("&lt;page-count count=",CHAR(34),1+LARGE(N:N,1)-LARGE(N:N,2),CHAR(34),"/&gt;"),INDIRECT(ADDRESS(ROW()-1,13))))</f>
        <v/>
      </c>
      <c r="P2138" s="1">
        <f>IF(ROW()&lt;$S$4+2,IF('XML a procesar'!A2137="",P2137,IF(MID('XML a procesar'!A2137,1,1)="&lt;",P2137,P2137+1)),P2137)</f>
        <v>1</v>
      </c>
    </row>
    <row r="2139" spans="1:16" x14ac:dyDescent="0.25">
      <c r="A2139" s="1" t="str">
        <f>IF('XML a procesar'!A2138&gt;0,'XML a procesar'!A2138,"")</f>
        <v/>
      </c>
      <c r="B2139" s="7">
        <f t="shared" si="374"/>
        <v>0</v>
      </c>
      <c r="C2139" s="1">
        <f t="shared" si="375"/>
        <v>0</v>
      </c>
      <c r="D2139" s="1">
        <f t="shared" si="376"/>
        <v>0</v>
      </c>
      <c r="E2139" s="1">
        <f t="shared" si="377"/>
        <v>0</v>
      </c>
      <c r="F2139" s="1" t="str">
        <f t="shared" ca="1" si="378"/>
        <v/>
      </c>
      <c r="G2139" s="1">
        <f t="shared" ca="1" si="379"/>
        <v>0</v>
      </c>
      <c r="H2139" s="1">
        <f ca="1">IF(AND(G2138&gt;0,G2139&gt;G2138,NOT(ISERROR(MATCH(G2138,D:D,0)))),H2138+1,H2138)</f>
        <v>0</v>
      </c>
      <c r="I2139" s="1">
        <f t="shared" ca="1" si="380"/>
        <v>0</v>
      </c>
      <c r="J2139" s="7" t="str">
        <f t="shared" ca="1" si="381"/>
        <v/>
      </c>
      <c r="K2139" s="1" t="str">
        <f ca="1">IF(J2139="Linea_para_MAIL_creada_por_LuXML",IF(ISERROR(MATCH(INDIRECT(ADDRESS(ROW()-G2139,7)),D:D,0)),J2139,INDIRECT(ADDRESS(MATCH(INDIRECT(ADDRESS(ROW()-G2139,7)),D:D,0),1))),J2139)</f>
        <v/>
      </c>
      <c r="L2139" s="7">
        <f t="shared" ca="1" si="382"/>
        <v>0</v>
      </c>
      <c r="M2139" s="7" t="str">
        <f t="shared" ca="1" si="383"/>
        <v/>
      </c>
      <c r="N2139" s="7">
        <f t="shared" ca="1" si="384"/>
        <v>0</v>
      </c>
      <c r="O2139" s="9" t="str">
        <f ca="1">IF(N2139&gt;-1,INDIRECT(ADDRESS(ROW(),13)),IF(N2139&lt;N2138,CONCATENATE("&lt;page-count count=",CHAR(34),1+LARGE(N:N,1)-LARGE(N:N,2),CHAR(34),"/&gt;"),INDIRECT(ADDRESS(ROW()-1,13))))</f>
        <v/>
      </c>
      <c r="P2139" s="1">
        <f>IF(ROW()&lt;$S$4+2,IF('XML a procesar'!A2138="",P2138,IF(MID('XML a procesar'!A2138,1,1)="&lt;",P2138,P2138+1)),P2138)</f>
        <v>1</v>
      </c>
    </row>
    <row r="2140" spans="1:16" x14ac:dyDescent="0.25">
      <c r="A2140" s="1" t="str">
        <f>IF('XML a procesar'!A2139&gt;0,'XML a procesar'!A2139,"")</f>
        <v/>
      </c>
      <c r="B2140" s="7">
        <f t="shared" si="374"/>
        <v>0</v>
      </c>
      <c r="C2140" s="1">
        <f t="shared" si="375"/>
        <v>0</v>
      </c>
      <c r="D2140" s="1">
        <f t="shared" si="376"/>
        <v>0</v>
      </c>
      <c r="E2140" s="1">
        <f t="shared" si="377"/>
        <v>0</v>
      </c>
      <c r="F2140" s="1" t="str">
        <f t="shared" ca="1" si="378"/>
        <v/>
      </c>
      <c r="G2140" s="1">
        <f t="shared" ca="1" si="379"/>
        <v>0</v>
      </c>
      <c r="H2140" s="1">
        <f ca="1">IF(AND(G2139&gt;0,G2140&gt;G2139,NOT(ISERROR(MATCH(G2139,D:D,0)))),H2139+1,H2139)</f>
        <v>0</v>
      </c>
      <c r="I2140" s="1">
        <f t="shared" ca="1" si="380"/>
        <v>0</v>
      </c>
      <c r="J2140" s="7" t="str">
        <f t="shared" ca="1" si="381"/>
        <v/>
      </c>
      <c r="K2140" s="1" t="str">
        <f ca="1">IF(J2140="Linea_para_MAIL_creada_por_LuXML",IF(ISERROR(MATCH(INDIRECT(ADDRESS(ROW()-G2140,7)),D:D,0)),J2140,INDIRECT(ADDRESS(MATCH(INDIRECT(ADDRESS(ROW()-G2140,7)),D:D,0),1))),J2140)</f>
        <v/>
      </c>
      <c r="L2140" s="7">
        <f t="shared" ca="1" si="382"/>
        <v>0</v>
      </c>
      <c r="M2140" s="7" t="str">
        <f t="shared" ca="1" si="383"/>
        <v/>
      </c>
      <c r="N2140" s="7">
        <f t="shared" ca="1" si="384"/>
        <v>0</v>
      </c>
      <c r="O2140" s="9" t="str">
        <f ca="1">IF(N2140&gt;-1,INDIRECT(ADDRESS(ROW(),13)),IF(N2140&lt;N2139,CONCATENATE("&lt;page-count count=",CHAR(34),1+LARGE(N:N,1)-LARGE(N:N,2),CHAR(34),"/&gt;"),INDIRECT(ADDRESS(ROW()-1,13))))</f>
        <v/>
      </c>
      <c r="P2140" s="1">
        <f>IF(ROW()&lt;$S$4+2,IF('XML a procesar'!A2139="",P2139,IF(MID('XML a procesar'!A2139,1,1)="&lt;",P2139,P2139+1)),P2139)</f>
        <v>1</v>
      </c>
    </row>
    <row r="2141" spans="1:16" x14ac:dyDescent="0.25">
      <c r="A2141" s="1" t="str">
        <f>IF('XML a procesar'!A2140&gt;0,'XML a procesar'!A2140,"")</f>
        <v/>
      </c>
      <c r="B2141" s="7">
        <f t="shared" si="374"/>
        <v>0</v>
      </c>
      <c r="C2141" s="1">
        <f t="shared" si="375"/>
        <v>0</v>
      </c>
      <c r="D2141" s="1">
        <f t="shared" si="376"/>
        <v>0</v>
      </c>
      <c r="E2141" s="1">
        <f t="shared" si="377"/>
        <v>0</v>
      </c>
      <c r="F2141" s="1" t="str">
        <f t="shared" ca="1" si="378"/>
        <v/>
      </c>
      <c r="G2141" s="1">
        <f t="shared" ca="1" si="379"/>
        <v>0</v>
      </c>
      <c r="H2141" s="1">
        <f ca="1">IF(AND(G2140&gt;0,G2141&gt;G2140,NOT(ISERROR(MATCH(G2140,D:D,0)))),H2140+1,H2140)</f>
        <v>0</v>
      </c>
      <c r="I2141" s="1">
        <f t="shared" ca="1" si="380"/>
        <v>0</v>
      </c>
      <c r="J2141" s="7" t="str">
        <f t="shared" ca="1" si="381"/>
        <v/>
      </c>
      <c r="K2141" s="1" t="str">
        <f ca="1">IF(J2141="Linea_para_MAIL_creada_por_LuXML",IF(ISERROR(MATCH(INDIRECT(ADDRESS(ROW()-G2141,7)),D:D,0)),J2141,INDIRECT(ADDRESS(MATCH(INDIRECT(ADDRESS(ROW()-G2141,7)),D:D,0),1))),J2141)</f>
        <v/>
      </c>
      <c r="L2141" s="7">
        <f t="shared" ca="1" si="382"/>
        <v>0</v>
      </c>
      <c r="M2141" s="7" t="str">
        <f t="shared" ca="1" si="383"/>
        <v/>
      </c>
      <c r="N2141" s="7">
        <f t="shared" ca="1" si="384"/>
        <v>0</v>
      </c>
      <c r="O2141" s="9" t="str">
        <f ca="1">IF(N2141&gt;-1,INDIRECT(ADDRESS(ROW(),13)),IF(N2141&lt;N2140,CONCATENATE("&lt;page-count count=",CHAR(34),1+LARGE(N:N,1)-LARGE(N:N,2),CHAR(34),"/&gt;"),INDIRECT(ADDRESS(ROW()-1,13))))</f>
        <v/>
      </c>
      <c r="P2141" s="1">
        <f>IF(ROW()&lt;$S$4+2,IF('XML a procesar'!A2140="",P2140,IF(MID('XML a procesar'!A2140,1,1)="&lt;",P2140,P2140+1)),P2140)</f>
        <v>1</v>
      </c>
    </row>
    <row r="2142" spans="1:16" x14ac:dyDescent="0.25">
      <c r="A2142" s="1" t="str">
        <f>IF('XML a procesar'!A2141&gt;0,'XML a procesar'!A2141,"")</f>
        <v/>
      </c>
      <c r="B2142" s="7">
        <f t="shared" si="374"/>
        <v>0</v>
      </c>
      <c r="C2142" s="1">
        <f t="shared" si="375"/>
        <v>0</v>
      </c>
      <c r="D2142" s="1">
        <f t="shared" si="376"/>
        <v>0</v>
      </c>
      <c r="E2142" s="1">
        <f t="shared" si="377"/>
        <v>0</v>
      </c>
      <c r="F2142" s="1" t="str">
        <f t="shared" ca="1" si="378"/>
        <v/>
      </c>
      <c r="G2142" s="1">
        <f t="shared" ca="1" si="379"/>
        <v>0</v>
      </c>
      <c r="H2142" s="1">
        <f ca="1">IF(AND(G2141&gt;0,G2142&gt;G2141,NOT(ISERROR(MATCH(G2141,D:D,0)))),H2141+1,H2141)</f>
        <v>0</v>
      </c>
      <c r="I2142" s="1">
        <f t="shared" ca="1" si="380"/>
        <v>0</v>
      </c>
      <c r="J2142" s="7" t="str">
        <f t="shared" ca="1" si="381"/>
        <v/>
      </c>
      <c r="K2142" s="1" t="str">
        <f ca="1">IF(J2142="Linea_para_MAIL_creada_por_LuXML",IF(ISERROR(MATCH(INDIRECT(ADDRESS(ROW()-G2142,7)),D:D,0)),J2142,INDIRECT(ADDRESS(MATCH(INDIRECT(ADDRESS(ROW()-G2142,7)),D:D,0),1))),J2142)</f>
        <v/>
      </c>
      <c r="L2142" s="7">
        <f t="shared" ca="1" si="382"/>
        <v>0</v>
      </c>
      <c r="M2142" s="7" t="str">
        <f t="shared" ca="1" si="383"/>
        <v/>
      </c>
      <c r="N2142" s="7">
        <f t="shared" ca="1" si="384"/>
        <v>0</v>
      </c>
      <c r="O2142" s="9" t="str">
        <f ca="1">IF(N2142&gt;-1,INDIRECT(ADDRESS(ROW(),13)),IF(N2142&lt;N2141,CONCATENATE("&lt;page-count count=",CHAR(34),1+LARGE(N:N,1)-LARGE(N:N,2),CHAR(34),"/&gt;"),INDIRECT(ADDRESS(ROW()-1,13))))</f>
        <v/>
      </c>
      <c r="P2142" s="1">
        <f>IF(ROW()&lt;$S$4+2,IF('XML a procesar'!A2141="",P2141,IF(MID('XML a procesar'!A2141,1,1)="&lt;",P2141,P2141+1)),P2141)</f>
        <v>1</v>
      </c>
    </row>
    <row r="2143" spans="1:16" x14ac:dyDescent="0.25">
      <c r="A2143" s="1" t="str">
        <f>IF('XML a procesar'!A2142&gt;0,'XML a procesar'!A2142,"")</f>
        <v/>
      </c>
      <c r="B2143" s="7">
        <f t="shared" si="374"/>
        <v>0</v>
      </c>
      <c r="C2143" s="1">
        <f t="shared" si="375"/>
        <v>0</v>
      </c>
      <c r="D2143" s="1">
        <f t="shared" si="376"/>
        <v>0</v>
      </c>
      <c r="E2143" s="1">
        <f t="shared" si="377"/>
        <v>0</v>
      </c>
      <c r="F2143" s="1" t="str">
        <f t="shared" ca="1" si="378"/>
        <v/>
      </c>
      <c r="G2143" s="1">
        <f t="shared" ca="1" si="379"/>
        <v>0</v>
      </c>
      <c r="H2143" s="1">
        <f ca="1">IF(AND(G2142&gt;0,G2143&gt;G2142,NOT(ISERROR(MATCH(G2142,D:D,0)))),H2142+1,H2142)</f>
        <v>0</v>
      </c>
      <c r="I2143" s="1">
        <f t="shared" ca="1" si="380"/>
        <v>0</v>
      </c>
      <c r="J2143" s="7" t="str">
        <f t="shared" ca="1" si="381"/>
        <v/>
      </c>
      <c r="K2143" s="1" t="str">
        <f ca="1">IF(J2143="Linea_para_MAIL_creada_por_LuXML",IF(ISERROR(MATCH(INDIRECT(ADDRESS(ROW()-G2143,7)),D:D,0)),J2143,INDIRECT(ADDRESS(MATCH(INDIRECT(ADDRESS(ROW()-G2143,7)),D:D,0),1))),J2143)</f>
        <v/>
      </c>
      <c r="L2143" s="7">
        <f t="shared" ca="1" si="382"/>
        <v>0</v>
      </c>
      <c r="M2143" s="7" t="str">
        <f t="shared" ca="1" si="383"/>
        <v/>
      </c>
      <c r="N2143" s="7">
        <f t="shared" ca="1" si="384"/>
        <v>0</v>
      </c>
      <c r="O2143" s="9" t="str">
        <f ca="1">IF(N2143&gt;-1,INDIRECT(ADDRESS(ROW(),13)),IF(N2143&lt;N2142,CONCATENATE("&lt;page-count count=",CHAR(34),1+LARGE(N:N,1)-LARGE(N:N,2),CHAR(34),"/&gt;"),INDIRECT(ADDRESS(ROW()-1,13))))</f>
        <v/>
      </c>
      <c r="P2143" s="1">
        <f>IF(ROW()&lt;$S$4+2,IF('XML a procesar'!A2142="",P2142,IF(MID('XML a procesar'!A2142,1,1)="&lt;",P2142,P2142+1)),P2142)</f>
        <v>1</v>
      </c>
    </row>
    <row r="2144" spans="1:16" x14ac:dyDescent="0.25">
      <c r="A2144" s="1" t="str">
        <f>IF('XML a procesar'!A2143&gt;0,'XML a procesar'!A2143,"")</f>
        <v/>
      </c>
      <c r="B2144" s="7">
        <f t="shared" si="374"/>
        <v>0</v>
      </c>
      <c r="C2144" s="1">
        <f t="shared" si="375"/>
        <v>0</v>
      </c>
      <c r="D2144" s="1">
        <f t="shared" si="376"/>
        <v>0</v>
      </c>
      <c r="E2144" s="1">
        <f t="shared" si="377"/>
        <v>0</v>
      </c>
      <c r="F2144" s="1" t="str">
        <f t="shared" ca="1" si="378"/>
        <v/>
      </c>
      <c r="G2144" s="1">
        <f t="shared" ca="1" si="379"/>
        <v>0</v>
      </c>
      <c r="H2144" s="1">
        <f ca="1">IF(AND(G2143&gt;0,G2144&gt;G2143,NOT(ISERROR(MATCH(G2143,D:D,0)))),H2143+1,H2143)</f>
        <v>0</v>
      </c>
      <c r="I2144" s="1">
        <f t="shared" ca="1" si="380"/>
        <v>0</v>
      </c>
      <c r="J2144" s="7" t="str">
        <f t="shared" ca="1" si="381"/>
        <v/>
      </c>
      <c r="K2144" s="1" t="str">
        <f ca="1">IF(J2144="Linea_para_MAIL_creada_por_LuXML",IF(ISERROR(MATCH(INDIRECT(ADDRESS(ROW()-G2144,7)),D:D,0)),J2144,INDIRECT(ADDRESS(MATCH(INDIRECT(ADDRESS(ROW()-G2144,7)),D:D,0),1))),J2144)</f>
        <v/>
      </c>
      <c r="L2144" s="7">
        <f t="shared" ca="1" si="382"/>
        <v>0</v>
      </c>
      <c r="M2144" s="7" t="str">
        <f t="shared" ca="1" si="383"/>
        <v/>
      </c>
      <c r="N2144" s="7">
        <f t="shared" ca="1" si="384"/>
        <v>0</v>
      </c>
      <c r="O2144" s="9" t="str">
        <f ca="1">IF(N2144&gt;-1,INDIRECT(ADDRESS(ROW(),13)),IF(N2144&lt;N2143,CONCATENATE("&lt;page-count count=",CHAR(34),1+LARGE(N:N,1)-LARGE(N:N,2),CHAR(34),"/&gt;"),INDIRECT(ADDRESS(ROW()-1,13))))</f>
        <v/>
      </c>
      <c r="P2144" s="1">
        <f>IF(ROW()&lt;$S$4+2,IF('XML a procesar'!A2143="",P2143,IF(MID('XML a procesar'!A2143,1,1)="&lt;",P2143,P2143+1)),P2143)</f>
        <v>1</v>
      </c>
    </row>
    <row r="2145" spans="1:16" x14ac:dyDescent="0.25">
      <c r="A2145" s="1" t="str">
        <f>IF('XML a procesar'!A2144&gt;0,'XML a procesar'!A2144,"")</f>
        <v/>
      </c>
      <c r="B2145" s="7">
        <f t="shared" si="374"/>
        <v>0</v>
      </c>
      <c r="C2145" s="1">
        <f t="shared" si="375"/>
        <v>0</v>
      </c>
      <c r="D2145" s="1">
        <f t="shared" si="376"/>
        <v>0</v>
      </c>
      <c r="E2145" s="1">
        <f t="shared" si="377"/>
        <v>0</v>
      </c>
      <c r="F2145" s="1" t="str">
        <f t="shared" ca="1" si="378"/>
        <v/>
      </c>
      <c r="G2145" s="1">
        <f t="shared" ca="1" si="379"/>
        <v>0</v>
      </c>
      <c r="H2145" s="1">
        <f ca="1">IF(AND(G2144&gt;0,G2145&gt;G2144,NOT(ISERROR(MATCH(G2144,D:D,0)))),H2144+1,H2144)</f>
        <v>0</v>
      </c>
      <c r="I2145" s="1">
        <f t="shared" ca="1" si="380"/>
        <v>0</v>
      </c>
      <c r="J2145" s="7" t="str">
        <f t="shared" ca="1" si="381"/>
        <v/>
      </c>
      <c r="K2145" s="1" t="str">
        <f ca="1">IF(J2145="Linea_para_MAIL_creada_por_LuXML",IF(ISERROR(MATCH(INDIRECT(ADDRESS(ROW()-G2145,7)),D:D,0)),J2145,INDIRECT(ADDRESS(MATCH(INDIRECT(ADDRESS(ROW()-G2145,7)),D:D,0),1))),J2145)</f>
        <v/>
      </c>
      <c r="L2145" s="7">
        <f t="shared" ca="1" si="382"/>
        <v>0</v>
      </c>
      <c r="M2145" s="7" t="str">
        <f t="shared" ca="1" si="383"/>
        <v/>
      </c>
      <c r="N2145" s="7">
        <f t="shared" ca="1" si="384"/>
        <v>0</v>
      </c>
      <c r="O2145" s="9" t="str">
        <f ca="1">IF(N2145&gt;-1,INDIRECT(ADDRESS(ROW(),13)),IF(N2145&lt;N2144,CONCATENATE("&lt;page-count count=",CHAR(34),1+LARGE(N:N,1)-LARGE(N:N,2),CHAR(34),"/&gt;"),INDIRECT(ADDRESS(ROW()-1,13))))</f>
        <v/>
      </c>
      <c r="P2145" s="1">
        <f>IF(ROW()&lt;$S$4+2,IF('XML a procesar'!A2144="",P2144,IF(MID('XML a procesar'!A2144,1,1)="&lt;",P2144,P2144+1)),P2144)</f>
        <v>1</v>
      </c>
    </row>
    <row r="2146" spans="1:16" x14ac:dyDescent="0.25">
      <c r="A2146" s="1" t="str">
        <f>IF('XML a procesar'!A2145&gt;0,'XML a procesar'!A2145,"")</f>
        <v/>
      </c>
      <c r="B2146" s="7">
        <f t="shared" si="374"/>
        <v>0</v>
      </c>
      <c r="C2146" s="1">
        <f t="shared" si="375"/>
        <v>0</v>
      </c>
      <c r="D2146" s="1">
        <f t="shared" si="376"/>
        <v>0</v>
      </c>
      <c r="E2146" s="1">
        <f t="shared" si="377"/>
        <v>0</v>
      </c>
      <c r="F2146" s="1" t="str">
        <f t="shared" ca="1" si="378"/>
        <v/>
      </c>
      <c r="G2146" s="1">
        <f t="shared" ca="1" si="379"/>
        <v>0</v>
      </c>
      <c r="H2146" s="1">
        <f ca="1">IF(AND(G2145&gt;0,G2146&gt;G2145,NOT(ISERROR(MATCH(G2145,D:D,0)))),H2145+1,H2145)</f>
        <v>0</v>
      </c>
      <c r="I2146" s="1">
        <f t="shared" ca="1" si="380"/>
        <v>0</v>
      </c>
      <c r="J2146" s="7" t="str">
        <f t="shared" ca="1" si="381"/>
        <v/>
      </c>
      <c r="K2146" s="1" t="str">
        <f ca="1">IF(J2146="Linea_para_MAIL_creada_por_LuXML",IF(ISERROR(MATCH(INDIRECT(ADDRESS(ROW()-G2146,7)),D:D,0)),J2146,INDIRECT(ADDRESS(MATCH(INDIRECT(ADDRESS(ROW()-G2146,7)),D:D,0),1))),J2146)</f>
        <v/>
      </c>
      <c r="L2146" s="7">
        <f t="shared" ca="1" si="382"/>
        <v>0</v>
      </c>
      <c r="M2146" s="7" t="str">
        <f t="shared" ca="1" si="383"/>
        <v/>
      </c>
      <c r="N2146" s="7">
        <f t="shared" ca="1" si="384"/>
        <v>0</v>
      </c>
      <c r="O2146" s="9" t="str">
        <f ca="1">IF(N2146&gt;-1,INDIRECT(ADDRESS(ROW(),13)),IF(N2146&lt;N2145,CONCATENATE("&lt;page-count count=",CHAR(34),1+LARGE(N:N,1)-LARGE(N:N,2),CHAR(34),"/&gt;"),INDIRECT(ADDRESS(ROW()-1,13))))</f>
        <v/>
      </c>
      <c r="P2146" s="1">
        <f>IF(ROW()&lt;$S$4+2,IF('XML a procesar'!A2145="",P2145,IF(MID('XML a procesar'!A2145,1,1)="&lt;",P2145,P2145+1)),P2145)</f>
        <v>1</v>
      </c>
    </row>
    <row r="2147" spans="1:16" x14ac:dyDescent="0.25">
      <c r="A2147" s="1" t="str">
        <f>IF('XML a procesar'!A2146&gt;0,'XML a procesar'!A2146,"")</f>
        <v/>
      </c>
      <c r="B2147" s="7">
        <f t="shared" si="374"/>
        <v>0</v>
      </c>
      <c r="C2147" s="1">
        <f t="shared" si="375"/>
        <v>0</v>
      </c>
      <c r="D2147" s="1">
        <f t="shared" si="376"/>
        <v>0</v>
      </c>
      <c r="E2147" s="1">
        <f t="shared" si="377"/>
        <v>0</v>
      </c>
      <c r="F2147" s="1" t="str">
        <f t="shared" ca="1" si="378"/>
        <v/>
      </c>
      <c r="G2147" s="1">
        <f t="shared" ca="1" si="379"/>
        <v>0</v>
      </c>
      <c r="H2147" s="1">
        <f ca="1">IF(AND(G2146&gt;0,G2147&gt;G2146,NOT(ISERROR(MATCH(G2146,D:D,0)))),H2146+1,H2146)</f>
        <v>0</v>
      </c>
      <c r="I2147" s="1">
        <f t="shared" ca="1" si="380"/>
        <v>0</v>
      </c>
      <c r="J2147" s="7" t="str">
        <f t="shared" ca="1" si="381"/>
        <v/>
      </c>
      <c r="K2147" s="1" t="str">
        <f ca="1">IF(J2147="Linea_para_MAIL_creada_por_LuXML",IF(ISERROR(MATCH(INDIRECT(ADDRESS(ROW()-G2147,7)),D:D,0)),J2147,INDIRECT(ADDRESS(MATCH(INDIRECT(ADDRESS(ROW()-G2147,7)),D:D,0),1))),J2147)</f>
        <v/>
      </c>
      <c r="L2147" s="7">
        <f t="shared" ca="1" si="382"/>
        <v>0</v>
      </c>
      <c r="M2147" s="7" t="str">
        <f t="shared" ca="1" si="383"/>
        <v/>
      </c>
      <c r="N2147" s="7">
        <f t="shared" ca="1" si="384"/>
        <v>0</v>
      </c>
      <c r="O2147" s="9" t="str">
        <f ca="1">IF(N2147&gt;-1,INDIRECT(ADDRESS(ROW(),13)),IF(N2147&lt;N2146,CONCATENATE("&lt;page-count count=",CHAR(34),1+LARGE(N:N,1)-LARGE(N:N,2),CHAR(34),"/&gt;"),INDIRECT(ADDRESS(ROW()-1,13))))</f>
        <v/>
      </c>
      <c r="P2147" s="1">
        <f>IF(ROW()&lt;$S$4+2,IF('XML a procesar'!A2146="",P2146,IF(MID('XML a procesar'!A2146,1,1)="&lt;",P2146,P2146+1)),P2146)</f>
        <v>1</v>
      </c>
    </row>
    <row r="2148" spans="1:16" x14ac:dyDescent="0.25">
      <c r="A2148" s="1" t="str">
        <f>IF('XML a procesar'!A2147&gt;0,'XML a procesar'!A2147,"")</f>
        <v/>
      </c>
      <c r="B2148" s="7">
        <f t="shared" si="374"/>
        <v>0</v>
      </c>
      <c r="C2148" s="1">
        <f t="shared" si="375"/>
        <v>0</v>
      </c>
      <c r="D2148" s="1">
        <f t="shared" si="376"/>
        <v>0</v>
      </c>
      <c r="E2148" s="1">
        <f t="shared" si="377"/>
        <v>0</v>
      </c>
      <c r="F2148" s="1" t="str">
        <f t="shared" ca="1" si="378"/>
        <v/>
      </c>
      <c r="G2148" s="1">
        <f t="shared" ca="1" si="379"/>
        <v>0</v>
      </c>
      <c r="H2148" s="1">
        <f ca="1">IF(AND(G2147&gt;0,G2148&gt;G2147,NOT(ISERROR(MATCH(G2147,D:D,0)))),H2147+1,H2147)</f>
        <v>0</v>
      </c>
      <c r="I2148" s="1">
        <f t="shared" ca="1" si="380"/>
        <v>0</v>
      </c>
      <c r="J2148" s="7" t="str">
        <f t="shared" ca="1" si="381"/>
        <v/>
      </c>
      <c r="K2148" s="1" t="str">
        <f ca="1">IF(J2148="Linea_para_MAIL_creada_por_LuXML",IF(ISERROR(MATCH(INDIRECT(ADDRESS(ROW()-G2148,7)),D:D,0)),J2148,INDIRECT(ADDRESS(MATCH(INDIRECT(ADDRESS(ROW()-G2148,7)),D:D,0),1))),J2148)</f>
        <v/>
      </c>
      <c r="L2148" s="7">
        <f t="shared" ca="1" si="382"/>
        <v>0</v>
      </c>
      <c r="M2148" s="7" t="str">
        <f t="shared" ca="1" si="383"/>
        <v/>
      </c>
      <c r="N2148" s="7">
        <f t="shared" ca="1" si="384"/>
        <v>0</v>
      </c>
      <c r="O2148" s="9" t="str">
        <f ca="1">IF(N2148&gt;-1,INDIRECT(ADDRESS(ROW(),13)),IF(N2148&lt;N2147,CONCATENATE("&lt;page-count count=",CHAR(34),1+LARGE(N:N,1)-LARGE(N:N,2),CHAR(34),"/&gt;"),INDIRECT(ADDRESS(ROW()-1,13))))</f>
        <v/>
      </c>
      <c r="P2148" s="1">
        <f>IF(ROW()&lt;$S$4+2,IF('XML a procesar'!A2147="",P2147,IF(MID('XML a procesar'!A2147,1,1)="&lt;",P2147,P2147+1)),P2147)</f>
        <v>1</v>
      </c>
    </row>
    <row r="2149" spans="1:16" x14ac:dyDescent="0.25">
      <c r="A2149" s="1" t="str">
        <f>IF('XML a procesar'!A2148&gt;0,'XML a procesar'!A2148,"")</f>
        <v/>
      </c>
      <c r="B2149" s="7">
        <f t="shared" si="374"/>
        <v>0</v>
      </c>
      <c r="C2149" s="1">
        <f t="shared" si="375"/>
        <v>0</v>
      </c>
      <c r="D2149" s="1">
        <f t="shared" si="376"/>
        <v>0</v>
      </c>
      <c r="E2149" s="1">
        <f t="shared" si="377"/>
        <v>0</v>
      </c>
      <c r="F2149" s="1" t="str">
        <f t="shared" ca="1" si="378"/>
        <v/>
      </c>
      <c r="G2149" s="1">
        <f t="shared" ca="1" si="379"/>
        <v>0</v>
      </c>
      <c r="H2149" s="1">
        <f ca="1">IF(AND(G2148&gt;0,G2149&gt;G2148,NOT(ISERROR(MATCH(G2148,D:D,0)))),H2148+1,H2148)</f>
        <v>0</v>
      </c>
      <c r="I2149" s="1">
        <f t="shared" ca="1" si="380"/>
        <v>0</v>
      </c>
      <c r="J2149" s="7" t="str">
        <f t="shared" ca="1" si="381"/>
        <v/>
      </c>
      <c r="K2149" s="1" t="str">
        <f ca="1">IF(J2149="Linea_para_MAIL_creada_por_LuXML",IF(ISERROR(MATCH(INDIRECT(ADDRESS(ROW()-G2149,7)),D:D,0)),J2149,INDIRECT(ADDRESS(MATCH(INDIRECT(ADDRESS(ROW()-G2149,7)),D:D,0),1))),J2149)</f>
        <v/>
      </c>
      <c r="L2149" s="7">
        <f t="shared" ca="1" si="382"/>
        <v>0</v>
      </c>
      <c r="M2149" s="7" t="str">
        <f t="shared" ca="1" si="383"/>
        <v/>
      </c>
      <c r="N2149" s="7">
        <f t="shared" ca="1" si="384"/>
        <v>0</v>
      </c>
      <c r="O2149" s="9" t="str">
        <f ca="1">IF(N2149&gt;-1,INDIRECT(ADDRESS(ROW(),13)),IF(N2149&lt;N2148,CONCATENATE("&lt;page-count count=",CHAR(34),1+LARGE(N:N,1)-LARGE(N:N,2),CHAR(34),"/&gt;"),INDIRECT(ADDRESS(ROW()-1,13))))</f>
        <v/>
      </c>
      <c r="P2149" s="1">
        <f>IF(ROW()&lt;$S$4+2,IF('XML a procesar'!A2148="",P2148,IF(MID('XML a procesar'!A2148,1,1)="&lt;",P2148,P2148+1)),P2148)</f>
        <v>1</v>
      </c>
    </row>
    <row r="2150" spans="1:16" x14ac:dyDescent="0.25">
      <c r="A2150" s="1" t="str">
        <f>IF('XML a procesar'!A2149&gt;0,'XML a procesar'!A2149,"")</f>
        <v/>
      </c>
      <c r="B2150" s="7">
        <f t="shared" si="374"/>
        <v>0</v>
      </c>
      <c r="C2150" s="1">
        <f t="shared" si="375"/>
        <v>0</v>
      </c>
      <c r="D2150" s="1">
        <f t="shared" si="376"/>
        <v>0</v>
      </c>
      <c r="E2150" s="1">
        <f t="shared" si="377"/>
        <v>0</v>
      </c>
      <c r="F2150" s="1" t="str">
        <f t="shared" ca="1" si="378"/>
        <v/>
      </c>
      <c r="G2150" s="1">
        <f t="shared" ca="1" si="379"/>
        <v>0</v>
      </c>
      <c r="H2150" s="1">
        <f ca="1">IF(AND(G2149&gt;0,G2150&gt;G2149,NOT(ISERROR(MATCH(G2149,D:D,0)))),H2149+1,H2149)</f>
        <v>0</v>
      </c>
      <c r="I2150" s="1">
        <f t="shared" ca="1" si="380"/>
        <v>0</v>
      </c>
      <c r="J2150" s="7" t="str">
        <f t="shared" ca="1" si="381"/>
        <v/>
      </c>
      <c r="K2150" s="1" t="str">
        <f ca="1">IF(J2150="Linea_para_MAIL_creada_por_LuXML",IF(ISERROR(MATCH(INDIRECT(ADDRESS(ROW()-G2150,7)),D:D,0)),J2150,INDIRECT(ADDRESS(MATCH(INDIRECT(ADDRESS(ROW()-G2150,7)),D:D,0),1))),J2150)</f>
        <v/>
      </c>
      <c r="L2150" s="7">
        <f t="shared" ca="1" si="382"/>
        <v>0</v>
      </c>
      <c r="M2150" s="7" t="str">
        <f t="shared" ca="1" si="383"/>
        <v/>
      </c>
      <c r="N2150" s="7">
        <f t="shared" ca="1" si="384"/>
        <v>0</v>
      </c>
      <c r="O2150" s="9" t="str">
        <f ca="1">IF(N2150&gt;-1,INDIRECT(ADDRESS(ROW(),13)),IF(N2150&lt;N2149,CONCATENATE("&lt;page-count count=",CHAR(34),1+LARGE(N:N,1)-LARGE(N:N,2),CHAR(34),"/&gt;"),INDIRECT(ADDRESS(ROW()-1,13))))</f>
        <v/>
      </c>
      <c r="P2150" s="1">
        <f>IF(ROW()&lt;$S$4+2,IF('XML a procesar'!A2149="",P2149,IF(MID('XML a procesar'!A2149,1,1)="&lt;",P2149,P2149+1)),P2149)</f>
        <v>1</v>
      </c>
    </row>
    <row r="2151" spans="1:16" x14ac:dyDescent="0.25">
      <c r="A2151" s="1" t="str">
        <f>IF('XML a procesar'!A2150&gt;0,'XML a procesar'!A2150,"")</f>
        <v/>
      </c>
      <c r="B2151" s="7">
        <f t="shared" si="374"/>
        <v>0</v>
      </c>
      <c r="C2151" s="1">
        <f t="shared" si="375"/>
        <v>0</v>
      </c>
      <c r="D2151" s="1">
        <f t="shared" si="376"/>
        <v>0</v>
      </c>
      <c r="E2151" s="1">
        <f t="shared" si="377"/>
        <v>0</v>
      </c>
      <c r="F2151" s="1" t="str">
        <f t="shared" ca="1" si="378"/>
        <v/>
      </c>
      <c r="G2151" s="1">
        <f t="shared" ca="1" si="379"/>
        <v>0</v>
      </c>
      <c r="H2151" s="1">
        <f ca="1">IF(AND(G2150&gt;0,G2151&gt;G2150,NOT(ISERROR(MATCH(G2150,D:D,0)))),H2150+1,H2150)</f>
        <v>0</v>
      </c>
      <c r="I2151" s="1">
        <f t="shared" ca="1" si="380"/>
        <v>0</v>
      </c>
      <c r="J2151" s="7" t="str">
        <f t="shared" ca="1" si="381"/>
        <v/>
      </c>
      <c r="K2151" s="1" t="str">
        <f ca="1">IF(J2151="Linea_para_MAIL_creada_por_LuXML",IF(ISERROR(MATCH(INDIRECT(ADDRESS(ROW()-G2151,7)),D:D,0)),J2151,INDIRECT(ADDRESS(MATCH(INDIRECT(ADDRESS(ROW()-G2151,7)),D:D,0),1))),J2151)</f>
        <v/>
      </c>
      <c r="L2151" s="7">
        <f t="shared" ca="1" si="382"/>
        <v>0</v>
      </c>
      <c r="M2151" s="7" t="str">
        <f t="shared" ca="1" si="383"/>
        <v/>
      </c>
      <c r="N2151" s="7">
        <f t="shared" ca="1" si="384"/>
        <v>0</v>
      </c>
      <c r="O2151" s="9" t="str">
        <f ca="1">IF(N2151&gt;-1,INDIRECT(ADDRESS(ROW(),13)),IF(N2151&lt;N2150,CONCATENATE("&lt;page-count count=",CHAR(34),1+LARGE(N:N,1)-LARGE(N:N,2),CHAR(34),"/&gt;"),INDIRECT(ADDRESS(ROW()-1,13))))</f>
        <v/>
      </c>
      <c r="P2151" s="1">
        <f>IF(ROW()&lt;$S$4+2,IF('XML a procesar'!A2150="",P2150,IF(MID('XML a procesar'!A2150,1,1)="&lt;",P2150,P2150+1)),P2150)</f>
        <v>1</v>
      </c>
    </row>
    <row r="2152" spans="1:16" x14ac:dyDescent="0.25">
      <c r="A2152" s="1" t="str">
        <f>IF('XML a procesar'!A2151&gt;0,'XML a procesar'!A2151,"")</f>
        <v/>
      </c>
      <c r="B2152" s="7">
        <f t="shared" si="374"/>
        <v>0</v>
      </c>
      <c r="C2152" s="1">
        <f t="shared" si="375"/>
        <v>0</v>
      </c>
      <c r="D2152" s="1">
        <f t="shared" si="376"/>
        <v>0</v>
      </c>
      <c r="E2152" s="1">
        <f t="shared" si="377"/>
        <v>0</v>
      </c>
      <c r="F2152" s="1" t="str">
        <f t="shared" ca="1" si="378"/>
        <v/>
      </c>
      <c r="G2152" s="1">
        <f t="shared" ca="1" si="379"/>
        <v>0</v>
      </c>
      <c r="H2152" s="1">
        <f ca="1">IF(AND(G2151&gt;0,G2152&gt;G2151,NOT(ISERROR(MATCH(G2151,D:D,0)))),H2151+1,H2151)</f>
        <v>0</v>
      </c>
      <c r="I2152" s="1">
        <f t="shared" ca="1" si="380"/>
        <v>0</v>
      </c>
      <c r="J2152" s="7" t="str">
        <f t="shared" ca="1" si="381"/>
        <v/>
      </c>
      <c r="K2152" s="1" t="str">
        <f ca="1">IF(J2152="Linea_para_MAIL_creada_por_LuXML",IF(ISERROR(MATCH(INDIRECT(ADDRESS(ROW()-G2152,7)),D:D,0)),J2152,INDIRECT(ADDRESS(MATCH(INDIRECT(ADDRESS(ROW()-G2152,7)),D:D,0),1))),J2152)</f>
        <v/>
      </c>
      <c r="L2152" s="7">
        <f t="shared" ca="1" si="382"/>
        <v>0</v>
      </c>
      <c r="M2152" s="7" t="str">
        <f t="shared" ca="1" si="383"/>
        <v/>
      </c>
      <c r="N2152" s="7">
        <f t="shared" ca="1" si="384"/>
        <v>0</v>
      </c>
      <c r="O2152" s="9" t="str">
        <f ca="1">IF(N2152&gt;-1,INDIRECT(ADDRESS(ROW(),13)),IF(N2152&lt;N2151,CONCATENATE("&lt;page-count count=",CHAR(34),1+LARGE(N:N,1)-LARGE(N:N,2),CHAR(34),"/&gt;"),INDIRECT(ADDRESS(ROW()-1,13))))</f>
        <v/>
      </c>
      <c r="P2152" s="1">
        <f>IF(ROW()&lt;$S$4+2,IF('XML a procesar'!A2151="",P2151,IF(MID('XML a procesar'!A2151,1,1)="&lt;",P2151,P2151+1)),P2151)</f>
        <v>1</v>
      </c>
    </row>
    <row r="2153" spans="1:16" x14ac:dyDescent="0.25">
      <c r="A2153" s="1" t="str">
        <f>IF('XML a procesar'!A2152&gt;0,'XML a procesar'!A2152,"")</f>
        <v/>
      </c>
      <c r="B2153" s="7">
        <f t="shared" si="374"/>
        <v>0</v>
      </c>
      <c r="C2153" s="1">
        <f t="shared" si="375"/>
        <v>0</v>
      </c>
      <c r="D2153" s="1">
        <f t="shared" si="376"/>
        <v>0</v>
      </c>
      <c r="E2153" s="1">
        <f t="shared" si="377"/>
        <v>0</v>
      </c>
      <c r="F2153" s="1" t="str">
        <f t="shared" ca="1" si="378"/>
        <v/>
      </c>
      <c r="G2153" s="1">
        <f t="shared" ca="1" si="379"/>
        <v>0</v>
      </c>
      <c r="H2153" s="1">
        <f ca="1">IF(AND(G2152&gt;0,G2153&gt;G2152,NOT(ISERROR(MATCH(G2152,D:D,0)))),H2152+1,H2152)</f>
        <v>0</v>
      </c>
      <c r="I2153" s="1">
        <f t="shared" ca="1" si="380"/>
        <v>0</v>
      </c>
      <c r="J2153" s="7" t="str">
        <f t="shared" ca="1" si="381"/>
        <v/>
      </c>
      <c r="K2153" s="1" t="str">
        <f ca="1">IF(J2153="Linea_para_MAIL_creada_por_LuXML",IF(ISERROR(MATCH(INDIRECT(ADDRESS(ROW()-G2153,7)),D:D,0)),J2153,INDIRECT(ADDRESS(MATCH(INDIRECT(ADDRESS(ROW()-G2153,7)),D:D,0),1))),J2153)</f>
        <v/>
      </c>
      <c r="L2153" s="7">
        <f t="shared" ca="1" si="382"/>
        <v>0</v>
      </c>
      <c r="M2153" s="7" t="str">
        <f t="shared" ca="1" si="383"/>
        <v/>
      </c>
      <c r="N2153" s="7">
        <f t="shared" ca="1" si="384"/>
        <v>0</v>
      </c>
      <c r="O2153" s="9" t="str">
        <f ca="1">IF(N2153&gt;-1,INDIRECT(ADDRESS(ROW(),13)),IF(N2153&lt;N2152,CONCATENATE("&lt;page-count count=",CHAR(34),1+LARGE(N:N,1)-LARGE(N:N,2),CHAR(34),"/&gt;"),INDIRECT(ADDRESS(ROW()-1,13))))</f>
        <v/>
      </c>
      <c r="P2153" s="1">
        <f>IF(ROW()&lt;$S$4+2,IF('XML a procesar'!A2152="",P2152,IF(MID('XML a procesar'!A2152,1,1)="&lt;",P2152,P2152+1)),P2152)</f>
        <v>1</v>
      </c>
    </row>
    <row r="2154" spans="1:16" x14ac:dyDescent="0.25">
      <c r="A2154" s="1" t="str">
        <f>IF('XML a procesar'!A2153&gt;0,'XML a procesar'!A2153,"")</f>
        <v/>
      </c>
      <c r="B2154" s="7">
        <f t="shared" si="374"/>
        <v>0</v>
      </c>
      <c r="C2154" s="1">
        <f t="shared" si="375"/>
        <v>0</v>
      </c>
      <c r="D2154" s="1">
        <f t="shared" si="376"/>
        <v>0</v>
      </c>
      <c r="E2154" s="1">
        <f t="shared" si="377"/>
        <v>0</v>
      </c>
      <c r="F2154" s="1" t="str">
        <f t="shared" ca="1" si="378"/>
        <v/>
      </c>
      <c r="G2154" s="1">
        <f t="shared" ca="1" si="379"/>
        <v>0</v>
      </c>
      <c r="H2154" s="1">
        <f ca="1">IF(AND(G2153&gt;0,G2154&gt;G2153,NOT(ISERROR(MATCH(G2153,D:D,0)))),H2153+1,H2153)</f>
        <v>0</v>
      </c>
      <c r="I2154" s="1">
        <f t="shared" ca="1" si="380"/>
        <v>0</v>
      </c>
      <c r="J2154" s="7" t="str">
        <f t="shared" ca="1" si="381"/>
        <v/>
      </c>
      <c r="K2154" s="1" t="str">
        <f ca="1">IF(J2154="Linea_para_MAIL_creada_por_LuXML",IF(ISERROR(MATCH(INDIRECT(ADDRESS(ROW()-G2154,7)),D:D,0)),J2154,INDIRECT(ADDRESS(MATCH(INDIRECT(ADDRESS(ROW()-G2154,7)),D:D,0),1))),J2154)</f>
        <v/>
      </c>
      <c r="L2154" s="7">
        <f t="shared" ca="1" si="382"/>
        <v>0</v>
      </c>
      <c r="M2154" s="7" t="str">
        <f t="shared" ca="1" si="383"/>
        <v/>
      </c>
      <c r="N2154" s="7">
        <f t="shared" ca="1" si="384"/>
        <v>0</v>
      </c>
      <c r="O2154" s="9" t="str">
        <f ca="1">IF(N2154&gt;-1,INDIRECT(ADDRESS(ROW(),13)),IF(N2154&lt;N2153,CONCATENATE("&lt;page-count count=",CHAR(34),1+LARGE(N:N,1)-LARGE(N:N,2),CHAR(34),"/&gt;"),INDIRECT(ADDRESS(ROW()-1,13))))</f>
        <v/>
      </c>
      <c r="P2154" s="1">
        <f>IF(ROW()&lt;$S$4+2,IF('XML a procesar'!A2153="",P2153,IF(MID('XML a procesar'!A2153,1,1)="&lt;",P2153,P2153+1)),P2153)</f>
        <v>1</v>
      </c>
    </row>
    <row r="2155" spans="1:16" x14ac:dyDescent="0.25">
      <c r="A2155" s="1" t="str">
        <f>IF('XML a procesar'!A2154&gt;0,'XML a procesar'!A2154,"")</f>
        <v/>
      </c>
      <c r="B2155" s="7">
        <f t="shared" si="374"/>
        <v>0</v>
      </c>
      <c r="C2155" s="1">
        <f t="shared" si="375"/>
        <v>0</v>
      </c>
      <c r="D2155" s="1">
        <f t="shared" si="376"/>
        <v>0</v>
      </c>
      <c r="E2155" s="1">
        <f t="shared" si="377"/>
        <v>0</v>
      </c>
      <c r="F2155" s="1" t="str">
        <f t="shared" ca="1" si="378"/>
        <v/>
      </c>
      <c r="G2155" s="1">
        <f t="shared" ca="1" si="379"/>
        <v>0</v>
      </c>
      <c r="H2155" s="1">
        <f ca="1">IF(AND(G2154&gt;0,G2155&gt;G2154,NOT(ISERROR(MATCH(G2154,D:D,0)))),H2154+1,H2154)</f>
        <v>0</v>
      </c>
      <c r="I2155" s="1">
        <f t="shared" ca="1" si="380"/>
        <v>0</v>
      </c>
      <c r="J2155" s="7" t="str">
        <f t="shared" ca="1" si="381"/>
        <v/>
      </c>
      <c r="K2155" s="1" t="str">
        <f ca="1">IF(J2155="Linea_para_MAIL_creada_por_LuXML",IF(ISERROR(MATCH(INDIRECT(ADDRESS(ROW()-G2155,7)),D:D,0)),J2155,INDIRECT(ADDRESS(MATCH(INDIRECT(ADDRESS(ROW()-G2155,7)),D:D,0),1))),J2155)</f>
        <v/>
      </c>
      <c r="L2155" s="7">
        <f t="shared" ca="1" si="382"/>
        <v>0</v>
      </c>
      <c r="M2155" s="7" t="str">
        <f t="shared" ca="1" si="383"/>
        <v/>
      </c>
      <c r="N2155" s="7">
        <f t="shared" ca="1" si="384"/>
        <v>0</v>
      </c>
      <c r="O2155" s="9" t="str">
        <f ca="1">IF(N2155&gt;-1,INDIRECT(ADDRESS(ROW(),13)),IF(N2155&lt;N2154,CONCATENATE("&lt;page-count count=",CHAR(34),1+LARGE(N:N,1)-LARGE(N:N,2),CHAR(34),"/&gt;"),INDIRECT(ADDRESS(ROW()-1,13))))</f>
        <v/>
      </c>
      <c r="P2155" s="1">
        <f>IF(ROW()&lt;$S$4+2,IF('XML a procesar'!A2154="",P2154,IF(MID('XML a procesar'!A2154,1,1)="&lt;",P2154,P2154+1)),P2154)</f>
        <v>1</v>
      </c>
    </row>
    <row r="2156" spans="1:16" x14ac:dyDescent="0.25">
      <c r="A2156" s="1" t="str">
        <f>IF('XML a procesar'!A2155&gt;0,'XML a procesar'!A2155,"")</f>
        <v/>
      </c>
      <c r="B2156" s="7">
        <f t="shared" si="374"/>
        <v>0</v>
      </c>
      <c r="C2156" s="1">
        <f t="shared" si="375"/>
        <v>0</v>
      </c>
      <c r="D2156" s="1">
        <f t="shared" si="376"/>
        <v>0</v>
      </c>
      <c r="E2156" s="1">
        <f t="shared" si="377"/>
        <v>0</v>
      </c>
      <c r="F2156" s="1" t="str">
        <f t="shared" ca="1" si="378"/>
        <v/>
      </c>
      <c r="G2156" s="1">
        <f t="shared" ca="1" si="379"/>
        <v>0</v>
      </c>
      <c r="H2156" s="1">
        <f ca="1">IF(AND(G2155&gt;0,G2156&gt;G2155,NOT(ISERROR(MATCH(G2155,D:D,0)))),H2155+1,H2155)</f>
        <v>0</v>
      </c>
      <c r="I2156" s="1">
        <f t="shared" ca="1" si="380"/>
        <v>0</v>
      </c>
      <c r="J2156" s="7" t="str">
        <f t="shared" ca="1" si="381"/>
        <v/>
      </c>
      <c r="K2156" s="1" t="str">
        <f ca="1">IF(J2156="Linea_para_MAIL_creada_por_LuXML",IF(ISERROR(MATCH(INDIRECT(ADDRESS(ROW()-G2156,7)),D:D,0)),J2156,INDIRECT(ADDRESS(MATCH(INDIRECT(ADDRESS(ROW()-G2156,7)),D:D,0),1))),J2156)</f>
        <v/>
      </c>
      <c r="L2156" s="7">
        <f t="shared" ca="1" si="382"/>
        <v>0</v>
      </c>
      <c r="M2156" s="7" t="str">
        <f t="shared" ca="1" si="383"/>
        <v/>
      </c>
      <c r="N2156" s="7">
        <f t="shared" ca="1" si="384"/>
        <v>0</v>
      </c>
      <c r="O2156" s="9" t="str">
        <f ca="1">IF(N2156&gt;-1,INDIRECT(ADDRESS(ROW(),13)),IF(N2156&lt;N2155,CONCATENATE("&lt;page-count count=",CHAR(34),1+LARGE(N:N,1)-LARGE(N:N,2),CHAR(34),"/&gt;"),INDIRECT(ADDRESS(ROW()-1,13))))</f>
        <v/>
      </c>
      <c r="P2156" s="1">
        <f>IF(ROW()&lt;$S$4+2,IF('XML a procesar'!A2155="",P2155,IF(MID('XML a procesar'!A2155,1,1)="&lt;",P2155,P2155+1)),P2155)</f>
        <v>1</v>
      </c>
    </row>
    <row r="2157" spans="1:16" x14ac:dyDescent="0.25">
      <c r="A2157" s="1" t="str">
        <f>IF('XML a procesar'!A2156&gt;0,'XML a procesar'!A2156,"")</f>
        <v/>
      </c>
      <c r="B2157" s="7">
        <f t="shared" si="374"/>
        <v>0</v>
      </c>
      <c r="C2157" s="1">
        <f t="shared" si="375"/>
        <v>0</v>
      </c>
      <c r="D2157" s="1">
        <f t="shared" si="376"/>
        <v>0</v>
      </c>
      <c r="E2157" s="1">
        <f t="shared" si="377"/>
        <v>0</v>
      </c>
      <c r="F2157" s="1" t="str">
        <f t="shared" ca="1" si="378"/>
        <v/>
      </c>
      <c r="G2157" s="1">
        <f t="shared" ca="1" si="379"/>
        <v>0</v>
      </c>
      <c r="H2157" s="1">
        <f ca="1">IF(AND(G2156&gt;0,G2157&gt;G2156,NOT(ISERROR(MATCH(G2156,D:D,0)))),H2156+1,H2156)</f>
        <v>0</v>
      </c>
      <c r="I2157" s="1">
        <f t="shared" ca="1" si="380"/>
        <v>0</v>
      </c>
      <c r="J2157" s="7" t="str">
        <f t="shared" ca="1" si="381"/>
        <v/>
      </c>
      <c r="K2157" s="1" t="str">
        <f ca="1">IF(J2157="Linea_para_MAIL_creada_por_LuXML",IF(ISERROR(MATCH(INDIRECT(ADDRESS(ROW()-G2157,7)),D:D,0)),J2157,INDIRECT(ADDRESS(MATCH(INDIRECT(ADDRESS(ROW()-G2157,7)),D:D,0),1))),J2157)</f>
        <v/>
      </c>
      <c r="L2157" s="7">
        <f t="shared" ca="1" si="382"/>
        <v>0</v>
      </c>
      <c r="M2157" s="7" t="str">
        <f t="shared" ca="1" si="383"/>
        <v/>
      </c>
      <c r="N2157" s="7">
        <f t="shared" ca="1" si="384"/>
        <v>0</v>
      </c>
      <c r="O2157" s="9" t="str">
        <f ca="1">IF(N2157&gt;-1,INDIRECT(ADDRESS(ROW(),13)),IF(N2157&lt;N2156,CONCATENATE("&lt;page-count count=",CHAR(34),1+LARGE(N:N,1)-LARGE(N:N,2),CHAR(34),"/&gt;"),INDIRECT(ADDRESS(ROW()-1,13))))</f>
        <v/>
      </c>
      <c r="P2157" s="1">
        <f>IF(ROW()&lt;$S$4+2,IF('XML a procesar'!A2156="",P2156,IF(MID('XML a procesar'!A2156,1,1)="&lt;",P2156,P2156+1)),P2156)</f>
        <v>1</v>
      </c>
    </row>
    <row r="2158" spans="1:16" x14ac:dyDescent="0.25">
      <c r="A2158" s="1" t="str">
        <f>IF('XML a procesar'!A2157&gt;0,'XML a procesar'!A2157,"")</f>
        <v/>
      </c>
      <c r="B2158" s="7">
        <f t="shared" si="374"/>
        <v>0</v>
      </c>
      <c r="C2158" s="1">
        <f t="shared" si="375"/>
        <v>0</v>
      </c>
      <c r="D2158" s="1">
        <f t="shared" si="376"/>
        <v>0</v>
      </c>
      <c r="E2158" s="1">
        <f t="shared" si="377"/>
        <v>0</v>
      </c>
      <c r="F2158" s="1" t="str">
        <f t="shared" ca="1" si="378"/>
        <v/>
      </c>
      <c r="G2158" s="1">
        <f t="shared" ca="1" si="379"/>
        <v>0</v>
      </c>
      <c r="H2158" s="1">
        <f ca="1">IF(AND(G2157&gt;0,G2158&gt;G2157,NOT(ISERROR(MATCH(G2157,D:D,0)))),H2157+1,H2157)</f>
        <v>0</v>
      </c>
      <c r="I2158" s="1">
        <f t="shared" ca="1" si="380"/>
        <v>0</v>
      </c>
      <c r="J2158" s="7" t="str">
        <f t="shared" ca="1" si="381"/>
        <v/>
      </c>
      <c r="K2158" s="1" t="str">
        <f ca="1">IF(J2158="Linea_para_MAIL_creada_por_LuXML",IF(ISERROR(MATCH(INDIRECT(ADDRESS(ROW()-G2158,7)),D:D,0)),J2158,INDIRECT(ADDRESS(MATCH(INDIRECT(ADDRESS(ROW()-G2158,7)),D:D,0),1))),J2158)</f>
        <v/>
      </c>
      <c r="L2158" s="7">
        <f t="shared" ca="1" si="382"/>
        <v>0</v>
      </c>
      <c r="M2158" s="7" t="str">
        <f t="shared" ca="1" si="383"/>
        <v/>
      </c>
      <c r="N2158" s="7">
        <f t="shared" ca="1" si="384"/>
        <v>0</v>
      </c>
      <c r="O2158" s="9" t="str">
        <f ca="1">IF(N2158&gt;-1,INDIRECT(ADDRESS(ROW(),13)),IF(N2158&lt;N2157,CONCATENATE("&lt;page-count count=",CHAR(34),1+LARGE(N:N,1)-LARGE(N:N,2),CHAR(34),"/&gt;"),INDIRECT(ADDRESS(ROW()-1,13))))</f>
        <v/>
      </c>
      <c r="P2158" s="1">
        <f>IF(ROW()&lt;$S$4+2,IF('XML a procesar'!A2157="",P2157,IF(MID('XML a procesar'!A2157,1,1)="&lt;",P2157,P2157+1)),P2157)</f>
        <v>1</v>
      </c>
    </row>
    <row r="2159" spans="1:16" x14ac:dyDescent="0.25">
      <c r="A2159" s="1" t="str">
        <f>IF('XML a procesar'!A2158&gt;0,'XML a procesar'!A2158,"")</f>
        <v/>
      </c>
      <c r="B2159" s="7">
        <f t="shared" si="374"/>
        <v>0</v>
      </c>
      <c r="C2159" s="1">
        <f t="shared" si="375"/>
        <v>0</v>
      </c>
      <c r="D2159" s="1">
        <f t="shared" si="376"/>
        <v>0</v>
      </c>
      <c r="E2159" s="1">
        <f t="shared" si="377"/>
        <v>0</v>
      </c>
      <c r="F2159" s="1" t="str">
        <f t="shared" ca="1" si="378"/>
        <v/>
      </c>
      <c r="G2159" s="1">
        <f t="shared" ca="1" si="379"/>
        <v>0</v>
      </c>
      <c r="H2159" s="1">
        <f ca="1">IF(AND(G2158&gt;0,G2159&gt;G2158,NOT(ISERROR(MATCH(G2158,D:D,0)))),H2158+1,H2158)</f>
        <v>0</v>
      </c>
      <c r="I2159" s="1">
        <f t="shared" ca="1" si="380"/>
        <v>0</v>
      </c>
      <c r="J2159" s="7" t="str">
        <f t="shared" ca="1" si="381"/>
        <v/>
      </c>
      <c r="K2159" s="1" t="str">
        <f ca="1">IF(J2159="Linea_para_MAIL_creada_por_LuXML",IF(ISERROR(MATCH(INDIRECT(ADDRESS(ROW()-G2159,7)),D:D,0)),J2159,INDIRECT(ADDRESS(MATCH(INDIRECT(ADDRESS(ROW()-G2159,7)),D:D,0),1))),J2159)</f>
        <v/>
      </c>
      <c r="L2159" s="7">
        <f t="shared" ca="1" si="382"/>
        <v>0</v>
      </c>
      <c r="M2159" s="7" t="str">
        <f t="shared" ca="1" si="383"/>
        <v/>
      </c>
      <c r="N2159" s="7">
        <f t="shared" ca="1" si="384"/>
        <v>0</v>
      </c>
      <c r="O2159" s="9" t="str">
        <f ca="1">IF(N2159&gt;-1,INDIRECT(ADDRESS(ROW(),13)),IF(N2159&lt;N2158,CONCATENATE("&lt;page-count count=",CHAR(34),1+LARGE(N:N,1)-LARGE(N:N,2),CHAR(34),"/&gt;"),INDIRECT(ADDRESS(ROW()-1,13))))</f>
        <v/>
      </c>
      <c r="P2159" s="1">
        <f>IF(ROW()&lt;$S$4+2,IF('XML a procesar'!A2158="",P2158,IF(MID('XML a procesar'!A2158,1,1)="&lt;",P2158,P2158+1)),P2158)</f>
        <v>1</v>
      </c>
    </row>
    <row r="2160" spans="1:16" x14ac:dyDescent="0.25">
      <c r="A2160" s="1" t="str">
        <f>IF('XML a procesar'!A2159&gt;0,'XML a procesar'!A2159,"")</f>
        <v/>
      </c>
      <c r="B2160" s="7">
        <f t="shared" si="374"/>
        <v>0</v>
      </c>
      <c r="C2160" s="1">
        <f t="shared" si="375"/>
        <v>0</v>
      </c>
      <c r="D2160" s="1">
        <f t="shared" si="376"/>
        <v>0</v>
      </c>
      <c r="E2160" s="1">
        <f t="shared" si="377"/>
        <v>0</v>
      </c>
      <c r="F2160" s="1" t="str">
        <f t="shared" ca="1" si="378"/>
        <v/>
      </c>
      <c r="G2160" s="1">
        <f t="shared" ca="1" si="379"/>
        <v>0</v>
      </c>
      <c r="H2160" s="1">
        <f ca="1">IF(AND(G2159&gt;0,G2160&gt;G2159,NOT(ISERROR(MATCH(G2159,D:D,0)))),H2159+1,H2159)</f>
        <v>0</v>
      </c>
      <c r="I2160" s="1">
        <f t="shared" ca="1" si="380"/>
        <v>0</v>
      </c>
      <c r="J2160" s="7" t="str">
        <f t="shared" ca="1" si="381"/>
        <v/>
      </c>
      <c r="K2160" s="1" t="str">
        <f ca="1">IF(J2160="Linea_para_MAIL_creada_por_LuXML",IF(ISERROR(MATCH(INDIRECT(ADDRESS(ROW()-G2160,7)),D:D,0)),J2160,INDIRECT(ADDRESS(MATCH(INDIRECT(ADDRESS(ROW()-G2160,7)),D:D,0),1))),J2160)</f>
        <v/>
      </c>
      <c r="L2160" s="7">
        <f t="shared" ca="1" si="382"/>
        <v>0</v>
      </c>
      <c r="M2160" s="7" t="str">
        <f t="shared" ca="1" si="383"/>
        <v/>
      </c>
      <c r="N2160" s="7">
        <f t="shared" ca="1" si="384"/>
        <v>0</v>
      </c>
      <c r="O2160" s="9" t="str">
        <f ca="1">IF(N2160&gt;-1,INDIRECT(ADDRESS(ROW(),13)),IF(N2160&lt;N2159,CONCATENATE("&lt;page-count count=",CHAR(34),1+LARGE(N:N,1)-LARGE(N:N,2),CHAR(34),"/&gt;"),INDIRECT(ADDRESS(ROW()-1,13))))</f>
        <v/>
      </c>
      <c r="P2160" s="1">
        <f>IF(ROW()&lt;$S$4+2,IF('XML a procesar'!A2159="",P2159,IF(MID('XML a procesar'!A2159,1,1)="&lt;",P2159,P2159+1)),P2159)</f>
        <v>1</v>
      </c>
    </row>
    <row r="2161" spans="1:16" x14ac:dyDescent="0.25">
      <c r="A2161" s="1" t="str">
        <f>IF('XML a procesar'!A2160&gt;0,'XML a procesar'!A2160,"")</f>
        <v/>
      </c>
      <c r="B2161" s="7">
        <f t="shared" si="374"/>
        <v>0</v>
      </c>
      <c r="C2161" s="1">
        <f t="shared" si="375"/>
        <v>0</v>
      </c>
      <c r="D2161" s="1">
        <f t="shared" si="376"/>
        <v>0</v>
      </c>
      <c r="E2161" s="1">
        <f t="shared" si="377"/>
        <v>0</v>
      </c>
      <c r="F2161" s="1" t="str">
        <f t="shared" ca="1" si="378"/>
        <v/>
      </c>
      <c r="G2161" s="1">
        <f t="shared" ca="1" si="379"/>
        <v>0</v>
      </c>
      <c r="H2161" s="1">
        <f ca="1">IF(AND(G2160&gt;0,G2161&gt;G2160,NOT(ISERROR(MATCH(G2160,D:D,0)))),H2160+1,H2160)</f>
        <v>0</v>
      </c>
      <c r="I2161" s="1">
        <f t="shared" ca="1" si="380"/>
        <v>0</v>
      </c>
      <c r="J2161" s="7" t="str">
        <f t="shared" ca="1" si="381"/>
        <v/>
      </c>
      <c r="K2161" s="1" t="str">
        <f ca="1">IF(J2161="Linea_para_MAIL_creada_por_LuXML",IF(ISERROR(MATCH(INDIRECT(ADDRESS(ROW()-G2161,7)),D:D,0)),J2161,INDIRECT(ADDRESS(MATCH(INDIRECT(ADDRESS(ROW()-G2161,7)),D:D,0),1))),J2161)</f>
        <v/>
      </c>
      <c r="L2161" s="7">
        <f t="shared" ca="1" si="382"/>
        <v>0</v>
      </c>
      <c r="M2161" s="7" t="str">
        <f t="shared" ca="1" si="383"/>
        <v/>
      </c>
      <c r="N2161" s="7">
        <f t="shared" ca="1" si="384"/>
        <v>0</v>
      </c>
      <c r="O2161" s="9" t="str">
        <f ca="1">IF(N2161&gt;-1,INDIRECT(ADDRESS(ROW(),13)),IF(N2161&lt;N2160,CONCATENATE("&lt;page-count count=",CHAR(34),1+LARGE(N:N,1)-LARGE(N:N,2),CHAR(34),"/&gt;"),INDIRECT(ADDRESS(ROW()-1,13))))</f>
        <v/>
      </c>
      <c r="P2161" s="1">
        <f>IF(ROW()&lt;$S$4+2,IF('XML a procesar'!A2160="",P2160,IF(MID('XML a procesar'!A2160,1,1)="&lt;",P2160,P2160+1)),P2160)</f>
        <v>1</v>
      </c>
    </row>
    <row r="2162" spans="1:16" x14ac:dyDescent="0.25">
      <c r="A2162" s="1" t="str">
        <f>IF('XML a procesar'!A2161&gt;0,'XML a procesar'!A2161,"")</f>
        <v/>
      </c>
      <c r="B2162" s="7">
        <f t="shared" si="374"/>
        <v>0</v>
      </c>
      <c r="C2162" s="1">
        <f t="shared" si="375"/>
        <v>0</v>
      </c>
      <c r="D2162" s="1">
        <f t="shared" si="376"/>
        <v>0</v>
      </c>
      <c r="E2162" s="1">
        <f t="shared" si="377"/>
        <v>0</v>
      </c>
      <c r="F2162" s="1" t="str">
        <f t="shared" ca="1" si="378"/>
        <v/>
      </c>
      <c r="G2162" s="1">
        <f t="shared" ca="1" si="379"/>
        <v>0</v>
      </c>
      <c r="H2162" s="1">
        <f ca="1">IF(AND(G2161&gt;0,G2162&gt;G2161,NOT(ISERROR(MATCH(G2161,D:D,0)))),H2161+1,H2161)</f>
        <v>0</v>
      </c>
      <c r="I2162" s="1">
        <f t="shared" ca="1" si="380"/>
        <v>0</v>
      </c>
      <c r="J2162" s="7" t="str">
        <f t="shared" ca="1" si="381"/>
        <v/>
      </c>
      <c r="K2162" s="1" t="str">
        <f ca="1">IF(J2162="Linea_para_MAIL_creada_por_LuXML",IF(ISERROR(MATCH(INDIRECT(ADDRESS(ROW()-G2162,7)),D:D,0)),J2162,INDIRECT(ADDRESS(MATCH(INDIRECT(ADDRESS(ROW()-G2162,7)),D:D,0),1))),J2162)</f>
        <v/>
      </c>
      <c r="L2162" s="7">
        <f t="shared" ca="1" si="382"/>
        <v>0</v>
      </c>
      <c r="M2162" s="7" t="str">
        <f t="shared" ca="1" si="383"/>
        <v/>
      </c>
      <c r="N2162" s="7">
        <f t="shared" ca="1" si="384"/>
        <v>0</v>
      </c>
      <c r="O2162" s="9" t="str">
        <f ca="1">IF(N2162&gt;-1,INDIRECT(ADDRESS(ROW(),13)),IF(N2162&lt;N2161,CONCATENATE("&lt;page-count count=",CHAR(34),1+LARGE(N:N,1)-LARGE(N:N,2),CHAR(34),"/&gt;"),INDIRECT(ADDRESS(ROW()-1,13))))</f>
        <v/>
      </c>
      <c r="P2162" s="1">
        <f>IF(ROW()&lt;$S$4+2,IF('XML a procesar'!A2161="",P2161,IF(MID('XML a procesar'!A2161,1,1)="&lt;",P2161,P2161+1)),P2161)</f>
        <v>1</v>
      </c>
    </row>
    <row r="2163" spans="1:16" x14ac:dyDescent="0.25">
      <c r="A2163" s="1" t="str">
        <f>IF('XML a procesar'!A2162&gt;0,'XML a procesar'!A2162,"")</f>
        <v/>
      </c>
      <c r="B2163" s="7">
        <f t="shared" si="374"/>
        <v>0</v>
      </c>
      <c r="C2163" s="1">
        <f t="shared" si="375"/>
        <v>0</v>
      </c>
      <c r="D2163" s="1">
        <f t="shared" si="376"/>
        <v>0</v>
      </c>
      <c r="E2163" s="1">
        <f t="shared" si="377"/>
        <v>0</v>
      </c>
      <c r="F2163" s="1" t="str">
        <f t="shared" ca="1" si="378"/>
        <v/>
      </c>
      <c r="G2163" s="1">
        <f t="shared" ca="1" si="379"/>
        <v>0</v>
      </c>
      <c r="H2163" s="1">
        <f ca="1">IF(AND(G2162&gt;0,G2163&gt;G2162,NOT(ISERROR(MATCH(G2162,D:D,0)))),H2162+1,H2162)</f>
        <v>0</v>
      </c>
      <c r="I2163" s="1">
        <f t="shared" ca="1" si="380"/>
        <v>0</v>
      </c>
      <c r="J2163" s="7" t="str">
        <f t="shared" ca="1" si="381"/>
        <v/>
      </c>
      <c r="K2163" s="1" t="str">
        <f ca="1">IF(J2163="Linea_para_MAIL_creada_por_LuXML",IF(ISERROR(MATCH(INDIRECT(ADDRESS(ROW()-G2163,7)),D:D,0)),J2163,INDIRECT(ADDRESS(MATCH(INDIRECT(ADDRESS(ROW()-G2163,7)),D:D,0),1))),J2163)</f>
        <v/>
      </c>
      <c r="L2163" s="7">
        <f t="shared" ca="1" si="382"/>
        <v>0</v>
      </c>
      <c r="M2163" s="7" t="str">
        <f t="shared" ca="1" si="383"/>
        <v/>
      </c>
      <c r="N2163" s="7">
        <f t="shared" ca="1" si="384"/>
        <v>0</v>
      </c>
      <c r="O2163" s="9" t="str">
        <f ca="1">IF(N2163&gt;-1,INDIRECT(ADDRESS(ROW(),13)),IF(N2163&lt;N2162,CONCATENATE("&lt;page-count count=",CHAR(34),1+LARGE(N:N,1)-LARGE(N:N,2),CHAR(34),"/&gt;"),INDIRECT(ADDRESS(ROW()-1,13))))</f>
        <v/>
      </c>
      <c r="P2163" s="1">
        <f>IF(ROW()&lt;$S$4+2,IF('XML a procesar'!A2162="",P2162,IF(MID('XML a procesar'!A2162,1,1)="&lt;",P2162,P2162+1)),P2162)</f>
        <v>1</v>
      </c>
    </row>
    <row r="2164" spans="1:16" x14ac:dyDescent="0.25">
      <c r="A2164" s="1" t="str">
        <f>IF('XML a procesar'!A2163&gt;0,'XML a procesar'!A2163,"")</f>
        <v/>
      </c>
      <c r="B2164" s="7">
        <f t="shared" si="374"/>
        <v>0</v>
      </c>
      <c r="C2164" s="1">
        <f t="shared" si="375"/>
        <v>0</v>
      </c>
      <c r="D2164" s="1">
        <f t="shared" si="376"/>
        <v>0</v>
      </c>
      <c r="E2164" s="1">
        <f t="shared" si="377"/>
        <v>0</v>
      </c>
      <c r="F2164" s="1" t="str">
        <f t="shared" ca="1" si="378"/>
        <v/>
      </c>
      <c r="G2164" s="1">
        <f t="shared" ca="1" si="379"/>
        <v>0</v>
      </c>
      <c r="H2164" s="1">
        <f ca="1">IF(AND(G2163&gt;0,G2164&gt;G2163,NOT(ISERROR(MATCH(G2163,D:D,0)))),H2163+1,H2163)</f>
        <v>0</v>
      </c>
      <c r="I2164" s="1">
        <f t="shared" ca="1" si="380"/>
        <v>0</v>
      </c>
      <c r="J2164" s="7" t="str">
        <f t="shared" ca="1" si="381"/>
        <v/>
      </c>
      <c r="K2164" s="1" t="str">
        <f ca="1">IF(J2164="Linea_para_MAIL_creada_por_LuXML",IF(ISERROR(MATCH(INDIRECT(ADDRESS(ROW()-G2164,7)),D:D,0)),J2164,INDIRECT(ADDRESS(MATCH(INDIRECT(ADDRESS(ROW()-G2164,7)),D:D,0),1))),J2164)</f>
        <v/>
      </c>
      <c r="L2164" s="7">
        <f t="shared" ca="1" si="382"/>
        <v>0</v>
      </c>
      <c r="M2164" s="7" t="str">
        <f t="shared" ca="1" si="383"/>
        <v/>
      </c>
      <c r="N2164" s="7">
        <f t="shared" ca="1" si="384"/>
        <v>0</v>
      </c>
      <c r="O2164" s="9" t="str">
        <f ca="1">IF(N2164&gt;-1,INDIRECT(ADDRESS(ROW(),13)),IF(N2164&lt;N2163,CONCATENATE("&lt;page-count count=",CHAR(34),1+LARGE(N:N,1)-LARGE(N:N,2),CHAR(34),"/&gt;"),INDIRECT(ADDRESS(ROW()-1,13))))</f>
        <v/>
      </c>
      <c r="P2164" s="1">
        <f>IF(ROW()&lt;$S$4+2,IF('XML a procesar'!A2163="",P2163,IF(MID('XML a procesar'!A2163,1,1)="&lt;",P2163,P2163+1)),P2163)</f>
        <v>1</v>
      </c>
    </row>
    <row r="2165" spans="1:16" x14ac:dyDescent="0.25">
      <c r="A2165" s="1" t="str">
        <f>IF('XML a procesar'!A2164&gt;0,'XML a procesar'!A2164,"")</f>
        <v/>
      </c>
      <c r="B2165" s="7">
        <f t="shared" si="374"/>
        <v>0</v>
      </c>
      <c r="C2165" s="1">
        <f t="shared" si="375"/>
        <v>0</v>
      </c>
      <c r="D2165" s="1">
        <f t="shared" si="376"/>
        <v>0</v>
      </c>
      <c r="E2165" s="1">
        <f t="shared" si="377"/>
        <v>0</v>
      </c>
      <c r="F2165" s="1" t="str">
        <f t="shared" ca="1" si="378"/>
        <v/>
      </c>
      <c r="G2165" s="1">
        <f t="shared" ca="1" si="379"/>
        <v>0</v>
      </c>
      <c r="H2165" s="1">
        <f ca="1">IF(AND(G2164&gt;0,G2165&gt;G2164,NOT(ISERROR(MATCH(G2164,D:D,0)))),H2164+1,H2164)</f>
        <v>0</v>
      </c>
      <c r="I2165" s="1">
        <f t="shared" ca="1" si="380"/>
        <v>0</v>
      </c>
      <c r="J2165" s="7" t="str">
        <f t="shared" ca="1" si="381"/>
        <v/>
      </c>
      <c r="K2165" s="1" t="str">
        <f ca="1">IF(J2165="Linea_para_MAIL_creada_por_LuXML",IF(ISERROR(MATCH(INDIRECT(ADDRESS(ROW()-G2165,7)),D:D,0)),J2165,INDIRECT(ADDRESS(MATCH(INDIRECT(ADDRESS(ROW()-G2165,7)),D:D,0),1))),J2165)</f>
        <v/>
      </c>
      <c r="L2165" s="7">
        <f t="shared" ca="1" si="382"/>
        <v>0</v>
      </c>
      <c r="M2165" s="7" t="str">
        <f t="shared" ca="1" si="383"/>
        <v/>
      </c>
      <c r="N2165" s="7">
        <f t="shared" ca="1" si="384"/>
        <v>0</v>
      </c>
      <c r="O2165" s="9" t="str">
        <f ca="1">IF(N2165&gt;-1,INDIRECT(ADDRESS(ROW(),13)),IF(N2165&lt;N2164,CONCATENATE("&lt;page-count count=",CHAR(34),1+LARGE(N:N,1)-LARGE(N:N,2),CHAR(34),"/&gt;"),INDIRECT(ADDRESS(ROW()-1,13))))</f>
        <v/>
      </c>
      <c r="P2165" s="1">
        <f>IF(ROW()&lt;$S$4+2,IF('XML a procesar'!A2164="",P2164,IF(MID('XML a procesar'!A2164,1,1)="&lt;",P2164,P2164+1)),P2164)</f>
        <v>1</v>
      </c>
    </row>
    <row r="2166" spans="1:16" x14ac:dyDescent="0.25">
      <c r="A2166" s="1" t="str">
        <f>IF('XML a procesar'!A2165&gt;0,'XML a procesar'!A2165,"")</f>
        <v/>
      </c>
      <c r="B2166" s="7">
        <f t="shared" si="374"/>
        <v>0</v>
      </c>
      <c r="C2166" s="1">
        <f t="shared" si="375"/>
        <v>0</v>
      </c>
      <c r="D2166" s="1">
        <f t="shared" si="376"/>
        <v>0</v>
      </c>
      <c r="E2166" s="1">
        <f t="shared" si="377"/>
        <v>0</v>
      </c>
      <c r="F2166" s="1" t="str">
        <f t="shared" ca="1" si="378"/>
        <v/>
      </c>
      <c r="G2166" s="1">
        <f t="shared" ca="1" si="379"/>
        <v>0</v>
      </c>
      <c r="H2166" s="1">
        <f ca="1">IF(AND(G2165&gt;0,G2166&gt;G2165,NOT(ISERROR(MATCH(G2165,D:D,0)))),H2165+1,H2165)</f>
        <v>0</v>
      </c>
      <c r="I2166" s="1">
        <f t="shared" ca="1" si="380"/>
        <v>0</v>
      </c>
      <c r="J2166" s="7" t="str">
        <f t="shared" ca="1" si="381"/>
        <v/>
      </c>
      <c r="K2166" s="1" t="str">
        <f ca="1">IF(J2166="Linea_para_MAIL_creada_por_LuXML",IF(ISERROR(MATCH(INDIRECT(ADDRESS(ROW()-G2166,7)),D:D,0)),J2166,INDIRECT(ADDRESS(MATCH(INDIRECT(ADDRESS(ROW()-G2166,7)),D:D,0),1))),J2166)</f>
        <v/>
      </c>
      <c r="L2166" s="7">
        <f t="shared" ca="1" si="382"/>
        <v>0</v>
      </c>
      <c r="M2166" s="7" t="str">
        <f t="shared" ca="1" si="383"/>
        <v/>
      </c>
      <c r="N2166" s="7">
        <f t="shared" ca="1" si="384"/>
        <v>0</v>
      </c>
      <c r="O2166" s="9" t="str">
        <f ca="1">IF(N2166&gt;-1,INDIRECT(ADDRESS(ROW(),13)),IF(N2166&lt;N2165,CONCATENATE("&lt;page-count count=",CHAR(34),1+LARGE(N:N,1)-LARGE(N:N,2),CHAR(34),"/&gt;"),INDIRECT(ADDRESS(ROW()-1,13))))</f>
        <v/>
      </c>
      <c r="P2166" s="1">
        <f>IF(ROW()&lt;$S$4+2,IF('XML a procesar'!A2165="",P2165,IF(MID('XML a procesar'!A2165,1,1)="&lt;",P2165,P2165+1)),P2165)</f>
        <v>1</v>
      </c>
    </row>
    <row r="2167" spans="1:16" x14ac:dyDescent="0.25">
      <c r="A2167" s="1" t="str">
        <f>IF('XML a procesar'!A2166&gt;0,'XML a procesar'!A2166,"")</f>
        <v/>
      </c>
      <c r="B2167" s="7">
        <f t="shared" si="374"/>
        <v>0</v>
      </c>
      <c r="C2167" s="1">
        <f t="shared" si="375"/>
        <v>0</v>
      </c>
      <c r="D2167" s="1">
        <f t="shared" si="376"/>
        <v>0</v>
      </c>
      <c r="E2167" s="1">
        <f t="shared" si="377"/>
        <v>0</v>
      </c>
      <c r="F2167" s="1" t="str">
        <f t="shared" ca="1" si="378"/>
        <v/>
      </c>
      <c r="G2167" s="1">
        <f t="shared" ca="1" si="379"/>
        <v>0</v>
      </c>
      <c r="H2167" s="1">
        <f ca="1">IF(AND(G2166&gt;0,G2167&gt;G2166,NOT(ISERROR(MATCH(G2166,D:D,0)))),H2166+1,H2166)</f>
        <v>0</v>
      </c>
      <c r="I2167" s="1">
        <f t="shared" ca="1" si="380"/>
        <v>0</v>
      </c>
      <c r="J2167" s="7" t="str">
        <f t="shared" ca="1" si="381"/>
        <v/>
      </c>
      <c r="K2167" s="1" t="str">
        <f ca="1">IF(J2167="Linea_para_MAIL_creada_por_LuXML",IF(ISERROR(MATCH(INDIRECT(ADDRESS(ROW()-G2167,7)),D:D,0)),J2167,INDIRECT(ADDRESS(MATCH(INDIRECT(ADDRESS(ROW()-G2167,7)),D:D,0),1))),J2167)</f>
        <v/>
      </c>
      <c r="L2167" s="7">
        <f t="shared" ca="1" si="382"/>
        <v>0</v>
      </c>
      <c r="M2167" s="7" t="str">
        <f t="shared" ca="1" si="383"/>
        <v/>
      </c>
      <c r="N2167" s="7">
        <f t="shared" ca="1" si="384"/>
        <v>0</v>
      </c>
      <c r="O2167" s="9" t="str">
        <f ca="1">IF(N2167&gt;-1,INDIRECT(ADDRESS(ROW(),13)),IF(N2167&lt;N2166,CONCATENATE("&lt;page-count count=",CHAR(34),1+LARGE(N:N,1)-LARGE(N:N,2),CHAR(34),"/&gt;"),INDIRECT(ADDRESS(ROW()-1,13))))</f>
        <v/>
      </c>
      <c r="P2167" s="1">
        <f>IF(ROW()&lt;$S$4+2,IF('XML a procesar'!A2166="",P2166,IF(MID('XML a procesar'!A2166,1,1)="&lt;",P2166,P2166+1)),P2166)</f>
        <v>1</v>
      </c>
    </row>
    <row r="2168" spans="1:16" x14ac:dyDescent="0.25">
      <c r="A2168" s="1" t="str">
        <f>IF('XML a procesar'!A2167&gt;0,'XML a procesar'!A2167,"")</f>
        <v/>
      </c>
      <c r="B2168" s="7">
        <f t="shared" si="374"/>
        <v>0</v>
      </c>
      <c r="C2168" s="1">
        <f t="shared" si="375"/>
        <v>0</v>
      </c>
      <c r="D2168" s="1">
        <f t="shared" si="376"/>
        <v>0</v>
      </c>
      <c r="E2168" s="1">
        <f t="shared" si="377"/>
        <v>0</v>
      </c>
      <c r="F2168" s="1" t="str">
        <f t="shared" ca="1" si="378"/>
        <v/>
      </c>
      <c r="G2168" s="1">
        <f t="shared" ca="1" si="379"/>
        <v>0</v>
      </c>
      <c r="H2168" s="1">
        <f ca="1">IF(AND(G2167&gt;0,G2168&gt;G2167,NOT(ISERROR(MATCH(G2167,D:D,0)))),H2167+1,H2167)</f>
        <v>0</v>
      </c>
      <c r="I2168" s="1">
        <f t="shared" ca="1" si="380"/>
        <v>0</v>
      </c>
      <c r="J2168" s="7" t="str">
        <f t="shared" ca="1" si="381"/>
        <v/>
      </c>
      <c r="K2168" s="1" t="str">
        <f ca="1">IF(J2168="Linea_para_MAIL_creada_por_LuXML",IF(ISERROR(MATCH(INDIRECT(ADDRESS(ROW()-G2168,7)),D:D,0)),J2168,INDIRECT(ADDRESS(MATCH(INDIRECT(ADDRESS(ROW()-G2168,7)),D:D,0),1))),J2168)</f>
        <v/>
      </c>
      <c r="L2168" s="7">
        <f t="shared" ca="1" si="382"/>
        <v>0</v>
      </c>
      <c r="M2168" s="7" t="str">
        <f t="shared" ca="1" si="383"/>
        <v/>
      </c>
      <c r="N2168" s="7">
        <f t="shared" ca="1" si="384"/>
        <v>0</v>
      </c>
      <c r="O2168" s="9" t="str">
        <f ca="1">IF(N2168&gt;-1,INDIRECT(ADDRESS(ROW(),13)),IF(N2168&lt;N2167,CONCATENATE("&lt;page-count count=",CHAR(34),1+LARGE(N:N,1)-LARGE(N:N,2),CHAR(34),"/&gt;"),INDIRECT(ADDRESS(ROW()-1,13))))</f>
        <v/>
      </c>
      <c r="P2168" s="1">
        <f>IF(ROW()&lt;$S$4+2,IF('XML a procesar'!A2167="",P2167,IF(MID('XML a procesar'!A2167,1,1)="&lt;",P2167,P2167+1)),P2167)</f>
        <v>1</v>
      </c>
    </row>
    <row r="2169" spans="1:16" x14ac:dyDescent="0.25">
      <c r="A2169" s="1" t="str">
        <f>IF('XML a procesar'!A2168&gt;0,'XML a procesar'!A2168,"")</f>
        <v/>
      </c>
      <c r="B2169" s="7">
        <f t="shared" si="374"/>
        <v>0</v>
      </c>
      <c r="C2169" s="1">
        <f t="shared" si="375"/>
        <v>0</v>
      </c>
      <c r="D2169" s="1">
        <f t="shared" si="376"/>
        <v>0</v>
      </c>
      <c r="E2169" s="1">
        <f t="shared" si="377"/>
        <v>0</v>
      </c>
      <c r="F2169" s="1" t="str">
        <f t="shared" ca="1" si="378"/>
        <v/>
      </c>
      <c r="G2169" s="1">
        <f t="shared" ca="1" si="379"/>
        <v>0</v>
      </c>
      <c r="H2169" s="1">
        <f ca="1">IF(AND(G2168&gt;0,G2169&gt;G2168,NOT(ISERROR(MATCH(G2168,D:D,0)))),H2168+1,H2168)</f>
        <v>0</v>
      </c>
      <c r="I2169" s="1">
        <f t="shared" ca="1" si="380"/>
        <v>0</v>
      </c>
      <c r="J2169" s="7" t="str">
        <f t="shared" ca="1" si="381"/>
        <v/>
      </c>
      <c r="K2169" s="1" t="str">
        <f ca="1">IF(J2169="Linea_para_MAIL_creada_por_LuXML",IF(ISERROR(MATCH(INDIRECT(ADDRESS(ROW()-G2169,7)),D:D,0)),J2169,INDIRECT(ADDRESS(MATCH(INDIRECT(ADDRESS(ROW()-G2169,7)),D:D,0),1))),J2169)</f>
        <v/>
      </c>
      <c r="L2169" s="7">
        <f t="shared" ca="1" si="382"/>
        <v>0</v>
      </c>
      <c r="M2169" s="7" t="str">
        <f t="shared" ca="1" si="383"/>
        <v/>
      </c>
      <c r="N2169" s="7">
        <f t="shared" ca="1" si="384"/>
        <v>0</v>
      </c>
      <c r="O2169" s="9" t="str">
        <f ca="1">IF(N2169&gt;-1,INDIRECT(ADDRESS(ROW(),13)),IF(N2169&lt;N2168,CONCATENATE("&lt;page-count count=",CHAR(34),1+LARGE(N:N,1)-LARGE(N:N,2),CHAR(34),"/&gt;"),INDIRECT(ADDRESS(ROW()-1,13))))</f>
        <v/>
      </c>
      <c r="P2169" s="1">
        <f>IF(ROW()&lt;$S$4+2,IF('XML a procesar'!A2168="",P2168,IF(MID('XML a procesar'!A2168,1,1)="&lt;",P2168,P2168+1)),P2168)</f>
        <v>1</v>
      </c>
    </row>
    <row r="2170" spans="1:16" x14ac:dyDescent="0.25">
      <c r="A2170" s="1" t="str">
        <f>IF('XML a procesar'!A2169&gt;0,'XML a procesar'!A2169,"")</f>
        <v/>
      </c>
      <c r="B2170" s="7">
        <f t="shared" si="374"/>
        <v>0</v>
      </c>
      <c r="C2170" s="1">
        <f t="shared" si="375"/>
        <v>0</v>
      </c>
      <c r="D2170" s="1">
        <f t="shared" si="376"/>
        <v>0</v>
      </c>
      <c r="E2170" s="1">
        <f t="shared" si="377"/>
        <v>0</v>
      </c>
      <c r="F2170" s="1" t="str">
        <f t="shared" ca="1" si="378"/>
        <v/>
      </c>
      <c r="G2170" s="1">
        <f t="shared" ca="1" si="379"/>
        <v>0</v>
      </c>
      <c r="H2170" s="1">
        <f ca="1">IF(AND(G2169&gt;0,G2170&gt;G2169,NOT(ISERROR(MATCH(G2169,D:D,0)))),H2169+1,H2169)</f>
        <v>0</v>
      </c>
      <c r="I2170" s="1">
        <f t="shared" ca="1" si="380"/>
        <v>0</v>
      </c>
      <c r="J2170" s="7" t="str">
        <f t="shared" ca="1" si="381"/>
        <v/>
      </c>
      <c r="K2170" s="1" t="str">
        <f ca="1">IF(J2170="Linea_para_MAIL_creada_por_LuXML",IF(ISERROR(MATCH(INDIRECT(ADDRESS(ROW()-G2170,7)),D:D,0)),J2170,INDIRECT(ADDRESS(MATCH(INDIRECT(ADDRESS(ROW()-G2170,7)),D:D,0),1))),J2170)</f>
        <v/>
      </c>
      <c r="L2170" s="7">
        <f t="shared" ca="1" si="382"/>
        <v>0</v>
      </c>
      <c r="M2170" s="7" t="str">
        <f t="shared" ca="1" si="383"/>
        <v/>
      </c>
      <c r="N2170" s="7">
        <f t="shared" ca="1" si="384"/>
        <v>0</v>
      </c>
      <c r="O2170" s="9" t="str">
        <f ca="1">IF(N2170&gt;-1,INDIRECT(ADDRESS(ROW(),13)),IF(N2170&lt;N2169,CONCATENATE("&lt;page-count count=",CHAR(34),1+LARGE(N:N,1)-LARGE(N:N,2),CHAR(34),"/&gt;"),INDIRECT(ADDRESS(ROW()-1,13))))</f>
        <v/>
      </c>
      <c r="P2170" s="1">
        <f>IF(ROW()&lt;$S$4+2,IF('XML a procesar'!A2169="",P2169,IF(MID('XML a procesar'!A2169,1,1)="&lt;",P2169,P2169+1)),P2169)</f>
        <v>1</v>
      </c>
    </row>
    <row r="2171" spans="1:16" x14ac:dyDescent="0.25">
      <c r="A2171" s="1" t="str">
        <f>IF('XML a procesar'!A2170&gt;0,'XML a procesar'!A2170,"")</f>
        <v/>
      </c>
      <c r="B2171" s="7">
        <f t="shared" si="374"/>
        <v>0</v>
      </c>
      <c r="C2171" s="1">
        <f t="shared" si="375"/>
        <v>0</v>
      </c>
      <c r="D2171" s="1">
        <f t="shared" si="376"/>
        <v>0</v>
      </c>
      <c r="E2171" s="1">
        <f t="shared" si="377"/>
        <v>0</v>
      </c>
      <c r="F2171" s="1" t="str">
        <f t="shared" ca="1" si="378"/>
        <v/>
      </c>
      <c r="G2171" s="1">
        <f t="shared" ca="1" si="379"/>
        <v>0</v>
      </c>
      <c r="H2171" s="1">
        <f ca="1">IF(AND(G2170&gt;0,G2171&gt;G2170,NOT(ISERROR(MATCH(G2170,D:D,0)))),H2170+1,H2170)</f>
        <v>0</v>
      </c>
      <c r="I2171" s="1">
        <f t="shared" ca="1" si="380"/>
        <v>0</v>
      </c>
      <c r="J2171" s="7" t="str">
        <f t="shared" ca="1" si="381"/>
        <v/>
      </c>
      <c r="K2171" s="1" t="str">
        <f ca="1">IF(J2171="Linea_para_MAIL_creada_por_LuXML",IF(ISERROR(MATCH(INDIRECT(ADDRESS(ROW()-G2171,7)),D:D,0)),J2171,INDIRECT(ADDRESS(MATCH(INDIRECT(ADDRESS(ROW()-G2171,7)),D:D,0),1))),J2171)</f>
        <v/>
      </c>
      <c r="L2171" s="7">
        <f t="shared" ca="1" si="382"/>
        <v>0</v>
      </c>
      <c r="M2171" s="7" t="str">
        <f t="shared" ca="1" si="383"/>
        <v/>
      </c>
      <c r="N2171" s="7">
        <f t="shared" ca="1" si="384"/>
        <v>0</v>
      </c>
      <c r="O2171" s="9" t="str">
        <f ca="1">IF(N2171&gt;-1,INDIRECT(ADDRESS(ROW(),13)),IF(N2171&lt;N2170,CONCATENATE("&lt;page-count count=",CHAR(34),1+LARGE(N:N,1)-LARGE(N:N,2),CHAR(34),"/&gt;"),INDIRECT(ADDRESS(ROW()-1,13))))</f>
        <v/>
      </c>
      <c r="P2171" s="1">
        <f>IF(ROW()&lt;$S$4+2,IF('XML a procesar'!A2170="",P2170,IF(MID('XML a procesar'!A2170,1,1)="&lt;",P2170,P2170+1)),P2170)</f>
        <v>1</v>
      </c>
    </row>
    <row r="2172" spans="1:16" x14ac:dyDescent="0.25">
      <c r="A2172" s="1" t="str">
        <f>IF('XML a procesar'!A2171&gt;0,'XML a procesar'!A2171,"")</f>
        <v/>
      </c>
      <c r="B2172" s="7">
        <f t="shared" si="374"/>
        <v>0</v>
      </c>
      <c r="C2172" s="1">
        <f t="shared" si="375"/>
        <v>0</v>
      </c>
      <c r="D2172" s="1">
        <f t="shared" si="376"/>
        <v>0</v>
      </c>
      <c r="E2172" s="1">
        <f t="shared" si="377"/>
        <v>0</v>
      </c>
      <c r="F2172" s="1" t="str">
        <f t="shared" ca="1" si="378"/>
        <v/>
      </c>
      <c r="G2172" s="1">
        <f t="shared" ca="1" si="379"/>
        <v>0</v>
      </c>
      <c r="H2172" s="1">
        <f ca="1">IF(AND(G2171&gt;0,G2172&gt;G2171,NOT(ISERROR(MATCH(G2171,D:D,0)))),H2171+1,H2171)</f>
        <v>0</v>
      </c>
      <c r="I2172" s="1">
        <f t="shared" ca="1" si="380"/>
        <v>0</v>
      </c>
      <c r="J2172" s="7" t="str">
        <f t="shared" ca="1" si="381"/>
        <v/>
      </c>
      <c r="K2172" s="1" t="str">
        <f ca="1">IF(J2172="Linea_para_MAIL_creada_por_LuXML",IF(ISERROR(MATCH(INDIRECT(ADDRESS(ROW()-G2172,7)),D:D,0)),J2172,INDIRECT(ADDRESS(MATCH(INDIRECT(ADDRESS(ROW()-G2172,7)),D:D,0),1))),J2172)</f>
        <v/>
      </c>
      <c r="L2172" s="7">
        <f t="shared" ca="1" si="382"/>
        <v>0</v>
      </c>
      <c r="M2172" s="7" t="str">
        <f t="shared" ca="1" si="383"/>
        <v/>
      </c>
      <c r="N2172" s="7">
        <f t="shared" ca="1" si="384"/>
        <v>0</v>
      </c>
      <c r="O2172" s="9" t="str">
        <f ca="1">IF(N2172&gt;-1,INDIRECT(ADDRESS(ROW(),13)),IF(N2172&lt;N2171,CONCATENATE("&lt;page-count count=",CHAR(34),1+LARGE(N:N,1)-LARGE(N:N,2),CHAR(34),"/&gt;"),INDIRECT(ADDRESS(ROW()-1,13))))</f>
        <v/>
      </c>
      <c r="P2172" s="1">
        <f>IF(ROW()&lt;$S$4+2,IF('XML a procesar'!A2171="",P2171,IF(MID('XML a procesar'!A2171,1,1)="&lt;",P2171,P2171+1)),P2171)</f>
        <v>1</v>
      </c>
    </row>
    <row r="2173" spans="1:16" x14ac:dyDescent="0.25">
      <c r="A2173" s="1" t="str">
        <f>IF('XML a procesar'!A2172&gt;0,'XML a procesar'!A2172,"")</f>
        <v/>
      </c>
      <c r="B2173" s="7">
        <f t="shared" si="374"/>
        <v>0</v>
      </c>
      <c r="C2173" s="1">
        <f t="shared" si="375"/>
        <v>0</v>
      </c>
      <c r="D2173" s="1">
        <f t="shared" si="376"/>
        <v>0</v>
      </c>
      <c r="E2173" s="1">
        <f t="shared" si="377"/>
        <v>0</v>
      </c>
      <c r="F2173" s="1" t="str">
        <f t="shared" ca="1" si="378"/>
        <v/>
      </c>
      <c r="G2173" s="1">
        <f t="shared" ca="1" si="379"/>
        <v>0</v>
      </c>
      <c r="H2173" s="1">
        <f ca="1">IF(AND(G2172&gt;0,G2173&gt;G2172,NOT(ISERROR(MATCH(G2172,D:D,0)))),H2172+1,H2172)</f>
        <v>0</v>
      </c>
      <c r="I2173" s="1">
        <f t="shared" ca="1" si="380"/>
        <v>0</v>
      </c>
      <c r="J2173" s="7" t="str">
        <f t="shared" ca="1" si="381"/>
        <v/>
      </c>
      <c r="K2173" s="1" t="str">
        <f ca="1">IF(J2173="Linea_para_MAIL_creada_por_LuXML",IF(ISERROR(MATCH(INDIRECT(ADDRESS(ROW()-G2173,7)),D:D,0)),J2173,INDIRECT(ADDRESS(MATCH(INDIRECT(ADDRESS(ROW()-G2173,7)),D:D,0),1))),J2173)</f>
        <v/>
      </c>
      <c r="L2173" s="7">
        <f t="shared" ca="1" si="382"/>
        <v>0</v>
      </c>
      <c r="M2173" s="7" t="str">
        <f t="shared" ca="1" si="383"/>
        <v/>
      </c>
      <c r="N2173" s="7">
        <f t="shared" ca="1" si="384"/>
        <v>0</v>
      </c>
      <c r="O2173" s="9" t="str">
        <f ca="1">IF(N2173&gt;-1,INDIRECT(ADDRESS(ROW(),13)),IF(N2173&lt;N2172,CONCATENATE("&lt;page-count count=",CHAR(34),1+LARGE(N:N,1)-LARGE(N:N,2),CHAR(34),"/&gt;"),INDIRECT(ADDRESS(ROW()-1,13))))</f>
        <v/>
      </c>
      <c r="P2173" s="1">
        <f>IF(ROW()&lt;$S$4+2,IF('XML a procesar'!A2172="",P2172,IF(MID('XML a procesar'!A2172,1,1)="&lt;",P2172,P2172+1)),P2172)</f>
        <v>1</v>
      </c>
    </row>
    <row r="2174" spans="1:16" x14ac:dyDescent="0.25">
      <c r="A2174" s="1" t="str">
        <f>IF('XML a procesar'!A2173&gt;0,'XML a procesar'!A2173,"")</f>
        <v/>
      </c>
      <c r="B2174" s="7">
        <f t="shared" si="374"/>
        <v>0</v>
      </c>
      <c r="C2174" s="1">
        <f t="shared" si="375"/>
        <v>0</v>
      </c>
      <c r="D2174" s="1">
        <f t="shared" si="376"/>
        <v>0</v>
      </c>
      <c r="E2174" s="1">
        <f t="shared" si="377"/>
        <v>0</v>
      </c>
      <c r="F2174" s="1" t="str">
        <f t="shared" ca="1" si="378"/>
        <v/>
      </c>
      <c r="G2174" s="1">
        <f t="shared" ca="1" si="379"/>
        <v>0</v>
      </c>
      <c r="H2174" s="1">
        <f ca="1">IF(AND(G2173&gt;0,G2174&gt;G2173,NOT(ISERROR(MATCH(G2173,D:D,0)))),H2173+1,H2173)</f>
        <v>0</v>
      </c>
      <c r="I2174" s="1">
        <f t="shared" ca="1" si="380"/>
        <v>0</v>
      </c>
      <c r="J2174" s="7" t="str">
        <f t="shared" ca="1" si="381"/>
        <v/>
      </c>
      <c r="K2174" s="1" t="str">
        <f ca="1">IF(J2174="Linea_para_MAIL_creada_por_LuXML",IF(ISERROR(MATCH(INDIRECT(ADDRESS(ROW()-G2174,7)),D:D,0)),J2174,INDIRECT(ADDRESS(MATCH(INDIRECT(ADDRESS(ROW()-G2174,7)),D:D,0),1))),J2174)</f>
        <v/>
      </c>
      <c r="L2174" s="7">
        <f t="shared" ca="1" si="382"/>
        <v>0</v>
      </c>
      <c r="M2174" s="7" t="str">
        <f t="shared" ca="1" si="383"/>
        <v/>
      </c>
      <c r="N2174" s="7">
        <f t="shared" ca="1" si="384"/>
        <v>0</v>
      </c>
      <c r="O2174" s="9" t="str">
        <f ca="1">IF(N2174&gt;-1,INDIRECT(ADDRESS(ROW(),13)),IF(N2174&lt;N2173,CONCATENATE("&lt;page-count count=",CHAR(34),1+LARGE(N:N,1)-LARGE(N:N,2),CHAR(34),"/&gt;"),INDIRECT(ADDRESS(ROW()-1,13))))</f>
        <v/>
      </c>
      <c r="P2174" s="1">
        <f>IF(ROW()&lt;$S$4+2,IF('XML a procesar'!A2173="",P2173,IF(MID('XML a procesar'!A2173,1,1)="&lt;",P2173,P2173+1)),P2173)</f>
        <v>1</v>
      </c>
    </row>
    <row r="2175" spans="1:16" x14ac:dyDescent="0.25">
      <c r="A2175" s="1" t="str">
        <f>IF('XML a procesar'!A2174&gt;0,'XML a procesar'!A2174,"")</f>
        <v/>
      </c>
      <c r="B2175" s="7">
        <f t="shared" si="374"/>
        <v>0</v>
      </c>
      <c r="C2175" s="1">
        <f t="shared" si="375"/>
        <v>0</v>
      </c>
      <c r="D2175" s="1">
        <f t="shared" si="376"/>
        <v>0</v>
      </c>
      <c r="E2175" s="1">
        <f t="shared" si="377"/>
        <v>0</v>
      </c>
      <c r="F2175" s="1" t="str">
        <f t="shared" ca="1" si="378"/>
        <v/>
      </c>
      <c r="G2175" s="1">
        <f t="shared" ca="1" si="379"/>
        <v>0</v>
      </c>
      <c r="H2175" s="1">
        <f ca="1">IF(AND(G2174&gt;0,G2175&gt;G2174,NOT(ISERROR(MATCH(G2174,D:D,0)))),H2174+1,H2174)</f>
        <v>0</v>
      </c>
      <c r="I2175" s="1">
        <f t="shared" ca="1" si="380"/>
        <v>0</v>
      </c>
      <c r="J2175" s="7" t="str">
        <f t="shared" ca="1" si="381"/>
        <v/>
      </c>
      <c r="K2175" s="1" t="str">
        <f ca="1">IF(J2175="Linea_para_MAIL_creada_por_LuXML",IF(ISERROR(MATCH(INDIRECT(ADDRESS(ROW()-G2175,7)),D:D,0)),J2175,INDIRECT(ADDRESS(MATCH(INDIRECT(ADDRESS(ROW()-G2175,7)),D:D,0),1))),J2175)</f>
        <v/>
      </c>
      <c r="L2175" s="7">
        <f t="shared" ca="1" si="382"/>
        <v>0</v>
      </c>
      <c r="M2175" s="7" t="str">
        <f t="shared" ca="1" si="383"/>
        <v/>
      </c>
      <c r="N2175" s="7">
        <f t="shared" ca="1" si="384"/>
        <v>0</v>
      </c>
      <c r="O2175" s="9" t="str">
        <f ca="1">IF(N2175&gt;-1,INDIRECT(ADDRESS(ROW(),13)),IF(N2175&lt;N2174,CONCATENATE("&lt;page-count count=",CHAR(34),1+LARGE(N:N,1)-LARGE(N:N,2),CHAR(34),"/&gt;"),INDIRECT(ADDRESS(ROW()-1,13))))</f>
        <v/>
      </c>
      <c r="P2175" s="1">
        <f>IF(ROW()&lt;$S$4+2,IF('XML a procesar'!A2174="",P2174,IF(MID('XML a procesar'!A2174,1,1)="&lt;",P2174,P2174+1)),P2174)</f>
        <v>1</v>
      </c>
    </row>
    <row r="2176" spans="1:16" x14ac:dyDescent="0.25">
      <c r="A2176" s="1" t="str">
        <f>IF('XML a procesar'!A2175&gt;0,'XML a procesar'!A2175,"")</f>
        <v/>
      </c>
      <c r="B2176" s="7">
        <f t="shared" si="374"/>
        <v>0</v>
      </c>
      <c r="C2176" s="1">
        <f t="shared" si="375"/>
        <v>0</v>
      </c>
      <c r="D2176" s="1">
        <f t="shared" si="376"/>
        <v>0</v>
      </c>
      <c r="E2176" s="1">
        <f t="shared" si="377"/>
        <v>0</v>
      </c>
      <c r="F2176" s="1" t="str">
        <f t="shared" ca="1" si="378"/>
        <v/>
      </c>
      <c r="G2176" s="1">
        <f t="shared" ca="1" si="379"/>
        <v>0</v>
      </c>
      <c r="H2176" s="1">
        <f ca="1">IF(AND(G2175&gt;0,G2176&gt;G2175,NOT(ISERROR(MATCH(G2175,D:D,0)))),H2175+1,H2175)</f>
        <v>0</v>
      </c>
      <c r="I2176" s="1">
        <f t="shared" ca="1" si="380"/>
        <v>0</v>
      </c>
      <c r="J2176" s="7" t="str">
        <f t="shared" ca="1" si="381"/>
        <v/>
      </c>
      <c r="K2176" s="1" t="str">
        <f ca="1">IF(J2176="Linea_para_MAIL_creada_por_LuXML",IF(ISERROR(MATCH(INDIRECT(ADDRESS(ROW()-G2176,7)),D:D,0)),J2176,INDIRECT(ADDRESS(MATCH(INDIRECT(ADDRESS(ROW()-G2176,7)),D:D,0),1))),J2176)</f>
        <v/>
      </c>
      <c r="L2176" s="7">
        <f t="shared" ca="1" si="382"/>
        <v>0</v>
      </c>
      <c r="M2176" s="7" t="str">
        <f t="shared" ca="1" si="383"/>
        <v/>
      </c>
      <c r="N2176" s="7">
        <f t="shared" ca="1" si="384"/>
        <v>0</v>
      </c>
      <c r="O2176" s="9" t="str">
        <f ca="1">IF(N2176&gt;-1,INDIRECT(ADDRESS(ROW(),13)),IF(N2176&lt;N2175,CONCATENATE("&lt;page-count count=",CHAR(34),1+LARGE(N:N,1)-LARGE(N:N,2),CHAR(34),"/&gt;"),INDIRECT(ADDRESS(ROW()-1,13))))</f>
        <v/>
      </c>
      <c r="P2176" s="1">
        <f>IF(ROW()&lt;$S$4+2,IF('XML a procesar'!A2175="",P2175,IF(MID('XML a procesar'!A2175,1,1)="&lt;",P2175,P2175+1)),P2175)</f>
        <v>1</v>
      </c>
    </row>
    <row r="2177" spans="1:16" x14ac:dyDescent="0.25">
      <c r="A2177" s="1" t="str">
        <f>IF('XML a procesar'!A2176&gt;0,'XML a procesar'!A2176,"")</f>
        <v/>
      </c>
      <c r="B2177" s="7">
        <f t="shared" ref="B2177:B2240" si="385">IF(ISERROR(FIND("/doi.org/",A2177,1)),0,1)</f>
        <v>0</v>
      </c>
      <c r="C2177" s="1">
        <f t="shared" ref="C2177:C2240" si="386">IF(LEFT(A2176,16)="&lt;contrib contrib",C2176+1,IF(LEFT(A2176,16)="&lt;/contrib-group&gt;",0,IF(LEFT(A2176,10)="&lt;/contrib&gt;",C2176,C2176)))</f>
        <v>0</v>
      </c>
      <c r="D2177" s="1">
        <f t="shared" ref="D2177:D2240" si="387">IF(AND(C2177&gt;0,LEFT(A2177,7)="&lt;email&gt;",ISNUMBER(SEARCH("@",A2177,1))),C2177,IF(LEFT(A2177,10)="&lt;alt-text&gt;",-1,0))</f>
        <v>0</v>
      </c>
      <c r="E2177" s="1">
        <f t="shared" ref="E2177:E2240" si="388">IF(D2177=0,E2176,E2176+1)</f>
        <v>0</v>
      </c>
      <c r="F2177" s="1" t="str">
        <f t="shared" ref="F2177:F2240" ca="1" si="389">INDIRECT(ADDRESS(ROW()+INDIRECT(ADDRESS(ROW()+E2177,5)),1))</f>
        <v/>
      </c>
      <c r="G2177" s="1">
        <f t="shared" ref="G2177:G2240" ca="1" si="390">IF(LEFT(F2177,7)="&lt;aff id",_xlfn.NUMBERVALUE(MID(F2177,13,LEN(F2177)-14)),IF(F2177="&lt;/aff&gt;",G2176+1,G2176))</f>
        <v>0</v>
      </c>
      <c r="H2177" s="1">
        <f ca="1">IF(AND(G2176&gt;0,G2177&gt;G2176,NOT(ISERROR(MATCH(G2176,D:D,0)))),H2176+1,H2176)</f>
        <v>0</v>
      </c>
      <c r="I2177" s="1">
        <f t="shared" ref="I2177:I2240" ca="1" si="391">INDIRECT(ADDRESS(ROW()-INDIRECT(ADDRESS(ROW()-H2177,8)),8))</f>
        <v>0</v>
      </c>
      <c r="J2177" s="7" t="str">
        <f t="shared" ref="J2177:J2240" ca="1" si="392">IF(J2176="Linea_para_MAIL_creada_por_LuXML","&lt;/aff&gt;",IF(I2177&gt;INDIRECT(ADDRESS(ROW()-I2177-1,8)),"Linea_para_MAIL_creada_por_LuXML",INDIRECT(ADDRESS(ROW()-I2177,6))))</f>
        <v/>
      </c>
      <c r="K2177" s="1" t="str">
        <f ca="1">IF(J2177="Linea_para_MAIL_creada_por_LuXML",IF(ISERROR(MATCH(INDIRECT(ADDRESS(ROW()-G2177,7)),D:D,0)),J2177,INDIRECT(ADDRESS(MATCH(INDIRECT(ADDRESS(ROW()-G2177,7)),D:D,0),1))),J2177)</f>
        <v/>
      </c>
      <c r="L2177" s="7">
        <f t="shared" ref="L2177:L2240" ca="1" si="393">IF(OR(MID(K2175,3,5)="page&gt;",MID(K2176,3,5)="page&gt;"),L2176,IF(OR(K2176="&lt;history&gt;",K2177="&lt;history&gt;"),L2176+1,L2176))</f>
        <v>0</v>
      </c>
      <c r="M2177" s="7" t="str">
        <f t="shared" ref="M2177:M2240" ca="1" si="394">IF(L2177&gt;L2176,IF(L2177=1,CONCATENATE("&lt;fpage&gt;",$S$10,"&lt;/fpage&gt;"),CONCATENATE("&lt;lpage&gt;",$S$10+1,"&lt;/lpage&gt;")),IF(ISERROR(INDIRECT(ADDRESS(ROW()-L2177,11),1)),"",INDIRECT(ADDRESS(ROW()-L2177,11),1)))</f>
        <v/>
      </c>
      <c r="N2177" s="7">
        <f t="shared" ref="N2177:N2240" ca="1" si="395">IF(N2176=-1,-1,IF(M2177="&lt;/counts&gt;",-1,IF(OR(LEFT(M2177,7)="&lt;fpage&gt;",LEFT(M2177,7)="&lt;lpage&gt;"),VALUE(MID(M2177,8,LEN(M2177)-15)),0)))</f>
        <v>0</v>
      </c>
      <c r="O2177" s="9" t="str">
        <f ca="1">IF(N2177&gt;-1,INDIRECT(ADDRESS(ROW(),13)),IF(N2177&lt;N2176,CONCATENATE("&lt;page-count count=",CHAR(34),1+LARGE(N:N,1)-LARGE(N:N,2),CHAR(34),"/&gt;"),INDIRECT(ADDRESS(ROW()-1,13))))</f>
        <v/>
      </c>
      <c r="P2177" s="1">
        <f>IF(ROW()&lt;$S$4+2,IF('XML a procesar'!A2176="",P2176,IF(MID('XML a procesar'!A2176,1,1)="&lt;",P2176,P2176+1)),P2176)</f>
        <v>1</v>
      </c>
    </row>
    <row r="2178" spans="1:16" x14ac:dyDescent="0.25">
      <c r="A2178" s="1" t="str">
        <f>IF('XML a procesar'!A2177&gt;0,'XML a procesar'!A2177,"")</f>
        <v/>
      </c>
      <c r="B2178" s="7">
        <f t="shared" si="385"/>
        <v>0</v>
      </c>
      <c r="C2178" s="1">
        <f t="shared" si="386"/>
        <v>0</v>
      </c>
      <c r="D2178" s="1">
        <f t="shared" si="387"/>
        <v>0</v>
      </c>
      <c r="E2178" s="1">
        <f t="shared" si="388"/>
        <v>0</v>
      </c>
      <c r="F2178" s="1" t="str">
        <f t="shared" ca="1" si="389"/>
        <v/>
      </c>
      <c r="G2178" s="1">
        <f t="shared" ca="1" si="390"/>
        <v>0</v>
      </c>
      <c r="H2178" s="1">
        <f ca="1">IF(AND(G2177&gt;0,G2178&gt;G2177,NOT(ISERROR(MATCH(G2177,D:D,0)))),H2177+1,H2177)</f>
        <v>0</v>
      </c>
      <c r="I2178" s="1">
        <f t="shared" ca="1" si="391"/>
        <v>0</v>
      </c>
      <c r="J2178" s="7" t="str">
        <f t="shared" ca="1" si="392"/>
        <v/>
      </c>
      <c r="K2178" s="1" t="str">
        <f ca="1">IF(J2178="Linea_para_MAIL_creada_por_LuXML",IF(ISERROR(MATCH(INDIRECT(ADDRESS(ROW()-G2178,7)),D:D,0)),J2178,INDIRECT(ADDRESS(MATCH(INDIRECT(ADDRESS(ROW()-G2178,7)),D:D,0),1))),J2178)</f>
        <v/>
      </c>
      <c r="L2178" s="7">
        <f t="shared" ca="1" si="393"/>
        <v>0</v>
      </c>
      <c r="M2178" s="7" t="str">
        <f t="shared" ca="1" si="394"/>
        <v/>
      </c>
      <c r="N2178" s="7">
        <f t="shared" ca="1" si="395"/>
        <v>0</v>
      </c>
      <c r="O2178" s="9" t="str">
        <f ca="1">IF(N2178&gt;-1,INDIRECT(ADDRESS(ROW(),13)),IF(N2178&lt;N2177,CONCATENATE("&lt;page-count count=",CHAR(34),1+LARGE(N:N,1)-LARGE(N:N,2),CHAR(34),"/&gt;"),INDIRECT(ADDRESS(ROW()-1,13))))</f>
        <v/>
      </c>
      <c r="P2178" s="1">
        <f>IF(ROW()&lt;$S$4+2,IF('XML a procesar'!A2177="",P2177,IF(MID('XML a procesar'!A2177,1,1)="&lt;",P2177,P2177+1)),P2177)</f>
        <v>1</v>
      </c>
    </row>
    <row r="2179" spans="1:16" x14ac:dyDescent="0.25">
      <c r="A2179" s="1" t="str">
        <f>IF('XML a procesar'!A2178&gt;0,'XML a procesar'!A2178,"")</f>
        <v/>
      </c>
      <c r="B2179" s="7">
        <f t="shared" si="385"/>
        <v>0</v>
      </c>
      <c r="C2179" s="1">
        <f t="shared" si="386"/>
        <v>0</v>
      </c>
      <c r="D2179" s="1">
        <f t="shared" si="387"/>
        <v>0</v>
      </c>
      <c r="E2179" s="1">
        <f t="shared" si="388"/>
        <v>0</v>
      </c>
      <c r="F2179" s="1" t="str">
        <f t="shared" ca="1" si="389"/>
        <v/>
      </c>
      <c r="G2179" s="1">
        <f t="shared" ca="1" si="390"/>
        <v>0</v>
      </c>
      <c r="H2179" s="1">
        <f ca="1">IF(AND(G2178&gt;0,G2179&gt;G2178,NOT(ISERROR(MATCH(G2178,D:D,0)))),H2178+1,H2178)</f>
        <v>0</v>
      </c>
      <c r="I2179" s="1">
        <f t="shared" ca="1" si="391"/>
        <v>0</v>
      </c>
      <c r="J2179" s="7" t="str">
        <f t="shared" ca="1" si="392"/>
        <v/>
      </c>
      <c r="K2179" s="1" t="str">
        <f ca="1">IF(J2179="Linea_para_MAIL_creada_por_LuXML",IF(ISERROR(MATCH(INDIRECT(ADDRESS(ROW()-G2179,7)),D:D,0)),J2179,INDIRECT(ADDRESS(MATCH(INDIRECT(ADDRESS(ROW()-G2179,7)),D:D,0),1))),J2179)</f>
        <v/>
      </c>
      <c r="L2179" s="7">
        <f t="shared" ca="1" si="393"/>
        <v>0</v>
      </c>
      <c r="M2179" s="7" t="str">
        <f t="shared" ca="1" si="394"/>
        <v/>
      </c>
      <c r="N2179" s="7">
        <f t="shared" ca="1" si="395"/>
        <v>0</v>
      </c>
      <c r="O2179" s="9" t="str">
        <f ca="1">IF(N2179&gt;-1,INDIRECT(ADDRESS(ROW(),13)),IF(N2179&lt;N2178,CONCATENATE("&lt;page-count count=",CHAR(34),1+LARGE(N:N,1)-LARGE(N:N,2),CHAR(34),"/&gt;"),INDIRECT(ADDRESS(ROW()-1,13))))</f>
        <v/>
      </c>
      <c r="P2179" s="1">
        <f>IF(ROW()&lt;$S$4+2,IF('XML a procesar'!A2178="",P2178,IF(MID('XML a procesar'!A2178,1,1)="&lt;",P2178,P2178+1)),P2178)</f>
        <v>1</v>
      </c>
    </row>
    <row r="2180" spans="1:16" x14ac:dyDescent="0.25">
      <c r="A2180" s="1" t="str">
        <f>IF('XML a procesar'!A2179&gt;0,'XML a procesar'!A2179,"")</f>
        <v/>
      </c>
      <c r="B2180" s="7">
        <f t="shared" si="385"/>
        <v>0</v>
      </c>
      <c r="C2180" s="1">
        <f t="shared" si="386"/>
        <v>0</v>
      </c>
      <c r="D2180" s="1">
        <f t="shared" si="387"/>
        <v>0</v>
      </c>
      <c r="E2180" s="1">
        <f t="shared" si="388"/>
        <v>0</v>
      </c>
      <c r="F2180" s="1" t="str">
        <f t="shared" ca="1" si="389"/>
        <v/>
      </c>
      <c r="G2180" s="1">
        <f t="shared" ca="1" si="390"/>
        <v>0</v>
      </c>
      <c r="H2180" s="1">
        <f ca="1">IF(AND(G2179&gt;0,G2180&gt;G2179,NOT(ISERROR(MATCH(G2179,D:D,0)))),H2179+1,H2179)</f>
        <v>0</v>
      </c>
      <c r="I2180" s="1">
        <f t="shared" ca="1" si="391"/>
        <v>0</v>
      </c>
      <c r="J2180" s="7" t="str">
        <f t="shared" ca="1" si="392"/>
        <v/>
      </c>
      <c r="K2180" s="1" t="str">
        <f ca="1">IF(J2180="Linea_para_MAIL_creada_por_LuXML",IF(ISERROR(MATCH(INDIRECT(ADDRESS(ROW()-G2180,7)),D:D,0)),J2180,INDIRECT(ADDRESS(MATCH(INDIRECT(ADDRESS(ROW()-G2180,7)),D:D,0),1))),J2180)</f>
        <v/>
      </c>
      <c r="L2180" s="7">
        <f t="shared" ca="1" si="393"/>
        <v>0</v>
      </c>
      <c r="M2180" s="7" t="str">
        <f t="shared" ca="1" si="394"/>
        <v/>
      </c>
      <c r="N2180" s="7">
        <f t="shared" ca="1" si="395"/>
        <v>0</v>
      </c>
      <c r="O2180" s="9" t="str">
        <f ca="1">IF(N2180&gt;-1,INDIRECT(ADDRESS(ROW(),13)),IF(N2180&lt;N2179,CONCATENATE("&lt;page-count count=",CHAR(34),1+LARGE(N:N,1)-LARGE(N:N,2),CHAR(34),"/&gt;"),INDIRECT(ADDRESS(ROW()-1,13))))</f>
        <v/>
      </c>
      <c r="P2180" s="1">
        <f>IF(ROW()&lt;$S$4+2,IF('XML a procesar'!A2179="",P2179,IF(MID('XML a procesar'!A2179,1,1)="&lt;",P2179,P2179+1)),P2179)</f>
        <v>1</v>
      </c>
    </row>
    <row r="2181" spans="1:16" x14ac:dyDescent="0.25">
      <c r="A2181" s="1" t="str">
        <f>IF('XML a procesar'!A2180&gt;0,'XML a procesar'!A2180,"")</f>
        <v/>
      </c>
      <c r="B2181" s="7">
        <f t="shared" si="385"/>
        <v>0</v>
      </c>
      <c r="C2181" s="1">
        <f t="shared" si="386"/>
        <v>0</v>
      </c>
      <c r="D2181" s="1">
        <f t="shared" si="387"/>
        <v>0</v>
      </c>
      <c r="E2181" s="1">
        <f t="shared" si="388"/>
        <v>0</v>
      </c>
      <c r="F2181" s="1" t="str">
        <f t="shared" ca="1" si="389"/>
        <v/>
      </c>
      <c r="G2181" s="1">
        <f t="shared" ca="1" si="390"/>
        <v>0</v>
      </c>
      <c r="H2181" s="1">
        <f ca="1">IF(AND(G2180&gt;0,G2181&gt;G2180,NOT(ISERROR(MATCH(G2180,D:D,0)))),H2180+1,H2180)</f>
        <v>0</v>
      </c>
      <c r="I2181" s="1">
        <f t="shared" ca="1" si="391"/>
        <v>0</v>
      </c>
      <c r="J2181" s="7" t="str">
        <f t="shared" ca="1" si="392"/>
        <v/>
      </c>
      <c r="K2181" s="1" t="str">
        <f ca="1">IF(J2181="Linea_para_MAIL_creada_por_LuXML",IF(ISERROR(MATCH(INDIRECT(ADDRESS(ROW()-G2181,7)),D:D,0)),J2181,INDIRECT(ADDRESS(MATCH(INDIRECT(ADDRESS(ROW()-G2181,7)),D:D,0),1))),J2181)</f>
        <v/>
      </c>
      <c r="L2181" s="7">
        <f t="shared" ca="1" si="393"/>
        <v>0</v>
      </c>
      <c r="M2181" s="7" t="str">
        <f t="shared" ca="1" si="394"/>
        <v/>
      </c>
      <c r="N2181" s="7">
        <f t="shared" ca="1" si="395"/>
        <v>0</v>
      </c>
      <c r="O2181" s="9" t="str">
        <f ca="1">IF(N2181&gt;-1,INDIRECT(ADDRESS(ROW(),13)),IF(N2181&lt;N2180,CONCATENATE("&lt;page-count count=",CHAR(34),1+LARGE(N:N,1)-LARGE(N:N,2),CHAR(34),"/&gt;"),INDIRECT(ADDRESS(ROW()-1,13))))</f>
        <v/>
      </c>
      <c r="P2181" s="1">
        <f>IF(ROW()&lt;$S$4+2,IF('XML a procesar'!A2180="",P2180,IF(MID('XML a procesar'!A2180,1,1)="&lt;",P2180,P2180+1)),P2180)</f>
        <v>1</v>
      </c>
    </row>
    <row r="2182" spans="1:16" x14ac:dyDescent="0.25">
      <c r="A2182" s="1" t="str">
        <f>IF('XML a procesar'!A2181&gt;0,'XML a procesar'!A2181,"")</f>
        <v/>
      </c>
      <c r="B2182" s="7">
        <f t="shared" si="385"/>
        <v>0</v>
      </c>
      <c r="C2182" s="1">
        <f t="shared" si="386"/>
        <v>0</v>
      </c>
      <c r="D2182" s="1">
        <f t="shared" si="387"/>
        <v>0</v>
      </c>
      <c r="E2182" s="1">
        <f t="shared" si="388"/>
        <v>0</v>
      </c>
      <c r="F2182" s="1" t="str">
        <f t="shared" ca="1" si="389"/>
        <v/>
      </c>
      <c r="G2182" s="1">
        <f t="shared" ca="1" si="390"/>
        <v>0</v>
      </c>
      <c r="H2182" s="1">
        <f ca="1">IF(AND(G2181&gt;0,G2182&gt;G2181,NOT(ISERROR(MATCH(G2181,D:D,0)))),H2181+1,H2181)</f>
        <v>0</v>
      </c>
      <c r="I2182" s="1">
        <f t="shared" ca="1" si="391"/>
        <v>0</v>
      </c>
      <c r="J2182" s="7" t="str">
        <f t="shared" ca="1" si="392"/>
        <v/>
      </c>
      <c r="K2182" s="1" t="str">
        <f ca="1">IF(J2182="Linea_para_MAIL_creada_por_LuXML",IF(ISERROR(MATCH(INDIRECT(ADDRESS(ROW()-G2182,7)),D:D,0)),J2182,INDIRECT(ADDRESS(MATCH(INDIRECT(ADDRESS(ROW()-G2182,7)),D:D,0),1))),J2182)</f>
        <v/>
      </c>
      <c r="L2182" s="7">
        <f t="shared" ca="1" si="393"/>
        <v>0</v>
      </c>
      <c r="M2182" s="7" t="str">
        <f t="shared" ca="1" si="394"/>
        <v/>
      </c>
      <c r="N2182" s="7">
        <f t="shared" ca="1" si="395"/>
        <v>0</v>
      </c>
      <c r="O2182" s="9" t="str">
        <f ca="1">IF(N2182&gt;-1,INDIRECT(ADDRESS(ROW(),13)),IF(N2182&lt;N2181,CONCATENATE("&lt;page-count count=",CHAR(34),1+LARGE(N:N,1)-LARGE(N:N,2),CHAR(34),"/&gt;"),INDIRECT(ADDRESS(ROW()-1,13))))</f>
        <v/>
      </c>
      <c r="P2182" s="1">
        <f>IF(ROW()&lt;$S$4+2,IF('XML a procesar'!A2181="",P2181,IF(MID('XML a procesar'!A2181,1,1)="&lt;",P2181,P2181+1)),P2181)</f>
        <v>1</v>
      </c>
    </row>
    <row r="2183" spans="1:16" x14ac:dyDescent="0.25">
      <c r="A2183" s="1" t="str">
        <f>IF('XML a procesar'!A2182&gt;0,'XML a procesar'!A2182,"")</f>
        <v/>
      </c>
      <c r="B2183" s="7">
        <f t="shared" si="385"/>
        <v>0</v>
      </c>
      <c r="C2183" s="1">
        <f t="shared" si="386"/>
        <v>0</v>
      </c>
      <c r="D2183" s="1">
        <f t="shared" si="387"/>
        <v>0</v>
      </c>
      <c r="E2183" s="1">
        <f t="shared" si="388"/>
        <v>0</v>
      </c>
      <c r="F2183" s="1" t="str">
        <f t="shared" ca="1" si="389"/>
        <v/>
      </c>
      <c r="G2183" s="1">
        <f t="shared" ca="1" si="390"/>
        <v>0</v>
      </c>
      <c r="H2183" s="1">
        <f ca="1">IF(AND(G2182&gt;0,G2183&gt;G2182,NOT(ISERROR(MATCH(G2182,D:D,0)))),H2182+1,H2182)</f>
        <v>0</v>
      </c>
      <c r="I2183" s="1">
        <f t="shared" ca="1" si="391"/>
        <v>0</v>
      </c>
      <c r="J2183" s="7" t="str">
        <f t="shared" ca="1" si="392"/>
        <v/>
      </c>
      <c r="K2183" s="1" t="str">
        <f ca="1">IF(J2183="Linea_para_MAIL_creada_por_LuXML",IF(ISERROR(MATCH(INDIRECT(ADDRESS(ROW()-G2183,7)),D:D,0)),J2183,INDIRECT(ADDRESS(MATCH(INDIRECT(ADDRESS(ROW()-G2183,7)),D:D,0),1))),J2183)</f>
        <v/>
      </c>
      <c r="L2183" s="7">
        <f t="shared" ca="1" si="393"/>
        <v>0</v>
      </c>
      <c r="M2183" s="7" t="str">
        <f t="shared" ca="1" si="394"/>
        <v/>
      </c>
      <c r="N2183" s="7">
        <f t="shared" ca="1" si="395"/>
        <v>0</v>
      </c>
      <c r="O2183" s="9" t="str">
        <f ca="1">IF(N2183&gt;-1,INDIRECT(ADDRESS(ROW(),13)),IF(N2183&lt;N2182,CONCATENATE("&lt;page-count count=",CHAR(34),1+LARGE(N:N,1)-LARGE(N:N,2),CHAR(34),"/&gt;"),INDIRECT(ADDRESS(ROW()-1,13))))</f>
        <v/>
      </c>
      <c r="P2183" s="1">
        <f>IF(ROW()&lt;$S$4+2,IF('XML a procesar'!A2182="",P2182,IF(MID('XML a procesar'!A2182,1,1)="&lt;",P2182,P2182+1)),P2182)</f>
        <v>1</v>
      </c>
    </row>
    <row r="2184" spans="1:16" x14ac:dyDescent="0.25">
      <c r="A2184" s="1" t="str">
        <f>IF('XML a procesar'!A2183&gt;0,'XML a procesar'!A2183,"")</f>
        <v/>
      </c>
      <c r="B2184" s="7">
        <f t="shared" si="385"/>
        <v>0</v>
      </c>
      <c r="C2184" s="1">
        <f t="shared" si="386"/>
        <v>0</v>
      </c>
      <c r="D2184" s="1">
        <f t="shared" si="387"/>
        <v>0</v>
      </c>
      <c r="E2184" s="1">
        <f t="shared" si="388"/>
        <v>0</v>
      </c>
      <c r="F2184" s="1" t="str">
        <f t="shared" ca="1" si="389"/>
        <v/>
      </c>
      <c r="G2184" s="1">
        <f t="shared" ca="1" si="390"/>
        <v>0</v>
      </c>
      <c r="H2184" s="1">
        <f ca="1">IF(AND(G2183&gt;0,G2184&gt;G2183,NOT(ISERROR(MATCH(G2183,D:D,0)))),H2183+1,H2183)</f>
        <v>0</v>
      </c>
      <c r="I2184" s="1">
        <f t="shared" ca="1" si="391"/>
        <v>0</v>
      </c>
      <c r="J2184" s="7" t="str">
        <f t="shared" ca="1" si="392"/>
        <v/>
      </c>
      <c r="K2184" s="1" t="str">
        <f ca="1">IF(J2184="Linea_para_MAIL_creada_por_LuXML",IF(ISERROR(MATCH(INDIRECT(ADDRESS(ROW()-G2184,7)),D:D,0)),J2184,INDIRECT(ADDRESS(MATCH(INDIRECT(ADDRESS(ROW()-G2184,7)),D:D,0),1))),J2184)</f>
        <v/>
      </c>
      <c r="L2184" s="7">
        <f t="shared" ca="1" si="393"/>
        <v>0</v>
      </c>
      <c r="M2184" s="7" t="str">
        <f t="shared" ca="1" si="394"/>
        <v/>
      </c>
      <c r="N2184" s="7">
        <f t="shared" ca="1" si="395"/>
        <v>0</v>
      </c>
      <c r="O2184" s="9" t="str">
        <f ca="1">IF(N2184&gt;-1,INDIRECT(ADDRESS(ROW(),13)),IF(N2184&lt;N2183,CONCATENATE("&lt;page-count count=",CHAR(34),1+LARGE(N:N,1)-LARGE(N:N,2),CHAR(34),"/&gt;"),INDIRECT(ADDRESS(ROW()-1,13))))</f>
        <v/>
      </c>
      <c r="P2184" s="1">
        <f>IF(ROW()&lt;$S$4+2,IF('XML a procesar'!A2183="",P2183,IF(MID('XML a procesar'!A2183,1,1)="&lt;",P2183,P2183+1)),P2183)</f>
        <v>1</v>
      </c>
    </row>
    <row r="2185" spans="1:16" x14ac:dyDescent="0.25">
      <c r="A2185" s="1" t="str">
        <f>IF('XML a procesar'!A2184&gt;0,'XML a procesar'!A2184,"")</f>
        <v/>
      </c>
      <c r="B2185" s="7">
        <f t="shared" si="385"/>
        <v>0</v>
      </c>
      <c r="C2185" s="1">
        <f t="shared" si="386"/>
        <v>0</v>
      </c>
      <c r="D2185" s="1">
        <f t="shared" si="387"/>
        <v>0</v>
      </c>
      <c r="E2185" s="1">
        <f t="shared" si="388"/>
        <v>0</v>
      </c>
      <c r="F2185" s="1" t="str">
        <f t="shared" ca="1" si="389"/>
        <v/>
      </c>
      <c r="G2185" s="1">
        <f t="shared" ca="1" si="390"/>
        <v>0</v>
      </c>
      <c r="H2185" s="1">
        <f ca="1">IF(AND(G2184&gt;0,G2185&gt;G2184,NOT(ISERROR(MATCH(G2184,D:D,0)))),H2184+1,H2184)</f>
        <v>0</v>
      </c>
      <c r="I2185" s="1">
        <f t="shared" ca="1" si="391"/>
        <v>0</v>
      </c>
      <c r="J2185" s="7" t="str">
        <f t="shared" ca="1" si="392"/>
        <v/>
      </c>
      <c r="K2185" s="1" t="str">
        <f ca="1">IF(J2185="Linea_para_MAIL_creada_por_LuXML",IF(ISERROR(MATCH(INDIRECT(ADDRESS(ROW()-G2185,7)),D:D,0)),J2185,INDIRECT(ADDRESS(MATCH(INDIRECT(ADDRESS(ROW()-G2185,7)),D:D,0),1))),J2185)</f>
        <v/>
      </c>
      <c r="L2185" s="7">
        <f t="shared" ca="1" si="393"/>
        <v>0</v>
      </c>
      <c r="M2185" s="7" t="str">
        <f t="shared" ca="1" si="394"/>
        <v/>
      </c>
      <c r="N2185" s="7">
        <f t="shared" ca="1" si="395"/>
        <v>0</v>
      </c>
      <c r="O2185" s="9" t="str">
        <f ca="1">IF(N2185&gt;-1,INDIRECT(ADDRESS(ROW(),13)),IF(N2185&lt;N2184,CONCATENATE("&lt;page-count count=",CHAR(34),1+LARGE(N:N,1)-LARGE(N:N,2),CHAR(34),"/&gt;"),INDIRECT(ADDRESS(ROW()-1,13))))</f>
        <v/>
      </c>
      <c r="P2185" s="1">
        <f>IF(ROW()&lt;$S$4+2,IF('XML a procesar'!A2184="",P2184,IF(MID('XML a procesar'!A2184,1,1)="&lt;",P2184,P2184+1)),P2184)</f>
        <v>1</v>
      </c>
    </row>
    <row r="2186" spans="1:16" x14ac:dyDescent="0.25">
      <c r="A2186" s="1" t="str">
        <f>IF('XML a procesar'!A2185&gt;0,'XML a procesar'!A2185,"")</f>
        <v/>
      </c>
      <c r="B2186" s="7">
        <f t="shared" si="385"/>
        <v>0</v>
      </c>
      <c r="C2186" s="1">
        <f t="shared" si="386"/>
        <v>0</v>
      </c>
      <c r="D2186" s="1">
        <f t="shared" si="387"/>
        <v>0</v>
      </c>
      <c r="E2186" s="1">
        <f t="shared" si="388"/>
        <v>0</v>
      </c>
      <c r="F2186" s="1" t="str">
        <f t="shared" ca="1" si="389"/>
        <v/>
      </c>
      <c r="G2186" s="1">
        <f t="shared" ca="1" si="390"/>
        <v>0</v>
      </c>
      <c r="H2186" s="1">
        <f ca="1">IF(AND(G2185&gt;0,G2186&gt;G2185,NOT(ISERROR(MATCH(G2185,D:D,0)))),H2185+1,H2185)</f>
        <v>0</v>
      </c>
      <c r="I2186" s="1">
        <f t="shared" ca="1" si="391"/>
        <v>0</v>
      </c>
      <c r="J2186" s="7" t="str">
        <f t="shared" ca="1" si="392"/>
        <v/>
      </c>
      <c r="K2186" s="1" t="str">
        <f ca="1">IF(J2186="Linea_para_MAIL_creada_por_LuXML",IF(ISERROR(MATCH(INDIRECT(ADDRESS(ROW()-G2186,7)),D:D,0)),J2186,INDIRECT(ADDRESS(MATCH(INDIRECT(ADDRESS(ROW()-G2186,7)),D:D,0),1))),J2186)</f>
        <v/>
      </c>
      <c r="L2186" s="7">
        <f t="shared" ca="1" si="393"/>
        <v>0</v>
      </c>
      <c r="M2186" s="7" t="str">
        <f t="shared" ca="1" si="394"/>
        <v/>
      </c>
      <c r="N2186" s="7">
        <f t="shared" ca="1" si="395"/>
        <v>0</v>
      </c>
      <c r="O2186" s="9" t="str">
        <f ca="1">IF(N2186&gt;-1,INDIRECT(ADDRESS(ROW(),13)),IF(N2186&lt;N2185,CONCATENATE("&lt;page-count count=",CHAR(34),1+LARGE(N:N,1)-LARGE(N:N,2),CHAR(34),"/&gt;"),INDIRECT(ADDRESS(ROW()-1,13))))</f>
        <v/>
      </c>
      <c r="P2186" s="1">
        <f>IF(ROW()&lt;$S$4+2,IF('XML a procesar'!A2185="",P2185,IF(MID('XML a procesar'!A2185,1,1)="&lt;",P2185,P2185+1)),P2185)</f>
        <v>1</v>
      </c>
    </row>
    <row r="2187" spans="1:16" x14ac:dyDescent="0.25">
      <c r="A2187" s="1" t="str">
        <f>IF('XML a procesar'!A2186&gt;0,'XML a procesar'!A2186,"")</f>
        <v/>
      </c>
      <c r="B2187" s="7">
        <f t="shared" si="385"/>
        <v>0</v>
      </c>
      <c r="C2187" s="1">
        <f t="shared" si="386"/>
        <v>0</v>
      </c>
      <c r="D2187" s="1">
        <f t="shared" si="387"/>
        <v>0</v>
      </c>
      <c r="E2187" s="1">
        <f t="shared" si="388"/>
        <v>0</v>
      </c>
      <c r="F2187" s="1" t="str">
        <f t="shared" ca="1" si="389"/>
        <v/>
      </c>
      <c r="G2187" s="1">
        <f t="shared" ca="1" si="390"/>
        <v>0</v>
      </c>
      <c r="H2187" s="1">
        <f ca="1">IF(AND(G2186&gt;0,G2187&gt;G2186,NOT(ISERROR(MATCH(G2186,D:D,0)))),H2186+1,H2186)</f>
        <v>0</v>
      </c>
      <c r="I2187" s="1">
        <f t="shared" ca="1" si="391"/>
        <v>0</v>
      </c>
      <c r="J2187" s="7" t="str">
        <f t="shared" ca="1" si="392"/>
        <v/>
      </c>
      <c r="K2187" s="1" t="str">
        <f ca="1">IF(J2187="Linea_para_MAIL_creada_por_LuXML",IF(ISERROR(MATCH(INDIRECT(ADDRESS(ROW()-G2187,7)),D:D,0)),J2187,INDIRECT(ADDRESS(MATCH(INDIRECT(ADDRESS(ROW()-G2187,7)),D:D,0),1))),J2187)</f>
        <v/>
      </c>
      <c r="L2187" s="7">
        <f t="shared" ca="1" si="393"/>
        <v>0</v>
      </c>
      <c r="M2187" s="7" t="str">
        <f t="shared" ca="1" si="394"/>
        <v/>
      </c>
      <c r="N2187" s="7">
        <f t="shared" ca="1" si="395"/>
        <v>0</v>
      </c>
      <c r="O2187" s="9" t="str">
        <f ca="1">IF(N2187&gt;-1,INDIRECT(ADDRESS(ROW(),13)),IF(N2187&lt;N2186,CONCATENATE("&lt;page-count count=",CHAR(34),1+LARGE(N:N,1)-LARGE(N:N,2),CHAR(34),"/&gt;"),INDIRECT(ADDRESS(ROW()-1,13))))</f>
        <v/>
      </c>
      <c r="P2187" s="1">
        <f>IF(ROW()&lt;$S$4+2,IF('XML a procesar'!A2186="",P2186,IF(MID('XML a procesar'!A2186,1,1)="&lt;",P2186,P2186+1)),P2186)</f>
        <v>1</v>
      </c>
    </row>
    <row r="2188" spans="1:16" x14ac:dyDescent="0.25">
      <c r="A2188" s="1" t="str">
        <f>IF('XML a procesar'!A2187&gt;0,'XML a procesar'!A2187,"")</f>
        <v/>
      </c>
      <c r="B2188" s="7">
        <f t="shared" si="385"/>
        <v>0</v>
      </c>
      <c r="C2188" s="1">
        <f t="shared" si="386"/>
        <v>0</v>
      </c>
      <c r="D2188" s="1">
        <f t="shared" si="387"/>
        <v>0</v>
      </c>
      <c r="E2188" s="1">
        <f t="shared" si="388"/>
        <v>0</v>
      </c>
      <c r="F2188" s="1" t="str">
        <f t="shared" ca="1" si="389"/>
        <v/>
      </c>
      <c r="G2188" s="1">
        <f t="shared" ca="1" si="390"/>
        <v>0</v>
      </c>
      <c r="H2188" s="1">
        <f ca="1">IF(AND(G2187&gt;0,G2188&gt;G2187,NOT(ISERROR(MATCH(G2187,D:D,0)))),H2187+1,H2187)</f>
        <v>0</v>
      </c>
      <c r="I2188" s="1">
        <f t="shared" ca="1" si="391"/>
        <v>0</v>
      </c>
      <c r="J2188" s="7" t="str">
        <f t="shared" ca="1" si="392"/>
        <v/>
      </c>
      <c r="K2188" s="1" t="str">
        <f ca="1">IF(J2188="Linea_para_MAIL_creada_por_LuXML",IF(ISERROR(MATCH(INDIRECT(ADDRESS(ROW()-G2188,7)),D:D,0)),J2188,INDIRECT(ADDRESS(MATCH(INDIRECT(ADDRESS(ROW()-G2188,7)),D:D,0),1))),J2188)</f>
        <v/>
      </c>
      <c r="L2188" s="7">
        <f t="shared" ca="1" si="393"/>
        <v>0</v>
      </c>
      <c r="M2188" s="7" t="str">
        <f t="shared" ca="1" si="394"/>
        <v/>
      </c>
      <c r="N2188" s="7">
        <f t="shared" ca="1" si="395"/>
        <v>0</v>
      </c>
      <c r="O2188" s="9" t="str">
        <f ca="1">IF(N2188&gt;-1,INDIRECT(ADDRESS(ROW(),13)),IF(N2188&lt;N2187,CONCATENATE("&lt;page-count count=",CHAR(34),1+LARGE(N:N,1)-LARGE(N:N,2),CHAR(34),"/&gt;"),INDIRECT(ADDRESS(ROW()-1,13))))</f>
        <v/>
      </c>
      <c r="P2188" s="1">
        <f>IF(ROW()&lt;$S$4+2,IF('XML a procesar'!A2187="",P2187,IF(MID('XML a procesar'!A2187,1,1)="&lt;",P2187,P2187+1)),P2187)</f>
        <v>1</v>
      </c>
    </row>
    <row r="2189" spans="1:16" x14ac:dyDescent="0.25">
      <c r="A2189" s="1" t="str">
        <f>IF('XML a procesar'!A2188&gt;0,'XML a procesar'!A2188,"")</f>
        <v/>
      </c>
      <c r="B2189" s="7">
        <f t="shared" si="385"/>
        <v>0</v>
      </c>
      <c r="C2189" s="1">
        <f t="shared" si="386"/>
        <v>0</v>
      </c>
      <c r="D2189" s="1">
        <f t="shared" si="387"/>
        <v>0</v>
      </c>
      <c r="E2189" s="1">
        <f t="shared" si="388"/>
        <v>0</v>
      </c>
      <c r="F2189" s="1" t="str">
        <f t="shared" ca="1" si="389"/>
        <v/>
      </c>
      <c r="G2189" s="1">
        <f t="shared" ca="1" si="390"/>
        <v>0</v>
      </c>
      <c r="H2189" s="1">
        <f ca="1">IF(AND(G2188&gt;0,G2189&gt;G2188,NOT(ISERROR(MATCH(G2188,D:D,0)))),H2188+1,H2188)</f>
        <v>0</v>
      </c>
      <c r="I2189" s="1">
        <f t="shared" ca="1" si="391"/>
        <v>0</v>
      </c>
      <c r="J2189" s="7" t="str">
        <f t="shared" ca="1" si="392"/>
        <v/>
      </c>
      <c r="K2189" s="1" t="str">
        <f ca="1">IF(J2189="Linea_para_MAIL_creada_por_LuXML",IF(ISERROR(MATCH(INDIRECT(ADDRESS(ROW()-G2189,7)),D:D,0)),J2189,INDIRECT(ADDRESS(MATCH(INDIRECT(ADDRESS(ROW()-G2189,7)),D:D,0),1))),J2189)</f>
        <v/>
      </c>
      <c r="L2189" s="7">
        <f t="shared" ca="1" si="393"/>
        <v>0</v>
      </c>
      <c r="M2189" s="7" t="str">
        <f t="shared" ca="1" si="394"/>
        <v/>
      </c>
      <c r="N2189" s="7">
        <f t="shared" ca="1" si="395"/>
        <v>0</v>
      </c>
      <c r="O2189" s="9" t="str">
        <f ca="1">IF(N2189&gt;-1,INDIRECT(ADDRESS(ROW(),13)),IF(N2189&lt;N2188,CONCATENATE("&lt;page-count count=",CHAR(34),1+LARGE(N:N,1)-LARGE(N:N,2),CHAR(34),"/&gt;"),INDIRECT(ADDRESS(ROW()-1,13))))</f>
        <v/>
      </c>
      <c r="P2189" s="1">
        <f>IF(ROW()&lt;$S$4+2,IF('XML a procesar'!A2188="",P2188,IF(MID('XML a procesar'!A2188,1,1)="&lt;",P2188,P2188+1)),P2188)</f>
        <v>1</v>
      </c>
    </row>
    <row r="2190" spans="1:16" x14ac:dyDescent="0.25">
      <c r="A2190" s="1" t="str">
        <f>IF('XML a procesar'!A2189&gt;0,'XML a procesar'!A2189,"")</f>
        <v/>
      </c>
      <c r="B2190" s="7">
        <f t="shared" si="385"/>
        <v>0</v>
      </c>
      <c r="C2190" s="1">
        <f t="shared" si="386"/>
        <v>0</v>
      </c>
      <c r="D2190" s="1">
        <f t="shared" si="387"/>
        <v>0</v>
      </c>
      <c r="E2190" s="1">
        <f t="shared" si="388"/>
        <v>0</v>
      </c>
      <c r="F2190" s="1" t="str">
        <f t="shared" ca="1" si="389"/>
        <v/>
      </c>
      <c r="G2190" s="1">
        <f t="shared" ca="1" si="390"/>
        <v>0</v>
      </c>
      <c r="H2190" s="1">
        <f ca="1">IF(AND(G2189&gt;0,G2190&gt;G2189,NOT(ISERROR(MATCH(G2189,D:D,0)))),H2189+1,H2189)</f>
        <v>0</v>
      </c>
      <c r="I2190" s="1">
        <f t="shared" ca="1" si="391"/>
        <v>0</v>
      </c>
      <c r="J2190" s="7" t="str">
        <f t="shared" ca="1" si="392"/>
        <v/>
      </c>
      <c r="K2190" s="1" t="str">
        <f ca="1">IF(J2190="Linea_para_MAIL_creada_por_LuXML",IF(ISERROR(MATCH(INDIRECT(ADDRESS(ROW()-G2190,7)),D:D,0)),J2190,INDIRECT(ADDRESS(MATCH(INDIRECT(ADDRESS(ROW()-G2190,7)),D:D,0),1))),J2190)</f>
        <v/>
      </c>
      <c r="L2190" s="7">
        <f t="shared" ca="1" si="393"/>
        <v>0</v>
      </c>
      <c r="M2190" s="7" t="str">
        <f t="shared" ca="1" si="394"/>
        <v/>
      </c>
      <c r="N2190" s="7">
        <f t="shared" ca="1" si="395"/>
        <v>0</v>
      </c>
      <c r="O2190" s="9" t="str">
        <f ca="1">IF(N2190&gt;-1,INDIRECT(ADDRESS(ROW(),13)),IF(N2190&lt;N2189,CONCATENATE("&lt;page-count count=",CHAR(34),1+LARGE(N:N,1)-LARGE(N:N,2),CHAR(34),"/&gt;"),INDIRECT(ADDRESS(ROW()-1,13))))</f>
        <v/>
      </c>
      <c r="P2190" s="1">
        <f>IF(ROW()&lt;$S$4+2,IF('XML a procesar'!A2189="",P2189,IF(MID('XML a procesar'!A2189,1,1)="&lt;",P2189,P2189+1)),P2189)</f>
        <v>1</v>
      </c>
    </row>
    <row r="2191" spans="1:16" x14ac:dyDescent="0.25">
      <c r="A2191" s="1" t="str">
        <f>IF('XML a procesar'!A2190&gt;0,'XML a procesar'!A2190,"")</f>
        <v/>
      </c>
      <c r="B2191" s="7">
        <f t="shared" si="385"/>
        <v>0</v>
      </c>
      <c r="C2191" s="1">
        <f t="shared" si="386"/>
        <v>0</v>
      </c>
      <c r="D2191" s="1">
        <f t="shared" si="387"/>
        <v>0</v>
      </c>
      <c r="E2191" s="1">
        <f t="shared" si="388"/>
        <v>0</v>
      </c>
      <c r="F2191" s="1" t="str">
        <f t="shared" ca="1" si="389"/>
        <v/>
      </c>
      <c r="G2191" s="1">
        <f t="shared" ca="1" si="390"/>
        <v>0</v>
      </c>
      <c r="H2191" s="1">
        <f ca="1">IF(AND(G2190&gt;0,G2191&gt;G2190,NOT(ISERROR(MATCH(G2190,D:D,0)))),H2190+1,H2190)</f>
        <v>0</v>
      </c>
      <c r="I2191" s="1">
        <f t="shared" ca="1" si="391"/>
        <v>0</v>
      </c>
      <c r="J2191" s="7" t="str">
        <f t="shared" ca="1" si="392"/>
        <v/>
      </c>
      <c r="K2191" s="1" t="str">
        <f ca="1">IF(J2191="Linea_para_MAIL_creada_por_LuXML",IF(ISERROR(MATCH(INDIRECT(ADDRESS(ROW()-G2191,7)),D:D,0)),J2191,INDIRECT(ADDRESS(MATCH(INDIRECT(ADDRESS(ROW()-G2191,7)),D:D,0),1))),J2191)</f>
        <v/>
      </c>
      <c r="L2191" s="7">
        <f t="shared" ca="1" si="393"/>
        <v>0</v>
      </c>
      <c r="M2191" s="7" t="str">
        <f t="shared" ca="1" si="394"/>
        <v/>
      </c>
      <c r="N2191" s="7">
        <f t="shared" ca="1" si="395"/>
        <v>0</v>
      </c>
      <c r="O2191" s="9" t="str">
        <f ca="1">IF(N2191&gt;-1,INDIRECT(ADDRESS(ROW(),13)),IF(N2191&lt;N2190,CONCATENATE("&lt;page-count count=",CHAR(34),1+LARGE(N:N,1)-LARGE(N:N,2),CHAR(34),"/&gt;"),INDIRECT(ADDRESS(ROW()-1,13))))</f>
        <v/>
      </c>
      <c r="P2191" s="1">
        <f>IF(ROW()&lt;$S$4+2,IF('XML a procesar'!A2190="",P2190,IF(MID('XML a procesar'!A2190,1,1)="&lt;",P2190,P2190+1)),P2190)</f>
        <v>1</v>
      </c>
    </row>
    <row r="2192" spans="1:16" x14ac:dyDescent="0.25">
      <c r="A2192" s="1" t="str">
        <f>IF('XML a procesar'!A2191&gt;0,'XML a procesar'!A2191,"")</f>
        <v/>
      </c>
      <c r="B2192" s="7">
        <f t="shared" si="385"/>
        <v>0</v>
      </c>
      <c r="C2192" s="1">
        <f t="shared" si="386"/>
        <v>0</v>
      </c>
      <c r="D2192" s="1">
        <f t="shared" si="387"/>
        <v>0</v>
      </c>
      <c r="E2192" s="1">
        <f t="shared" si="388"/>
        <v>0</v>
      </c>
      <c r="F2192" s="1" t="str">
        <f t="shared" ca="1" si="389"/>
        <v/>
      </c>
      <c r="G2192" s="1">
        <f t="shared" ca="1" si="390"/>
        <v>0</v>
      </c>
      <c r="H2192" s="1">
        <f ca="1">IF(AND(G2191&gt;0,G2192&gt;G2191,NOT(ISERROR(MATCH(G2191,D:D,0)))),H2191+1,H2191)</f>
        <v>0</v>
      </c>
      <c r="I2192" s="1">
        <f t="shared" ca="1" si="391"/>
        <v>0</v>
      </c>
      <c r="J2192" s="7" t="str">
        <f t="shared" ca="1" si="392"/>
        <v/>
      </c>
      <c r="K2192" s="1" t="str">
        <f ca="1">IF(J2192="Linea_para_MAIL_creada_por_LuXML",IF(ISERROR(MATCH(INDIRECT(ADDRESS(ROW()-G2192,7)),D:D,0)),J2192,INDIRECT(ADDRESS(MATCH(INDIRECT(ADDRESS(ROW()-G2192,7)),D:D,0),1))),J2192)</f>
        <v/>
      </c>
      <c r="L2192" s="7">
        <f t="shared" ca="1" si="393"/>
        <v>0</v>
      </c>
      <c r="M2192" s="7" t="str">
        <f t="shared" ca="1" si="394"/>
        <v/>
      </c>
      <c r="N2192" s="7">
        <f t="shared" ca="1" si="395"/>
        <v>0</v>
      </c>
      <c r="O2192" s="9" t="str">
        <f ca="1">IF(N2192&gt;-1,INDIRECT(ADDRESS(ROW(),13)),IF(N2192&lt;N2191,CONCATENATE("&lt;page-count count=",CHAR(34),1+LARGE(N:N,1)-LARGE(N:N,2),CHAR(34),"/&gt;"),INDIRECT(ADDRESS(ROW()-1,13))))</f>
        <v/>
      </c>
      <c r="P2192" s="1">
        <f>IF(ROW()&lt;$S$4+2,IF('XML a procesar'!A2191="",P2191,IF(MID('XML a procesar'!A2191,1,1)="&lt;",P2191,P2191+1)),P2191)</f>
        <v>1</v>
      </c>
    </row>
    <row r="2193" spans="1:16" x14ac:dyDescent="0.25">
      <c r="A2193" s="1" t="str">
        <f>IF('XML a procesar'!A2192&gt;0,'XML a procesar'!A2192,"")</f>
        <v/>
      </c>
      <c r="B2193" s="7">
        <f t="shared" si="385"/>
        <v>0</v>
      </c>
      <c r="C2193" s="1">
        <f t="shared" si="386"/>
        <v>0</v>
      </c>
      <c r="D2193" s="1">
        <f t="shared" si="387"/>
        <v>0</v>
      </c>
      <c r="E2193" s="1">
        <f t="shared" si="388"/>
        <v>0</v>
      </c>
      <c r="F2193" s="1" t="str">
        <f t="shared" ca="1" si="389"/>
        <v/>
      </c>
      <c r="G2193" s="1">
        <f t="shared" ca="1" si="390"/>
        <v>0</v>
      </c>
      <c r="H2193" s="1">
        <f ca="1">IF(AND(G2192&gt;0,G2193&gt;G2192,NOT(ISERROR(MATCH(G2192,D:D,0)))),H2192+1,H2192)</f>
        <v>0</v>
      </c>
      <c r="I2193" s="1">
        <f t="shared" ca="1" si="391"/>
        <v>0</v>
      </c>
      <c r="J2193" s="7" t="str">
        <f t="shared" ca="1" si="392"/>
        <v/>
      </c>
      <c r="K2193" s="1" t="str">
        <f ca="1">IF(J2193="Linea_para_MAIL_creada_por_LuXML",IF(ISERROR(MATCH(INDIRECT(ADDRESS(ROW()-G2193,7)),D:D,0)),J2193,INDIRECT(ADDRESS(MATCH(INDIRECT(ADDRESS(ROW()-G2193,7)),D:D,0),1))),J2193)</f>
        <v/>
      </c>
      <c r="L2193" s="7">
        <f t="shared" ca="1" si="393"/>
        <v>0</v>
      </c>
      <c r="M2193" s="7" t="str">
        <f t="shared" ca="1" si="394"/>
        <v/>
      </c>
      <c r="N2193" s="7">
        <f t="shared" ca="1" si="395"/>
        <v>0</v>
      </c>
      <c r="O2193" s="9" t="str">
        <f ca="1">IF(N2193&gt;-1,INDIRECT(ADDRESS(ROW(),13)),IF(N2193&lt;N2192,CONCATENATE("&lt;page-count count=",CHAR(34),1+LARGE(N:N,1)-LARGE(N:N,2),CHAR(34),"/&gt;"),INDIRECT(ADDRESS(ROW()-1,13))))</f>
        <v/>
      </c>
      <c r="P2193" s="1">
        <f>IF(ROW()&lt;$S$4+2,IF('XML a procesar'!A2192="",P2192,IF(MID('XML a procesar'!A2192,1,1)="&lt;",P2192,P2192+1)),P2192)</f>
        <v>1</v>
      </c>
    </row>
    <row r="2194" spans="1:16" x14ac:dyDescent="0.25">
      <c r="A2194" s="1" t="str">
        <f>IF('XML a procesar'!A2193&gt;0,'XML a procesar'!A2193,"")</f>
        <v/>
      </c>
      <c r="B2194" s="7">
        <f t="shared" si="385"/>
        <v>0</v>
      </c>
      <c r="C2194" s="1">
        <f t="shared" si="386"/>
        <v>0</v>
      </c>
      <c r="D2194" s="1">
        <f t="shared" si="387"/>
        <v>0</v>
      </c>
      <c r="E2194" s="1">
        <f t="shared" si="388"/>
        <v>0</v>
      </c>
      <c r="F2194" s="1" t="str">
        <f t="shared" ca="1" si="389"/>
        <v/>
      </c>
      <c r="G2194" s="1">
        <f t="shared" ca="1" si="390"/>
        <v>0</v>
      </c>
      <c r="H2194" s="1">
        <f ca="1">IF(AND(G2193&gt;0,G2194&gt;G2193,NOT(ISERROR(MATCH(G2193,D:D,0)))),H2193+1,H2193)</f>
        <v>0</v>
      </c>
      <c r="I2194" s="1">
        <f t="shared" ca="1" si="391"/>
        <v>0</v>
      </c>
      <c r="J2194" s="7" t="str">
        <f t="shared" ca="1" si="392"/>
        <v/>
      </c>
      <c r="K2194" s="1" t="str">
        <f ca="1">IF(J2194="Linea_para_MAIL_creada_por_LuXML",IF(ISERROR(MATCH(INDIRECT(ADDRESS(ROW()-G2194,7)),D:D,0)),J2194,INDIRECT(ADDRESS(MATCH(INDIRECT(ADDRESS(ROW()-G2194,7)),D:D,0),1))),J2194)</f>
        <v/>
      </c>
      <c r="L2194" s="7">
        <f t="shared" ca="1" si="393"/>
        <v>0</v>
      </c>
      <c r="M2194" s="7" t="str">
        <f t="shared" ca="1" si="394"/>
        <v/>
      </c>
      <c r="N2194" s="7">
        <f t="shared" ca="1" si="395"/>
        <v>0</v>
      </c>
      <c r="O2194" s="9" t="str">
        <f ca="1">IF(N2194&gt;-1,INDIRECT(ADDRESS(ROW(),13)),IF(N2194&lt;N2193,CONCATENATE("&lt;page-count count=",CHAR(34),1+LARGE(N:N,1)-LARGE(N:N,2),CHAR(34),"/&gt;"),INDIRECT(ADDRESS(ROW()-1,13))))</f>
        <v/>
      </c>
      <c r="P2194" s="1">
        <f>IF(ROW()&lt;$S$4+2,IF('XML a procesar'!A2193="",P2193,IF(MID('XML a procesar'!A2193,1,1)="&lt;",P2193,P2193+1)),P2193)</f>
        <v>1</v>
      </c>
    </row>
    <row r="2195" spans="1:16" x14ac:dyDescent="0.25">
      <c r="A2195" s="1" t="str">
        <f>IF('XML a procesar'!A2194&gt;0,'XML a procesar'!A2194,"")</f>
        <v/>
      </c>
      <c r="B2195" s="7">
        <f t="shared" si="385"/>
        <v>0</v>
      </c>
      <c r="C2195" s="1">
        <f t="shared" si="386"/>
        <v>0</v>
      </c>
      <c r="D2195" s="1">
        <f t="shared" si="387"/>
        <v>0</v>
      </c>
      <c r="E2195" s="1">
        <f t="shared" si="388"/>
        <v>0</v>
      </c>
      <c r="F2195" s="1" t="str">
        <f t="shared" ca="1" si="389"/>
        <v/>
      </c>
      <c r="G2195" s="1">
        <f t="shared" ca="1" si="390"/>
        <v>0</v>
      </c>
      <c r="H2195" s="1">
        <f ca="1">IF(AND(G2194&gt;0,G2195&gt;G2194,NOT(ISERROR(MATCH(G2194,D:D,0)))),H2194+1,H2194)</f>
        <v>0</v>
      </c>
      <c r="I2195" s="1">
        <f t="shared" ca="1" si="391"/>
        <v>0</v>
      </c>
      <c r="J2195" s="7" t="str">
        <f t="shared" ca="1" si="392"/>
        <v/>
      </c>
      <c r="K2195" s="1" t="str">
        <f ca="1">IF(J2195="Linea_para_MAIL_creada_por_LuXML",IF(ISERROR(MATCH(INDIRECT(ADDRESS(ROW()-G2195,7)),D:D,0)),J2195,INDIRECT(ADDRESS(MATCH(INDIRECT(ADDRESS(ROW()-G2195,7)),D:D,0),1))),J2195)</f>
        <v/>
      </c>
      <c r="L2195" s="7">
        <f t="shared" ca="1" si="393"/>
        <v>0</v>
      </c>
      <c r="M2195" s="7" t="str">
        <f t="shared" ca="1" si="394"/>
        <v/>
      </c>
      <c r="N2195" s="7">
        <f t="shared" ca="1" si="395"/>
        <v>0</v>
      </c>
      <c r="O2195" s="9" t="str">
        <f ca="1">IF(N2195&gt;-1,INDIRECT(ADDRESS(ROW(),13)),IF(N2195&lt;N2194,CONCATENATE("&lt;page-count count=",CHAR(34),1+LARGE(N:N,1)-LARGE(N:N,2),CHAR(34),"/&gt;"),INDIRECT(ADDRESS(ROW()-1,13))))</f>
        <v/>
      </c>
      <c r="P2195" s="1">
        <f>IF(ROW()&lt;$S$4+2,IF('XML a procesar'!A2194="",P2194,IF(MID('XML a procesar'!A2194,1,1)="&lt;",P2194,P2194+1)),P2194)</f>
        <v>1</v>
      </c>
    </row>
    <row r="2196" spans="1:16" x14ac:dyDescent="0.25">
      <c r="A2196" s="1" t="str">
        <f>IF('XML a procesar'!A2195&gt;0,'XML a procesar'!A2195,"")</f>
        <v/>
      </c>
      <c r="B2196" s="7">
        <f t="shared" si="385"/>
        <v>0</v>
      </c>
      <c r="C2196" s="1">
        <f t="shared" si="386"/>
        <v>0</v>
      </c>
      <c r="D2196" s="1">
        <f t="shared" si="387"/>
        <v>0</v>
      </c>
      <c r="E2196" s="1">
        <f t="shared" si="388"/>
        <v>0</v>
      </c>
      <c r="F2196" s="1" t="str">
        <f t="shared" ca="1" si="389"/>
        <v/>
      </c>
      <c r="G2196" s="1">
        <f t="shared" ca="1" si="390"/>
        <v>0</v>
      </c>
      <c r="H2196" s="1">
        <f ca="1">IF(AND(G2195&gt;0,G2196&gt;G2195,NOT(ISERROR(MATCH(G2195,D:D,0)))),H2195+1,H2195)</f>
        <v>0</v>
      </c>
      <c r="I2196" s="1">
        <f t="shared" ca="1" si="391"/>
        <v>0</v>
      </c>
      <c r="J2196" s="7" t="str">
        <f t="shared" ca="1" si="392"/>
        <v/>
      </c>
      <c r="K2196" s="1" t="str">
        <f ca="1">IF(J2196="Linea_para_MAIL_creada_por_LuXML",IF(ISERROR(MATCH(INDIRECT(ADDRESS(ROW()-G2196,7)),D:D,0)),J2196,INDIRECT(ADDRESS(MATCH(INDIRECT(ADDRESS(ROW()-G2196,7)),D:D,0),1))),J2196)</f>
        <v/>
      </c>
      <c r="L2196" s="7">
        <f t="shared" ca="1" si="393"/>
        <v>0</v>
      </c>
      <c r="M2196" s="7" t="str">
        <f t="shared" ca="1" si="394"/>
        <v/>
      </c>
      <c r="N2196" s="7">
        <f t="shared" ca="1" si="395"/>
        <v>0</v>
      </c>
      <c r="O2196" s="9" t="str">
        <f ca="1">IF(N2196&gt;-1,INDIRECT(ADDRESS(ROW(),13)),IF(N2196&lt;N2195,CONCATENATE("&lt;page-count count=",CHAR(34),1+LARGE(N:N,1)-LARGE(N:N,2),CHAR(34),"/&gt;"),INDIRECT(ADDRESS(ROW()-1,13))))</f>
        <v/>
      </c>
      <c r="P2196" s="1">
        <f>IF(ROW()&lt;$S$4+2,IF('XML a procesar'!A2195="",P2195,IF(MID('XML a procesar'!A2195,1,1)="&lt;",P2195,P2195+1)),P2195)</f>
        <v>1</v>
      </c>
    </row>
    <row r="2197" spans="1:16" x14ac:dyDescent="0.25">
      <c r="A2197" s="1" t="str">
        <f>IF('XML a procesar'!A2196&gt;0,'XML a procesar'!A2196,"")</f>
        <v/>
      </c>
      <c r="B2197" s="7">
        <f t="shared" si="385"/>
        <v>0</v>
      </c>
      <c r="C2197" s="1">
        <f t="shared" si="386"/>
        <v>0</v>
      </c>
      <c r="D2197" s="1">
        <f t="shared" si="387"/>
        <v>0</v>
      </c>
      <c r="E2197" s="1">
        <f t="shared" si="388"/>
        <v>0</v>
      </c>
      <c r="F2197" s="1" t="str">
        <f t="shared" ca="1" si="389"/>
        <v/>
      </c>
      <c r="G2197" s="1">
        <f t="shared" ca="1" si="390"/>
        <v>0</v>
      </c>
      <c r="H2197" s="1">
        <f ca="1">IF(AND(G2196&gt;0,G2197&gt;G2196,NOT(ISERROR(MATCH(G2196,D:D,0)))),H2196+1,H2196)</f>
        <v>0</v>
      </c>
      <c r="I2197" s="1">
        <f t="shared" ca="1" si="391"/>
        <v>0</v>
      </c>
      <c r="J2197" s="7" t="str">
        <f t="shared" ca="1" si="392"/>
        <v/>
      </c>
      <c r="K2197" s="1" t="str">
        <f ca="1">IF(J2197="Linea_para_MAIL_creada_por_LuXML",IF(ISERROR(MATCH(INDIRECT(ADDRESS(ROW()-G2197,7)),D:D,0)),J2197,INDIRECT(ADDRESS(MATCH(INDIRECT(ADDRESS(ROW()-G2197,7)),D:D,0),1))),J2197)</f>
        <v/>
      </c>
      <c r="L2197" s="7">
        <f t="shared" ca="1" si="393"/>
        <v>0</v>
      </c>
      <c r="M2197" s="7" t="str">
        <f t="shared" ca="1" si="394"/>
        <v/>
      </c>
      <c r="N2197" s="7">
        <f t="shared" ca="1" si="395"/>
        <v>0</v>
      </c>
      <c r="O2197" s="9" t="str">
        <f ca="1">IF(N2197&gt;-1,INDIRECT(ADDRESS(ROW(),13)),IF(N2197&lt;N2196,CONCATENATE("&lt;page-count count=",CHAR(34),1+LARGE(N:N,1)-LARGE(N:N,2),CHAR(34),"/&gt;"),INDIRECT(ADDRESS(ROW()-1,13))))</f>
        <v/>
      </c>
      <c r="P2197" s="1">
        <f>IF(ROW()&lt;$S$4+2,IF('XML a procesar'!A2196="",P2196,IF(MID('XML a procesar'!A2196,1,1)="&lt;",P2196,P2196+1)),P2196)</f>
        <v>1</v>
      </c>
    </row>
    <row r="2198" spans="1:16" x14ac:dyDescent="0.25">
      <c r="A2198" s="1" t="str">
        <f>IF('XML a procesar'!A2197&gt;0,'XML a procesar'!A2197,"")</f>
        <v/>
      </c>
      <c r="B2198" s="7">
        <f t="shared" si="385"/>
        <v>0</v>
      </c>
      <c r="C2198" s="1">
        <f t="shared" si="386"/>
        <v>0</v>
      </c>
      <c r="D2198" s="1">
        <f t="shared" si="387"/>
        <v>0</v>
      </c>
      <c r="E2198" s="1">
        <f t="shared" si="388"/>
        <v>0</v>
      </c>
      <c r="F2198" s="1" t="str">
        <f t="shared" ca="1" si="389"/>
        <v/>
      </c>
      <c r="G2198" s="1">
        <f t="shared" ca="1" si="390"/>
        <v>0</v>
      </c>
      <c r="H2198" s="1">
        <f ca="1">IF(AND(G2197&gt;0,G2198&gt;G2197,NOT(ISERROR(MATCH(G2197,D:D,0)))),H2197+1,H2197)</f>
        <v>0</v>
      </c>
      <c r="I2198" s="1">
        <f t="shared" ca="1" si="391"/>
        <v>0</v>
      </c>
      <c r="J2198" s="7" t="str">
        <f t="shared" ca="1" si="392"/>
        <v/>
      </c>
      <c r="K2198" s="1" t="str">
        <f ca="1">IF(J2198="Linea_para_MAIL_creada_por_LuXML",IF(ISERROR(MATCH(INDIRECT(ADDRESS(ROW()-G2198,7)),D:D,0)),J2198,INDIRECT(ADDRESS(MATCH(INDIRECT(ADDRESS(ROW()-G2198,7)),D:D,0),1))),J2198)</f>
        <v/>
      </c>
      <c r="L2198" s="7">
        <f t="shared" ca="1" si="393"/>
        <v>0</v>
      </c>
      <c r="M2198" s="7" t="str">
        <f t="shared" ca="1" si="394"/>
        <v/>
      </c>
      <c r="N2198" s="7">
        <f t="shared" ca="1" si="395"/>
        <v>0</v>
      </c>
      <c r="O2198" s="9" t="str">
        <f ca="1">IF(N2198&gt;-1,INDIRECT(ADDRESS(ROW(),13)),IF(N2198&lt;N2197,CONCATENATE("&lt;page-count count=",CHAR(34),1+LARGE(N:N,1)-LARGE(N:N,2),CHAR(34),"/&gt;"),INDIRECT(ADDRESS(ROW()-1,13))))</f>
        <v/>
      </c>
      <c r="P2198" s="1">
        <f>IF(ROW()&lt;$S$4+2,IF('XML a procesar'!A2197="",P2197,IF(MID('XML a procesar'!A2197,1,1)="&lt;",P2197,P2197+1)),P2197)</f>
        <v>1</v>
      </c>
    </row>
    <row r="2199" spans="1:16" x14ac:dyDescent="0.25">
      <c r="A2199" s="1" t="str">
        <f>IF('XML a procesar'!A2198&gt;0,'XML a procesar'!A2198,"")</f>
        <v/>
      </c>
      <c r="B2199" s="7">
        <f t="shared" si="385"/>
        <v>0</v>
      </c>
      <c r="C2199" s="1">
        <f t="shared" si="386"/>
        <v>0</v>
      </c>
      <c r="D2199" s="1">
        <f t="shared" si="387"/>
        <v>0</v>
      </c>
      <c r="E2199" s="1">
        <f t="shared" si="388"/>
        <v>0</v>
      </c>
      <c r="F2199" s="1" t="str">
        <f t="shared" ca="1" si="389"/>
        <v/>
      </c>
      <c r="G2199" s="1">
        <f t="shared" ca="1" si="390"/>
        <v>0</v>
      </c>
      <c r="H2199" s="1">
        <f ca="1">IF(AND(G2198&gt;0,G2199&gt;G2198,NOT(ISERROR(MATCH(G2198,D:D,0)))),H2198+1,H2198)</f>
        <v>0</v>
      </c>
      <c r="I2199" s="1">
        <f t="shared" ca="1" si="391"/>
        <v>0</v>
      </c>
      <c r="J2199" s="7" t="str">
        <f t="shared" ca="1" si="392"/>
        <v/>
      </c>
      <c r="K2199" s="1" t="str">
        <f ca="1">IF(J2199="Linea_para_MAIL_creada_por_LuXML",IF(ISERROR(MATCH(INDIRECT(ADDRESS(ROW()-G2199,7)),D:D,0)),J2199,INDIRECT(ADDRESS(MATCH(INDIRECT(ADDRESS(ROW()-G2199,7)),D:D,0),1))),J2199)</f>
        <v/>
      </c>
      <c r="L2199" s="7">
        <f t="shared" ca="1" si="393"/>
        <v>0</v>
      </c>
      <c r="M2199" s="7" t="str">
        <f t="shared" ca="1" si="394"/>
        <v/>
      </c>
      <c r="N2199" s="7">
        <f t="shared" ca="1" si="395"/>
        <v>0</v>
      </c>
      <c r="O2199" s="9" t="str">
        <f ca="1">IF(N2199&gt;-1,INDIRECT(ADDRESS(ROW(),13)),IF(N2199&lt;N2198,CONCATENATE("&lt;page-count count=",CHAR(34),1+LARGE(N:N,1)-LARGE(N:N,2),CHAR(34),"/&gt;"),INDIRECT(ADDRESS(ROW()-1,13))))</f>
        <v/>
      </c>
      <c r="P2199" s="1">
        <f>IF(ROW()&lt;$S$4+2,IF('XML a procesar'!A2198="",P2198,IF(MID('XML a procesar'!A2198,1,1)="&lt;",P2198,P2198+1)),P2198)</f>
        <v>1</v>
      </c>
    </row>
    <row r="2200" spans="1:16" x14ac:dyDescent="0.25">
      <c r="A2200" s="1" t="str">
        <f>IF('XML a procesar'!A2199&gt;0,'XML a procesar'!A2199,"")</f>
        <v/>
      </c>
      <c r="B2200" s="7">
        <f t="shared" si="385"/>
        <v>0</v>
      </c>
      <c r="C2200" s="1">
        <f t="shared" si="386"/>
        <v>0</v>
      </c>
      <c r="D2200" s="1">
        <f t="shared" si="387"/>
        <v>0</v>
      </c>
      <c r="E2200" s="1">
        <f t="shared" si="388"/>
        <v>0</v>
      </c>
      <c r="F2200" s="1" t="str">
        <f t="shared" ca="1" si="389"/>
        <v/>
      </c>
      <c r="G2200" s="1">
        <f t="shared" ca="1" si="390"/>
        <v>0</v>
      </c>
      <c r="H2200" s="1">
        <f ca="1">IF(AND(G2199&gt;0,G2200&gt;G2199,NOT(ISERROR(MATCH(G2199,D:D,0)))),H2199+1,H2199)</f>
        <v>0</v>
      </c>
      <c r="I2200" s="1">
        <f t="shared" ca="1" si="391"/>
        <v>0</v>
      </c>
      <c r="J2200" s="7" t="str">
        <f t="shared" ca="1" si="392"/>
        <v/>
      </c>
      <c r="K2200" s="1" t="str">
        <f ca="1">IF(J2200="Linea_para_MAIL_creada_por_LuXML",IF(ISERROR(MATCH(INDIRECT(ADDRESS(ROW()-G2200,7)),D:D,0)),J2200,INDIRECT(ADDRESS(MATCH(INDIRECT(ADDRESS(ROW()-G2200,7)),D:D,0),1))),J2200)</f>
        <v/>
      </c>
      <c r="L2200" s="7">
        <f t="shared" ca="1" si="393"/>
        <v>0</v>
      </c>
      <c r="M2200" s="7" t="str">
        <f t="shared" ca="1" si="394"/>
        <v/>
      </c>
      <c r="N2200" s="7">
        <f t="shared" ca="1" si="395"/>
        <v>0</v>
      </c>
      <c r="O2200" s="9" t="str">
        <f ca="1">IF(N2200&gt;-1,INDIRECT(ADDRESS(ROW(),13)),IF(N2200&lt;N2199,CONCATENATE("&lt;page-count count=",CHAR(34),1+LARGE(N:N,1)-LARGE(N:N,2),CHAR(34),"/&gt;"),INDIRECT(ADDRESS(ROW()-1,13))))</f>
        <v/>
      </c>
      <c r="P2200" s="1">
        <f>IF(ROW()&lt;$S$4+2,IF('XML a procesar'!A2199="",P2199,IF(MID('XML a procesar'!A2199,1,1)="&lt;",P2199,P2199+1)),P2199)</f>
        <v>1</v>
      </c>
    </row>
    <row r="2201" spans="1:16" x14ac:dyDescent="0.25">
      <c r="A2201" s="1" t="str">
        <f>IF('XML a procesar'!A2200&gt;0,'XML a procesar'!A2200,"")</f>
        <v/>
      </c>
      <c r="B2201" s="7">
        <f t="shared" si="385"/>
        <v>0</v>
      </c>
      <c r="C2201" s="1">
        <f t="shared" si="386"/>
        <v>0</v>
      </c>
      <c r="D2201" s="1">
        <f t="shared" si="387"/>
        <v>0</v>
      </c>
      <c r="E2201" s="1">
        <f t="shared" si="388"/>
        <v>0</v>
      </c>
      <c r="F2201" s="1" t="str">
        <f t="shared" ca="1" si="389"/>
        <v/>
      </c>
      <c r="G2201" s="1">
        <f t="shared" ca="1" si="390"/>
        <v>0</v>
      </c>
      <c r="H2201" s="1">
        <f ca="1">IF(AND(G2200&gt;0,G2201&gt;G2200,NOT(ISERROR(MATCH(G2200,D:D,0)))),H2200+1,H2200)</f>
        <v>0</v>
      </c>
      <c r="I2201" s="1">
        <f t="shared" ca="1" si="391"/>
        <v>0</v>
      </c>
      <c r="J2201" s="7" t="str">
        <f t="shared" ca="1" si="392"/>
        <v/>
      </c>
      <c r="K2201" s="1" t="str">
        <f ca="1">IF(J2201="Linea_para_MAIL_creada_por_LuXML",IF(ISERROR(MATCH(INDIRECT(ADDRESS(ROW()-G2201,7)),D:D,0)),J2201,INDIRECT(ADDRESS(MATCH(INDIRECT(ADDRESS(ROW()-G2201,7)),D:D,0),1))),J2201)</f>
        <v/>
      </c>
      <c r="L2201" s="7">
        <f t="shared" ca="1" si="393"/>
        <v>0</v>
      </c>
      <c r="M2201" s="7" t="str">
        <f t="shared" ca="1" si="394"/>
        <v/>
      </c>
      <c r="N2201" s="7">
        <f t="shared" ca="1" si="395"/>
        <v>0</v>
      </c>
      <c r="O2201" s="9" t="str">
        <f ca="1">IF(N2201&gt;-1,INDIRECT(ADDRESS(ROW(),13)),IF(N2201&lt;N2200,CONCATENATE("&lt;page-count count=",CHAR(34),1+LARGE(N:N,1)-LARGE(N:N,2),CHAR(34),"/&gt;"),INDIRECT(ADDRESS(ROW()-1,13))))</f>
        <v/>
      </c>
      <c r="P2201" s="1">
        <f>IF(ROW()&lt;$S$4+2,IF('XML a procesar'!A2200="",P2200,IF(MID('XML a procesar'!A2200,1,1)="&lt;",P2200,P2200+1)),P2200)</f>
        <v>1</v>
      </c>
    </row>
    <row r="2202" spans="1:16" x14ac:dyDescent="0.25">
      <c r="A2202" s="1" t="str">
        <f>IF('XML a procesar'!A2201&gt;0,'XML a procesar'!A2201,"")</f>
        <v/>
      </c>
      <c r="B2202" s="7">
        <f t="shared" si="385"/>
        <v>0</v>
      </c>
      <c r="C2202" s="1">
        <f t="shared" si="386"/>
        <v>0</v>
      </c>
      <c r="D2202" s="1">
        <f t="shared" si="387"/>
        <v>0</v>
      </c>
      <c r="E2202" s="1">
        <f t="shared" si="388"/>
        <v>0</v>
      </c>
      <c r="F2202" s="1" t="str">
        <f t="shared" ca="1" si="389"/>
        <v/>
      </c>
      <c r="G2202" s="1">
        <f t="shared" ca="1" si="390"/>
        <v>0</v>
      </c>
      <c r="H2202" s="1">
        <f ca="1">IF(AND(G2201&gt;0,G2202&gt;G2201,NOT(ISERROR(MATCH(G2201,D:D,0)))),H2201+1,H2201)</f>
        <v>0</v>
      </c>
      <c r="I2202" s="1">
        <f t="shared" ca="1" si="391"/>
        <v>0</v>
      </c>
      <c r="J2202" s="7" t="str">
        <f t="shared" ca="1" si="392"/>
        <v/>
      </c>
      <c r="K2202" s="1" t="str">
        <f ca="1">IF(J2202="Linea_para_MAIL_creada_por_LuXML",IF(ISERROR(MATCH(INDIRECT(ADDRESS(ROW()-G2202,7)),D:D,0)),J2202,INDIRECT(ADDRESS(MATCH(INDIRECT(ADDRESS(ROW()-G2202,7)),D:D,0),1))),J2202)</f>
        <v/>
      </c>
      <c r="L2202" s="7">
        <f t="shared" ca="1" si="393"/>
        <v>0</v>
      </c>
      <c r="M2202" s="7" t="str">
        <f t="shared" ca="1" si="394"/>
        <v/>
      </c>
      <c r="N2202" s="7">
        <f t="shared" ca="1" si="395"/>
        <v>0</v>
      </c>
      <c r="O2202" s="9" t="str">
        <f ca="1">IF(N2202&gt;-1,INDIRECT(ADDRESS(ROW(),13)),IF(N2202&lt;N2201,CONCATENATE("&lt;page-count count=",CHAR(34),1+LARGE(N:N,1)-LARGE(N:N,2),CHAR(34),"/&gt;"),INDIRECT(ADDRESS(ROW()-1,13))))</f>
        <v/>
      </c>
      <c r="P2202" s="1">
        <f>IF(ROW()&lt;$S$4+2,IF('XML a procesar'!A2201="",P2201,IF(MID('XML a procesar'!A2201,1,1)="&lt;",P2201,P2201+1)),P2201)</f>
        <v>1</v>
      </c>
    </row>
    <row r="2203" spans="1:16" x14ac:dyDescent="0.25">
      <c r="A2203" s="1" t="str">
        <f>IF('XML a procesar'!A2202&gt;0,'XML a procesar'!A2202,"")</f>
        <v/>
      </c>
      <c r="B2203" s="7">
        <f t="shared" si="385"/>
        <v>0</v>
      </c>
      <c r="C2203" s="1">
        <f t="shared" si="386"/>
        <v>0</v>
      </c>
      <c r="D2203" s="1">
        <f t="shared" si="387"/>
        <v>0</v>
      </c>
      <c r="E2203" s="1">
        <f t="shared" si="388"/>
        <v>0</v>
      </c>
      <c r="F2203" s="1" t="str">
        <f t="shared" ca="1" si="389"/>
        <v/>
      </c>
      <c r="G2203" s="1">
        <f t="shared" ca="1" si="390"/>
        <v>0</v>
      </c>
      <c r="H2203" s="1">
        <f ca="1">IF(AND(G2202&gt;0,G2203&gt;G2202,NOT(ISERROR(MATCH(G2202,D:D,0)))),H2202+1,H2202)</f>
        <v>0</v>
      </c>
      <c r="I2203" s="1">
        <f t="shared" ca="1" si="391"/>
        <v>0</v>
      </c>
      <c r="J2203" s="7" t="str">
        <f t="shared" ca="1" si="392"/>
        <v/>
      </c>
      <c r="K2203" s="1" t="str">
        <f ca="1">IF(J2203="Linea_para_MAIL_creada_por_LuXML",IF(ISERROR(MATCH(INDIRECT(ADDRESS(ROW()-G2203,7)),D:D,0)),J2203,INDIRECT(ADDRESS(MATCH(INDIRECT(ADDRESS(ROW()-G2203,7)),D:D,0),1))),J2203)</f>
        <v/>
      </c>
      <c r="L2203" s="7">
        <f t="shared" ca="1" si="393"/>
        <v>0</v>
      </c>
      <c r="M2203" s="7" t="str">
        <f t="shared" ca="1" si="394"/>
        <v/>
      </c>
      <c r="N2203" s="7">
        <f t="shared" ca="1" si="395"/>
        <v>0</v>
      </c>
      <c r="O2203" s="9" t="str">
        <f ca="1">IF(N2203&gt;-1,INDIRECT(ADDRESS(ROW(),13)),IF(N2203&lt;N2202,CONCATENATE("&lt;page-count count=",CHAR(34),1+LARGE(N:N,1)-LARGE(N:N,2),CHAR(34),"/&gt;"),INDIRECT(ADDRESS(ROW()-1,13))))</f>
        <v/>
      </c>
      <c r="P2203" s="1">
        <f>IF(ROW()&lt;$S$4+2,IF('XML a procesar'!A2202="",P2202,IF(MID('XML a procesar'!A2202,1,1)="&lt;",P2202,P2202+1)),P2202)</f>
        <v>1</v>
      </c>
    </row>
    <row r="2204" spans="1:16" x14ac:dyDescent="0.25">
      <c r="A2204" s="1" t="str">
        <f>IF('XML a procesar'!A2203&gt;0,'XML a procesar'!A2203,"")</f>
        <v/>
      </c>
      <c r="B2204" s="7">
        <f t="shared" si="385"/>
        <v>0</v>
      </c>
      <c r="C2204" s="1">
        <f t="shared" si="386"/>
        <v>0</v>
      </c>
      <c r="D2204" s="1">
        <f t="shared" si="387"/>
        <v>0</v>
      </c>
      <c r="E2204" s="1">
        <f t="shared" si="388"/>
        <v>0</v>
      </c>
      <c r="F2204" s="1" t="str">
        <f t="shared" ca="1" si="389"/>
        <v/>
      </c>
      <c r="G2204" s="1">
        <f t="shared" ca="1" si="390"/>
        <v>0</v>
      </c>
      <c r="H2204" s="1">
        <f ca="1">IF(AND(G2203&gt;0,G2204&gt;G2203,NOT(ISERROR(MATCH(G2203,D:D,0)))),H2203+1,H2203)</f>
        <v>0</v>
      </c>
      <c r="I2204" s="1">
        <f t="shared" ca="1" si="391"/>
        <v>0</v>
      </c>
      <c r="J2204" s="7" t="str">
        <f t="shared" ca="1" si="392"/>
        <v/>
      </c>
      <c r="K2204" s="1" t="str">
        <f ca="1">IF(J2204="Linea_para_MAIL_creada_por_LuXML",IF(ISERROR(MATCH(INDIRECT(ADDRESS(ROW()-G2204,7)),D:D,0)),J2204,INDIRECT(ADDRESS(MATCH(INDIRECT(ADDRESS(ROW()-G2204,7)),D:D,0),1))),J2204)</f>
        <v/>
      </c>
      <c r="L2204" s="7">
        <f t="shared" ca="1" si="393"/>
        <v>0</v>
      </c>
      <c r="M2204" s="7" t="str">
        <f t="shared" ca="1" si="394"/>
        <v/>
      </c>
      <c r="N2204" s="7">
        <f t="shared" ca="1" si="395"/>
        <v>0</v>
      </c>
      <c r="O2204" s="9" t="str">
        <f ca="1">IF(N2204&gt;-1,INDIRECT(ADDRESS(ROW(),13)),IF(N2204&lt;N2203,CONCATENATE("&lt;page-count count=",CHAR(34),1+LARGE(N:N,1)-LARGE(N:N,2),CHAR(34),"/&gt;"),INDIRECT(ADDRESS(ROW()-1,13))))</f>
        <v/>
      </c>
      <c r="P2204" s="1">
        <f>IF(ROW()&lt;$S$4+2,IF('XML a procesar'!A2203="",P2203,IF(MID('XML a procesar'!A2203,1,1)="&lt;",P2203,P2203+1)),P2203)</f>
        <v>1</v>
      </c>
    </row>
    <row r="2205" spans="1:16" x14ac:dyDescent="0.25">
      <c r="A2205" s="1" t="str">
        <f>IF('XML a procesar'!A2204&gt;0,'XML a procesar'!A2204,"")</f>
        <v/>
      </c>
      <c r="B2205" s="7">
        <f t="shared" si="385"/>
        <v>0</v>
      </c>
      <c r="C2205" s="1">
        <f t="shared" si="386"/>
        <v>0</v>
      </c>
      <c r="D2205" s="1">
        <f t="shared" si="387"/>
        <v>0</v>
      </c>
      <c r="E2205" s="1">
        <f t="shared" si="388"/>
        <v>0</v>
      </c>
      <c r="F2205" s="1" t="str">
        <f t="shared" ca="1" si="389"/>
        <v/>
      </c>
      <c r="G2205" s="1">
        <f t="shared" ca="1" si="390"/>
        <v>0</v>
      </c>
      <c r="H2205" s="1">
        <f ca="1">IF(AND(G2204&gt;0,G2205&gt;G2204,NOT(ISERROR(MATCH(G2204,D:D,0)))),H2204+1,H2204)</f>
        <v>0</v>
      </c>
      <c r="I2205" s="1">
        <f t="shared" ca="1" si="391"/>
        <v>0</v>
      </c>
      <c r="J2205" s="7" t="str">
        <f t="shared" ca="1" si="392"/>
        <v/>
      </c>
      <c r="K2205" s="1" t="str">
        <f ca="1">IF(J2205="Linea_para_MAIL_creada_por_LuXML",IF(ISERROR(MATCH(INDIRECT(ADDRESS(ROW()-G2205,7)),D:D,0)),J2205,INDIRECT(ADDRESS(MATCH(INDIRECT(ADDRESS(ROW()-G2205,7)),D:D,0),1))),J2205)</f>
        <v/>
      </c>
      <c r="L2205" s="7">
        <f t="shared" ca="1" si="393"/>
        <v>0</v>
      </c>
      <c r="M2205" s="7" t="str">
        <f t="shared" ca="1" si="394"/>
        <v/>
      </c>
      <c r="N2205" s="7">
        <f t="shared" ca="1" si="395"/>
        <v>0</v>
      </c>
      <c r="O2205" s="9" t="str">
        <f ca="1">IF(N2205&gt;-1,INDIRECT(ADDRESS(ROW(),13)),IF(N2205&lt;N2204,CONCATENATE("&lt;page-count count=",CHAR(34),1+LARGE(N:N,1)-LARGE(N:N,2),CHAR(34),"/&gt;"),INDIRECT(ADDRESS(ROW()-1,13))))</f>
        <v/>
      </c>
      <c r="P2205" s="1">
        <f>IF(ROW()&lt;$S$4+2,IF('XML a procesar'!A2204="",P2204,IF(MID('XML a procesar'!A2204,1,1)="&lt;",P2204,P2204+1)),P2204)</f>
        <v>1</v>
      </c>
    </row>
    <row r="2206" spans="1:16" x14ac:dyDescent="0.25">
      <c r="A2206" s="1" t="str">
        <f>IF('XML a procesar'!A2205&gt;0,'XML a procesar'!A2205,"")</f>
        <v/>
      </c>
      <c r="B2206" s="7">
        <f t="shared" si="385"/>
        <v>0</v>
      </c>
      <c r="C2206" s="1">
        <f t="shared" si="386"/>
        <v>0</v>
      </c>
      <c r="D2206" s="1">
        <f t="shared" si="387"/>
        <v>0</v>
      </c>
      <c r="E2206" s="1">
        <f t="shared" si="388"/>
        <v>0</v>
      </c>
      <c r="F2206" s="1" t="str">
        <f t="shared" ca="1" si="389"/>
        <v/>
      </c>
      <c r="G2206" s="1">
        <f t="shared" ca="1" si="390"/>
        <v>0</v>
      </c>
      <c r="H2206" s="1">
        <f ca="1">IF(AND(G2205&gt;0,G2206&gt;G2205,NOT(ISERROR(MATCH(G2205,D:D,0)))),H2205+1,H2205)</f>
        <v>0</v>
      </c>
      <c r="I2206" s="1">
        <f t="shared" ca="1" si="391"/>
        <v>0</v>
      </c>
      <c r="J2206" s="7" t="str">
        <f t="shared" ca="1" si="392"/>
        <v/>
      </c>
      <c r="K2206" s="1" t="str">
        <f ca="1">IF(J2206="Linea_para_MAIL_creada_por_LuXML",IF(ISERROR(MATCH(INDIRECT(ADDRESS(ROW()-G2206,7)),D:D,0)),J2206,INDIRECT(ADDRESS(MATCH(INDIRECT(ADDRESS(ROW()-G2206,7)),D:D,0),1))),J2206)</f>
        <v/>
      </c>
      <c r="L2206" s="7">
        <f t="shared" ca="1" si="393"/>
        <v>0</v>
      </c>
      <c r="M2206" s="7" t="str">
        <f t="shared" ca="1" si="394"/>
        <v/>
      </c>
      <c r="N2206" s="7">
        <f t="shared" ca="1" si="395"/>
        <v>0</v>
      </c>
      <c r="O2206" s="9" t="str">
        <f ca="1">IF(N2206&gt;-1,INDIRECT(ADDRESS(ROW(),13)),IF(N2206&lt;N2205,CONCATENATE("&lt;page-count count=",CHAR(34),1+LARGE(N:N,1)-LARGE(N:N,2),CHAR(34),"/&gt;"),INDIRECT(ADDRESS(ROW()-1,13))))</f>
        <v/>
      </c>
      <c r="P2206" s="1">
        <f>IF(ROW()&lt;$S$4+2,IF('XML a procesar'!A2205="",P2205,IF(MID('XML a procesar'!A2205,1,1)="&lt;",P2205,P2205+1)),P2205)</f>
        <v>1</v>
      </c>
    </row>
    <row r="2207" spans="1:16" x14ac:dyDescent="0.25">
      <c r="A2207" s="1" t="str">
        <f>IF('XML a procesar'!A2206&gt;0,'XML a procesar'!A2206,"")</f>
        <v/>
      </c>
      <c r="B2207" s="7">
        <f t="shared" si="385"/>
        <v>0</v>
      </c>
      <c r="C2207" s="1">
        <f t="shared" si="386"/>
        <v>0</v>
      </c>
      <c r="D2207" s="1">
        <f t="shared" si="387"/>
        <v>0</v>
      </c>
      <c r="E2207" s="1">
        <f t="shared" si="388"/>
        <v>0</v>
      </c>
      <c r="F2207" s="1" t="str">
        <f t="shared" ca="1" si="389"/>
        <v/>
      </c>
      <c r="G2207" s="1">
        <f t="shared" ca="1" si="390"/>
        <v>0</v>
      </c>
      <c r="H2207" s="1">
        <f ca="1">IF(AND(G2206&gt;0,G2207&gt;G2206,NOT(ISERROR(MATCH(G2206,D:D,0)))),H2206+1,H2206)</f>
        <v>0</v>
      </c>
      <c r="I2207" s="1">
        <f t="shared" ca="1" si="391"/>
        <v>0</v>
      </c>
      <c r="J2207" s="7" t="str">
        <f t="shared" ca="1" si="392"/>
        <v/>
      </c>
      <c r="K2207" s="1" t="str">
        <f ca="1">IF(J2207="Linea_para_MAIL_creada_por_LuXML",IF(ISERROR(MATCH(INDIRECT(ADDRESS(ROW()-G2207,7)),D:D,0)),J2207,INDIRECT(ADDRESS(MATCH(INDIRECT(ADDRESS(ROW()-G2207,7)),D:D,0),1))),J2207)</f>
        <v/>
      </c>
      <c r="L2207" s="7">
        <f t="shared" ca="1" si="393"/>
        <v>0</v>
      </c>
      <c r="M2207" s="7" t="str">
        <f t="shared" ca="1" si="394"/>
        <v/>
      </c>
      <c r="N2207" s="7">
        <f t="shared" ca="1" si="395"/>
        <v>0</v>
      </c>
      <c r="O2207" s="9" t="str">
        <f ca="1">IF(N2207&gt;-1,INDIRECT(ADDRESS(ROW(),13)),IF(N2207&lt;N2206,CONCATENATE("&lt;page-count count=",CHAR(34),1+LARGE(N:N,1)-LARGE(N:N,2),CHAR(34),"/&gt;"),INDIRECT(ADDRESS(ROW()-1,13))))</f>
        <v/>
      </c>
      <c r="P2207" s="1">
        <f>IF(ROW()&lt;$S$4+2,IF('XML a procesar'!A2206="",P2206,IF(MID('XML a procesar'!A2206,1,1)="&lt;",P2206,P2206+1)),P2206)</f>
        <v>1</v>
      </c>
    </row>
    <row r="2208" spans="1:16" x14ac:dyDescent="0.25">
      <c r="A2208" s="1" t="str">
        <f>IF('XML a procesar'!A2207&gt;0,'XML a procesar'!A2207,"")</f>
        <v/>
      </c>
      <c r="B2208" s="7">
        <f t="shared" si="385"/>
        <v>0</v>
      </c>
      <c r="C2208" s="1">
        <f t="shared" si="386"/>
        <v>0</v>
      </c>
      <c r="D2208" s="1">
        <f t="shared" si="387"/>
        <v>0</v>
      </c>
      <c r="E2208" s="1">
        <f t="shared" si="388"/>
        <v>0</v>
      </c>
      <c r="F2208" s="1" t="str">
        <f t="shared" ca="1" si="389"/>
        <v/>
      </c>
      <c r="G2208" s="1">
        <f t="shared" ca="1" si="390"/>
        <v>0</v>
      </c>
      <c r="H2208" s="1">
        <f ca="1">IF(AND(G2207&gt;0,G2208&gt;G2207,NOT(ISERROR(MATCH(G2207,D:D,0)))),H2207+1,H2207)</f>
        <v>0</v>
      </c>
      <c r="I2208" s="1">
        <f t="shared" ca="1" si="391"/>
        <v>0</v>
      </c>
      <c r="J2208" s="7" t="str">
        <f t="shared" ca="1" si="392"/>
        <v/>
      </c>
      <c r="K2208" s="1" t="str">
        <f ca="1">IF(J2208="Linea_para_MAIL_creada_por_LuXML",IF(ISERROR(MATCH(INDIRECT(ADDRESS(ROW()-G2208,7)),D:D,0)),J2208,INDIRECT(ADDRESS(MATCH(INDIRECT(ADDRESS(ROW()-G2208,7)),D:D,0),1))),J2208)</f>
        <v/>
      </c>
      <c r="L2208" s="7">
        <f t="shared" ca="1" si="393"/>
        <v>0</v>
      </c>
      <c r="M2208" s="7" t="str">
        <f t="shared" ca="1" si="394"/>
        <v/>
      </c>
      <c r="N2208" s="7">
        <f t="shared" ca="1" si="395"/>
        <v>0</v>
      </c>
      <c r="O2208" s="9" t="str">
        <f ca="1">IF(N2208&gt;-1,INDIRECT(ADDRESS(ROW(),13)),IF(N2208&lt;N2207,CONCATENATE("&lt;page-count count=",CHAR(34),1+LARGE(N:N,1)-LARGE(N:N,2),CHAR(34),"/&gt;"),INDIRECT(ADDRESS(ROW()-1,13))))</f>
        <v/>
      </c>
      <c r="P2208" s="1">
        <f>IF(ROW()&lt;$S$4+2,IF('XML a procesar'!A2207="",P2207,IF(MID('XML a procesar'!A2207,1,1)="&lt;",P2207,P2207+1)),P2207)</f>
        <v>1</v>
      </c>
    </row>
    <row r="2209" spans="1:16" x14ac:dyDescent="0.25">
      <c r="A2209" s="1" t="str">
        <f>IF('XML a procesar'!A2208&gt;0,'XML a procesar'!A2208,"")</f>
        <v/>
      </c>
      <c r="B2209" s="7">
        <f t="shared" si="385"/>
        <v>0</v>
      </c>
      <c r="C2209" s="1">
        <f t="shared" si="386"/>
        <v>0</v>
      </c>
      <c r="D2209" s="1">
        <f t="shared" si="387"/>
        <v>0</v>
      </c>
      <c r="E2209" s="1">
        <f t="shared" si="388"/>
        <v>0</v>
      </c>
      <c r="F2209" s="1" t="str">
        <f t="shared" ca="1" si="389"/>
        <v/>
      </c>
      <c r="G2209" s="1">
        <f t="shared" ca="1" si="390"/>
        <v>0</v>
      </c>
      <c r="H2209" s="1">
        <f ca="1">IF(AND(G2208&gt;0,G2209&gt;G2208,NOT(ISERROR(MATCH(G2208,D:D,0)))),H2208+1,H2208)</f>
        <v>0</v>
      </c>
      <c r="I2209" s="1">
        <f t="shared" ca="1" si="391"/>
        <v>0</v>
      </c>
      <c r="J2209" s="7" t="str">
        <f t="shared" ca="1" si="392"/>
        <v/>
      </c>
      <c r="K2209" s="1" t="str">
        <f ca="1">IF(J2209="Linea_para_MAIL_creada_por_LuXML",IF(ISERROR(MATCH(INDIRECT(ADDRESS(ROW()-G2209,7)),D:D,0)),J2209,INDIRECT(ADDRESS(MATCH(INDIRECT(ADDRESS(ROW()-G2209,7)),D:D,0),1))),J2209)</f>
        <v/>
      </c>
      <c r="L2209" s="7">
        <f t="shared" ca="1" si="393"/>
        <v>0</v>
      </c>
      <c r="M2209" s="7" t="str">
        <f t="shared" ca="1" si="394"/>
        <v/>
      </c>
      <c r="N2209" s="7">
        <f t="shared" ca="1" si="395"/>
        <v>0</v>
      </c>
      <c r="O2209" s="9" t="str">
        <f ca="1">IF(N2209&gt;-1,INDIRECT(ADDRESS(ROW(),13)),IF(N2209&lt;N2208,CONCATENATE("&lt;page-count count=",CHAR(34),1+LARGE(N:N,1)-LARGE(N:N,2),CHAR(34),"/&gt;"),INDIRECT(ADDRESS(ROW()-1,13))))</f>
        <v/>
      </c>
      <c r="P2209" s="1">
        <f>IF(ROW()&lt;$S$4+2,IF('XML a procesar'!A2208="",P2208,IF(MID('XML a procesar'!A2208,1,1)="&lt;",P2208,P2208+1)),P2208)</f>
        <v>1</v>
      </c>
    </row>
    <row r="2210" spans="1:16" x14ac:dyDescent="0.25">
      <c r="A2210" s="1" t="str">
        <f>IF('XML a procesar'!A2209&gt;0,'XML a procesar'!A2209,"")</f>
        <v/>
      </c>
      <c r="B2210" s="7">
        <f t="shared" si="385"/>
        <v>0</v>
      </c>
      <c r="C2210" s="1">
        <f t="shared" si="386"/>
        <v>0</v>
      </c>
      <c r="D2210" s="1">
        <f t="shared" si="387"/>
        <v>0</v>
      </c>
      <c r="E2210" s="1">
        <f t="shared" si="388"/>
        <v>0</v>
      </c>
      <c r="F2210" s="1" t="str">
        <f t="shared" ca="1" si="389"/>
        <v/>
      </c>
      <c r="G2210" s="1">
        <f t="shared" ca="1" si="390"/>
        <v>0</v>
      </c>
      <c r="H2210" s="1">
        <f ca="1">IF(AND(G2209&gt;0,G2210&gt;G2209,NOT(ISERROR(MATCH(G2209,D:D,0)))),H2209+1,H2209)</f>
        <v>0</v>
      </c>
      <c r="I2210" s="1">
        <f t="shared" ca="1" si="391"/>
        <v>0</v>
      </c>
      <c r="J2210" s="7" t="str">
        <f t="shared" ca="1" si="392"/>
        <v/>
      </c>
      <c r="K2210" s="1" t="str">
        <f ca="1">IF(J2210="Linea_para_MAIL_creada_por_LuXML",IF(ISERROR(MATCH(INDIRECT(ADDRESS(ROW()-G2210,7)),D:D,0)),J2210,INDIRECT(ADDRESS(MATCH(INDIRECT(ADDRESS(ROW()-G2210,7)),D:D,0),1))),J2210)</f>
        <v/>
      </c>
      <c r="L2210" s="7">
        <f t="shared" ca="1" si="393"/>
        <v>0</v>
      </c>
      <c r="M2210" s="7" t="str">
        <f t="shared" ca="1" si="394"/>
        <v/>
      </c>
      <c r="N2210" s="7">
        <f t="shared" ca="1" si="395"/>
        <v>0</v>
      </c>
      <c r="O2210" s="9" t="str">
        <f ca="1">IF(N2210&gt;-1,INDIRECT(ADDRESS(ROW(),13)),IF(N2210&lt;N2209,CONCATENATE("&lt;page-count count=",CHAR(34),1+LARGE(N:N,1)-LARGE(N:N,2),CHAR(34),"/&gt;"),INDIRECT(ADDRESS(ROW()-1,13))))</f>
        <v/>
      </c>
      <c r="P2210" s="1">
        <f>IF(ROW()&lt;$S$4+2,IF('XML a procesar'!A2209="",P2209,IF(MID('XML a procesar'!A2209,1,1)="&lt;",P2209,P2209+1)),P2209)</f>
        <v>1</v>
      </c>
    </row>
    <row r="2211" spans="1:16" x14ac:dyDescent="0.25">
      <c r="A2211" s="1" t="str">
        <f>IF('XML a procesar'!A2210&gt;0,'XML a procesar'!A2210,"")</f>
        <v/>
      </c>
      <c r="B2211" s="7">
        <f t="shared" si="385"/>
        <v>0</v>
      </c>
      <c r="C2211" s="1">
        <f t="shared" si="386"/>
        <v>0</v>
      </c>
      <c r="D2211" s="1">
        <f t="shared" si="387"/>
        <v>0</v>
      </c>
      <c r="E2211" s="1">
        <f t="shared" si="388"/>
        <v>0</v>
      </c>
      <c r="F2211" s="1" t="str">
        <f t="shared" ca="1" si="389"/>
        <v/>
      </c>
      <c r="G2211" s="1">
        <f t="shared" ca="1" si="390"/>
        <v>0</v>
      </c>
      <c r="H2211" s="1">
        <f ca="1">IF(AND(G2210&gt;0,G2211&gt;G2210,NOT(ISERROR(MATCH(G2210,D:D,0)))),H2210+1,H2210)</f>
        <v>0</v>
      </c>
      <c r="I2211" s="1">
        <f t="shared" ca="1" si="391"/>
        <v>0</v>
      </c>
      <c r="J2211" s="7" t="str">
        <f t="shared" ca="1" si="392"/>
        <v/>
      </c>
      <c r="K2211" s="1" t="str">
        <f ca="1">IF(J2211="Linea_para_MAIL_creada_por_LuXML",IF(ISERROR(MATCH(INDIRECT(ADDRESS(ROW()-G2211,7)),D:D,0)),J2211,INDIRECT(ADDRESS(MATCH(INDIRECT(ADDRESS(ROW()-G2211,7)),D:D,0),1))),J2211)</f>
        <v/>
      </c>
      <c r="L2211" s="7">
        <f t="shared" ca="1" si="393"/>
        <v>0</v>
      </c>
      <c r="M2211" s="7" t="str">
        <f t="shared" ca="1" si="394"/>
        <v/>
      </c>
      <c r="N2211" s="7">
        <f t="shared" ca="1" si="395"/>
        <v>0</v>
      </c>
      <c r="O2211" s="9" t="str">
        <f ca="1">IF(N2211&gt;-1,INDIRECT(ADDRESS(ROW(),13)),IF(N2211&lt;N2210,CONCATENATE("&lt;page-count count=",CHAR(34),1+LARGE(N:N,1)-LARGE(N:N,2),CHAR(34),"/&gt;"),INDIRECT(ADDRESS(ROW()-1,13))))</f>
        <v/>
      </c>
      <c r="P2211" s="1">
        <f>IF(ROW()&lt;$S$4+2,IF('XML a procesar'!A2210="",P2210,IF(MID('XML a procesar'!A2210,1,1)="&lt;",P2210,P2210+1)),P2210)</f>
        <v>1</v>
      </c>
    </row>
    <row r="2212" spans="1:16" x14ac:dyDescent="0.25">
      <c r="A2212" s="1" t="str">
        <f>IF('XML a procesar'!A2211&gt;0,'XML a procesar'!A2211,"")</f>
        <v/>
      </c>
      <c r="B2212" s="7">
        <f t="shared" si="385"/>
        <v>0</v>
      </c>
      <c r="C2212" s="1">
        <f t="shared" si="386"/>
        <v>0</v>
      </c>
      <c r="D2212" s="1">
        <f t="shared" si="387"/>
        <v>0</v>
      </c>
      <c r="E2212" s="1">
        <f t="shared" si="388"/>
        <v>0</v>
      </c>
      <c r="F2212" s="1" t="str">
        <f t="shared" ca="1" si="389"/>
        <v/>
      </c>
      <c r="G2212" s="1">
        <f t="shared" ca="1" si="390"/>
        <v>0</v>
      </c>
      <c r="H2212" s="1">
        <f ca="1">IF(AND(G2211&gt;0,G2212&gt;G2211,NOT(ISERROR(MATCH(G2211,D:D,0)))),H2211+1,H2211)</f>
        <v>0</v>
      </c>
      <c r="I2212" s="1">
        <f t="shared" ca="1" si="391"/>
        <v>0</v>
      </c>
      <c r="J2212" s="7" t="str">
        <f t="shared" ca="1" si="392"/>
        <v/>
      </c>
      <c r="K2212" s="1" t="str">
        <f ca="1">IF(J2212="Linea_para_MAIL_creada_por_LuXML",IF(ISERROR(MATCH(INDIRECT(ADDRESS(ROW()-G2212,7)),D:D,0)),J2212,INDIRECT(ADDRESS(MATCH(INDIRECT(ADDRESS(ROW()-G2212,7)),D:D,0),1))),J2212)</f>
        <v/>
      </c>
      <c r="L2212" s="7">
        <f t="shared" ca="1" si="393"/>
        <v>0</v>
      </c>
      <c r="M2212" s="7" t="str">
        <f t="shared" ca="1" si="394"/>
        <v/>
      </c>
      <c r="N2212" s="7">
        <f t="shared" ca="1" si="395"/>
        <v>0</v>
      </c>
      <c r="O2212" s="9" t="str">
        <f ca="1">IF(N2212&gt;-1,INDIRECT(ADDRESS(ROW(),13)),IF(N2212&lt;N2211,CONCATENATE("&lt;page-count count=",CHAR(34),1+LARGE(N:N,1)-LARGE(N:N,2),CHAR(34),"/&gt;"),INDIRECT(ADDRESS(ROW()-1,13))))</f>
        <v/>
      </c>
      <c r="P2212" s="1">
        <f>IF(ROW()&lt;$S$4+2,IF('XML a procesar'!A2211="",P2211,IF(MID('XML a procesar'!A2211,1,1)="&lt;",P2211,P2211+1)),P2211)</f>
        <v>1</v>
      </c>
    </row>
    <row r="2213" spans="1:16" x14ac:dyDescent="0.25">
      <c r="A2213" s="1" t="str">
        <f>IF('XML a procesar'!A2212&gt;0,'XML a procesar'!A2212,"")</f>
        <v/>
      </c>
      <c r="B2213" s="7">
        <f t="shared" si="385"/>
        <v>0</v>
      </c>
      <c r="C2213" s="1">
        <f t="shared" si="386"/>
        <v>0</v>
      </c>
      <c r="D2213" s="1">
        <f t="shared" si="387"/>
        <v>0</v>
      </c>
      <c r="E2213" s="1">
        <f t="shared" si="388"/>
        <v>0</v>
      </c>
      <c r="F2213" s="1" t="str">
        <f t="shared" ca="1" si="389"/>
        <v/>
      </c>
      <c r="G2213" s="1">
        <f t="shared" ca="1" si="390"/>
        <v>0</v>
      </c>
      <c r="H2213" s="1">
        <f ca="1">IF(AND(G2212&gt;0,G2213&gt;G2212,NOT(ISERROR(MATCH(G2212,D:D,0)))),H2212+1,H2212)</f>
        <v>0</v>
      </c>
      <c r="I2213" s="1">
        <f t="shared" ca="1" si="391"/>
        <v>0</v>
      </c>
      <c r="J2213" s="7" t="str">
        <f t="shared" ca="1" si="392"/>
        <v/>
      </c>
      <c r="K2213" s="1" t="str">
        <f ca="1">IF(J2213="Linea_para_MAIL_creada_por_LuXML",IF(ISERROR(MATCH(INDIRECT(ADDRESS(ROW()-G2213,7)),D:D,0)),J2213,INDIRECT(ADDRESS(MATCH(INDIRECT(ADDRESS(ROW()-G2213,7)),D:D,0),1))),J2213)</f>
        <v/>
      </c>
      <c r="L2213" s="7">
        <f t="shared" ca="1" si="393"/>
        <v>0</v>
      </c>
      <c r="M2213" s="7" t="str">
        <f t="shared" ca="1" si="394"/>
        <v/>
      </c>
      <c r="N2213" s="7">
        <f t="shared" ca="1" si="395"/>
        <v>0</v>
      </c>
      <c r="O2213" s="9" t="str">
        <f ca="1">IF(N2213&gt;-1,INDIRECT(ADDRESS(ROW(),13)),IF(N2213&lt;N2212,CONCATENATE("&lt;page-count count=",CHAR(34),1+LARGE(N:N,1)-LARGE(N:N,2),CHAR(34),"/&gt;"),INDIRECT(ADDRESS(ROW()-1,13))))</f>
        <v/>
      </c>
      <c r="P2213" s="1">
        <f>IF(ROW()&lt;$S$4+2,IF('XML a procesar'!A2212="",P2212,IF(MID('XML a procesar'!A2212,1,1)="&lt;",P2212,P2212+1)),P2212)</f>
        <v>1</v>
      </c>
    </row>
    <row r="2214" spans="1:16" x14ac:dyDescent="0.25">
      <c r="A2214" s="1" t="str">
        <f>IF('XML a procesar'!A2213&gt;0,'XML a procesar'!A2213,"")</f>
        <v/>
      </c>
      <c r="B2214" s="7">
        <f t="shared" si="385"/>
        <v>0</v>
      </c>
      <c r="C2214" s="1">
        <f t="shared" si="386"/>
        <v>0</v>
      </c>
      <c r="D2214" s="1">
        <f t="shared" si="387"/>
        <v>0</v>
      </c>
      <c r="E2214" s="1">
        <f t="shared" si="388"/>
        <v>0</v>
      </c>
      <c r="F2214" s="1" t="str">
        <f t="shared" ca="1" si="389"/>
        <v/>
      </c>
      <c r="G2214" s="1">
        <f t="shared" ca="1" si="390"/>
        <v>0</v>
      </c>
      <c r="H2214" s="1">
        <f ca="1">IF(AND(G2213&gt;0,G2214&gt;G2213,NOT(ISERROR(MATCH(G2213,D:D,0)))),H2213+1,H2213)</f>
        <v>0</v>
      </c>
      <c r="I2214" s="1">
        <f t="shared" ca="1" si="391"/>
        <v>0</v>
      </c>
      <c r="J2214" s="7" t="str">
        <f t="shared" ca="1" si="392"/>
        <v/>
      </c>
      <c r="K2214" s="1" t="str">
        <f ca="1">IF(J2214="Linea_para_MAIL_creada_por_LuXML",IF(ISERROR(MATCH(INDIRECT(ADDRESS(ROW()-G2214,7)),D:D,0)),J2214,INDIRECT(ADDRESS(MATCH(INDIRECT(ADDRESS(ROW()-G2214,7)),D:D,0),1))),J2214)</f>
        <v/>
      </c>
      <c r="L2214" s="7">
        <f t="shared" ca="1" si="393"/>
        <v>0</v>
      </c>
      <c r="M2214" s="7" t="str">
        <f t="shared" ca="1" si="394"/>
        <v/>
      </c>
      <c r="N2214" s="7">
        <f t="shared" ca="1" si="395"/>
        <v>0</v>
      </c>
      <c r="O2214" s="9" t="str">
        <f ca="1">IF(N2214&gt;-1,INDIRECT(ADDRESS(ROW(),13)),IF(N2214&lt;N2213,CONCATENATE("&lt;page-count count=",CHAR(34),1+LARGE(N:N,1)-LARGE(N:N,2),CHAR(34),"/&gt;"),INDIRECT(ADDRESS(ROW()-1,13))))</f>
        <v/>
      </c>
      <c r="P2214" s="1">
        <f>IF(ROW()&lt;$S$4+2,IF('XML a procesar'!A2213="",P2213,IF(MID('XML a procesar'!A2213,1,1)="&lt;",P2213,P2213+1)),P2213)</f>
        <v>1</v>
      </c>
    </row>
    <row r="2215" spans="1:16" x14ac:dyDescent="0.25">
      <c r="A2215" s="1" t="str">
        <f>IF('XML a procesar'!A2214&gt;0,'XML a procesar'!A2214,"")</f>
        <v/>
      </c>
      <c r="B2215" s="7">
        <f t="shared" si="385"/>
        <v>0</v>
      </c>
      <c r="C2215" s="1">
        <f t="shared" si="386"/>
        <v>0</v>
      </c>
      <c r="D2215" s="1">
        <f t="shared" si="387"/>
        <v>0</v>
      </c>
      <c r="E2215" s="1">
        <f t="shared" si="388"/>
        <v>0</v>
      </c>
      <c r="F2215" s="1" t="str">
        <f t="shared" ca="1" si="389"/>
        <v/>
      </c>
      <c r="G2215" s="1">
        <f t="shared" ca="1" si="390"/>
        <v>0</v>
      </c>
      <c r="H2215" s="1">
        <f ca="1">IF(AND(G2214&gt;0,G2215&gt;G2214,NOT(ISERROR(MATCH(G2214,D:D,0)))),H2214+1,H2214)</f>
        <v>0</v>
      </c>
      <c r="I2215" s="1">
        <f t="shared" ca="1" si="391"/>
        <v>0</v>
      </c>
      <c r="J2215" s="7" t="str">
        <f t="shared" ca="1" si="392"/>
        <v/>
      </c>
      <c r="K2215" s="1" t="str">
        <f ca="1">IF(J2215="Linea_para_MAIL_creada_por_LuXML",IF(ISERROR(MATCH(INDIRECT(ADDRESS(ROW()-G2215,7)),D:D,0)),J2215,INDIRECT(ADDRESS(MATCH(INDIRECT(ADDRESS(ROW()-G2215,7)),D:D,0),1))),J2215)</f>
        <v/>
      </c>
      <c r="L2215" s="7">
        <f t="shared" ca="1" si="393"/>
        <v>0</v>
      </c>
      <c r="M2215" s="7" t="str">
        <f t="shared" ca="1" si="394"/>
        <v/>
      </c>
      <c r="N2215" s="7">
        <f t="shared" ca="1" si="395"/>
        <v>0</v>
      </c>
      <c r="O2215" s="9" t="str">
        <f ca="1">IF(N2215&gt;-1,INDIRECT(ADDRESS(ROW(),13)),IF(N2215&lt;N2214,CONCATENATE("&lt;page-count count=",CHAR(34),1+LARGE(N:N,1)-LARGE(N:N,2),CHAR(34),"/&gt;"),INDIRECT(ADDRESS(ROW()-1,13))))</f>
        <v/>
      </c>
      <c r="P2215" s="1">
        <f>IF(ROW()&lt;$S$4+2,IF('XML a procesar'!A2214="",P2214,IF(MID('XML a procesar'!A2214,1,1)="&lt;",P2214,P2214+1)),P2214)</f>
        <v>1</v>
      </c>
    </row>
    <row r="2216" spans="1:16" x14ac:dyDescent="0.25">
      <c r="A2216" s="1" t="str">
        <f>IF('XML a procesar'!A2215&gt;0,'XML a procesar'!A2215,"")</f>
        <v/>
      </c>
      <c r="B2216" s="7">
        <f t="shared" si="385"/>
        <v>0</v>
      </c>
      <c r="C2216" s="1">
        <f t="shared" si="386"/>
        <v>0</v>
      </c>
      <c r="D2216" s="1">
        <f t="shared" si="387"/>
        <v>0</v>
      </c>
      <c r="E2216" s="1">
        <f t="shared" si="388"/>
        <v>0</v>
      </c>
      <c r="F2216" s="1" t="str">
        <f t="shared" ca="1" si="389"/>
        <v/>
      </c>
      <c r="G2216" s="1">
        <f t="shared" ca="1" si="390"/>
        <v>0</v>
      </c>
      <c r="H2216" s="1">
        <f ca="1">IF(AND(G2215&gt;0,G2216&gt;G2215,NOT(ISERROR(MATCH(G2215,D:D,0)))),H2215+1,H2215)</f>
        <v>0</v>
      </c>
      <c r="I2216" s="1">
        <f t="shared" ca="1" si="391"/>
        <v>0</v>
      </c>
      <c r="J2216" s="7" t="str">
        <f t="shared" ca="1" si="392"/>
        <v/>
      </c>
      <c r="K2216" s="1" t="str">
        <f ca="1">IF(J2216="Linea_para_MAIL_creada_por_LuXML",IF(ISERROR(MATCH(INDIRECT(ADDRESS(ROW()-G2216,7)),D:D,0)),J2216,INDIRECT(ADDRESS(MATCH(INDIRECT(ADDRESS(ROW()-G2216,7)),D:D,0),1))),J2216)</f>
        <v/>
      </c>
      <c r="L2216" s="7">
        <f t="shared" ca="1" si="393"/>
        <v>0</v>
      </c>
      <c r="M2216" s="7" t="str">
        <f t="shared" ca="1" si="394"/>
        <v/>
      </c>
      <c r="N2216" s="7">
        <f t="shared" ca="1" si="395"/>
        <v>0</v>
      </c>
      <c r="O2216" s="9" t="str">
        <f ca="1">IF(N2216&gt;-1,INDIRECT(ADDRESS(ROW(),13)),IF(N2216&lt;N2215,CONCATENATE("&lt;page-count count=",CHAR(34),1+LARGE(N:N,1)-LARGE(N:N,2),CHAR(34),"/&gt;"),INDIRECT(ADDRESS(ROW()-1,13))))</f>
        <v/>
      </c>
      <c r="P2216" s="1">
        <f>IF(ROW()&lt;$S$4+2,IF('XML a procesar'!A2215="",P2215,IF(MID('XML a procesar'!A2215,1,1)="&lt;",P2215,P2215+1)),P2215)</f>
        <v>1</v>
      </c>
    </row>
    <row r="2217" spans="1:16" x14ac:dyDescent="0.25">
      <c r="A2217" s="1" t="str">
        <f>IF('XML a procesar'!A2216&gt;0,'XML a procesar'!A2216,"")</f>
        <v/>
      </c>
      <c r="B2217" s="7">
        <f t="shared" si="385"/>
        <v>0</v>
      </c>
      <c r="C2217" s="1">
        <f t="shared" si="386"/>
        <v>0</v>
      </c>
      <c r="D2217" s="1">
        <f t="shared" si="387"/>
        <v>0</v>
      </c>
      <c r="E2217" s="1">
        <f t="shared" si="388"/>
        <v>0</v>
      </c>
      <c r="F2217" s="1" t="str">
        <f t="shared" ca="1" si="389"/>
        <v/>
      </c>
      <c r="G2217" s="1">
        <f t="shared" ca="1" si="390"/>
        <v>0</v>
      </c>
      <c r="H2217" s="1">
        <f ca="1">IF(AND(G2216&gt;0,G2217&gt;G2216,NOT(ISERROR(MATCH(G2216,D:D,0)))),H2216+1,H2216)</f>
        <v>0</v>
      </c>
      <c r="I2217" s="1">
        <f t="shared" ca="1" si="391"/>
        <v>0</v>
      </c>
      <c r="J2217" s="7" t="str">
        <f t="shared" ca="1" si="392"/>
        <v/>
      </c>
      <c r="K2217" s="1" t="str">
        <f ca="1">IF(J2217="Linea_para_MAIL_creada_por_LuXML",IF(ISERROR(MATCH(INDIRECT(ADDRESS(ROW()-G2217,7)),D:D,0)),J2217,INDIRECT(ADDRESS(MATCH(INDIRECT(ADDRESS(ROW()-G2217,7)),D:D,0),1))),J2217)</f>
        <v/>
      </c>
      <c r="L2217" s="7">
        <f t="shared" ca="1" si="393"/>
        <v>0</v>
      </c>
      <c r="M2217" s="7" t="str">
        <f t="shared" ca="1" si="394"/>
        <v/>
      </c>
      <c r="N2217" s="7">
        <f t="shared" ca="1" si="395"/>
        <v>0</v>
      </c>
      <c r="O2217" s="9" t="str">
        <f ca="1">IF(N2217&gt;-1,INDIRECT(ADDRESS(ROW(),13)),IF(N2217&lt;N2216,CONCATENATE("&lt;page-count count=",CHAR(34),1+LARGE(N:N,1)-LARGE(N:N,2),CHAR(34),"/&gt;"),INDIRECT(ADDRESS(ROW()-1,13))))</f>
        <v/>
      </c>
      <c r="P2217" s="1">
        <f>IF(ROW()&lt;$S$4+2,IF('XML a procesar'!A2216="",P2216,IF(MID('XML a procesar'!A2216,1,1)="&lt;",P2216,P2216+1)),P2216)</f>
        <v>1</v>
      </c>
    </row>
    <row r="2218" spans="1:16" x14ac:dyDescent="0.25">
      <c r="A2218" s="1" t="str">
        <f>IF('XML a procesar'!A2217&gt;0,'XML a procesar'!A2217,"")</f>
        <v/>
      </c>
      <c r="B2218" s="7">
        <f t="shared" si="385"/>
        <v>0</v>
      </c>
      <c r="C2218" s="1">
        <f t="shared" si="386"/>
        <v>0</v>
      </c>
      <c r="D2218" s="1">
        <f t="shared" si="387"/>
        <v>0</v>
      </c>
      <c r="E2218" s="1">
        <f t="shared" si="388"/>
        <v>0</v>
      </c>
      <c r="F2218" s="1" t="str">
        <f t="shared" ca="1" si="389"/>
        <v/>
      </c>
      <c r="G2218" s="1">
        <f t="shared" ca="1" si="390"/>
        <v>0</v>
      </c>
      <c r="H2218" s="1">
        <f ca="1">IF(AND(G2217&gt;0,G2218&gt;G2217,NOT(ISERROR(MATCH(G2217,D:D,0)))),H2217+1,H2217)</f>
        <v>0</v>
      </c>
      <c r="I2218" s="1">
        <f t="shared" ca="1" si="391"/>
        <v>0</v>
      </c>
      <c r="J2218" s="7" t="str">
        <f t="shared" ca="1" si="392"/>
        <v/>
      </c>
      <c r="K2218" s="1" t="str">
        <f ca="1">IF(J2218="Linea_para_MAIL_creada_por_LuXML",IF(ISERROR(MATCH(INDIRECT(ADDRESS(ROW()-G2218,7)),D:D,0)),J2218,INDIRECT(ADDRESS(MATCH(INDIRECT(ADDRESS(ROW()-G2218,7)),D:D,0),1))),J2218)</f>
        <v/>
      </c>
      <c r="L2218" s="7">
        <f t="shared" ca="1" si="393"/>
        <v>0</v>
      </c>
      <c r="M2218" s="7" t="str">
        <f t="shared" ca="1" si="394"/>
        <v/>
      </c>
      <c r="N2218" s="7">
        <f t="shared" ca="1" si="395"/>
        <v>0</v>
      </c>
      <c r="O2218" s="9" t="str">
        <f ca="1">IF(N2218&gt;-1,INDIRECT(ADDRESS(ROW(),13)),IF(N2218&lt;N2217,CONCATENATE("&lt;page-count count=",CHAR(34),1+LARGE(N:N,1)-LARGE(N:N,2),CHAR(34),"/&gt;"),INDIRECT(ADDRESS(ROW()-1,13))))</f>
        <v/>
      </c>
      <c r="P2218" s="1">
        <f>IF(ROW()&lt;$S$4+2,IF('XML a procesar'!A2217="",P2217,IF(MID('XML a procesar'!A2217,1,1)="&lt;",P2217,P2217+1)),P2217)</f>
        <v>1</v>
      </c>
    </row>
    <row r="2219" spans="1:16" x14ac:dyDescent="0.25">
      <c r="A2219" s="1" t="str">
        <f>IF('XML a procesar'!A2218&gt;0,'XML a procesar'!A2218,"")</f>
        <v/>
      </c>
      <c r="B2219" s="7">
        <f t="shared" si="385"/>
        <v>0</v>
      </c>
      <c r="C2219" s="1">
        <f t="shared" si="386"/>
        <v>0</v>
      </c>
      <c r="D2219" s="1">
        <f t="shared" si="387"/>
        <v>0</v>
      </c>
      <c r="E2219" s="1">
        <f t="shared" si="388"/>
        <v>0</v>
      </c>
      <c r="F2219" s="1" t="str">
        <f t="shared" ca="1" si="389"/>
        <v/>
      </c>
      <c r="G2219" s="1">
        <f t="shared" ca="1" si="390"/>
        <v>0</v>
      </c>
      <c r="H2219" s="1">
        <f ca="1">IF(AND(G2218&gt;0,G2219&gt;G2218,NOT(ISERROR(MATCH(G2218,D:D,0)))),H2218+1,H2218)</f>
        <v>0</v>
      </c>
      <c r="I2219" s="1">
        <f t="shared" ca="1" si="391"/>
        <v>0</v>
      </c>
      <c r="J2219" s="7" t="str">
        <f t="shared" ca="1" si="392"/>
        <v/>
      </c>
      <c r="K2219" s="1" t="str">
        <f ca="1">IF(J2219="Linea_para_MAIL_creada_por_LuXML",IF(ISERROR(MATCH(INDIRECT(ADDRESS(ROW()-G2219,7)),D:D,0)),J2219,INDIRECT(ADDRESS(MATCH(INDIRECT(ADDRESS(ROW()-G2219,7)),D:D,0),1))),J2219)</f>
        <v/>
      </c>
      <c r="L2219" s="7">
        <f t="shared" ca="1" si="393"/>
        <v>0</v>
      </c>
      <c r="M2219" s="7" t="str">
        <f t="shared" ca="1" si="394"/>
        <v/>
      </c>
      <c r="N2219" s="7">
        <f t="shared" ca="1" si="395"/>
        <v>0</v>
      </c>
      <c r="O2219" s="9" t="str">
        <f ca="1">IF(N2219&gt;-1,INDIRECT(ADDRESS(ROW(),13)),IF(N2219&lt;N2218,CONCATENATE("&lt;page-count count=",CHAR(34),1+LARGE(N:N,1)-LARGE(N:N,2),CHAR(34),"/&gt;"),INDIRECT(ADDRESS(ROW()-1,13))))</f>
        <v/>
      </c>
      <c r="P2219" s="1">
        <f>IF(ROW()&lt;$S$4+2,IF('XML a procesar'!A2218="",P2218,IF(MID('XML a procesar'!A2218,1,1)="&lt;",P2218,P2218+1)),P2218)</f>
        <v>1</v>
      </c>
    </row>
    <row r="2220" spans="1:16" x14ac:dyDescent="0.25">
      <c r="A2220" s="1" t="str">
        <f>IF('XML a procesar'!A2219&gt;0,'XML a procesar'!A2219,"")</f>
        <v/>
      </c>
      <c r="B2220" s="7">
        <f t="shared" si="385"/>
        <v>0</v>
      </c>
      <c r="C2220" s="1">
        <f t="shared" si="386"/>
        <v>0</v>
      </c>
      <c r="D2220" s="1">
        <f t="shared" si="387"/>
        <v>0</v>
      </c>
      <c r="E2220" s="1">
        <f t="shared" si="388"/>
        <v>0</v>
      </c>
      <c r="F2220" s="1" t="str">
        <f t="shared" ca="1" si="389"/>
        <v/>
      </c>
      <c r="G2220" s="1">
        <f t="shared" ca="1" si="390"/>
        <v>0</v>
      </c>
      <c r="H2220" s="1">
        <f ca="1">IF(AND(G2219&gt;0,G2220&gt;G2219,NOT(ISERROR(MATCH(G2219,D:D,0)))),H2219+1,H2219)</f>
        <v>0</v>
      </c>
      <c r="I2220" s="1">
        <f t="shared" ca="1" si="391"/>
        <v>0</v>
      </c>
      <c r="J2220" s="7" t="str">
        <f t="shared" ca="1" si="392"/>
        <v/>
      </c>
      <c r="K2220" s="1" t="str">
        <f ca="1">IF(J2220="Linea_para_MAIL_creada_por_LuXML",IF(ISERROR(MATCH(INDIRECT(ADDRESS(ROW()-G2220,7)),D:D,0)),J2220,INDIRECT(ADDRESS(MATCH(INDIRECT(ADDRESS(ROW()-G2220,7)),D:D,0),1))),J2220)</f>
        <v/>
      </c>
      <c r="L2220" s="7">
        <f t="shared" ca="1" si="393"/>
        <v>0</v>
      </c>
      <c r="M2220" s="7" t="str">
        <f t="shared" ca="1" si="394"/>
        <v/>
      </c>
      <c r="N2220" s="7">
        <f t="shared" ca="1" si="395"/>
        <v>0</v>
      </c>
      <c r="O2220" s="9" t="str">
        <f ca="1">IF(N2220&gt;-1,INDIRECT(ADDRESS(ROW(),13)),IF(N2220&lt;N2219,CONCATENATE("&lt;page-count count=",CHAR(34),1+LARGE(N:N,1)-LARGE(N:N,2),CHAR(34),"/&gt;"),INDIRECT(ADDRESS(ROW()-1,13))))</f>
        <v/>
      </c>
      <c r="P2220" s="1">
        <f>IF(ROW()&lt;$S$4+2,IF('XML a procesar'!A2219="",P2219,IF(MID('XML a procesar'!A2219,1,1)="&lt;",P2219,P2219+1)),P2219)</f>
        <v>1</v>
      </c>
    </row>
    <row r="2221" spans="1:16" x14ac:dyDescent="0.25">
      <c r="A2221" s="1" t="str">
        <f>IF('XML a procesar'!A2220&gt;0,'XML a procesar'!A2220,"")</f>
        <v/>
      </c>
      <c r="B2221" s="7">
        <f t="shared" si="385"/>
        <v>0</v>
      </c>
      <c r="C2221" s="1">
        <f t="shared" si="386"/>
        <v>0</v>
      </c>
      <c r="D2221" s="1">
        <f t="shared" si="387"/>
        <v>0</v>
      </c>
      <c r="E2221" s="1">
        <f t="shared" si="388"/>
        <v>0</v>
      </c>
      <c r="F2221" s="1" t="str">
        <f t="shared" ca="1" si="389"/>
        <v/>
      </c>
      <c r="G2221" s="1">
        <f t="shared" ca="1" si="390"/>
        <v>0</v>
      </c>
      <c r="H2221" s="1">
        <f ca="1">IF(AND(G2220&gt;0,G2221&gt;G2220,NOT(ISERROR(MATCH(G2220,D:D,0)))),H2220+1,H2220)</f>
        <v>0</v>
      </c>
      <c r="I2221" s="1">
        <f t="shared" ca="1" si="391"/>
        <v>0</v>
      </c>
      <c r="J2221" s="7" t="str">
        <f t="shared" ca="1" si="392"/>
        <v/>
      </c>
      <c r="K2221" s="1" t="str">
        <f ca="1">IF(J2221="Linea_para_MAIL_creada_por_LuXML",IF(ISERROR(MATCH(INDIRECT(ADDRESS(ROW()-G2221,7)),D:D,0)),J2221,INDIRECT(ADDRESS(MATCH(INDIRECT(ADDRESS(ROW()-G2221,7)),D:D,0),1))),J2221)</f>
        <v/>
      </c>
      <c r="L2221" s="7">
        <f t="shared" ca="1" si="393"/>
        <v>0</v>
      </c>
      <c r="M2221" s="7" t="str">
        <f t="shared" ca="1" si="394"/>
        <v/>
      </c>
      <c r="N2221" s="7">
        <f t="shared" ca="1" si="395"/>
        <v>0</v>
      </c>
      <c r="O2221" s="9" t="str">
        <f ca="1">IF(N2221&gt;-1,INDIRECT(ADDRESS(ROW(),13)),IF(N2221&lt;N2220,CONCATENATE("&lt;page-count count=",CHAR(34),1+LARGE(N:N,1)-LARGE(N:N,2),CHAR(34),"/&gt;"),INDIRECT(ADDRESS(ROW()-1,13))))</f>
        <v/>
      </c>
      <c r="P2221" s="1">
        <f>IF(ROW()&lt;$S$4+2,IF('XML a procesar'!A2220="",P2220,IF(MID('XML a procesar'!A2220,1,1)="&lt;",P2220,P2220+1)),P2220)</f>
        <v>1</v>
      </c>
    </row>
    <row r="2222" spans="1:16" x14ac:dyDescent="0.25">
      <c r="A2222" s="1" t="str">
        <f>IF('XML a procesar'!A2221&gt;0,'XML a procesar'!A2221,"")</f>
        <v/>
      </c>
      <c r="B2222" s="7">
        <f t="shared" si="385"/>
        <v>0</v>
      </c>
      <c r="C2222" s="1">
        <f t="shared" si="386"/>
        <v>0</v>
      </c>
      <c r="D2222" s="1">
        <f t="shared" si="387"/>
        <v>0</v>
      </c>
      <c r="E2222" s="1">
        <f t="shared" si="388"/>
        <v>0</v>
      </c>
      <c r="F2222" s="1" t="str">
        <f t="shared" ca="1" si="389"/>
        <v/>
      </c>
      <c r="G2222" s="1">
        <f t="shared" ca="1" si="390"/>
        <v>0</v>
      </c>
      <c r="H2222" s="1">
        <f ca="1">IF(AND(G2221&gt;0,G2222&gt;G2221,NOT(ISERROR(MATCH(G2221,D:D,0)))),H2221+1,H2221)</f>
        <v>0</v>
      </c>
      <c r="I2222" s="1">
        <f t="shared" ca="1" si="391"/>
        <v>0</v>
      </c>
      <c r="J2222" s="7" t="str">
        <f t="shared" ca="1" si="392"/>
        <v/>
      </c>
      <c r="K2222" s="1" t="str">
        <f ca="1">IF(J2222="Linea_para_MAIL_creada_por_LuXML",IF(ISERROR(MATCH(INDIRECT(ADDRESS(ROW()-G2222,7)),D:D,0)),J2222,INDIRECT(ADDRESS(MATCH(INDIRECT(ADDRESS(ROW()-G2222,7)),D:D,0),1))),J2222)</f>
        <v/>
      </c>
      <c r="L2222" s="7">
        <f t="shared" ca="1" si="393"/>
        <v>0</v>
      </c>
      <c r="M2222" s="7" t="str">
        <f t="shared" ca="1" si="394"/>
        <v/>
      </c>
      <c r="N2222" s="7">
        <f t="shared" ca="1" si="395"/>
        <v>0</v>
      </c>
      <c r="O2222" s="9" t="str">
        <f ca="1">IF(N2222&gt;-1,INDIRECT(ADDRESS(ROW(),13)),IF(N2222&lt;N2221,CONCATENATE("&lt;page-count count=",CHAR(34),1+LARGE(N:N,1)-LARGE(N:N,2),CHAR(34),"/&gt;"),INDIRECT(ADDRESS(ROW()-1,13))))</f>
        <v/>
      </c>
      <c r="P2222" s="1">
        <f>IF(ROW()&lt;$S$4+2,IF('XML a procesar'!A2221="",P2221,IF(MID('XML a procesar'!A2221,1,1)="&lt;",P2221,P2221+1)),P2221)</f>
        <v>1</v>
      </c>
    </row>
    <row r="2223" spans="1:16" x14ac:dyDescent="0.25">
      <c r="A2223" s="1" t="str">
        <f>IF('XML a procesar'!A2222&gt;0,'XML a procesar'!A2222,"")</f>
        <v/>
      </c>
      <c r="B2223" s="7">
        <f t="shared" si="385"/>
        <v>0</v>
      </c>
      <c r="C2223" s="1">
        <f t="shared" si="386"/>
        <v>0</v>
      </c>
      <c r="D2223" s="1">
        <f t="shared" si="387"/>
        <v>0</v>
      </c>
      <c r="E2223" s="1">
        <f t="shared" si="388"/>
        <v>0</v>
      </c>
      <c r="F2223" s="1" t="str">
        <f t="shared" ca="1" si="389"/>
        <v/>
      </c>
      <c r="G2223" s="1">
        <f t="shared" ca="1" si="390"/>
        <v>0</v>
      </c>
      <c r="H2223" s="1">
        <f ca="1">IF(AND(G2222&gt;0,G2223&gt;G2222,NOT(ISERROR(MATCH(G2222,D:D,0)))),H2222+1,H2222)</f>
        <v>0</v>
      </c>
      <c r="I2223" s="1">
        <f t="shared" ca="1" si="391"/>
        <v>0</v>
      </c>
      <c r="J2223" s="7" t="str">
        <f t="shared" ca="1" si="392"/>
        <v/>
      </c>
      <c r="K2223" s="1" t="str">
        <f ca="1">IF(J2223="Linea_para_MAIL_creada_por_LuXML",IF(ISERROR(MATCH(INDIRECT(ADDRESS(ROW()-G2223,7)),D:D,0)),J2223,INDIRECT(ADDRESS(MATCH(INDIRECT(ADDRESS(ROW()-G2223,7)),D:D,0),1))),J2223)</f>
        <v/>
      </c>
      <c r="L2223" s="7">
        <f t="shared" ca="1" si="393"/>
        <v>0</v>
      </c>
      <c r="M2223" s="7" t="str">
        <f t="shared" ca="1" si="394"/>
        <v/>
      </c>
      <c r="N2223" s="7">
        <f t="shared" ca="1" si="395"/>
        <v>0</v>
      </c>
      <c r="O2223" s="9" t="str">
        <f ca="1">IF(N2223&gt;-1,INDIRECT(ADDRESS(ROW(),13)),IF(N2223&lt;N2222,CONCATENATE("&lt;page-count count=",CHAR(34),1+LARGE(N:N,1)-LARGE(N:N,2),CHAR(34),"/&gt;"),INDIRECT(ADDRESS(ROW()-1,13))))</f>
        <v/>
      </c>
      <c r="P2223" s="1">
        <f>IF(ROW()&lt;$S$4+2,IF('XML a procesar'!A2222="",P2222,IF(MID('XML a procesar'!A2222,1,1)="&lt;",P2222,P2222+1)),P2222)</f>
        <v>1</v>
      </c>
    </row>
    <row r="2224" spans="1:16" x14ac:dyDescent="0.25">
      <c r="A2224" s="1" t="str">
        <f>IF('XML a procesar'!A2223&gt;0,'XML a procesar'!A2223,"")</f>
        <v/>
      </c>
      <c r="B2224" s="7">
        <f t="shared" si="385"/>
        <v>0</v>
      </c>
      <c r="C2224" s="1">
        <f t="shared" si="386"/>
        <v>0</v>
      </c>
      <c r="D2224" s="1">
        <f t="shared" si="387"/>
        <v>0</v>
      </c>
      <c r="E2224" s="1">
        <f t="shared" si="388"/>
        <v>0</v>
      </c>
      <c r="F2224" s="1" t="str">
        <f t="shared" ca="1" si="389"/>
        <v/>
      </c>
      <c r="G2224" s="1">
        <f t="shared" ca="1" si="390"/>
        <v>0</v>
      </c>
      <c r="H2224" s="1">
        <f ca="1">IF(AND(G2223&gt;0,G2224&gt;G2223,NOT(ISERROR(MATCH(G2223,D:D,0)))),H2223+1,H2223)</f>
        <v>0</v>
      </c>
      <c r="I2224" s="1">
        <f t="shared" ca="1" si="391"/>
        <v>0</v>
      </c>
      <c r="J2224" s="7" t="str">
        <f t="shared" ca="1" si="392"/>
        <v/>
      </c>
      <c r="K2224" s="1" t="str">
        <f ca="1">IF(J2224="Linea_para_MAIL_creada_por_LuXML",IF(ISERROR(MATCH(INDIRECT(ADDRESS(ROW()-G2224,7)),D:D,0)),J2224,INDIRECT(ADDRESS(MATCH(INDIRECT(ADDRESS(ROW()-G2224,7)),D:D,0),1))),J2224)</f>
        <v/>
      </c>
      <c r="L2224" s="7">
        <f t="shared" ca="1" si="393"/>
        <v>0</v>
      </c>
      <c r="M2224" s="7" t="str">
        <f t="shared" ca="1" si="394"/>
        <v/>
      </c>
      <c r="N2224" s="7">
        <f t="shared" ca="1" si="395"/>
        <v>0</v>
      </c>
      <c r="O2224" s="9" t="str">
        <f ca="1">IF(N2224&gt;-1,INDIRECT(ADDRESS(ROW(),13)),IF(N2224&lt;N2223,CONCATENATE("&lt;page-count count=",CHAR(34),1+LARGE(N:N,1)-LARGE(N:N,2),CHAR(34),"/&gt;"),INDIRECT(ADDRESS(ROW()-1,13))))</f>
        <v/>
      </c>
      <c r="P2224" s="1">
        <f>IF(ROW()&lt;$S$4+2,IF('XML a procesar'!A2223="",P2223,IF(MID('XML a procesar'!A2223,1,1)="&lt;",P2223,P2223+1)),P2223)</f>
        <v>1</v>
      </c>
    </row>
    <row r="2225" spans="1:16" x14ac:dyDescent="0.25">
      <c r="A2225" s="1" t="str">
        <f>IF('XML a procesar'!A2224&gt;0,'XML a procesar'!A2224,"")</f>
        <v/>
      </c>
      <c r="B2225" s="7">
        <f t="shared" si="385"/>
        <v>0</v>
      </c>
      <c r="C2225" s="1">
        <f t="shared" si="386"/>
        <v>0</v>
      </c>
      <c r="D2225" s="1">
        <f t="shared" si="387"/>
        <v>0</v>
      </c>
      <c r="E2225" s="1">
        <f t="shared" si="388"/>
        <v>0</v>
      </c>
      <c r="F2225" s="1" t="str">
        <f t="shared" ca="1" si="389"/>
        <v/>
      </c>
      <c r="G2225" s="1">
        <f t="shared" ca="1" si="390"/>
        <v>0</v>
      </c>
      <c r="H2225" s="1">
        <f ca="1">IF(AND(G2224&gt;0,G2225&gt;G2224,NOT(ISERROR(MATCH(G2224,D:D,0)))),H2224+1,H2224)</f>
        <v>0</v>
      </c>
      <c r="I2225" s="1">
        <f t="shared" ca="1" si="391"/>
        <v>0</v>
      </c>
      <c r="J2225" s="7" t="str">
        <f t="shared" ca="1" si="392"/>
        <v/>
      </c>
      <c r="K2225" s="1" t="str">
        <f ca="1">IF(J2225="Linea_para_MAIL_creada_por_LuXML",IF(ISERROR(MATCH(INDIRECT(ADDRESS(ROW()-G2225,7)),D:D,0)),J2225,INDIRECT(ADDRESS(MATCH(INDIRECT(ADDRESS(ROW()-G2225,7)),D:D,0),1))),J2225)</f>
        <v/>
      </c>
      <c r="L2225" s="7">
        <f t="shared" ca="1" si="393"/>
        <v>0</v>
      </c>
      <c r="M2225" s="7" t="str">
        <f t="shared" ca="1" si="394"/>
        <v/>
      </c>
      <c r="N2225" s="7">
        <f t="shared" ca="1" si="395"/>
        <v>0</v>
      </c>
      <c r="O2225" s="9" t="str">
        <f ca="1">IF(N2225&gt;-1,INDIRECT(ADDRESS(ROW(),13)),IF(N2225&lt;N2224,CONCATENATE("&lt;page-count count=",CHAR(34),1+LARGE(N:N,1)-LARGE(N:N,2),CHAR(34),"/&gt;"),INDIRECT(ADDRESS(ROW()-1,13))))</f>
        <v/>
      </c>
      <c r="P2225" s="1">
        <f>IF(ROW()&lt;$S$4+2,IF('XML a procesar'!A2224="",P2224,IF(MID('XML a procesar'!A2224,1,1)="&lt;",P2224,P2224+1)),P2224)</f>
        <v>1</v>
      </c>
    </row>
    <row r="2226" spans="1:16" x14ac:dyDescent="0.25">
      <c r="A2226" s="1" t="str">
        <f>IF('XML a procesar'!A2225&gt;0,'XML a procesar'!A2225,"")</f>
        <v/>
      </c>
      <c r="B2226" s="7">
        <f t="shared" si="385"/>
        <v>0</v>
      </c>
      <c r="C2226" s="1">
        <f t="shared" si="386"/>
        <v>0</v>
      </c>
      <c r="D2226" s="1">
        <f t="shared" si="387"/>
        <v>0</v>
      </c>
      <c r="E2226" s="1">
        <f t="shared" si="388"/>
        <v>0</v>
      </c>
      <c r="F2226" s="1" t="str">
        <f t="shared" ca="1" si="389"/>
        <v/>
      </c>
      <c r="G2226" s="1">
        <f t="shared" ca="1" si="390"/>
        <v>0</v>
      </c>
      <c r="H2226" s="1">
        <f ca="1">IF(AND(G2225&gt;0,G2226&gt;G2225,NOT(ISERROR(MATCH(G2225,D:D,0)))),H2225+1,H2225)</f>
        <v>0</v>
      </c>
      <c r="I2226" s="1">
        <f t="shared" ca="1" si="391"/>
        <v>0</v>
      </c>
      <c r="J2226" s="7" t="str">
        <f t="shared" ca="1" si="392"/>
        <v/>
      </c>
      <c r="K2226" s="1" t="str">
        <f ca="1">IF(J2226="Linea_para_MAIL_creada_por_LuXML",IF(ISERROR(MATCH(INDIRECT(ADDRESS(ROW()-G2226,7)),D:D,0)),J2226,INDIRECT(ADDRESS(MATCH(INDIRECT(ADDRESS(ROW()-G2226,7)),D:D,0),1))),J2226)</f>
        <v/>
      </c>
      <c r="L2226" s="7">
        <f t="shared" ca="1" si="393"/>
        <v>0</v>
      </c>
      <c r="M2226" s="7" t="str">
        <f t="shared" ca="1" si="394"/>
        <v/>
      </c>
      <c r="N2226" s="7">
        <f t="shared" ca="1" si="395"/>
        <v>0</v>
      </c>
      <c r="O2226" s="9" t="str">
        <f ca="1">IF(N2226&gt;-1,INDIRECT(ADDRESS(ROW(),13)),IF(N2226&lt;N2225,CONCATENATE("&lt;page-count count=",CHAR(34),1+LARGE(N:N,1)-LARGE(N:N,2),CHAR(34),"/&gt;"),INDIRECT(ADDRESS(ROW()-1,13))))</f>
        <v/>
      </c>
      <c r="P2226" s="1">
        <f>IF(ROW()&lt;$S$4+2,IF('XML a procesar'!A2225="",P2225,IF(MID('XML a procesar'!A2225,1,1)="&lt;",P2225,P2225+1)),P2225)</f>
        <v>1</v>
      </c>
    </row>
    <row r="2227" spans="1:16" x14ac:dyDescent="0.25">
      <c r="A2227" s="1" t="str">
        <f>IF('XML a procesar'!A2226&gt;0,'XML a procesar'!A2226,"")</f>
        <v/>
      </c>
      <c r="B2227" s="7">
        <f t="shared" si="385"/>
        <v>0</v>
      </c>
      <c r="C2227" s="1">
        <f t="shared" si="386"/>
        <v>0</v>
      </c>
      <c r="D2227" s="1">
        <f t="shared" si="387"/>
        <v>0</v>
      </c>
      <c r="E2227" s="1">
        <f t="shared" si="388"/>
        <v>0</v>
      </c>
      <c r="F2227" s="1" t="str">
        <f t="shared" ca="1" si="389"/>
        <v/>
      </c>
      <c r="G2227" s="1">
        <f t="shared" ca="1" si="390"/>
        <v>0</v>
      </c>
      <c r="H2227" s="1">
        <f ca="1">IF(AND(G2226&gt;0,G2227&gt;G2226,NOT(ISERROR(MATCH(G2226,D:D,0)))),H2226+1,H2226)</f>
        <v>0</v>
      </c>
      <c r="I2227" s="1">
        <f t="shared" ca="1" si="391"/>
        <v>0</v>
      </c>
      <c r="J2227" s="7" t="str">
        <f t="shared" ca="1" si="392"/>
        <v/>
      </c>
      <c r="K2227" s="1" t="str">
        <f ca="1">IF(J2227="Linea_para_MAIL_creada_por_LuXML",IF(ISERROR(MATCH(INDIRECT(ADDRESS(ROW()-G2227,7)),D:D,0)),J2227,INDIRECT(ADDRESS(MATCH(INDIRECT(ADDRESS(ROW()-G2227,7)),D:D,0),1))),J2227)</f>
        <v/>
      </c>
      <c r="L2227" s="7">
        <f t="shared" ca="1" si="393"/>
        <v>0</v>
      </c>
      <c r="M2227" s="7" t="str">
        <f t="shared" ca="1" si="394"/>
        <v/>
      </c>
      <c r="N2227" s="7">
        <f t="shared" ca="1" si="395"/>
        <v>0</v>
      </c>
      <c r="O2227" s="9" t="str">
        <f ca="1">IF(N2227&gt;-1,INDIRECT(ADDRESS(ROW(),13)),IF(N2227&lt;N2226,CONCATENATE("&lt;page-count count=",CHAR(34),1+LARGE(N:N,1)-LARGE(N:N,2),CHAR(34),"/&gt;"),INDIRECT(ADDRESS(ROW()-1,13))))</f>
        <v/>
      </c>
      <c r="P2227" s="1">
        <f>IF(ROW()&lt;$S$4+2,IF('XML a procesar'!A2226="",P2226,IF(MID('XML a procesar'!A2226,1,1)="&lt;",P2226,P2226+1)),P2226)</f>
        <v>1</v>
      </c>
    </row>
    <row r="2228" spans="1:16" x14ac:dyDescent="0.25">
      <c r="A2228" s="1" t="str">
        <f>IF('XML a procesar'!A2227&gt;0,'XML a procesar'!A2227,"")</f>
        <v/>
      </c>
      <c r="B2228" s="7">
        <f t="shared" si="385"/>
        <v>0</v>
      </c>
      <c r="C2228" s="1">
        <f t="shared" si="386"/>
        <v>0</v>
      </c>
      <c r="D2228" s="1">
        <f t="shared" si="387"/>
        <v>0</v>
      </c>
      <c r="E2228" s="1">
        <f t="shared" si="388"/>
        <v>0</v>
      </c>
      <c r="F2228" s="1" t="str">
        <f t="shared" ca="1" si="389"/>
        <v/>
      </c>
      <c r="G2228" s="1">
        <f t="shared" ca="1" si="390"/>
        <v>0</v>
      </c>
      <c r="H2228" s="1">
        <f ca="1">IF(AND(G2227&gt;0,G2228&gt;G2227,NOT(ISERROR(MATCH(G2227,D:D,0)))),H2227+1,H2227)</f>
        <v>0</v>
      </c>
      <c r="I2228" s="1">
        <f t="shared" ca="1" si="391"/>
        <v>0</v>
      </c>
      <c r="J2228" s="7" t="str">
        <f t="shared" ca="1" si="392"/>
        <v/>
      </c>
      <c r="K2228" s="1" t="str">
        <f ca="1">IF(J2228="Linea_para_MAIL_creada_por_LuXML",IF(ISERROR(MATCH(INDIRECT(ADDRESS(ROW()-G2228,7)),D:D,0)),J2228,INDIRECT(ADDRESS(MATCH(INDIRECT(ADDRESS(ROW()-G2228,7)),D:D,0),1))),J2228)</f>
        <v/>
      </c>
      <c r="L2228" s="7">
        <f t="shared" ca="1" si="393"/>
        <v>0</v>
      </c>
      <c r="M2228" s="7" t="str">
        <f t="shared" ca="1" si="394"/>
        <v/>
      </c>
      <c r="N2228" s="7">
        <f t="shared" ca="1" si="395"/>
        <v>0</v>
      </c>
      <c r="O2228" s="9" t="str">
        <f ca="1">IF(N2228&gt;-1,INDIRECT(ADDRESS(ROW(),13)),IF(N2228&lt;N2227,CONCATENATE("&lt;page-count count=",CHAR(34),1+LARGE(N:N,1)-LARGE(N:N,2),CHAR(34),"/&gt;"),INDIRECT(ADDRESS(ROW()-1,13))))</f>
        <v/>
      </c>
      <c r="P2228" s="1">
        <f>IF(ROW()&lt;$S$4+2,IF('XML a procesar'!A2227="",P2227,IF(MID('XML a procesar'!A2227,1,1)="&lt;",P2227,P2227+1)),P2227)</f>
        <v>1</v>
      </c>
    </row>
    <row r="2229" spans="1:16" x14ac:dyDescent="0.25">
      <c r="A2229" s="1" t="str">
        <f>IF('XML a procesar'!A2228&gt;0,'XML a procesar'!A2228,"")</f>
        <v/>
      </c>
      <c r="B2229" s="7">
        <f t="shared" si="385"/>
        <v>0</v>
      </c>
      <c r="C2229" s="1">
        <f t="shared" si="386"/>
        <v>0</v>
      </c>
      <c r="D2229" s="1">
        <f t="shared" si="387"/>
        <v>0</v>
      </c>
      <c r="E2229" s="1">
        <f t="shared" si="388"/>
        <v>0</v>
      </c>
      <c r="F2229" s="1" t="str">
        <f t="shared" ca="1" si="389"/>
        <v/>
      </c>
      <c r="G2229" s="1">
        <f t="shared" ca="1" si="390"/>
        <v>0</v>
      </c>
      <c r="H2229" s="1">
        <f ca="1">IF(AND(G2228&gt;0,G2229&gt;G2228,NOT(ISERROR(MATCH(G2228,D:D,0)))),H2228+1,H2228)</f>
        <v>0</v>
      </c>
      <c r="I2229" s="1">
        <f t="shared" ca="1" si="391"/>
        <v>0</v>
      </c>
      <c r="J2229" s="7" t="str">
        <f t="shared" ca="1" si="392"/>
        <v/>
      </c>
      <c r="K2229" s="1" t="str">
        <f ca="1">IF(J2229="Linea_para_MAIL_creada_por_LuXML",IF(ISERROR(MATCH(INDIRECT(ADDRESS(ROW()-G2229,7)),D:D,0)),J2229,INDIRECT(ADDRESS(MATCH(INDIRECT(ADDRESS(ROW()-G2229,7)),D:D,0),1))),J2229)</f>
        <v/>
      </c>
      <c r="L2229" s="7">
        <f t="shared" ca="1" si="393"/>
        <v>0</v>
      </c>
      <c r="M2229" s="7" t="str">
        <f t="shared" ca="1" si="394"/>
        <v/>
      </c>
      <c r="N2229" s="7">
        <f t="shared" ca="1" si="395"/>
        <v>0</v>
      </c>
      <c r="O2229" s="9" t="str">
        <f ca="1">IF(N2229&gt;-1,INDIRECT(ADDRESS(ROW(),13)),IF(N2229&lt;N2228,CONCATENATE("&lt;page-count count=",CHAR(34),1+LARGE(N:N,1)-LARGE(N:N,2),CHAR(34),"/&gt;"),INDIRECT(ADDRESS(ROW()-1,13))))</f>
        <v/>
      </c>
      <c r="P2229" s="1">
        <f>IF(ROW()&lt;$S$4+2,IF('XML a procesar'!A2228="",P2228,IF(MID('XML a procesar'!A2228,1,1)="&lt;",P2228,P2228+1)),P2228)</f>
        <v>1</v>
      </c>
    </row>
    <row r="2230" spans="1:16" x14ac:dyDescent="0.25">
      <c r="A2230" s="1" t="str">
        <f>IF('XML a procesar'!A2229&gt;0,'XML a procesar'!A2229,"")</f>
        <v/>
      </c>
      <c r="B2230" s="7">
        <f t="shared" si="385"/>
        <v>0</v>
      </c>
      <c r="C2230" s="1">
        <f t="shared" si="386"/>
        <v>0</v>
      </c>
      <c r="D2230" s="1">
        <f t="shared" si="387"/>
        <v>0</v>
      </c>
      <c r="E2230" s="1">
        <f t="shared" si="388"/>
        <v>0</v>
      </c>
      <c r="F2230" s="1" t="str">
        <f t="shared" ca="1" si="389"/>
        <v/>
      </c>
      <c r="G2230" s="1">
        <f t="shared" ca="1" si="390"/>
        <v>0</v>
      </c>
      <c r="H2230" s="1">
        <f ca="1">IF(AND(G2229&gt;0,G2230&gt;G2229,NOT(ISERROR(MATCH(G2229,D:D,0)))),H2229+1,H2229)</f>
        <v>0</v>
      </c>
      <c r="I2230" s="1">
        <f t="shared" ca="1" si="391"/>
        <v>0</v>
      </c>
      <c r="J2230" s="7" t="str">
        <f t="shared" ca="1" si="392"/>
        <v/>
      </c>
      <c r="K2230" s="1" t="str">
        <f ca="1">IF(J2230="Linea_para_MAIL_creada_por_LuXML",IF(ISERROR(MATCH(INDIRECT(ADDRESS(ROW()-G2230,7)),D:D,0)),J2230,INDIRECT(ADDRESS(MATCH(INDIRECT(ADDRESS(ROW()-G2230,7)),D:D,0),1))),J2230)</f>
        <v/>
      </c>
      <c r="L2230" s="7">
        <f t="shared" ca="1" si="393"/>
        <v>0</v>
      </c>
      <c r="M2230" s="7" t="str">
        <f t="shared" ca="1" si="394"/>
        <v/>
      </c>
      <c r="N2230" s="7">
        <f t="shared" ca="1" si="395"/>
        <v>0</v>
      </c>
      <c r="O2230" s="9" t="str">
        <f ca="1">IF(N2230&gt;-1,INDIRECT(ADDRESS(ROW(),13)),IF(N2230&lt;N2229,CONCATENATE("&lt;page-count count=",CHAR(34),1+LARGE(N:N,1)-LARGE(N:N,2),CHAR(34),"/&gt;"),INDIRECT(ADDRESS(ROW()-1,13))))</f>
        <v/>
      </c>
      <c r="P2230" s="1">
        <f>IF(ROW()&lt;$S$4+2,IF('XML a procesar'!A2229="",P2229,IF(MID('XML a procesar'!A2229,1,1)="&lt;",P2229,P2229+1)),P2229)</f>
        <v>1</v>
      </c>
    </row>
    <row r="2231" spans="1:16" x14ac:dyDescent="0.25">
      <c r="A2231" s="1" t="str">
        <f>IF('XML a procesar'!A2230&gt;0,'XML a procesar'!A2230,"")</f>
        <v/>
      </c>
      <c r="B2231" s="7">
        <f t="shared" si="385"/>
        <v>0</v>
      </c>
      <c r="C2231" s="1">
        <f t="shared" si="386"/>
        <v>0</v>
      </c>
      <c r="D2231" s="1">
        <f t="shared" si="387"/>
        <v>0</v>
      </c>
      <c r="E2231" s="1">
        <f t="shared" si="388"/>
        <v>0</v>
      </c>
      <c r="F2231" s="1" t="str">
        <f t="shared" ca="1" si="389"/>
        <v/>
      </c>
      <c r="G2231" s="1">
        <f t="shared" ca="1" si="390"/>
        <v>0</v>
      </c>
      <c r="H2231" s="1">
        <f ca="1">IF(AND(G2230&gt;0,G2231&gt;G2230,NOT(ISERROR(MATCH(G2230,D:D,0)))),H2230+1,H2230)</f>
        <v>0</v>
      </c>
      <c r="I2231" s="1">
        <f t="shared" ca="1" si="391"/>
        <v>0</v>
      </c>
      <c r="J2231" s="7" t="str">
        <f t="shared" ca="1" si="392"/>
        <v/>
      </c>
      <c r="K2231" s="1" t="str">
        <f ca="1">IF(J2231="Linea_para_MAIL_creada_por_LuXML",IF(ISERROR(MATCH(INDIRECT(ADDRESS(ROW()-G2231,7)),D:D,0)),J2231,INDIRECT(ADDRESS(MATCH(INDIRECT(ADDRESS(ROW()-G2231,7)),D:D,0),1))),J2231)</f>
        <v/>
      </c>
      <c r="L2231" s="7">
        <f t="shared" ca="1" si="393"/>
        <v>0</v>
      </c>
      <c r="M2231" s="7" t="str">
        <f t="shared" ca="1" si="394"/>
        <v/>
      </c>
      <c r="N2231" s="7">
        <f t="shared" ca="1" si="395"/>
        <v>0</v>
      </c>
      <c r="O2231" s="9" t="str">
        <f ca="1">IF(N2231&gt;-1,INDIRECT(ADDRESS(ROW(),13)),IF(N2231&lt;N2230,CONCATENATE("&lt;page-count count=",CHAR(34),1+LARGE(N:N,1)-LARGE(N:N,2),CHAR(34),"/&gt;"),INDIRECT(ADDRESS(ROW()-1,13))))</f>
        <v/>
      </c>
      <c r="P2231" s="1">
        <f>IF(ROW()&lt;$S$4+2,IF('XML a procesar'!A2230="",P2230,IF(MID('XML a procesar'!A2230,1,1)="&lt;",P2230,P2230+1)),P2230)</f>
        <v>1</v>
      </c>
    </row>
    <row r="2232" spans="1:16" x14ac:dyDescent="0.25">
      <c r="A2232" s="1" t="str">
        <f>IF('XML a procesar'!A2231&gt;0,'XML a procesar'!A2231,"")</f>
        <v/>
      </c>
      <c r="B2232" s="7">
        <f t="shared" si="385"/>
        <v>0</v>
      </c>
      <c r="C2232" s="1">
        <f t="shared" si="386"/>
        <v>0</v>
      </c>
      <c r="D2232" s="1">
        <f t="shared" si="387"/>
        <v>0</v>
      </c>
      <c r="E2232" s="1">
        <f t="shared" si="388"/>
        <v>0</v>
      </c>
      <c r="F2232" s="1" t="str">
        <f t="shared" ca="1" si="389"/>
        <v/>
      </c>
      <c r="G2232" s="1">
        <f t="shared" ca="1" si="390"/>
        <v>0</v>
      </c>
      <c r="H2232" s="1">
        <f ca="1">IF(AND(G2231&gt;0,G2232&gt;G2231,NOT(ISERROR(MATCH(G2231,D:D,0)))),H2231+1,H2231)</f>
        <v>0</v>
      </c>
      <c r="I2232" s="1">
        <f t="shared" ca="1" si="391"/>
        <v>0</v>
      </c>
      <c r="J2232" s="7" t="str">
        <f t="shared" ca="1" si="392"/>
        <v/>
      </c>
      <c r="K2232" s="1" t="str">
        <f ca="1">IF(J2232="Linea_para_MAIL_creada_por_LuXML",IF(ISERROR(MATCH(INDIRECT(ADDRESS(ROW()-G2232,7)),D:D,0)),J2232,INDIRECT(ADDRESS(MATCH(INDIRECT(ADDRESS(ROW()-G2232,7)),D:D,0),1))),J2232)</f>
        <v/>
      </c>
      <c r="L2232" s="7">
        <f t="shared" ca="1" si="393"/>
        <v>0</v>
      </c>
      <c r="M2232" s="7" t="str">
        <f t="shared" ca="1" si="394"/>
        <v/>
      </c>
      <c r="N2232" s="7">
        <f t="shared" ca="1" si="395"/>
        <v>0</v>
      </c>
      <c r="O2232" s="9" t="str">
        <f ca="1">IF(N2232&gt;-1,INDIRECT(ADDRESS(ROW(),13)),IF(N2232&lt;N2231,CONCATENATE("&lt;page-count count=",CHAR(34),1+LARGE(N:N,1)-LARGE(N:N,2),CHAR(34),"/&gt;"),INDIRECT(ADDRESS(ROW()-1,13))))</f>
        <v/>
      </c>
      <c r="P2232" s="1">
        <f>IF(ROW()&lt;$S$4+2,IF('XML a procesar'!A2231="",P2231,IF(MID('XML a procesar'!A2231,1,1)="&lt;",P2231,P2231+1)),P2231)</f>
        <v>1</v>
      </c>
    </row>
    <row r="2233" spans="1:16" x14ac:dyDescent="0.25">
      <c r="A2233" s="1" t="str">
        <f>IF('XML a procesar'!A2232&gt;0,'XML a procesar'!A2232,"")</f>
        <v/>
      </c>
      <c r="B2233" s="7">
        <f t="shared" si="385"/>
        <v>0</v>
      </c>
      <c r="C2233" s="1">
        <f t="shared" si="386"/>
        <v>0</v>
      </c>
      <c r="D2233" s="1">
        <f t="shared" si="387"/>
        <v>0</v>
      </c>
      <c r="E2233" s="1">
        <f t="shared" si="388"/>
        <v>0</v>
      </c>
      <c r="F2233" s="1" t="str">
        <f t="shared" ca="1" si="389"/>
        <v/>
      </c>
      <c r="G2233" s="1">
        <f t="shared" ca="1" si="390"/>
        <v>0</v>
      </c>
      <c r="H2233" s="1">
        <f ca="1">IF(AND(G2232&gt;0,G2233&gt;G2232,NOT(ISERROR(MATCH(G2232,D:D,0)))),H2232+1,H2232)</f>
        <v>0</v>
      </c>
      <c r="I2233" s="1">
        <f t="shared" ca="1" si="391"/>
        <v>0</v>
      </c>
      <c r="J2233" s="7" t="str">
        <f t="shared" ca="1" si="392"/>
        <v/>
      </c>
      <c r="K2233" s="1" t="str">
        <f ca="1">IF(J2233="Linea_para_MAIL_creada_por_LuXML",IF(ISERROR(MATCH(INDIRECT(ADDRESS(ROW()-G2233,7)),D:D,0)),J2233,INDIRECT(ADDRESS(MATCH(INDIRECT(ADDRESS(ROW()-G2233,7)),D:D,0),1))),J2233)</f>
        <v/>
      </c>
      <c r="L2233" s="7">
        <f t="shared" ca="1" si="393"/>
        <v>0</v>
      </c>
      <c r="M2233" s="7" t="str">
        <f t="shared" ca="1" si="394"/>
        <v/>
      </c>
      <c r="N2233" s="7">
        <f t="shared" ca="1" si="395"/>
        <v>0</v>
      </c>
      <c r="O2233" s="9" t="str">
        <f ca="1">IF(N2233&gt;-1,INDIRECT(ADDRESS(ROW(),13)),IF(N2233&lt;N2232,CONCATENATE("&lt;page-count count=",CHAR(34),1+LARGE(N:N,1)-LARGE(N:N,2),CHAR(34),"/&gt;"),INDIRECT(ADDRESS(ROW()-1,13))))</f>
        <v/>
      </c>
      <c r="P2233" s="1">
        <f>IF(ROW()&lt;$S$4+2,IF('XML a procesar'!A2232="",P2232,IF(MID('XML a procesar'!A2232,1,1)="&lt;",P2232,P2232+1)),P2232)</f>
        <v>1</v>
      </c>
    </row>
    <row r="2234" spans="1:16" x14ac:dyDescent="0.25">
      <c r="A2234" s="1" t="str">
        <f>IF('XML a procesar'!A2233&gt;0,'XML a procesar'!A2233,"")</f>
        <v/>
      </c>
      <c r="B2234" s="7">
        <f t="shared" si="385"/>
        <v>0</v>
      </c>
      <c r="C2234" s="1">
        <f t="shared" si="386"/>
        <v>0</v>
      </c>
      <c r="D2234" s="1">
        <f t="shared" si="387"/>
        <v>0</v>
      </c>
      <c r="E2234" s="1">
        <f t="shared" si="388"/>
        <v>0</v>
      </c>
      <c r="F2234" s="1" t="str">
        <f t="shared" ca="1" si="389"/>
        <v/>
      </c>
      <c r="G2234" s="1">
        <f t="shared" ca="1" si="390"/>
        <v>0</v>
      </c>
      <c r="H2234" s="1">
        <f ca="1">IF(AND(G2233&gt;0,G2234&gt;G2233,NOT(ISERROR(MATCH(G2233,D:D,0)))),H2233+1,H2233)</f>
        <v>0</v>
      </c>
      <c r="I2234" s="1">
        <f t="shared" ca="1" si="391"/>
        <v>0</v>
      </c>
      <c r="J2234" s="7" t="str">
        <f t="shared" ca="1" si="392"/>
        <v/>
      </c>
      <c r="K2234" s="1" t="str">
        <f ca="1">IF(J2234="Linea_para_MAIL_creada_por_LuXML",IF(ISERROR(MATCH(INDIRECT(ADDRESS(ROW()-G2234,7)),D:D,0)),J2234,INDIRECT(ADDRESS(MATCH(INDIRECT(ADDRESS(ROW()-G2234,7)),D:D,0),1))),J2234)</f>
        <v/>
      </c>
      <c r="L2234" s="7">
        <f t="shared" ca="1" si="393"/>
        <v>0</v>
      </c>
      <c r="M2234" s="7" t="str">
        <f t="shared" ca="1" si="394"/>
        <v/>
      </c>
      <c r="N2234" s="7">
        <f t="shared" ca="1" si="395"/>
        <v>0</v>
      </c>
      <c r="O2234" s="9" t="str">
        <f ca="1">IF(N2234&gt;-1,INDIRECT(ADDRESS(ROW(),13)),IF(N2234&lt;N2233,CONCATENATE("&lt;page-count count=",CHAR(34),1+LARGE(N:N,1)-LARGE(N:N,2),CHAR(34),"/&gt;"),INDIRECT(ADDRESS(ROW()-1,13))))</f>
        <v/>
      </c>
      <c r="P2234" s="1">
        <f>IF(ROW()&lt;$S$4+2,IF('XML a procesar'!A2233="",P2233,IF(MID('XML a procesar'!A2233,1,1)="&lt;",P2233,P2233+1)),P2233)</f>
        <v>1</v>
      </c>
    </row>
    <row r="2235" spans="1:16" x14ac:dyDescent="0.25">
      <c r="A2235" s="1" t="str">
        <f>IF('XML a procesar'!A2234&gt;0,'XML a procesar'!A2234,"")</f>
        <v/>
      </c>
      <c r="B2235" s="7">
        <f t="shared" si="385"/>
        <v>0</v>
      </c>
      <c r="C2235" s="1">
        <f t="shared" si="386"/>
        <v>0</v>
      </c>
      <c r="D2235" s="1">
        <f t="shared" si="387"/>
        <v>0</v>
      </c>
      <c r="E2235" s="1">
        <f t="shared" si="388"/>
        <v>0</v>
      </c>
      <c r="F2235" s="1" t="str">
        <f t="shared" ca="1" si="389"/>
        <v/>
      </c>
      <c r="G2235" s="1">
        <f t="shared" ca="1" si="390"/>
        <v>0</v>
      </c>
      <c r="H2235" s="1">
        <f ca="1">IF(AND(G2234&gt;0,G2235&gt;G2234,NOT(ISERROR(MATCH(G2234,D:D,0)))),H2234+1,H2234)</f>
        <v>0</v>
      </c>
      <c r="I2235" s="1">
        <f t="shared" ca="1" si="391"/>
        <v>0</v>
      </c>
      <c r="J2235" s="7" t="str">
        <f t="shared" ca="1" si="392"/>
        <v/>
      </c>
      <c r="K2235" s="1" t="str">
        <f ca="1">IF(J2235="Linea_para_MAIL_creada_por_LuXML",IF(ISERROR(MATCH(INDIRECT(ADDRESS(ROW()-G2235,7)),D:D,0)),J2235,INDIRECT(ADDRESS(MATCH(INDIRECT(ADDRESS(ROW()-G2235,7)),D:D,0),1))),J2235)</f>
        <v/>
      </c>
      <c r="L2235" s="7">
        <f t="shared" ca="1" si="393"/>
        <v>0</v>
      </c>
      <c r="M2235" s="7" t="str">
        <f t="shared" ca="1" si="394"/>
        <v/>
      </c>
      <c r="N2235" s="7">
        <f t="shared" ca="1" si="395"/>
        <v>0</v>
      </c>
      <c r="O2235" s="9" t="str">
        <f ca="1">IF(N2235&gt;-1,INDIRECT(ADDRESS(ROW(),13)),IF(N2235&lt;N2234,CONCATENATE("&lt;page-count count=",CHAR(34),1+LARGE(N:N,1)-LARGE(N:N,2),CHAR(34),"/&gt;"),INDIRECT(ADDRESS(ROW()-1,13))))</f>
        <v/>
      </c>
      <c r="P2235" s="1">
        <f>IF(ROW()&lt;$S$4+2,IF('XML a procesar'!A2234="",P2234,IF(MID('XML a procesar'!A2234,1,1)="&lt;",P2234,P2234+1)),P2234)</f>
        <v>1</v>
      </c>
    </row>
    <row r="2236" spans="1:16" x14ac:dyDescent="0.25">
      <c r="A2236" s="1" t="str">
        <f>IF('XML a procesar'!A2235&gt;0,'XML a procesar'!A2235,"")</f>
        <v/>
      </c>
      <c r="B2236" s="7">
        <f t="shared" si="385"/>
        <v>0</v>
      </c>
      <c r="C2236" s="1">
        <f t="shared" si="386"/>
        <v>0</v>
      </c>
      <c r="D2236" s="1">
        <f t="shared" si="387"/>
        <v>0</v>
      </c>
      <c r="E2236" s="1">
        <f t="shared" si="388"/>
        <v>0</v>
      </c>
      <c r="F2236" s="1" t="str">
        <f t="shared" ca="1" si="389"/>
        <v/>
      </c>
      <c r="G2236" s="1">
        <f t="shared" ca="1" si="390"/>
        <v>0</v>
      </c>
      <c r="H2236" s="1">
        <f ca="1">IF(AND(G2235&gt;0,G2236&gt;G2235,NOT(ISERROR(MATCH(G2235,D:D,0)))),H2235+1,H2235)</f>
        <v>0</v>
      </c>
      <c r="I2236" s="1">
        <f t="shared" ca="1" si="391"/>
        <v>0</v>
      </c>
      <c r="J2236" s="7" t="str">
        <f t="shared" ca="1" si="392"/>
        <v/>
      </c>
      <c r="K2236" s="1" t="str">
        <f ca="1">IF(J2236="Linea_para_MAIL_creada_por_LuXML",IF(ISERROR(MATCH(INDIRECT(ADDRESS(ROW()-G2236,7)),D:D,0)),J2236,INDIRECT(ADDRESS(MATCH(INDIRECT(ADDRESS(ROW()-G2236,7)),D:D,0),1))),J2236)</f>
        <v/>
      </c>
      <c r="L2236" s="7">
        <f t="shared" ca="1" si="393"/>
        <v>0</v>
      </c>
      <c r="M2236" s="7" t="str">
        <f t="shared" ca="1" si="394"/>
        <v/>
      </c>
      <c r="N2236" s="7">
        <f t="shared" ca="1" si="395"/>
        <v>0</v>
      </c>
      <c r="O2236" s="9" t="str">
        <f ca="1">IF(N2236&gt;-1,INDIRECT(ADDRESS(ROW(),13)),IF(N2236&lt;N2235,CONCATENATE("&lt;page-count count=",CHAR(34),1+LARGE(N:N,1)-LARGE(N:N,2),CHAR(34),"/&gt;"),INDIRECT(ADDRESS(ROW()-1,13))))</f>
        <v/>
      </c>
      <c r="P2236" s="1">
        <f>IF(ROW()&lt;$S$4+2,IF('XML a procesar'!A2235="",P2235,IF(MID('XML a procesar'!A2235,1,1)="&lt;",P2235,P2235+1)),P2235)</f>
        <v>1</v>
      </c>
    </row>
    <row r="2237" spans="1:16" x14ac:dyDescent="0.25">
      <c r="A2237" s="1" t="str">
        <f>IF('XML a procesar'!A2236&gt;0,'XML a procesar'!A2236,"")</f>
        <v/>
      </c>
      <c r="B2237" s="7">
        <f t="shared" si="385"/>
        <v>0</v>
      </c>
      <c r="C2237" s="1">
        <f t="shared" si="386"/>
        <v>0</v>
      </c>
      <c r="D2237" s="1">
        <f t="shared" si="387"/>
        <v>0</v>
      </c>
      <c r="E2237" s="1">
        <f t="shared" si="388"/>
        <v>0</v>
      </c>
      <c r="F2237" s="1" t="str">
        <f t="shared" ca="1" si="389"/>
        <v/>
      </c>
      <c r="G2237" s="1">
        <f t="shared" ca="1" si="390"/>
        <v>0</v>
      </c>
      <c r="H2237" s="1">
        <f ca="1">IF(AND(G2236&gt;0,G2237&gt;G2236,NOT(ISERROR(MATCH(G2236,D:D,0)))),H2236+1,H2236)</f>
        <v>0</v>
      </c>
      <c r="I2237" s="1">
        <f t="shared" ca="1" si="391"/>
        <v>0</v>
      </c>
      <c r="J2237" s="7" t="str">
        <f t="shared" ca="1" si="392"/>
        <v/>
      </c>
      <c r="K2237" s="1" t="str">
        <f ca="1">IF(J2237="Linea_para_MAIL_creada_por_LuXML",IF(ISERROR(MATCH(INDIRECT(ADDRESS(ROW()-G2237,7)),D:D,0)),J2237,INDIRECT(ADDRESS(MATCH(INDIRECT(ADDRESS(ROW()-G2237,7)),D:D,0),1))),J2237)</f>
        <v/>
      </c>
      <c r="L2237" s="7">
        <f t="shared" ca="1" si="393"/>
        <v>0</v>
      </c>
      <c r="M2237" s="7" t="str">
        <f t="shared" ca="1" si="394"/>
        <v/>
      </c>
      <c r="N2237" s="7">
        <f t="shared" ca="1" si="395"/>
        <v>0</v>
      </c>
      <c r="O2237" s="9" t="str">
        <f ca="1">IF(N2237&gt;-1,INDIRECT(ADDRESS(ROW(),13)),IF(N2237&lt;N2236,CONCATENATE("&lt;page-count count=",CHAR(34),1+LARGE(N:N,1)-LARGE(N:N,2),CHAR(34),"/&gt;"),INDIRECT(ADDRESS(ROW()-1,13))))</f>
        <v/>
      </c>
      <c r="P2237" s="1">
        <f>IF(ROW()&lt;$S$4+2,IF('XML a procesar'!A2236="",P2236,IF(MID('XML a procesar'!A2236,1,1)="&lt;",P2236,P2236+1)),P2236)</f>
        <v>1</v>
      </c>
    </row>
    <row r="2238" spans="1:16" x14ac:dyDescent="0.25">
      <c r="A2238" s="1" t="str">
        <f>IF('XML a procesar'!A2237&gt;0,'XML a procesar'!A2237,"")</f>
        <v/>
      </c>
      <c r="B2238" s="7">
        <f t="shared" si="385"/>
        <v>0</v>
      </c>
      <c r="C2238" s="1">
        <f t="shared" si="386"/>
        <v>0</v>
      </c>
      <c r="D2238" s="1">
        <f t="shared" si="387"/>
        <v>0</v>
      </c>
      <c r="E2238" s="1">
        <f t="shared" si="388"/>
        <v>0</v>
      </c>
      <c r="F2238" s="1" t="str">
        <f t="shared" ca="1" si="389"/>
        <v/>
      </c>
      <c r="G2238" s="1">
        <f t="shared" ca="1" si="390"/>
        <v>0</v>
      </c>
      <c r="H2238" s="1">
        <f ca="1">IF(AND(G2237&gt;0,G2238&gt;G2237,NOT(ISERROR(MATCH(G2237,D:D,0)))),H2237+1,H2237)</f>
        <v>0</v>
      </c>
      <c r="I2238" s="1">
        <f t="shared" ca="1" si="391"/>
        <v>0</v>
      </c>
      <c r="J2238" s="7" t="str">
        <f t="shared" ca="1" si="392"/>
        <v/>
      </c>
      <c r="K2238" s="1" t="str">
        <f ca="1">IF(J2238="Linea_para_MAIL_creada_por_LuXML",IF(ISERROR(MATCH(INDIRECT(ADDRESS(ROW()-G2238,7)),D:D,0)),J2238,INDIRECT(ADDRESS(MATCH(INDIRECT(ADDRESS(ROW()-G2238,7)),D:D,0),1))),J2238)</f>
        <v/>
      </c>
      <c r="L2238" s="7">
        <f t="shared" ca="1" si="393"/>
        <v>0</v>
      </c>
      <c r="M2238" s="7" t="str">
        <f t="shared" ca="1" si="394"/>
        <v/>
      </c>
      <c r="N2238" s="7">
        <f t="shared" ca="1" si="395"/>
        <v>0</v>
      </c>
      <c r="O2238" s="9" t="str">
        <f ca="1">IF(N2238&gt;-1,INDIRECT(ADDRESS(ROW(),13)),IF(N2238&lt;N2237,CONCATENATE("&lt;page-count count=",CHAR(34),1+LARGE(N:N,1)-LARGE(N:N,2),CHAR(34),"/&gt;"),INDIRECT(ADDRESS(ROW()-1,13))))</f>
        <v/>
      </c>
      <c r="P2238" s="1">
        <f>IF(ROW()&lt;$S$4+2,IF('XML a procesar'!A2237="",P2237,IF(MID('XML a procesar'!A2237,1,1)="&lt;",P2237,P2237+1)),P2237)</f>
        <v>1</v>
      </c>
    </row>
    <row r="2239" spans="1:16" x14ac:dyDescent="0.25">
      <c r="A2239" s="1" t="str">
        <f>IF('XML a procesar'!A2238&gt;0,'XML a procesar'!A2238,"")</f>
        <v/>
      </c>
      <c r="B2239" s="7">
        <f t="shared" si="385"/>
        <v>0</v>
      </c>
      <c r="C2239" s="1">
        <f t="shared" si="386"/>
        <v>0</v>
      </c>
      <c r="D2239" s="1">
        <f t="shared" si="387"/>
        <v>0</v>
      </c>
      <c r="E2239" s="1">
        <f t="shared" si="388"/>
        <v>0</v>
      </c>
      <c r="F2239" s="1" t="str">
        <f t="shared" ca="1" si="389"/>
        <v/>
      </c>
      <c r="G2239" s="1">
        <f t="shared" ca="1" si="390"/>
        <v>0</v>
      </c>
      <c r="H2239" s="1">
        <f ca="1">IF(AND(G2238&gt;0,G2239&gt;G2238,NOT(ISERROR(MATCH(G2238,D:D,0)))),H2238+1,H2238)</f>
        <v>0</v>
      </c>
      <c r="I2239" s="1">
        <f t="shared" ca="1" si="391"/>
        <v>0</v>
      </c>
      <c r="J2239" s="7" t="str">
        <f t="shared" ca="1" si="392"/>
        <v/>
      </c>
      <c r="K2239" s="1" t="str">
        <f ca="1">IF(J2239="Linea_para_MAIL_creada_por_LuXML",IF(ISERROR(MATCH(INDIRECT(ADDRESS(ROW()-G2239,7)),D:D,0)),J2239,INDIRECT(ADDRESS(MATCH(INDIRECT(ADDRESS(ROW()-G2239,7)),D:D,0),1))),J2239)</f>
        <v/>
      </c>
      <c r="L2239" s="7">
        <f t="shared" ca="1" si="393"/>
        <v>0</v>
      </c>
      <c r="M2239" s="7" t="str">
        <f t="shared" ca="1" si="394"/>
        <v/>
      </c>
      <c r="N2239" s="7">
        <f t="shared" ca="1" si="395"/>
        <v>0</v>
      </c>
      <c r="O2239" s="9" t="str">
        <f ca="1">IF(N2239&gt;-1,INDIRECT(ADDRESS(ROW(),13)),IF(N2239&lt;N2238,CONCATENATE("&lt;page-count count=",CHAR(34),1+LARGE(N:N,1)-LARGE(N:N,2),CHAR(34),"/&gt;"),INDIRECT(ADDRESS(ROW()-1,13))))</f>
        <v/>
      </c>
      <c r="P2239" s="1">
        <f>IF(ROW()&lt;$S$4+2,IF('XML a procesar'!A2238="",P2238,IF(MID('XML a procesar'!A2238,1,1)="&lt;",P2238,P2238+1)),P2238)</f>
        <v>1</v>
      </c>
    </row>
    <row r="2240" spans="1:16" x14ac:dyDescent="0.25">
      <c r="A2240" s="1" t="str">
        <f>IF('XML a procesar'!A2239&gt;0,'XML a procesar'!A2239,"")</f>
        <v/>
      </c>
      <c r="B2240" s="7">
        <f t="shared" si="385"/>
        <v>0</v>
      </c>
      <c r="C2240" s="1">
        <f t="shared" si="386"/>
        <v>0</v>
      </c>
      <c r="D2240" s="1">
        <f t="shared" si="387"/>
        <v>0</v>
      </c>
      <c r="E2240" s="1">
        <f t="shared" si="388"/>
        <v>0</v>
      </c>
      <c r="F2240" s="1" t="str">
        <f t="shared" ca="1" si="389"/>
        <v/>
      </c>
      <c r="G2240" s="1">
        <f t="shared" ca="1" si="390"/>
        <v>0</v>
      </c>
      <c r="H2240" s="1">
        <f ca="1">IF(AND(G2239&gt;0,G2240&gt;G2239,NOT(ISERROR(MATCH(G2239,D:D,0)))),H2239+1,H2239)</f>
        <v>0</v>
      </c>
      <c r="I2240" s="1">
        <f t="shared" ca="1" si="391"/>
        <v>0</v>
      </c>
      <c r="J2240" s="7" t="str">
        <f t="shared" ca="1" si="392"/>
        <v/>
      </c>
      <c r="K2240" s="1" t="str">
        <f ca="1">IF(J2240="Linea_para_MAIL_creada_por_LuXML",IF(ISERROR(MATCH(INDIRECT(ADDRESS(ROW()-G2240,7)),D:D,0)),J2240,INDIRECT(ADDRESS(MATCH(INDIRECT(ADDRESS(ROW()-G2240,7)),D:D,0),1))),J2240)</f>
        <v/>
      </c>
      <c r="L2240" s="7">
        <f t="shared" ca="1" si="393"/>
        <v>0</v>
      </c>
      <c r="M2240" s="7" t="str">
        <f t="shared" ca="1" si="394"/>
        <v/>
      </c>
      <c r="N2240" s="7">
        <f t="shared" ca="1" si="395"/>
        <v>0</v>
      </c>
      <c r="O2240" s="9" t="str">
        <f ca="1">IF(N2240&gt;-1,INDIRECT(ADDRESS(ROW(),13)),IF(N2240&lt;N2239,CONCATENATE("&lt;page-count count=",CHAR(34),1+LARGE(N:N,1)-LARGE(N:N,2),CHAR(34),"/&gt;"),INDIRECT(ADDRESS(ROW()-1,13))))</f>
        <v/>
      </c>
      <c r="P2240" s="1">
        <f>IF(ROW()&lt;$S$4+2,IF('XML a procesar'!A2239="",P2239,IF(MID('XML a procesar'!A2239,1,1)="&lt;",P2239,P2239+1)),P2239)</f>
        <v>1</v>
      </c>
    </row>
    <row r="2241" spans="1:16" x14ac:dyDescent="0.25">
      <c r="A2241" s="1" t="str">
        <f>IF('XML a procesar'!A2240&gt;0,'XML a procesar'!A2240,"")</f>
        <v/>
      </c>
      <c r="B2241" s="7">
        <f t="shared" ref="B2241:B2304" si="396">IF(ISERROR(FIND("/doi.org/",A2241,1)),0,1)</f>
        <v>0</v>
      </c>
      <c r="C2241" s="1">
        <f t="shared" ref="C2241:C2304" si="397">IF(LEFT(A2240,16)="&lt;contrib contrib",C2240+1,IF(LEFT(A2240,16)="&lt;/contrib-group&gt;",0,IF(LEFT(A2240,10)="&lt;/contrib&gt;",C2240,C2240)))</f>
        <v>0</v>
      </c>
      <c r="D2241" s="1">
        <f t="shared" ref="D2241:D2304" si="398">IF(AND(C2241&gt;0,LEFT(A2241,7)="&lt;email&gt;",ISNUMBER(SEARCH("@",A2241,1))),C2241,IF(LEFT(A2241,10)="&lt;alt-text&gt;",-1,0))</f>
        <v>0</v>
      </c>
      <c r="E2241" s="1">
        <f t="shared" ref="E2241:E2304" si="399">IF(D2241=0,E2240,E2240+1)</f>
        <v>0</v>
      </c>
      <c r="F2241" s="1" t="str">
        <f t="shared" ref="F2241:F2304" ca="1" si="400">INDIRECT(ADDRESS(ROW()+INDIRECT(ADDRESS(ROW()+E2241,5)),1))</f>
        <v/>
      </c>
      <c r="G2241" s="1">
        <f t="shared" ref="G2241:G2304" ca="1" si="401">IF(LEFT(F2241,7)="&lt;aff id",_xlfn.NUMBERVALUE(MID(F2241,13,LEN(F2241)-14)),IF(F2241="&lt;/aff&gt;",G2240+1,G2240))</f>
        <v>0</v>
      </c>
      <c r="H2241" s="1">
        <f ca="1">IF(AND(G2240&gt;0,G2241&gt;G2240,NOT(ISERROR(MATCH(G2240,D:D,0)))),H2240+1,H2240)</f>
        <v>0</v>
      </c>
      <c r="I2241" s="1">
        <f t="shared" ref="I2241:I2304" ca="1" si="402">INDIRECT(ADDRESS(ROW()-INDIRECT(ADDRESS(ROW()-H2241,8)),8))</f>
        <v>0</v>
      </c>
      <c r="J2241" s="7" t="str">
        <f t="shared" ref="J2241:J2304" ca="1" si="403">IF(J2240="Linea_para_MAIL_creada_por_LuXML","&lt;/aff&gt;",IF(I2241&gt;INDIRECT(ADDRESS(ROW()-I2241-1,8)),"Linea_para_MAIL_creada_por_LuXML",INDIRECT(ADDRESS(ROW()-I2241,6))))</f>
        <v/>
      </c>
      <c r="K2241" s="1" t="str">
        <f ca="1">IF(J2241="Linea_para_MAIL_creada_por_LuXML",IF(ISERROR(MATCH(INDIRECT(ADDRESS(ROW()-G2241,7)),D:D,0)),J2241,INDIRECT(ADDRESS(MATCH(INDIRECT(ADDRESS(ROW()-G2241,7)),D:D,0),1))),J2241)</f>
        <v/>
      </c>
      <c r="L2241" s="7">
        <f t="shared" ref="L2241:L2304" ca="1" si="404">IF(OR(MID(K2239,3,5)="page&gt;",MID(K2240,3,5)="page&gt;"),L2240,IF(OR(K2240="&lt;history&gt;",K2241="&lt;history&gt;"),L2240+1,L2240))</f>
        <v>0</v>
      </c>
      <c r="M2241" s="7" t="str">
        <f t="shared" ref="M2241:M2304" ca="1" si="405">IF(L2241&gt;L2240,IF(L2241=1,CONCATENATE("&lt;fpage&gt;",$S$10,"&lt;/fpage&gt;"),CONCATENATE("&lt;lpage&gt;",$S$10+1,"&lt;/lpage&gt;")),IF(ISERROR(INDIRECT(ADDRESS(ROW()-L2241,11),1)),"",INDIRECT(ADDRESS(ROW()-L2241,11),1)))</f>
        <v/>
      </c>
      <c r="N2241" s="7">
        <f t="shared" ref="N2241:N2304" ca="1" si="406">IF(N2240=-1,-1,IF(M2241="&lt;/counts&gt;",-1,IF(OR(LEFT(M2241,7)="&lt;fpage&gt;",LEFT(M2241,7)="&lt;lpage&gt;"),VALUE(MID(M2241,8,LEN(M2241)-15)),0)))</f>
        <v>0</v>
      </c>
      <c r="O2241" s="9" t="str">
        <f ca="1">IF(N2241&gt;-1,INDIRECT(ADDRESS(ROW(),13)),IF(N2241&lt;N2240,CONCATENATE("&lt;page-count count=",CHAR(34),1+LARGE(N:N,1)-LARGE(N:N,2),CHAR(34),"/&gt;"),INDIRECT(ADDRESS(ROW()-1,13))))</f>
        <v/>
      </c>
      <c r="P2241" s="1">
        <f>IF(ROW()&lt;$S$4+2,IF('XML a procesar'!A2240="",P2240,IF(MID('XML a procesar'!A2240,1,1)="&lt;",P2240,P2240+1)),P2240)</f>
        <v>1</v>
      </c>
    </row>
    <row r="2242" spans="1:16" x14ac:dyDescent="0.25">
      <c r="A2242" s="1" t="str">
        <f>IF('XML a procesar'!A2241&gt;0,'XML a procesar'!A2241,"")</f>
        <v/>
      </c>
      <c r="B2242" s="7">
        <f t="shared" si="396"/>
        <v>0</v>
      </c>
      <c r="C2242" s="1">
        <f t="shared" si="397"/>
        <v>0</v>
      </c>
      <c r="D2242" s="1">
        <f t="shared" si="398"/>
        <v>0</v>
      </c>
      <c r="E2242" s="1">
        <f t="shared" si="399"/>
        <v>0</v>
      </c>
      <c r="F2242" s="1" t="str">
        <f t="shared" ca="1" si="400"/>
        <v/>
      </c>
      <c r="G2242" s="1">
        <f t="shared" ca="1" si="401"/>
        <v>0</v>
      </c>
      <c r="H2242" s="1">
        <f ca="1">IF(AND(G2241&gt;0,G2242&gt;G2241,NOT(ISERROR(MATCH(G2241,D:D,0)))),H2241+1,H2241)</f>
        <v>0</v>
      </c>
      <c r="I2242" s="1">
        <f t="shared" ca="1" si="402"/>
        <v>0</v>
      </c>
      <c r="J2242" s="7" t="str">
        <f t="shared" ca="1" si="403"/>
        <v/>
      </c>
      <c r="K2242" s="1" t="str">
        <f ca="1">IF(J2242="Linea_para_MAIL_creada_por_LuXML",IF(ISERROR(MATCH(INDIRECT(ADDRESS(ROW()-G2242,7)),D:D,0)),J2242,INDIRECT(ADDRESS(MATCH(INDIRECT(ADDRESS(ROW()-G2242,7)),D:D,0),1))),J2242)</f>
        <v/>
      </c>
      <c r="L2242" s="7">
        <f t="shared" ca="1" si="404"/>
        <v>0</v>
      </c>
      <c r="M2242" s="7" t="str">
        <f t="shared" ca="1" si="405"/>
        <v/>
      </c>
      <c r="N2242" s="7">
        <f t="shared" ca="1" si="406"/>
        <v>0</v>
      </c>
      <c r="O2242" s="9" t="str">
        <f ca="1">IF(N2242&gt;-1,INDIRECT(ADDRESS(ROW(),13)),IF(N2242&lt;N2241,CONCATENATE("&lt;page-count count=",CHAR(34),1+LARGE(N:N,1)-LARGE(N:N,2),CHAR(34),"/&gt;"),INDIRECT(ADDRESS(ROW()-1,13))))</f>
        <v/>
      </c>
      <c r="P2242" s="1">
        <f>IF(ROW()&lt;$S$4+2,IF('XML a procesar'!A2241="",P2241,IF(MID('XML a procesar'!A2241,1,1)="&lt;",P2241,P2241+1)),P2241)</f>
        <v>1</v>
      </c>
    </row>
    <row r="2243" spans="1:16" x14ac:dyDescent="0.25">
      <c r="A2243" s="1" t="str">
        <f>IF('XML a procesar'!A2242&gt;0,'XML a procesar'!A2242,"")</f>
        <v/>
      </c>
      <c r="B2243" s="7">
        <f t="shared" si="396"/>
        <v>0</v>
      </c>
      <c r="C2243" s="1">
        <f t="shared" si="397"/>
        <v>0</v>
      </c>
      <c r="D2243" s="1">
        <f t="shared" si="398"/>
        <v>0</v>
      </c>
      <c r="E2243" s="1">
        <f t="shared" si="399"/>
        <v>0</v>
      </c>
      <c r="F2243" s="1" t="str">
        <f t="shared" ca="1" si="400"/>
        <v/>
      </c>
      <c r="G2243" s="1">
        <f t="shared" ca="1" si="401"/>
        <v>0</v>
      </c>
      <c r="H2243" s="1">
        <f ca="1">IF(AND(G2242&gt;0,G2243&gt;G2242,NOT(ISERROR(MATCH(G2242,D:D,0)))),H2242+1,H2242)</f>
        <v>0</v>
      </c>
      <c r="I2243" s="1">
        <f t="shared" ca="1" si="402"/>
        <v>0</v>
      </c>
      <c r="J2243" s="7" t="str">
        <f t="shared" ca="1" si="403"/>
        <v/>
      </c>
      <c r="K2243" s="1" t="str">
        <f ca="1">IF(J2243="Linea_para_MAIL_creada_por_LuXML",IF(ISERROR(MATCH(INDIRECT(ADDRESS(ROW()-G2243,7)),D:D,0)),J2243,INDIRECT(ADDRESS(MATCH(INDIRECT(ADDRESS(ROW()-G2243,7)),D:D,0),1))),J2243)</f>
        <v/>
      </c>
      <c r="L2243" s="7">
        <f t="shared" ca="1" si="404"/>
        <v>0</v>
      </c>
      <c r="M2243" s="7" t="str">
        <f t="shared" ca="1" si="405"/>
        <v/>
      </c>
      <c r="N2243" s="7">
        <f t="shared" ca="1" si="406"/>
        <v>0</v>
      </c>
      <c r="O2243" s="9" t="str">
        <f ca="1">IF(N2243&gt;-1,INDIRECT(ADDRESS(ROW(),13)),IF(N2243&lt;N2242,CONCATENATE("&lt;page-count count=",CHAR(34),1+LARGE(N:N,1)-LARGE(N:N,2),CHAR(34),"/&gt;"),INDIRECT(ADDRESS(ROW()-1,13))))</f>
        <v/>
      </c>
      <c r="P2243" s="1">
        <f>IF(ROW()&lt;$S$4+2,IF('XML a procesar'!A2242="",P2242,IF(MID('XML a procesar'!A2242,1,1)="&lt;",P2242,P2242+1)),P2242)</f>
        <v>1</v>
      </c>
    </row>
    <row r="2244" spans="1:16" x14ac:dyDescent="0.25">
      <c r="A2244" s="1" t="str">
        <f>IF('XML a procesar'!A2243&gt;0,'XML a procesar'!A2243,"")</f>
        <v/>
      </c>
      <c r="B2244" s="7">
        <f t="shared" si="396"/>
        <v>0</v>
      </c>
      <c r="C2244" s="1">
        <f t="shared" si="397"/>
        <v>0</v>
      </c>
      <c r="D2244" s="1">
        <f t="shared" si="398"/>
        <v>0</v>
      </c>
      <c r="E2244" s="1">
        <f t="shared" si="399"/>
        <v>0</v>
      </c>
      <c r="F2244" s="1" t="str">
        <f t="shared" ca="1" si="400"/>
        <v/>
      </c>
      <c r="G2244" s="1">
        <f t="shared" ca="1" si="401"/>
        <v>0</v>
      </c>
      <c r="H2244" s="1">
        <f ca="1">IF(AND(G2243&gt;0,G2244&gt;G2243,NOT(ISERROR(MATCH(G2243,D:D,0)))),H2243+1,H2243)</f>
        <v>0</v>
      </c>
      <c r="I2244" s="1">
        <f t="shared" ca="1" si="402"/>
        <v>0</v>
      </c>
      <c r="J2244" s="7" t="str">
        <f t="shared" ca="1" si="403"/>
        <v/>
      </c>
      <c r="K2244" s="1" t="str">
        <f ca="1">IF(J2244="Linea_para_MAIL_creada_por_LuXML",IF(ISERROR(MATCH(INDIRECT(ADDRESS(ROW()-G2244,7)),D:D,0)),J2244,INDIRECT(ADDRESS(MATCH(INDIRECT(ADDRESS(ROW()-G2244,7)),D:D,0),1))),J2244)</f>
        <v/>
      </c>
      <c r="L2244" s="7">
        <f t="shared" ca="1" si="404"/>
        <v>0</v>
      </c>
      <c r="M2244" s="7" t="str">
        <f t="shared" ca="1" si="405"/>
        <v/>
      </c>
      <c r="N2244" s="7">
        <f t="shared" ca="1" si="406"/>
        <v>0</v>
      </c>
      <c r="O2244" s="9" t="str">
        <f ca="1">IF(N2244&gt;-1,INDIRECT(ADDRESS(ROW(),13)),IF(N2244&lt;N2243,CONCATENATE("&lt;page-count count=",CHAR(34),1+LARGE(N:N,1)-LARGE(N:N,2),CHAR(34),"/&gt;"),INDIRECT(ADDRESS(ROW()-1,13))))</f>
        <v/>
      </c>
      <c r="P2244" s="1">
        <f>IF(ROW()&lt;$S$4+2,IF('XML a procesar'!A2243="",P2243,IF(MID('XML a procesar'!A2243,1,1)="&lt;",P2243,P2243+1)),P2243)</f>
        <v>1</v>
      </c>
    </row>
    <row r="2245" spans="1:16" x14ac:dyDescent="0.25">
      <c r="A2245" s="1" t="str">
        <f>IF('XML a procesar'!A2244&gt;0,'XML a procesar'!A2244,"")</f>
        <v/>
      </c>
      <c r="B2245" s="7">
        <f t="shared" si="396"/>
        <v>0</v>
      </c>
      <c r="C2245" s="1">
        <f t="shared" si="397"/>
        <v>0</v>
      </c>
      <c r="D2245" s="1">
        <f t="shared" si="398"/>
        <v>0</v>
      </c>
      <c r="E2245" s="1">
        <f t="shared" si="399"/>
        <v>0</v>
      </c>
      <c r="F2245" s="1" t="str">
        <f t="shared" ca="1" si="400"/>
        <v/>
      </c>
      <c r="G2245" s="1">
        <f t="shared" ca="1" si="401"/>
        <v>0</v>
      </c>
      <c r="H2245" s="1">
        <f ca="1">IF(AND(G2244&gt;0,G2245&gt;G2244,NOT(ISERROR(MATCH(G2244,D:D,0)))),H2244+1,H2244)</f>
        <v>0</v>
      </c>
      <c r="I2245" s="1">
        <f t="shared" ca="1" si="402"/>
        <v>0</v>
      </c>
      <c r="J2245" s="7" t="str">
        <f t="shared" ca="1" si="403"/>
        <v/>
      </c>
      <c r="K2245" s="1" t="str">
        <f ca="1">IF(J2245="Linea_para_MAIL_creada_por_LuXML",IF(ISERROR(MATCH(INDIRECT(ADDRESS(ROW()-G2245,7)),D:D,0)),J2245,INDIRECT(ADDRESS(MATCH(INDIRECT(ADDRESS(ROW()-G2245,7)),D:D,0),1))),J2245)</f>
        <v/>
      </c>
      <c r="L2245" s="7">
        <f t="shared" ca="1" si="404"/>
        <v>0</v>
      </c>
      <c r="M2245" s="7" t="str">
        <f t="shared" ca="1" si="405"/>
        <v/>
      </c>
      <c r="N2245" s="7">
        <f t="shared" ca="1" si="406"/>
        <v>0</v>
      </c>
      <c r="O2245" s="9" t="str">
        <f ca="1">IF(N2245&gt;-1,INDIRECT(ADDRESS(ROW(),13)),IF(N2245&lt;N2244,CONCATENATE("&lt;page-count count=",CHAR(34),1+LARGE(N:N,1)-LARGE(N:N,2),CHAR(34),"/&gt;"),INDIRECT(ADDRESS(ROW()-1,13))))</f>
        <v/>
      </c>
      <c r="P2245" s="1">
        <f>IF(ROW()&lt;$S$4+2,IF('XML a procesar'!A2244="",P2244,IF(MID('XML a procesar'!A2244,1,1)="&lt;",P2244,P2244+1)),P2244)</f>
        <v>1</v>
      </c>
    </row>
    <row r="2246" spans="1:16" x14ac:dyDescent="0.25">
      <c r="A2246" s="1" t="str">
        <f>IF('XML a procesar'!A2245&gt;0,'XML a procesar'!A2245,"")</f>
        <v/>
      </c>
      <c r="B2246" s="7">
        <f t="shared" si="396"/>
        <v>0</v>
      </c>
      <c r="C2246" s="1">
        <f t="shared" si="397"/>
        <v>0</v>
      </c>
      <c r="D2246" s="1">
        <f t="shared" si="398"/>
        <v>0</v>
      </c>
      <c r="E2246" s="1">
        <f t="shared" si="399"/>
        <v>0</v>
      </c>
      <c r="F2246" s="1" t="str">
        <f t="shared" ca="1" si="400"/>
        <v/>
      </c>
      <c r="G2246" s="1">
        <f t="shared" ca="1" si="401"/>
        <v>0</v>
      </c>
      <c r="H2246" s="1">
        <f ca="1">IF(AND(G2245&gt;0,G2246&gt;G2245,NOT(ISERROR(MATCH(G2245,D:D,0)))),H2245+1,H2245)</f>
        <v>0</v>
      </c>
      <c r="I2246" s="1">
        <f t="shared" ca="1" si="402"/>
        <v>0</v>
      </c>
      <c r="J2246" s="7" t="str">
        <f t="shared" ca="1" si="403"/>
        <v/>
      </c>
      <c r="K2246" s="1" t="str">
        <f ca="1">IF(J2246="Linea_para_MAIL_creada_por_LuXML",IF(ISERROR(MATCH(INDIRECT(ADDRESS(ROW()-G2246,7)),D:D,0)),J2246,INDIRECT(ADDRESS(MATCH(INDIRECT(ADDRESS(ROW()-G2246,7)),D:D,0),1))),J2246)</f>
        <v/>
      </c>
      <c r="L2246" s="7">
        <f t="shared" ca="1" si="404"/>
        <v>0</v>
      </c>
      <c r="M2246" s="7" t="str">
        <f t="shared" ca="1" si="405"/>
        <v/>
      </c>
      <c r="N2246" s="7">
        <f t="shared" ca="1" si="406"/>
        <v>0</v>
      </c>
      <c r="O2246" s="9" t="str">
        <f ca="1">IF(N2246&gt;-1,INDIRECT(ADDRESS(ROW(),13)),IF(N2246&lt;N2245,CONCATENATE("&lt;page-count count=",CHAR(34),1+LARGE(N:N,1)-LARGE(N:N,2),CHAR(34),"/&gt;"),INDIRECT(ADDRESS(ROW()-1,13))))</f>
        <v/>
      </c>
      <c r="P2246" s="1">
        <f>IF(ROW()&lt;$S$4+2,IF('XML a procesar'!A2245="",P2245,IF(MID('XML a procesar'!A2245,1,1)="&lt;",P2245,P2245+1)),P2245)</f>
        <v>1</v>
      </c>
    </row>
    <row r="2247" spans="1:16" x14ac:dyDescent="0.25">
      <c r="A2247" s="1" t="str">
        <f>IF('XML a procesar'!A2246&gt;0,'XML a procesar'!A2246,"")</f>
        <v/>
      </c>
      <c r="B2247" s="7">
        <f t="shared" si="396"/>
        <v>0</v>
      </c>
      <c r="C2247" s="1">
        <f t="shared" si="397"/>
        <v>0</v>
      </c>
      <c r="D2247" s="1">
        <f t="shared" si="398"/>
        <v>0</v>
      </c>
      <c r="E2247" s="1">
        <f t="shared" si="399"/>
        <v>0</v>
      </c>
      <c r="F2247" s="1" t="str">
        <f t="shared" ca="1" si="400"/>
        <v/>
      </c>
      <c r="G2247" s="1">
        <f t="shared" ca="1" si="401"/>
        <v>0</v>
      </c>
      <c r="H2247" s="1">
        <f ca="1">IF(AND(G2246&gt;0,G2247&gt;G2246,NOT(ISERROR(MATCH(G2246,D:D,0)))),H2246+1,H2246)</f>
        <v>0</v>
      </c>
      <c r="I2247" s="1">
        <f t="shared" ca="1" si="402"/>
        <v>0</v>
      </c>
      <c r="J2247" s="7" t="str">
        <f t="shared" ca="1" si="403"/>
        <v/>
      </c>
      <c r="K2247" s="1" t="str">
        <f ca="1">IF(J2247="Linea_para_MAIL_creada_por_LuXML",IF(ISERROR(MATCH(INDIRECT(ADDRESS(ROW()-G2247,7)),D:D,0)),J2247,INDIRECT(ADDRESS(MATCH(INDIRECT(ADDRESS(ROW()-G2247,7)),D:D,0),1))),J2247)</f>
        <v/>
      </c>
      <c r="L2247" s="7">
        <f t="shared" ca="1" si="404"/>
        <v>0</v>
      </c>
      <c r="M2247" s="7" t="str">
        <f t="shared" ca="1" si="405"/>
        <v/>
      </c>
      <c r="N2247" s="7">
        <f t="shared" ca="1" si="406"/>
        <v>0</v>
      </c>
      <c r="O2247" s="9" t="str">
        <f ca="1">IF(N2247&gt;-1,INDIRECT(ADDRESS(ROW(),13)),IF(N2247&lt;N2246,CONCATENATE("&lt;page-count count=",CHAR(34),1+LARGE(N:N,1)-LARGE(N:N,2),CHAR(34),"/&gt;"),INDIRECT(ADDRESS(ROW()-1,13))))</f>
        <v/>
      </c>
      <c r="P2247" s="1">
        <f>IF(ROW()&lt;$S$4+2,IF('XML a procesar'!A2246="",P2246,IF(MID('XML a procesar'!A2246,1,1)="&lt;",P2246,P2246+1)),P2246)</f>
        <v>1</v>
      </c>
    </row>
    <row r="2248" spans="1:16" x14ac:dyDescent="0.25">
      <c r="A2248" s="1" t="str">
        <f>IF('XML a procesar'!A2247&gt;0,'XML a procesar'!A2247,"")</f>
        <v/>
      </c>
      <c r="B2248" s="7">
        <f t="shared" si="396"/>
        <v>0</v>
      </c>
      <c r="C2248" s="1">
        <f t="shared" si="397"/>
        <v>0</v>
      </c>
      <c r="D2248" s="1">
        <f t="shared" si="398"/>
        <v>0</v>
      </c>
      <c r="E2248" s="1">
        <f t="shared" si="399"/>
        <v>0</v>
      </c>
      <c r="F2248" s="1" t="str">
        <f t="shared" ca="1" si="400"/>
        <v/>
      </c>
      <c r="G2248" s="1">
        <f t="shared" ca="1" si="401"/>
        <v>0</v>
      </c>
      <c r="H2248" s="1">
        <f ca="1">IF(AND(G2247&gt;0,G2248&gt;G2247,NOT(ISERROR(MATCH(G2247,D:D,0)))),H2247+1,H2247)</f>
        <v>0</v>
      </c>
      <c r="I2248" s="1">
        <f t="shared" ca="1" si="402"/>
        <v>0</v>
      </c>
      <c r="J2248" s="7" t="str">
        <f t="shared" ca="1" si="403"/>
        <v/>
      </c>
      <c r="K2248" s="1" t="str">
        <f ca="1">IF(J2248="Linea_para_MAIL_creada_por_LuXML",IF(ISERROR(MATCH(INDIRECT(ADDRESS(ROW()-G2248,7)),D:D,0)),J2248,INDIRECT(ADDRESS(MATCH(INDIRECT(ADDRESS(ROW()-G2248,7)),D:D,0),1))),J2248)</f>
        <v/>
      </c>
      <c r="L2248" s="7">
        <f t="shared" ca="1" si="404"/>
        <v>0</v>
      </c>
      <c r="M2248" s="7" t="str">
        <f t="shared" ca="1" si="405"/>
        <v/>
      </c>
      <c r="N2248" s="7">
        <f t="shared" ca="1" si="406"/>
        <v>0</v>
      </c>
      <c r="O2248" s="9" t="str">
        <f ca="1">IF(N2248&gt;-1,INDIRECT(ADDRESS(ROW(),13)),IF(N2248&lt;N2247,CONCATENATE("&lt;page-count count=",CHAR(34),1+LARGE(N:N,1)-LARGE(N:N,2),CHAR(34),"/&gt;"),INDIRECT(ADDRESS(ROW()-1,13))))</f>
        <v/>
      </c>
      <c r="P2248" s="1">
        <f>IF(ROW()&lt;$S$4+2,IF('XML a procesar'!A2247="",P2247,IF(MID('XML a procesar'!A2247,1,1)="&lt;",P2247,P2247+1)),P2247)</f>
        <v>1</v>
      </c>
    </row>
    <row r="2249" spans="1:16" x14ac:dyDescent="0.25">
      <c r="A2249" s="1" t="str">
        <f>IF('XML a procesar'!A2248&gt;0,'XML a procesar'!A2248,"")</f>
        <v/>
      </c>
      <c r="B2249" s="7">
        <f t="shared" si="396"/>
        <v>0</v>
      </c>
      <c r="C2249" s="1">
        <f t="shared" si="397"/>
        <v>0</v>
      </c>
      <c r="D2249" s="1">
        <f t="shared" si="398"/>
        <v>0</v>
      </c>
      <c r="E2249" s="1">
        <f t="shared" si="399"/>
        <v>0</v>
      </c>
      <c r="F2249" s="1" t="str">
        <f t="shared" ca="1" si="400"/>
        <v/>
      </c>
      <c r="G2249" s="1">
        <f t="shared" ca="1" si="401"/>
        <v>0</v>
      </c>
      <c r="H2249" s="1">
        <f ca="1">IF(AND(G2248&gt;0,G2249&gt;G2248,NOT(ISERROR(MATCH(G2248,D:D,0)))),H2248+1,H2248)</f>
        <v>0</v>
      </c>
      <c r="I2249" s="1">
        <f t="shared" ca="1" si="402"/>
        <v>0</v>
      </c>
      <c r="J2249" s="7" t="str">
        <f t="shared" ca="1" si="403"/>
        <v/>
      </c>
      <c r="K2249" s="1" t="str">
        <f ca="1">IF(J2249="Linea_para_MAIL_creada_por_LuXML",IF(ISERROR(MATCH(INDIRECT(ADDRESS(ROW()-G2249,7)),D:D,0)),J2249,INDIRECT(ADDRESS(MATCH(INDIRECT(ADDRESS(ROW()-G2249,7)),D:D,0),1))),J2249)</f>
        <v/>
      </c>
      <c r="L2249" s="7">
        <f t="shared" ca="1" si="404"/>
        <v>0</v>
      </c>
      <c r="M2249" s="7" t="str">
        <f t="shared" ca="1" si="405"/>
        <v/>
      </c>
      <c r="N2249" s="7">
        <f t="shared" ca="1" si="406"/>
        <v>0</v>
      </c>
      <c r="O2249" s="9" t="str">
        <f ca="1">IF(N2249&gt;-1,INDIRECT(ADDRESS(ROW(),13)),IF(N2249&lt;N2248,CONCATENATE("&lt;page-count count=",CHAR(34),1+LARGE(N:N,1)-LARGE(N:N,2),CHAR(34),"/&gt;"),INDIRECT(ADDRESS(ROW()-1,13))))</f>
        <v/>
      </c>
      <c r="P2249" s="1">
        <f>IF(ROW()&lt;$S$4+2,IF('XML a procesar'!A2248="",P2248,IF(MID('XML a procesar'!A2248,1,1)="&lt;",P2248,P2248+1)),P2248)</f>
        <v>1</v>
      </c>
    </row>
    <row r="2250" spans="1:16" x14ac:dyDescent="0.25">
      <c r="A2250" s="1" t="str">
        <f>IF('XML a procesar'!A2249&gt;0,'XML a procesar'!A2249,"")</f>
        <v/>
      </c>
      <c r="B2250" s="7">
        <f t="shared" si="396"/>
        <v>0</v>
      </c>
      <c r="C2250" s="1">
        <f t="shared" si="397"/>
        <v>0</v>
      </c>
      <c r="D2250" s="1">
        <f t="shared" si="398"/>
        <v>0</v>
      </c>
      <c r="E2250" s="1">
        <f t="shared" si="399"/>
        <v>0</v>
      </c>
      <c r="F2250" s="1" t="str">
        <f t="shared" ca="1" si="400"/>
        <v/>
      </c>
      <c r="G2250" s="1">
        <f t="shared" ca="1" si="401"/>
        <v>0</v>
      </c>
      <c r="H2250" s="1">
        <f ca="1">IF(AND(G2249&gt;0,G2250&gt;G2249,NOT(ISERROR(MATCH(G2249,D:D,0)))),H2249+1,H2249)</f>
        <v>0</v>
      </c>
      <c r="I2250" s="1">
        <f t="shared" ca="1" si="402"/>
        <v>0</v>
      </c>
      <c r="J2250" s="7" t="str">
        <f t="shared" ca="1" si="403"/>
        <v/>
      </c>
      <c r="K2250" s="1" t="str">
        <f ca="1">IF(J2250="Linea_para_MAIL_creada_por_LuXML",IF(ISERROR(MATCH(INDIRECT(ADDRESS(ROW()-G2250,7)),D:D,0)),J2250,INDIRECT(ADDRESS(MATCH(INDIRECT(ADDRESS(ROW()-G2250,7)),D:D,0),1))),J2250)</f>
        <v/>
      </c>
      <c r="L2250" s="7">
        <f t="shared" ca="1" si="404"/>
        <v>0</v>
      </c>
      <c r="M2250" s="7" t="str">
        <f t="shared" ca="1" si="405"/>
        <v/>
      </c>
      <c r="N2250" s="7">
        <f t="shared" ca="1" si="406"/>
        <v>0</v>
      </c>
      <c r="O2250" s="9" t="str">
        <f ca="1">IF(N2250&gt;-1,INDIRECT(ADDRESS(ROW(),13)),IF(N2250&lt;N2249,CONCATENATE("&lt;page-count count=",CHAR(34),1+LARGE(N:N,1)-LARGE(N:N,2),CHAR(34),"/&gt;"),INDIRECT(ADDRESS(ROW()-1,13))))</f>
        <v/>
      </c>
      <c r="P2250" s="1">
        <f>IF(ROW()&lt;$S$4+2,IF('XML a procesar'!A2249="",P2249,IF(MID('XML a procesar'!A2249,1,1)="&lt;",P2249,P2249+1)),P2249)</f>
        <v>1</v>
      </c>
    </row>
    <row r="2251" spans="1:16" x14ac:dyDescent="0.25">
      <c r="A2251" s="1" t="str">
        <f>IF('XML a procesar'!A2250&gt;0,'XML a procesar'!A2250,"")</f>
        <v/>
      </c>
      <c r="B2251" s="7">
        <f t="shared" si="396"/>
        <v>0</v>
      </c>
      <c r="C2251" s="1">
        <f t="shared" si="397"/>
        <v>0</v>
      </c>
      <c r="D2251" s="1">
        <f t="shared" si="398"/>
        <v>0</v>
      </c>
      <c r="E2251" s="1">
        <f t="shared" si="399"/>
        <v>0</v>
      </c>
      <c r="F2251" s="1" t="str">
        <f t="shared" ca="1" si="400"/>
        <v/>
      </c>
      <c r="G2251" s="1">
        <f t="shared" ca="1" si="401"/>
        <v>0</v>
      </c>
      <c r="H2251" s="1">
        <f ca="1">IF(AND(G2250&gt;0,G2251&gt;G2250,NOT(ISERROR(MATCH(G2250,D:D,0)))),H2250+1,H2250)</f>
        <v>0</v>
      </c>
      <c r="I2251" s="1">
        <f t="shared" ca="1" si="402"/>
        <v>0</v>
      </c>
      <c r="J2251" s="7" t="str">
        <f t="shared" ca="1" si="403"/>
        <v/>
      </c>
      <c r="K2251" s="1" t="str">
        <f ca="1">IF(J2251="Linea_para_MAIL_creada_por_LuXML",IF(ISERROR(MATCH(INDIRECT(ADDRESS(ROW()-G2251,7)),D:D,0)),J2251,INDIRECT(ADDRESS(MATCH(INDIRECT(ADDRESS(ROW()-G2251,7)),D:D,0),1))),J2251)</f>
        <v/>
      </c>
      <c r="L2251" s="7">
        <f t="shared" ca="1" si="404"/>
        <v>0</v>
      </c>
      <c r="M2251" s="7" t="str">
        <f t="shared" ca="1" si="405"/>
        <v/>
      </c>
      <c r="N2251" s="7">
        <f t="shared" ca="1" si="406"/>
        <v>0</v>
      </c>
      <c r="O2251" s="9" t="str">
        <f ca="1">IF(N2251&gt;-1,INDIRECT(ADDRESS(ROW(),13)),IF(N2251&lt;N2250,CONCATENATE("&lt;page-count count=",CHAR(34),1+LARGE(N:N,1)-LARGE(N:N,2),CHAR(34),"/&gt;"),INDIRECT(ADDRESS(ROW()-1,13))))</f>
        <v/>
      </c>
      <c r="P2251" s="1">
        <f>IF(ROW()&lt;$S$4+2,IF('XML a procesar'!A2250="",P2250,IF(MID('XML a procesar'!A2250,1,1)="&lt;",P2250,P2250+1)),P2250)</f>
        <v>1</v>
      </c>
    </row>
    <row r="2252" spans="1:16" x14ac:dyDescent="0.25">
      <c r="A2252" s="1" t="str">
        <f>IF('XML a procesar'!A2251&gt;0,'XML a procesar'!A2251,"")</f>
        <v/>
      </c>
      <c r="B2252" s="7">
        <f t="shared" si="396"/>
        <v>0</v>
      </c>
      <c r="C2252" s="1">
        <f t="shared" si="397"/>
        <v>0</v>
      </c>
      <c r="D2252" s="1">
        <f t="shared" si="398"/>
        <v>0</v>
      </c>
      <c r="E2252" s="1">
        <f t="shared" si="399"/>
        <v>0</v>
      </c>
      <c r="F2252" s="1" t="str">
        <f t="shared" ca="1" si="400"/>
        <v/>
      </c>
      <c r="G2252" s="1">
        <f t="shared" ca="1" si="401"/>
        <v>0</v>
      </c>
      <c r="H2252" s="1">
        <f ca="1">IF(AND(G2251&gt;0,G2252&gt;G2251,NOT(ISERROR(MATCH(G2251,D:D,0)))),H2251+1,H2251)</f>
        <v>0</v>
      </c>
      <c r="I2252" s="1">
        <f t="shared" ca="1" si="402"/>
        <v>0</v>
      </c>
      <c r="J2252" s="7" t="str">
        <f t="shared" ca="1" si="403"/>
        <v/>
      </c>
      <c r="K2252" s="1" t="str">
        <f ca="1">IF(J2252="Linea_para_MAIL_creada_por_LuXML",IF(ISERROR(MATCH(INDIRECT(ADDRESS(ROW()-G2252,7)),D:D,0)),J2252,INDIRECT(ADDRESS(MATCH(INDIRECT(ADDRESS(ROW()-G2252,7)),D:D,0),1))),J2252)</f>
        <v/>
      </c>
      <c r="L2252" s="7">
        <f t="shared" ca="1" si="404"/>
        <v>0</v>
      </c>
      <c r="M2252" s="7" t="str">
        <f t="shared" ca="1" si="405"/>
        <v/>
      </c>
      <c r="N2252" s="7">
        <f t="shared" ca="1" si="406"/>
        <v>0</v>
      </c>
      <c r="O2252" s="9" t="str">
        <f ca="1">IF(N2252&gt;-1,INDIRECT(ADDRESS(ROW(),13)),IF(N2252&lt;N2251,CONCATENATE("&lt;page-count count=",CHAR(34),1+LARGE(N:N,1)-LARGE(N:N,2),CHAR(34),"/&gt;"),INDIRECT(ADDRESS(ROW()-1,13))))</f>
        <v/>
      </c>
      <c r="P2252" s="1">
        <f>IF(ROW()&lt;$S$4+2,IF('XML a procesar'!A2251="",P2251,IF(MID('XML a procesar'!A2251,1,1)="&lt;",P2251,P2251+1)),P2251)</f>
        <v>1</v>
      </c>
    </row>
    <row r="2253" spans="1:16" x14ac:dyDescent="0.25">
      <c r="A2253" s="1" t="str">
        <f>IF('XML a procesar'!A2252&gt;0,'XML a procesar'!A2252,"")</f>
        <v/>
      </c>
      <c r="B2253" s="7">
        <f t="shared" si="396"/>
        <v>0</v>
      </c>
      <c r="C2253" s="1">
        <f t="shared" si="397"/>
        <v>0</v>
      </c>
      <c r="D2253" s="1">
        <f t="shared" si="398"/>
        <v>0</v>
      </c>
      <c r="E2253" s="1">
        <f t="shared" si="399"/>
        <v>0</v>
      </c>
      <c r="F2253" s="1" t="str">
        <f t="shared" ca="1" si="400"/>
        <v/>
      </c>
      <c r="G2253" s="1">
        <f t="shared" ca="1" si="401"/>
        <v>0</v>
      </c>
      <c r="H2253" s="1">
        <f ca="1">IF(AND(G2252&gt;0,G2253&gt;G2252,NOT(ISERROR(MATCH(G2252,D:D,0)))),H2252+1,H2252)</f>
        <v>0</v>
      </c>
      <c r="I2253" s="1">
        <f t="shared" ca="1" si="402"/>
        <v>0</v>
      </c>
      <c r="J2253" s="7" t="str">
        <f t="shared" ca="1" si="403"/>
        <v/>
      </c>
      <c r="K2253" s="1" t="str">
        <f ca="1">IF(J2253="Linea_para_MAIL_creada_por_LuXML",IF(ISERROR(MATCH(INDIRECT(ADDRESS(ROW()-G2253,7)),D:D,0)),J2253,INDIRECT(ADDRESS(MATCH(INDIRECT(ADDRESS(ROW()-G2253,7)),D:D,0),1))),J2253)</f>
        <v/>
      </c>
      <c r="L2253" s="7">
        <f t="shared" ca="1" si="404"/>
        <v>0</v>
      </c>
      <c r="M2253" s="7" t="str">
        <f t="shared" ca="1" si="405"/>
        <v/>
      </c>
      <c r="N2253" s="7">
        <f t="shared" ca="1" si="406"/>
        <v>0</v>
      </c>
      <c r="O2253" s="9" t="str">
        <f ca="1">IF(N2253&gt;-1,INDIRECT(ADDRESS(ROW(),13)),IF(N2253&lt;N2252,CONCATENATE("&lt;page-count count=",CHAR(34),1+LARGE(N:N,1)-LARGE(N:N,2),CHAR(34),"/&gt;"),INDIRECT(ADDRESS(ROW()-1,13))))</f>
        <v/>
      </c>
      <c r="P2253" s="1">
        <f>IF(ROW()&lt;$S$4+2,IF('XML a procesar'!A2252="",P2252,IF(MID('XML a procesar'!A2252,1,1)="&lt;",P2252,P2252+1)),P2252)</f>
        <v>1</v>
      </c>
    </row>
    <row r="2254" spans="1:16" x14ac:dyDescent="0.25">
      <c r="A2254" s="1" t="str">
        <f>IF('XML a procesar'!A2253&gt;0,'XML a procesar'!A2253,"")</f>
        <v/>
      </c>
      <c r="B2254" s="7">
        <f t="shared" si="396"/>
        <v>0</v>
      </c>
      <c r="C2254" s="1">
        <f t="shared" si="397"/>
        <v>0</v>
      </c>
      <c r="D2254" s="1">
        <f t="shared" si="398"/>
        <v>0</v>
      </c>
      <c r="E2254" s="1">
        <f t="shared" si="399"/>
        <v>0</v>
      </c>
      <c r="F2254" s="1" t="str">
        <f t="shared" ca="1" si="400"/>
        <v/>
      </c>
      <c r="G2254" s="1">
        <f t="shared" ca="1" si="401"/>
        <v>0</v>
      </c>
      <c r="H2254" s="1">
        <f ca="1">IF(AND(G2253&gt;0,G2254&gt;G2253,NOT(ISERROR(MATCH(G2253,D:D,0)))),H2253+1,H2253)</f>
        <v>0</v>
      </c>
      <c r="I2254" s="1">
        <f t="shared" ca="1" si="402"/>
        <v>0</v>
      </c>
      <c r="J2254" s="7" t="str">
        <f t="shared" ca="1" si="403"/>
        <v/>
      </c>
      <c r="K2254" s="1" t="str">
        <f ca="1">IF(J2254="Linea_para_MAIL_creada_por_LuXML",IF(ISERROR(MATCH(INDIRECT(ADDRESS(ROW()-G2254,7)),D:D,0)),J2254,INDIRECT(ADDRESS(MATCH(INDIRECT(ADDRESS(ROW()-G2254,7)),D:D,0),1))),J2254)</f>
        <v/>
      </c>
      <c r="L2254" s="7">
        <f t="shared" ca="1" si="404"/>
        <v>0</v>
      </c>
      <c r="M2254" s="7" t="str">
        <f t="shared" ca="1" si="405"/>
        <v/>
      </c>
      <c r="N2254" s="7">
        <f t="shared" ca="1" si="406"/>
        <v>0</v>
      </c>
      <c r="O2254" s="9" t="str">
        <f ca="1">IF(N2254&gt;-1,INDIRECT(ADDRESS(ROW(),13)),IF(N2254&lt;N2253,CONCATENATE("&lt;page-count count=",CHAR(34),1+LARGE(N:N,1)-LARGE(N:N,2),CHAR(34),"/&gt;"),INDIRECT(ADDRESS(ROW()-1,13))))</f>
        <v/>
      </c>
      <c r="P2254" s="1">
        <f>IF(ROW()&lt;$S$4+2,IF('XML a procesar'!A2253="",P2253,IF(MID('XML a procesar'!A2253,1,1)="&lt;",P2253,P2253+1)),P2253)</f>
        <v>1</v>
      </c>
    </row>
    <row r="2255" spans="1:16" x14ac:dyDescent="0.25">
      <c r="A2255" s="1" t="str">
        <f>IF('XML a procesar'!A2254&gt;0,'XML a procesar'!A2254,"")</f>
        <v/>
      </c>
      <c r="B2255" s="7">
        <f t="shared" si="396"/>
        <v>0</v>
      </c>
      <c r="C2255" s="1">
        <f t="shared" si="397"/>
        <v>0</v>
      </c>
      <c r="D2255" s="1">
        <f t="shared" si="398"/>
        <v>0</v>
      </c>
      <c r="E2255" s="1">
        <f t="shared" si="399"/>
        <v>0</v>
      </c>
      <c r="F2255" s="1" t="str">
        <f t="shared" ca="1" si="400"/>
        <v/>
      </c>
      <c r="G2255" s="1">
        <f t="shared" ca="1" si="401"/>
        <v>0</v>
      </c>
      <c r="H2255" s="1">
        <f ca="1">IF(AND(G2254&gt;0,G2255&gt;G2254,NOT(ISERROR(MATCH(G2254,D:D,0)))),H2254+1,H2254)</f>
        <v>0</v>
      </c>
      <c r="I2255" s="1">
        <f t="shared" ca="1" si="402"/>
        <v>0</v>
      </c>
      <c r="J2255" s="7" t="str">
        <f t="shared" ca="1" si="403"/>
        <v/>
      </c>
      <c r="K2255" s="1" t="str">
        <f ca="1">IF(J2255="Linea_para_MAIL_creada_por_LuXML",IF(ISERROR(MATCH(INDIRECT(ADDRESS(ROW()-G2255,7)),D:D,0)),J2255,INDIRECT(ADDRESS(MATCH(INDIRECT(ADDRESS(ROW()-G2255,7)),D:D,0),1))),J2255)</f>
        <v/>
      </c>
      <c r="L2255" s="7">
        <f t="shared" ca="1" si="404"/>
        <v>0</v>
      </c>
      <c r="M2255" s="7" t="str">
        <f t="shared" ca="1" si="405"/>
        <v/>
      </c>
      <c r="N2255" s="7">
        <f t="shared" ca="1" si="406"/>
        <v>0</v>
      </c>
      <c r="O2255" s="9" t="str">
        <f ca="1">IF(N2255&gt;-1,INDIRECT(ADDRESS(ROW(),13)),IF(N2255&lt;N2254,CONCATENATE("&lt;page-count count=",CHAR(34),1+LARGE(N:N,1)-LARGE(N:N,2),CHAR(34),"/&gt;"),INDIRECT(ADDRESS(ROW()-1,13))))</f>
        <v/>
      </c>
      <c r="P2255" s="1">
        <f>IF(ROW()&lt;$S$4+2,IF('XML a procesar'!A2254="",P2254,IF(MID('XML a procesar'!A2254,1,1)="&lt;",P2254,P2254+1)),P2254)</f>
        <v>1</v>
      </c>
    </row>
    <row r="2256" spans="1:16" x14ac:dyDescent="0.25">
      <c r="A2256" s="1" t="str">
        <f>IF('XML a procesar'!A2255&gt;0,'XML a procesar'!A2255,"")</f>
        <v/>
      </c>
      <c r="B2256" s="7">
        <f t="shared" si="396"/>
        <v>0</v>
      </c>
      <c r="C2256" s="1">
        <f t="shared" si="397"/>
        <v>0</v>
      </c>
      <c r="D2256" s="1">
        <f t="shared" si="398"/>
        <v>0</v>
      </c>
      <c r="E2256" s="1">
        <f t="shared" si="399"/>
        <v>0</v>
      </c>
      <c r="F2256" s="1" t="str">
        <f t="shared" ca="1" si="400"/>
        <v/>
      </c>
      <c r="G2256" s="1">
        <f t="shared" ca="1" si="401"/>
        <v>0</v>
      </c>
      <c r="H2256" s="1">
        <f ca="1">IF(AND(G2255&gt;0,G2256&gt;G2255,NOT(ISERROR(MATCH(G2255,D:D,0)))),H2255+1,H2255)</f>
        <v>0</v>
      </c>
      <c r="I2256" s="1">
        <f t="shared" ca="1" si="402"/>
        <v>0</v>
      </c>
      <c r="J2256" s="7" t="str">
        <f t="shared" ca="1" si="403"/>
        <v/>
      </c>
      <c r="K2256" s="1" t="str">
        <f ca="1">IF(J2256="Linea_para_MAIL_creada_por_LuXML",IF(ISERROR(MATCH(INDIRECT(ADDRESS(ROW()-G2256,7)),D:D,0)),J2256,INDIRECT(ADDRESS(MATCH(INDIRECT(ADDRESS(ROW()-G2256,7)),D:D,0),1))),J2256)</f>
        <v/>
      </c>
      <c r="L2256" s="7">
        <f t="shared" ca="1" si="404"/>
        <v>0</v>
      </c>
      <c r="M2256" s="7" t="str">
        <f t="shared" ca="1" si="405"/>
        <v/>
      </c>
      <c r="N2256" s="7">
        <f t="shared" ca="1" si="406"/>
        <v>0</v>
      </c>
      <c r="O2256" s="9" t="str">
        <f ca="1">IF(N2256&gt;-1,INDIRECT(ADDRESS(ROW(),13)),IF(N2256&lt;N2255,CONCATENATE("&lt;page-count count=",CHAR(34),1+LARGE(N:N,1)-LARGE(N:N,2),CHAR(34),"/&gt;"),INDIRECT(ADDRESS(ROW()-1,13))))</f>
        <v/>
      </c>
      <c r="P2256" s="1">
        <f>IF(ROW()&lt;$S$4+2,IF('XML a procesar'!A2255="",P2255,IF(MID('XML a procesar'!A2255,1,1)="&lt;",P2255,P2255+1)),P2255)</f>
        <v>1</v>
      </c>
    </row>
    <row r="2257" spans="1:16" x14ac:dyDescent="0.25">
      <c r="A2257" s="1" t="str">
        <f>IF('XML a procesar'!A2256&gt;0,'XML a procesar'!A2256,"")</f>
        <v/>
      </c>
      <c r="B2257" s="7">
        <f t="shared" si="396"/>
        <v>0</v>
      </c>
      <c r="C2257" s="1">
        <f t="shared" si="397"/>
        <v>0</v>
      </c>
      <c r="D2257" s="1">
        <f t="shared" si="398"/>
        <v>0</v>
      </c>
      <c r="E2257" s="1">
        <f t="shared" si="399"/>
        <v>0</v>
      </c>
      <c r="F2257" s="1" t="str">
        <f t="shared" ca="1" si="400"/>
        <v/>
      </c>
      <c r="G2257" s="1">
        <f t="shared" ca="1" si="401"/>
        <v>0</v>
      </c>
      <c r="H2257" s="1">
        <f ca="1">IF(AND(G2256&gt;0,G2257&gt;G2256,NOT(ISERROR(MATCH(G2256,D:D,0)))),H2256+1,H2256)</f>
        <v>0</v>
      </c>
      <c r="I2257" s="1">
        <f t="shared" ca="1" si="402"/>
        <v>0</v>
      </c>
      <c r="J2257" s="7" t="str">
        <f t="shared" ca="1" si="403"/>
        <v/>
      </c>
      <c r="K2257" s="1" t="str">
        <f ca="1">IF(J2257="Linea_para_MAIL_creada_por_LuXML",IF(ISERROR(MATCH(INDIRECT(ADDRESS(ROW()-G2257,7)),D:D,0)),J2257,INDIRECT(ADDRESS(MATCH(INDIRECT(ADDRESS(ROW()-G2257,7)),D:D,0),1))),J2257)</f>
        <v/>
      </c>
      <c r="L2257" s="7">
        <f t="shared" ca="1" si="404"/>
        <v>0</v>
      </c>
      <c r="M2257" s="7" t="str">
        <f t="shared" ca="1" si="405"/>
        <v/>
      </c>
      <c r="N2257" s="7">
        <f t="shared" ca="1" si="406"/>
        <v>0</v>
      </c>
      <c r="O2257" s="9" t="str">
        <f ca="1">IF(N2257&gt;-1,INDIRECT(ADDRESS(ROW(),13)),IF(N2257&lt;N2256,CONCATENATE("&lt;page-count count=",CHAR(34),1+LARGE(N:N,1)-LARGE(N:N,2),CHAR(34),"/&gt;"),INDIRECT(ADDRESS(ROW()-1,13))))</f>
        <v/>
      </c>
      <c r="P2257" s="1">
        <f>IF(ROW()&lt;$S$4+2,IF('XML a procesar'!A2256="",P2256,IF(MID('XML a procesar'!A2256,1,1)="&lt;",P2256,P2256+1)),P2256)</f>
        <v>1</v>
      </c>
    </row>
    <row r="2258" spans="1:16" x14ac:dyDescent="0.25">
      <c r="A2258" s="1" t="str">
        <f>IF('XML a procesar'!A2257&gt;0,'XML a procesar'!A2257,"")</f>
        <v/>
      </c>
      <c r="B2258" s="7">
        <f t="shared" si="396"/>
        <v>0</v>
      </c>
      <c r="C2258" s="1">
        <f t="shared" si="397"/>
        <v>0</v>
      </c>
      <c r="D2258" s="1">
        <f t="shared" si="398"/>
        <v>0</v>
      </c>
      <c r="E2258" s="1">
        <f t="shared" si="399"/>
        <v>0</v>
      </c>
      <c r="F2258" s="1" t="str">
        <f t="shared" ca="1" si="400"/>
        <v/>
      </c>
      <c r="G2258" s="1">
        <f t="shared" ca="1" si="401"/>
        <v>0</v>
      </c>
      <c r="H2258" s="1">
        <f ca="1">IF(AND(G2257&gt;0,G2258&gt;G2257,NOT(ISERROR(MATCH(G2257,D:D,0)))),H2257+1,H2257)</f>
        <v>0</v>
      </c>
      <c r="I2258" s="1">
        <f t="shared" ca="1" si="402"/>
        <v>0</v>
      </c>
      <c r="J2258" s="7" t="str">
        <f t="shared" ca="1" si="403"/>
        <v/>
      </c>
      <c r="K2258" s="1" t="str">
        <f ca="1">IF(J2258="Linea_para_MAIL_creada_por_LuXML",IF(ISERROR(MATCH(INDIRECT(ADDRESS(ROW()-G2258,7)),D:D,0)),J2258,INDIRECT(ADDRESS(MATCH(INDIRECT(ADDRESS(ROW()-G2258,7)),D:D,0),1))),J2258)</f>
        <v/>
      </c>
      <c r="L2258" s="7">
        <f t="shared" ca="1" si="404"/>
        <v>0</v>
      </c>
      <c r="M2258" s="7" t="str">
        <f t="shared" ca="1" si="405"/>
        <v/>
      </c>
      <c r="N2258" s="7">
        <f t="shared" ca="1" si="406"/>
        <v>0</v>
      </c>
      <c r="O2258" s="9" t="str">
        <f ca="1">IF(N2258&gt;-1,INDIRECT(ADDRESS(ROW(),13)),IF(N2258&lt;N2257,CONCATENATE("&lt;page-count count=",CHAR(34),1+LARGE(N:N,1)-LARGE(N:N,2),CHAR(34),"/&gt;"),INDIRECT(ADDRESS(ROW()-1,13))))</f>
        <v/>
      </c>
      <c r="P2258" s="1">
        <f>IF(ROW()&lt;$S$4+2,IF('XML a procesar'!A2257="",P2257,IF(MID('XML a procesar'!A2257,1,1)="&lt;",P2257,P2257+1)),P2257)</f>
        <v>1</v>
      </c>
    </row>
    <row r="2259" spans="1:16" x14ac:dyDescent="0.25">
      <c r="A2259" s="1" t="str">
        <f>IF('XML a procesar'!A2258&gt;0,'XML a procesar'!A2258,"")</f>
        <v/>
      </c>
      <c r="B2259" s="7">
        <f t="shared" si="396"/>
        <v>0</v>
      </c>
      <c r="C2259" s="1">
        <f t="shared" si="397"/>
        <v>0</v>
      </c>
      <c r="D2259" s="1">
        <f t="shared" si="398"/>
        <v>0</v>
      </c>
      <c r="E2259" s="1">
        <f t="shared" si="399"/>
        <v>0</v>
      </c>
      <c r="F2259" s="1" t="str">
        <f t="shared" ca="1" si="400"/>
        <v/>
      </c>
      <c r="G2259" s="1">
        <f t="shared" ca="1" si="401"/>
        <v>0</v>
      </c>
      <c r="H2259" s="1">
        <f ca="1">IF(AND(G2258&gt;0,G2259&gt;G2258,NOT(ISERROR(MATCH(G2258,D:D,0)))),H2258+1,H2258)</f>
        <v>0</v>
      </c>
      <c r="I2259" s="1">
        <f t="shared" ca="1" si="402"/>
        <v>0</v>
      </c>
      <c r="J2259" s="7" t="str">
        <f t="shared" ca="1" si="403"/>
        <v/>
      </c>
      <c r="K2259" s="1" t="str">
        <f ca="1">IF(J2259="Linea_para_MAIL_creada_por_LuXML",IF(ISERROR(MATCH(INDIRECT(ADDRESS(ROW()-G2259,7)),D:D,0)),J2259,INDIRECT(ADDRESS(MATCH(INDIRECT(ADDRESS(ROW()-G2259,7)),D:D,0),1))),J2259)</f>
        <v/>
      </c>
      <c r="L2259" s="7">
        <f t="shared" ca="1" si="404"/>
        <v>0</v>
      </c>
      <c r="M2259" s="7" t="str">
        <f t="shared" ca="1" si="405"/>
        <v/>
      </c>
      <c r="N2259" s="7">
        <f t="shared" ca="1" si="406"/>
        <v>0</v>
      </c>
      <c r="O2259" s="9" t="str">
        <f ca="1">IF(N2259&gt;-1,INDIRECT(ADDRESS(ROW(),13)),IF(N2259&lt;N2258,CONCATENATE("&lt;page-count count=",CHAR(34),1+LARGE(N:N,1)-LARGE(N:N,2),CHAR(34),"/&gt;"),INDIRECT(ADDRESS(ROW()-1,13))))</f>
        <v/>
      </c>
      <c r="P2259" s="1">
        <f>IF(ROW()&lt;$S$4+2,IF('XML a procesar'!A2258="",P2258,IF(MID('XML a procesar'!A2258,1,1)="&lt;",P2258,P2258+1)),P2258)</f>
        <v>1</v>
      </c>
    </row>
    <row r="2260" spans="1:16" x14ac:dyDescent="0.25">
      <c r="A2260" s="1" t="str">
        <f>IF('XML a procesar'!A2259&gt;0,'XML a procesar'!A2259,"")</f>
        <v/>
      </c>
      <c r="B2260" s="7">
        <f t="shared" si="396"/>
        <v>0</v>
      </c>
      <c r="C2260" s="1">
        <f t="shared" si="397"/>
        <v>0</v>
      </c>
      <c r="D2260" s="1">
        <f t="shared" si="398"/>
        <v>0</v>
      </c>
      <c r="E2260" s="1">
        <f t="shared" si="399"/>
        <v>0</v>
      </c>
      <c r="F2260" s="1" t="str">
        <f t="shared" ca="1" si="400"/>
        <v/>
      </c>
      <c r="G2260" s="1">
        <f t="shared" ca="1" si="401"/>
        <v>0</v>
      </c>
      <c r="H2260" s="1">
        <f ca="1">IF(AND(G2259&gt;0,G2260&gt;G2259,NOT(ISERROR(MATCH(G2259,D:D,0)))),H2259+1,H2259)</f>
        <v>0</v>
      </c>
      <c r="I2260" s="1">
        <f t="shared" ca="1" si="402"/>
        <v>0</v>
      </c>
      <c r="J2260" s="7" t="str">
        <f t="shared" ca="1" si="403"/>
        <v/>
      </c>
      <c r="K2260" s="1" t="str">
        <f ca="1">IF(J2260="Linea_para_MAIL_creada_por_LuXML",IF(ISERROR(MATCH(INDIRECT(ADDRESS(ROW()-G2260,7)),D:D,0)),J2260,INDIRECT(ADDRESS(MATCH(INDIRECT(ADDRESS(ROW()-G2260,7)),D:D,0),1))),J2260)</f>
        <v/>
      </c>
      <c r="L2260" s="7">
        <f t="shared" ca="1" si="404"/>
        <v>0</v>
      </c>
      <c r="M2260" s="7" t="str">
        <f t="shared" ca="1" si="405"/>
        <v/>
      </c>
      <c r="N2260" s="7">
        <f t="shared" ca="1" si="406"/>
        <v>0</v>
      </c>
      <c r="O2260" s="9" t="str">
        <f ca="1">IF(N2260&gt;-1,INDIRECT(ADDRESS(ROW(),13)),IF(N2260&lt;N2259,CONCATENATE("&lt;page-count count=",CHAR(34),1+LARGE(N:N,1)-LARGE(N:N,2),CHAR(34),"/&gt;"),INDIRECT(ADDRESS(ROW()-1,13))))</f>
        <v/>
      </c>
      <c r="P2260" s="1">
        <f>IF(ROW()&lt;$S$4+2,IF('XML a procesar'!A2259="",P2259,IF(MID('XML a procesar'!A2259,1,1)="&lt;",P2259,P2259+1)),P2259)</f>
        <v>1</v>
      </c>
    </row>
    <row r="2261" spans="1:16" x14ac:dyDescent="0.25">
      <c r="A2261" s="1" t="str">
        <f>IF('XML a procesar'!A2260&gt;0,'XML a procesar'!A2260,"")</f>
        <v/>
      </c>
      <c r="B2261" s="7">
        <f t="shared" si="396"/>
        <v>0</v>
      </c>
      <c r="C2261" s="1">
        <f t="shared" si="397"/>
        <v>0</v>
      </c>
      <c r="D2261" s="1">
        <f t="shared" si="398"/>
        <v>0</v>
      </c>
      <c r="E2261" s="1">
        <f t="shared" si="399"/>
        <v>0</v>
      </c>
      <c r="F2261" s="1" t="str">
        <f t="shared" ca="1" si="400"/>
        <v/>
      </c>
      <c r="G2261" s="1">
        <f t="shared" ca="1" si="401"/>
        <v>0</v>
      </c>
      <c r="H2261" s="1">
        <f ca="1">IF(AND(G2260&gt;0,G2261&gt;G2260,NOT(ISERROR(MATCH(G2260,D:D,0)))),H2260+1,H2260)</f>
        <v>0</v>
      </c>
      <c r="I2261" s="1">
        <f t="shared" ca="1" si="402"/>
        <v>0</v>
      </c>
      <c r="J2261" s="7" t="str">
        <f t="shared" ca="1" si="403"/>
        <v/>
      </c>
      <c r="K2261" s="1" t="str">
        <f ca="1">IF(J2261="Linea_para_MAIL_creada_por_LuXML",IF(ISERROR(MATCH(INDIRECT(ADDRESS(ROW()-G2261,7)),D:D,0)),J2261,INDIRECT(ADDRESS(MATCH(INDIRECT(ADDRESS(ROW()-G2261,7)),D:D,0),1))),J2261)</f>
        <v/>
      </c>
      <c r="L2261" s="7">
        <f t="shared" ca="1" si="404"/>
        <v>0</v>
      </c>
      <c r="M2261" s="7" t="str">
        <f t="shared" ca="1" si="405"/>
        <v/>
      </c>
      <c r="N2261" s="7">
        <f t="shared" ca="1" si="406"/>
        <v>0</v>
      </c>
      <c r="O2261" s="9" t="str">
        <f ca="1">IF(N2261&gt;-1,INDIRECT(ADDRESS(ROW(),13)),IF(N2261&lt;N2260,CONCATENATE("&lt;page-count count=",CHAR(34),1+LARGE(N:N,1)-LARGE(N:N,2),CHAR(34),"/&gt;"),INDIRECT(ADDRESS(ROW()-1,13))))</f>
        <v/>
      </c>
      <c r="P2261" s="1">
        <f>IF(ROW()&lt;$S$4+2,IF('XML a procesar'!A2260="",P2260,IF(MID('XML a procesar'!A2260,1,1)="&lt;",P2260,P2260+1)),P2260)</f>
        <v>1</v>
      </c>
    </row>
    <row r="2262" spans="1:16" x14ac:dyDescent="0.25">
      <c r="A2262" s="1" t="str">
        <f>IF('XML a procesar'!A2261&gt;0,'XML a procesar'!A2261,"")</f>
        <v/>
      </c>
      <c r="B2262" s="7">
        <f t="shared" si="396"/>
        <v>0</v>
      </c>
      <c r="C2262" s="1">
        <f t="shared" si="397"/>
        <v>0</v>
      </c>
      <c r="D2262" s="1">
        <f t="shared" si="398"/>
        <v>0</v>
      </c>
      <c r="E2262" s="1">
        <f t="shared" si="399"/>
        <v>0</v>
      </c>
      <c r="F2262" s="1" t="str">
        <f t="shared" ca="1" si="400"/>
        <v/>
      </c>
      <c r="G2262" s="1">
        <f t="shared" ca="1" si="401"/>
        <v>0</v>
      </c>
      <c r="H2262" s="1">
        <f ca="1">IF(AND(G2261&gt;0,G2262&gt;G2261,NOT(ISERROR(MATCH(G2261,D:D,0)))),H2261+1,H2261)</f>
        <v>0</v>
      </c>
      <c r="I2262" s="1">
        <f t="shared" ca="1" si="402"/>
        <v>0</v>
      </c>
      <c r="J2262" s="7" t="str">
        <f t="shared" ca="1" si="403"/>
        <v/>
      </c>
      <c r="K2262" s="1" t="str">
        <f ca="1">IF(J2262="Linea_para_MAIL_creada_por_LuXML",IF(ISERROR(MATCH(INDIRECT(ADDRESS(ROW()-G2262,7)),D:D,0)),J2262,INDIRECT(ADDRESS(MATCH(INDIRECT(ADDRESS(ROW()-G2262,7)),D:D,0),1))),J2262)</f>
        <v/>
      </c>
      <c r="L2262" s="7">
        <f t="shared" ca="1" si="404"/>
        <v>0</v>
      </c>
      <c r="M2262" s="7" t="str">
        <f t="shared" ca="1" si="405"/>
        <v/>
      </c>
      <c r="N2262" s="7">
        <f t="shared" ca="1" si="406"/>
        <v>0</v>
      </c>
      <c r="O2262" s="9" t="str">
        <f ca="1">IF(N2262&gt;-1,INDIRECT(ADDRESS(ROW(),13)),IF(N2262&lt;N2261,CONCATENATE("&lt;page-count count=",CHAR(34),1+LARGE(N:N,1)-LARGE(N:N,2),CHAR(34),"/&gt;"),INDIRECT(ADDRESS(ROW()-1,13))))</f>
        <v/>
      </c>
      <c r="P2262" s="1">
        <f>IF(ROW()&lt;$S$4+2,IF('XML a procesar'!A2261="",P2261,IF(MID('XML a procesar'!A2261,1,1)="&lt;",P2261,P2261+1)),P2261)</f>
        <v>1</v>
      </c>
    </row>
    <row r="2263" spans="1:16" x14ac:dyDescent="0.25">
      <c r="A2263" s="1" t="str">
        <f>IF('XML a procesar'!A2262&gt;0,'XML a procesar'!A2262,"")</f>
        <v/>
      </c>
      <c r="B2263" s="7">
        <f t="shared" si="396"/>
        <v>0</v>
      </c>
      <c r="C2263" s="1">
        <f t="shared" si="397"/>
        <v>0</v>
      </c>
      <c r="D2263" s="1">
        <f t="shared" si="398"/>
        <v>0</v>
      </c>
      <c r="E2263" s="1">
        <f t="shared" si="399"/>
        <v>0</v>
      </c>
      <c r="F2263" s="1" t="str">
        <f t="shared" ca="1" si="400"/>
        <v/>
      </c>
      <c r="G2263" s="1">
        <f t="shared" ca="1" si="401"/>
        <v>0</v>
      </c>
      <c r="H2263" s="1">
        <f ca="1">IF(AND(G2262&gt;0,G2263&gt;G2262,NOT(ISERROR(MATCH(G2262,D:D,0)))),H2262+1,H2262)</f>
        <v>0</v>
      </c>
      <c r="I2263" s="1">
        <f t="shared" ca="1" si="402"/>
        <v>0</v>
      </c>
      <c r="J2263" s="7" t="str">
        <f t="shared" ca="1" si="403"/>
        <v/>
      </c>
      <c r="K2263" s="1" t="str">
        <f ca="1">IF(J2263="Linea_para_MAIL_creada_por_LuXML",IF(ISERROR(MATCH(INDIRECT(ADDRESS(ROW()-G2263,7)),D:D,0)),J2263,INDIRECT(ADDRESS(MATCH(INDIRECT(ADDRESS(ROW()-G2263,7)),D:D,0),1))),J2263)</f>
        <v/>
      </c>
      <c r="L2263" s="7">
        <f t="shared" ca="1" si="404"/>
        <v>0</v>
      </c>
      <c r="M2263" s="7" t="str">
        <f t="shared" ca="1" si="405"/>
        <v/>
      </c>
      <c r="N2263" s="7">
        <f t="shared" ca="1" si="406"/>
        <v>0</v>
      </c>
      <c r="O2263" s="9" t="str">
        <f ca="1">IF(N2263&gt;-1,INDIRECT(ADDRESS(ROW(),13)),IF(N2263&lt;N2262,CONCATENATE("&lt;page-count count=",CHAR(34),1+LARGE(N:N,1)-LARGE(N:N,2),CHAR(34),"/&gt;"),INDIRECT(ADDRESS(ROW()-1,13))))</f>
        <v/>
      </c>
      <c r="P2263" s="1">
        <f>IF(ROW()&lt;$S$4+2,IF('XML a procesar'!A2262="",P2262,IF(MID('XML a procesar'!A2262,1,1)="&lt;",P2262,P2262+1)),P2262)</f>
        <v>1</v>
      </c>
    </row>
    <row r="2264" spans="1:16" x14ac:dyDescent="0.25">
      <c r="A2264" s="1" t="str">
        <f>IF('XML a procesar'!A2263&gt;0,'XML a procesar'!A2263,"")</f>
        <v/>
      </c>
      <c r="B2264" s="7">
        <f t="shared" si="396"/>
        <v>0</v>
      </c>
      <c r="C2264" s="1">
        <f t="shared" si="397"/>
        <v>0</v>
      </c>
      <c r="D2264" s="1">
        <f t="shared" si="398"/>
        <v>0</v>
      </c>
      <c r="E2264" s="1">
        <f t="shared" si="399"/>
        <v>0</v>
      </c>
      <c r="F2264" s="1" t="str">
        <f t="shared" ca="1" si="400"/>
        <v/>
      </c>
      <c r="G2264" s="1">
        <f t="shared" ca="1" si="401"/>
        <v>0</v>
      </c>
      <c r="H2264" s="1">
        <f ca="1">IF(AND(G2263&gt;0,G2264&gt;G2263,NOT(ISERROR(MATCH(G2263,D:D,0)))),H2263+1,H2263)</f>
        <v>0</v>
      </c>
      <c r="I2264" s="1">
        <f t="shared" ca="1" si="402"/>
        <v>0</v>
      </c>
      <c r="J2264" s="7" t="str">
        <f t="shared" ca="1" si="403"/>
        <v/>
      </c>
      <c r="K2264" s="1" t="str">
        <f ca="1">IF(J2264="Linea_para_MAIL_creada_por_LuXML",IF(ISERROR(MATCH(INDIRECT(ADDRESS(ROW()-G2264,7)),D:D,0)),J2264,INDIRECT(ADDRESS(MATCH(INDIRECT(ADDRESS(ROW()-G2264,7)),D:D,0),1))),J2264)</f>
        <v/>
      </c>
      <c r="L2264" s="7">
        <f t="shared" ca="1" si="404"/>
        <v>0</v>
      </c>
      <c r="M2264" s="7" t="str">
        <f t="shared" ca="1" si="405"/>
        <v/>
      </c>
      <c r="N2264" s="7">
        <f t="shared" ca="1" si="406"/>
        <v>0</v>
      </c>
      <c r="O2264" s="9" t="str">
        <f ca="1">IF(N2264&gt;-1,INDIRECT(ADDRESS(ROW(),13)),IF(N2264&lt;N2263,CONCATENATE("&lt;page-count count=",CHAR(34),1+LARGE(N:N,1)-LARGE(N:N,2),CHAR(34),"/&gt;"),INDIRECT(ADDRESS(ROW()-1,13))))</f>
        <v/>
      </c>
      <c r="P2264" s="1">
        <f>IF(ROW()&lt;$S$4+2,IF('XML a procesar'!A2263="",P2263,IF(MID('XML a procesar'!A2263,1,1)="&lt;",P2263,P2263+1)),P2263)</f>
        <v>1</v>
      </c>
    </row>
    <row r="2265" spans="1:16" x14ac:dyDescent="0.25">
      <c r="A2265" s="1" t="str">
        <f>IF('XML a procesar'!A2264&gt;0,'XML a procesar'!A2264,"")</f>
        <v/>
      </c>
      <c r="B2265" s="7">
        <f t="shared" si="396"/>
        <v>0</v>
      </c>
      <c r="C2265" s="1">
        <f t="shared" si="397"/>
        <v>0</v>
      </c>
      <c r="D2265" s="1">
        <f t="shared" si="398"/>
        <v>0</v>
      </c>
      <c r="E2265" s="1">
        <f t="shared" si="399"/>
        <v>0</v>
      </c>
      <c r="F2265" s="1" t="str">
        <f t="shared" ca="1" si="400"/>
        <v/>
      </c>
      <c r="G2265" s="1">
        <f t="shared" ca="1" si="401"/>
        <v>0</v>
      </c>
      <c r="H2265" s="1">
        <f ca="1">IF(AND(G2264&gt;0,G2265&gt;G2264,NOT(ISERROR(MATCH(G2264,D:D,0)))),H2264+1,H2264)</f>
        <v>0</v>
      </c>
      <c r="I2265" s="1">
        <f t="shared" ca="1" si="402"/>
        <v>0</v>
      </c>
      <c r="J2265" s="7" t="str">
        <f t="shared" ca="1" si="403"/>
        <v/>
      </c>
      <c r="K2265" s="1" t="str">
        <f ca="1">IF(J2265="Linea_para_MAIL_creada_por_LuXML",IF(ISERROR(MATCH(INDIRECT(ADDRESS(ROW()-G2265,7)),D:D,0)),J2265,INDIRECT(ADDRESS(MATCH(INDIRECT(ADDRESS(ROW()-G2265,7)),D:D,0),1))),J2265)</f>
        <v/>
      </c>
      <c r="L2265" s="7">
        <f t="shared" ca="1" si="404"/>
        <v>0</v>
      </c>
      <c r="M2265" s="7" t="str">
        <f t="shared" ca="1" si="405"/>
        <v/>
      </c>
      <c r="N2265" s="7">
        <f t="shared" ca="1" si="406"/>
        <v>0</v>
      </c>
      <c r="O2265" s="9" t="str">
        <f ca="1">IF(N2265&gt;-1,INDIRECT(ADDRESS(ROW(),13)),IF(N2265&lt;N2264,CONCATENATE("&lt;page-count count=",CHAR(34),1+LARGE(N:N,1)-LARGE(N:N,2),CHAR(34),"/&gt;"),INDIRECT(ADDRESS(ROW()-1,13))))</f>
        <v/>
      </c>
      <c r="P2265" s="1">
        <f>IF(ROW()&lt;$S$4+2,IF('XML a procesar'!A2264="",P2264,IF(MID('XML a procesar'!A2264,1,1)="&lt;",P2264,P2264+1)),P2264)</f>
        <v>1</v>
      </c>
    </row>
    <row r="2266" spans="1:16" x14ac:dyDescent="0.25">
      <c r="A2266" s="1" t="str">
        <f>IF('XML a procesar'!A2265&gt;0,'XML a procesar'!A2265,"")</f>
        <v/>
      </c>
      <c r="B2266" s="7">
        <f t="shared" si="396"/>
        <v>0</v>
      </c>
      <c r="C2266" s="1">
        <f t="shared" si="397"/>
        <v>0</v>
      </c>
      <c r="D2266" s="1">
        <f t="shared" si="398"/>
        <v>0</v>
      </c>
      <c r="E2266" s="1">
        <f t="shared" si="399"/>
        <v>0</v>
      </c>
      <c r="F2266" s="1" t="str">
        <f t="shared" ca="1" si="400"/>
        <v/>
      </c>
      <c r="G2266" s="1">
        <f t="shared" ca="1" si="401"/>
        <v>0</v>
      </c>
      <c r="H2266" s="1">
        <f ca="1">IF(AND(G2265&gt;0,G2266&gt;G2265,NOT(ISERROR(MATCH(G2265,D:D,0)))),H2265+1,H2265)</f>
        <v>0</v>
      </c>
      <c r="I2266" s="1">
        <f t="shared" ca="1" si="402"/>
        <v>0</v>
      </c>
      <c r="J2266" s="7" t="str">
        <f t="shared" ca="1" si="403"/>
        <v/>
      </c>
      <c r="K2266" s="1" t="str">
        <f ca="1">IF(J2266="Linea_para_MAIL_creada_por_LuXML",IF(ISERROR(MATCH(INDIRECT(ADDRESS(ROW()-G2266,7)),D:D,0)),J2266,INDIRECT(ADDRESS(MATCH(INDIRECT(ADDRESS(ROW()-G2266,7)),D:D,0),1))),J2266)</f>
        <v/>
      </c>
      <c r="L2266" s="7">
        <f t="shared" ca="1" si="404"/>
        <v>0</v>
      </c>
      <c r="M2266" s="7" t="str">
        <f t="shared" ca="1" si="405"/>
        <v/>
      </c>
      <c r="N2266" s="7">
        <f t="shared" ca="1" si="406"/>
        <v>0</v>
      </c>
      <c r="O2266" s="9" t="str">
        <f ca="1">IF(N2266&gt;-1,INDIRECT(ADDRESS(ROW(),13)),IF(N2266&lt;N2265,CONCATENATE("&lt;page-count count=",CHAR(34),1+LARGE(N:N,1)-LARGE(N:N,2),CHAR(34),"/&gt;"),INDIRECT(ADDRESS(ROW()-1,13))))</f>
        <v/>
      </c>
      <c r="P2266" s="1">
        <f>IF(ROW()&lt;$S$4+2,IF('XML a procesar'!A2265="",P2265,IF(MID('XML a procesar'!A2265,1,1)="&lt;",P2265,P2265+1)),P2265)</f>
        <v>1</v>
      </c>
    </row>
    <row r="2267" spans="1:16" x14ac:dyDescent="0.25">
      <c r="A2267" s="1" t="str">
        <f>IF('XML a procesar'!A2266&gt;0,'XML a procesar'!A2266,"")</f>
        <v/>
      </c>
      <c r="B2267" s="7">
        <f t="shared" si="396"/>
        <v>0</v>
      </c>
      <c r="C2267" s="1">
        <f t="shared" si="397"/>
        <v>0</v>
      </c>
      <c r="D2267" s="1">
        <f t="shared" si="398"/>
        <v>0</v>
      </c>
      <c r="E2267" s="1">
        <f t="shared" si="399"/>
        <v>0</v>
      </c>
      <c r="F2267" s="1" t="str">
        <f t="shared" ca="1" si="400"/>
        <v/>
      </c>
      <c r="G2267" s="1">
        <f t="shared" ca="1" si="401"/>
        <v>0</v>
      </c>
      <c r="H2267" s="1">
        <f ca="1">IF(AND(G2266&gt;0,G2267&gt;G2266,NOT(ISERROR(MATCH(G2266,D:D,0)))),H2266+1,H2266)</f>
        <v>0</v>
      </c>
      <c r="I2267" s="1">
        <f t="shared" ca="1" si="402"/>
        <v>0</v>
      </c>
      <c r="J2267" s="7" t="str">
        <f t="shared" ca="1" si="403"/>
        <v/>
      </c>
      <c r="K2267" s="1" t="str">
        <f ca="1">IF(J2267="Linea_para_MAIL_creada_por_LuXML",IF(ISERROR(MATCH(INDIRECT(ADDRESS(ROW()-G2267,7)),D:D,0)),J2267,INDIRECT(ADDRESS(MATCH(INDIRECT(ADDRESS(ROW()-G2267,7)),D:D,0),1))),J2267)</f>
        <v/>
      </c>
      <c r="L2267" s="7">
        <f t="shared" ca="1" si="404"/>
        <v>0</v>
      </c>
      <c r="M2267" s="7" t="str">
        <f t="shared" ca="1" si="405"/>
        <v/>
      </c>
      <c r="N2267" s="7">
        <f t="shared" ca="1" si="406"/>
        <v>0</v>
      </c>
      <c r="O2267" s="9" t="str">
        <f ca="1">IF(N2267&gt;-1,INDIRECT(ADDRESS(ROW(),13)),IF(N2267&lt;N2266,CONCATENATE("&lt;page-count count=",CHAR(34),1+LARGE(N:N,1)-LARGE(N:N,2),CHAR(34),"/&gt;"),INDIRECT(ADDRESS(ROW()-1,13))))</f>
        <v/>
      </c>
      <c r="P2267" s="1">
        <f>IF(ROW()&lt;$S$4+2,IF('XML a procesar'!A2266="",P2266,IF(MID('XML a procesar'!A2266,1,1)="&lt;",P2266,P2266+1)),P2266)</f>
        <v>1</v>
      </c>
    </row>
    <row r="2268" spans="1:16" x14ac:dyDescent="0.25">
      <c r="A2268" s="1" t="str">
        <f>IF('XML a procesar'!A2267&gt;0,'XML a procesar'!A2267,"")</f>
        <v/>
      </c>
      <c r="B2268" s="7">
        <f t="shared" si="396"/>
        <v>0</v>
      </c>
      <c r="C2268" s="1">
        <f t="shared" si="397"/>
        <v>0</v>
      </c>
      <c r="D2268" s="1">
        <f t="shared" si="398"/>
        <v>0</v>
      </c>
      <c r="E2268" s="1">
        <f t="shared" si="399"/>
        <v>0</v>
      </c>
      <c r="F2268" s="1" t="str">
        <f t="shared" ca="1" si="400"/>
        <v/>
      </c>
      <c r="G2268" s="1">
        <f t="shared" ca="1" si="401"/>
        <v>0</v>
      </c>
      <c r="H2268" s="1">
        <f ca="1">IF(AND(G2267&gt;0,G2268&gt;G2267,NOT(ISERROR(MATCH(G2267,D:D,0)))),H2267+1,H2267)</f>
        <v>0</v>
      </c>
      <c r="I2268" s="1">
        <f t="shared" ca="1" si="402"/>
        <v>0</v>
      </c>
      <c r="J2268" s="7" t="str">
        <f t="shared" ca="1" si="403"/>
        <v/>
      </c>
      <c r="K2268" s="1" t="str">
        <f ca="1">IF(J2268="Linea_para_MAIL_creada_por_LuXML",IF(ISERROR(MATCH(INDIRECT(ADDRESS(ROW()-G2268,7)),D:D,0)),J2268,INDIRECT(ADDRESS(MATCH(INDIRECT(ADDRESS(ROW()-G2268,7)),D:D,0),1))),J2268)</f>
        <v/>
      </c>
      <c r="L2268" s="7">
        <f t="shared" ca="1" si="404"/>
        <v>0</v>
      </c>
      <c r="M2268" s="7" t="str">
        <f t="shared" ca="1" si="405"/>
        <v/>
      </c>
      <c r="N2268" s="7">
        <f t="shared" ca="1" si="406"/>
        <v>0</v>
      </c>
      <c r="O2268" s="9" t="str">
        <f ca="1">IF(N2268&gt;-1,INDIRECT(ADDRESS(ROW(),13)),IF(N2268&lt;N2267,CONCATENATE("&lt;page-count count=",CHAR(34),1+LARGE(N:N,1)-LARGE(N:N,2),CHAR(34),"/&gt;"),INDIRECT(ADDRESS(ROW()-1,13))))</f>
        <v/>
      </c>
      <c r="P2268" s="1">
        <f>IF(ROW()&lt;$S$4+2,IF('XML a procesar'!A2267="",P2267,IF(MID('XML a procesar'!A2267,1,1)="&lt;",P2267,P2267+1)),P2267)</f>
        <v>1</v>
      </c>
    </row>
    <row r="2269" spans="1:16" x14ac:dyDescent="0.25">
      <c r="A2269" s="1" t="str">
        <f>IF('XML a procesar'!A2268&gt;0,'XML a procesar'!A2268,"")</f>
        <v/>
      </c>
      <c r="B2269" s="7">
        <f t="shared" si="396"/>
        <v>0</v>
      </c>
      <c r="C2269" s="1">
        <f t="shared" si="397"/>
        <v>0</v>
      </c>
      <c r="D2269" s="1">
        <f t="shared" si="398"/>
        <v>0</v>
      </c>
      <c r="E2269" s="1">
        <f t="shared" si="399"/>
        <v>0</v>
      </c>
      <c r="F2269" s="1" t="str">
        <f t="shared" ca="1" si="400"/>
        <v/>
      </c>
      <c r="G2269" s="1">
        <f t="shared" ca="1" si="401"/>
        <v>0</v>
      </c>
      <c r="H2269" s="1">
        <f ca="1">IF(AND(G2268&gt;0,G2269&gt;G2268,NOT(ISERROR(MATCH(G2268,D:D,0)))),H2268+1,H2268)</f>
        <v>0</v>
      </c>
      <c r="I2269" s="1">
        <f t="shared" ca="1" si="402"/>
        <v>0</v>
      </c>
      <c r="J2269" s="7" t="str">
        <f t="shared" ca="1" si="403"/>
        <v/>
      </c>
      <c r="K2269" s="1" t="str">
        <f ca="1">IF(J2269="Linea_para_MAIL_creada_por_LuXML",IF(ISERROR(MATCH(INDIRECT(ADDRESS(ROW()-G2269,7)),D:D,0)),J2269,INDIRECT(ADDRESS(MATCH(INDIRECT(ADDRESS(ROW()-G2269,7)),D:D,0),1))),J2269)</f>
        <v/>
      </c>
      <c r="L2269" s="7">
        <f t="shared" ca="1" si="404"/>
        <v>0</v>
      </c>
      <c r="M2269" s="7" t="str">
        <f t="shared" ca="1" si="405"/>
        <v/>
      </c>
      <c r="N2269" s="7">
        <f t="shared" ca="1" si="406"/>
        <v>0</v>
      </c>
      <c r="O2269" s="9" t="str">
        <f ca="1">IF(N2269&gt;-1,INDIRECT(ADDRESS(ROW(),13)),IF(N2269&lt;N2268,CONCATENATE("&lt;page-count count=",CHAR(34),1+LARGE(N:N,1)-LARGE(N:N,2),CHAR(34),"/&gt;"),INDIRECT(ADDRESS(ROW()-1,13))))</f>
        <v/>
      </c>
      <c r="P2269" s="1">
        <f>IF(ROW()&lt;$S$4+2,IF('XML a procesar'!A2268="",P2268,IF(MID('XML a procesar'!A2268,1,1)="&lt;",P2268,P2268+1)),P2268)</f>
        <v>1</v>
      </c>
    </row>
    <row r="2270" spans="1:16" x14ac:dyDescent="0.25">
      <c r="A2270" s="1" t="str">
        <f>IF('XML a procesar'!A2269&gt;0,'XML a procesar'!A2269,"")</f>
        <v/>
      </c>
      <c r="B2270" s="7">
        <f t="shared" si="396"/>
        <v>0</v>
      </c>
      <c r="C2270" s="1">
        <f t="shared" si="397"/>
        <v>0</v>
      </c>
      <c r="D2270" s="1">
        <f t="shared" si="398"/>
        <v>0</v>
      </c>
      <c r="E2270" s="1">
        <f t="shared" si="399"/>
        <v>0</v>
      </c>
      <c r="F2270" s="1" t="str">
        <f t="shared" ca="1" si="400"/>
        <v/>
      </c>
      <c r="G2270" s="1">
        <f t="shared" ca="1" si="401"/>
        <v>0</v>
      </c>
      <c r="H2270" s="1">
        <f ca="1">IF(AND(G2269&gt;0,G2270&gt;G2269,NOT(ISERROR(MATCH(G2269,D:D,0)))),H2269+1,H2269)</f>
        <v>0</v>
      </c>
      <c r="I2270" s="1">
        <f t="shared" ca="1" si="402"/>
        <v>0</v>
      </c>
      <c r="J2270" s="7" t="str">
        <f t="shared" ca="1" si="403"/>
        <v/>
      </c>
      <c r="K2270" s="1" t="str">
        <f ca="1">IF(J2270="Linea_para_MAIL_creada_por_LuXML",IF(ISERROR(MATCH(INDIRECT(ADDRESS(ROW()-G2270,7)),D:D,0)),J2270,INDIRECT(ADDRESS(MATCH(INDIRECT(ADDRESS(ROW()-G2270,7)),D:D,0),1))),J2270)</f>
        <v/>
      </c>
      <c r="L2270" s="7">
        <f t="shared" ca="1" si="404"/>
        <v>0</v>
      </c>
      <c r="M2270" s="7" t="str">
        <f t="shared" ca="1" si="405"/>
        <v/>
      </c>
      <c r="N2270" s="7">
        <f t="shared" ca="1" si="406"/>
        <v>0</v>
      </c>
      <c r="O2270" s="9" t="str">
        <f ca="1">IF(N2270&gt;-1,INDIRECT(ADDRESS(ROW(),13)),IF(N2270&lt;N2269,CONCATENATE("&lt;page-count count=",CHAR(34),1+LARGE(N:N,1)-LARGE(N:N,2),CHAR(34),"/&gt;"),INDIRECT(ADDRESS(ROW()-1,13))))</f>
        <v/>
      </c>
      <c r="P2270" s="1">
        <f>IF(ROW()&lt;$S$4+2,IF('XML a procesar'!A2269="",P2269,IF(MID('XML a procesar'!A2269,1,1)="&lt;",P2269,P2269+1)),P2269)</f>
        <v>1</v>
      </c>
    </row>
    <row r="2271" spans="1:16" x14ac:dyDescent="0.25">
      <c r="A2271" s="1" t="str">
        <f>IF('XML a procesar'!A2270&gt;0,'XML a procesar'!A2270,"")</f>
        <v/>
      </c>
      <c r="B2271" s="7">
        <f t="shared" si="396"/>
        <v>0</v>
      </c>
      <c r="C2271" s="1">
        <f t="shared" si="397"/>
        <v>0</v>
      </c>
      <c r="D2271" s="1">
        <f t="shared" si="398"/>
        <v>0</v>
      </c>
      <c r="E2271" s="1">
        <f t="shared" si="399"/>
        <v>0</v>
      </c>
      <c r="F2271" s="1" t="str">
        <f t="shared" ca="1" si="400"/>
        <v/>
      </c>
      <c r="G2271" s="1">
        <f t="shared" ca="1" si="401"/>
        <v>0</v>
      </c>
      <c r="H2271" s="1">
        <f ca="1">IF(AND(G2270&gt;0,G2271&gt;G2270,NOT(ISERROR(MATCH(G2270,D:D,0)))),H2270+1,H2270)</f>
        <v>0</v>
      </c>
      <c r="I2271" s="1">
        <f t="shared" ca="1" si="402"/>
        <v>0</v>
      </c>
      <c r="J2271" s="7" t="str">
        <f t="shared" ca="1" si="403"/>
        <v/>
      </c>
      <c r="K2271" s="1" t="str">
        <f ca="1">IF(J2271="Linea_para_MAIL_creada_por_LuXML",IF(ISERROR(MATCH(INDIRECT(ADDRESS(ROW()-G2271,7)),D:D,0)),J2271,INDIRECT(ADDRESS(MATCH(INDIRECT(ADDRESS(ROW()-G2271,7)),D:D,0),1))),J2271)</f>
        <v/>
      </c>
      <c r="L2271" s="7">
        <f t="shared" ca="1" si="404"/>
        <v>0</v>
      </c>
      <c r="M2271" s="7" t="str">
        <f t="shared" ca="1" si="405"/>
        <v/>
      </c>
      <c r="N2271" s="7">
        <f t="shared" ca="1" si="406"/>
        <v>0</v>
      </c>
      <c r="O2271" s="9" t="str">
        <f ca="1">IF(N2271&gt;-1,INDIRECT(ADDRESS(ROW(),13)),IF(N2271&lt;N2270,CONCATENATE("&lt;page-count count=",CHAR(34),1+LARGE(N:N,1)-LARGE(N:N,2),CHAR(34),"/&gt;"),INDIRECT(ADDRESS(ROW()-1,13))))</f>
        <v/>
      </c>
      <c r="P2271" s="1">
        <f>IF(ROW()&lt;$S$4+2,IF('XML a procesar'!A2270="",P2270,IF(MID('XML a procesar'!A2270,1,1)="&lt;",P2270,P2270+1)),P2270)</f>
        <v>1</v>
      </c>
    </row>
    <row r="2272" spans="1:16" x14ac:dyDescent="0.25">
      <c r="A2272" s="1" t="str">
        <f>IF('XML a procesar'!A2271&gt;0,'XML a procesar'!A2271,"")</f>
        <v/>
      </c>
      <c r="B2272" s="7">
        <f t="shared" si="396"/>
        <v>0</v>
      </c>
      <c r="C2272" s="1">
        <f t="shared" si="397"/>
        <v>0</v>
      </c>
      <c r="D2272" s="1">
        <f t="shared" si="398"/>
        <v>0</v>
      </c>
      <c r="E2272" s="1">
        <f t="shared" si="399"/>
        <v>0</v>
      </c>
      <c r="F2272" s="1" t="str">
        <f t="shared" ca="1" si="400"/>
        <v/>
      </c>
      <c r="G2272" s="1">
        <f t="shared" ca="1" si="401"/>
        <v>0</v>
      </c>
      <c r="H2272" s="1">
        <f ca="1">IF(AND(G2271&gt;0,G2272&gt;G2271,NOT(ISERROR(MATCH(G2271,D:D,0)))),H2271+1,H2271)</f>
        <v>0</v>
      </c>
      <c r="I2272" s="1">
        <f t="shared" ca="1" si="402"/>
        <v>0</v>
      </c>
      <c r="J2272" s="7" t="str">
        <f t="shared" ca="1" si="403"/>
        <v/>
      </c>
      <c r="K2272" s="1" t="str">
        <f ca="1">IF(J2272="Linea_para_MAIL_creada_por_LuXML",IF(ISERROR(MATCH(INDIRECT(ADDRESS(ROW()-G2272,7)),D:D,0)),J2272,INDIRECT(ADDRESS(MATCH(INDIRECT(ADDRESS(ROW()-G2272,7)),D:D,0),1))),J2272)</f>
        <v/>
      </c>
      <c r="L2272" s="7">
        <f t="shared" ca="1" si="404"/>
        <v>0</v>
      </c>
      <c r="M2272" s="7" t="str">
        <f t="shared" ca="1" si="405"/>
        <v/>
      </c>
      <c r="N2272" s="7">
        <f t="shared" ca="1" si="406"/>
        <v>0</v>
      </c>
      <c r="O2272" s="9" t="str">
        <f ca="1">IF(N2272&gt;-1,INDIRECT(ADDRESS(ROW(),13)),IF(N2272&lt;N2271,CONCATENATE("&lt;page-count count=",CHAR(34),1+LARGE(N:N,1)-LARGE(N:N,2),CHAR(34),"/&gt;"),INDIRECT(ADDRESS(ROW()-1,13))))</f>
        <v/>
      </c>
      <c r="P2272" s="1">
        <f>IF(ROW()&lt;$S$4+2,IF('XML a procesar'!A2271="",P2271,IF(MID('XML a procesar'!A2271,1,1)="&lt;",P2271,P2271+1)),P2271)</f>
        <v>1</v>
      </c>
    </row>
    <row r="2273" spans="1:16" x14ac:dyDescent="0.25">
      <c r="A2273" s="1" t="str">
        <f>IF('XML a procesar'!A2272&gt;0,'XML a procesar'!A2272,"")</f>
        <v/>
      </c>
      <c r="B2273" s="7">
        <f t="shared" si="396"/>
        <v>0</v>
      </c>
      <c r="C2273" s="1">
        <f t="shared" si="397"/>
        <v>0</v>
      </c>
      <c r="D2273" s="1">
        <f t="shared" si="398"/>
        <v>0</v>
      </c>
      <c r="E2273" s="1">
        <f t="shared" si="399"/>
        <v>0</v>
      </c>
      <c r="F2273" s="1" t="str">
        <f t="shared" ca="1" si="400"/>
        <v/>
      </c>
      <c r="G2273" s="1">
        <f t="shared" ca="1" si="401"/>
        <v>0</v>
      </c>
      <c r="H2273" s="1">
        <f ca="1">IF(AND(G2272&gt;0,G2273&gt;G2272,NOT(ISERROR(MATCH(G2272,D:D,0)))),H2272+1,H2272)</f>
        <v>0</v>
      </c>
      <c r="I2273" s="1">
        <f t="shared" ca="1" si="402"/>
        <v>0</v>
      </c>
      <c r="J2273" s="7" t="str">
        <f t="shared" ca="1" si="403"/>
        <v/>
      </c>
      <c r="K2273" s="1" t="str">
        <f ca="1">IF(J2273="Linea_para_MAIL_creada_por_LuXML",IF(ISERROR(MATCH(INDIRECT(ADDRESS(ROW()-G2273,7)),D:D,0)),J2273,INDIRECT(ADDRESS(MATCH(INDIRECT(ADDRESS(ROW()-G2273,7)),D:D,0),1))),J2273)</f>
        <v/>
      </c>
      <c r="L2273" s="7">
        <f t="shared" ca="1" si="404"/>
        <v>0</v>
      </c>
      <c r="M2273" s="7" t="str">
        <f t="shared" ca="1" si="405"/>
        <v/>
      </c>
      <c r="N2273" s="7">
        <f t="shared" ca="1" si="406"/>
        <v>0</v>
      </c>
      <c r="O2273" s="9" t="str">
        <f ca="1">IF(N2273&gt;-1,INDIRECT(ADDRESS(ROW(),13)),IF(N2273&lt;N2272,CONCATENATE("&lt;page-count count=",CHAR(34),1+LARGE(N:N,1)-LARGE(N:N,2),CHAR(34),"/&gt;"),INDIRECT(ADDRESS(ROW()-1,13))))</f>
        <v/>
      </c>
      <c r="P2273" s="1">
        <f>IF(ROW()&lt;$S$4+2,IF('XML a procesar'!A2272="",P2272,IF(MID('XML a procesar'!A2272,1,1)="&lt;",P2272,P2272+1)),P2272)</f>
        <v>1</v>
      </c>
    </row>
    <row r="2274" spans="1:16" x14ac:dyDescent="0.25">
      <c r="A2274" s="1" t="str">
        <f>IF('XML a procesar'!A2273&gt;0,'XML a procesar'!A2273,"")</f>
        <v/>
      </c>
      <c r="B2274" s="7">
        <f t="shared" si="396"/>
        <v>0</v>
      </c>
      <c r="C2274" s="1">
        <f t="shared" si="397"/>
        <v>0</v>
      </c>
      <c r="D2274" s="1">
        <f t="shared" si="398"/>
        <v>0</v>
      </c>
      <c r="E2274" s="1">
        <f t="shared" si="399"/>
        <v>0</v>
      </c>
      <c r="F2274" s="1" t="str">
        <f t="shared" ca="1" si="400"/>
        <v/>
      </c>
      <c r="G2274" s="1">
        <f t="shared" ca="1" si="401"/>
        <v>0</v>
      </c>
      <c r="H2274" s="1">
        <f ca="1">IF(AND(G2273&gt;0,G2274&gt;G2273,NOT(ISERROR(MATCH(G2273,D:D,0)))),H2273+1,H2273)</f>
        <v>0</v>
      </c>
      <c r="I2274" s="1">
        <f t="shared" ca="1" si="402"/>
        <v>0</v>
      </c>
      <c r="J2274" s="7" t="str">
        <f t="shared" ca="1" si="403"/>
        <v/>
      </c>
      <c r="K2274" s="1" t="str">
        <f ca="1">IF(J2274="Linea_para_MAIL_creada_por_LuXML",IF(ISERROR(MATCH(INDIRECT(ADDRESS(ROW()-G2274,7)),D:D,0)),J2274,INDIRECT(ADDRESS(MATCH(INDIRECT(ADDRESS(ROW()-G2274,7)),D:D,0),1))),J2274)</f>
        <v/>
      </c>
      <c r="L2274" s="7">
        <f t="shared" ca="1" si="404"/>
        <v>0</v>
      </c>
      <c r="M2274" s="7" t="str">
        <f t="shared" ca="1" si="405"/>
        <v/>
      </c>
      <c r="N2274" s="7">
        <f t="shared" ca="1" si="406"/>
        <v>0</v>
      </c>
      <c r="O2274" s="9" t="str">
        <f ca="1">IF(N2274&gt;-1,INDIRECT(ADDRESS(ROW(),13)),IF(N2274&lt;N2273,CONCATENATE("&lt;page-count count=",CHAR(34),1+LARGE(N:N,1)-LARGE(N:N,2),CHAR(34),"/&gt;"),INDIRECT(ADDRESS(ROW()-1,13))))</f>
        <v/>
      </c>
      <c r="P2274" s="1">
        <f>IF(ROW()&lt;$S$4+2,IF('XML a procesar'!A2273="",P2273,IF(MID('XML a procesar'!A2273,1,1)="&lt;",P2273,P2273+1)),P2273)</f>
        <v>1</v>
      </c>
    </row>
    <row r="2275" spans="1:16" x14ac:dyDescent="0.25">
      <c r="A2275" s="1" t="str">
        <f>IF('XML a procesar'!A2274&gt;0,'XML a procesar'!A2274,"")</f>
        <v/>
      </c>
      <c r="B2275" s="7">
        <f t="shared" si="396"/>
        <v>0</v>
      </c>
      <c r="C2275" s="1">
        <f t="shared" si="397"/>
        <v>0</v>
      </c>
      <c r="D2275" s="1">
        <f t="shared" si="398"/>
        <v>0</v>
      </c>
      <c r="E2275" s="1">
        <f t="shared" si="399"/>
        <v>0</v>
      </c>
      <c r="F2275" s="1" t="str">
        <f t="shared" ca="1" si="400"/>
        <v/>
      </c>
      <c r="G2275" s="1">
        <f t="shared" ca="1" si="401"/>
        <v>0</v>
      </c>
      <c r="H2275" s="1">
        <f ca="1">IF(AND(G2274&gt;0,G2275&gt;G2274,NOT(ISERROR(MATCH(G2274,D:D,0)))),H2274+1,H2274)</f>
        <v>0</v>
      </c>
      <c r="I2275" s="1">
        <f t="shared" ca="1" si="402"/>
        <v>0</v>
      </c>
      <c r="J2275" s="7" t="str">
        <f t="shared" ca="1" si="403"/>
        <v/>
      </c>
      <c r="K2275" s="1" t="str">
        <f ca="1">IF(J2275="Linea_para_MAIL_creada_por_LuXML",IF(ISERROR(MATCH(INDIRECT(ADDRESS(ROW()-G2275,7)),D:D,0)),J2275,INDIRECT(ADDRESS(MATCH(INDIRECT(ADDRESS(ROW()-G2275,7)),D:D,0),1))),J2275)</f>
        <v/>
      </c>
      <c r="L2275" s="7">
        <f t="shared" ca="1" si="404"/>
        <v>0</v>
      </c>
      <c r="M2275" s="7" t="str">
        <f t="shared" ca="1" si="405"/>
        <v/>
      </c>
      <c r="N2275" s="7">
        <f t="shared" ca="1" si="406"/>
        <v>0</v>
      </c>
      <c r="O2275" s="9" t="str">
        <f ca="1">IF(N2275&gt;-1,INDIRECT(ADDRESS(ROW(),13)),IF(N2275&lt;N2274,CONCATENATE("&lt;page-count count=",CHAR(34),1+LARGE(N:N,1)-LARGE(N:N,2),CHAR(34),"/&gt;"),INDIRECT(ADDRESS(ROW()-1,13))))</f>
        <v/>
      </c>
      <c r="P2275" s="1">
        <f>IF(ROW()&lt;$S$4+2,IF('XML a procesar'!A2274="",P2274,IF(MID('XML a procesar'!A2274,1,1)="&lt;",P2274,P2274+1)),P2274)</f>
        <v>1</v>
      </c>
    </row>
    <row r="2276" spans="1:16" x14ac:dyDescent="0.25">
      <c r="A2276" s="1" t="str">
        <f>IF('XML a procesar'!A2275&gt;0,'XML a procesar'!A2275,"")</f>
        <v/>
      </c>
      <c r="B2276" s="7">
        <f t="shared" si="396"/>
        <v>0</v>
      </c>
      <c r="C2276" s="1">
        <f t="shared" si="397"/>
        <v>0</v>
      </c>
      <c r="D2276" s="1">
        <f t="shared" si="398"/>
        <v>0</v>
      </c>
      <c r="E2276" s="1">
        <f t="shared" si="399"/>
        <v>0</v>
      </c>
      <c r="F2276" s="1" t="str">
        <f t="shared" ca="1" si="400"/>
        <v/>
      </c>
      <c r="G2276" s="1">
        <f t="shared" ca="1" si="401"/>
        <v>0</v>
      </c>
      <c r="H2276" s="1">
        <f ca="1">IF(AND(G2275&gt;0,G2276&gt;G2275,NOT(ISERROR(MATCH(G2275,D:D,0)))),H2275+1,H2275)</f>
        <v>0</v>
      </c>
      <c r="I2276" s="1">
        <f t="shared" ca="1" si="402"/>
        <v>0</v>
      </c>
      <c r="J2276" s="7" t="str">
        <f t="shared" ca="1" si="403"/>
        <v/>
      </c>
      <c r="K2276" s="1" t="str">
        <f ca="1">IF(J2276="Linea_para_MAIL_creada_por_LuXML",IF(ISERROR(MATCH(INDIRECT(ADDRESS(ROW()-G2276,7)),D:D,0)),J2276,INDIRECT(ADDRESS(MATCH(INDIRECT(ADDRESS(ROW()-G2276,7)),D:D,0),1))),J2276)</f>
        <v/>
      </c>
      <c r="L2276" s="7">
        <f t="shared" ca="1" si="404"/>
        <v>0</v>
      </c>
      <c r="M2276" s="7" t="str">
        <f t="shared" ca="1" si="405"/>
        <v/>
      </c>
      <c r="N2276" s="7">
        <f t="shared" ca="1" si="406"/>
        <v>0</v>
      </c>
      <c r="O2276" s="9" t="str">
        <f ca="1">IF(N2276&gt;-1,INDIRECT(ADDRESS(ROW(),13)),IF(N2276&lt;N2275,CONCATENATE("&lt;page-count count=",CHAR(34),1+LARGE(N:N,1)-LARGE(N:N,2),CHAR(34),"/&gt;"),INDIRECT(ADDRESS(ROW()-1,13))))</f>
        <v/>
      </c>
      <c r="P2276" s="1">
        <f>IF(ROW()&lt;$S$4+2,IF('XML a procesar'!A2275="",P2275,IF(MID('XML a procesar'!A2275,1,1)="&lt;",P2275,P2275+1)),P2275)</f>
        <v>1</v>
      </c>
    </row>
    <row r="2277" spans="1:16" x14ac:dyDescent="0.25">
      <c r="A2277" s="1" t="str">
        <f>IF('XML a procesar'!A2276&gt;0,'XML a procesar'!A2276,"")</f>
        <v/>
      </c>
      <c r="B2277" s="7">
        <f t="shared" si="396"/>
        <v>0</v>
      </c>
      <c r="C2277" s="1">
        <f t="shared" si="397"/>
        <v>0</v>
      </c>
      <c r="D2277" s="1">
        <f t="shared" si="398"/>
        <v>0</v>
      </c>
      <c r="E2277" s="1">
        <f t="shared" si="399"/>
        <v>0</v>
      </c>
      <c r="F2277" s="1" t="str">
        <f t="shared" ca="1" si="400"/>
        <v/>
      </c>
      <c r="G2277" s="1">
        <f t="shared" ca="1" si="401"/>
        <v>0</v>
      </c>
      <c r="H2277" s="1">
        <f ca="1">IF(AND(G2276&gt;0,G2277&gt;G2276,NOT(ISERROR(MATCH(G2276,D:D,0)))),H2276+1,H2276)</f>
        <v>0</v>
      </c>
      <c r="I2277" s="1">
        <f t="shared" ca="1" si="402"/>
        <v>0</v>
      </c>
      <c r="J2277" s="7" t="str">
        <f t="shared" ca="1" si="403"/>
        <v/>
      </c>
      <c r="K2277" s="1" t="str">
        <f ca="1">IF(J2277="Linea_para_MAIL_creada_por_LuXML",IF(ISERROR(MATCH(INDIRECT(ADDRESS(ROW()-G2277,7)),D:D,0)),J2277,INDIRECT(ADDRESS(MATCH(INDIRECT(ADDRESS(ROW()-G2277,7)),D:D,0),1))),J2277)</f>
        <v/>
      </c>
      <c r="L2277" s="7">
        <f t="shared" ca="1" si="404"/>
        <v>0</v>
      </c>
      <c r="M2277" s="7" t="str">
        <f t="shared" ca="1" si="405"/>
        <v/>
      </c>
      <c r="N2277" s="7">
        <f t="shared" ca="1" si="406"/>
        <v>0</v>
      </c>
      <c r="O2277" s="9" t="str">
        <f ca="1">IF(N2277&gt;-1,INDIRECT(ADDRESS(ROW(),13)),IF(N2277&lt;N2276,CONCATENATE("&lt;page-count count=",CHAR(34),1+LARGE(N:N,1)-LARGE(N:N,2),CHAR(34),"/&gt;"),INDIRECT(ADDRESS(ROW()-1,13))))</f>
        <v/>
      </c>
      <c r="P2277" s="1">
        <f>IF(ROW()&lt;$S$4+2,IF('XML a procesar'!A2276="",P2276,IF(MID('XML a procesar'!A2276,1,1)="&lt;",P2276,P2276+1)),P2276)</f>
        <v>1</v>
      </c>
    </row>
    <row r="2278" spans="1:16" x14ac:dyDescent="0.25">
      <c r="A2278" s="1" t="str">
        <f>IF('XML a procesar'!A2277&gt;0,'XML a procesar'!A2277,"")</f>
        <v/>
      </c>
      <c r="B2278" s="7">
        <f t="shared" si="396"/>
        <v>0</v>
      </c>
      <c r="C2278" s="1">
        <f t="shared" si="397"/>
        <v>0</v>
      </c>
      <c r="D2278" s="1">
        <f t="shared" si="398"/>
        <v>0</v>
      </c>
      <c r="E2278" s="1">
        <f t="shared" si="399"/>
        <v>0</v>
      </c>
      <c r="F2278" s="1" t="str">
        <f t="shared" ca="1" si="400"/>
        <v/>
      </c>
      <c r="G2278" s="1">
        <f t="shared" ca="1" si="401"/>
        <v>0</v>
      </c>
      <c r="H2278" s="1">
        <f ca="1">IF(AND(G2277&gt;0,G2278&gt;G2277,NOT(ISERROR(MATCH(G2277,D:D,0)))),H2277+1,H2277)</f>
        <v>0</v>
      </c>
      <c r="I2278" s="1">
        <f t="shared" ca="1" si="402"/>
        <v>0</v>
      </c>
      <c r="J2278" s="7" t="str">
        <f t="shared" ca="1" si="403"/>
        <v/>
      </c>
      <c r="K2278" s="1" t="str">
        <f ca="1">IF(J2278="Linea_para_MAIL_creada_por_LuXML",IF(ISERROR(MATCH(INDIRECT(ADDRESS(ROW()-G2278,7)),D:D,0)),J2278,INDIRECT(ADDRESS(MATCH(INDIRECT(ADDRESS(ROW()-G2278,7)),D:D,0),1))),J2278)</f>
        <v/>
      </c>
      <c r="L2278" s="7">
        <f t="shared" ca="1" si="404"/>
        <v>0</v>
      </c>
      <c r="M2278" s="7" t="str">
        <f t="shared" ca="1" si="405"/>
        <v/>
      </c>
      <c r="N2278" s="7">
        <f t="shared" ca="1" si="406"/>
        <v>0</v>
      </c>
      <c r="O2278" s="9" t="str">
        <f ca="1">IF(N2278&gt;-1,INDIRECT(ADDRESS(ROW(),13)),IF(N2278&lt;N2277,CONCATENATE("&lt;page-count count=",CHAR(34),1+LARGE(N:N,1)-LARGE(N:N,2),CHAR(34),"/&gt;"),INDIRECT(ADDRESS(ROW()-1,13))))</f>
        <v/>
      </c>
      <c r="P2278" s="1">
        <f>IF(ROW()&lt;$S$4+2,IF('XML a procesar'!A2277="",P2277,IF(MID('XML a procesar'!A2277,1,1)="&lt;",P2277,P2277+1)),P2277)</f>
        <v>1</v>
      </c>
    </row>
    <row r="2279" spans="1:16" x14ac:dyDescent="0.25">
      <c r="A2279" s="1" t="str">
        <f>IF('XML a procesar'!A2278&gt;0,'XML a procesar'!A2278,"")</f>
        <v/>
      </c>
      <c r="B2279" s="7">
        <f t="shared" si="396"/>
        <v>0</v>
      </c>
      <c r="C2279" s="1">
        <f t="shared" si="397"/>
        <v>0</v>
      </c>
      <c r="D2279" s="1">
        <f t="shared" si="398"/>
        <v>0</v>
      </c>
      <c r="E2279" s="1">
        <f t="shared" si="399"/>
        <v>0</v>
      </c>
      <c r="F2279" s="1" t="str">
        <f t="shared" ca="1" si="400"/>
        <v/>
      </c>
      <c r="G2279" s="1">
        <f t="shared" ca="1" si="401"/>
        <v>0</v>
      </c>
      <c r="H2279" s="1">
        <f ca="1">IF(AND(G2278&gt;0,G2279&gt;G2278,NOT(ISERROR(MATCH(G2278,D:D,0)))),H2278+1,H2278)</f>
        <v>0</v>
      </c>
      <c r="I2279" s="1">
        <f t="shared" ca="1" si="402"/>
        <v>0</v>
      </c>
      <c r="J2279" s="7" t="str">
        <f t="shared" ca="1" si="403"/>
        <v/>
      </c>
      <c r="K2279" s="1" t="str">
        <f ca="1">IF(J2279="Linea_para_MAIL_creada_por_LuXML",IF(ISERROR(MATCH(INDIRECT(ADDRESS(ROW()-G2279,7)),D:D,0)),J2279,INDIRECT(ADDRESS(MATCH(INDIRECT(ADDRESS(ROW()-G2279,7)),D:D,0),1))),J2279)</f>
        <v/>
      </c>
      <c r="L2279" s="7">
        <f t="shared" ca="1" si="404"/>
        <v>0</v>
      </c>
      <c r="M2279" s="7" t="str">
        <f t="shared" ca="1" si="405"/>
        <v/>
      </c>
      <c r="N2279" s="7">
        <f t="shared" ca="1" si="406"/>
        <v>0</v>
      </c>
      <c r="O2279" s="9" t="str">
        <f ca="1">IF(N2279&gt;-1,INDIRECT(ADDRESS(ROW(),13)),IF(N2279&lt;N2278,CONCATENATE("&lt;page-count count=",CHAR(34),1+LARGE(N:N,1)-LARGE(N:N,2),CHAR(34),"/&gt;"),INDIRECT(ADDRESS(ROW()-1,13))))</f>
        <v/>
      </c>
      <c r="P2279" s="1">
        <f>IF(ROW()&lt;$S$4+2,IF('XML a procesar'!A2278="",P2278,IF(MID('XML a procesar'!A2278,1,1)="&lt;",P2278,P2278+1)),P2278)</f>
        <v>1</v>
      </c>
    </row>
    <row r="2280" spans="1:16" x14ac:dyDescent="0.25">
      <c r="A2280" s="1" t="str">
        <f>IF('XML a procesar'!A2279&gt;0,'XML a procesar'!A2279,"")</f>
        <v/>
      </c>
      <c r="B2280" s="7">
        <f t="shared" si="396"/>
        <v>0</v>
      </c>
      <c r="C2280" s="1">
        <f t="shared" si="397"/>
        <v>0</v>
      </c>
      <c r="D2280" s="1">
        <f t="shared" si="398"/>
        <v>0</v>
      </c>
      <c r="E2280" s="1">
        <f t="shared" si="399"/>
        <v>0</v>
      </c>
      <c r="F2280" s="1" t="str">
        <f t="shared" ca="1" si="400"/>
        <v/>
      </c>
      <c r="G2280" s="1">
        <f t="shared" ca="1" si="401"/>
        <v>0</v>
      </c>
      <c r="H2280" s="1">
        <f ca="1">IF(AND(G2279&gt;0,G2280&gt;G2279,NOT(ISERROR(MATCH(G2279,D:D,0)))),H2279+1,H2279)</f>
        <v>0</v>
      </c>
      <c r="I2280" s="1">
        <f t="shared" ca="1" si="402"/>
        <v>0</v>
      </c>
      <c r="J2280" s="7" t="str">
        <f t="shared" ca="1" si="403"/>
        <v/>
      </c>
      <c r="K2280" s="1" t="str">
        <f ca="1">IF(J2280="Linea_para_MAIL_creada_por_LuXML",IF(ISERROR(MATCH(INDIRECT(ADDRESS(ROW()-G2280,7)),D:D,0)),J2280,INDIRECT(ADDRESS(MATCH(INDIRECT(ADDRESS(ROW()-G2280,7)),D:D,0),1))),J2280)</f>
        <v/>
      </c>
      <c r="L2280" s="7">
        <f t="shared" ca="1" si="404"/>
        <v>0</v>
      </c>
      <c r="M2280" s="7" t="str">
        <f t="shared" ca="1" si="405"/>
        <v/>
      </c>
      <c r="N2280" s="7">
        <f t="shared" ca="1" si="406"/>
        <v>0</v>
      </c>
      <c r="O2280" s="9" t="str">
        <f ca="1">IF(N2280&gt;-1,INDIRECT(ADDRESS(ROW(),13)),IF(N2280&lt;N2279,CONCATENATE("&lt;page-count count=",CHAR(34),1+LARGE(N:N,1)-LARGE(N:N,2),CHAR(34),"/&gt;"),INDIRECT(ADDRESS(ROW()-1,13))))</f>
        <v/>
      </c>
      <c r="P2280" s="1">
        <f>IF(ROW()&lt;$S$4+2,IF('XML a procesar'!A2279="",P2279,IF(MID('XML a procesar'!A2279,1,1)="&lt;",P2279,P2279+1)),P2279)</f>
        <v>1</v>
      </c>
    </row>
    <row r="2281" spans="1:16" x14ac:dyDescent="0.25">
      <c r="A2281" s="1" t="str">
        <f>IF('XML a procesar'!A2280&gt;0,'XML a procesar'!A2280,"")</f>
        <v/>
      </c>
      <c r="B2281" s="7">
        <f t="shared" si="396"/>
        <v>0</v>
      </c>
      <c r="C2281" s="1">
        <f t="shared" si="397"/>
        <v>0</v>
      </c>
      <c r="D2281" s="1">
        <f t="shared" si="398"/>
        <v>0</v>
      </c>
      <c r="E2281" s="1">
        <f t="shared" si="399"/>
        <v>0</v>
      </c>
      <c r="F2281" s="1" t="str">
        <f t="shared" ca="1" si="400"/>
        <v/>
      </c>
      <c r="G2281" s="1">
        <f t="shared" ca="1" si="401"/>
        <v>0</v>
      </c>
      <c r="H2281" s="1">
        <f ca="1">IF(AND(G2280&gt;0,G2281&gt;G2280,NOT(ISERROR(MATCH(G2280,D:D,0)))),H2280+1,H2280)</f>
        <v>0</v>
      </c>
      <c r="I2281" s="1">
        <f t="shared" ca="1" si="402"/>
        <v>0</v>
      </c>
      <c r="J2281" s="7" t="str">
        <f t="shared" ca="1" si="403"/>
        <v/>
      </c>
      <c r="K2281" s="1" t="str">
        <f ca="1">IF(J2281="Linea_para_MAIL_creada_por_LuXML",IF(ISERROR(MATCH(INDIRECT(ADDRESS(ROW()-G2281,7)),D:D,0)),J2281,INDIRECT(ADDRESS(MATCH(INDIRECT(ADDRESS(ROW()-G2281,7)),D:D,0),1))),J2281)</f>
        <v/>
      </c>
      <c r="L2281" s="7">
        <f t="shared" ca="1" si="404"/>
        <v>0</v>
      </c>
      <c r="M2281" s="7" t="str">
        <f t="shared" ca="1" si="405"/>
        <v/>
      </c>
      <c r="N2281" s="7">
        <f t="shared" ca="1" si="406"/>
        <v>0</v>
      </c>
      <c r="O2281" s="9" t="str">
        <f ca="1">IF(N2281&gt;-1,INDIRECT(ADDRESS(ROW(),13)),IF(N2281&lt;N2280,CONCATENATE("&lt;page-count count=",CHAR(34),1+LARGE(N:N,1)-LARGE(N:N,2),CHAR(34),"/&gt;"),INDIRECT(ADDRESS(ROW()-1,13))))</f>
        <v/>
      </c>
      <c r="P2281" s="1">
        <f>IF(ROW()&lt;$S$4+2,IF('XML a procesar'!A2280="",P2280,IF(MID('XML a procesar'!A2280,1,1)="&lt;",P2280,P2280+1)),P2280)</f>
        <v>1</v>
      </c>
    </row>
    <row r="2282" spans="1:16" x14ac:dyDescent="0.25">
      <c r="A2282" s="1" t="str">
        <f>IF('XML a procesar'!A2281&gt;0,'XML a procesar'!A2281,"")</f>
        <v/>
      </c>
      <c r="B2282" s="7">
        <f t="shared" si="396"/>
        <v>0</v>
      </c>
      <c r="C2282" s="1">
        <f t="shared" si="397"/>
        <v>0</v>
      </c>
      <c r="D2282" s="1">
        <f t="shared" si="398"/>
        <v>0</v>
      </c>
      <c r="E2282" s="1">
        <f t="shared" si="399"/>
        <v>0</v>
      </c>
      <c r="F2282" s="1" t="str">
        <f t="shared" ca="1" si="400"/>
        <v/>
      </c>
      <c r="G2282" s="1">
        <f t="shared" ca="1" si="401"/>
        <v>0</v>
      </c>
      <c r="H2282" s="1">
        <f ca="1">IF(AND(G2281&gt;0,G2282&gt;G2281,NOT(ISERROR(MATCH(G2281,D:D,0)))),H2281+1,H2281)</f>
        <v>0</v>
      </c>
      <c r="I2282" s="1">
        <f t="shared" ca="1" si="402"/>
        <v>0</v>
      </c>
      <c r="J2282" s="7" t="str">
        <f t="shared" ca="1" si="403"/>
        <v/>
      </c>
      <c r="K2282" s="1" t="str">
        <f ca="1">IF(J2282="Linea_para_MAIL_creada_por_LuXML",IF(ISERROR(MATCH(INDIRECT(ADDRESS(ROW()-G2282,7)),D:D,0)),J2282,INDIRECT(ADDRESS(MATCH(INDIRECT(ADDRESS(ROW()-G2282,7)),D:D,0),1))),J2282)</f>
        <v/>
      </c>
      <c r="L2282" s="7">
        <f t="shared" ca="1" si="404"/>
        <v>0</v>
      </c>
      <c r="M2282" s="7" t="str">
        <f t="shared" ca="1" si="405"/>
        <v/>
      </c>
      <c r="N2282" s="7">
        <f t="shared" ca="1" si="406"/>
        <v>0</v>
      </c>
      <c r="O2282" s="9" t="str">
        <f ca="1">IF(N2282&gt;-1,INDIRECT(ADDRESS(ROW(),13)),IF(N2282&lt;N2281,CONCATENATE("&lt;page-count count=",CHAR(34),1+LARGE(N:N,1)-LARGE(N:N,2),CHAR(34),"/&gt;"),INDIRECT(ADDRESS(ROW()-1,13))))</f>
        <v/>
      </c>
      <c r="P2282" s="1">
        <f>IF(ROW()&lt;$S$4+2,IF('XML a procesar'!A2281="",P2281,IF(MID('XML a procesar'!A2281,1,1)="&lt;",P2281,P2281+1)),P2281)</f>
        <v>1</v>
      </c>
    </row>
    <row r="2283" spans="1:16" x14ac:dyDescent="0.25">
      <c r="A2283" s="1" t="str">
        <f>IF('XML a procesar'!A2282&gt;0,'XML a procesar'!A2282,"")</f>
        <v/>
      </c>
      <c r="B2283" s="7">
        <f t="shared" si="396"/>
        <v>0</v>
      </c>
      <c r="C2283" s="1">
        <f t="shared" si="397"/>
        <v>0</v>
      </c>
      <c r="D2283" s="1">
        <f t="shared" si="398"/>
        <v>0</v>
      </c>
      <c r="E2283" s="1">
        <f t="shared" si="399"/>
        <v>0</v>
      </c>
      <c r="F2283" s="1" t="str">
        <f t="shared" ca="1" si="400"/>
        <v/>
      </c>
      <c r="G2283" s="1">
        <f t="shared" ca="1" si="401"/>
        <v>0</v>
      </c>
      <c r="H2283" s="1">
        <f ca="1">IF(AND(G2282&gt;0,G2283&gt;G2282,NOT(ISERROR(MATCH(G2282,D:D,0)))),H2282+1,H2282)</f>
        <v>0</v>
      </c>
      <c r="I2283" s="1">
        <f t="shared" ca="1" si="402"/>
        <v>0</v>
      </c>
      <c r="J2283" s="7" t="str">
        <f t="shared" ca="1" si="403"/>
        <v/>
      </c>
      <c r="K2283" s="1" t="str">
        <f ca="1">IF(J2283="Linea_para_MAIL_creada_por_LuXML",IF(ISERROR(MATCH(INDIRECT(ADDRESS(ROW()-G2283,7)),D:D,0)),J2283,INDIRECT(ADDRESS(MATCH(INDIRECT(ADDRESS(ROW()-G2283,7)),D:D,0),1))),J2283)</f>
        <v/>
      </c>
      <c r="L2283" s="7">
        <f t="shared" ca="1" si="404"/>
        <v>0</v>
      </c>
      <c r="M2283" s="7" t="str">
        <f t="shared" ca="1" si="405"/>
        <v/>
      </c>
      <c r="N2283" s="7">
        <f t="shared" ca="1" si="406"/>
        <v>0</v>
      </c>
      <c r="O2283" s="9" t="str">
        <f ca="1">IF(N2283&gt;-1,INDIRECT(ADDRESS(ROW(),13)),IF(N2283&lt;N2282,CONCATENATE("&lt;page-count count=",CHAR(34),1+LARGE(N:N,1)-LARGE(N:N,2),CHAR(34),"/&gt;"),INDIRECT(ADDRESS(ROW()-1,13))))</f>
        <v/>
      </c>
      <c r="P2283" s="1">
        <f>IF(ROW()&lt;$S$4+2,IF('XML a procesar'!A2282="",P2282,IF(MID('XML a procesar'!A2282,1,1)="&lt;",P2282,P2282+1)),P2282)</f>
        <v>1</v>
      </c>
    </row>
    <row r="2284" spans="1:16" x14ac:dyDescent="0.25">
      <c r="A2284" s="1" t="str">
        <f>IF('XML a procesar'!A2283&gt;0,'XML a procesar'!A2283,"")</f>
        <v/>
      </c>
      <c r="B2284" s="7">
        <f t="shared" si="396"/>
        <v>0</v>
      </c>
      <c r="C2284" s="1">
        <f t="shared" si="397"/>
        <v>0</v>
      </c>
      <c r="D2284" s="1">
        <f t="shared" si="398"/>
        <v>0</v>
      </c>
      <c r="E2284" s="1">
        <f t="shared" si="399"/>
        <v>0</v>
      </c>
      <c r="F2284" s="1" t="str">
        <f t="shared" ca="1" si="400"/>
        <v/>
      </c>
      <c r="G2284" s="1">
        <f t="shared" ca="1" si="401"/>
        <v>0</v>
      </c>
      <c r="H2284" s="1">
        <f ca="1">IF(AND(G2283&gt;0,G2284&gt;G2283,NOT(ISERROR(MATCH(G2283,D:D,0)))),H2283+1,H2283)</f>
        <v>0</v>
      </c>
      <c r="I2284" s="1">
        <f t="shared" ca="1" si="402"/>
        <v>0</v>
      </c>
      <c r="J2284" s="7" t="str">
        <f t="shared" ca="1" si="403"/>
        <v/>
      </c>
      <c r="K2284" s="1" t="str">
        <f ca="1">IF(J2284="Linea_para_MAIL_creada_por_LuXML",IF(ISERROR(MATCH(INDIRECT(ADDRESS(ROW()-G2284,7)),D:D,0)),J2284,INDIRECT(ADDRESS(MATCH(INDIRECT(ADDRESS(ROW()-G2284,7)),D:D,0),1))),J2284)</f>
        <v/>
      </c>
      <c r="L2284" s="7">
        <f t="shared" ca="1" si="404"/>
        <v>0</v>
      </c>
      <c r="M2284" s="7" t="str">
        <f t="shared" ca="1" si="405"/>
        <v/>
      </c>
      <c r="N2284" s="7">
        <f t="shared" ca="1" si="406"/>
        <v>0</v>
      </c>
      <c r="O2284" s="9" t="str">
        <f ca="1">IF(N2284&gt;-1,INDIRECT(ADDRESS(ROW(),13)),IF(N2284&lt;N2283,CONCATENATE("&lt;page-count count=",CHAR(34),1+LARGE(N:N,1)-LARGE(N:N,2),CHAR(34),"/&gt;"),INDIRECT(ADDRESS(ROW()-1,13))))</f>
        <v/>
      </c>
      <c r="P2284" s="1">
        <f>IF(ROW()&lt;$S$4+2,IF('XML a procesar'!A2283="",P2283,IF(MID('XML a procesar'!A2283,1,1)="&lt;",P2283,P2283+1)),P2283)</f>
        <v>1</v>
      </c>
    </row>
    <row r="2285" spans="1:16" x14ac:dyDescent="0.25">
      <c r="A2285" s="1" t="str">
        <f>IF('XML a procesar'!A2284&gt;0,'XML a procesar'!A2284,"")</f>
        <v/>
      </c>
      <c r="B2285" s="7">
        <f t="shared" si="396"/>
        <v>0</v>
      </c>
      <c r="C2285" s="1">
        <f t="shared" si="397"/>
        <v>0</v>
      </c>
      <c r="D2285" s="1">
        <f t="shared" si="398"/>
        <v>0</v>
      </c>
      <c r="E2285" s="1">
        <f t="shared" si="399"/>
        <v>0</v>
      </c>
      <c r="F2285" s="1" t="str">
        <f t="shared" ca="1" si="400"/>
        <v/>
      </c>
      <c r="G2285" s="1">
        <f t="shared" ca="1" si="401"/>
        <v>0</v>
      </c>
      <c r="H2285" s="1">
        <f ca="1">IF(AND(G2284&gt;0,G2285&gt;G2284,NOT(ISERROR(MATCH(G2284,D:D,0)))),H2284+1,H2284)</f>
        <v>0</v>
      </c>
      <c r="I2285" s="1">
        <f t="shared" ca="1" si="402"/>
        <v>0</v>
      </c>
      <c r="J2285" s="7" t="str">
        <f t="shared" ca="1" si="403"/>
        <v/>
      </c>
      <c r="K2285" s="1" t="str">
        <f ca="1">IF(J2285="Linea_para_MAIL_creada_por_LuXML",IF(ISERROR(MATCH(INDIRECT(ADDRESS(ROW()-G2285,7)),D:D,0)),J2285,INDIRECT(ADDRESS(MATCH(INDIRECT(ADDRESS(ROW()-G2285,7)),D:D,0),1))),J2285)</f>
        <v/>
      </c>
      <c r="L2285" s="7">
        <f t="shared" ca="1" si="404"/>
        <v>0</v>
      </c>
      <c r="M2285" s="7" t="str">
        <f t="shared" ca="1" si="405"/>
        <v/>
      </c>
      <c r="N2285" s="7">
        <f t="shared" ca="1" si="406"/>
        <v>0</v>
      </c>
      <c r="O2285" s="9" t="str">
        <f ca="1">IF(N2285&gt;-1,INDIRECT(ADDRESS(ROW(),13)),IF(N2285&lt;N2284,CONCATENATE("&lt;page-count count=",CHAR(34),1+LARGE(N:N,1)-LARGE(N:N,2),CHAR(34),"/&gt;"),INDIRECT(ADDRESS(ROW()-1,13))))</f>
        <v/>
      </c>
      <c r="P2285" s="1">
        <f>IF(ROW()&lt;$S$4+2,IF('XML a procesar'!A2284="",P2284,IF(MID('XML a procesar'!A2284,1,1)="&lt;",P2284,P2284+1)),P2284)</f>
        <v>1</v>
      </c>
    </row>
    <row r="2286" spans="1:16" x14ac:dyDescent="0.25">
      <c r="A2286" s="1" t="str">
        <f>IF('XML a procesar'!A2285&gt;0,'XML a procesar'!A2285,"")</f>
        <v/>
      </c>
      <c r="B2286" s="7">
        <f t="shared" si="396"/>
        <v>0</v>
      </c>
      <c r="C2286" s="1">
        <f t="shared" si="397"/>
        <v>0</v>
      </c>
      <c r="D2286" s="1">
        <f t="shared" si="398"/>
        <v>0</v>
      </c>
      <c r="E2286" s="1">
        <f t="shared" si="399"/>
        <v>0</v>
      </c>
      <c r="F2286" s="1" t="str">
        <f t="shared" ca="1" si="400"/>
        <v/>
      </c>
      <c r="G2286" s="1">
        <f t="shared" ca="1" si="401"/>
        <v>0</v>
      </c>
      <c r="H2286" s="1">
        <f ca="1">IF(AND(G2285&gt;0,G2286&gt;G2285,NOT(ISERROR(MATCH(G2285,D:D,0)))),H2285+1,H2285)</f>
        <v>0</v>
      </c>
      <c r="I2286" s="1">
        <f t="shared" ca="1" si="402"/>
        <v>0</v>
      </c>
      <c r="J2286" s="7" t="str">
        <f t="shared" ca="1" si="403"/>
        <v/>
      </c>
      <c r="K2286" s="1" t="str">
        <f ca="1">IF(J2286="Linea_para_MAIL_creada_por_LuXML",IF(ISERROR(MATCH(INDIRECT(ADDRESS(ROW()-G2286,7)),D:D,0)),J2286,INDIRECT(ADDRESS(MATCH(INDIRECT(ADDRESS(ROW()-G2286,7)),D:D,0),1))),J2286)</f>
        <v/>
      </c>
      <c r="L2286" s="7">
        <f t="shared" ca="1" si="404"/>
        <v>0</v>
      </c>
      <c r="M2286" s="7" t="str">
        <f t="shared" ca="1" si="405"/>
        <v/>
      </c>
      <c r="N2286" s="7">
        <f t="shared" ca="1" si="406"/>
        <v>0</v>
      </c>
      <c r="O2286" s="9" t="str">
        <f ca="1">IF(N2286&gt;-1,INDIRECT(ADDRESS(ROW(),13)),IF(N2286&lt;N2285,CONCATENATE("&lt;page-count count=",CHAR(34),1+LARGE(N:N,1)-LARGE(N:N,2),CHAR(34),"/&gt;"),INDIRECT(ADDRESS(ROW()-1,13))))</f>
        <v/>
      </c>
      <c r="P2286" s="1">
        <f>IF(ROW()&lt;$S$4+2,IF('XML a procesar'!A2285="",P2285,IF(MID('XML a procesar'!A2285,1,1)="&lt;",P2285,P2285+1)),P2285)</f>
        <v>1</v>
      </c>
    </row>
    <row r="2287" spans="1:16" x14ac:dyDescent="0.25">
      <c r="A2287" s="1" t="str">
        <f>IF('XML a procesar'!A2286&gt;0,'XML a procesar'!A2286,"")</f>
        <v/>
      </c>
      <c r="B2287" s="7">
        <f t="shared" si="396"/>
        <v>0</v>
      </c>
      <c r="C2287" s="1">
        <f t="shared" si="397"/>
        <v>0</v>
      </c>
      <c r="D2287" s="1">
        <f t="shared" si="398"/>
        <v>0</v>
      </c>
      <c r="E2287" s="1">
        <f t="shared" si="399"/>
        <v>0</v>
      </c>
      <c r="F2287" s="1" t="str">
        <f t="shared" ca="1" si="400"/>
        <v/>
      </c>
      <c r="G2287" s="1">
        <f t="shared" ca="1" si="401"/>
        <v>0</v>
      </c>
      <c r="H2287" s="1">
        <f ca="1">IF(AND(G2286&gt;0,G2287&gt;G2286,NOT(ISERROR(MATCH(G2286,D:D,0)))),H2286+1,H2286)</f>
        <v>0</v>
      </c>
      <c r="I2287" s="1">
        <f t="shared" ca="1" si="402"/>
        <v>0</v>
      </c>
      <c r="J2287" s="7" t="str">
        <f t="shared" ca="1" si="403"/>
        <v/>
      </c>
      <c r="K2287" s="1" t="str">
        <f ca="1">IF(J2287="Linea_para_MAIL_creada_por_LuXML",IF(ISERROR(MATCH(INDIRECT(ADDRESS(ROW()-G2287,7)),D:D,0)),J2287,INDIRECT(ADDRESS(MATCH(INDIRECT(ADDRESS(ROW()-G2287,7)),D:D,0),1))),J2287)</f>
        <v/>
      </c>
      <c r="L2287" s="7">
        <f t="shared" ca="1" si="404"/>
        <v>0</v>
      </c>
      <c r="M2287" s="7" t="str">
        <f t="shared" ca="1" si="405"/>
        <v/>
      </c>
      <c r="N2287" s="7">
        <f t="shared" ca="1" si="406"/>
        <v>0</v>
      </c>
      <c r="O2287" s="9" t="str">
        <f ca="1">IF(N2287&gt;-1,INDIRECT(ADDRESS(ROW(),13)),IF(N2287&lt;N2286,CONCATENATE("&lt;page-count count=",CHAR(34),1+LARGE(N:N,1)-LARGE(N:N,2),CHAR(34),"/&gt;"),INDIRECT(ADDRESS(ROW()-1,13))))</f>
        <v/>
      </c>
      <c r="P2287" s="1">
        <f>IF(ROW()&lt;$S$4+2,IF('XML a procesar'!A2286="",P2286,IF(MID('XML a procesar'!A2286,1,1)="&lt;",P2286,P2286+1)),P2286)</f>
        <v>1</v>
      </c>
    </row>
    <row r="2288" spans="1:16" x14ac:dyDescent="0.25">
      <c r="A2288" s="1" t="str">
        <f>IF('XML a procesar'!A2287&gt;0,'XML a procesar'!A2287,"")</f>
        <v/>
      </c>
      <c r="B2288" s="7">
        <f t="shared" si="396"/>
        <v>0</v>
      </c>
      <c r="C2288" s="1">
        <f t="shared" si="397"/>
        <v>0</v>
      </c>
      <c r="D2288" s="1">
        <f t="shared" si="398"/>
        <v>0</v>
      </c>
      <c r="E2288" s="1">
        <f t="shared" si="399"/>
        <v>0</v>
      </c>
      <c r="F2288" s="1" t="str">
        <f t="shared" ca="1" si="400"/>
        <v/>
      </c>
      <c r="G2288" s="1">
        <f t="shared" ca="1" si="401"/>
        <v>0</v>
      </c>
      <c r="H2288" s="1">
        <f ca="1">IF(AND(G2287&gt;0,G2288&gt;G2287,NOT(ISERROR(MATCH(G2287,D:D,0)))),H2287+1,H2287)</f>
        <v>0</v>
      </c>
      <c r="I2288" s="1">
        <f t="shared" ca="1" si="402"/>
        <v>0</v>
      </c>
      <c r="J2288" s="7" t="str">
        <f t="shared" ca="1" si="403"/>
        <v/>
      </c>
      <c r="K2288" s="1" t="str">
        <f ca="1">IF(J2288="Linea_para_MAIL_creada_por_LuXML",IF(ISERROR(MATCH(INDIRECT(ADDRESS(ROW()-G2288,7)),D:D,0)),J2288,INDIRECT(ADDRESS(MATCH(INDIRECT(ADDRESS(ROW()-G2288,7)),D:D,0),1))),J2288)</f>
        <v/>
      </c>
      <c r="L2288" s="7">
        <f t="shared" ca="1" si="404"/>
        <v>0</v>
      </c>
      <c r="M2288" s="7" t="str">
        <f t="shared" ca="1" si="405"/>
        <v/>
      </c>
      <c r="N2288" s="7">
        <f t="shared" ca="1" si="406"/>
        <v>0</v>
      </c>
      <c r="O2288" s="9" t="str">
        <f ca="1">IF(N2288&gt;-1,INDIRECT(ADDRESS(ROW(),13)),IF(N2288&lt;N2287,CONCATENATE("&lt;page-count count=",CHAR(34),1+LARGE(N:N,1)-LARGE(N:N,2),CHAR(34),"/&gt;"),INDIRECT(ADDRESS(ROW()-1,13))))</f>
        <v/>
      </c>
      <c r="P2288" s="1">
        <f>IF(ROW()&lt;$S$4+2,IF('XML a procesar'!A2287="",P2287,IF(MID('XML a procesar'!A2287,1,1)="&lt;",P2287,P2287+1)),P2287)</f>
        <v>1</v>
      </c>
    </row>
    <row r="2289" spans="1:16" x14ac:dyDescent="0.25">
      <c r="A2289" s="1" t="str">
        <f>IF('XML a procesar'!A2288&gt;0,'XML a procesar'!A2288,"")</f>
        <v/>
      </c>
      <c r="B2289" s="7">
        <f t="shared" si="396"/>
        <v>0</v>
      </c>
      <c r="C2289" s="1">
        <f t="shared" si="397"/>
        <v>0</v>
      </c>
      <c r="D2289" s="1">
        <f t="shared" si="398"/>
        <v>0</v>
      </c>
      <c r="E2289" s="1">
        <f t="shared" si="399"/>
        <v>0</v>
      </c>
      <c r="F2289" s="1" t="str">
        <f t="shared" ca="1" si="400"/>
        <v/>
      </c>
      <c r="G2289" s="1">
        <f t="shared" ca="1" si="401"/>
        <v>0</v>
      </c>
      <c r="H2289" s="1">
        <f ca="1">IF(AND(G2288&gt;0,G2289&gt;G2288,NOT(ISERROR(MATCH(G2288,D:D,0)))),H2288+1,H2288)</f>
        <v>0</v>
      </c>
      <c r="I2289" s="1">
        <f t="shared" ca="1" si="402"/>
        <v>0</v>
      </c>
      <c r="J2289" s="7" t="str">
        <f t="shared" ca="1" si="403"/>
        <v/>
      </c>
      <c r="K2289" s="1" t="str">
        <f ca="1">IF(J2289="Linea_para_MAIL_creada_por_LuXML",IF(ISERROR(MATCH(INDIRECT(ADDRESS(ROW()-G2289,7)),D:D,0)),J2289,INDIRECT(ADDRESS(MATCH(INDIRECT(ADDRESS(ROW()-G2289,7)),D:D,0),1))),J2289)</f>
        <v/>
      </c>
      <c r="L2289" s="7">
        <f t="shared" ca="1" si="404"/>
        <v>0</v>
      </c>
      <c r="M2289" s="7" t="str">
        <f t="shared" ca="1" si="405"/>
        <v/>
      </c>
      <c r="N2289" s="7">
        <f t="shared" ca="1" si="406"/>
        <v>0</v>
      </c>
      <c r="O2289" s="9" t="str">
        <f ca="1">IF(N2289&gt;-1,INDIRECT(ADDRESS(ROW(),13)),IF(N2289&lt;N2288,CONCATENATE("&lt;page-count count=",CHAR(34),1+LARGE(N:N,1)-LARGE(N:N,2),CHAR(34),"/&gt;"),INDIRECT(ADDRESS(ROW()-1,13))))</f>
        <v/>
      </c>
      <c r="P2289" s="1">
        <f>IF(ROW()&lt;$S$4+2,IF('XML a procesar'!A2288="",P2288,IF(MID('XML a procesar'!A2288,1,1)="&lt;",P2288,P2288+1)),P2288)</f>
        <v>1</v>
      </c>
    </row>
    <row r="2290" spans="1:16" x14ac:dyDescent="0.25">
      <c r="A2290" s="1" t="str">
        <f>IF('XML a procesar'!A2289&gt;0,'XML a procesar'!A2289,"")</f>
        <v/>
      </c>
      <c r="B2290" s="7">
        <f t="shared" si="396"/>
        <v>0</v>
      </c>
      <c r="C2290" s="1">
        <f t="shared" si="397"/>
        <v>0</v>
      </c>
      <c r="D2290" s="1">
        <f t="shared" si="398"/>
        <v>0</v>
      </c>
      <c r="E2290" s="1">
        <f t="shared" si="399"/>
        <v>0</v>
      </c>
      <c r="F2290" s="1" t="str">
        <f t="shared" ca="1" si="400"/>
        <v/>
      </c>
      <c r="G2290" s="1">
        <f t="shared" ca="1" si="401"/>
        <v>0</v>
      </c>
      <c r="H2290" s="1">
        <f ca="1">IF(AND(G2289&gt;0,G2290&gt;G2289,NOT(ISERROR(MATCH(G2289,D:D,0)))),H2289+1,H2289)</f>
        <v>0</v>
      </c>
      <c r="I2290" s="1">
        <f t="shared" ca="1" si="402"/>
        <v>0</v>
      </c>
      <c r="J2290" s="7" t="str">
        <f t="shared" ca="1" si="403"/>
        <v/>
      </c>
      <c r="K2290" s="1" t="str">
        <f ca="1">IF(J2290="Linea_para_MAIL_creada_por_LuXML",IF(ISERROR(MATCH(INDIRECT(ADDRESS(ROW()-G2290,7)),D:D,0)),J2290,INDIRECT(ADDRESS(MATCH(INDIRECT(ADDRESS(ROW()-G2290,7)),D:D,0),1))),J2290)</f>
        <v/>
      </c>
      <c r="L2290" s="7">
        <f t="shared" ca="1" si="404"/>
        <v>0</v>
      </c>
      <c r="M2290" s="7" t="str">
        <f t="shared" ca="1" si="405"/>
        <v/>
      </c>
      <c r="N2290" s="7">
        <f t="shared" ca="1" si="406"/>
        <v>0</v>
      </c>
      <c r="O2290" s="9" t="str">
        <f ca="1">IF(N2290&gt;-1,INDIRECT(ADDRESS(ROW(),13)),IF(N2290&lt;N2289,CONCATENATE("&lt;page-count count=",CHAR(34),1+LARGE(N:N,1)-LARGE(N:N,2),CHAR(34),"/&gt;"),INDIRECT(ADDRESS(ROW()-1,13))))</f>
        <v/>
      </c>
      <c r="P2290" s="1">
        <f>IF(ROW()&lt;$S$4+2,IF('XML a procesar'!A2289="",P2289,IF(MID('XML a procesar'!A2289,1,1)="&lt;",P2289,P2289+1)),P2289)</f>
        <v>1</v>
      </c>
    </row>
    <row r="2291" spans="1:16" x14ac:dyDescent="0.25">
      <c r="A2291" s="1" t="str">
        <f>IF('XML a procesar'!A2290&gt;0,'XML a procesar'!A2290,"")</f>
        <v/>
      </c>
      <c r="B2291" s="7">
        <f t="shared" si="396"/>
        <v>0</v>
      </c>
      <c r="C2291" s="1">
        <f t="shared" si="397"/>
        <v>0</v>
      </c>
      <c r="D2291" s="1">
        <f t="shared" si="398"/>
        <v>0</v>
      </c>
      <c r="E2291" s="1">
        <f t="shared" si="399"/>
        <v>0</v>
      </c>
      <c r="F2291" s="1" t="str">
        <f t="shared" ca="1" si="400"/>
        <v/>
      </c>
      <c r="G2291" s="1">
        <f t="shared" ca="1" si="401"/>
        <v>0</v>
      </c>
      <c r="H2291" s="1">
        <f ca="1">IF(AND(G2290&gt;0,G2291&gt;G2290,NOT(ISERROR(MATCH(G2290,D:D,0)))),H2290+1,H2290)</f>
        <v>0</v>
      </c>
      <c r="I2291" s="1">
        <f t="shared" ca="1" si="402"/>
        <v>0</v>
      </c>
      <c r="J2291" s="7" t="str">
        <f t="shared" ca="1" si="403"/>
        <v/>
      </c>
      <c r="K2291" s="1" t="str">
        <f ca="1">IF(J2291="Linea_para_MAIL_creada_por_LuXML",IF(ISERROR(MATCH(INDIRECT(ADDRESS(ROW()-G2291,7)),D:D,0)),J2291,INDIRECT(ADDRESS(MATCH(INDIRECT(ADDRESS(ROW()-G2291,7)),D:D,0),1))),J2291)</f>
        <v/>
      </c>
      <c r="L2291" s="7">
        <f t="shared" ca="1" si="404"/>
        <v>0</v>
      </c>
      <c r="M2291" s="7" t="str">
        <f t="shared" ca="1" si="405"/>
        <v/>
      </c>
      <c r="N2291" s="7">
        <f t="shared" ca="1" si="406"/>
        <v>0</v>
      </c>
      <c r="O2291" s="9" t="str">
        <f ca="1">IF(N2291&gt;-1,INDIRECT(ADDRESS(ROW(),13)),IF(N2291&lt;N2290,CONCATENATE("&lt;page-count count=",CHAR(34),1+LARGE(N:N,1)-LARGE(N:N,2),CHAR(34),"/&gt;"),INDIRECT(ADDRESS(ROW()-1,13))))</f>
        <v/>
      </c>
      <c r="P2291" s="1">
        <f>IF(ROW()&lt;$S$4+2,IF('XML a procesar'!A2290="",P2290,IF(MID('XML a procesar'!A2290,1,1)="&lt;",P2290,P2290+1)),P2290)</f>
        <v>1</v>
      </c>
    </row>
    <row r="2292" spans="1:16" x14ac:dyDescent="0.25">
      <c r="A2292" s="1" t="str">
        <f>IF('XML a procesar'!A2291&gt;0,'XML a procesar'!A2291,"")</f>
        <v/>
      </c>
      <c r="B2292" s="7">
        <f t="shared" si="396"/>
        <v>0</v>
      </c>
      <c r="C2292" s="1">
        <f t="shared" si="397"/>
        <v>0</v>
      </c>
      <c r="D2292" s="1">
        <f t="shared" si="398"/>
        <v>0</v>
      </c>
      <c r="E2292" s="1">
        <f t="shared" si="399"/>
        <v>0</v>
      </c>
      <c r="F2292" s="1" t="str">
        <f t="shared" ca="1" si="400"/>
        <v/>
      </c>
      <c r="G2292" s="1">
        <f t="shared" ca="1" si="401"/>
        <v>0</v>
      </c>
      <c r="H2292" s="1">
        <f ca="1">IF(AND(G2291&gt;0,G2292&gt;G2291,NOT(ISERROR(MATCH(G2291,D:D,0)))),H2291+1,H2291)</f>
        <v>0</v>
      </c>
      <c r="I2292" s="1">
        <f t="shared" ca="1" si="402"/>
        <v>0</v>
      </c>
      <c r="J2292" s="7" t="str">
        <f t="shared" ca="1" si="403"/>
        <v/>
      </c>
      <c r="K2292" s="1" t="str">
        <f ca="1">IF(J2292="Linea_para_MAIL_creada_por_LuXML",IF(ISERROR(MATCH(INDIRECT(ADDRESS(ROW()-G2292,7)),D:D,0)),J2292,INDIRECT(ADDRESS(MATCH(INDIRECT(ADDRESS(ROW()-G2292,7)),D:D,0),1))),J2292)</f>
        <v/>
      </c>
      <c r="L2292" s="7">
        <f t="shared" ca="1" si="404"/>
        <v>0</v>
      </c>
      <c r="M2292" s="7" t="str">
        <f t="shared" ca="1" si="405"/>
        <v/>
      </c>
      <c r="N2292" s="7">
        <f t="shared" ca="1" si="406"/>
        <v>0</v>
      </c>
      <c r="O2292" s="9" t="str">
        <f ca="1">IF(N2292&gt;-1,INDIRECT(ADDRESS(ROW(),13)),IF(N2292&lt;N2291,CONCATENATE("&lt;page-count count=",CHAR(34),1+LARGE(N:N,1)-LARGE(N:N,2),CHAR(34),"/&gt;"),INDIRECT(ADDRESS(ROW()-1,13))))</f>
        <v/>
      </c>
      <c r="P2292" s="1">
        <f>IF(ROW()&lt;$S$4+2,IF('XML a procesar'!A2291="",P2291,IF(MID('XML a procesar'!A2291,1,1)="&lt;",P2291,P2291+1)),P2291)</f>
        <v>1</v>
      </c>
    </row>
    <row r="2293" spans="1:16" x14ac:dyDescent="0.25">
      <c r="A2293" s="1" t="str">
        <f>IF('XML a procesar'!A2292&gt;0,'XML a procesar'!A2292,"")</f>
        <v/>
      </c>
      <c r="B2293" s="7">
        <f t="shared" si="396"/>
        <v>0</v>
      </c>
      <c r="C2293" s="1">
        <f t="shared" si="397"/>
        <v>0</v>
      </c>
      <c r="D2293" s="1">
        <f t="shared" si="398"/>
        <v>0</v>
      </c>
      <c r="E2293" s="1">
        <f t="shared" si="399"/>
        <v>0</v>
      </c>
      <c r="F2293" s="1" t="str">
        <f t="shared" ca="1" si="400"/>
        <v/>
      </c>
      <c r="G2293" s="1">
        <f t="shared" ca="1" si="401"/>
        <v>0</v>
      </c>
      <c r="H2293" s="1">
        <f ca="1">IF(AND(G2292&gt;0,G2293&gt;G2292,NOT(ISERROR(MATCH(G2292,D:D,0)))),H2292+1,H2292)</f>
        <v>0</v>
      </c>
      <c r="I2293" s="1">
        <f t="shared" ca="1" si="402"/>
        <v>0</v>
      </c>
      <c r="J2293" s="7" t="str">
        <f t="shared" ca="1" si="403"/>
        <v/>
      </c>
      <c r="K2293" s="1" t="str">
        <f ca="1">IF(J2293="Linea_para_MAIL_creada_por_LuXML",IF(ISERROR(MATCH(INDIRECT(ADDRESS(ROW()-G2293,7)),D:D,0)),J2293,INDIRECT(ADDRESS(MATCH(INDIRECT(ADDRESS(ROW()-G2293,7)),D:D,0),1))),J2293)</f>
        <v/>
      </c>
      <c r="L2293" s="7">
        <f t="shared" ca="1" si="404"/>
        <v>0</v>
      </c>
      <c r="M2293" s="7" t="str">
        <f t="shared" ca="1" si="405"/>
        <v/>
      </c>
      <c r="N2293" s="7">
        <f t="shared" ca="1" si="406"/>
        <v>0</v>
      </c>
      <c r="O2293" s="9" t="str">
        <f ca="1">IF(N2293&gt;-1,INDIRECT(ADDRESS(ROW(),13)),IF(N2293&lt;N2292,CONCATENATE("&lt;page-count count=",CHAR(34),1+LARGE(N:N,1)-LARGE(N:N,2),CHAR(34),"/&gt;"),INDIRECT(ADDRESS(ROW()-1,13))))</f>
        <v/>
      </c>
      <c r="P2293" s="1">
        <f>IF(ROW()&lt;$S$4+2,IF('XML a procesar'!A2292="",P2292,IF(MID('XML a procesar'!A2292,1,1)="&lt;",P2292,P2292+1)),P2292)</f>
        <v>1</v>
      </c>
    </row>
    <row r="2294" spans="1:16" x14ac:dyDescent="0.25">
      <c r="A2294" s="1" t="str">
        <f>IF('XML a procesar'!A2293&gt;0,'XML a procesar'!A2293,"")</f>
        <v/>
      </c>
      <c r="B2294" s="7">
        <f t="shared" si="396"/>
        <v>0</v>
      </c>
      <c r="C2294" s="1">
        <f t="shared" si="397"/>
        <v>0</v>
      </c>
      <c r="D2294" s="1">
        <f t="shared" si="398"/>
        <v>0</v>
      </c>
      <c r="E2294" s="1">
        <f t="shared" si="399"/>
        <v>0</v>
      </c>
      <c r="F2294" s="1" t="str">
        <f t="shared" ca="1" si="400"/>
        <v/>
      </c>
      <c r="G2294" s="1">
        <f t="shared" ca="1" si="401"/>
        <v>0</v>
      </c>
      <c r="H2294" s="1">
        <f ca="1">IF(AND(G2293&gt;0,G2294&gt;G2293,NOT(ISERROR(MATCH(G2293,D:D,0)))),H2293+1,H2293)</f>
        <v>0</v>
      </c>
      <c r="I2294" s="1">
        <f t="shared" ca="1" si="402"/>
        <v>0</v>
      </c>
      <c r="J2294" s="7" t="str">
        <f t="shared" ca="1" si="403"/>
        <v/>
      </c>
      <c r="K2294" s="1" t="str">
        <f ca="1">IF(J2294="Linea_para_MAIL_creada_por_LuXML",IF(ISERROR(MATCH(INDIRECT(ADDRESS(ROW()-G2294,7)),D:D,0)),J2294,INDIRECT(ADDRESS(MATCH(INDIRECT(ADDRESS(ROW()-G2294,7)),D:D,0),1))),J2294)</f>
        <v/>
      </c>
      <c r="L2294" s="7">
        <f t="shared" ca="1" si="404"/>
        <v>0</v>
      </c>
      <c r="M2294" s="7" t="str">
        <f t="shared" ca="1" si="405"/>
        <v/>
      </c>
      <c r="N2294" s="7">
        <f t="shared" ca="1" si="406"/>
        <v>0</v>
      </c>
      <c r="O2294" s="9" t="str">
        <f ca="1">IF(N2294&gt;-1,INDIRECT(ADDRESS(ROW(),13)),IF(N2294&lt;N2293,CONCATENATE("&lt;page-count count=",CHAR(34),1+LARGE(N:N,1)-LARGE(N:N,2),CHAR(34),"/&gt;"),INDIRECT(ADDRESS(ROW()-1,13))))</f>
        <v/>
      </c>
      <c r="P2294" s="1">
        <f>IF(ROW()&lt;$S$4+2,IF('XML a procesar'!A2293="",P2293,IF(MID('XML a procesar'!A2293,1,1)="&lt;",P2293,P2293+1)),P2293)</f>
        <v>1</v>
      </c>
    </row>
    <row r="2295" spans="1:16" x14ac:dyDescent="0.25">
      <c r="A2295" s="1" t="str">
        <f>IF('XML a procesar'!A2294&gt;0,'XML a procesar'!A2294,"")</f>
        <v/>
      </c>
      <c r="B2295" s="7">
        <f t="shared" si="396"/>
        <v>0</v>
      </c>
      <c r="C2295" s="1">
        <f t="shared" si="397"/>
        <v>0</v>
      </c>
      <c r="D2295" s="1">
        <f t="shared" si="398"/>
        <v>0</v>
      </c>
      <c r="E2295" s="1">
        <f t="shared" si="399"/>
        <v>0</v>
      </c>
      <c r="F2295" s="1" t="str">
        <f t="shared" ca="1" si="400"/>
        <v/>
      </c>
      <c r="G2295" s="1">
        <f t="shared" ca="1" si="401"/>
        <v>0</v>
      </c>
      <c r="H2295" s="1">
        <f ca="1">IF(AND(G2294&gt;0,G2295&gt;G2294,NOT(ISERROR(MATCH(G2294,D:D,0)))),H2294+1,H2294)</f>
        <v>0</v>
      </c>
      <c r="I2295" s="1">
        <f t="shared" ca="1" si="402"/>
        <v>0</v>
      </c>
      <c r="J2295" s="7" t="str">
        <f t="shared" ca="1" si="403"/>
        <v/>
      </c>
      <c r="K2295" s="1" t="str">
        <f ca="1">IF(J2295="Linea_para_MAIL_creada_por_LuXML",IF(ISERROR(MATCH(INDIRECT(ADDRESS(ROW()-G2295,7)),D:D,0)),J2295,INDIRECT(ADDRESS(MATCH(INDIRECT(ADDRESS(ROW()-G2295,7)),D:D,0),1))),J2295)</f>
        <v/>
      </c>
      <c r="L2295" s="7">
        <f t="shared" ca="1" si="404"/>
        <v>0</v>
      </c>
      <c r="M2295" s="7" t="str">
        <f t="shared" ca="1" si="405"/>
        <v/>
      </c>
      <c r="N2295" s="7">
        <f t="shared" ca="1" si="406"/>
        <v>0</v>
      </c>
      <c r="O2295" s="9" t="str">
        <f ca="1">IF(N2295&gt;-1,INDIRECT(ADDRESS(ROW(),13)),IF(N2295&lt;N2294,CONCATENATE("&lt;page-count count=",CHAR(34),1+LARGE(N:N,1)-LARGE(N:N,2),CHAR(34),"/&gt;"),INDIRECT(ADDRESS(ROW()-1,13))))</f>
        <v/>
      </c>
      <c r="P2295" s="1">
        <f>IF(ROW()&lt;$S$4+2,IF('XML a procesar'!A2294="",P2294,IF(MID('XML a procesar'!A2294,1,1)="&lt;",P2294,P2294+1)),P2294)</f>
        <v>1</v>
      </c>
    </row>
    <row r="2296" spans="1:16" x14ac:dyDescent="0.25">
      <c r="A2296" s="1" t="str">
        <f>IF('XML a procesar'!A2295&gt;0,'XML a procesar'!A2295,"")</f>
        <v/>
      </c>
      <c r="B2296" s="7">
        <f t="shared" si="396"/>
        <v>0</v>
      </c>
      <c r="C2296" s="1">
        <f t="shared" si="397"/>
        <v>0</v>
      </c>
      <c r="D2296" s="1">
        <f t="shared" si="398"/>
        <v>0</v>
      </c>
      <c r="E2296" s="1">
        <f t="shared" si="399"/>
        <v>0</v>
      </c>
      <c r="F2296" s="1" t="str">
        <f t="shared" ca="1" si="400"/>
        <v/>
      </c>
      <c r="G2296" s="1">
        <f t="shared" ca="1" si="401"/>
        <v>0</v>
      </c>
      <c r="H2296" s="1">
        <f ca="1">IF(AND(G2295&gt;0,G2296&gt;G2295,NOT(ISERROR(MATCH(G2295,D:D,0)))),H2295+1,H2295)</f>
        <v>0</v>
      </c>
      <c r="I2296" s="1">
        <f t="shared" ca="1" si="402"/>
        <v>0</v>
      </c>
      <c r="J2296" s="7" t="str">
        <f t="shared" ca="1" si="403"/>
        <v/>
      </c>
      <c r="K2296" s="1" t="str">
        <f ca="1">IF(J2296="Linea_para_MAIL_creada_por_LuXML",IF(ISERROR(MATCH(INDIRECT(ADDRESS(ROW()-G2296,7)),D:D,0)),J2296,INDIRECT(ADDRESS(MATCH(INDIRECT(ADDRESS(ROW()-G2296,7)),D:D,0),1))),J2296)</f>
        <v/>
      </c>
      <c r="L2296" s="7">
        <f t="shared" ca="1" si="404"/>
        <v>0</v>
      </c>
      <c r="M2296" s="7" t="str">
        <f t="shared" ca="1" si="405"/>
        <v/>
      </c>
      <c r="N2296" s="7">
        <f t="shared" ca="1" si="406"/>
        <v>0</v>
      </c>
      <c r="O2296" s="9" t="str">
        <f ca="1">IF(N2296&gt;-1,INDIRECT(ADDRESS(ROW(),13)),IF(N2296&lt;N2295,CONCATENATE("&lt;page-count count=",CHAR(34),1+LARGE(N:N,1)-LARGE(N:N,2),CHAR(34),"/&gt;"),INDIRECT(ADDRESS(ROW()-1,13))))</f>
        <v/>
      </c>
      <c r="P2296" s="1">
        <f>IF(ROW()&lt;$S$4+2,IF('XML a procesar'!A2295="",P2295,IF(MID('XML a procesar'!A2295,1,1)="&lt;",P2295,P2295+1)),P2295)</f>
        <v>1</v>
      </c>
    </row>
    <row r="2297" spans="1:16" x14ac:dyDescent="0.25">
      <c r="A2297" s="1" t="str">
        <f>IF('XML a procesar'!A2296&gt;0,'XML a procesar'!A2296,"")</f>
        <v/>
      </c>
      <c r="B2297" s="7">
        <f t="shared" si="396"/>
        <v>0</v>
      </c>
      <c r="C2297" s="1">
        <f t="shared" si="397"/>
        <v>0</v>
      </c>
      <c r="D2297" s="1">
        <f t="shared" si="398"/>
        <v>0</v>
      </c>
      <c r="E2297" s="1">
        <f t="shared" si="399"/>
        <v>0</v>
      </c>
      <c r="F2297" s="1" t="str">
        <f t="shared" ca="1" si="400"/>
        <v/>
      </c>
      <c r="G2297" s="1">
        <f t="shared" ca="1" si="401"/>
        <v>0</v>
      </c>
      <c r="H2297" s="1">
        <f ca="1">IF(AND(G2296&gt;0,G2297&gt;G2296,NOT(ISERROR(MATCH(G2296,D:D,0)))),H2296+1,H2296)</f>
        <v>0</v>
      </c>
      <c r="I2297" s="1">
        <f t="shared" ca="1" si="402"/>
        <v>0</v>
      </c>
      <c r="J2297" s="7" t="str">
        <f t="shared" ca="1" si="403"/>
        <v/>
      </c>
      <c r="K2297" s="1" t="str">
        <f ca="1">IF(J2297="Linea_para_MAIL_creada_por_LuXML",IF(ISERROR(MATCH(INDIRECT(ADDRESS(ROW()-G2297,7)),D:D,0)),J2297,INDIRECT(ADDRESS(MATCH(INDIRECT(ADDRESS(ROW()-G2297,7)),D:D,0),1))),J2297)</f>
        <v/>
      </c>
      <c r="L2297" s="7">
        <f t="shared" ca="1" si="404"/>
        <v>0</v>
      </c>
      <c r="M2297" s="7" t="str">
        <f t="shared" ca="1" si="405"/>
        <v/>
      </c>
      <c r="N2297" s="7">
        <f t="shared" ca="1" si="406"/>
        <v>0</v>
      </c>
      <c r="O2297" s="9" t="str">
        <f ca="1">IF(N2297&gt;-1,INDIRECT(ADDRESS(ROW(),13)),IF(N2297&lt;N2296,CONCATENATE("&lt;page-count count=",CHAR(34),1+LARGE(N:N,1)-LARGE(N:N,2),CHAR(34),"/&gt;"),INDIRECT(ADDRESS(ROW()-1,13))))</f>
        <v/>
      </c>
      <c r="P2297" s="1">
        <f>IF(ROW()&lt;$S$4+2,IF('XML a procesar'!A2296="",P2296,IF(MID('XML a procesar'!A2296,1,1)="&lt;",P2296,P2296+1)),P2296)</f>
        <v>1</v>
      </c>
    </row>
    <row r="2298" spans="1:16" x14ac:dyDescent="0.25">
      <c r="A2298" s="1" t="str">
        <f>IF('XML a procesar'!A2297&gt;0,'XML a procesar'!A2297,"")</f>
        <v/>
      </c>
      <c r="B2298" s="7">
        <f t="shared" si="396"/>
        <v>0</v>
      </c>
      <c r="C2298" s="1">
        <f t="shared" si="397"/>
        <v>0</v>
      </c>
      <c r="D2298" s="1">
        <f t="shared" si="398"/>
        <v>0</v>
      </c>
      <c r="E2298" s="1">
        <f t="shared" si="399"/>
        <v>0</v>
      </c>
      <c r="F2298" s="1" t="str">
        <f t="shared" ca="1" si="400"/>
        <v/>
      </c>
      <c r="G2298" s="1">
        <f t="shared" ca="1" si="401"/>
        <v>0</v>
      </c>
      <c r="H2298" s="1">
        <f ca="1">IF(AND(G2297&gt;0,G2298&gt;G2297,NOT(ISERROR(MATCH(G2297,D:D,0)))),H2297+1,H2297)</f>
        <v>0</v>
      </c>
      <c r="I2298" s="1">
        <f t="shared" ca="1" si="402"/>
        <v>0</v>
      </c>
      <c r="J2298" s="7" t="str">
        <f t="shared" ca="1" si="403"/>
        <v/>
      </c>
      <c r="K2298" s="1" t="str">
        <f ca="1">IF(J2298="Linea_para_MAIL_creada_por_LuXML",IF(ISERROR(MATCH(INDIRECT(ADDRESS(ROW()-G2298,7)),D:D,0)),J2298,INDIRECT(ADDRESS(MATCH(INDIRECT(ADDRESS(ROW()-G2298,7)),D:D,0),1))),J2298)</f>
        <v/>
      </c>
      <c r="L2298" s="7">
        <f t="shared" ca="1" si="404"/>
        <v>0</v>
      </c>
      <c r="M2298" s="7" t="str">
        <f t="shared" ca="1" si="405"/>
        <v/>
      </c>
      <c r="N2298" s="7">
        <f t="shared" ca="1" si="406"/>
        <v>0</v>
      </c>
      <c r="O2298" s="9" t="str">
        <f ca="1">IF(N2298&gt;-1,INDIRECT(ADDRESS(ROW(),13)),IF(N2298&lt;N2297,CONCATENATE("&lt;page-count count=",CHAR(34),1+LARGE(N:N,1)-LARGE(N:N,2),CHAR(34),"/&gt;"),INDIRECT(ADDRESS(ROW()-1,13))))</f>
        <v/>
      </c>
      <c r="P2298" s="1">
        <f>IF(ROW()&lt;$S$4+2,IF('XML a procesar'!A2297="",P2297,IF(MID('XML a procesar'!A2297,1,1)="&lt;",P2297,P2297+1)),P2297)</f>
        <v>1</v>
      </c>
    </row>
    <row r="2299" spans="1:16" x14ac:dyDescent="0.25">
      <c r="A2299" s="1" t="str">
        <f>IF('XML a procesar'!A2298&gt;0,'XML a procesar'!A2298,"")</f>
        <v/>
      </c>
      <c r="B2299" s="7">
        <f t="shared" si="396"/>
        <v>0</v>
      </c>
      <c r="C2299" s="1">
        <f t="shared" si="397"/>
        <v>0</v>
      </c>
      <c r="D2299" s="1">
        <f t="shared" si="398"/>
        <v>0</v>
      </c>
      <c r="E2299" s="1">
        <f t="shared" si="399"/>
        <v>0</v>
      </c>
      <c r="F2299" s="1" t="str">
        <f t="shared" ca="1" si="400"/>
        <v/>
      </c>
      <c r="G2299" s="1">
        <f t="shared" ca="1" si="401"/>
        <v>0</v>
      </c>
      <c r="H2299" s="1">
        <f ca="1">IF(AND(G2298&gt;0,G2299&gt;G2298,NOT(ISERROR(MATCH(G2298,D:D,0)))),H2298+1,H2298)</f>
        <v>0</v>
      </c>
      <c r="I2299" s="1">
        <f t="shared" ca="1" si="402"/>
        <v>0</v>
      </c>
      <c r="J2299" s="7" t="str">
        <f t="shared" ca="1" si="403"/>
        <v/>
      </c>
      <c r="K2299" s="1" t="str">
        <f ca="1">IF(J2299="Linea_para_MAIL_creada_por_LuXML",IF(ISERROR(MATCH(INDIRECT(ADDRESS(ROW()-G2299,7)),D:D,0)),J2299,INDIRECT(ADDRESS(MATCH(INDIRECT(ADDRESS(ROW()-G2299,7)),D:D,0),1))),J2299)</f>
        <v/>
      </c>
      <c r="L2299" s="7">
        <f t="shared" ca="1" si="404"/>
        <v>0</v>
      </c>
      <c r="M2299" s="7" t="str">
        <f t="shared" ca="1" si="405"/>
        <v/>
      </c>
      <c r="N2299" s="7">
        <f t="shared" ca="1" si="406"/>
        <v>0</v>
      </c>
      <c r="O2299" s="9" t="str">
        <f ca="1">IF(N2299&gt;-1,INDIRECT(ADDRESS(ROW(),13)),IF(N2299&lt;N2298,CONCATENATE("&lt;page-count count=",CHAR(34),1+LARGE(N:N,1)-LARGE(N:N,2),CHAR(34),"/&gt;"),INDIRECT(ADDRESS(ROW()-1,13))))</f>
        <v/>
      </c>
      <c r="P2299" s="1">
        <f>IF(ROW()&lt;$S$4+2,IF('XML a procesar'!A2298="",P2298,IF(MID('XML a procesar'!A2298,1,1)="&lt;",P2298,P2298+1)),P2298)</f>
        <v>1</v>
      </c>
    </row>
    <row r="2300" spans="1:16" x14ac:dyDescent="0.25">
      <c r="A2300" s="1" t="str">
        <f>IF('XML a procesar'!A2299&gt;0,'XML a procesar'!A2299,"")</f>
        <v/>
      </c>
      <c r="B2300" s="7">
        <f t="shared" si="396"/>
        <v>0</v>
      </c>
      <c r="C2300" s="1">
        <f t="shared" si="397"/>
        <v>0</v>
      </c>
      <c r="D2300" s="1">
        <f t="shared" si="398"/>
        <v>0</v>
      </c>
      <c r="E2300" s="1">
        <f t="shared" si="399"/>
        <v>0</v>
      </c>
      <c r="F2300" s="1" t="str">
        <f t="shared" ca="1" si="400"/>
        <v/>
      </c>
      <c r="G2300" s="1">
        <f t="shared" ca="1" si="401"/>
        <v>0</v>
      </c>
      <c r="H2300" s="1">
        <f ca="1">IF(AND(G2299&gt;0,G2300&gt;G2299,NOT(ISERROR(MATCH(G2299,D:D,0)))),H2299+1,H2299)</f>
        <v>0</v>
      </c>
      <c r="I2300" s="1">
        <f t="shared" ca="1" si="402"/>
        <v>0</v>
      </c>
      <c r="J2300" s="7" t="str">
        <f t="shared" ca="1" si="403"/>
        <v/>
      </c>
      <c r="K2300" s="1" t="str">
        <f ca="1">IF(J2300="Linea_para_MAIL_creada_por_LuXML",IF(ISERROR(MATCH(INDIRECT(ADDRESS(ROW()-G2300,7)),D:D,0)),J2300,INDIRECT(ADDRESS(MATCH(INDIRECT(ADDRESS(ROW()-G2300,7)),D:D,0),1))),J2300)</f>
        <v/>
      </c>
      <c r="L2300" s="7">
        <f t="shared" ca="1" si="404"/>
        <v>0</v>
      </c>
      <c r="M2300" s="7" t="str">
        <f t="shared" ca="1" si="405"/>
        <v/>
      </c>
      <c r="N2300" s="7">
        <f t="shared" ca="1" si="406"/>
        <v>0</v>
      </c>
      <c r="O2300" s="9" t="str">
        <f ca="1">IF(N2300&gt;-1,INDIRECT(ADDRESS(ROW(),13)),IF(N2300&lt;N2299,CONCATENATE("&lt;page-count count=",CHAR(34),1+LARGE(N:N,1)-LARGE(N:N,2),CHAR(34),"/&gt;"),INDIRECT(ADDRESS(ROW()-1,13))))</f>
        <v/>
      </c>
      <c r="P2300" s="1">
        <f>IF(ROW()&lt;$S$4+2,IF('XML a procesar'!A2299="",P2299,IF(MID('XML a procesar'!A2299,1,1)="&lt;",P2299,P2299+1)),P2299)</f>
        <v>1</v>
      </c>
    </row>
    <row r="2301" spans="1:16" x14ac:dyDescent="0.25">
      <c r="A2301" s="1" t="str">
        <f>IF('XML a procesar'!A2300&gt;0,'XML a procesar'!A2300,"")</f>
        <v/>
      </c>
      <c r="B2301" s="7">
        <f t="shared" si="396"/>
        <v>0</v>
      </c>
      <c r="C2301" s="1">
        <f t="shared" si="397"/>
        <v>0</v>
      </c>
      <c r="D2301" s="1">
        <f t="shared" si="398"/>
        <v>0</v>
      </c>
      <c r="E2301" s="1">
        <f t="shared" si="399"/>
        <v>0</v>
      </c>
      <c r="F2301" s="1" t="str">
        <f t="shared" ca="1" si="400"/>
        <v/>
      </c>
      <c r="G2301" s="1">
        <f t="shared" ca="1" si="401"/>
        <v>0</v>
      </c>
      <c r="H2301" s="1">
        <f ca="1">IF(AND(G2300&gt;0,G2301&gt;G2300,NOT(ISERROR(MATCH(G2300,D:D,0)))),H2300+1,H2300)</f>
        <v>0</v>
      </c>
      <c r="I2301" s="1">
        <f t="shared" ca="1" si="402"/>
        <v>0</v>
      </c>
      <c r="J2301" s="7" t="str">
        <f t="shared" ca="1" si="403"/>
        <v/>
      </c>
      <c r="K2301" s="1" t="str">
        <f ca="1">IF(J2301="Linea_para_MAIL_creada_por_LuXML",IF(ISERROR(MATCH(INDIRECT(ADDRESS(ROW()-G2301,7)),D:D,0)),J2301,INDIRECT(ADDRESS(MATCH(INDIRECT(ADDRESS(ROW()-G2301,7)),D:D,0),1))),J2301)</f>
        <v/>
      </c>
      <c r="L2301" s="7">
        <f t="shared" ca="1" si="404"/>
        <v>0</v>
      </c>
      <c r="M2301" s="7" t="str">
        <f t="shared" ca="1" si="405"/>
        <v/>
      </c>
      <c r="N2301" s="7">
        <f t="shared" ca="1" si="406"/>
        <v>0</v>
      </c>
      <c r="O2301" s="9" t="str">
        <f ca="1">IF(N2301&gt;-1,INDIRECT(ADDRESS(ROW(),13)),IF(N2301&lt;N2300,CONCATENATE("&lt;page-count count=",CHAR(34),1+LARGE(N:N,1)-LARGE(N:N,2),CHAR(34),"/&gt;"),INDIRECT(ADDRESS(ROW()-1,13))))</f>
        <v/>
      </c>
      <c r="P2301" s="1">
        <f>IF(ROW()&lt;$S$4+2,IF('XML a procesar'!A2300="",P2300,IF(MID('XML a procesar'!A2300,1,1)="&lt;",P2300,P2300+1)),P2300)</f>
        <v>1</v>
      </c>
    </row>
    <row r="2302" spans="1:16" x14ac:dyDescent="0.25">
      <c r="A2302" s="1" t="str">
        <f>IF('XML a procesar'!A2301&gt;0,'XML a procesar'!A2301,"")</f>
        <v/>
      </c>
      <c r="B2302" s="7">
        <f t="shared" si="396"/>
        <v>0</v>
      </c>
      <c r="C2302" s="1">
        <f t="shared" si="397"/>
        <v>0</v>
      </c>
      <c r="D2302" s="1">
        <f t="shared" si="398"/>
        <v>0</v>
      </c>
      <c r="E2302" s="1">
        <f t="shared" si="399"/>
        <v>0</v>
      </c>
      <c r="F2302" s="1" t="str">
        <f t="shared" ca="1" si="400"/>
        <v/>
      </c>
      <c r="G2302" s="1">
        <f t="shared" ca="1" si="401"/>
        <v>0</v>
      </c>
      <c r="H2302" s="1">
        <f ca="1">IF(AND(G2301&gt;0,G2302&gt;G2301,NOT(ISERROR(MATCH(G2301,D:D,0)))),H2301+1,H2301)</f>
        <v>0</v>
      </c>
      <c r="I2302" s="1">
        <f t="shared" ca="1" si="402"/>
        <v>0</v>
      </c>
      <c r="J2302" s="7" t="str">
        <f t="shared" ca="1" si="403"/>
        <v/>
      </c>
      <c r="K2302" s="1" t="str">
        <f ca="1">IF(J2302="Linea_para_MAIL_creada_por_LuXML",IF(ISERROR(MATCH(INDIRECT(ADDRESS(ROW()-G2302,7)),D:D,0)),J2302,INDIRECT(ADDRESS(MATCH(INDIRECT(ADDRESS(ROW()-G2302,7)),D:D,0),1))),J2302)</f>
        <v/>
      </c>
      <c r="L2302" s="7">
        <f t="shared" ca="1" si="404"/>
        <v>0</v>
      </c>
      <c r="M2302" s="7" t="str">
        <f t="shared" ca="1" si="405"/>
        <v/>
      </c>
      <c r="N2302" s="7">
        <f t="shared" ca="1" si="406"/>
        <v>0</v>
      </c>
      <c r="O2302" s="9" t="str">
        <f ca="1">IF(N2302&gt;-1,INDIRECT(ADDRESS(ROW(),13)),IF(N2302&lt;N2301,CONCATENATE("&lt;page-count count=",CHAR(34),1+LARGE(N:N,1)-LARGE(N:N,2),CHAR(34),"/&gt;"),INDIRECT(ADDRESS(ROW()-1,13))))</f>
        <v/>
      </c>
      <c r="P2302" s="1">
        <f>IF(ROW()&lt;$S$4+2,IF('XML a procesar'!A2301="",P2301,IF(MID('XML a procesar'!A2301,1,1)="&lt;",P2301,P2301+1)),P2301)</f>
        <v>1</v>
      </c>
    </row>
    <row r="2303" spans="1:16" x14ac:dyDescent="0.25">
      <c r="A2303" s="1" t="str">
        <f>IF('XML a procesar'!A2302&gt;0,'XML a procesar'!A2302,"")</f>
        <v/>
      </c>
      <c r="B2303" s="7">
        <f t="shared" si="396"/>
        <v>0</v>
      </c>
      <c r="C2303" s="1">
        <f t="shared" si="397"/>
        <v>0</v>
      </c>
      <c r="D2303" s="1">
        <f t="shared" si="398"/>
        <v>0</v>
      </c>
      <c r="E2303" s="1">
        <f t="shared" si="399"/>
        <v>0</v>
      </c>
      <c r="F2303" s="1" t="str">
        <f t="shared" ca="1" si="400"/>
        <v/>
      </c>
      <c r="G2303" s="1">
        <f t="shared" ca="1" si="401"/>
        <v>0</v>
      </c>
      <c r="H2303" s="1">
        <f ca="1">IF(AND(G2302&gt;0,G2303&gt;G2302,NOT(ISERROR(MATCH(G2302,D:D,0)))),H2302+1,H2302)</f>
        <v>0</v>
      </c>
      <c r="I2303" s="1">
        <f t="shared" ca="1" si="402"/>
        <v>0</v>
      </c>
      <c r="J2303" s="7" t="str">
        <f t="shared" ca="1" si="403"/>
        <v/>
      </c>
      <c r="K2303" s="1" t="str">
        <f ca="1">IF(J2303="Linea_para_MAIL_creada_por_LuXML",IF(ISERROR(MATCH(INDIRECT(ADDRESS(ROW()-G2303,7)),D:D,0)),J2303,INDIRECT(ADDRESS(MATCH(INDIRECT(ADDRESS(ROW()-G2303,7)),D:D,0),1))),J2303)</f>
        <v/>
      </c>
      <c r="L2303" s="7">
        <f t="shared" ca="1" si="404"/>
        <v>0</v>
      </c>
      <c r="M2303" s="7" t="str">
        <f t="shared" ca="1" si="405"/>
        <v/>
      </c>
      <c r="N2303" s="7">
        <f t="shared" ca="1" si="406"/>
        <v>0</v>
      </c>
      <c r="O2303" s="9" t="str">
        <f ca="1">IF(N2303&gt;-1,INDIRECT(ADDRESS(ROW(),13)),IF(N2303&lt;N2302,CONCATENATE("&lt;page-count count=",CHAR(34),1+LARGE(N:N,1)-LARGE(N:N,2),CHAR(34),"/&gt;"),INDIRECT(ADDRESS(ROW()-1,13))))</f>
        <v/>
      </c>
      <c r="P2303" s="1">
        <f>IF(ROW()&lt;$S$4+2,IF('XML a procesar'!A2302="",P2302,IF(MID('XML a procesar'!A2302,1,1)="&lt;",P2302,P2302+1)),P2302)</f>
        <v>1</v>
      </c>
    </row>
    <row r="2304" spans="1:16" x14ac:dyDescent="0.25">
      <c r="A2304" s="1" t="str">
        <f>IF('XML a procesar'!A2303&gt;0,'XML a procesar'!A2303,"")</f>
        <v/>
      </c>
      <c r="B2304" s="7">
        <f t="shared" si="396"/>
        <v>0</v>
      </c>
      <c r="C2304" s="1">
        <f t="shared" si="397"/>
        <v>0</v>
      </c>
      <c r="D2304" s="1">
        <f t="shared" si="398"/>
        <v>0</v>
      </c>
      <c r="E2304" s="1">
        <f t="shared" si="399"/>
        <v>0</v>
      </c>
      <c r="F2304" s="1" t="str">
        <f t="shared" ca="1" si="400"/>
        <v/>
      </c>
      <c r="G2304" s="1">
        <f t="shared" ca="1" si="401"/>
        <v>0</v>
      </c>
      <c r="H2304" s="1">
        <f ca="1">IF(AND(G2303&gt;0,G2304&gt;G2303,NOT(ISERROR(MATCH(G2303,D:D,0)))),H2303+1,H2303)</f>
        <v>0</v>
      </c>
      <c r="I2304" s="1">
        <f t="shared" ca="1" si="402"/>
        <v>0</v>
      </c>
      <c r="J2304" s="7" t="str">
        <f t="shared" ca="1" si="403"/>
        <v/>
      </c>
      <c r="K2304" s="1" t="str">
        <f ca="1">IF(J2304="Linea_para_MAIL_creada_por_LuXML",IF(ISERROR(MATCH(INDIRECT(ADDRESS(ROW()-G2304,7)),D:D,0)),J2304,INDIRECT(ADDRESS(MATCH(INDIRECT(ADDRESS(ROW()-G2304,7)),D:D,0),1))),J2304)</f>
        <v/>
      </c>
      <c r="L2304" s="7">
        <f t="shared" ca="1" si="404"/>
        <v>0</v>
      </c>
      <c r="M2304" s="7" t="str">
        <f t="shared" ca="1" si="405"/>
        <v/>
      </c>
      <c r="N2304" s="7">
        <f t="shared" ca="1" si="406"/>
        <v>0</v>
      </c>
      <c r="O2304" s="9" t="str">
        <f ca="1">IF(N2304&gt;-1,INDIRECT(ADDRESS(ROW(),13)),IF(N2304&lt;N2303,CONCATENATE("&lt;page-count count=",CHAR(34),1+LARGE(N:N,1)-LARGE(N:N,2),CHAR(34),"/&gt;"),INDIRECT(ADDRESS(ROW()-1,13))))</f>
        <v/>
      </c>
      <c r="P2304" s="1">
        <f>IF(ROW()&lt;$S$4+2,IF('XML a procesar'!A2303="",P2303,IF(MID('XML a procesar'!A2303,1,1)="&lt;",P2303,P2303+1)),P2303)</f>
        <v>1</v>
      </c>
    </row>
    <row r="2305" spans="1:16" x14ac:dyDescent="0.25">
      <c r="A2305" s="1" t="str">
        <f>IF('XML a procesar'!A2304&gt;0,'XML a procesar'!A2304,"")</f>
        <v/>
      </c>
      <c r="B2305" s="7">
        <f t="shared" ref="B2305:B2368" si="407">IF(ISERROR(FIND("/doi.org/",A2305,1)),0,1)</f>
        <v>0</v>
      </c>
      <c r="C2305" s="1">
        <f t="shared" ref="C2305:C2368" si="408">IF(LEFT(A2304,16)="&lt;contrib contrib",C2304+1,IF(LEFT(A2304,16)="&lt;/contrib-group&gt;",0,IF(LEFT(A2304,10)="&lt;/contrib&gt;",C2304,C2304)))</f>
        <v>0</v>
      </c>
      <c r="D2305" s="1">
        <f t="shared" ref="D2305:D2368" si="409">IF(AND(C2305&gt;0,LEFT(A2305,7)="&lt;email&gt;",ISNUMBER(SEARCH("@",A2305,1))),C2305,IF(LEFT(A2305,10)="&lt;alt-text&gt;",-1,0))</f>
        <v>0</v>
      </c>
      <c r="E2305" s="1">
        <f t="shared" ref="E2305:E2368" si="410">IF(D2305=0,E2304,E2304+1)</f>
        <v>0</v>
      </c>
      <c r="F2305" s="1" t="str">
        <f t="shared" ref="F2305:F2368" ca="1" si="411">INDIRECT(ADDRESS(ROW()+INDIRECT(ADDRESS(ROW()+E2305,5)),1))</f>
        <v/>
      </c>
      <c r="G2305" s="1">
        <f t="shared" ref="G2305:G2368" ca="1" si="412">IF(LEFT(F2305,7)="&lt;aff id",_xlfn.NUMBERVALUE(MID(F2305,13,LEN(F2305)-14)),IF(F2305="&lt;/aff&gt;",G2304+1,G2304))</f>
        <v>0</v>
      </c>
      <c r="H2305" s="1">
        <f ca="1">IF(AND(G2304&gt;0,G2305&gt;G2304,NOT(ISERROR(MATCH(G2304,D:D,0)))),H2304+1,H2304)</f>
        <v>0</v>
      </c>
      <c r="I2305" s="1">
        <f t="shared" ref="I2305:I2368" ca="1" si="413">INDIRECT(ADDRESS(ROW()-INDIRECT(ADDRESS(ROW()-H2305,8)),8))</f>
        <v>0</v>
      </c>
      <c r="J2305" s="7" t="str">
        <f t="shared" ref="J2305:J2368" ca="1" si="414">IF(J2304="Linea_para_MAIL_creada_por_LuXML","&lt;/aff&gt;",IF(I2305&gt;INDIRECT(ADDRESS(ROW()-I2305-1,8)),"Linea_para_MAIL_creada_por_LuXML",INDIRECT(ADDRESS(ROW()-I2305,6))))</f>
        <v/>
      </c>
      <c r="K2305" s="1" t="str">
        <f ca="1">IF(J2305="Linea_para_MAIL_creada_por_LuXML",IF(ISERROR(MATCH(INDIRECT(ADDRESS(ROW()-G2305,7)),D:D,0)),J2305,INDIRECT(ADDRESS(MATCH(INDIRECT(ADDRESS(ROW()-G2305,7)),D:D,0),1))),J2305)</f>
        <v/>
      </c>
      <c r="L2305" s="7">
        <f t="shared" ref="L2305:L2368" ca="1" si="415">IF(OR(MID(K2303,3,5)="page&gt;",MID(K2304,3,5)="page&gt;"),L2304,IF(OR(K2304="&lt;history&gt;",K2305="&lt;history&gt;"),L2304+1,L2304))</f>
        <v>0</v>
      </c>
      <c r="M2305" s="7" t="str">
        <f t="shared" ref="M2305:M2368" ca="1" si="416">IF(L2305&gt;L2304,IF(L2305=1,CONCATENATE("&lt;fpage&gt;",$S$10,"&lt;/fpage&gt;"),CONCATENATE("&lt;lpage&gt;",$S$10+1,"&lt;/lpage&gt;")),IF(ISERROR(INDIRECT(ADDRESS(ROW()-L2305,11),1)),"",INDIRECT(ADDRESS(ROW()-L2305,11),1)))</f>
        <v/>
      </c>
      <c r="N2305" s="7">
        <f t="shared" ref="N2305:N2368" ca="1" si="417">IF(N2304=-1,-1,IF(M2305="&lt;/counts&gt;",-1,IF(OR(LEFT(M2305,7)="&lt;fpage&gt;",LEFT(M2305,7)="&lt;lpage&gt;"),VALUE(MID(M2305,8,LEN(M2305)-15)),0)))</f>
        <v>0</v>
      </c>
      <c r="O2305" s="9" t="str">
        <f ca="1">IF(N2305&gt;-1,INDIRECT(ADDRESS(ROW(),13)),IF(N2305&lt;N2304,CONCATENATE("&lt;page-count count=",CHAR(34),1+LARGE(N:N,1)-LARGE(N:N,2),CHAR(34),"/&gt;"),INDIRECT(ADDRESS(ROW()-1,13))))</f>
        <v/>
      </c>
      <c r="P2305" s="1">
        <f>IF(ROW()&lt;$S$4+2,IF('XML a procesar'!A2304="",P2304,IF(MID('XML a procesar'!A2304,1,1)="&lt;",P2304,P2304+1)),P2304)</f>
        <v>1</v>
      </c>
    </row>
    <row r="2306" spans="1:16" x14ac:dyDescent="0.25">
      <c r="A2306" s="1" t="str">
        <f>IF('XML a procesar'!A2305&gt;0,'XML a procesar'!A2305,"")</f>
        <v/>
      </c>
      <c r="B2306" s="7">
        <f t="shared" si="407"/>
        <v>0</v>
      </c>
      <c r="C2306" s="1">
        <f t="shared" si="408"/>
        <v>0</v>
      </c>
      <c r="D2306" s="1">
        <f t="shared" si="409"/>
        <v>0</v>
      </c>
      <c r="E2306" s="1">
        <f t="shared" si="410"/>
        <v>0</v>
      </c>
      <c r="F2306" s="1" t="str">
        <f t="shared" ca="1" si="411"/>
        <v/>
      </c>
      <c r="G2306" s="1">
        <f t="shared" ca="1" si="412"/>
        <v>0</v>
      </c>
      <c r="H2306" s="1">
        <f ca="1">IF(AND(G2305&gt;0,G2306&gt;G2305,NOT(ISERROR(MATCH(G2305,D:D,0)))),H2305+1,H2305)</f>
        <v>0</v>
      </c>
      <c r="I2306" s="1">
        <f t="shared" ca="1" si="413"/>
        <v>0</v>
      </c>
      <c r="J2306" s="7" t="str">
        <f t="shared" ca="1" si="414"/>
        <v/>
      </c>
      <c r="K2306" s="1" t="str">
        <f ca="1">IF(J2306="Linea_para_MAIL_creada_por_LuXML",IF(ISERROR(MATCH(INDIRECT(ADDRESS(ROW()-G2306,7)),D:D,0)),J2306,INDIRECT(ADDRESS(MATCH(INDIRECT(ADDRESS(ROW()-G2306,7)),D:D,0),1))),J2306)</f>
        <v/>
      </c>
      <c r="L2306" s="7">
        <f t="shared" ca="1" si="415"/>
        <v>0</v>
      </c>
      <c r="M2306" s="7" t="str">
        <f t="shared" ca="1" si="416"/>
        <v/>
      </c>
      <c r="N2306" s="7">
        <f t="shared" ca="1" si="417"/>
        <v>0</v>
      </c>
      <c r="O2306" s="9" t="str">
        <f ca="1">IF(N2306&gt;-1,INDIRECT(ADDRESS(ROW(),13)),IF(N2306&lt;N2305,CONCATENATE("&lt;page-count count=",CHAR(34),1+LARGE(N:N,1)-LARGE(N:N,2),CHAR(34),"/&gt;"),INDIRECT(ADDRESS(ROW()-1,13))))</f>
        <v/>
      </c>
      <c r="P2306" s="1">
        <f>IF(ROW()&lt;$S$4+2,IF('XML a procesar'!A2305="",P2305,IF(MID('XML a procesar'!A2305,1,1)="&lt;",P2305,P2305+1)),P2305)</f>
        <v>1</v>
      </c>
    </row>
    <row r="2307" spans="1:16" x14ac:dyDescent="0.25">
      <c r="A2307" s="1" t="str">
        <f>IF('XML a procesar'!A2306&gt;0,'XML a procesar'!A2306,"")</f>
        <v/>
      </c>
      <c r="B2307" s="7">
        <f t="shared" si="407"/>
        <v>0</v>
      </c>
      <c r="C2307" s="1">
        <f t="shared" si="408"/>
        <v>0</v>
      </c>
      <c r="D2307" s="1">
        <f t="shared" si="409"/>
        <v>0</v>
      </c>
      <c r="E2307" s="1">
        <f t="shared" si="410"/>
        <v>0</v>
      </c>
      <c r="F2307" s="1" t="str">
        <f t="shared" ca="1" si="411"/>
        <v/>
      </c>
      <c r="G2307" s="1">
        <f t="shared" ca="1" si="412"/>
        <v>0</v>
      </c>
      <c r="H2307" s="1">
        <f ca="1">IF(AND(G2306&gt;0,G2307&gt;G2306,NOT(ISERROR(MATCH(G2306,D:D,0)))),H2306+1,H2306)</f>
        <v>0</v>
      </c>
      <c r="I2307" s="1">
        <f t="shared" ca="1" si="413"/>
        <v>0</v>
      </c>
      <c r="J2307" s="7" t="str">
        <f t="shared" ca="1" si="414"/>
        <v/>
      </c>
      <c r="K2307" s="1" t="str">
        <f ca="1">IF(J2307="Linea_para_MAIL_creada_por_LuXML",IF(ISERROR(MATCH(INDIRECT(ADDRESS(ROW()-G2307,7)),D:D,0)),J2307,INDIRECT(ADDRESS(MATCH(INDIRECT(ADDRESS(ROW()-G2307,7)),D:D,0),1))),J2307)</f>
        <v/>
      </c>
      <c r="L2307" s="7">
        <f t="shared" ca="1" si="415"/>
        <v>0</v>
      </c>
      <c r="M2307" s="7" t="str">
        <f t="shared" ca="1" si="416"/>
        <v/>
      </c>
      <c r="N2307" s="7">
        <f t="shared" ca="1" si="417"/>
        <v>0</v>
      </c>
      <c r="O2307" s="9" t="str">
        <f ca="1">IF(N2307&gt;-1,INDIRECT(ADDRESS(ROW(),13)),IF(N2307&lt;N2306,CONCATENATE("&lt;page-count count=",CHAR(34),1+LARGE(N:N,1)-LARGE(N:N,2),CHAR(34),"/&gt;"),INDIRECT(ADDRESS(ROW()-1,13))))</f>
        <v/>
      </c>
      <c r="P2307" s="1">
        <f>IF(ROW()&lt;$S$4+2,IF('XML a procesar'!A2306="",P2306,IF(MID('XML a procesar'!A2306,1,1)="&lt;",P2306,P2306+1)),P2306)</f>
        <v>1</v>
      </c>
    </row>
    <row r="2308" spans="1:16" x14ac:dyDescent="0.25">
      <c r="A2308" s="1" t="str">
        <f>IF('XML a procesar'!A2307&gt;0,'XML a procesar'!A2307,"")</f>
        <v/>
      </c>
      <c r="B2308" s="7">
        <f t="shared" si="407"/>
        <v>0</v>
      </c>
      <c r="C2308" s="1">
        <f t="shared" si="408"/>
        <v>0</v>
      </c>
      <c r="D2308" s="1">
        <f t="shared" si="409"/>
        <v>0</v>
      </c>
      <c r="E2308" s="1">
        <f t="shared" si="410"/>
        <v>0</v>
      </c>
      <c r="F2308" s="1" t="str">
        <f t="shared" ca="1" si="411"/>
        <v/>
      </c>
      <c r="G2308" s="1">
        <f t="shared" ca="1" si="412"/>
        <v>0</v>
      </c>
      <c r="H2308" s="1">
        <f ca="1">IF(AND(G2307&gt;0,G2308&gt;G2307,NOT(ISERROR(MATCH(G2307,D:D,0)))),H2307+1,H2307)</f>
        <v>0</v>
      </c>
      <c r="I2308" s="1">
        <f t="shared" ca="1" si="413"/>
        <v>0</v>
      </c>
      <c r="J2308" s="7" t="str">
        <f t="shared" ca="1" si="414"/>
        <v/>
      </c>
      <c r="K2308" s="1" t="str">
        <f ca="1">IF(J2308="Linea_para_MAIL_creada_por_LuXML",IF(ISERROR(MATCH(INDIRECT(ADDRESS(ROW()-G2308,7)),D:D,0)),J2308,INDIRECT(ADDRESS(MATCH(INDIRECT(ADDRESS(ROW()-G2308,7)),D:D,0),1))),J2308)</f>
        <v/>
      </c>
      <c r="L2308" s="7">
        <f t="shared" ca="1" si="415"/>
        <v>0</v>
      </c>
      <c r="M2308" s="7" t="str">
        <f t="shared" ca="1" si="416"/>
        <v/>
      </c>
      <c r="N2308" s="7">
        <f t="shared" ca="1" si="417"/>
        <v>0</v>
      </c>
      <c r="O2308" s="9" t="str">
        <f ca="1">IF(N2308&gt;-1,INDIRECT(ADDRESS(ROW(),13)),IF(N2308&lt;N2307,CONCATENATE("&lt;page-count count=",CHAR(34),1+LARGE(N:N,1)-LARGE(N:N,2),CHAR(34),"/&gt;"),INDIRECT(ADDRESS(ROW()-1,13))))</f>
        <v/>
      </c>
      <c r="P2308" s="1">
        <f>IF(ROW()&lt;$S$4+2,IF('XML a procesar'!A2307="",P2307,IF(MID('XML a procesar'!A2307,1,1)="&lt;",P2307,P2307+1)),P2307)</f>
        <v>1</v>
      </c>
    </row>
    <row r="2309" spans="1:16" x14ac:dyDescent="0.25">
      <c r="A2309" s="1" t="str">
        <f>IF('XML a procesar'!A2308&gt;0,'XML a procesar'!A2308,"")</f>
        <v/>
      </c>
      <c r="B2309" s="7">
        <f t="shared" si="407"/>
        <v>0</v>
      </c>
      <c r="C2309" s="1">
        <f t="shared" si="408"/>
        <v>0</v>
      </c>
      <c r="D2309" s="1">
        <f t="shared" si="409"/>
        <v>0</v>
      </c>
      <c r="E2309" s="1">
        <f t="shared" si="410"/>
        <v>0</v>
      </c>
      <c r="F2309" s="1" t="str">
        <f t="shared" ca="1" si="411"/>
        <v/>
      </c>
      <c r="G2309" s="1">
        <f t="shared" ca="1" si="412"/>
        <v>0</v>
      </c>
      <c r="H2309" s="1">
        <f ca="1">IF(AND(G2308&gt;0,G2309&gt;G2308,NOT(ISERROR(MATCH(G2308,D:D,0)))),H2308+1,H2308)</f>
        <v>0</v>
      </c>
      <c r="I2309" s="1">
        <f t="shared" ca="1" si="413"/>
        <v>0</v>
      </c>
      <c r="J2309" s="7" t="str">
        <f t="shared" ca="1" si="414"/>
        <v/>
      </c>
      <c r="K2309" s="1" t="str">
        <f ca="1">IF(J2309="Linea_para_MAIL_creada_por_LuXML",IF(ISERROR(MATCH(INDIRECT(ADDRESS(ROW()-G2309,7)),D:D,0)),J2309,INDIRECT(ADDRESS(MATCH(INDIRECT(ADDRESS(ROW()-G2309,7)),D:D,0),1))),J2309)</f>
        <v/>
      </c>
      <c r="L2309" s="7">
        <f t="shared" ca="1" si="415"/>
        <v>0</v>
      </c>
      <c r="M2309" s="7" t="str">
        <f t="shared" ca="1" si="416"/>
        <v/>
      </c>
      <c r="N2309" s="7">
        <f t="shared" ca="1" si="417"/>
        <v>0</v>
      </c>
      <c r="O2309" s="9" t="str">
        <f ca="1">IF(N2309&gt;-1,INDIRECT(ADDRESS(ROW(),13)),IF(N2309&lt;N2308,CONCATENATE("&lt;page-count count=",CHAR(34),1+LARGE(N:N,1)-LARGE(N:N,2),CHAR(34),"/&gt;"),INDIRECT(ADDRESS(ROW()-1,13))))</f>
        <v/>
      </c>
      <c r="P2309" s="1">
        <f>IF(ROW()&lt;$S$4+2,IF('XML a procesar'!A2308="",P2308,IF(MID('XML a procesar'!A2308,1,1)="&lt;",P2308,P2308+1)),P2308)</f>
        <v>1</v>
      </c>
    </row>
    <row r="2310" spans="1:16" x14ac:dyDescent="0.25">
      <c r="A2310" s="1" t="str">
        <f>IF('XML a procesar'!A2309&gt;0,'XML a procesar'!A2309,"")</f>
        <v/>
      </c>
      <c r="B2310" s="7">
        <f t="shared" si="407"/>
        <v>0</v>
      </c>
      <c r="C2310" s="1">
        <f t="shared" si="408"/>
        <v>0</v>
      </c>
      <c r="D2310" s="1">
        <f t="shared" si="409"/>
        <v>0</v>
      </c>
      <c r="E2310" s="1">
        <f t="shared" si="410"/>
        <v>0</v>
      </c>
      <c r="F2310" s="1" t="str">
        <f t="shared" ca="1" si="411"/>
        <v/>
      </c>
      <c r="G2310" s="1">
        <f t="shared" ca="1" si="412"/>
        <v>0</v>
      </c>
      <c r="H2310" s="1">
        <f ca="1">IF(AND(G2309&gt;0,G2310&gt;G2309,NOT(ISERROR(MATCH(G2309,D:D,0)))),H2309+1,H2309)</f>
        <v>0</v>
      </c>
      <c r="I2310" s="1">
        <f t="shared" ca="1" si="413"/>
        <v>0</v>
      </c>
      <c r="J2310" s="7" t="str">
        <f t="shared" ca="1" si="414"/>
        <v/>
      </c>
      <c r="K2310" s="1" t="str">
        <f ca="1">IF(J2310="Linea_para_MAIL_creada_por_LuXML",IF(ISERROR(MATCH(INDIRECT(ADDRESS(ROW()-G2310,7)),D:D,0)),J2310,INDIRECT(ADDRESS(MATCH(INDIRECT(ADDRESS(ROW()-G2310,7)),D:D,0),1))),J2310)</f>
        <v/>
      </c>
      <c r="L2310" s="7">
        <f t="shared" ca="1" si="415"/>
        <v>0</v>
      </c>
      <c r="M2310" s="7" t="str">
        <f t="shared" ca="1" si="416"/>
        <v/>
      </c>
      <c r="N2310" s="7">
        <f t="shared" ca="1" si="417"/>
        <v>0</v>
      </c>
      <c r="O2310" s="9" t="str">
        <f ca="1">IF(N2310&gt;-1,INDIRECT(ADDRESS(ROW(),13)),IF(N2310&lt;N2309,CONCATENATE("&lt;page-count count=",CHAR(34),1+LARGE(N:N,1)-LARGE(N:N,2),CHAR(34),"/&gt;"),INDIRECT(ADDRESS(ROW()-1,13))))</f>
        <v/>
      </c>
      <c r="P2310" s="1">
        <f>IF(ROW()&lt;$S$4+2,IF('XML a procesar'!A2309="",P2309,IF(MID('XML a procesar'!A2309,1,1)="&lt;",P2309,P2309+1)),P2309)</f>
        <v>1</v>
      </c>
    </row>
    <row r="2311" spans="1:16" x14ac:dyDescent="0.25">
      <c r="A2311" s="1" t="str">
        <f>IF('XML a procesar'!A2310&gt;0,'XML a procesar'!A2310,"")</f>
        <v/>
      </c>
      <c r="B2311" s="7">
        <f t="shared" si="407"/>
        <v>0</v>
      </c>
      <c r="C2311" s="1">
        <f t="shared" si="408"/>
        <v>0</v>
      </c>
      <c r="D2311" s="1">
        <f t="shared" si="409"/>
        <v>0</v>
      </c>
      <c r="E2311" s="1">
        <f t="shared" si="410"/>
        <v>0</v>
      </c>
      <c r="F2311" s="1" t="str">
        <f t="shared" ca="1" si="411"/>
        <v/>
      </c>
      <c r="G2311" s="1">
        <f t="shared" ca="1" si="412"/>
        <v>0</v>
      </c>
      <c r="H2311" s="1">
        <f ca="1">IF(AND(G2310&gt;0,G2311&gt;G2310,NOT(ISERROR(MATCH(G2310,D:D,0)))),H2310+1,H2310)</f>
        <v>0</v>
      </c>
      <c r="I2311" s="1">
        <f t="shared" ca="1" si="413"/>
        <v>0</v>
      </c>
      <c r="J2311" s="7" t="str">
        <f t="shared" ca="1" si="414"/>
        <v/>
      </c>
      <c r="K2311" s="1" t="str">
        <f ca="1">IF(J2311="Linea_para_MAIL_creada_por_LuXML",IF(ISERROR(MATCH(INDIRECT(ADDRESS(ROW()-G2311,7)),D:D,0)),J2311,INDIRECT(ADDRESS(MATCH(INDIRECT(ADDRESS(ROW()-G2311,7)),D:D,0),1))),J2311)</f>
        <v/>
      </c>
      <c r="L2311" s="7">
        <f t="shared" ca="1" si="415"/>
        <v>0</v>
      </c>
      <c r="M2311" s="7" t="str">
        <f t="shared" ca="1" si="416"/>
        <v/>
      </c>
      <c r="N2311" s="7">
        <f t="shared" ca="1" si="417"/>
        <v>0</v>
      </c>
      <c r="O2311" s="9" t="str">
        <f ca="1">IF(N2311&gt;-1,INDIRECT(ADDRESS(ROW(),13)),IF(N2311&lt;N2310,CONCATENATE("&lt;page-count count=",CHAR(34),1+LARGE(N:N,1)-LARGE(N:N,2),CHAR(34),"/&gt;"),INDIRECT(ADDRESS(ROW()-1,13))))</f>
        <v/>
      </c>
      <c r="P2311" s="1">
        <f>IF(ROW()&lt;$S$4+2,IF('XML a procesar'!A2310="",P2310,IF(MID('XML a procesar'!A2310,1,1)="&lt;",P2310,P2310+1)),P2310)</f>
        <v>1</v>
      </c>
    </row>
    <row r="2312" spans="1:16" x14ac:dyDescent="0.25">
      <c r="A2312" s="1" t="str">
        <f>IF('XML a procesar'!A2311&gt;0,'XML a procesar'!A2311,"")</f>
        <v/>
      </c>
      <c r="B2312" s="7">
        <f t="shared" si="407"/>
        <v>0</v>
      </c>
      <c r="C2312" s="1">
        <f t="shared" si="408"/>
        <v>0</v>
      </c>
      <c r="D2312" s="1">
        <f t="shared" si="409"/>
        <v>0</v>
      </c>
      <c r="E2312" s="1">
        <f t="shared" si="410"/>
        <v>0</v>
      </c>
      <c r="F2312" s="1" t="str">
        <f t="shared" ca="1" si="411"/>
        <v/>
      </c>
      <c r="G2312" s="1">
        <f t="shared" ca="1" si="412"/>
        <v>0</v>
      </c>
      <c r="H2312" s="1">
        <f ca="1">IF(AND(G2311&gt;0,G2312&gt;G2311,NOT(ISERROR(MATCH(G2311,D:D,0)))),H2311+1,H2311)</f>
        <v>0</v>
      </c>
      <c r="I2312" s="1">
        <f t="shared" ca="1" si="413"/>
        <v>0</v>
      </c>
      <c r="J2312" s="7" t="str">
        <f t="shared" ca="1" si="414"/>
        <v/>
      </c>
      <c r="K2312" s="1" t="str">
        <f ca="1">IF(J2312="Linea_para_MAIL_creada_por_LuXML",IF(ISERROR(MATCH(INDIRECT(ADDRESS(ROW()-G2312,7)),D:D,0)),J2312,INDIRECT(ADDRESS(MATCH(INDIRECT(ADDRESS(ROW()-G2312,7)),D:D,0),1))),J2312)</f>
        <v/>
      </c>
      <c r="L2312" s="7">
        <f t="shared" ca="1" si="415"/>
        <v>0</v>
      </c>
      <c r="M2312" s="7" t="str">
        <f t="shared" ca="1" si="416"/>
        <v/>
      </c>
      <c r="N2312" s="7">
        <f t="shared" ca="1" si="417"/>
        <v>0</v>
      </c>
      <c r="O2312" s="9" t="str">
        <f ca="1">IF(N2312&gt;-1,INDIRECT(ADDRESS(ROW(),13)),IF(N2312&lt;N2311,CONCATENATE("&lt;page-count count=",CHAR(34),1+LARGE(N:N,1)-LARGE(N:N,2),CHAR(34),"/&gt;"),INDIRECT(ADDRESS(ROW()-1,13))))</f>
        <v/>
      </c>
      <c r="P2312" s="1">
        <f>IF(ROW()&lt;$S$4+2,IF('XML a procesar'!A2311="",P2311,IF(MID('XML a procesar'!A2311,1,1)="&lt;",P2311,P2311+1)),P2311)</f>
        <v>1</v>
      </c>
    </row>
    <row r="2313" spans="1:16" x14ac:dyDescent="0.25">
      <c r="A2313" s="1" t="str">
        <f>IF('XML a procesar'!A2312&gt;0,'XML a procesar'!A2312,"")</f>
        <v/>
      </c>
      <c r="B2313" s="7">
        <f t="shared" si="407"/>
        <v>0</v>
      </c>
      <c r="C2313" s="1">
        <f t="shared" si="408"/>
        <v>0</v>
      </c>
      <c r="D2313" s="1">
        <f t="shared" si="409"/>
        <v>0</v>
      </c>
      <c r="E2313" s="1">
        <f t="shared" si="410"/>
        <v>0</v>
      </c>
      <c r="F2313" s="1" t="str">
        <f t="shared" ca="1" si="411"/>
        <v/>
      </c>
      <c r="G2313" s="1">
        <f t="shared" ca="1" si="412"/>
        <v>0</v>
      </c>
      <c r="H2313" s="1">
        <f ca="1">IF(AND(G2312&gt;0,G2313&gt;G2312,NOT(ISERROR(MATCH(G2312,D:D,0)))),H2312+1,H2312)</f>
        <v>0</v>
      </c>
      <c r="I2313" s="1">
        <f t="shared" ca="1" si="413"/>
        <v>0</v>
      </c>
      <c r="J2313" s="7" t="str">
        <f t="shared" ca="1" si="414"/>
        <v/>
      </c>
      <c r="K2313" s="1" t="str">
        <f ca="1">IF(J2313="Linea_para_MAIL_creada_por_LuXML",IF(ISERROR(MATCH(INDIRECT(ADDRESS(ROW()-G2313,7)),D:D,0)),J2313,INDIRECT(ADDRESS(MATCH(INDIRECT(ADDRESS(ROW()-G2313,7)),D:D,0),1))),J2313)</f>
        <v/>
      </c>
      <c r="L2313" s="7">
        <f t="shared" ca="1" si="415"/>
        <v>0</v>
      </c>
      <c r="M2313" s="7" t="str">
        <f t="shared" ca="1" si="416"/>
        <v/>
      </c>
      <c r="N2313" s="7">
        <f t="shared" ca="1" si="417"/>
        <v>0</v>
      </c>
      <c r="O2313" s="9" t="str">
        <f ca="1">IF(N2313&gt;-1,INDIRECT(ADDRESS(ROW(),13)),IF(N2313&lt;N2312,CONCATENATE("&lt;page-count count=",CHAR(34),1+LARGE(N:N,1)-LARGE(N:N,2),CHAR(34),"/&gt;"),INDIRECT(ADDRESS(ROW()-1,13))))</f>
        <v/>
      </c>
      <c r="P2313" s="1">
        <f>IF(ROW()&lt;$S$4+2,IF('XML a procesar'!A2312="",P2312,IF(MID('XML a procesar'!A2312,1,1)="&lt;",P2312,P2312+1)),P2312)</f>
        <v>1</v>
      </c>
    </row>
    <row r="2314" spans="1:16" x14ac:dyDescent="0.25">
      <c r="A2314" s="1" t="str">
        <f>IF('XML a procesar'!A2313&gt;0,'XML a procesar'!A2313,"")</f>
        <v/>
      </c>
      <c r="B2314" s="7">
        <f t="shared" si="407"/>
        <v>0</v>
      </c>
      <c r="C2314" s="1">
        <f t="shared" si="408"/>
        <v>0</v>
      </c>
      <c r="D2314" s="1">
        <f t="shared" si="409"/>
        <v>0</v>
      </c>
      <c r="E2314" s="1">
        <f t="shared" si="410"/>
        <v>0</v>
      </c>
      <c r="F2314" s="1" t="str">
        <f t="shared" ca="1" si="411"/>
        <v/>
      </c>
      <c r="G2314" s="1">
        <f t="shared" ca="1" si="412"/>
        <v>0</v>
      </c>
      <c r="H2314" s="1">
        <f ca="1">IF(AND(G2313&gt;0,G2314&gt;G2313,NOT(ISERROR(MATCH(G2313,D:D,0)))),H2313+1,H2313)</f>
        <v>0</v>
      </c>
      <c r="I2314" s="1">
        <f t="shared" ca="1" si="413"/>
        <v>0</v>
      </c>
      <c r="J2314" s="7" t="str">
        <f t="shared" ca="1" si="414"/>
        <v/>
      </c>
      <c r="K2314" s="1" t="str">
        <f ca="1">IF(J2314="Linea_para_MAIL_creada_por_LuXML",IF(ISERROR(MATCH(INDIRECT(ADDRESS(ROW()-G2314,7)),D:D,0)),J2314,INDIRECT(ADDRESS(MATCH(INDIRECT(ADDRESS(ROW()-G2314,7)),D:D,0),1))),J2314)</f>
        <v/>
      </c>
      <c r="L2314" s="7">
        <f t="shared" ca="1" si="415"/>
        <v>0</v>
      </c>
      <c r="M2314" s="7" t="str">
        <f t="shared" ca="1" si="416"/>
        <v/>
      </c>
      <c r="N2314" s="7">
        <f t="shared" ca="1" si="417"/>
        <v>0</v>
      </c>
      <c r="O2314" s="9" t="str">
        <f ca="1">IF(N2314&gt;-1,INDIRECT(ADDRESS(ROW(),13)),IF(N2314&lt;N2313,CONCATENATE("&lt;page-count count=",CHAR(34),1+LARGE(N:N,1)-LARGE(N:N,2),CHAR(34),"/&gt;"),INDIRECT(ADDRESS(ROW()-1,13))))</f>
        <v/>
      </c>
      <c r="P2314" s="1">
        <f>IF(ROW()&lt;$S$4+2,IF('XML a procesar'!A2313="",P2313,IF(MID('XML a procesar'!A2313,1,1)="&lt;",P2313,P2313+1)),P2313)</f>
        <v>1</v>
      </c>
    </row>
    <row r="2315" spans="1:16" x14ac:dyDescent="0.25">
      <c r="A2315" s="1" t="str">
        <f>IF('XML a procesar'!A2314&gt;0,'XML a procesar'!A2314,"")</f>
        <v/>
      </c>
      <c r="B2315" s="7">
        <f t="shared" si="407"/>
        <v>0</v>
      </c>
      <c r="C2315" s="1">
        <f t="shared" si="408"/>
        <v>0</v>
      </c>
      <c r="D2315" s="1">
        <f t="shared" si="409"/>
        <v>0</v>
      </c>
      <c r="E2315" s="1">
        <f t="shared" si="410"/>
        <v>0</v>
      </c>
      <c r="F2315" s="1" t="str">
        <f t="shared" ca="1" si="411"/>
        <v/>
      </c>
      <c r="G2315" s="1">
        <f t="shared" ca="1" si="412"/>
        <v>0</v>
      </c>
      <c r="H2315" s="1">
        <f ca="1">IF(AND(G2314&gt;0,G2315&gt;G2314,NOT(ISERROR(MATCH(G2314,D:D,0)))),H2314+1,H2314)</f>
        <v>0</v>
      </c>
      <c r="I2315" s="1">
        <f t="shared" ca="1" si="413"/>
        <v>0</v>
      </c>
      <c r="J2315" s="7" t="str">
        <f t="shared" ca="1" si="414"/>
        <v/>
      </c>
      <c r="K2315" s="1" t="str">
        <f ca="1">IF(J2315="Linea_para_MAIL_creada_por_LuXML",IF(ISERROR(MATCH(INDIRECT(ADDRESS(ROW()-G2315,7)),D:D,0)),J2315,INDIRECT(ADDRESS(MATCH(INDIRECT(ADDRESS(ROW()-G2315,7)),D:D,0),1))),J2315)</f>
        <v/>
      </c>
      <c r="L2315" s="7">
        <f t="shared" ca="1" si="415"/>
        <v>0</v>
      </c>
      <c r="M2315" s="7" t="str">
        <f t="shared" ca="1" si="416"/>
        <v/>
      </c>
      <c r="N2315" s="7">
        <f t="shared" ca="1" si="417"/>
        <v>0</v>
      </c>
      <c r="O2315" s="9" t="str">
        <f ca="1">IF(N2315&gt;-1,INDIRECT(ADDRESS(ROW(),13)),IF(N2315&lt;N2314,CONCATENATE("&lt;page-count count=",CHAR(34),1+LARGE(N:N,1)-LARGE(N:N,2),CHAR(34),"/&gt;"),INDIRECT(ADDRESS(ROW()-1,13))))</f>
        <v/>
      </c>
      <c r="P2315" s="1">
        <f>IF(ROW()&lt;$S$4+2,IF('XML a procesar'!A2314="",P2314,IF(MID('XML a procesar'!A2314,1,1)="&lt;",P2314,P2314+1)),P2314)</f>
        <v>1</v>
      </c>
    </row>
    <row r="2316" spans="1:16" x14ac:dyDescent="0.25">
      <c r="A2316" s="1" t="str">
        <f>IF('XML a procesar'!A2315&gt;0,'XML a procesar'!A2315,"")</f>
        <v/>
      </c>
      <c r="B2316" s="7">
        <f t="shared" si="407"/>
        <v>0</v>
      </c>
      <c r="C2316" s="1">
        <f t="shared" si="408"/>
        <v>0</v>
      </c>
      <c r="D2316" s="1">
        <f t="shared" si="409"/>
        <v>0</v>
      </c>
      <c r="E2316" s="1">
        <f t="shared" si="410"/>
        <v>0</v>
      </c>
      <c r="F2316" s="1" t="str">
        <f t="shared" ca="1" si="411"/>
        <v/>
      </c>
      <c r="G2316" s="1">
        <f t="shared" ca="1" si="412"/>
        <v>0</v>
      </c>
      <c r="H2316" s="1">
        <f ca="1">IF(AND(G2315&gt;0,G2316&gt;G2315,NOT(ISERROR(MATCH(G2315,D:D,0)))),H2315+1,H2315)</f>
        <v>0</v>
      </c>
      <c r="I2316" s="1">
        <f t="shared" ca="1" si="413"/>
        <v>0</v>
      </c>
      <c r="J2316" s="7" t="str">
        <f t="shared" ca="1" si="414"/>
        <v/>
      </c>
      <c r="K2316" s="1" t="str">
        <f ca="1">IF(J2316="Linea_para_MAIL_creada_por_LuXML",IF(ISERROR(MATCH(INDIRECT(ADDRESS(ROW()-G2316,7)),D:D,0)),J2316,INDIRECT(ADDRESS(MATCH(INDIRECT(ADDRESS(ROW()-G2316,7)),D:D,0),1))),J2316)</f>
        <v/>
      </c>
      <c r="L2316" s="7">
        <f t="shared" ca="1" si="415"/>
        <v>0</v>
      </c>
      <c r="M2316" s="7" t="str">
        <f t="shared" ca="1" si="416"/>
        <v/>
      </c>
      <c r="N2316" s="7">
        <f t="shared" ca="1" si="417"/>
        <v>0</v>
      </c>
      <c r="O2316" s="9" t="str">
        <f ca="1">IF(N2316&gt;-1,INDIRECT(ADDRESS(ROW(),13)),IF(N2316&lt;N2315,CONCATENATE("&lt;page-count count=",CHAR(34),1+LARGE(N:N,1)-LARGE(N:N,2),CHAR(34),"/&gt;"),INDIRECT(ADDRESS(ROW()-1,13))))</f>
        <v/>
      </c>
      <c r="P2316" s="1">
        <f>IF(ROW()&lt;$S$4+2,IF('XML a procesar'!A2315="",P2315,IF(MID('XML a procesar'!A2315,1,1)="&lt;",P2315,P2315+1)),P2315)</f>
        <v>1</v>
      </c>
    </row>
    <row r="2317" spans="1:16" x14ac:dyDescent="0.25">
      <c r="A2317" s="1" t="str">
        <f>IF('XML a procesar'!A2316&gt;0,'XML a procesar'!A2316,"")</f>
        <v/>
      </c>
      <c r="B2317" s="7">
        <f t="shared" si="407"/>
        <v>0</v>
      </c>
      <c r="C2317" s="1">
        <f t="shared" si="408"/>
        <v>0</v>
      </c>
      <c r="D2317" s="1">
        <f t="shared" si="409"/>
        <v>0</v>
      </c>
      <c r="E2317" s="1">
        <f t="shared" si="410"/>
        <v>0</v>
      </c>
      <c r="F2317" s="1" t="str">
        <f t="shared" ca="1" si="411"/>
        <v/>
      </c>
      <c r="G2317" s="1">
        <f t="shared" ca="1" si="412"/>
        <v>0</v>
      </c>
      <c r="H2317" s="1">
        <f ca="1">IF(AND(G2316&gt;0,G2317&gt;G2316,NOT(ISERROR(MATCH(G2316,D:D,0)))),H2316+1,H2316)</f>
        <v>0</v>
      </c>
      <c r="I2317" s="1">
        <f t="shared" ca="1" si="413"/>
        <v>0</v>
      </c>
      <c r="J2317" s="7" t="str">
        <f t="shared" ca="1" si="414"/>
        <v/>
      </c>
      <c r="K2317" s="1" t="str">
        <f ca="1">IF(J2317="Linea_para_MAIL_creada_por_LuXML",IF(ISERROR(MATCH(INDIRECT(ADDRESS(ROW()-G2317,7)),D:D,0)),J2317,INDIRECT(ADDRESS(MATCH(INDIRECT(ADDRESS(ROW()-G2317,7)),D:D,0),1))),J2317)</f>
        <v/>
      </c>
      <c r="L2317" s="7">
        <f t="shared" ca="1" si="415"/>
        <v>0</v>
      </c>
      <c r="M2317" s="7" t="str">
        <f t="shared" ca="1" si="416"/>
        <v/>
      </c>
      <c r="N2317" s="7">
        <f t="shared" ca="1" si="417"/>
        <v>0</v>
      </c>
      <c r="O2317" s="9" t="str">
        <f ca="1">IF(N2317&gt;-1,INDIRECT(ADDRESS(ROW(),13)),IF(N2317&lt;N2316,CONCATENATE("&lt;page-count count=",CHAR(34),1+LARGE(N:N,1)-LARGE(N:N,2),CHAR(34),"/&gt;"),INDIRECT(ADDRESS(ROW()-1,13))))</f>
        <v/>
      </c>
      <c r="P2317" s="1">
        <f>IF(ROW()&lt;$S$4+2,IF('XML a procesar'!A2316="",P2316,IF(MID('XML a procesar'!A2316,1,1)="&lt;",P2316,P2316+1)),P2316)</f>
        <v>1</v>
      </c>
    </row>
    <row r="2318" spans="1:16" x14ac:dyDescent="0.25">
      <c r="A2318" s="1" t="str">
        <f>IF('XML a procesar'!A2317&gt;0,'XML a procesar'!A2317,"")</f>
        <v/>
      </c>
      <c r="B2318" s="7">
        <f t="shared" si="407"/>
        <v>0</v>
      </c>
      <c r="C2318" s="1">
        <f t="shared" si="408"/>
        <v>0</v>
      </c>
      <c r="D2318" s="1">
        <f t="shared" si="409"/>
        <v>0</v>
      </c>
      <c r="E2318" s="1">
        <f t="shared" si="410"/>
        <v>0</v>
      </c>
      <c r="F2318" s="1" t="str">
        <f t="shared" ca="1" si="411"/>
        <v/>
      </c>
      <c r="G2318" s="1">
        <f t="shared" ca="1" si="412"/>
        <v>0</v>
      </c>
      <c r="H2318" s="1">
        <f ca="1">IF(AND(G2317&gt;0,G2318&gt;G2317,NOT(ISERROR(MATCH(G2317,D:D,0)))),H2317+1,H2317)</f>
        <v>0</v>
      </c>
      <c r="I2318" s="1">
        <f t="shared" ca="1" si="413"/>
        <v>0</v>
      </c>
      <c r="J2318" s="7" t="str">
        <f t="shared" ca="1" si="414"/>
        <v/>
      </c>
      <c r="K2318" s="1" t="str">
        <f ca="1">IF(J2318="Linea_para_MAIL_creada_por_LuXML",IF(ISERROR(MATCH(INDIRECT(ADDRESS(ROW()-G2318,7)),D:D,0)),J2318,INDIRECT(ADDRESS(MATCH(INDIRECT(ADDRESS(ROW()-G2318,7)),D:D,0),1))),J2318)</f>
        <v/>
      </c>
      <c r="L2318" s="7">
        <f t="shared" ca="1" si="415"/>
        <v>0</v>
      </c>
      <c r="M2318" s="7" t="str">
        <f t="shared" ca="1" si="416"/>
        <v/>
      </c>
      <c r="N2318" s="7">
        <f t="shared" ca="1" si="417"/>
        <v>0</v>
      </c>
      <c r="O2318" s="9" t="str">
        <f ca="1">IF(N2318&gt;-1,INDIRECT(ADDRESS(ROW(),13)),IF(N2318&lt;N2317,CONCATENATE("&lt;page-count count=",CHAR(34),1+LARGE(N:N,1)-LARGE(N:N,2),CHAR(34),"/&gt;"),INDIRECT(ADDRESS(ROW()-1,13))))</f>
        <v/>
      </c>
      <c r="P2318" s="1">
        <f>IF(ROW()&lt;$S$4+2,IF('XML a procesar'!A2317="",P2317,IF(MID('XML a procesar'!A2317,1,1)="&lt;",P2317,P2317+1)),P2317)</f>
        <v>1</v>
      </c>
    </row>
    <row r="2319" spans="1:16" x14ac:dyDescent="0.25">
      <c r="A2319" s="1" t="str">
        <f>IF('XML a procesar'!A2318&gt;0,'XML a procesar'!A2318,"")</f>
        <v/>
      </c>
      <c r="B2319" s="7">
        <f t="shared" si="407"/>
        <v>0</v>
      </c>
      <c r="C2319" s="1">
        <f t="shared" si="408"/>
        <v>0</v>
      </c>
      <c r="D2319" s="1">
        <f t="shared" si="409"/>
        <v>0</v>
      </c>
      <c r="E2319" s="1">
        <f t="shared" si="410"/>
        <v>0</v>
      </c>
      <c r="F2319" s="1" t="str">
        <f t="shared" ca="1" si="411"/>
        <v/>
      </c>
      <c r="G2319" s="1">
        <f t="shared" ca="1" si="412"/>
        <v>0</v>
      </c>
      <c r="H2319" s="1">
        <f ca="1">IF(AND(G2318&gt;0,G2319&gt;G2318,NOT(ISERROR(MATCH(G2318,D:D,0)))),H2318+1,H2318)</f>
        <v>0</v>
      </c>
      <c r="I2319" s="1">
        <f t="shared" ca="1" si="413"/>
        <v>0</v>
      </c>
      <c r="J2319" s="7" t="str">
        <f t="shared" ca="1" si="414"/>
        <v/>
      </c>
      <c r="K2319" s="1" t="str">
        <f ca="1">IF(J2319="Linea_para_MAIL_creada_por_LuXML",IF(ISERROR(MATCH(INDIRECT(ADDRESS(ROW()-G2319,7)),D:D,0)),J2319,INDIRECT(ADDRESS(MATCH(INDIRECT(ADDRESS(ROW()-G2319,7)),D:D,0),1))),J2319)</f>
        <v/>
      </c>
      <c r="L2319" s="7">
        <f t="shared" ca="1" si="415"/>
        <v>0</v>
      </c>
      <c r="M2319" s="7" t="str">
        <f t="shared" ca="1" si="416"/>
        <v/>
      </c>
      <c r="N2319" s="7">
        <f t="shared" ca="1" si="417"/>
        <v>0</v>
      </c>
      <c r="O2319" s="9" t="str">
        <f ca="1">IF(N2319&gt;-1,INDIRECT(ADDRESS(ROW(),13)),IF(N2319&lt;N2318,CONCATENATE("&lt;page-count count=",CHAR(34),1+LARGE(N:N,1)-LARGE(N:N,2),CHAR(34),"/&gt;"),INDIRECT(ADDRESS(ROW()-1,13))))</f>
        <v/>
      </c>
      <c r="P2319" s="1">
        <f>IF(ROW()&lt;$S$4+2,IF('XML a procesar'!A2318="",P2318,IF(MID('XML a procesar'!A2318,1,1)="&lt;",P2318,P2318+1)),P2318)</f>
        <v>1</v>
      </c>
    </row>
    <row r="2320" spans="1:16" x14ac:dyDescent="0.25">
      <c r="A2320" s="1" t="str">
        <f>IF('XML a procesar'!A2319&gt;0,'XML a procesar'!A2319,"")</f>
        <v/>
      </c>
      <c r="B2320" s="7">
        <f t="shared" si="407"/>
        <v>0</v>
      </c>
      <c r="C2320" s="1">
        <f t="shared" si="408"/>
        <v>0</v>
      </c>
      <c r="D2320" s="1">
        <f t="shared" si="409"/>
        <v>0</v>
      </c>
      <c r="E2320" s="1">
        <f t="shared" si="410"/>
        <v>0</v>
      </c>
      <c r="F2320" s="1" t="str">
        <f t="shared" ca="1" si="411"/>
        <v/>
      </c>
      <c r="G2320" s="1">
        <f t="shared" ca="1" si="412"/>
        <v>0</v>
      </c>
      <c r="H2320" s="1">
        <f ca="1">IF(AND(G2319&gt;0,G2320&gt;G2319,NOT(ISERROR(MATCH(G2319,D:D,0)))),H2319+1,H2319)</f>
        <v>0</v>
      </c>
      <c r="I2320" s="1">
        <f t="shared" ca="1" si="413"/>
        <v>0</v>
      </c>
      <c r="J2320" s="7" t="str">
        <f t="shared" ca="1" si="414"/>
        <v/>
      </c>
      <c r="K2320" s="1" t="str">
        <f ca="1">IF(J2320="Linea_para_MAIL_creada_por_LuXML",IF(ISERROR(MATCH(INDIRECT(ADDRESS(ROW()-G2320,7)),D:D,0)),J2320,INDIRECT(ADDRESS(MATCH(INDIRECT(ADDRESS(ROW()-G2320,7)),D:D,0),1))),J2320)</f>
        <v/>
      </c>
      <c r="L2320" s="7">
        <f t="shared" ca="1" si="415"/>
        <v>0</v>
      </c>
      <c r="M2320" s="7" t="str">
        <f t="shared" ca="1" si="416"/>
        <v/>
      </c>
      <c r="N2320" s="7">
        <f t="shared" ca="1" si="417"/>
        <v>0</v>
      </c>
      <c r="O2320" s="9" t="str">
        <f ca="1">IF(N2320&gt;-1,INDIRECT(ADDRESS(ROW(),13)),IF(N2320&lt;N2319,CONCATENATE("&lt;page-count count=",CHAR(34),1+LARGE(N:N,1)-LARGE(N:N,2),CHAR(34),"/&gt;"),INDIRECT(ADDRESS(ROW()-1,13))))</f>
        <v/>
      </c>
      <c r="P2320" s="1">
        <f>IF(ROW()&lt;$S$4+2,IF('XML a procesar'!A2319="",P2319,IF(MID('XML a procesar'!A2319,1,1)="&lt;",P2319,P2319+1)),P2319)</f>
        <v>1</v>
      </c>
    </row>
    <row r="2321" spans="1:16" x14ac:dyDescent="0.25">
      <c r="A2321" s="1" t="str">
        <f>IF('XML a procesar'!A2320&gt;0,'XML a procesar'!A2320,"")</f>
        <v/>
      </c>
      <c r="B2321" s="7">
        <f t="shared" si="407"/>
        <v>0</v>
      </c>
      <c r="C2321" s="1">
        <f t="shared" si="408"/>
        <v>0</v>
      </c>
      <c r="D2321" s="1">
        <f t="shared" si="409"/>
        <v>0</v>
      </c>
      <c r="E2321" s="1">
        <f t="shared" si="410"/>
        <v>0</v>
      </c>
      <c r="F2321" s="1" t="str">
        <f t="shared" ca="1" si="411"/>
        <v/>
      </c>
      <c r="G2321" s="1">
        <f t="shared" ca="1" si="412"/>
        <v>0</v>
      </c>
      <c r="H2321" s="1">
        <f ca="1">IF(AND(G2320&gt;0,G2321&gt;G2320,NOT(ISERROR(MATCH(G2320,D:D,0)))),H2320+1,H2320)</f>
        <v>0</v>
      </c>
      <c r="I2321" s="1">
        <f t="shared" ca="1" si="413"/>
        <v>0</v>
      </c>
      <c r="J2321" s="7" t="str">
        <f t="shared" ca="1" si="414"/>
        <v/>
      </c>
      <c r="K2321" s="1" t="str">
        <f ca="1">IF(J2321="Linea_para_MAIL_creada_por_LuXML",IF(ISERROR(MATCH(INDIRECT(ADDRESS(ROW()-G2321,7)),D:D,0)),J2321,INDIRECT(ADDRESS(MATCH(INDIRECT(ADDRESS(ROW()-G2321,7)),D:D,0),1))),J2321)</f>
        <v/>
      </c>
      <c r="L2321" s="7">
        <f t="shared" ca="1" si="415"/>
        <v>0</v>
      </c>
      <c r="M2321" s="7" t="str">
        <f t="shared" ca="1" si="416"/>
        <v/>
      </c>
      <c r="N2321" s="7">
        <f t="shared" ca="1" si="417"/>
        <v>0</v>
      </c>
      <c r="O2321" s="9" t="str">
        <f ca="1">IF(N2321&gt;-1,INDIRECT(ADDRESS(ROW(),13)),IF(N2321&lt;N2320,CONCATENATE("&lt;page-count count=",CHAR(34),1+LARGE(N:N,1)-LARGE(N:N,2),CHAR(34),"/&gt;"),INDIRECT(ADDRESS(ROW()-1,13))))</f>
        <v/>
      </c>
      <c r="P2321" s="1">
        <f>IF(ROW()&lt;$S$4+2,IF('XML a procesar'!A2320="",P2320,IF(MID('XML a procesar'!A2320,1,1)="&lt;",P2320,P2320+1)),P2320)</f>
        <v>1</v>
      </c>
    </row>
    <row r="2322" spans="1:16" x14ac:dyDescent="0.25">
      <c r="A2322" s="1" t="str">
        <f>IF('XML a procesar'!A2321&gt;0,'XML a procesar'!A2321,"")</f>
        <v/>
      </c>
      <c r="B2322" s="7">
        <f t="shared" si="407"/>
        <v>0</v>
      </c>
      <c r="C2322" s="1">
        <f t="shared" si="408"/>
        <v>0</v>
      </c>
      <c r="D2322" s="1">
        <f t="shared" si="409"/>
        <v>0</v>
      </c>
      <c r="E2322" s="1">
        <f t="shared" si="410"/>
        <v>0</v>
      </c>
      <c r="F2322" s="1" t="str">
        <f t="shared" ca="1" si="411"/>
        <v/>
      </c>
      <c r="G2322" s="1">
        <f t="shared" ca="1" si="412"/>
        <v>0</v>
      </c>
      <c r="H2322" s="1">
        <f ca="1">IF(AND(G2321&gt;0,G2322&gt;G2321,NOT(ISERROR(MATCH(G2321,D:D,0)))),H2321+1,H2321)</f>
        <v>0</v>
      </c>
      <c r="I2322" s="1">
        <f t="shared" ca="1" si="413"/>
        <v>0</v>
      </c>
      <c r="J2322" s="7" t="str">
        <f t="shared" ca="1" si="414"/>
        <v/>
      </c>
      <c r="K2322" s="1" t="str">
        <f ca="1">IF(J2322="Linea_para_MAIL_creada_por_LuXML",IF(ISERROR(MATCH(INDIRECT(ADDRESS(ROW()-G2322,7)),D:D,0)),J2322,INDIRECT(ADDRESS(MATCH(INDIRECT(ADDRESS(ROW()-G2322,7)),D:D,0),1))),J2322)</f>
        <v/>
      </c>
      <c r="L2322" s="7">
        <f t="shared" ca="1" si="415"/>
        <v>0</v>
      </c>
      <c r="M2322" s="7" t="str">
        <f t="shared" ca="1" si="416"/>
        <v/>
      </c>
      <c r="N2322" s="7">
        <f t="shared" ca="1" si="417"/>
        <v>0</v>
      </c>
      <c r="O2322" s="9" t="str">
        <f ca="1">IF(N2322&gt;-1,INDIRECT(ADDRESS(ROW(),13)),IF(N2322&lt;N2321,CONCATENATE("&lt;page-count count=",CHAR(34),1+LARGE(N:N,1)-LARGE(N:N,2),CHAR(34),"/&gt;"),INDIRECT(ADDRESS(ROW()-1,13))))</f>
        <v/>
      </c>
      <c r="P2322" s="1">
        <f>IF(ROW()&lt;$S$4+2,IF('XML a procesar'!A2321="",P2321,IF(MID('XML a procesar'!A2321,1,1)="&lt;",P2321,P2321+1)),P2321)</f>
        <v>1</v>
      </c>
    </row>
    <row r="2323" spans="1:16" x14ac:dyDescent="0.25">
      <c r="A2323" s="1" t="str">
        <f>IF('XML a procesar'!A2322&gt;0,'XML a procesar'!A2322,"")</f>
        <v/>
      </c>
      <c r="B2323" s="7">
        <f t="shared" si="407"/>
        <v>0</v>
      </c>
      <c r="C2323" s="1">
        <f t="shared" si="408"/>
        <v>0</v>
      </c>
      <c r="D2323" s="1">
        <f t="shared" si="409"/>
        <v>0</v>
      </c>
      <c r="E2323" s="1">
        <f t="shared" si="410"/>
        <v>0</v>
      </c>
      <c r="F2323" s="1" t="str">
        <f t="shared" ca="1" si="411"/>
        <v/>
      </c>
      <c r="G2323" s="1">
        <f t="shared" ca="1" si="412"/>
        <v>0</v>
      </c>
      <c r="H2323" s="1">
        <f ca="1">IF(AND(G2322&gt;0,G2323&gt;G2322,NOT(ISERROR(MATCH(G2322,D:D,0)))),H2322+1,H2322)</f>
        <v>0</v>
      </c>
      <c r="I2323" s="1">
        <f t="shared" ca="1" si="413"/>
        <v>0</v>
      </c>
      <c r="J2323" s="7" t="str">
        <f t="shared" ca="1" si="414"/>
        <v/>
      </c>
      <c r="K2323" s="1" t="str">
        <f ca="1">IF(J2323="Linea_para_MAIL_creada_por_LuXML",IF(ISERROR(MATCH(INDIRECT(ADDRESS(ROW()-G2323,7)),D:D,0)),J2323,INDIRECT(ADDRESS(MATCH(INDIRECT(ADDRESS(ROW()-G2323,7)),D:D,0),1))),J2323)</f>
        <v/>
      </c>
      <c r="L2323" s="7">
        <f t="shared" ca="1" si="415"/>
        <v>0</v>
      </c>
      <c r="M2323" s="7" t="str">
        <f t="shared" ca="1" si="416"/>
        <v/>
      </c>
      <c r="N2323" s="7">
        <f t="shared" ca="1" si="417"/>
        <v>0</v>
      </c>
      <c r="O2323" s="9" t="str">
        <f ca="1">IF(N2323&gt;-1,INDIRECT(ADDRESS(ROW(),13)),IF(N2323&lt;N2322,CONCATENATE("&lt;page-count count=",CHAR(34),1+LARGE(N:N,1)-LARGE(N:N,2),CHAR(34),"/&gt;"),INDIRECT(ADDRESS(ROW()-1,13))))</f>
        <v/>
      </c>
      <c r="P2323" s="1">
        <f>IF(ROW()&lt;$S$4+2,IF('XML a procesar'!A2322="",P2322,IF(MID('XML a procesar'!A2322,1,1)="&lt;",P2322,P2322+1)),P2322)</f>
        <v>1</v>
      </c>
    </row>
    <row r="2324" spans="1:16" x14ac:dyDescent="0.25">
      <c r="A2324" s="1" t="str">
        <f>IF('XML a procesar'!A2323&gt;0,'XML a procesar'!A2323,"")</f>
        <v/>
      </c>
      <c r="B2324" s="7">
        <f t="shared" si="407"/>
        <v>0</v>
      </c>
      <c r="C2324" s="1">
        <f t="shared" si="408"/>
        <v>0</v>
      </c>
      <c r="D2324" s="1">
        <f t="shared" si="409"/>
        <v>0</v>
      </c>
      <c r="E2324" s="1">
        <f t="shared" si="410"/>
        <v>0</v>
      </c>
      <c r="F2324" s="1" t="str">
        <f t="shared" ca="1" si="411"/>
        <v/>
      </c>
      <c r="G2324" s="1">
        <f t="shared" ca="1" si="412"/>
        <v>0</v>
      </c>
      <c r="H2324" s="1">
        <f ca="1">IF(AND(G2323&gt;0,G2324&gt;G2323,NOT(ISERROR(MATCH(G2323,D:D,0)))),H2323+1,H2323)</f>
        <v>0</v>
      </c>
      <c r="I2324" s="1">
        <f t="shared" ca="1" si="413"/>
        <v>0</v>
      </c>
      <c r="J2324" s="7" t="str">
        <f t="shared" ca="1" si="414"/>
        <v/>
      </c>
      <c r="K2324" s="1" t="str">
        <f ca="1">IF(J2324="Linea_para_MAIL_creada_por_LuXML",IF(ISERROR(MATCH(INDIRECT(ADDRESS(ROW()-G2324,7)),D:D,0)),J2324,INDIRECT(ADDRESS(MATCH(INDIRECT(ADDRESS(ROW()-G2324,7)),D:D,0),1))),J2324)</f>
        <v/>
      </c>
      <c r="L2324" s="7">
        <f t="shared" ca="1" si="415"/>
        <v>0</v>
      </c>
      <c r="M2324" s="7" t="str">
        <f t="shared" ca="1" si="416"/>
        <v/>
      </c>
      <c r="N2324" s="7">
        <f t="shared" ca="1" si="417"/>
        <v>0</v>
      </c>
      <c r="O2324" s="9" t="str">
        <f ca="1">IF(N2324&gt;-1,INDIRECT(ADDRESS(ROW(),13)),IF(N2324&lt;N2323,CONCATENATE("&lt;page-count count=",CHAR(34),1+LARGE(N:N,1)-LARGE(N:N,2),CHAR(34),"/&gt;"),INDIRECT(ADDRESS(ROW()-1,13))))</f>
        <v/>
      </c>
      <c r="P2324" s="1">
        <f>IF(ROW()&lt;$S$4+2,IF('XML a procesar'!A2323="",P2323,IF(MID('XML a procesar'!A2323,1,1)="&lt;",P2323,P2323+1)),P2323)</f>
        <v>1</v>
      </c>
    </row>
    <row r="2325" spans="1:16" x14ac:dyDescent="0.25">
      <c r="A2325" s="1" t="str">
        <f>IF('XML a procesar'!A2324&gt;0,'XML a procesar'!A2324,"")</f>
        <v/>
      </c>
      <c r="B2325" s="7">
        <f t="shared" si="407"/>
        <v>0</v>
      </c>
      <c r="C2325" s="1">
        <f t="shared" si="408"/>
        <v>0</v>
      </c>
      <c r="D2325" s="1">
        <f t="shared" si="409"/>
        <v>0</v>
      </c>
      <c r="E2325" s="1">
        <f t="shared" si="410"/>
        <v>0</v>
      </c>
      <c r="F2325" s="1" t="str">
        <f t="shared" ca="1" si="411"/>
        <v/>
      </c>
      <c r="G2325" s="1">
        <f t="shared" ca="1" si="412"/>
        <v>0</v>
      </c>
      <c r="H2325" s="1">
        <f ca="1">IF(AND(G2324&gt;0,G2325&gt;G2324,NOT(ISERROR(MATCH(G2324,D:D,0)))),H2324+1,H2324)</f>
        <v>0</v>
      </c>
      <c r="I2325" s="1">
        <f t="shared" ca="1" si="413"/>
        <v>0</v>
      </c>
      <c r="J2325" s="7" t="str">
        <f t="shared" ca="1" si="414"/>
        <v/>
      </c>
      <c r="K2325" s="1" t="str">
        <f ca="1">IF(J2325="Linea_para_MAIL_creada_por_LuXML",IF(ISERROR(MATCH(INDIRECT(ADDRESS(ROW()-G2325,7)),D:D,0)),J2325,INDIRECT(ADDRESS(MATCH(INDIRECT(ADDRESS(ROW()-G2325,7)),D:D,0),1))),J2325)</f>
        <v/>
      </c>
      <c r="L2325" s="7">
        <f t="shared" ca="1" si="415"/>
        <v>0</v>
      </c>
      <c r="M2325" s="7" t="str">
        <f t="shared" ca="1" si="416"/>
        <v/>
      </c>
      <c r="N2325" s="7">
        <f t="shared" ca="1" si="417"/>
        <v>0</v>
      </c>
      <c r="O2325" s="9" t="str">
        <f ca="1">IF(N2325&gt;-1,INDIRECT(ADDRESS(ROW(),13)),IF(N2325&lt;N2324,CONCATENATE("&lt;page-count count=",CHAR(34),1+LARGE(N:N,1)-LARGE(N:N,2),CHAR(34),"/&gt;"),INDIRECT(ADDRESS(ROW()-1,13))))</f>
        <v/>
      </c>
      <c r="P2325" s="1">
        <f>IF(ROW()&lt;$S$4+2,IF('XML a procesar'!A2324="",P2324,IF(MID('XML a procesar'!A2324,1,1)="&lt;",P2324,P2324+1)),P2324)</f>
        <v>1</v>
      </c>
    </row>
    <row r="2326" spans="1:16" x14ac:dyDescent="0.25">
      <c r="A2326" s="1" t="str">
        <f>IF('XML a procesar'!A2325&gt;0,'XML a procesar'!A2325,"")</f>
        <v/>
      </c>
      <c r="B2326" s="7">
        <f t="shared" si="407"/>
        <v>0</v>
      </c>
      <c r="C2326" s="1">
        <f t="shared" si="408"/>
        <v>0</v>
      </c>
      <c r="D2326" s="1">
        <f t="shared" si="409"/>
        <v>0</v>
      </c>
      <c r="E2326" s="1">
        <f t="shared" si="410"/>
        <v>0</v>
      </c>
      <c r="F2326" s="1" t="str">
        <f t="shared" ca="1" si="411"/>
        <v/>
      </c>
      <c r="G2326" s="1">
        <f t="shared" ca="1" si="412"/>
        <v>0</v>
      </c>
      <c r="H2326" s="1">
        <f ca="1">IF(AND(G2325&gt;0,G2326&gt;G2325,NOT(ISERROR(MATCH(G2325,D:D,0)))),H2325+1,H2325)</f>
        <v>0</v>
      </c>
      <c r="I2326" s="1">
        <f t="shared" ca="1" si="413"/>
        <v>0</v>
      </c>
      <c r="J2326" s="7" t="str">
        <f t="shared" ca="1" si="414"/>
        <v/>
      </c>
      <c r="K2326" s="1" t="str">
        <f ca="1">IF(J2326="Linea_para_MAIL_creada_por_LuXML",IF(ISERROR(MATCH(INDIRECT(ADDRESS(ROW()-G2326,7)),D:D,0)),J2326,INDIRECT(ADDRESS(MATCH(INDIRECT(ADDRESS(ROW()-G2326,7)),D:D,0),1))),J2326)</f>
        <v/>
      </c>
      <c r="L2326" s="7">
        <f t="shared" ca="1" si="415"/>
        <v>0</v>
      </c>
      <c r="M2326" s="7" t="str">
        <f t="shared" ca="1" si="416"/>
        <v/>
      </c>
      <c r="N2326" s="7">
        <f t="shared" ca="1" si="417"/>
        <v>0</v>
      </c>
      <c r="O2326" s="9" t="str">
        <f ca="1">IF(N2326&gt;-1,INDIRECT(ADDRESS(ROW(),13)),IF(N2326&lt;N2325,CONCATENATE("&lt;page-count count=",CHAR(34),1+LARGE(N:N,1)-LARGE(N:N,2),CHAR(34),"/&gt;"),INDIRECT(ADDRESS(ROW()-1,13))))</f>
        <v/>
      </c>
      <c r="P2326" s="1">
        <f>IF(ROW()&lt;$S$4+2,IF('XML a procesar'!A2325="",P2325,IF(MID('XML a procesar'!A2325,1,1)="&lt;",P2325,P2325+1)),P2325)</f>
        <v>1</v>
      </c>
    </row>
    <row r="2327" spans="1:16" x14ac:dyDescent="0.25">
      <c r="A2327" s="1" t="str">
        <f>IF('XML a procesar'!A2326&gt;0,'XML a procesar'!A2326,"")</f>
        <v/>
      </c>
      <c r="B2327" s="7">
        <f t="shared" si="407"/>
        <v>0</v>
      </c>
      <c r="C2327" s="1">
        <f t="shared" si="408"/>
        <v>0</v>
      </c>
      <c r="D2327" s="1">
        <f t="shared" si="409"/>
        <v>0</v>
      </c>
      <c r="E2327" s="1">
        <f t="shared" si="410"/>
        <v>0</v>
      </c>
      <c r="F2327" s="1" t="str">
        <f t="shared" ca="1" si="411"/>
        <v/>
      </c>
      <c r="G2327" s="1">
        <f t="shared" ca="1" si="412"/>
        <v>0</v>
      </c>
      <c r="H2327" s="1">
        <f ca="1">IF(AND(G2326&gt;0,G2327&gt;G2326,NOT(ISERROR(MATCH(G2326,D:D,0)))),H2326+1,H2326)</f>
        <v>0</v>
      </c>
      <c r="I2327" s="1">
        <f t="shared" ca="1" si="413"/>
        <v>0</v>
      </c>
      <c r="J2327" s="7" t="str">
        <f t="shared" ca="1" si="414"/>
        <v/>
      </c>
      <c r="K2327" s="1" t="str">
        <f ca="1">IF(J2327="Linea_para_MAIL_creada_por_LuXML",IF(ISERROR(MATCH(INDIRECT(ADDRESS(ROW()-G2327,7)),D:D,0)),J2327,INDIRECT(ADDRESS(MATCH(INDIRECT(ADDRESS(ROW()-G2327,7)),D:D,0),1))),J2327)</f>
        <v/>
      </c>
      <c r="L2327" s="7">
        <f t="shared" ca="1" si="415"/>
        <v>0</v>
      </c>
      <c r="M2327" s="7" t="str">
        <f t="shared" ca="1" si="416"/>
        <v/>
      </c>
      <c r="N2327" s="7">
        <f t="shared" ca="1" si="417"/>
        <v>0</v>
      </c>
      <c r="O2327" s="9" t="str">
        <f ca="1">IF(N2327&gt;-1,INDIRECT(ADDRESS(ROW(),13)),IF(N2327&lt;N2326,CONCATENATE("&lt;page-count count=",CHAR(34),1+LARGE(N:N,1)-LARGE(N:N,2),CHAR(34),"/&gt;"),INDIRECT(ADDRESS(ROW()-1,13))))</f>
        <v/>
      </c>
      <c r="P2327" s="1">
        <f>IF(ROW()&lt;$S$4+2,IF('XML a procesar'!A2326="",P2326,IF(MID('XML a procesar'!A2326,1,1)="&lt;",P2326,P2326+1)),P2326)</f>
        <v>1</v>
      </c>
    </row>
    <row r="2328" spans="1:16" x14ac:dyDescent="0.25">
      <c r="A2328" s="1" t="str">
        <f>IF('XML a procesar'!A2327&gt;0,'XML a procesar'!A2327,"")</f>
        <v/>
      </c>
      <c r="B2328" s="7">
        <f t="shared" si="407"/>
        <v>0</v>
      </c>
      <c r="C2328" s="1">
        <f t="shared" si="408"/>
        <v>0</v>
      </c>
      <c r="D2328" s="1">
        <f t="shared" si="409"/>
        <v>0</v>
      </c>
      <c r="E2328" s="1">
        <f t="shared" si="410"/>
        <v>0</v>
      </c>
      <c r="F2328" s="1" t="str">
        <f t="shared" ca="1" si="411"/>
        <v/>
      </c>
      <c r="G2328" s="1">
        <f t="shared" ca="1" si="412"/>
        <v>0</v>
      </c>
      <c r="H2328" s="1">
        <f ca="1">IF(AND(G2327&gt;0,G2328&gt;G2327,NOT(ISERROR(MATCH(G2327,D:D,0)))),H2327+1,H2327)</f>
        <v>0</v>
      </c>
      <c r="I2328" s="1">
        <f t="shared" ca="1" si="413"/>
        <v>0</v>
      </c>
      <c r="J2328" s="7" t="str">
        <f t="shared" ca="1" si="414"/>
        <v/>
      </c>
      <c r="K2328" s="1" t="str">
        <f ca="1">IF(J2328="Linea_para_MAIL_creada_por_LuXML",IF(ISERROR(MATCH(INDIRECT(ADDRESS(ROW()-G2328,7)),D:D,0)),J2328,INDIRECT(ADDRESS(MATCH(INDIRECT(ADDRESS(ROW()-G2328,7)),D:D,0),1))),J2328)</f>
        <v/>
      </c>
      <c r="L2328" s="7">
        <f t="shared" ca="1" si="415"/>
        <v>0</v>
      </c>
      <c r="M2328" s="7" t="str">
        <f t="shared" ca="1" si="416"/>
        <v/>
      </c>
      <c r="N2328" s="7">
        <f t="shared" ca="1" si="417"/>
        <v>0</v>
      </c>
      <c r="O2328" s="9" t="str">
        <f ca="1">IF(N2328&gt;-1,INDIRECT(ADDRESS(ROW(),13)),IF(N2328&lt;N2327,CONCATENATE("&lt;page-count count=",CHAR(34),1+LARGE(N:N,1)-LARGE(N:N,2),CHAR(34),"/&gt;"),INDIRECT(ADDRESS(ROW()-1,13))))</f>
        <v/>
      </c>
      <c r="P2328" s="1">
        <f>IF(ROW()&lt;$S$4+2,IF('XML a procesar'!A2327="",P2327,IF(MID('XML a procesar'!A2327,1,1)="&lt;",P2327,P2327+1)),P2327)</f>
        <v>1</v>
      </c>
    </row>
    <row r="2329" spans="1:16" x14ac:dyDescent="0.25">
      <c r="A2329" s="1" t="str">
        <f>IF('XML a procesar'!A2328&gt;0,'XML a procesar'!A2328,"")</f>
        <v/>
      </c>
      <c r="B2329" s="7">
        <f t="shared" si="407"/>
        <v>0</v>
      </c>
      <c r="C2329" s="1">
        <f t="shared" si="408"/>
        <v>0</v>
      </c>
      <c r="D2329" s="1">
        <f t="shared" si="409"/>
        <v>0</v>
      </c>
      <c r="E2329" s="1">
        <f t="shared" si="410"/>
        <v>0</v>
      </c>
      <c r="F2329" s="1" t="str">
        <f t="shared" ca="1" si="411"/>
        <v/>
      </c>
      <c r="G2329" s="1">
        <f t="shared" ca="1" si="412"/>
        <v>0</v>
      </c>
      <c r="H2329" s="1">
        <f ca="1">IF(AND(G2328&gt;0,G2329&gt;G2328,NOT(ISERROR(MATCH(G2328,D:D,0)))),H2328+1,H2328)</f>
        <v>0</v>
      </c>
      <c r="I2329" s="1">
        <f t="shared" ca="1" si="413"/>
        <v>0</v>
      </c>
      <c r="J2329" s="7" t="str">
        <f t="shared" ca="1" si="414"/>
        <v/>
      </c>
      <c r="K2329" s="1" t="str">
        <f ca="1">IF(J2329="Linea_para_MAIL_creada_por_LuXML",IF(ISERROR(MATCH(INDIRECT(ADDRESS(ROW()-G2329,7)),D:D,0)),J2329,INDIRECT(ADDRESS(MATCH(INDIRECT(ADDRESS(ROW()-G2329,7)),D:D,0),1))),J2329)</f>
        <v/>
      </c>
      <c r="L2329" s="7">
        <f t="shared" ca="1" si="415"/>
        <v>0</v>
      </c>
      <c r="M2329" s="7" t="str">
        <f t="shared" ca="1" si="416"/>
        <v/>
      </c>
      <c r="N2329" s="7">
        <f t="shared" ca="1" si="417"/>
        <v>0</v>
      </c>
      <c r="O2329" s="9" t="str">
        <f ca="1">IF(N2329&gt;-1,INDIRECT(ADDRESS(ROW(),13)),IF(N2329&lt;N2328,CONCATENATE("&lt;page-count count=",CHAR(34),1+LARGE(N:N,1)-LARGE(N:N,2),CHAR(34),"/&gt;"),INDIRECT(ADDRESS(ROW()-1,13))))</f>
        <v/>
      </c>
      <c r="P2329" s="1">
        <f>IF(ROW()&lt;$S$4+2,IF('XML a procesar'!A2328="",P2328,IF(MID('XML a procesar'!A2328,1,1)="&lt;",P2328,P2328+1)),P2328)</f>
        <v>1</v>
      </c>
    </row>
    <row r="2330" spans="1:16" x14ac:dyDescent="0.25">
      <c r="A2330" s="1" t="str">
        <f>IF('XML a procesar'!A2329&gt;0,'XML a procesar'!A2329,"")</f>
        <v/>
      </c>
      <c r="B2330" s="7">
        <f t="shared" si="407"/>
        <v>0</v>
      </c>
      <c r="C2330" s="1">
        <f t="shared" si="408"/>
        <v>0</v>
      </c>
      <c r="D2330" s="1">
        <f t="shared" si="409"/>
        <v>0</v>
      </c>
      <c r="E2330" s="1">
        <f t="shared" si="410"/>
        <v>0</v>
      </c>
      <c r="F2330" s="1" t="str">
        <f t="shared" ca="1" si="411"/>
        <v/>
      </c>
      <c r="G2330" s="1">
        <f t="shared" ca="1" si="412"/>
        <v>0</v>
      </c>
      <c r="H2330" s="1">
        <f ca="1">IF(AND(G2329&gt;0,G2330&gt;G2329,NOT(ISERROR(MATCH(G2329,D:D,0)))),H2329+1,H2329)</f>
        <v>0</v>
      </c>
      <c r="I2330" s="1">
        <f t="shared" ca="1" si="413"/>
        <v>0</v>
      </c>
      <c r="J2330" s="7" t="str">
        <f t="shared" ca="1" si="414"/>
        <v/>
      </c>
      <c r="K2330" s="1" t="str">
        <f ca="1">IF(J2330="Linea_para_MAIL_creada_por_LuXML",IF(ISERROR(MATCH(INDIRECT(ADDRESS(ROW()-G2330,7)),D:D,0)),J2330,INDIRECT(ADDRESS(MATCH(INDIRECT(ADDRESS(ROW()-G2330,7)),D:D,0),1))),J2330)</f>
        <v/>
      </c>
      <c r="L2330" s="7">
        <f t="shared" ca="1" si="415"/>
        <v>0</v>
      </c>
      <c r="M2330" s="7" t="str">
        <f t="shared" ca="1" si="416"/>
        <v/>
      </c>
      <c r="N2330" s="7">
        <f t="shared" ca="1" si="417"/>
        <v>0</v>
      </c>
      <c r="O2330" s="9" t="str">
        <f ca="1">IF(N2330&gt;-1,INDIRECT(ADDRESS(ROW(),13)),IF(N2330&lt;N2329,CONCATENATE("&lt;page-count count=",CHAR(34),1+LARGE(N:N,1)-LARGE(N:N,2),CHAR(34),"/&gt;"),INDIRECT(ADDRESS(ROW()-1,13))))</f>
        <v/>
      </c>
      <c r="P2330" s="1">
        <f>IF(ROW()&lt;$S$4+2,IF('XML a procesar'!A2329="",P2329,IF(MID('XML a procesar'!A2329,1,1)="&lt;",P2329,P2329+1)),P2329)</f>
        <v>1</v>
      </c>
    </row>
    <row r="2331" spans="1:16" x14ac:dyDescent="0.25">
      <c r="A2331" s="1" t="str">
        <f>IF('XML a procesar'!A2330&gt;0,'XML a procesar'!A2330,"")</f>
        <v/>
      </c>
      <c r="B2331" s="7">
        <f t="shared" si="407"/>
        <v>0</v>
      </c>
      <c r="C2331" s="1">
        <f t="shared" si="408"/>
        <v>0</v>
      </c>
      <c r="D2331" s="1">
        <f t="shared" si="409"/>
        <v>0</v>
      </c>
      <c r="E2331" s="1">
        <f t="shared" si="410"/>
        <v>0</v>
      </c>
      <c r="F2331" s="1" t="str">
        <f t="shared" ca="1" si="411"/>
        <v/>
      </c>
      <c r="G2331" s="1">
        <f t="shared" ca="1" si="412"/>
        <v>0</v>
      </c>
      <c r="H2331" s="1">
        <f ca="1">IF(AND(G2330&gt;0,G2331&gt;G2330,NOT(ISERROR(MATCH(G2330,D:D,0)))),H2330+1,H2330)</f>
        <v>0</v>
      </c>
      <c r="I2331" s="1">
        <f t="shared" ca="1" si="413"/>
        <v>0</v>
      </c>
      <c r="J2331" s="7" t="str">
        <f t="shared" ca="1" si="414"/>
        <v/>
      </c>
      <c r="K2331" s="1" t="str">
        <f ca="1">IF(J2331="Linea_para_MAIL_creada_por_LuXML",IF(ISERROR(MATCH(INDIRECT(ADDRESS(ROW()-G2331,7)),D:D,0)),J2331,INDIRECT(ADDRESS(MATCH(INDIRECT(ADDRESS(ROW()-G2331,7)),D:D,0),1))),J2331)</f>
        <v/>
      </c>
      <c r="L2331" s="7">
        <f t="shared" ca="1" si="415"/>
        <v>0</v>
      </c>
      <c r="M2331" s="7" t="str">
        <f t="shared" ca="1" si="416"/>
        <v/>
      </c>
      <c r="N2331" s="7">
        <f t="shared" ca="1" si="417"/>
        <v>0</v>
      </c>
      <c r="O2331" s="9" t="str">
        <f ca="1">IF(N2331&gt;-1,INDIRECT(ADDRESS(ROW(),13)),IF(N2331&lt;N2330,CONCATENATE("&lt;page-count count=",CHAR(34),1+LARGE(N:N,1)-LARGE(N:N,2),CHAR(34),"/&gt;"),INDIRECT(ADDRESS(ROW()-1,13))))</f>
        <v/>
      </c>
      <c r="P2331" s="1">
        <f>IF(ROW()&lt;$S$4+2,IF('XML a procesar'!A2330="",P2330,IF(MID('XML a procesar'!A2330,1,1)="&lt;",P2330,P2330+1)),P2330)</f>
        <v>1</v>
      </c>
    </row>
    <row r="2332" spans="1:16" x14ac:dyDescent="0.25">
      <c r="A2332" s="1" t="str">
        <f>IF('XML a procesar'!A2331&gt;0,'XML a procesar'!A2331,"")</f>
        <v/>
      </c>
      <c r="B2332" s="7">
        <f t="shared" si="407"/>
        <v>0</v>
      </c>
      <c r="C2332" s="1">
        <f t="shared" si="408"/>
        <v>0</v>
      </c>
      <c r="D2332" s="1">
        <f t="shared" si="409"/>
        <v>0</v>
      </c>
      <c r="E2332" s="1">
        <f t="shared" si="410"/>
        <v>0</v>
      </c>
      <c r="F2332" s="1" t="str">
        <f t="shared" ca="1" si="411"/>
        <v/>
      </c>
      <c r="G2332" s="1">
        <f t="shared" ca="1" si="412"/>
        <v>0</v>
      </c>
      <c r="H2332" s="1">
        <f ca="1">IF(AND(G2331&gt;0,G2332&gt;G2331,NOT(ISERROR(MATCH(G2331,D:D,0)))),H2331+1,H2331)</f>
        <v>0</v>
      </c>
      <c r="I2332" s="1">
        <f t="shared" ca="1" si="413"/>
        <v>0</v>
      </c>
      <c r="J2332" s="7" t="str">
        <f t="shared" ca="1" si="414"/>
        <v/>
      </c>
      <c r="K2332" s="1" t="str">
        <f ca="1">IF(J2332="Linea_para_MAIL_creada_por_LuXML",IF(ISERROR(MATCH(INDIRECT(ADDRESS(ROW()-G2332,7)),D:D,0)),J2332,INDIRECT(ADDRESS(MATCH(INDIRECT(ADDRESS(ROW()-G2332,7)),D:D,0),1))),J2332)</f>
        <v/>
      </c>
      <c r="L2332" s="7">
        <f t="shared" ca="1" si="415"/>
        <v>0</v>
      </c>
      <c r="M2332" s="7" t="str">
        <f t="shared" ca="1" si="416"/>
        <v/>
      </c>
      <c r="N2332" s="7">
        <f t="shared" ca="1" si="417"/>
        <v>0</v>
      </c>
      <c r="O2332" s="9" t="str">
        <f ca="1">IF(N2332&gt;-1,INDIRECT(ADDRESS(ROW(),13)),IF(N2332&lt;N2331,CONCATENATE("&lt;page-count count=",CHAR(34),1+LARGE(N:N,1)-LARGE(N:N,2),CHAR(34),"/&gt;"),INDIRECT(ADDRESS(ROW()-1,13))))</f>
        <v/>
      </c>
      <c r="P2332" s="1">
        <f>IF(ROW()&lt;$S$4+2,IF('XML a procesar'!A2331="",P2331,IF(MID('XML a procesar'!A2331,1,1)="&lt;",P2331,P2331+1)),P2331)</f>
        <v>1</v>
      </c>
    </row>
    <row r="2333" spans="1:16" x14ac:dyDescent="0.25">
      <c r="A2333" s="1" t="str">
        <f>IF('XML a procesar'!A2332&gt;0,'XML a procesar'!A2332,"")</f>
        <v/>
      </c>
      <c r="B2333" s="7">
        <f t="shared" si="407"/>
        <v>0</v>
      </c>
      <c r="C2333" s="1">
        <f t="shared" si="408"/>
        <v>0</v>
      </c>
      <c r="D2333" s="1">
        <f t="shared" si="409"/>
        <v>0</v>
      </c>
      <c r="E2333" s="1">
        <f t="shared" si="410"/>
        <v>0</v>
      </c>
      <c r="F2333" s="1" t="str">
        <f t="shared" ca="1" si="411"/>
        <v/>
      </c>
      <c r="G2333" s="1">
        <f t="shared" ca="1" si="412"/>
        <v>0</v>
      </c>
      <c r="H2333" s="1">
        <f ca="1">IF(AND(G2332&gt;0,G2333&gt;G2332,NOT(ISERROR(MATCH(G2332,D:D,0)))),H2332+1,H2332)</f>
        <v>0</v>
      </c>
      <c r="I2333" s="1">
        <f t="shared" ca="1" si="413"/>
        <v>0</v>
      </c>
      <c r="J2333" s="7" t="str">
        <f t="shared" ca="1" si="414"/>
        <v/>
      </c>
      <c r="K2333" s="1" t="str">
        <f ca="1">IF(J2333="Linea_para_MAIL_creada_por_LuXML",IF(ISERROR(MATCH(INDIRECT(ADDRESS(ROW()-G2333,7)),D:D,0)),J2333,INDIRECT(ADDRESS(MATCH(INDIRECT(ADDRESS(ROW()-G2333,7)),D:D,0),1))),J2333)</f>
        <v/>
      </c>
      <c r="L2333" s="7">
        <f t="shared" ca="1" si="415"/>
        <v>0</v>
      </c>
      <c r="M2333" s="7" t="str">
        <f t="shared" ca="1" si="416"/>
        <v/>
      </c>
      <c r="N2333" s="7">
        <f t="shared" ca="1" si="417"/>
        <v>0</v>
      </c>
      <c r="O2333" s="9" t="str">
        <f ca="1">IF(N2333&gt;-1,INDIRECT(ADDRESS(ROW(),13)),IF(N2333&lt;N2332,CONCATENATE("&lt;page-count count=",CHAR(34),1+LARGE(N:N,1)-LARGE(N:N,2),CHAR(34),"/&gt;"),INDIRECT(ADDRESS(ROW()-1,13))))</f>
        <v/>
      </c>
      <c r="P2333" s="1">
        <f>IF(ROW()&lt;$S$4+2,IF('XML a procesar'!A2332="",P2332,IF(MID('XML a procesar'!A2332,1,1)="&lt;",P2332,P2332+1)),P2332)</f>
        <v>1</v>
      </c>
    </row>
    <row r="2334" spans="1:16" x14ac:dyDescent="0.25">
      <c r="A2334" s="1" t="str">
        <f>IF('XML a procesar'!A2333&gt;0,'XML a procesar'!A2333,"")</f>
        <v/>
      </c>
      <c r="B2334" s="7">
        <f t="shared" si="407"/>
        <v>0</v>
      </c>
      <c r="C2334" s="1">
        <f t="shared" si="408"/>
        <v>0</v>
      </c>
      <c r="D2334" s="1">
        <f t="shared" si="409"/>
        <v>0</v>
      </c>
      <c r="E2334" s="1">
        <f t="shared" si="410"/>
        <v>0</v>
      </c>
      <c r="F2334" s="1" t="str">
        <f t="shared" ca="1" si="411"/>
        <v/>
      </c>
      <c r="G2334" s="1">
        <f t="shared" ca="1" si="412"/>
        <v>0</v>
      </c>
      <c r="H2334" s="1">
        <f ca="1">IF(AND(G2333&gt;0,G2334&gt;G2333,NOT(ISERROR(MATCH(G2333,D:D,0)))),H2333+1,H2333)</f>
        <v>0</v>
      </c>
      <c r="I2334" s="1">
        <f t="shared" ca="1" si="413"/>
        <v>0</v>
      </c>
      <c r="J2334" s="7" t="str">
        <f t="shared" ca="1" si="414"/>
        <v/>
      </c>
      <c r="K2334" s="1" t="str">
        <f ca="1">IF(J2334="Linea_para_MAIL_creada_por_LuXML",IF(ISERROR(MATCH(INDIRECT(ADDRESS(ROW()-G2334,7)),D:D,0)),J2334,INDIRECT(ADDRESS(MATCH(INDIRECT(ADDRESS(ROW()-G2334,7)),D:D,0),1))),J2334)</f>
        <v/>
      </c>
      <c r="L2334" s="7">
        <f t="shared" ca="1" si="415"/>
        <v>0</v>
      </c>
      <c r="M2334" s="7" t="str">
        <f t="shared" ca="1" si="416"/>
        <v/>
      </c>
      <c r="N2334" s="7">
        <f t="shared" ca="1" si="417"/>
        <v>0</v>
      </c>
      <c r="O2334" s="9" t="str">
        <f ca="1">IF(N2334&gt;-1,INDIRECT(ADDRESS(ROW(),13)),IF(N2334&lt;N2333,CONCATENATE("&lt;page-count count=",CHAR(34),1+LARGE(N:N,1)-LARGE(N:N,2),CHAR(34),"/&gt;"),INDIRECT(ADDRESS(ROW()-1,13))))</f>
        <v/>
      </c>
      <c r="P2334" s="1">
        <f>IF(ROW()&lt;$S$4+2,IF('XML a procesar'!A2333="",P2333,IF(MID('XML a procesar'!A2333,1,1)="&lt;",P2333,P2333+1)),P2333)</f>
        <v>1</v>
      </c>
    </row>
    <row r="2335" spans="1:16" x14ac:dyDescent="0.25">
      <c r="A2335" s="1" t="str">
        <f>IF('XML a procesar'!A2334&gt;0,'XML a procesar'!A2334,"")</f>
        <v/>
      </c>
      <c r="B2335" s="7">
        <f t="shared" si="407"/>
        <v>0</v>
      </c>
      <c r="C2335" s="1">
        <f t="shared" si="408"/>
        <v>0</v>
      </c>
      <c r="D2335" s="1">
        <f t="shared" si="409"/>
        <v>0</v>
      </c>
      <c r="E2335" s="1">
        <f t="shared" si="410"/>
        <v>0</v>
      </c>
      <c r="F2335" s="1" t="str">
        <f t="shared" ca="1" si="411"/>
        <v/>
      </c>
      <c r="G2335" s="1">
        <f t="shared" ca="1" si="412"/>
        <v>0</v>
      </c>
      <c r="H2335" s="1">
        <f ca="1">IF(AND(G2334&gt;0,G2335&gt;G2334,NOT(ISERROR(MATCH(G2334,D:D,0)))),H2334+1,H2334)</f>
        <v>0</v>
      </c>
      <c r="I2335" s="1">
        <f t="shared" ca="1" si="413"/>
        <v>0</v>
      </c>
      <c r="J2335" s="7" t="str">
        <f t="shared" ca="1" si="414"/>
        <v/>
      </c>
      <c r="K2335" s="1" t="str">
        <f ca="1">IF(J2335="Linea_para_MAIL_creada_por_LuXML",IF(ISERROR(MATCH(INDIRECT(ADDRESS(ROW()-G2335,7)),D:D,0)),J2335,INDIRECT(ADDRESS(MATCH(INDIRECT(ADDRESS(ROW()-G2335,7)),D:D,0),1))),J2335)</f>
        <v/>
      </c>
      <c r="L2335" s="7">
        <f t="shared" ca="1" si="415"/>
        <v>0</v>
      </c>
      <c r="M2335" s="7" t="str">
        <f t="shared" ca="1" si="416"/>
        <v/>
      </c>
      <c r="N2335" s="7">
        <f t="shared" ca="1" si="417"/>
        <v>0</v>
      </c>
      <c r="O2335" s="9" t="str">
        <f ca="1">IF(N2335&gt;-1,INDIRECT(ADDRESS(ROW(),13)),IF(N2335&lt;N2334,CONCATENATE("&lt;page-count count=",CHAR(34),1+LARGE(N:N,1)-LARGE(N:N,2),CHAR(34),"/&gt;"),INDIRECT(ADDRESS(ROW()-1,13))))</f>
        <v/>
      </c>
      <c r="P2335" s="1">
        <f>IF(ROW()&lt;$S$4+2,IF('XML a procesar'!A2334="",P2334,IF(MID('XML a procesar'!A2334,1,1)="&lt;",P2334,P2334+1)),P2334)</f>
        <v>1</v>
      </c>
    </row>
    <row r="2336" spans="1:16" x14ac:dyDescent="0.25">
      <c r="A2336" s="1" t="str">
        <f>IF('XML a procesar'!A2335&gt;0,'XML a procesar'!A2335,"")</f>
        <v/>
      </c>
      <c r="B2336" s="7">
        <f t="shared" si="407"/>
        <v>0</v>
      </c>
      <c r="C2336" s="1">
        <f t="shared" si="408"/>
        <v>0</v>
      </c>
      <c r="D2336" s="1">
        <f t="shared" si="409"/>
        <v>0</v>
      </c>
      <c r="E2336" s="1">
        <f t="shared" si="410"/>
        <v>0</v>
      </c>
      <c r="F2336" s="1" t="str">
        <f t="shared" ca="1" si="411"/>
        <v/>
      </c>
      <c r="G2336" s="1">
        <f t="shared" ca="1" si="412"/>
        <v>0</v>
      </c>
      <c r="H2336" s="1">
        <f ca="1">IF(AND(G2335&gt;0,G2336&gt;G2335,NOT(ISERROR(MATCH(G2335,D:D,0)))),H2335+1,H2335)</f>
        <v>0</v>
      </c>
      <c r="I2336" s="1">
        <f t="shared" ca="1" si="413"/>
        <v>0</v>
      </c>
      <c r="J2336" s="7" t="str">
        <f t="shared" ca="1" si="414"/>
        <v/>
      </c>
      <c r="K2336" s="1" t="str">
        <f ca="1">IF(J2336="Linea_para_MAIL_creada_por_LuXML",IF(ISERROR(MATCH(INDIRECT(ADDRESS(ROW()-G2336,7)),D:D,0)),J2336,INDIRECT(ADDRESS(MATCH(INDIRECT(ADDRESS(ROW()-G2336,7)),D:D,0),1))),J2336)</f>
        <v/>
      </c>
      <c r="L2336" s="7">
        <f t="shared" ca="1" si="415"/>
        <v>0</v>
      </c>
      <c r="M2336" s="7" t="str">
        <f t="shared" ca="1" si="416"/>
        <v/>
      </c>
      <c r="N2336" s="7">
        <f t="shared" ca="1" si="417"/>
        <v>0</v>
      </c>
      <c r="O2336" s="9" t="str">
        <f ca="1">IF(N2336&gt;-1,INDIRECT(ADDRESS(ROW(),13)),IF(N2336&lt;N2335,CONCATENATE("&lt;page-count count=",CHAR(34),1+LARGE(N:N,1)-LARGE(N:N,2),CHAR(34),"/&gt;"),INDIRECT(ADDRESS(ROW()-1,13))))</f>
        <v/>
      </c>
      <c r="P2336" s="1">
        <f>IF(ROW()&lt;$S$4+2,IF('XML a procesar'!A2335="",P2335,IF(MID('XML a procesar'!A2335,1,1)="&lt;",P2335,P2335+1)),P2335)</f>
        <v>1</v>
      </c>
    </row>
    <row r="2337" spans="1:16" x14ac:dyDescent="0.25">
      <c r="A2337" s="1" t="str">
        <f>IF('XML a procesar'!A2336&gt;0,'XML a procesar'!A2336,"")</f>
        <v/>
      </c>
      <c r="B2337" s="7">
        <f t="shared" si="407"/>
        <v>0</v>
      </c>
      <c r="C2337" s="1">
        <f t="shared" si="408"/>
        <v>0</v>
      </c>
      <c r="D2337" s="1">
        <f t="shared" si="409"/>
        <v>0</v>
      </c>
      <c r="E2337" s="1">
        <f t="shared" si="410"/>
        <v>0</v>
      </c>
      <c r="F2337" s="1" t="str">
        <f t="shared" ca="1" si="411"/>
        <v/>
      </c>
      <c r="G2337" s="1">
        <f t="shared" ca="1" si="412"/>
        <v>0</v>
      </c>
      <c r="H2337" s="1">
        <f ca="1">IF(AND(G2336&gt;0,G2337&gt;G2336,NOT(ISERROR(MATCH(G2336,D:D,0)))),H2336+1,H2336)</f>
        <v>0</v>
      </c>
      <c r="I2337" s="1">
        <f t="shared" ca="1" si="413"/>
        <v>0</v>
      </c>
      <c r="J2337" s="7" t="str">
        <f t="shared" ca="1" si="414"/>
        <v/>
      </c>
      <c r="K2337" s="1" t="str">
        <f ca="1">IF(J2337="Linea_para_MAIL_creada_por_LuXML",IF(ISERROR(MATCH(INDIRECT(ADDRESS(ROW()-G2337,7)),D:D,0)),J2337,INDIRECT(ADDRESS(MATCH(INDIRECT(ADDRESS(ROW()-G2337,7)),D:D,0),1))),J2337)</f>
        <v/>
      </c>
      <c r="L2337" s="7">
        <f t="shared" ca="1" si="415"/>
        <v>0</v>
      </c>
      <c r="M2337" s="7" t="str">
        <f t="shared" ca="1" si="416"/>
        <v/>
      </c>
      <c r="N2337" s="7">
        <f t="shared" ca="1" si="417"/>
        <v>0</v>
      </c>
      <c r="O2337" s="9" t="str">
        <f ca="1">IF(N2337&gt;-1,INDIRECT(ADDRESS(ROW(),13)),IF(N2337&lt;N2336,CONCATENATE("&lt;page-count count=",CHAR(34),1+LARGE(N:N,1)-LARGE(N:N,2),CHAR(34),"/&gt;"),INDIRECT(ADDRESS(ROW()-1,13))))</f>
        <v/>
      </c>
      <c r="P2337" s="1">
        <f>IF(ROW()&lt;$S$4+2,IF('XML a procesar'!A2336="",P2336,IF(MID('XML a procesar'!A2336,1,1)="&lt;",P2336,P2336+1)),P2336)</f>
        <v>1</v>
      </c>
    </row>
    <row r="2338" spans="1:16" x14ac:dyDescent="0.25">
      <c r="A2338" s="1" t="str">
        <f>IF('XML a procesar'!A2337&gt;0,'XML a procesar'!A2337,"")</f>
        <v/>
      </c>
      <c r="B2338" s="7">
        <f t="shared" si="407"/>
        <v>0</v>
      </c>
      <c r="C2338" s="1">
        <f t="shared" si="408"/>
        <v>0</v>
      </c>
      <c r="D2338" s="1">
        <f t="shared" si="409"/>
        <v>0</v>
      </c>
      <c r="E2338" s="1">
        <f t="shared" si="410"/>
        <v>0</v>
      </c>
      <c r="F2338" s="1" t="str">
        <f t="shared" ca="1" si="411"/>
        <v/>
      </c>
      <c r="G2338" s="1">
        <f t="shared" ca="1" si="412"/>
        <v>0</v>
      </c>
      <c r="H2338" s="1">
        <f ca="1">IF(AND(G2337&gt;0,G2338&gt;G2337,NOT(ISERROR(MATCH(G2337,D:D,0)))),H2337+1,H2337)</f>
        <v>0</v>
      </c>
      <c r="I2338" s="1">
        <f t="shared" ca="1" si="413"/>
        <v>0</v>
      </c>
      <c r="J2338" s="7" t="str">
        <f t="shared" ca="1" si="414"/>
        <v/>
      </c>
      <c r="K2338" s="1" t="str">
        <f ca="1">IF(J2338="Linea_para_MAIL_creada_por_LuXML",IF(ISERROR(MATCH(INDIRECT(ADDRESS(ROW()-G2338,7)),D:D,0)),J2338,INDIRECT(ADDRESS(MATCH(INDIRECT(ADDRESS(ROW()-G2338,7)),D:D,0),1))),J2338)</f>
        <v/>
      </c>
      <c r="L2338" s="7">
        <f t="shared" ca="1" si="415"/>
        <v>0</v>
      </c>
      <c r="M2338" s="7" t="str">
        <f t="shared" ca="1" si="416"/>
        <v/>
      </c>
      <c r="N2338" s="7">
        <f t="shared" ca="1" si="417"/>
        <v>0</v>
      </c>
      <c r="O2338" s="9" t="str">
        <f ca="1">IF(N2338&gt;-1,INDIRECT(ADDRESS(ROW(),13)),IF(N2338&lt;N2337,CONCATENATE("&lt;page-count count=",CHAR(34),1+LARGE(N:N,1)-LARGE(N:N,2),CHAR(34),"/&gt;"),INDIRECT(ADDRESS(ROW()-1,13))))</f>
        <v/>
      </c>
      <c r="P2338" s="1">
        <f>IF(ROW()&lt;$S$4+2,IF('XML a procesar'!A2337="",P2337,IF(MID('XML a procesar'!A2337,1,1)="&lt;",P2337,P2337+1)),P2337)</f>
        <v>1</v>
      </c>
    </row>
    <row r="2339" spans="1:16" x14ac:dyDescent="0.25">
      <c r="A2339" s="1" t="str">
        <f>IF('XML a procesar'!A2338&gt;0,'XML a procesar'!A2338,"")</f>
        <v/>
      </c>
      <c r="B2339" s="7">
        <f t="shared" si="407"/>
        <v>0</v>
      </c>
      <c r="C2339" s="1">
        <f t="shared" si="408"/>
        <v>0</v>
      </c>
      <c r="D2339" s="1">
        <f t="shared" si="409"/>
        <v>0</v>
      </c>
      <c r="E2339" s="1">
        <f t="shared" si="410"/>
        <v>0</v>
      </c>
      <c r="F2339" s="1" t="str">
        <f t="shared" ca="1" si="411"/>
        <v/>
      </c>
      <c r="G2339" s="1">
        <f t="shared" ca="1" si="412"/>
        <v>0</v>
      </c>
      <c r="H2339" s="1">
        <f ca="1">IF(AND(G2338&gt;0,G2339&gt;G2338,NOT(ISERROR(MATCH(G2338,D:D,0)))),H2338+1,H2338)</f>
        <v>0</v>
      </c>
      <c r="I2339" s="1">
        <f t="shared" ca="1" si="413"/>
        <v>0</v>
      </c>
      <c r="J2339" s="7" t="str">
        <f t="shared" ca="1" si="414"/>
        <v/>
      </c>
      <c r="K2339" s="1" t="str">
        <f ca="1">IF(J2339="Linea_para_MAIL_creada_por_LuXML",IF(ISERROR(MATCH(INDIRECT(ADDRESS(ROW()-G2339,7)),D:D,0)),J2339,INDIRECT(ADDRESS(MATCH(INDIRECT(ADDRESS(ROW()-G2339,7)),D:D,0),1))),J2339)</f>
        <v/>
      </c>
      <c r="L2339" s="7">
        <f t="shared" ca="1" si="415"/>
        <v>0</v>
      </c>
      <c r="M2339" s="7" t="str">
        <f t="shared" ca="1" si="416"/>
        <v/>
      </c>
      <c r="N2339" s="7">
        <f t="shared" ca="1" si="417"/>
        <v>0</v>
      </c>
      <c r="O2339" s="9" t="str">
        <f ca="1">IF(N2339&gt;-1,INDIRECT(ADDRESS(ROW(),13)),IF(N2339&lt;N2338,CONCATENATE("&lt;page-count count=",CHAR(34),1+LARGE(N:N,1)-LARGE(N:N,2),CHAR(34),"/&gt;"),INDIRECT(ADDRESS(ROW()-1,13))))</f>
        <v/>
      </c>
      <c r="P2339" s="1">
        <f>IF(ROW()&lt;$S$4+2,IF('XML a procesar'!A2338="",P2338,IF(MID('XML a procesar'!A2338,1,1)="&lt;",P2338,P2338+1)),P2338)</f>
        <v>1</v>
      </c>
    </row>
    <row r="2340" spans="1:16" x14ac:dyDescent="0.25">
      <c r="A2340" s="1" t="str">
        <f>IF('XML a procesar'!A2339&gt;0,'XML a procesar'!A2339,"")</f>
        <v/>
      </c>
      <c r="B2340" s="7">
        <f t="shared" si="407"/>
        <v>0</v>
      </c>
      <c r="C2340" s="1">
        <f t="shared" si="408"/>
        <v>0</v>
      </c>
      <c r="D2340" s="1">
        <f t="shared" si="409"/>
        <v>0</v>
      </c>
      <c r="E2340" s="1">
        <f t="shared" si="410"/>
        <v>0</v>
      </c>
      <c r="F2340" s="1" t="str">
        <f t="shared" ca="1" si="411"/>
        <v/>
      </c>
      <c r="G2340" s="1">
        <f t="shared" ca="1" si="412"/>
        <v>0</v>
      </c>
      <c r="H2340" s="1">
        <f ca="1">IF(AND(G2339&gt;0,G2340&gt;G2339,NOT(ISERROR(MATCH(G2339,D:D,0)))),H2339+1,H2339)</f>
        <v>0</v>
      </c>
      <c r="I2340" s="1">
        <f t="shared" ca="1" si="413"/>
        <v>0</v>
      </c>
      <c r="J2340" s="7" t="str">
        <f t="shared" ca="1" si="414"/>
        <v/>
      </c>
      <c r="K2340" s="1" t="str">
        <f ca="1">IF(J2340="Linea_para_MAIL_creada_por_LuXML",IF(ISERROR(MATCH(INDIRECT(ADDRESS(ROW()-G2340,7)),D:D,0)),J2340,INDIRECT(ADDRESS(MATCH(INDIRECT(ADDRESS(ROW()-G2340,7)),D:D,0),1))),J2340)</f>
        <v/>
      </c>
      <c r="L2340" s="7">
        <f t="shared" ca="1" si="415"/>
        <v>0</v>
      </c>
      <c r="M2340" s="7" t="str">
        <f t="shared" ca="1" si="416"/>
        <v/>
      </c>
      <c r="N2340" s="7">
        <f t="shared" ca="1" si="417"/>
        <v>0</v>
      </c>
      <c r="O2340" s="9" t="str">
        <f ca="1">IF(N2340&gt;-1,INDIRECT(ADDRESS(ROW(),13)),IF(N2340&lt;N2339,CONCATENATE("&lt;page-count count=",CHAR(34),1+LARGE(N:N,1)-LARGE(N:N,2),CHAR(34),"/&gt;"),INDIRECT(ADDRESS(ROW()-1,13))))</f>
        <v/>
      </c>
      <c r="P2340" s="1">
        <f>IF(ROW()&lt;$S$4+2,IF('XML a procesar'!A2339="",P2339,IF(MID('XML a procesar'!A2339,1,1)="&lt;",P2339,P2339+1)),P2339)</f>
        <v>1</v>
      </c>
    </row>
    <row r="2341" spans="1:16" x14ac:dyDescent="0.25">
      <c r="A2341" s="1" t="str">
        <f>IF('XML a procesar'!A2340&gt;0,'XML a procesar'!A2340,"")</f>
        <v/>
      </c>
      <c r="B2341" s="7">
        <f t="shared" si="407"/>
        <v>0</v>
      </c>
      <c r="C2341" s="1">
        <f t="shared" si="408"/>
        <v>0</v>
      </c>
      <c r="D2341" s="1">
        <f t="shared" si="409"/>
        <v>0</v>
      </c>
      <c r="E2341" s="1">
        <f t="shared" si="410"/>
        <v>0</v>
      </c>
      <c r="F2341" s="1" t="str">
        <f t="shared" ca="1" si="411"/>
        <v/>
      </c>
      <c r="G2341" s="1">
        <f t="shared" ca="1" si="412"/>
        <v>0</v>
      </c>
      <c r="H2341" s="1">
        <f ca="1">IF(AND(G2340&gt;0,G2341&gt;G2340,NOT(ISERROR(MATCH(G2340,D:D,0)))),H2340+1,H2340)</f>
        <v>0</v>
      </c>
      <c r="I2341" s="1">
        <f t="shared" ca="1" si="413"/>
        <v>0</v>
      </c>
      <c r="J2341" s="7" t="str">
        <f t="shared" ca="1" si="414"/>
        <v/>
      </c>
      <c r="K2341" s="1" t="str">
        <f ca="1">IF(J2341="Linea_para_MAIL_creada_por_LuXML",IF(ISERROR(MATCH(INDIRECT(ADDRESS(ROW()-G2341,7)),D:D,0)),J2341,INDIRECT(ADDRESS(MATCH(INDIRECT(ADDRESS(ROW()-G2341,7)),D:D,0),1))),J2341)</f>
        <v/>
      </c>
      <c r="L2341" s="7">
        <f t="shared" ca="1" si="415"/>
        <v>0</v>
      </c>
      <c r="M2341" s="7" t="str">
        <f t="shared" ca="1" si="416"/>
        <v/>
      </c>
      <c r="N2341" s="7">
        <f t="shared" ca="1" si="417"/>
        <v>0</v>
      </c>
      <c r="O2341" s="9" t="str">
        <f ca="1">IF(N2341&gt;-1,INDIRECT(ADDRESS(ROW(),13)),IF(N2341&lt;N2340,CONCATENATE("&lt;page-count count=",CHAR(34),1+LARGE(N:N,1)-LARGE(N:N,2),CHAR(34),"/&gt;"),INDIRECT(ADDRESS(ROW()-1,13))))</f>
        <v/>
      </c>
      <c r="P2341" s="1">
        <f>IF(ROW()&lt;$S$4+2,IF('XML a procesar'!A2340="",P2340,IF(MID('XML a procesar'!A2340,1,1)="&lt;",P2340,P2340+1)),P2340)</f>
        <v>1</v>
      </c>
    </row>
    <row r="2342" spans="1:16" x14ac:dyDescent="0.25">
      <c r="A2342" s="1" t="str">
        <f>IF('XML a procesar'!A2341&gt;0,'XML a procesar'!A2341,"")</f>
        <v/>
      </c>
      <c r="B2342" s="7">
        <f t="shared" si="407"/>
        <v>0</v>
      </c>
      <c r="C2342" s="1">
        <f t="shared" si="408"/>
        <v>0</v>
      </c>
      <c r="D2342" s="1">
        <f t="shared" si="409"/>
        <v>0</v>
      </c>
      <c r="E2342" s="1">
        <f t="shared" si="410"/>
        <v>0</v>
      </c>
      <c r="F2342" s="1" t="str">
        <f t="shared" ca="1" si="411"/>
        <v/>
      </c>
      <c r="G2342" s="1">
        <f t="shared" ca="1" si="412"/>
        <v>0</v>
      </c>
      <c r="H2342" s="1">
        <f ca="1">IF(AND(G2341&gt;0,G2342&gt;G2341,NOT(ISERROR(MATCH(G2341,D:D,0)))),H2341+1,H2341)</f>
        <v>0</v>
      </c>
      <c r="I2342" s="1">
        <f t="shared" ca="1" si="413"/>
        <v>0</v>
      </c>
      <c r="J2342" s="7" t="str">
        <f t="shared" ca="1" si="414"/>
        <v/>
      </c>
      <c r="K2342" s="1" t="str">
        <f ca="1">IF(J2342="Linea_para_MAIL_creada_por_LuXML",IF(ISERROR(MATCH(INDIRECT(ADDRESS(ROW()-G2342,7)),D:D,0)),J2342,INDIRECT(ADDRESS(MATCH(INDIRECT(ADDRESS(ROW()-G2342,7)),D:D,0),1))),J2342)</f>
        <v/>
      </c>
      <c r="L2342" s="7">
        <f t="shared" ca="1" si="415"/>
        <v>0</v>
      </c>
      <c r="M2342" s="7" t="str">
        <f t="shared" ca="1" si="416"/>
        <v/>
      </c>
      <c r="N2342" s="7">
        <f t="shared" ca="1" si="417"/>
        <v>0</v>
      </c>
      <c r="O2342" s="9" t="str">
        <f ca="1">IF(N2342&gt;-1,INDIRECT(ADDRESS(ROW(),13)),IF(N2342&lt;N2341,CONCATENATE("&lt;page-count count=",CHAR(34),1+LARGE(N:N,1)-LARGE(N:N,2),CHAR(34),"/&gt;"),INDIRECT(ADDRESS(ROW()-1,13))))</f>
        <v/>
      </c>
      <c r="P2342" s="1">
        <f>IF(ROW()&lt;$S$4+2,IF('XML a procesar'!A2341="",P2341,IF(MID('XML a procesar'!A2341,1,1)="&lt;",P2341,P2341+1)),P2341)</f>
        <v>1</v>
      </c>
    </row>
    <row r="2343" spans="1:16" x14ac:dyDescent="0.25">
      <c r="A2343" s="1" t="str">
        <f>IF('XML a procesar'!A2342&gt;0,'XML a procesar'!A2342,"")</f>
        <v/>
      </c>
      <c r="B2343" s="7">
        <f t="shared" si="407"/>
        <v>0</v>
      </c>
      <c r="C2343" s="1">
        <f t="shared" si="408"/>
        <v>0</v>
      </c>
      <c r="D2343" s="1">
        <f t="shared" si="409"/>
        <v>0</v>
      </c>
      <c r="E2343" s="1">
        <f t="shared" si="410"/>
        <v>0</v>
      </c>
      <c r="F2343" s="1" t="str">
        <f t="shared" ca="1" si="411"/>
        <v/>
      </c>
      <c r="G2343" s="1">
        <f t="shared" ca="1" si="412"/>
        <v>0</v>
      </c>
      <c r="H2343" s="1">
        <f ca="1">IF(AND(G2342&gt;0,G2343&gt;G2342,NOT(ISERROR(MATCH(G2342,D:D,0)))),H2342+1,H2342)</f>
        <v>0</v>
      </c>
      <c r="I2343" s="1">
        <f t="shared" ca="1" si="413"/>
        <v>0</v>
      </c>
      <c r="J2343" s="7" t="str">
        <f t="shared" ca="1" si="414"/>
        <v/>
      </c>
      <c r="K2343" s="1" t="str">
        <f ca="1">IF(J2343="Linea_para_MAIL_creada_por_LuXML",IF(ISERROR(MATCH(INDIRECT(ADDRESS(ROW()-G2343,7)),D:D,0)),J2343,INDIRECT(ADDRESS(MATCH(INDIRECT(ADDRESS(ROW()-G2343,7)),D:D,0),1))),J2343)</f>
        <v/>
      </c>
      <c r="L2343" s="7">
        <f t="shared" ca="1" si="415"/>
        <v>0</v>
      </c>
      <c r="M2343" s="7" t="str">
        <f t="shared" ca="1" si="416"/>
        <v/>
      </c>
      <c r="N2343" s="7">
        <f t="shared" ca="1" si="417"/>
        <v>0</v>
      </c>
      <c r="O2343" s="9" t="str">
        <f ca="1">IF(N2343&gt;-1,INDIRECT(ADDRESS(ROW(),13)),IF(N2343&lt;N2342,CONCATENATE("&lt;page-count count=",CHAR(34),1+LARGE(N:N,1)-LARGE(N:N,2),CHAR(34),"/&gt;"),INDIRECT(ADDRESS(ROW()-1,13))))</f>
        <v/>
      </c>
      <c r="P2343" s="1">
        <f>IF(ROW()&lt;$S$4+2,IF('XML a procesar'!A2342="",P2342,IF(MID('XML a procesar'!A2342,1,1)="&lt;",P2342,P2342+1)),P2342)</f>
        <v>1</v>
      </c>
    </row>
    <row r="2344" spans="1:16" x14ac:dyDescent="0.25">
      <c r="A2344" s="1" t="str">
        <f>IF('XML a procesar'!A2343&gt;0,'XML a procesar'!A2343,"")</f>
        <v/>
      </c>
      <c r="B2344" s="7">
        <f t="shared" si="407"/>
        <v>0</v>
      </c>
      <c r="C2344" s="1">
        <f t="shared" si="408"/>
        <v>0</v>
      </c>
      <c r="D2344" s="1">
        <f t="shared" si="409"/>
        <v>0</v>
      </c>
      <c r="E2344" s="1">
        <f t="shared" si="410"/>
        <v>0</v>
      </c>
      <c r="F2344" s="1" t="str">
        <f t="shared" ca="1" si="411"/>
        <v/>
      </c>
      <c r="G2344" s="1">
        <f t="shared" ca="1" si="412"/>
        <v>0</v>
      </c>
      <c r="H2344" s="1">
        <f ca="1">IF(AND(G2343&gt;0,G2344&gt;G2343,NOT(ISERROR(MATCH(G2343,D:D,0)))),H2343+1,H2343)</f>
        <v>0</v>
      </c>
      <c r="I2344" s="1">
        <f t="shared" ca="1" si="413"/>
        <v>0</v>
      </c>
      <c r="J2344" s="7" t="str">
        <f t="shared" ca="1" si="414"/>
        <v/>
      </c>
      <c r="K2344" s="1" t="str">
        <f ca="1">IF(J2344="Linea_para_MAIL_creada_por_LuXML",IF(ISERROR(MATCH(INDIRECT(ADDRESS(ROW()-G2344,7)),D:D,0)),J2344,INDIRECT(ADDRESS(MATCH(INDIRECT(ADDRESS(ROW()-G2344,7)),D:D,0),1))),J2344)</f>
        <v/>
      </c>
      <c r="L2344" s="7">
        <f t="shared" ca="1" si="415"/>
        <v>0</v>
      </c>
      <c r="M2344" s="7" t="str">
        <f t="shared" ca="1" si="416"/>
        <v/>
      </c>
      <c r="N2344" s="7">
        <f t="shared" ca="1" si="417"/>
        <v>0</v>
      </c>
      <c r="O2344" s="9" t="str">
        <f ca="1">IF(N2344&gt;-1,INDIRECT(ADDRESS(ROW(),13)),IF(N2344&lt;N2343,CONCATENATE("&lt;page-count count=",CHAR(34),1+LARGE(N:N,1)-LARGE(N:N,2),CHAR(34),"/&gt;"),INDIRECT(ADDRESS(ROW()-1,13))))</f>
        <v/>
      </c>
      <c r="P2344" s="1">
        <f>IF(ROW()&lt;$S$4+2,IF('XML a procesar'!A2343="",P2343,IF(MID('XML a procesar'!A2343,1,1)="&lt;",P2343,P2343+1)),P2343)</f>
        <v>1</v>
      </c>
    </row>
    <row r="2345" spans="1:16" x14ac:dyDescent="0.25">
      <c r="A2345" s="1" t="str">
        <f>IF('XML a procesar'!A2344&gt;0,'XML a procesar'!A2344,"")</f>
        <v/>
      </c>
      <c r="B2345" s="7">
        <f t="shared" si="407"/>
        <v>0</v>
      </c>
      <c r="C2345" s="1">
        <f t="shared" si="408"/>
        <v>0</v>
      </c>
      <c r="D2345" s="1">
        <f t="shared" si="409"/>
        <v>0</v>
      </c>
      <c r="E2345" s="1">
        <f t="shared" si="410"/>
        <v>0</v>
      </c>
      <c r="F2345" s="1" t="str">
        <f t="shared" ca="1" si="411"/>
        <v/>
      </c>
      <c r="G2345" s="1">
        <f t="shared" ca="1" si="412"/>
        <v>0</v>
      </c>
      <c r="H2345" s="1">
        <f ca="1">IF(AND(G2344&gt;0,G2345&gt;G2344,NOT(ISERROR(MATCH(G2344,D:D,0)))),H2344+1,H2344)</f>
        <v>0</v>
      </c>
      <c r="I2345" s="1">
        <f t="shared" ca="1" si="413"/>
        <v>0</v>
      </c>
      <c r="J2345" s="7" t="str">
        <f t="shared" ca="1" si="414"/>
        <v/>
      </c>
      <c r="K2345" s="1" t="str">
        <f ca="1">IF(J2345="Linea_para_MAIL_creada_por_LuXML",IF(ISERROR(MATCH(INDIRECT(ADDRESS(ROW()-G2345,7)),D:D,0)),J2345,INDIRECT(ADDRESS(MATCH(INDIRECT(ADDRESS(ROW()-G2345,7)),D:D,0),1))),J2345)</f>
        <v/>
      </c>
      <c r="L2345" s="7">
        <f t="shared" ca="1" si="415"/>
        <v>0</v>
      </c>
      <c r="M2345" s="7" t="str">
        <f t="shared" ca="1" si="416"/>
        <v/>
      </c>
      <c r="N2345" s="7">
        <f t="shared" ca="1" si="417"/>
        <v>0</v>
      </c>
      <c r="O2345" s="9" t="str">
        <f ca="1">IF(N2345&gt;-1,INDIRECT(ADDRESS(ROW(),13)),IF(N2345&lt;N2344,CONCATENATE("&lt;page-count count=",CHAR(34),1+LARGE(N:N,1)-LARGE(N:N,2),CHAR(34),"/&gt;"),INDIRECT(ADDRESS(ROW()-1,13))))</f>
        <v/>
      </c>
      <c r="P2345" s="1">
        <f>IF(ROW()&lt;$S$4+2,IF('XML a procesar'!A2344="",P2344,IF(MID('XML a procesar'!A2344,1,1)="&lt;",P2344,P2344+1)),P2344)</f>
        <v>1</v>
      </c>
    </row>
    <row r="2346" spans="1:16" x14ac:dyDescent="0.25">
      <c r="A2346" s="1" t="str">
        <f>IF('XML a procesar'!A2345&gt;0,'XML a procesar'!A2345,"")</f>
        <v/>
      </c>
      <c r="B2346" s="7">
        <f t="shared" si="407"/>
        <v>0</v>
      </c>
      <c r="C2346" s="1">
        <f t="shared" si="408"/>
        <v>0</v>
      </c>
      <c r="D2346" s="1">
        <f t="shared" si="409"/>
        <v>0</v>
      </c>
      <c r="E2346" s="1">
        <f t="shared" si="410"/>
        <v>0</v>
      </c>
      <c r="F2346" s="1" t="str">
        <f t="shared" ca="1" si="411"/>
        <v/>
      </c>
      <c r="G2346" s="1">
        <f t="shared" ca="1" si="412"/>
        <v>0</v>
      </c>
      <c r="H2346" s="1">
        <f ca="1">IF(AND(G2345&gt;0,G2346&gt;G2345,NOT(ISERROR(MATCH(G2345,D:D,0)))),H2345+1,H2345)</f>
        <v>0</v>
      </c>
      <c r="I2346" s="1">
        <f t="shared" ca="1" si="413"/>
        <v>0</v>
      </c>
      <c r="J2346" s="7" t="str">
        <f t="shared" ca="1" si="414"/>
        <v/>
      </c>
      <c r="K2346" s="1" t="str">
        <f ca="1">IF(J2346="Linea_para_MAIL_creada_por_LuXML",IF(ISERROR(MATCH(INDIRECT(ADDRESS(ROW()-G2346,7)),D:D,0)),J2346,INDIRECT(ADDRESS(MATCH(INDIRECT(ADDRESS(ROW()-G2346,7)),D:D,0),1))),J2346)</f>
        <v/>
      </c>
      <c r="L2346" s="7">
        <f t="shared" ca="1" si="415"/>
        <v>0</v>
      </c>
      <c r="M2346" s="7" t="str">
        <f t="shared" ca="1" si="416"/>
        <v/>
      </c>
      <c r="N2346" s="7">
        <f t="shared" ca="1" si="417"/>
        <v>0</v>
      </c>
      <c r="O2346" s="9" t="str">
        <f ca="1">IF(N2346&gt;-1,INDIRECT(ADDRESS(ROW(),13)),IF(N2346&lt;N2345,CONCATENATE("&lt;page-count count=",CHAR(34),1+LARGE(N:N,1)-LARGE(N:N,2),CHAR(34),"/&gt;"),INDIRECT(ADDRESS(ROW()-1,13))))</f>
        <v/>
      </c>
      <c r="P2346" s="1">
        <f>IF(ROW()&lt;$S$4+2,IF('XML a procesar'!A2345="",P2345,IF(MID('XML a procesar'!A2345,1,1)="&lt;",P2345,P2345+1)),P2345)</f>
        <v>1</v>
      </c>
    </row>
    <row r="2347" spans="1:16" x14ac:dyDescent="0.25">
      <c r="A2347" s="1" t="str">
        <f>IF('XML a procesar'!A2346&gt;0,'XML a procesar'!A2346,"")</f>
        <v/>
      </c>
      <c r="B2347" s="7">
        <f t="shared" si="407"/>
        <v>0</v>
      </c>
      <c r="C2347" s="1">
        <f t="shared" si="408"/>
        <v>0</v>
      </c>
      <c r="D2347" s="1">
        <f t="shared" si="409"/>
        <v>0</v>
      </c>
      <c r="E2347" s="1">
        <f t="shared" si="410"/>
        <v>0</v>
      </c>
      <c r="F2347" s="1" t="str">
        <f t="shared" ca="1" si="411"/>
        <v/>
      </c>
      <c r="G2347" s="1">
        <f t="shared" ca="1" si="412"/>
        <v>0</v>
      </c>
      <c r="H2347" s="1">
        <f ca="1">IF(AND(G2346&gt;0,G2347&gt;G2346,NOT(ISERROR(MATCH(G2346,D:D,0)))),H2346+1,H2346)</f>
        <v>0</v>
      </c>
      <c r="I2347" s="1">
        <f t="shared" ca="1" si="413"/>
        <v>0</v>
      </c>
      <c r="J2347" s="7" t="str">
        <f t="shared" ca="1" si="414"/>
        <v/>
      </c>
      <c r="K2347" s="1" t="str">
        <f ca="1">IF(J2347="Linea_para_MAIL_creada_por_LuXML",IF(ISERROR(MATCH(INDIRECT(ADDRESS(ROW()-G2347,7)),D:D,0)),J2347,INDIRECT(ADDRESS(MATCH(INDIRECT(ADDRESS(ROW()-G2347,7)),D:D,0),1))),J2347)</f>
        <v/>
      </c>
      <c r="L2347" s="7">
        <f t="shared" ca="1" si="415"/>
        <v>0</v>
      </c>
      <c r="M2347" s="7" t="str">
        <f t="shared" ca="1" si="416"/>
        <v/>
      </c>
      <c r="N2347" s="7">
        <f t="shared" ca="1" si="417"/>
        <v>0</v>
      </c>
      <c r="O2347" s="9" t="str">
        <f ca="1">IF(N2347&gt;-1,INDIRECT(ADDRESS(ROW(),13)),IF(N2347&lt;N2346,CONCATENATE("&lt;page-count count=",CHAR(34),1+LARGE(N:N,1)-LARGE(N:N,2),CHAR(34),"/&gt;"),INDIRECT(ADDRESS(ROW()-1,13))))</f>
        <v/>
      </c>
      <c r="P2347" s="1">
        <f>IF(ROW()&lt;$S$4+2,IF('XML a procesar'!A2346="",P2346,IF(MID('XML a procesar'!A2346,1,1)="&lt;",P2346,P2346+1)),P2346)</f>
        <v>1</v>
      </c>
    </row>
    <row r="2348" spans="1:16" x14ac:dyDescent="0.25">
      <c r="A2348" s="1" t="str">
        <f>IF('XML a procesar'!A2347&gt;0,'XML a procesar'!A2347,"")</f>
        <v/>
      </c>
      <c r="B2348" s="7">
        <f t="shared" si="407"/>
        <v>0</v>
      </c>
      <c r="C2348" s="1">
        <f t="shared" si="408"/>
        <v>0</v>
      </c>
      <c r="D2348" s="1">
        <f t="shared" si="409"/>
        <v>0</v>
      </c>
      <c r="E2348" s="1">
        <f t="shared" si="410"/>
        <v>0</v>
      </c>
      <c r="F2348" s="1" t="str">
        <f t="shared" ca="1" si="411"/>
        <v/>
      </c>
      <c r="G2348" s="1">
        <f t="shared" ca="1" si="412"/>
        <v>0</v>
      </c>
      <c r="H2348" s="1">
        <f ca="1">IF(AND(G2347&gt;0,G2348&gt;G2347,NOT(ISERROR(MATCH(G2347,D:D,0)))),H2347+1,H2347)</f>
        <v>0</v>
      </c>
      <c r="I2348" s="1">
        <f t="shared" ca="1" si="413"/>
        <v>0</v>
      </c>
      <c r="J2348" s="7" t="str">
        <f t="shared" ca="1" si="414"/>
        <v/>
      </c>
      <c r="K2348" s="1" t="str">
        <f ca="1">IF(J2348="Linea_para_MAIL_creada_por_LuXML",IF(ISERROR(MATCH(INDIRECT(ADDRESS(ROW()-G2348,7)),D:D,0)),J2348,INDIRECT(ADDRESS(MATCH(INDIRECT(ADDRESS(ROW()-G2348,7)),D:D,0),1))),J2348)</f>
        <v/>
      </c>
      <c r="L2348" s="7">
        <f t="shared" ca="1" si="415"/>
        <v>0</v>
      </c>
      <c r="M2348" s="7" t="str">
        <f t="shared" ca="1" si="416"/>
        <v/>
      </c>
      <c r="N2348" s="7">
        <f t="shared" ca="1" si="417"/>
        <v>0</v>
      </c>
      <c r="O2348" s="9" t="str">
        <f ca="1">IF(N2348&gt;-1,INDIRECT(ADDRESS(ROW(),13)),IF(N2348&lt;N2347,CONCATENATE("&lt;page-count count=",CHAR(34),1+LARGE(N:N,1)-LARGE(N:N,2),CHAR(34),"/&gt;"),INDIRECT(ADDRESS(ROW()-1,13))))</f>
        <v/>
      </c>
      <c r="P2348" s="1">
        <f>IF(ROW()&lt;$S$4+2,IF('XML a procesar'!A2347="",P2347,IF(MID('XML a procesar'!A2347,1,1)="&lt;",P2347,P2347+1)),P2347)</f>
        <v>1</v>
      </c>
    </row>
    <row r="2349" spans="1:16" x14ac:dyDescent="0.25">
      <c r="A2349" s="1" t="str">
        <f>IF('XML a procesar'!A2348&gt;0,'XML a procesar'!A2348,"")</f>
        <v/>
      </c>
      <c r="B2349" s="7">
        <f t="shared" si="407"/>
        <v>0</v>
      </c>
      <c r="C2349" s="1">
        <f t="shared" si="408"/>
        <v>0</v>
      </c>
      <c r="D2349" s="1">
        <f t="shared" si="409"/>
        <v>0</v>
      </c>
      <c r="E2349" s="1">
        <f t="shared" si="410"/>
        <v>0</v>
      </c>
      <c r="F2349" s="1" t="str">
        <f t="shared" ca="1" si="411"/>
        <v/>
      </c>
      <c r="G2349" s="1">
        <f t="shared" ca="1" si="412"/>
        <v>0</v>
      </c>
      <c r="H2349" s="1">
        <f ca="1">IF(AND(G2348&gt;0,G2349&gt;G2348,NOT(ISERROR(MATCH(G2348,D:D,0)))),H2348+1,H2348)</f>
        <v>0</v>
      </c>
      <c r="I2349" s="1">
        <f t="shared" ca="1" si="413"/>
        <v>0</v>
      </c>
      <c r="J2349" s="7" t="str">
        <f t="shared" ca="1" si="414"/>
        <v/>
      </c>
      <c r="K2349" s="1" t="str">
        <f ca="1">IF(J2349="Linea_para_MAIL_creada_por_LuXML",IF(ISERROR(MATCH(INDIRECT(ADDRESS(ROW()-G2349,7)),D:D,0)),J2349,INDIRECT(ADDRESS(MATCH(INDIRECT(ADDRESS(ROW()-G2349,7)),D:D,0),1))),J2349)</f>
        <v/>
      </c>
      <c r="L2349" s="7">
        <f t="shared" ca="1" si="415"/>
        <v>0</v>
      </c>
      <c r="M2349" s="7" t="str">
        <f t="shared" ca="1" si="416"/>
        <v/>
      </c>
      <c r="N2349" s="7">
        <f t="shared" ca="1" si="417"/>
        <v>0</v>
      </c>
      <c r="O2349" s="9" t="str">
        <f ca="1">IF(N2349&gt;-1,INDIRECT(ADDRESS(ROW(),13)),IF(N2349&lt;N2348,CONCATENATE("&lt;page-count count=",CHAR(34),1+LARGE(N:N,1)-LARGE(N:N,2),CHAR(34),"/&gt;"),INDIRECT(ADDRESS(ROW()-1,13))))</f>
        <v/>
      </c>
      <c r="P2349" s="1">
        <f>IF(ROW()&lt;$S$4+2,IF('XML a procesar'!A2348="",P2348,IF(MID('XML a procesar'!A2348,1,1)="&lt;",P2348,P2348+1)),P2348)</f>
        <v>1</v>
      </c>
    </row>
    <row r="2350" spans="1:16" x14ac:dyDescent="0.25">
      <c r="A2350" s="1" t="str">
        <f>IF('XML a procesar'!A2349&gt;0,'XML a procesar'!A2349,"")</f>
        <v/>
      </c>
      <c r="B2350" s="7">
        <f t="shared" si="407"/>
        <v>0</v>
      </c>
      <c r="C2350" s="1">
        <f t="shared" si="408"/>
        <v>0</v>
      </c>
      <c r="D2350" s="1">
        <f t="shared" si="409"/>
        <v>0</v>
      </c>
      <c r="E2350" s="1">
        <f t="shared" si="410"/>
        <v>0</v>
      </c>
      <c r="F2350" s="1" t="str">
        <f t="shared" ca="1" si="411"/>
        <v/>
      </c>
      <c r="G2350" s="1">
        <f t="shared" ca="1" si="412"/>
        <v>0</v>
      </c>
      <c r="H2350" s="1">
        <f ca="1">IF(AND(G2349&gt;0,G2350&gt;G2349,NOT(ISERROR(MATCH(G2349,D:D,0)))),H2349+1,H2349)</f>
        <v>0</v>
      </c>
      <c r="I2350" s="1">
        <f t="shared" ca="1" si="413"/>
        <v>0</v>
      </c>
      <c r="J2350" s="7" t="str">
        <f t="shared" ca="1" si="414"/>
        <v/>
      </c>
      <c r="K2350" s="1" t="str">
        <f ca="1">IF(J2350="Linea_para_MAIL_creada_por_LuXML",IF(ISERROR(MATCH(INDIRECT(ADDRESS(ROW()-G2350,7)),D:D,0)),J2350,INDIRECT(ADDRESS(MATCH(INDIRECT(ADDRESS(ROW()-G2350,7)),D:D,0),1))),J2350)</f>
        <v/>
      </c>
      <c r="L2350" s="7">
        <f t="shared" ca="1" si="415"/>
        <v>0</v>
      </c>
      <c r="M2350" s="7" t="str">
        <f t="shared" ca="1" si="416"/>
        <v/>
      </c>
      <c r="N2350" s="7">
        <f t="shared" ca="1" si="417"/>
        <v>0</v>
      </c>
      <c r="O2350" s="9" t="str">
        <f ca="1">IF(N2350&gt;-1,INDIRECT(ADDRESS(ROW(),13)),IF(N2350&lt;N2349,CONCATENATE("&lt;page-count count=",CHAR(34),1+LARGE(N:N,1)-LARGE(N:N,2),CHAR(34),"/&gt;"),INDIRECT(ADDRESS(ROW()-1,13))))</f>
        <v/>
      </c>
      <c r="P2350" s="1">
        <f>IF(ROW()&lt;$S$4+2,IF('XML a procesar'!A2349="",P2349,IF(MID('XML a procesar'!A2349,1,1)="&lt;",P2349,P2349+1)),P2349)</f>
        <v>1</v>
      </c>
    </row>
    <row r="2351" spans="1:16" x14ac:dyDescent="0.25">
      <c r="A2351" s="1" t="str">
        <f>IF('XML a procesar'!A2350&gt;0,'XML a procesar'!A2350,"")</f>
        <v/>
      </c>
      <c r="B2351" s="7">
        <f t="shared" si="407"/>
        <v>0</v>
      </c>
      <c r="C2351" s="1">
        <f t="shared" si="408"/>
        <v>0</v>
      </c>
      <c r="D2351" s="1">
        <f t="shared" si="409"/>
        <v>0</v>
      </c>
      <c r="E2351" s="1">
        <f t="shared" si="410"/>
        <v>0</v>
      </c>
      <c r="F2351" s="1" t="str">
        <f t="shared" ca="1" si="411"/>
        <v/>
      </c>
      <c r="G2351" s="1">
        <f t="shared" ca="1" si="412"/>
        <v>0</v>
      </c>
      <c r="H2351" s="1">
        <f ca="1">IF(AND(G2350&gt;0,G2351&gt;G2350,NOT(ISERROR(MATCH(G2350,D:D,0)))),H2350+1,H2350)</f>
        <v>0</v>
      </c>
      <c r="I2351" s="1">
        <f t="shared" ca="1" si="413"/>
        <v>0</v>
      </c>
      <c r="J2351" s="7" t="str">
        <f t="shared" ca="1" si="414"/>
        <v/>
      </c>
      <c r="K2351" s="1" t="str">
        <f ca="1">IF(J2351="Linea_para_MAIL_creada_por_LuXML",IF(ISERROR(MATCH(INDIRECT(ADDRESS(ROW()-G2351,7)),D:D,0)),J2351,INDIRECT(ADDRESS(MATCH(INDIRECT(ADDRESS(ROW()-G2351,7)),D:D,0),1))),J2351)</f>
        <v/>
      </c>
      <c r="L2351" s="7">
        <f t="shared" ca="1" si="415"/>
        <v>0</v>
      </c>
      <c r="M2351" s="7" t="str">
        <f t="shared" ca="1" si="416"/>
        <v/>
      </c>
      <c r="N2351" s="7">
        <f t="shared" ca="1" si="417"/>
        <v>0</v>
      </c>
      <c r="O2351" s="9" t="str">
        <f ca="1">IF(N2351&gt;-1,INDIRECT(ADDRESS(ROW(),13)),IF(N2351&lt;N2350,CONCATENATE("&lt;page-count count=",CHAR(34),1+LARGE(N:N,1)-LARGE(N:N,2),CHAR(34),"/&gt;"),INDIRECT(ADDRESS(ROW()-1,13))))</f>
        <v/>
      </c>
      <c r="P2351" s="1">
        <f>IF(ROW()&lt;$S$4+2,IF('XML a procesar'!A2350="",P2350,IF(MID('XML a procesar'!A2350,1,1)="&lt;",P2350,P2350+1)),P2350)</f>
        <v>1</v>
      </c>
    </row>
    <row r="2352" spans="1:16" x14ac:dyDescent="0.25">
      <c r="A2352" s="1" t="str">
        <f>IF('XML a procesar'!A2351&gt;0,'XML a procesar'!A2351,"")</f>
        <v/>
      </c>
      <c r="B2352" s="7">
        <f t="shared" si="407"/>
        <v>0</v>
      </c>
      <c r="C2352" s="1">
        <f t="shared" si="408"/>
        <v>0</v>
      </c>
      <c r="D2352" s="1">
        <f t="shared" si="409"/>
        <v>0</v>
      </c>
      <c r="E2352" s="1">
        <f t="shared" si="410"/>
        <v>0</v>
      </c>
      <c r="F2352" s="1" t="str">
        <f t="shared" ca="1" si="411"/>
        <v/>
      </c>
      <c r="G2352" s="1">
        <f t="shared" ca="1" si="412"/>
        <v>0</v>
      </c>
      <c r="H2352" s="1">
        <f ca="1">IF(AND(G2351&gt;0,G2352&gt;G2351,NOT(ISERROR(MATCH(G2351,D:D,0)))),H2351+1,H2351)</f>
        <v>0</v>
      </c>
      <c r="I2352" s="1">
        <f t="shared" ca="1" si="413"/>
        <v>0</v>
      </c>
      <c r="J2352" s="7" t="str">
        <f t="shared" ca="1" si="414"/>
        <v/>
      </c>
      <c r="K2352" s="1" t="str">
        <f ca="1">IF(J2352="Linea_para_MAIL_creada_por_LuXML",IF(ISERROR(MATCH(INDIRECT(ADDRESS(ROW()-G2352,7)),D:D,0)),J2352,INDIRECT(ADDRESS(MATCH(INDIRECT(ADDRESS(ROW()-G2352,7)),D:D,0),1))),J2352)</f>
        <v/>
      </c>
      <c r="L2352" s="7">
        <f t="shared" ca="1" si="415"/>
        <v>0</v>
      </c>
      <c r="M2352" s="7" t="str">
        <f t="shared" ca="1" si="416"/>
        <v/>
      </c>
      <c r="N2352" s="7">
        <f t="shared" ca="1" si="417"/>
        <v>0</v>
      </c>
      <c r="O2352" s="9" t="str">
        <f ca="1">IF(N2352&gt;-1,INDIRECT(ADDRESS(ROW(),13)),IF(N2352&lt;N2351,CONCATENATE("&lt;page-count count=",CHAR(34),1+LARGE(N:N,1)-LARGE(N:N,2),CHAR(34),"/&gt;"),INDIRECT(ADDRESS(ROW()-1,13))))</f>
        <v/>
      </c>
      <c r="P2352" s="1">
        <f>IF(ROW()&lt;$S$4+2,IF('XML a procesar'!A2351="",P2351,IF(MID('XML a procesar'!A2351,1,1)="&lt;",P2351,P2351+1)),P2351)</f>
        <v>1</v>
      </c>
    </row>
    <row r="2353" spans="1:16" x14ac:dyDescent="0.25">
      <c r="A2353" s="1" t="str">
        <f>IF('XML a procesar'!A2352&gt;0,'XML a procesar'!A2352,"")</f>
        <v/>
      </c>
      <c r="B2353" s="7">
        <f t="shared" si="407"/>
        <v>0</v>
      </c>
      <c r="C2353" s="1">
        <f t="shared" si="408"/>
        <v>0</v>
      </c>
      <c r="D2353" s="1">
        <f t="shared" si="409"/>
        <v>0</v>
      </c>
      <c r="E2353" s="1">
        <f t="shared" si="410"/>
        <v>0</v>
      </c>
      <c r="F2353" s="1" t="str">
        <f t="shared" ca="1" si="411"/>
        <v/>
      </c>
      <c r="G2353" s="1">
        <f t="shared" ca="1" si="412"/>
        <v>0</v>
      </c>
      <c r="H2353" s="1">
        <f ca="1">IF(AND(G2352&gt;0,G2353&gt;G2352,NOT(ISERROR(MATCH(G2352,D:D,0)))),H2352+1,H2352)</f>
        <v>0</v>
      </c>
      <c r="I2353" s="1">
        <f t="shared" ca="1" si="413"/>
        <v>0</v>
      </c>
      <c r="J2353" s="7" t="str">
        <f t="shared" ca="1" si="414"/>
        <v/>
      </c>
      <c r="K2353" s="1" t="str">
        <f ca="1">IF(J2353="Linea_para_MAIL_creada_por_LuXML",IF(ISERROR(MATCH(INDIRECT(ADDRESS(ROW()-G2353,7)),D:D,0)),J2353,INDIRECT(ADDRESS(MATCH(INDIRECT(ADDRESS(ROW()-G2353,7)),D:D,0),1))),J2353)</f>
        <v/>
      </c>
      <c r="L2353" s="7">
        <f t="shared" ca="1" si="415"/>
        <v>0</v>
      </c>
      <c r="M2353" s="7" t="str">
        <f t="shared" ca="1" si="416"/>
        <v/>
      </c>
      <c r="N2353" s="7">
        <f t="shared" ca="1" si="417"/>
        <v>0</v>
      </c>
      <c r="O2353" s="9" t="str">
        <f ca="1">IF(N2353&gt;-1,INDIRECT(ADDRESS(ROW(),13)),IF(N2353&lt;N2352,CONCATENATE("&lt;page-count count=",CHAR(34),1+LARGE(N:N,1)-LARGE(N:N,2),CHAR(34),"/&gt;"),INDIRECT(ADDRESS(ROW()-1,13))))</f>
        <v/>
      </c>
      <c r="P2353" s="1">
        <f>IF(ROW()&lt;$S$4+2,IF('XML a procesar'!A2352="",P2352,IF(MID('XML a procesar'!A2352,1,1)="&lt;",P2352,P2352+1)),P2352)</f>
        <v>1</v>
      </c>
    </row>
    <row r="2354" spans="1:16" x14ac:dyDescent="0.25">
      <c r="A2354" s="1" t="str">
        <f>IF('XML a procesar'!A2353&gt;0,'XML a procesar'!A2353,"")</f>
        <v/>
      </c>
      <c r="B2354" s="7">
        <f t="shared" si="407"/>
        <v>0</v>
      </c>
      <c r="C2354" s="1">
        <f t="shared" si="408"/>
        <v>0</v>
      </c>
      <c r="D2354" s="1">
        <f t="shared" si="409"/>
        <v>0</v>
      </c>
      <c r="E2354" s="1">
        <f t="shared" si="410"/>
        <v>0</v>
      </c>
      <c r="F2354" s="1" t="str">
        <f t="shared" ca="1" si="411"/>
        <v/>
      </c>
      <c r="G2354" s="1">
        <f t="shared" ca="1" si="412"/>
        <v>0</v>
      </c>
      <c r="H2354" s="1">
        <f ca="1">IF(AND(G2353&gt;0,G2354&gt;G2353,NOT(ISERROR(MATCH(G2353,D:D,0)))),H2353+1,H2353)</f>
        <v>0</v>
      </c>
      <c r="I2354" s="1">
        <f t="shared" ca="1" si="413"/>
        <v>0</v>
      </c>
      <c r="J2354" s="7" t="str">
        <f t="shared" ca="1" si="414"/>
        <v/>
      </c>
      <c r="K2354" s="1" t="str">
        <f ca="1">IF(J2354="Linea_para_MAIL_creada_por_LuXML",IF(ISERROR(MATCH(INDIRECT(ADDRESS(ROW()-G2354,7)),D:D,0)),J2354,INDIRECT(ADDRESS(MATCH(INDIRECT(ADDRESS(ROW()-G2354,7)),D:D,0),1))),J2354)</f>
        <v/>
      </c>
      <c r="L2354" s="7">
        <f t="shared" ca="1" si="415"/>
        <v>0</v>
      </c>
      <c r="M2354" s="7" t="str">
        <f t="shared" ca="1" si="416"/>
        <v/>
      </c>
      <c r="N2354" s="7">
        <f t="shared" ca="1" si="417"/>
        <v>0</v>
      </c>
      <c r="O2354" s="9" t="str">
        <f ca="1">IF(N2354&gt;-1,INDIRECT(ADDRESS(ROW(),13)),IF(N2354&lt;N2353,CONCATENATE("&lt;page-count count=",CHAR(34),1+LARGE(N:N,1)-LARGE(N:N,2),CHAR(34),"/&gt;"),INDIRECT(ADDRESS(ROW()-1,13))))</f>
        <v/>
      </c>
      <c r="P2354" s="1">
        <f>IF(ROW()&lt;$S$4+2,IF('XML a procesar'!A2353="",P2353,IF(MID('XML a procesar'!A2353,1,1)="&lt;",P2353,P2353+1)),P2353)</f>
        <v>1</v>
      </c>
    </row>
    <row r="2355" spans="1:16" x14ac:dyDescent="0.25">
      <c r="A2355" s="1" t="str">
        <f>IF('XML a procesar'!A2354&gt;0,'XML a procesar'!A2354,"")</f>
        <v/>
      </c>
      <c r="B2355" s="7">
        <f t="shared" si="407"/>
        <v>0</v>
      </c>
      <c r="C2355" s="1">
        <f t="shared" si="408"/>
        <v>0</v>
      </c>
      <c r="D2355" s="1">
        <f t="shared" si="409"/>
        <v>0</v>
      </c>
      <c r="E2355" s="1">
        <f t="shared" si="410"/>
        <v>0</v>
      </c>
      <c r="F2355" s="1" t="str">
        <f t="shared" ca="1" si="411"/>
        <v/>
      </c>
      <c r="G2355" s="1">
        <f t="shared" ca="1" si="412"/>
        <v>0</v>
      </c>
      <c r="H2355" s="1">
        <f ca="1">IF(AND(G2354&gt;0,G2355&gt;G2354,NOT(ISERROR(MATCH(G2354,D:D,0)))),H2354+1,H2354)</f>
        <v>0</v>
      </c>
      <c r="I2355" s="1">
        <f t="shared" ca="1" si="413"/>
        <v>0</v>
      </c>
      <c r="J2355" s="7" t="str">
        <f t="shared" ca="1" si="414"/>
        <v/>
      </c>
      <c r="K2355" s="1" t="str">
        <f ca="1">IF(J2355="Linea_para_MAIL_creada_por_LuXML",IF(ISERROR(MATCH(INDIRECT(ADDRESS(ROW()-G2355,7)),D:D,0)),J2355,INDIRECT(ADDRESS(MATCH(INDIRECT(ADDRESS(ROW()-G2355,7)),D:D,0),1))),J2355)</f>
        <v/>
      </c>
      <c r="L2355" s="7">
        <f t="shared" ca="1" si="415"/>
        <v>0</v>
      </c>
      <c r="M2355" s="7" t="str">
        <f t="shared" ca="1" si="416"/>
        <v/>
      </c>
      <c r="N2355" s="7">
        <f t="shared" ca="1" si="417"/>
        <v>0</v>
      </c>
      <c r="O2355" s="9" t="str">
        <f ca="1">IF(N2355&gt;-1,INDIRECT(ADDRESS(ROW(),13)),IF(N2355&lt;N2354,CONCATENATE("&lt;page-count count=",CHAR(34),1+LARGE(N:N,1)-LARGE(N:N,2),CHAR(34),"/&gt;"),INDIRECT(ADDRESS(ROW()-1,13))))</f>
        <v/>
      </c>
      <c r="P2355" s="1">
        <f>IF(ROW()&lt;$S$4+2,IF('XML a procesar'!A2354="",P2354,IF(MID('XML a procesar'!A2354,1,1)="&lt;",P2354,P2354+1)),P2354)</f>
        <v>1</v>
      </c>
    </row>
    <row r="2356" spans="1:16" x14ac:dyDescent="0.25">
      <c r="A2356" s="1" t="str">
        <f>IF('XML a procesar'!A2355&gt;0,'XML a procesar'!A2355,"")</f>
        <v/>
      </c>
      <c r="B2356" s="7">
        <f t="shared" si="407"/>
        <v>0</v>
      </c>
      <c r="C2356" s="1">
        <f t="shared" si="408"/>
        <v>0</v>
      </c>
      <c r="D2356" s="1">
        <f t="shared" si="409"/>
        <v>0</v>
      </c>
      <c r="E2356" s="1">
        <f t="shared" si="410"/>
        <v>0</v>
      </c>
      <c r="F2356" s="1" t="str">
        <f t="shared" ca="1" si="411"/>
        <v/>
      </c>
      <c r="G2356" s="1">
        <f t="shared" ca="1" si="412"/>
        <v>0</v>
      </c>
      <c r="H2356" s="1">
        <f ca="1">IF(AND(G2355&gt;0,G2356&gt;G2355,NOT(ISERROR(MATCH(G2355,D:D,0)))),H2355+1,H2355)</f>
        <v>0</v>
      </c>
      <c r="I2356" s="1">
        <f t="shared" ca="1" si="413"/>
        <v>0</v>
      </c>
      <c r="J2356" s="7" t="str">
        <f t="shared" ca="1" si="414"/>
        <v/>
      </c>
      <c r="K2356" s="1" t="str">
        <f ca="1">IF(J2356="Linea_para_MAIL_creada_por_LuXML",IF(ISERROR(MATCH(INDIRECT(ADDRESS(ROW()-G2356,7)),D:D,0)),J2356,INDIRECT(ADDRESS(MATCH(INDIRECT(ADDRESS(ROW()-G2356,7)),D:D,0),1))),J2356)</f>
        <v/>
      </c>
      <c r="L2356" s="7">
        <f t="shared" ca="1" si="415"/>
        <v>0</v>
      </c>
      <c r="M2356" s="7" t="str">
        <f t="shared" ca="1" si="416"/>
        <v/>
      </c>
      <c r="N2356" s="7">
        <f t="shared" ca="1" si="417"/>
        <v>0</v>
      </c>
      <c r="O2356" s="9" t="str">
        <f ca="1">IF(N2356&gt;-1,INDIRECT(ADDRESS(ROW(),13)),IF(N2356&lt;N2355,CONCATENATE("&lt;page-count count=",CHAR(34),1+LARGE(N:N,1)-LARGE(N:N,2),CHAR(34),"/&gt;"),INDIRECT(ADDRESS(ROW()-1,13))))</f>
        <v/>
      </c>
      <c r="P2356" s="1">
        <f>IF(ROW()&lt;$S$4+2,IF('XML a procesar'!A2355="",P2355,IF(MID('XML a procesar'!A2355,1,1)="&lt;",P2355,P2355+1)),P2355)</f>
        <v>1</v>
      </c>
    </row>
    <row r="2357" spans="1:16" x14ac:dyDescent="0.25">
      <c r="A2357" s="1" t="str">
        <f>IF('XML a procesar'!A2356&gt;0,'XML a procesar'!A2356,"")</f>
        <v/>
      </c>
      <c r="B2357" s="7">
        <f t="shared" si="407"/>
        <v>0</v>
      </c>
      <c r="C2357" s="1">
        <f t="shared" si="408"/>
        <v>0</v>
      </c>
      <c r="D2357" s="1">
        <f t="shared" si="409"/>
        <v>0</v>
      </c>
      <c r="E2357" s="1">
        <f t="shared" si="410"/>
        <v>0</v>
      </c>
      <c r="F2357" s="1" t="str">
        <f t="shared" ca="1" si="411"/>
        <v/>
      </c>
      <c r="G2357" s="1">
        <f t="shared" ca="1" si="412"/>
        <v>0</v>
      </c>
      <c r="H2357" s="1">
        <f ca="1">IF(AND(G2356&gt;0,G2357&gt;G2356,NOT(ISERROR(MATCH(G2356,D:D,0)))),H2356+1,H2356)</f>
        <v>0</v>
      </c>
      <c r="I2357" s="1">
        <f t="shared" ca="1" si="413"/>
        <v>0</v>
      </c>
      <c r="J2357" s="7" t="str">
        <f t="shared" ca="1" si="414"/>
        <v/>
      </c>
      <c r="K2357" s="1" t="str">
        <f ca="1">IF(J2357="Linea_para_MAIL_creada_por_LuXML",IF(ISERROR(MATCH(INDIRECT(ADDRESS(ROW()-G2357,7)),D:D,0)),J2357,INDIRECT(ADDRESS(MATCH(INDIRECT(ADDRESS(ROW()-G2357,7)),D:D,0),1))),J2357)</f>
        <v/>
      </c>
      <c r="L2357" s="7">
        <f t="shared" ca="1" si="415"/>
        <v>0</v>
      </c>
      <c r="M2357" s="7" t="str">
        <f t="shared" ca="1" si="416"/>
        <v/>
      </c>
      <c r="N2357" s="7">
        <f t="shared" ca="1" si="417"/>
        <v>0</v>
      </c>
      <c r="O2357" s="9" t="str">
        <f ca="1">IF(N2357&gt;-1,INDIRECT(ADDRESS(ROW(),13)),IF(N2357&lt;N2356,CONCATENATE("&lt;page-count count=",CHAR(34),1+LARGE(N:N,1)-LARGE(N:N,2),CHAR(34),"/&gt;"),INDIRECT(ADDRESS(ROW()-1,13))))</f>
        <v/>
      </c>
      <c r="P2357" s="1">
        <f>IF(ROW()&lt;$S$4+2,IF('XML a procesar'!A2356="",P2356,IF(MID('XML a procesar'!A2356,1,1)="&lt;",P2356,P2356+1)),P2356)</f>
        <v>1</v>
      </c>
    </row>
    <row r="2358" spans="1:16" x14ac:dyDescent="0.25">
      <c r="A2358" s="1" t="str">
        <f>IF('XML a procesar'!A2357&gt;0,'XML a procesar'!A2357,"")</f>
        <v/>
      </c>
      <c r="B2358" s="7">
        <f t="shared" si="407"/>
        <v>0</v>
      </c>
      <c r="C2358" s="1">
        <f t="shared" si="408"/>
        <v>0</v>
      </c>
      <c r="D2358" s="1">
        <f t="shared" si="409"/>
        <v>0</v>
      </c>
      <c r="E2358" s="1">
        <f t="shared" si="410"/>
        <v>0</v>
      </c>
      <c r="F2358" s="1" t="str">
        <f t="shared" ca="1" si="411"/>
        <v/>
      </c>
      <c r="G2358" s="1">
        <f t="shared" ca="1" si="412"/>
        <v>0</v>
      </c>
      <c r="H2358" s="1">
        <f ca="1">IF(AND(G2357&gt;0,G2358&gt;G2357,NOT(ISERROR(MATCH(G2357,D:D,0)))),H2357+1,H2357)</f>
        <v>0</v>
      </c>
      <c r="I2358" s="1">
        <f t="shared" ca="1" si="413"/>
        <v>0</v>
      </c>
      <c r="J2358" s="7" t="str">
        <f t="shared" ca="1" si="414"/>
        <v/>
      </c>
      <c r="K2358" s="1" t="str">
        <f ca="1">IF(J2358="Linea_para_MAIL_creada_por_LuXML",IF(ISERROR(MATCH(INDIRECT(ADDRESS(ROW()-G2358,7)),D:D,0)),J2358,INDIRECT(ADDRESS(MATCH(INDIRECT(ADDRESS(ROW()-G2358,7)),D:D,0),1))),J2358)</f>
        <v/>
      </c>
      <c r="L2358" s="7">
        <f t="shared" ca="1" si="415"/>
        <v>0</v>
      </c>
      <c r="M2358" s="7" t="str">
        <f t="shared" ca="1" si="416"/>
        <v/>
      </c>
      <c r="N2358" s="7">
        <f t="shared" ca="1" si="417"/>
        <v>0</v>
      </c>
      <c r="O2358" s="9" t="str">
        <f ca="1">IF(N2358&gt;-1,INDIRECT(ADDRESS(ROW(),13)),IF(N2358&lt;N2357,CONCATENATE("&lt;page-count count=",CHAR(34),1+LARGE(N:N,1)-LARGE(N:N,2),CHAR(34),"/&gt;"),INDIRECT(ADDRESS(ROW()-1,13))))</f>
        <v/>
      </c>
      <c r="P2358" s="1">
        <f>IF(ROW()&lt;$S$4+2,IF('XML a procesar'!A2357="",P2357,IF(MID('XML a procesar'!A2357,1,1)="&lt;",P2357,P2357+1)),P2357)</f>
        <v>1</v>
      </c>
    </row>
    <row r="2359" spans="1:16" x14ac:dyDescent="0.25">
      <c r="A2359" s="1" t="str">
        <f>IF('XML a procesar'!A2358&gt;0,'XML a procesar'!A2358,"")</f>
        <v/>
      </c>
      <c r="B2359" s="7">
        <f t="shared" si="407"/>
        <v>0</v>
      </c>
      <c r="C2359" s="1">
        <f t="shared" si="408"/>
        <v>0</v>
      </c>
      <c r="D2359" s="1">
        <f t="shared" si="409"/>
        <v>0</v>
      </c>
      <c r="E2359" s="1">
        <f t="shared" si="410"/>
        <v>0</v>
      </c>
      <c r="F2359" s="1" t="str">
        <f t="shared" ca="1" si="411"/>
        <v/>
      </c>
      <c r="G2359" s="1">
        <f t="shared" ca="1" si="412"/>
        <v>0</v>
      </c>
      <c r="H2359" s="1">
        <f ca="1">IF(AND(G2358&gt;0,G2359&gt;G2358,NOT(ISERROR(MATCH(G2358,D:D,0)))),H2358+1,H2358)</f>
        <v>0</v>
      </c>
      <c r="I2359" s="1">
        <f t="shared" ca="1" si="413"/>
        <v>0</v>
      </c>
      <c r="J2359" s="7" t="str">
        <f t="shared" ca="1" si="414"/>
        <v/>
      </c>
      <c r="K2359" s="1" t="str">
        <f ca="1">IF(J2359="Linea_para_MAIL_creada_por_LuXML",IF(ISERROR(MATCH(INDIRECT(ADDRESS(ROW()-G2359,7)),D:D,0)),J2359,INDIRECT(ADDRESS(MATCH(INDIRECT(ADDRESS(ROW()-G2359,7)),D:D,0),1))),J2359)</f>
        <v/>
      </c>
      <c r="L2359" s="7">
        <f t="shared" ca="1" si="415"/>
        <v>0</v>
      </c>
      <c r="M2359" s="7" t="str">
        <f t="shared" ca="1" si="416"/>
        <v/>
      </c>
      <c r="N2359" s="7">
        <f t="shared" ca="1" si="417"/>
        <v>0</v>
      </c>
      <c r="O2359" s="9" t="str">
        <f ca="1">IF(N2359&gt;-1,INDIRECT(ADDRESS(ROW(),13)),IF(N2359&lt;N2358,CONCATENATE("&lt;page-count count=",CHAR(34),1+LARGE(N:N,1)-LARGE(N:N,2),CHAR(34),"/&gt;"),INDIRECT(ADDRESS(ROW()-1,13))))</f>
        <v/>
      </c>
      <c r="P2359" s="1">
        <f>IF(ROW()&lt;$S$4+2,IF('XML a procesar'!A2358="",P2358,IF(MID('XML a procesar'!A2358,1,1)="&lt;",P2358,P2358+1)),P2358)</f>
        <v>1</v>
      </c>
    </row>
    <row r="2360" spans="1:16" x14ac:dyDescent="0.25">
      <c r="A2360" s="1" t="str">
        <f>IF('XML a procesar'!A2359&gt;0,'XML a procesar'!A2359,"")</f>
        <v/>
      </c>
      <c r="B2360" s="7">
        <f t="shared" si="407"/>
        <v>0</v>
      </c>
      <c r="C2360" s="1">
        <f t="shared" si="408"/>
        <v>0</v>
      </c>
      <c r="D2360" s="1">
        <f t="shared" si="409"/>
        <v>0</v>
      </c>
      <c r="E2360" s="1">
        <f t="shared" si="410"/>
        <v>0</v>
      </c>
      <c r="F2360" s="1" t="str">
        <f t="shared" ca="1" si="411"/>
        <v/>
      </c>
      <c r="G2360" s="1">
        <f t="shared" ca="1" si="412"/>
        <v>0</v>
      </c>
      <c r="H2360" s="1">
        <f ca="1">IF(AND(G2359&gt;0,G2360&gt;G2359,NOT(ISERROR(MATCH(G2359,D:D,0)))),H2359+1,H2359)</f>
        <v>0</v>
      </c>
      <c r="I2360" s="1">
        <f t="shared" ca="1" si="413"/>
        <v>0</v>
      </c>
      <c r="J2360" s="7" t="str">
        <f t="shared" ca="1" si="414"/>
        <v/>
      </c>
      <c r="K2360" s="1" t="str">
        <f ca="1">IF(J2360="Linea_para_MAIL_creada_por_LuXML",IF(ISERROR(MATCH(INDIRECT(ADDRESS(ROW()-G2360,7)),D:D,0)),J2360,INDIRECT(ADDRESS(MATCH(INDIRECT(ADDRESS(ROW()-G2360,7)),D:D,0),1))),J2360)</f>
        <v/>
      </c>
      <c r="L2360" s="7">
        <f t="shared" ca="1" si="415"/>
        <v>0</v>
      </c>
      <c r="M2360" s="7" t="str">
        <f t="shared" ca="1" si="416"/>
        <v/>
      </c>
      <c r="N2360" s="7">
        <f t="shared" ca="1" si="417"/>
        <v>0</v>
      </c>
      <c r="O2360" s="9" t="str">
        <f ca="1">IF(N2360&gt;-1,INDIRECT(ADDRESS(ROW(),13)),IF(N2360&lt;N2359,CONCATENATE("&lt;page-count count=",CHAR(34),1+LARGE(N:N,1)-LARGE(N:N,2),CHAR(34),"/&gt;"),INDIRECT(ADDRESS(ROW()-1,13))))</f>
        <v/>
      </c>
      <c r="P2360" s="1">
        <f>IF(ROW()&lt;$S$4+2,IF('XML a procesar'!A2359="",P2359,IF(MID('XML a procesar'!A2359,1,1)="&lt;",P2359,P2359+1)),P2359)</f>
        <v>1</v>
      </c>
    </row>
    <row r="2361" spans="1:16" x14ac:dyDescent="0.25">
      <c r="A2361" s="1" t="str">
        <f>IF('XML a procesar'!A2360&gt;0,'XML a procesar'!A2360,"")</f>
        <v/>
      </c>
      <c r="B2361" s="7">
        <f t="shared" si="407"/>
        <v>0</v>
      </c>
      <c r="C2361" s="1">
        <f t="shared" si="408"/>
        <v>0</v>
      </c>
      <c r="D2361" s="1">
        <f t="shared" si="409"/>
        <v>0</v>
      </c>
      <c r="E2361" s="1">
        <f t="shared" si="410"/>
        <v>0</v>
      </c>
      <c r="F2361" s="1" t="str">
        <f t="shared" ca="1" si="411"/>
        <v/>
      </c>
      <c r="G2361" s="1">
        <f t="shared" ca="1" si="412"/>
        <v>0</v>
      </c>
      <c r="H2361" s="1">
        <f ca="1">IF(AND(G2360&gt;0,G2361&gt;G2360,NOT(ISERROR(MATCH(G2360,D:D,0)))),H2360+1,H2360)</f>
        <v>0</v>
      </c>
      <c r="I2361" s="1">
        <f t="shared" ca="1" si="413"/>
        <v>0</v>
      </c>
      <c r="J2361" s="7" t="str">
        <f t="shared" ca="1" si="414"/>
        <v/>
      </c>
      <c r="K2361" s="1" t="str">
        <f ca="1">IF(J2361="Linea_para_MAIL_creada_por_LuXML",IF(ISERROR(MATCH(INDIRECT(ADDRESS(ROW()-G2361,7)),D:D,0)),J2361,INDIRECT(ADDRESS(MATCH(INDIRECT(ADDRESS(ROW()-G2361,7)),D:D,0),1))),J2361)</f>
        <v/>
      </c>
      <c r="L2361" s="7">
        <f t="shared" ca="1" si="415"/>
        <v>0</v>
      </c>
      <c r="M2361" s="7" t="str">
        <f t="shared" ca="1" si="416"/>
        <v/>
      </c>
      <c r="N2361" s="7">
        <f t="shared" ca="1" si="417"/>
        <v>0</v>
      </c>
      <c r="O2361" s="9" t="str">
        <f ca="1">IF(N2361&gt;-1,INDIRECT(ADDRESS(ROW(),13)),IF(N2361&lt;N2360,CONCATENATE("&lt;page-count count=",CHAR(34),1+LARGE(N:N,1)-LARGE(N:N,2),CHAR(34),"/&gt;"),INDIRECT(ADDRESS(ROW()-1,13))))</f>
        <v/>
      </c>
      <c r="P2361" s="1">
        <f>IF(ROW()&lt;$S$4+2,IF('XML a procesar'!A2360="",P2360,IF(MID('XML a procesar'!A2360,1,1)="&lt;",P2360,P2360+1)),P2360)</f>
        <v>1</v>
      </c>
    </row>
    <row r="2362" spans="1:16" x14ac:dyDescent="0.25">
      <c r="A2362" s="1" t="str">
        <f>IF('XML a procesar'!A2361&gt;0,'XML a procesar'!A2361,"")</f>
        <v/>
      </c>
      <c r="B2362" s="7">
        <f t="shared" si="407"/>
        <v>0</v>
      </c>
      <c r="C2362" s="1">
        <f t="shared" si="408"/>
        <v>0</v>
      </c>
      <c r="D2362" s="1">
        <f t="shared" si="409"/>
        <v>0</v>
      </c>
      <c r="E2362" s="1">
        <f t="shared" si="410"/>
        <v>0</v>
      </c>
      <c r="F2362" s="1" t="str">
        <f t="shared" ca="1" si="411"/>
        <v/>
      </c>
      <c r="G2362" s="1">
        <f t="shared" ca="1" si="412"/>
        <v>0</v>
      </c>
      <c r="H2362" s="1">
        <f ca="1">IF(AND(G2361&gt;0,G2362&gt;G2361,NOT(ISERROR(MATCH(G2361,D:D,0)))),H2361+1,H2361)</f>
        <v>0</v>
      </c>
      <c r="I2362" s="1">
        <f t="shared" ca="1" si="413"/>
        <v>0</v>
      </c>
      <c r="J2362" s="7" t="str">
        <f t="shared" ca="1" si="414"/>
        <v/>
      </c>
      <c r="K2362" s="1" t="str">
        <f ca="1">IF(J2362="Linea_para_MAIL_creada_por_LuXML",IF(ISERROR(MATCH(INDIRECT(ADDRESS(ROW()-G2362,7)),D:D,0)),J2362,INDIRECT(ADDRESS(MATCH(INDIRECT(ADDRESS(ROW()-G2362,7)),D:D,0),1))),J2362)</f>
        <v/>
      </c>
      <c r="L2362" s="7">
        <f t="shared" ca="1" si="415"/>
        <v>0</v>
      </c>
      <c r="M2362" s="7" t="str">
        <f t="shared" ca="1" si="416"/>
        <v/>
      </c>
      <c r="N2362" s="7">
        <f t="shared" ca="1" si="417"/>
        <v>0</v>
      </c>
      <c r="O2362" s="9" t="str">
        <f ca="1">IF(N2362&gt;-1,INDIRECT(ADDRESS(ROW(),13)),IF(N2362&lt;N2361,CONCATENATE("&lt;page-count count=",CHAR(34),1+LARGE(N:N,1)-LARGE(N:N,2),CHAR(34),"/&gt;"),INDIRECT(ADDRESS(ROW()-1,13))))</f>
        <v/>
      </c>
      <c r="P2362" s="1">
        <f>IF(ROW()&lt;$S$4+2,IF('XML a procesar'!A2361="",P2361,IF(MID('XML a procesar'!A2361,1,1)="&lt;",P2361,P2361+1)),P2361)</f>
        <v>1</v>
      </c>
    </row>
    <row r="2363" spans="1:16" x14ac:dyDescent="0.25">
      <c r="A2363" s="1" t="str">
        <f>IF('XML a procesar'!A2362&gt;0,'XML a procesar'!A2362,"")</f>
        <v/>
      </c>
      <c r="B2363" s="7">
        <f t="shared" si="407"/>
        <v>0</v>
      </c>
      <c r="C2363" s="1">
        <f t="shared" si="408"/>
        <v>0</v>
      </c>
      <c r="D2363" s="1">
        <f t="shared" si="409"/>
        <v>0</v>
      </c>
      <c r="E2363" s="1">
        <f t="shared" si="410"/>
        <v>0</v>
      </c>
      <c r="F2363" s="1" t="str">
        <f t="shared" ca="1" si="411"/>
        <v/>
      </c>
      <c r="G2363" s="1">
        <f t="shared" ca="1" si="412"/>
        <v>0</v>
      </c>
      <c r="H2363" s="1">
        <f ca="1">IF(AND(G2362&gt;0,G2363&gt;G2362,NOT(ISERROR(MATCH(G2362,D:D,0)))),H2362+1,H2362)</f>
        <v>0</v>
      </c>
      <c r="I2363" s="1">
        <f t="shared" ca="1" si="413"/>
        <v>0</v>
      </c>
      <c r="J2363" s="7" t="str">
        <f t="shared" ca="1" si="414"/>
        <v/>
      </c>
      <c r="K2363" s="1" t="str">
        <f ca="1">IF(J2363="Linea_para_MAIL_creada_por_LuXML",IF(ISERROR(MATCH(INDIRECT(ADDRESS(ROW()-G2363,7)),D:D,0)),J2363,INDIRECT(ADDRESS(MATCH(INDIRECT(ADDRESS(ROW()-G2363,7)),D:D,0),1))),J2363)</f>
        <v/>
      </c>
      <c r="L2363" s="7">
        <f t="shared" ca="1" si="415"/>
        <v>0</v>
      </c>
      <c r="M2363" s="7" t="str">
        <f t="shared" ca="1" si="416"/>
        <v/>
      </c>
      <c r="N2363" s="7">
        <f t="shared" ca="1" si="417"/>
        <v>0</v>
      </c>
      <c r="O2363" s="9" t="str">
        <f ca="1">IF(N2363&gt;-1,INDIRECT(ADDRESS(ROW(),13)),IF(N2363&lt;N2362,CONCATENATE("&lt;page-count count=",CHAR(34),1+LARGE(N:N,1)-LARGE(N:N,2),CHAR(34),"/&gt;"),INDIRECT(ADDRESS(ROW()-1,13))))</f>
        <v/>
      </c>
      <c r="P2363" s="1">
        <f>IF(ROW()&lt;$S$4+2,IF('XML a procesar'!A2362="",P2362,IF(MID('XML a procesar'!A2362,1,1)="&lt;",P2362,P2362+1)),P2362)</f>
        <v>1</v>
      </c>
    </row>
    <row r="2364" spans="1:16" x14ac:dyDescent="0.25">
      <c r="A2364" s="1" t="str">
        <f>IF('XML a procesar'!A2363&gt;0,'XML a procesar'!A2363,"")</f>
        <v/>
      </c>
      <c r="B2364" s="7">
        <f t="shared" si="407"/>
        <v>0</v>
      </c>
      <c r="C2364" s="1">
        <f t="shared" si="408"/>
        <v>0</v>
      </c>
      <c r="D2364" s="1">
        <f t="shared" si="409"/>
        <v>0</v>
      </c>
      <c r="E2364" s="1">
        <f t="shared" si="410"/>
        <v>0</v>
      </c>
      <c r="F2364" s="1" t="str">
        <f t="shared" ca="1" si="411"/>
        <v/>
      </c>
      <c r="G2364" s="1">
        <f t="shared" ca="1" si="412"/>
        <v>0</v>
      </c>
      <c r="H2364" s="1">
        <f ca="1">IF(AND(G2363&gt;0,G2364&gt;G2363,NOT(ISERROR(MATCH(G2363,D:D,0)))),H2363+1,H2363)</f>
        <v>0</v>
      </c>
      <c r="I2364" s="1">
        <f t="shared" ca="1" si="413"/>
        <v>0</v>
      </c>
      <c r="J2364" s="7" t="str">
        <f t="shared" ca="1" si="414"/>
        <v/>
      </c>
      <c r="K2364" s="1" t="str">
        <f ca="1">IF(J2364="Linea_para_MAIL_creada_por_LuXML",IF(ISERROR(MATCH(INDIRECT(ADDRESS(ROW()-G2364,7)),D:D,0)),J2364,INDIRECT(ADDRESS(MATCH(INDIRECT(ADDRESS(ROW()-G2364,7)),D:D,0),1))),J2364)</f>
        <v/>
      </c>
      <c r="L2364" s="7">
        <f t="shared" ca="1" si="415"/>
        <v>0</v>
      </c>
      <c r="M2364" s="7" t="str">
        <f t="shared" ca="1" si="416"/>
        <v/>
      </c>
      <c r="N2364" s="7">
        <f t="shared" ca="1" si="417"/>
        <v>0</v>
      </c>
      <c r="O2364" s="9" t="str">
        <f ca="1">IF(N2364&gt;-1,INDIRECT(ADDRESS(ROW(),13)),IF(N2364&lt;N2363,CONCATENATE("&lt;page-count count=",CHAR(34),1+LARGE(N:N,1)-LARGE(N:N,2),CHAR(34),"/&gt;"),INDIRECT(ADDRESS(ROW()-1,13))))</f>
        <v/>
      </c>
      <c r="P2364" s="1">
        <f>IF(ROW()&lt;$S$4+2,IF('XML a procesar'!A2363="",P2363,IF(MID('XML a procesar'!A2363,1,1)="&lt;",P2363,P2363+1)),P2363)</f>
        <v>1</v>
      </c>
    </row>
    <row r="2365" spans="1:16" x14ac:dyDescent="0.25">
      <c r="A2365" s="1" t="str">
        <f>IF('XML a procesar'!A2364&gt;0,'XML a procesar'!A2364,"")</f>
        <v/>
      </c>
      <c r="B2365" s="7">
        <f t="shared" si="407"/>
        <v>0</v>
      </c>
      <c r="C2365" s="1">
        <f t="shared" si="408"/>
        <v>0</v>
      </c>
      <c r="D2365" s="1">
        <f t="shared" si="409"/>
        <v>0</v>
      </c>
      <c r="E2365" s="1">
        <f t="shared" si="410"/>
        <v>0</v>
      </c>
      <c r="F2365" s="1" t="str">
        <f t="shared" ca="1" si="411"/>
        <v/>
      </c>
      <c r="G2365" s="1">
        <f t="shared" ca="1" si="412"/>
        <v>0</v>
      </c>
      <c r="H2365" s="1">
        <f ca="1">IF(AND(G2364&gt;0,G2365&gt;G2364,NOT(ISERROR(MATCH(G2364,D:D,0)))),H2364+1,H2364)</f>
        <v>0</v>
      </c>
      <c r="I2365" s="1">
        <f t="shared" ca="1" si="413"/>
        <v>0</v>
      </c>
      <c r="J2365" s="7" t="str">
        <f t="shared" ca="1" si="414"/>
        <v/>
      </c>
      <c r="K2365" s="1" t="str">
        <f ca="1">IF(J2365="Linea_para_MAIL_creada_por_LuXML",IF(ISERROR(MATCH(INDIRECT(ADDRESS(ROW()-G2365,7)),D:D,0)),J2365,INDIRECT(ADDRESS(MATCH(INDIRECT(ADDRESS(ROW()-G2365,7)),D:D,0),1))),J2365)</f>
        <v/>
      </c>
      <c r="L2365" s="7">
        <f t="shared" ca="1" si="415"/>
        <v>0</v>
      </c>
      <c r="M2365" s="7" t="str">
        <f t="shared" ca="1" si="416"/>
        <v/>
      </c>
      <c r="N2365" s="7">
        <f t="shared" ca="1" si="417"/>
        <v>0</v>
      </c>
      <c r="O2365" s="9" t="str">
        <f ca="1">IF(N2365&gt;-1,INDIRECT(ADDRESS(ROW(),13)),IF(N2365&lt;N2364,CONCATENATE("&lt;page-count count=",CHAR(34),1+LARGE(N:N,1)-LARGE(N:N,2),CHAR(34),"/&gt;"),INDIRECT(ADDRESS(ROW()-1,13))))</f>
        <v/>
      </c>
      <c r="P2365" s="1">
        <f>IF(ROW()&lt;$S$4+2,IF('XML a procesar'!A2364="",P2364,IF(MID('XML a procesar'!A2364,1,1)="&lt;",P2364,P2364+1)),P2364)</f>
        <v>1</v>
      </c>
    </row>
    <row r="2366" spans="1:16" x14ac:dyDescent="0.25">
      <c r="A2366" s="1" t="str">
        <f>IF('XML a procesar'!A2365&gt;0,'XML a procesar'!A2365,"")</f>
        <v/>
      </c>
      <c r="B2366" s="7">
        <f t="shared" si="407"/>
        <v>0</v>
      </c>
      <c r="C2366" s="1">
        <f t="shared" si="408"/>
        <v>0</v>
      </c>
      <c r="D2366" s="1">
        <f t="shared" si="409"/>
        <v>0</v>
      </c>
      <c r="E2366" s="1">
        <f t="shared" si="410"/>
        <v>0</v>
      </c>
      <c r="F2366" s="1" t="str">
        <f t="shared" ca="1" si="411"/>
        <v/>
      </c>
      <c r="G2366" s="1">
        <f t="shared" ca="1" si="412"/>
        <v>0</v>
      </c>
      <c r="H2366" s="1">
        <f ca="1">IF(AND(G2365&gt;0,G2366&gt;G2365,NOT(ISERROR(MATCH(G2365,D:D,0)))),H2365+1,H2365)</f>
        <v>0</v>
      </c>
      <c r="I2366" s="1">
        <f t="shared" ca="1" si="413"/>
        <v>0</v>
      </c>
      <c r="J2366" s="7" t="str">
        <f t="shared" ca="1" si="414"/>
        <v/>
      </c>
      <c r="K2366" s="1" t="str">
        <f ca="1">IF(J2366="Linea_para_MAIL_creada_por_LuXML",IF(ISERROR(MATCH(INDIRECT(ADDRESS(ROW()-G2366,7)),D:D,0)),J2366,INDIRECT(ADDRESS(MATCH(INDIRECT(ADDRESS(ROW()-G2366,7)),D:D,0),1))),J2366)</f>
        <v/>
      </c>
      <c r="L2366" s="7">
        <f t="shared" ca="1" si="415"/>
        <v>0</v>
      </c>
      <c r="M2366" s="7" t="str">
        <f t="shared" ca="1" si="416"/>
        <v/>
      </c>
      <c r="N2366" s="7">
        <f t="shared" ca="1" si="417"/>
        <v>0</v>
      </c>
      <c r="O2366" s="9" t="str">
        <f ca="1">IF(N2366&gt;-1,INDIRECT(ADDRESS(ROW(),13)),IF(N2366&lt;N2365,CONCATENATE("&lt;page-count count=",CHAR(34),1+LARGE(N:N,1)-LARGE(N:N,2),CHAR(34),"/&gt;"),INDIRECT(ADDRESS(ROW()-1,13))))</f>
        <v/>
      </c>
      <c r="P2366" s="1">
        <f>IF(ROW()&lt;$S$4+2,IF('XML a procesar'!A2365="",P2365,IF(MID('XML a procesar'!A2365,1,1)="&lt;",P2365,P2365+1)),P2365)</f>
        <v>1</v>
      </c>
    </row>
    <row r="2367" spans="1:16" x14ac:dyDescent="0.25">
      <c r="A2367" s="1" t="str">
        <f>IF('XML a procesar'!A2366&gt;0,'XML a procesar'!A2366,"")</f>
        <v/>
      </c>
      <c r="B2367" s="7">
        <f t="shared" si="407"/>
        <v>0</v>
      </c>
      <c r="C2367" s="1">
        <f t="shared" si="408"/>
        <v>0</v>
      </c>
      <c r="D2367" s="1">
        <f t="shared" si="409"/>
        <v>0</v>
      </c>
      <c r="E2367" s="1">
        <f t="shared" si="410"/>
        <v>0</v>
      </c>
      <c r="F2367" s="1" t="str">
        <f t="shared" ca="1" si="411"/>
        <v/>
      </c>
      <c r="G2367" s="1">
        <f t="shared" ca="1" si="412"/>
        <v>0</v>
      </c>
      <c r="H2367" s="1">
        <f ca="1">IF(AND(G2366&gt;0,G2367&gt;G2366,NOT(ISERROR(MATCH(G2366,D:D,0)))),H2366+1,H2366)</f>
        <v>0</v>
      </c>
      <c r="I2367" s="1">
        <f t="shared" ca="1" si="413"/>
        <v>0</v>
      </c>
      <c r="J2367" s="7" t="str">
        <f t="shared" ca="1" si="414"/>
        <v/>
      </c>
      <c r="K2367" s="1" t="str">
        <f ca="1">IF(J2367="Linea_para_MAIL_creada_por_LuXML",IF(ISERROR(MATCH(INDIRECT(ADDRESS(ROW()-G2367,7)),D:D,0)),J2367,INDIRECT(ADDRESS(MATCH(INDIRECT(ADDRESS(ROW()-G2367,7)),D:D,0),1))),J2367)</f>
        <v/>
      </c>
      <c r="L2367" s="7">
        <f t="shared" ca="1" si="415"/>
        <v>0</v>
      </c>
      <c r="M2367" s="7" t="str">
        <f t="shared" ca="1" si="416"/>
        <v/>
      </c>
      <c r="N2367" s="7">
        <f t="shared" ca="1" si="417"/>
        <v>0</v>
      </c>
      <c r="O2367" s="9" t="str">
        <f ca="1">IF(N2367&gt;-1,INDIRECT(ADDRESS(ROW(),13)),IF(N2367&lt;N2366,CONCATENATE("&lt;page-count count=",CHAR(34),1+LARGE(N:N,1)-LARGE(N:N,2),CHAR(34),"/&gt;"),INDIRECT(ADDRESS(ROW()-1,13))))</f>
        <v/>
      </c>
      <c r="P2367" s="1">
        <f>IF(ROW()&lt;$S$4+2,IF('XML a procesar'!A2366="",P2366,IF(MID('XML a procesar'!A2366,1,1)="&lt;",P2366,P2366+1)),P2366)</f>
        <v>1</v>
      </c>
    </row>
    <row r="2368" spans="1:16" x14ac:dyDescent="0.25">
      <c r="A2368" s="1" t="str">
        <f>IF('XML a procesar'!A2367&gt;0,'XML a procesar'!A2367,"")</f>
        <v/>
      </c>
      <c r="B2368" s="7">
        <f t="shared" si="407"/>
        <v>0</v>
      </c>
      <c r="C2368" s="1">
        <f t="shared" si="408"/>
        <v>0</v>
      </c>
      <c r="D2368" s="1">
        <f t="shared" si="409"/>
        <v>0</v>
      </c>
      <c r="E2368" s="1">
        <f t="shared" si="410"/>
        <v>0</v>
      </c>
      <c r="F2368" s="1" t="str">
        <f t="shared" ca="1" si="411"/>
        <v/>
      </c>
      <c r="G2368" s="1">
        <f t="shared" ca="1" si="412"/>
        <v>0</v>
      </c>
      <c r="H2368" s="1">
        <f ca="1">IF(AND(G2367&gt;0,G2368&gt;G2367,NOT(ISERROR(MATCH(G2367,D:D,0)))),H2367+1,H2367)</f>
        <v>0</v>
      </c>
      <c r="I2368" s="1">
        <f t="shared" ca="1" si="413"/>
        <v>0</v>
      </c>
      <c r="J2368" s="7" t="str">
        <f t="shared" ca="1" si="414"/>
        <v/>
      </c>
      <c r="K2368" s="1" t="str">
        <f ca="1">IF(J2368="Linea_para_MAIL_creada_por_LuXML",IF(ISERROR(MATCH(INDIRECT(ADDRESS(ROW()-G2368,7)),D:D,0)),J2368,INDIRECT(ADDRESS(MATCH(INDIRECT(ADDRESS(ROW()-G2368,7)),D:D,0),1))),J2368)</f>
        <v/>
      </c>
      <c r="L2368" s="7">
        <f t="shared" ca="1" si="415"/>
        <v>0</v>
      </c>
      <c r="M2368" s="7" t="str">
        <f t="shared" ca="1" si="416"/>
        <v/>
      </c>
      <c r="N2368" s="7">
        <f t="shared" ca="1" si="417"/>
        <v>0</v>
      </c>
      <c r="O2368" s="9" t="str">
        <f ca="1">IF(N2368&gt;-1,INDIRECT(ADDRESS(ROW(),13)),IF(N2368&lt;N2367,CONCATENATE("&lt;page-count count=",CHAR(34),1+LARGE(N:N,1)-LARGE(N:N,2),CHAR(34),"/&gt;"),INDIRECT(ADDRESS(ROW()-1,13))))</f>
        <v/>
      </c>
      <c r="P2368" s="1">
        <f>IF(ROW()&lt;$S$4+2,IF('XML a procesar'!A2367="",P2367,IF(MID('XML a procesar'!A2367,1,1)="&lt;",P2367,P2367+1)),P2367)</f>
        <v>1</v>
      </c>
    </row>
    <row r="2369" spans="1:16" x14ac:dyDescent="0.25">
      <c r="A2369" s="1" t="str">
        <f>IF('XML a procesar'!A2368&gt;0,'XML a procesar'!A2368,"")</f>
        <v/>
      </c>
      <c r="B2369" s="7">
        <f t="shared" ref="B2369:B2432" si="418">IF(ISERROR(FIND("/doi.org/",A2369,1)),0,1)</f>
        <v>0</v>
      </c>
      <c r="C2369" s="1">
        <f t="shared" ref="C2369:C2432" si="419">IF(LEFT(A2368,16)="&lt;contrib contrib",C2368+1,IF(LEFT(A2368,16)="&lt;/contrib-group&gt;",0,IF(LEFT(A2368,10)="&lt;/contrib&gt;",C2368,C2368)))</f>
        <v>0</v>
      </c>
      <c r="D2369" s="1">
        <f t="shared" ref="D2369:D2432" si="420">IF(AND(C2369&gt;0,LEFT(A2369,7)="&lt;email&gt;",ISNUMBER(SEARCH("@",A2369,1))),C2369,IF(LEFT(A2369,10)="&lt;alt-text&gt;",-1,0))</f>
        <v>0</v>
      </c>
      <c r="E2369" s="1">
        <f t="shared" ref="E2369:E2432" si="421">IF(D2369=0,E2368,E2368+1)</f>
        <v>0</v>
      </c>
      <c r="F2369" s="1" t="str">
        <f t="shared" ref="F2369:F2432" ca="1" si="422">INDIRECT(ADDRESS(ROW()+INDIRECT(ADDRESS(ROW()+E2369,5)),1))</f>
        <v/>
      </c>
      <c r="G2369" s="1">
        <f t="shared" ref="G2369:G2432" ca="1" si="423">IF(LEFT(F2369,7)="&lt;aff id",_xlfn.NUMBERVALUE(MID(F2369,13,LEN(F2369)-14)),IF(F2369="&lt;/aff&gt;",G2368+1,G2368))</f>
        <v>0</v>
      </c>
      <c r="H2369" s="1">
        <f ca="1">IF(AND(G2368&gt;0,G2369&gt;G2368,NOT(ISERROR(MATCH(G2368,D:D,0)))),H2368+1,H2368)</f>
        <v>0</v>
      </c>
      <c r="I2369" s="1">
        <f t="shared" ref="I2369:I2432" ca="1" si="424">INDIRECT(ADDRESS(ROW()-INDIRECT(ADDRESS(ROW()-H2369,8)),8))</f>
        <v>0</v>
      </c>
      <c r="J2369" s="7" t="str">
        <f t="shared" ref="J2369:J2432" ca="1" si="425">IF(J2368="Linea_para_MAIL_creada_por_LuXML","&lt;/aff&gt;",IF(I2369&gt;INDIRECT(ADDRESS(ROW()-I2369-1,8)),"Linea_para_MAIL_creada_por_LuXML",INDIRECT(ADDRESS(ROW()-I2369,6))))</f>
        <v/>
      </c>
      <c r="K2369" s="1" t="str">
        <f ca="1">IF(J2369="Linea_para_MAIL_creada_por_LuXML",IF(ISERROR(MATCH(INDIRECT(ADDRESS(ROW()-G2369,7)),D:D,0)),J2369,INDIRECT(ADDRESS(MATCH(INDIRECT(ADDRESS(ROW()-G2369,7)),D:D,0),1))),J2369)</f>
        <v/>
      </c>
      <c r="L2369" s="7">
        <f t="shared" ref="L2369:L2432" ca="1" si="426">IF(OR(MID(K2367,3,5)="page&gt;",MID(K2368,3,5)="page&gt;"),L2368,IF(OR(K2368="&lt;history&gt;",K2369="&lt;history&gt;"),L2368+1,L2368))</f>
        <v>0</v>
      </c>
      <c r="M2369" s="7" t="str">
        <f t="shared" ref="M2369:M2432" ca="1" si="427">IF(L2369&gt;L2368,IF(L2369=1,CONCATENATE("&lt;fpage&gt;",$S$10,"&lt;/fpage&gt;"),CONCATENATE("&lt;lpage&gt;",$S$10+1,"&lt;/lpage&gt;")),IF(ISERROR(INDIRECT(ADDRESS(ROW()-L2369,11),1)),"",INDIRECT(ADDRESS(ROW()-L2369,11),1)))</f>
        <v/>
      </c>
      <c r="N2369" s="7">
        <f t="shared" ref="N2369:N2432" ca="1" si="428">IF(N2368=-1,-1,IF(M2369="&lt;/counts&gt;",-1,IF(OR(LEFT(M2369,7)="&lt;fpage&gt;",LEFT(M2369,7)="&lt;lpage&gt;"),VALUE(MID(M2369,8,LEN(M2369)-15)),0)))</f>
        <v>0</v>
      </c>
      <c r="O2369" s="9" t="str">
        <f ca="1">IF(N2369&gt;-1,INDIRECT(ADDRESS(ROW(),13)),IF(N2369&lt;N2368,CONCATENATE("&lt;page-count count=",CHAR(34),1+LARGE(N:N,1)-LARGE(N:N,2),CHAR(34),"/&gt;"),INDIRECT(ADDRESS(ROW()-1,13))))</f>
        <v/>
      </c>
      <c r="P2369" s="1">
        <f>IF(ROW()&lt;$S$4+2,IF('XML a procesar'!A2368="",P2368,IF(MID('XML a procesar'!A2368,1,1)="&lt;",P2368,P2368+1)),P2368)</f>
        <v>1</v>
      </c>
    </row>
    <row r="2370" spans="1:16" x14ac:dyDescent="0.25">
      <c r="A2370" s="1" t="str">
        <f>IF('XML a procesar'!A2369&gt;0,'XML a procesar'!A2369,"")</f>
        <v/>
      </c>
      <c r="B2370" s="7">
        <f t="shared" si="418"/>
        <v>0</v>
      </c>
      <c r="C2370" s="1">
        <f t="shared" si="419"/>
        <v>0</v>
      </c>
      <c r="D2370" s="1">
        <f t="shared" si="420"/>
        <v>0</v>
      </c>
      <c r="E2370" s="1">
        <f t="shared" si="421"/>
        <v>0</v>
      </c>
      <c r="F2370" s="1" t="str">
        <f t="shared" ca="1" si="422"/>
        <v/>
      </c>
      <c r="G2370" s="1">
        <f t="shared" ca="1" si="423"/>
        <v>0</v>
      </c>
      <c r="H2370" s="1">
        <f ca="1">IF(AND(G2369&gt;0,G2370&gt;G2369,NOT(ISERROR(MATCH(G2369,D:D,0)))),H2369+1,H2369)</f>
        <v>0</v>
      </c>
      <c r="I2370" s="1">
        <f t="shared" ca="1" si="424"/>
        <v>0</v>
      </c>
      <c r="J2370" s="7" t="str">
        <f t="shared" ca="1" si="425"/>
        <v/>
      </c>
      <c r="K2370" s="1" t="str">
        <f ca="1">IF(J2370="Linea_para_MAIL_creada_por_LuXML",IF(ISERROR(MATCH(INDIRECT(ADDRESS(ROW()-G2370,7)),D:D,0)),J2370,INDIRECT(ADDRESS(MATCH(INDIRECT(ADDRESS(ROW()-G2370,7)),D:D,0),1))),J2370)</f>
        <v/>
      </c>
      <c r="L2370" s="7">
        <f t="shared" ca="1" si="426"/>
        <v>0</v>
      </c>
      <c r="M2370" s="7" t="str">
        <f t="shared" ca="1" si="427"/>
        <v/>
      </c>
      <c r="N2370" s="7">
        <f t="shared" ca="1" si="428"/>
        <v>0</v>
      </c>
      <c r="O2370" s="9" t="str">
        <f ca="1">IF(N2370&gt;-1,INDIRECT(ADDRESS(ROW(),13)),IF(N2370&lt;N2369,CONCATENATE("&lt;page-count count=",CHAR(34),1+LARGE(N:N,1)-LARGE(N:N,2),CHAR(34),"/&gt;"),INDIRECT(ADDRESS(ROW()-1,13))))</f>
        <v/>
      </c>
      <c r="P2370" s="1">
        <f>IF(ROW()&lt;$S$4+2,IF('XML a procesar'!A2369="",P2369,IF(MID('XML a procesar'!A2369,1,1)="&lt;",P2369,P2369+1)),P2369)</f>
        <v>1</v>
      </c>
    </row>
    <row r="2371" spans="1:16" x14ac:dyDescent="0.25">
      <c r="A2371" s="1" t="str">
        <f>IF('XML a procesar'!A2370&gt;0,'XML a procesar'!A2370,"")</f>
        <v/>
      </c>
      <c r="B2371" s="7">
        <f t="shared" si="418"/>
        <v>0</v>
      </c>
      <c r="C2371" s="1">
        <f t="shared" si="419"/>
        <v>0</v>
      </c>
      <c r="D2371" s="1">
        <f t="shared" si="420"/>
        <v>0</v>
      </c>
      <c r="E2371" s="1">
        <f t="shared" si="421"/>
        <v>0</v>
      </c>
      <c r="F2371" s="1" t="str">
        <f t="shared" ca="1" si="422"/>
        <v/>
      </c>
      <c r="G2371" s="1">
        <f t="shared" ca="1" si="423"/>
        <v>0</v>
      </c>
      <c r="H2371" s="1">
        <f ca="1">IF(AND(G2370&gt;0,G2371&gt;G2370,NOT(ISERROR(MATCH(G2370,D:D,0)))),H2370+1,H2370)</f>
        <v>0</v>
      </c>
      <c r="I2371" s="1">
        <f t="shared" ca="1" si="424"/>
        <v>0</v>
      </c>
      <c r="J2371" s="7" t="str">
        <f t="shared" ca="1" si="425"/>
        <v/>
      </c>
      <c r="K2371" s="1" t="str">
        <f ca="1">IF(J2371="Linea_para_MAIL_creada_por_LuXML",IF(ISERROR(MATCH(INDIRECT(ADDRESS(ROW()-G2371,7)),D:D,0)),J2371,INDIRECT(ADDRESS(MATCH(INDIRECT(ADDRESS(ROW()-G2371,7)),D:D,0),1))),J2371)</f>
        <v/>
      </c>
      <c r="L2371" s="7">
        <f t="shared" ca="1" si="426"/>
        <v>0</v>
      </c>
      <c r="M2371" s="7" t="str">
        <f t="shared" ca="1" si="427"/>
        <v/>
      </c>
      <c r="N2371" s="7">
        <f t="shared" ca="1" si="428"/>
        <v>0</v>
      </c>
      <c r="O2371" s="9" t="str">
        <f ca="1">IF(N2371&gt;-1,INDIRECT(ADDRESS(ROW(),13)),IF(N2371&lt;N2370,CONCATENATE("&lt;page-count count=",CHAR(34),1+LARGE(N:N,1)-LARGE(N:N,2),CHAR(34),"/&gt;"),INDIRECT(ADDRESS(ROW()-1,13))))</f>
        <v/>
      </c>
      <c r="P2371" s="1">
        <f>IF(ROW()&lt;$S$4+2,IF('XML a procesar'!A2370="",P2370,IF(MID('XML a procesar'!A2370,1,1)="&lt;",P2370,P2370+1)),P2370)</f>
        <v>1</v>
      </c>
    </row>
    <row r="2372" spans="1:16" x14ac:dyDescent="0.25">
      <c r="A2372" s="1" t="str">
        <f>IF('XML a procesar'!A2371&gt;0,'XML a procesar'!A2371,"")</f>
        <v/>
      </c>
      <c r="B2372" s="7">
        <f t="shared" si="418"/>
        <v>0</v>
      </c>
      <c r="C2372" s="1">
        <f t="shared" si="419"/>
        <v>0</v>
      </c>
      <c r="D2372" s="1">
        <f t="shared" si="420"/>
        <v>0</v>
      </c>
      <c r="E2372" s="1">
        <f t="shared" si="421"/>
        <v>0</v>
      </c>
      <c r="F2372" s="1" t="str">
        <f t="shared" ca="1" si="422"/>
        <v/>
      </c>
      <c r="G2372" s="1">
        <f t="shared" ca="1" si="423"/>
        <v>0</v>
      </c>
      <c r="H2372" s="1">
        <f ca="1">IF(AND(G2371&gt;0,G2372&gt;G2371,NOT(ISERROR(MATCH(G2371,D:D,0)))),H2371+1,H2371)</f>
        <v>0</v>
      </c>
      <c r="I2372" s="1">
        <f t="shared" ca="1" si="424"/>
        <v>0</v>
      </c>
      <c r="J2372" s="7" t="str">
        <f t="shared" ca="1" si="425"/>
        <v/>
      </c>
      <c r="K2372" s="1" t="str">
        <f ca="1">IF(J2372="Linea_para_MAIL_creada_por_LuXML",IF(ISERROR(MATCH(INDIRECT(ADDRESS(ROW()-G2372,7)),D:D,0)),J2372,INDIRECT(ADDRESS(MATCH(INDIRECT(ADDRESS(ROW()-G2372,7)),D:D,0),1))),J2372)</f>
        <v/>
      </c>
      <c r="L2372" s="7">
        <f t="shared" ca="1" si="426"/>
        <v>0</v>
      </c>
      <c r="M2372" s="7" t="str">
        <f t="shared" ca="1" si="427"/>
        <v/>
      </c>
      <c r="N2372" s="7">
        <f t="shared" ca="1" si="428"/>
        <v>0</v>
      </c>
      <c r="O2372" s="9" t="str">
        <f ca="1">IF(N2372&gt;-1,INDIRECT(ADDRESS(ROW(),13)),IF(N2372&lt;N2371,CONCATENATE("&lt;page-count count=",CHAR(34),1+LARGE(N:N,1)-LARGE(N:N,2),CHAR(34),"/&gt;"),INDIRECT(ADDRESS(ROW()-1,13))))</f>
        <v/>
      </c>
      <c r="P2372" s="1">
        <f>IF(ROW()&lt;$S$4+2,IF('XML a procesar'!A2371="",P2371,IF(MID('XML a procesar'!A2371,1,1)="&lt;",P2371,P2371+1)),P2371)</f>
        <v>1</v>
      </c>
    </row>
    <row r="2373" spans="1:16" x14ac:dyDescent="0.25">
      <c r="A2373" s="1" t="str">
        <f>IF('XML a procesar'!A2372&gt;0,'XML a procesar'!A2372,"")</f>
        <v/>
      </c>
      <c r="B2373" s="7">
        <f t="shared" si="418"/>
        <v>0</v>
      </c>
      <c r="C2373" s="1">
        <f t="shared" si="419"/>
        <v>0</v>
      </c>
      <c r="D2373" s="1">
        <f t="shared" si="420"/>
        <v>0</v>
      </c>
      <c r="E2373" s="1">
        <f t="shared" si="421"/>
        <v>0</v>
      </c>
      <c r="F2373" s="1" t="str">
        <f t="shared" ca="1" si="422"/>
        <v/>
      </c>
      <c r="G2373" s="1">
        <f t="shared" ca="1" si="423"/>
        <v>0</v>
      </c>
      <c r="H2373" s="1">
        <f ca="1">IF(AND(G2372&gt;0,G2373&gt;G2372,NOT(ISERROR(MATCH(G2372,D:D,0)))),H2372+1,H2372)</f>
        <v>0</v>
      </c>
      <c r="I2373" s="1">
        <f t="shared" ca="1" si="424"/>
        <v>0</v>
      </c>
      <c r="J2373" s="7" t="str">
        <f t="shared" ca="1" si="425"/>
        <v/>
      </c>
      <c r="K2373" s="1" t="str">
        <f ca="1">IF(J2373="Linea_para_MAIL_creada_por_LuXML",IF(ISERROR(MATCH(INDIRECT(ADDRESS(ROW()-G2373,7)),D:D,0)),J2373,INDIRECT(ADDRESS(MATCH(INDIRECT(ADDRESS(ROW()-G2373,7)),D:D,0),1))),J2373)</f>
        <v/>
      </c>
      <c r="L2373" s="7">
        <f t="shared" ca="1" si="426"/>
        <v>0</v>
      </c>
      <c r="M2373" s="7" t="str">
        <f t="shared" ca="1" si="427"/>
        <v/>
      </c>
      <c r="N2373" s="7">
        <f t="shared" ca="1" si="428"/>
        <v>0</v>
      </c>
      <c r="O2373" s="9" t="str">
        <f ca="1">IF(N2373&gt;-1,INDIRECT(ADDRESS(ROW(),13)),IF(N2373&lt;N2372,CONCATENATE("&lt;page-count count=",CHAR(34),1+LARGE(N:N,1)-LARGE(N:N,2),CHAR(34),"/&gt;"),INDIRECT(ADDRESS(ROW()-1,13))))</f>
        <v/>
      </c>
      <c r="P2373" s="1">
        <f>IF(ROW()&lt;$S$4+2,IF('XML a procesar'!A2372="",P2372,IF(MID('XML a procesar'!A2372,1,1)="&lt;",P2372,P2372+1)),P2372)</f>
        <v>1</v>
      </c>
    </row>
    <row r="2374" spans="1:16" x14ac:dyDescent="0.25">
      <c r="A2374" s="1" t="str">
        <f>IF('XML a procesar'!A2373&gt;0,'XML a procesar'!A2373,"")</f>
        <v/>
      </c>
      <c r="B2374" s="7">
        <f t="shared" si="418"/>
        <v>0</v>
      </c>
      <c r="C2374" s="1">
        <f t="shared" si="419"/>
        <v>0</v>
      </c>
      <c r="D2374" s="1">
        <f t="shared" si="420"/>
        <v>0</v>
      </c>
      <c r="E2374" s="1">
        <f t="shared" si="421"/>
        <v>0</v>
      </c>
      <c r="F2374" s="1" t="str">
        <f t="shared" ca="1" si="422"/>
        <v/>
      </c>
      <c r="G2374" s="1">
        <f t="shared" ca="1" si="423"/>
        <v>0</v>
      </c>
      <c r="H2374" s="1">
        <f ca="1">IF(AND(G2373&gt;0,G2374&gt;G2373,NOT(ISERROR(MATCH(G2373,D:D,0)))),H2373+1,H2373)</f>
        <v>0</v>
      </c>
      <c r="I2374" s="1">
        <f t="shared" ca="1" si="424"/>
        <v>0</v>
      </c>
      <c r="J2374" s="7" t="str">
        <f t="shared" ca="1" si="425"/>
        <v/>
      </c>
      <c r="K2374" s="1" t="str">
        <f ca="1">IF(J2374="Linea_para_MAIL_creada_por_LuXML",IF(ISERROR(MATCH(INDIRECT(ADDRESS(ROW()-G2374,7)),D:D,0)),J2374,INDIRECT(ADDRESS(MATCH(INDIRECT(ADDRESS(ROW()-G2374,7)),D:D,0),1))),J2374)</f>
        <v/>
      </c>
      <c r="L2374" s="7">
        <f t="shared" ca="1" si="426"/>
        <v>0</v>
      </c>
      <c r="M2374" s="7" t="str">
        <f t="shared" ca="1" si="427"/>
        <v/>
      </c>
      <c r="N2374" s="7">
        <f t="shared" ca="1" si="428"/>
        <v>0</v>
      </c>
      <c r="O2374" s="9" t="str">
        <f ca="1">IF(N2374&gt;-1,INDIRECT(ADDRESS(ROW(),13)),IF(N2374&lt;N2373,CONCATENATE("&lt;page-count count=",CHAR(34),1+LARGE(N:N,1)-LARGE(N:N,2),CHAR(34),"/&gt;"),INDIRECT(ADDRESS(ROW()-1,13))))</f>
        <v/>
      </c>
      <c r="P2374" s="1">
        <f>IF(ROW()&lt;$S$4+2,IF('XML a procesar'!A2373="",P2373,IF(MID('XML a procesar'!A2373,1,1)="&lt;",P2373,P2373+1)),P2373)</f>
        <v>1</v>
      </c>
    </row>
    <row r="2375" spans="1:16" x14ac:dyDescent="0.25">
      <c r="A2375" s="1" t="str">
        <f>IF('XML a procesar'!A2374&gt;0,'XML a procesar'!A2374,"")</f>
        <v/>
      </c>
      <c r="B2375" s="7">
        <f t="shared" si="418"/>
        <v>0</v>
      </c>
      <c r="C2375" s="1">
        <f t="shared" si="419"/>
        <v>0</v>
      </c>
      <c r="D2375" s="1">
        <f t="shared" si="420"/>
        <v>0</v>
      </c>
      <c r="E2375" s="1">
        <f t="shared" si="421"/>
        <v>0</v>
      </c>
      <c r="F2375" s="1" t="str">
        <f t="shared" ca="1" si="422"/>
        <v/>
      </c>
      <c r="G2375" s="1">
        <f t="shared" ca="1" si="423"/>
        <v>0</v>
      </c>
      <c r="H2375" s="1">
        <f ca="1">IF(AND(G2374&gt;0,G2375&gt;G2374,NOT(ISERROR(MATCH(G2374,D:D,0)))),H2374+1,H2374)</f>
        <v>0</v>
      </c>
      <c r="I2375" s="1">
        <f t="shared" ca="1" si="424"/>
        <v>0</v>
      </c>
      <c r="J2375" s="7" t="str">
        <f t="shared" ca="1" si="425"/>
        <v/>
      </c>
      <c r="K2375" s="1" t="str">
        <f ca="1">IF(J2375="Linea_para_MAIL_creada_por_LuXML",IF(ISERROR(MATCH(INDIRECT(ADDRESS(ROW()-G2375,7)),D:D,0)),J2375,INDIRECT(ADDRESS(MATCH(INDIRECT(ADDRESS(ROW()-G2375,7)),D:D,0),1))),J2375)</f>
        <v/>
      </c>
      <c r="L2375" s="7">
        <f t="shared" ca="1" si="426"/>
        <v>0</v>
      </c>
      <c r="M2375" s="7" t="str">
        <f t="shared" ca="1" si="427"/>
        <v/>
      </c>
      <c r="N2375" s="7">
        <f t="shared" ca="1" si="428"/>
        <v>0</v>
      </c>
      <c r="O2375" s="9" t="str">
        <f ca="1">IF(N2375&gt;-1,INDIRECT(ADDRESS(ROW(),13)),IF(N2375&lt;N2374,CONCATENATE("&lt;page-count count=",CHAR(34),1+LARGE(N:N,1)-LARGE(N:N,2),CHAR(34),"/&gt;"),INDIRECT(ADDRESS(ROW()-1,13))))</f>
        <v/>
      </c>
      <c r="P2375" s="1">
        <f>IF(ROW()&lt;$S$4+2,IF('XML a procesar'!A2374="",P2374,IF(MID('XML a procesar'!A2374,1,1)="&lt;",P2374,P2374+1)),P2374)</f>
        <v>1</v>
      </c>
    </row>
    <row r="2376" spans="1:16" x14ac:dyDescent="0.25">
      <c r="A2376" s="1" t="str">
        <f>IF('XML a procesar'!A2375&gt;0,'XML a procesar'!A2375,"")</f>
        <v/>
      </c>
      <c r="B2376" s="7">
        <f t="shared" si="418"/>
        <v>0</v>
      </c>
      <c r="C2376" s="1">
        <f t="shared" si="419"/>
        <v>0</v>
      </c>
      <c r="D2376" s="1">
        <f t="shared" si="420"/>
        <v>0</v>
      </c>
      <c r="E2376" s="1">
        <f t="shared" si="421"/>
        <v>0</v>
      </c>
      <c r="F2376" s="1" t="str">
        <f t="shared" ca="1" si="422"/>
        <v/>
      </c>
      <c r="G2376" s="1">
        <f t="shared" ca="1" si="423"/>
        <v>0</v>
      </c>
      <c r="H2376" s="1">
        <f ca="1">IF(AND(G2375&gt;0,G2376&gt;G2375,NOT(ISERROR(MATCH(G2375,D:D,0)))),H2375+1,H2375)</f>
        <v>0</v>
      </c>
      <c r="I2376" s="1">
        <f t="shared" ca="1" si="424"/>
        <v>0</v>
      </c>
      <c r="J2376" s="7" t="str">
        <f t="shared" ca="1" si="425"/>
        <v/>
      </c>
      <c r="K2376" s="1" t="str">
        <f ca="1">IF(J2376="Linea_para_MAIL_creada_por_LuXML",IF(ISERROR(MATCH(INDIRECT(ADDRESS(ROW()-G2376,7)),D:D,0)),J2376,INDIRECT(ADDRESS(MATCH(INDIRECT(ADDRESS(ROW()-G2376,7)),D:D,0),1))),J2376)</f>
        <v/>
      </c>
      <c r="L2376" s="7">
        <f t="shared" ca="1" si="426"/>
        <v>0</v>
      </c>
      <c r="M2376" s="7" t="str">
        <f t="shared" ca="1" si="427"/>
        <v/>
      </c>
      <c r="N2376" s="7">
        <f t="shared" ca="1" si="428"/>
        <v>0</v>
      </c>
      <c r="O2376" s="9" t="str">
        <f ca="1">IF(N2376&gt;-1,INDIRECT(ADDRESS(ROW(),13)),IF(N2376&lt;N2375,CONCATENATE("&lt;page-count count=",CHAR(34),1+LARGE(N:N,1)-LARGE(N:N,2),CHAR(34),"/&gt;"),INDIRECT(ADDRESS(ROW()-1,13))))</f>
        <v/>
      </c>
      <c r="P2376" s="1">
        <f>IF(ROW()&lt;$S$4+2,IF('XML a procesar'!A2375="",P2375,IF(MID('XML a procesar'!A2375,1,1)="&lt;",P2375,P2375+1)),P2375)</f>
        <v>1</v>
      </c>
    </row>
    <row r="2377" spans="1:16" x14ac:dyDescent="0.25">
      <c r="A2377" s="1" t="str">
        <f>IF('XML a procesar'!A2376&gt;0,'XML a procesar'!A2376,"")</f>
        <v/>
      </c>
      <c r="B2377" s="7">
        <f t="shared" si="418"/>
        <v>0</v>
      </c>
      <c r="C2377" s="1">
        <f t="shared" si="419"/>
        <v>0</v>
      </c>
      <c r="D2377" s="1">
        <f t="shared" si="420"/>
        <v>0</v>
      </c>
      <c r="E2377" s="1">
        <f t="shared" si="421"/>
        <v>0</v>
      </c>
      <c r="F2377" s="1" t="str">
        <f t="shared" ca="1" si="422"/>
        <v/>
      </c>
      <c r="G2377" s="1">
        <f t="shared" ca="1" si="423"/>
        <v>0</v>
      </c>
      <c r="H2377" s="1">
        <f ca="1">IF(AND(G2376&gt;0,G2377&gt;G2376,NOT(ISERROR(MATCH(G2376,D:D,0)))),H2376+1,H2376)</f>
        <v>0</v>
      </c>
      <c r="I2377" s="1">
        <f t="shared" ca="1" si="424"/>
        <v>0</v>
      </c>
      <c r="J2377" s="7" t="str">
        <f t="shared" ca="1" si="425"/>
        <v/>
      </c>
      <c r="K2377" s="1" t="str">
        <f ca="1">IF(J2377="Linea_para_MAIL_creada_por_LuXML",IF(ISERROR(MATCH(INDIRECT(ADDRESS(ROW()-G2377,7)),D:D,0)),J2377,INDIRECT(ADDRESS(MATCH(INDIRECT(ADDRESS(ROW()-G2377,7)),D:D,0),1))),J2377)</f>
        <v/>
      </c>
      <c r="L2377" s="7">
        <f t="shared" ca="1" si="426"/>
        <v>0</v>
      </c>
      <c r="M2377" s="7" t="str">
        <f t="shared" ca="1" si="427"/>
        <v/>
      </c>
      <c r="N2377" s="7">
        <f t="shared" ca="1" si="428"/>
        <v>0</v>
      </c>
      <c r="O2377" s="9" t="str">
        <f ca="1">IF(N2377&gt;-1,INDIRECT(ADDRESS(ROW(),13)),IF(N2377&lt;N2376,CONCATENATE("&lt;page-count count=",CHAR(34),1+LARGE(N:N,1)-LARGE(N:N,2),CHAR(34),"/&gt;"),INDIRECT(ADDRESS(ROW()-1,13))))</f>
        <v/>
      </c>
      <c r="P2377" s="1">
        <f>IF(ROW()&lt;$S$4+2,IF('XML a procesar'!A2376="",P2376,IF(MID('XML a procesar'!A2376,1,1)="&lt;",P2376,P2376+1)),P2376)</f>
        <v>1</v>
      </c>
    </row>
    <row r="2378" spans="1:16" x14ac:dyDescent="0.25">
      <c r="A2378" s="1" t="str">
        <f>IF('XML a procesar'!A2377&gt;0,'XML a procesar'!A2377,"")</f>
        <v/>
      </c>
      <c r="B2378" s="7">
        <f t="shared" si="418"/>
        <v>0</v>
      </c>
      <c r="C2378" s="1">
        <f t="shared" si="419"/>
        <v>0</v>
      </c>
      <c r="D2378" s="1">
        <f t="shared" si="420"/>
        <v>0</v>
      </c>
      <c r="E2378" s="1">
        <f t="shared" si="421"/>
        <v>0</v>
      </c>
      <c r="F2378" s="1" t="str">
        <f t="shared" ca="1" si="422"/>
        <v/>
      </c>
      <c r="G2378" s="1">
        <f t="shared" ca="1" si="423"/>
        <v>0</v>
      </c>
      <c r="H2378" s="1">
        <f ca="1">IF(AND(G2377&gt;0,G2378&gt;G2377,NOT(ISERROR(MATCH(G2377,D:D,0)))),H2377+1,H2377)</f>
        <v>0</v>
      </c>
      <c r="I2378" s="1">
        <f t="shared" ca="1" si="424"/>
        <v>0</v>
      </c>
      <c r="J2378" s="7" t="str">
        <f t="shared" ca="1" si="425"/>
        <v/>
      </c>
      <c r="K2378" s="1" t="str">
        <f ca="1">IF(J2378="Linea_para_MAIL_creada_por_LuXML",IF(ISERROR(MATCH(INDIRECT(ADDRESS(ROW()-G2378,7)),D:D,0)),J2378,INDIRECT(ADDRESS(MATCH(INDIRECT(ADDRESS(ROW()-G2378,7)),D:D,0),1))),J2378)</f>
        <v/>
      </c>
      <c r="L2378" s="7">
        <f t="shared" ca="1" si="426"/>
        <v>0</v>
      </c>
      <c r="M2378" s="7" t="str">
        <f t="shared" ca="1" si="427"/>
        <v/>
      </c>
      <c r="N2378" s="7">
        <f t="shared" ca="1" si="428"/>
        <v>0</v>
      </c>
      <c r="O2378" s="9" t="str">
        <f ca="1">IF(N2378&gt;-1,INDIRECT(ADDRESS(ROW(),13)),IF(N2378&lt;N2377,CONCATENATE("&lt;page-count count=",CHAR(34),1+LARGE(N:N,1)-LARGE(N:N,2),CHAR(34),"/&gt;"),INDIRECT(ADDRESS(ROW()-1,13))))</f>
        <v/>
      </c>
      <c r="P2378" s="1">
        <f>IF(ROW()&lt;$S$4+2,IF('XML a procesar'!A2377="",P2377,IF(MID('XML a procesar'!A2377,1,1)="&lt;",P2377,P2377+1)),P2377)</f>
        <v>1</v>
      </c>
    </row>
    <row r="2379" spans="1:16" x14ac:dyDescent="0.25">
      <c r="A2379" s="1" t="str">
        <f>IF('XML a procesar'!A2378&gt;0,'XML a procesar'!A2378,"")</f>
        <v/>
      </c>
      <c r="B2379" s="7">
        <f t="shared" si="418"/>
        <v>0</v>
      </c>
      <c r="C2379" s="1">
        <f t="shared" si="419"/>
        <v>0</v>
      </c>
      <c r="D2379" s="1">
        <f t="shared" si="420"/>
        <v>0</v>
      </c>
      <c r="E2379" s="1">
        <f t="shared" si="421"/>
        <v>0</v>
      </c>
      <c r="F2379" s="1" t="str">
        <f t="shared" ca="1" si="422"/>
        <v/>
      </c>
      <c r="G2379" s="1">
        <f t="shared" ca="1" si="423"/>
        <v>0</v>
      </c>
      <c r="H2379" s="1">
        <f ca="1">IF(AND(G2378&gt;0,G2379&gt;G2378,NOT(ISERROR(MATCH(G2378,D:D,0)))),H2378+1,H2378)</f>
        <v>0</v>
      </c>
      <c r="I2379" s="1">
        <f t="shared" ca="1" si="424"/>
        <v>0</v>
      </c>
      <c r="J2379" s="7" t="str">
        <f t="shared" ca="1" si="425"/>
        <v/>
      </c>
      <c r="K2379" s="1" t="str">
        <f ca="1">IF(J2379="Linea_para_MAIL_creada_por_LuXML",IF(ISERROR(MATCH(INDIRECT(ADDRESS(ROW()-G2379,7)),D:D,0)),J2379,INDIRECT(ADDRESS(MATCH(INDIRECT(ADDRESS(ROW()-G2379,7)),D:D,0),1))),J2379)</f>
        <v/>
      </c>
      <c r="L2379" s="7">
        <f t="shared" ca="1" si="426"/>
        <v>0</v>
      </c>
      <c r="M2379" s="7" t="str">
        <f t="shared" ca="1" si="427"/>
        <v/>
      </c>
      <c r="N2379" s="7">
        <f t="shared" ca="1" si="428"/>
        <v>0</v>
      </c>
      <c r="O2379" s="9" t="str">
        <f ca="1">IF(N2379&gt;-1,INDIRECT(ADDRESS(ROW(),13)),IF(N2379&lt;N2378,CONCATENATE("&lt;page-count count=",CHAR(34),1+LARGE(N:N,1)-LARGE(N:N,2),CHAR(34),"/&gt;"),INDIRECT(ADDRESS(ROW()-1,13))))</f>
        <v/>
      </c>
      <c r="P2379" s="1">
        <f>IF(ROW()&lt;$S$4+2,IF('XML a procesar'!A2378="",P2378,IF(MID('XML a procesar'!A2378,1,1)="&lt;",P2378,P2378+1)),P2378)</f>
        <v>1</v>
      </c>
    </row>
    <row r="2380" spans="1:16" x14ac:dyDescent="0.25">
      <c r="A2380" s="1" t="str">
        <f>IF('XML a procesar'!A2379&gt;0,'XML a procesar'!A2379,"")</f>
        <v/>
      </c>
      <c r="B2380" s="7">
        <f t="shared" si="418"/>
        <v>0</v>
      </c>
      <c r="C2380" s="1">
        <f t="shared" si="419"/>
        <v>0</v>
      </c>
      <c r="D2380" s="1">
        <f t="shared" si="420"/>
        <v>0</v>
      </c>
      <c r="E2380" s="1">
        <f t="shared" si="421"/>
        <v>0</v>
      </c>
      <c r="F2380" s="1" t="str">
        <f t="shared" ca="1" si="422"/>
        <v/>
      </c>
      <c r="G2380" s="1">
        <f t="shared" ca="1" si="423"/>
        <v>0</v>
      </c>
      <c r="H2380" s="1">
        <f ca="1">IF(AND(G2379&gt;0,G2380&gt;G2379,NOT(ISERROR(MATCH(G2379,D:D,0)))),H2379+1,H2379)</f>
        <v>0</v>
      </c>
      <c r="I2380" s="1">
        <f t="shared" ca="1" si="424"/>
        <v>0</v>
      </c>
      <c r="J2380" s="7" t="str">
        <f t="shared" ca="1" si="425"/>
        <v/>
      </c>
      <c r="K2380" s="1" t="str">
        <f ca="1">IF(J2380="Linea_para_MAIL_creada_por_LuXML",IF(ISERROR(MATCH(INDIRECT(ADDRESS(ROW()-G2380,7)),D:D,0)),J2380,INDIRECT(ADDRESS(MATCH(INDIRECT(ADDRESS(ROW()-G2380,7)),D:D,0),1))),J2380)</f>
        <v/>
      </c>
      <c r="L2380" s="7">
        <f t="shared" ca="1" si="426"/>
        <v>0</v>
      </c>
      <c r="M2380" s="7" t="str">
        <f t="shared" ca="1" si="427"/>
        <v/>
      </c>
      <c r="N2380" s="7">
        <f t="shared" ca="1" si="428"/>
        <v>0</v>
      </c>
      <c r="O2380" s="9" t="str">
        <f ca="1">IF(N2380&gt;-1,INDIRECT(ADDRESS(ROW(),13)),IF(N2380&lt;N2379,CONCATENATE("&lt;page-count count=",CHAR(34),1+LARGE(N:N,1)-LARGE(N:N,2),CHAR(34),"/&gt;"),INDIRECT(ADDRESS(ROW()-1,13))))</f>
        <v/>
      </c>
      <c r="P2380" s="1">
        <f>IF(ROW()&lt;$S$4+2,IF('XML a procesar'!A2379="",P2379,IF(MID('XML a procesar'!A2379,1,1)="&lt;",P2379,P2379+1)),P2379)</f>
        <v>1</v>
      </c>
    </row>
    <row r="2381" spans="1:16" x14ac:dyDescent="0.25">
      <c r="A2381" s="1" t="str">
        <f>IF('XML a procesar'!A2380&gt;0,'XML a procesar'!A2380,"")</f>
        <v/>
      </c>
      <c r="B2381" s="7">
        <f t="shared" si="418"/>
        <v>0</v>
      </c>
      <c r="C2381" s="1">
        <f t="shared" si="419"/>
        <v>0</v>
      </c>
      <c r="D2381" s="1">
        <f t="shared" si="420"/>
        <v>0</v>
      </c>
      <c r="E2381" s="1">
        <f t="shared" si="421"/>
        <v>0</v>
      </c>
      <c r="F2381" s="1" t="str">
        <f t="shared" ca="1" si="422"/>
        <v/>
      </c>
      <c r="G2381" s="1">
        <f t="shared" ca="1" si="423"/>
        <v>0</v>
      </c>
      <c r="H2381" s="1">
        <f ca="1">IF(AND(G2380&gt;0,G2381&gt;G2380,NOT(ISERROR(MATCH(G2380,D:D,0)))),H2380+1,H2380)</f>
        <v>0</v>
      </c>
      <c r="I2381" s="1">
        <f t="shared" ca="1" si="424"/>
        <v>0</v>
      </c>
      <c r="J2381" s="7" t="str">
        <f t="shared" ca="1" si="425"/>
        <v/>
      </c>
      <c r="K2381" s="1" t="str">
        <f ca="1">IF(J2381="Linea_para_MAIL_creada_por_LuXML",IF(ISERROR(MATCH(INDIRECT(ADDRESS(ROW()-G2381,7)),D:D,0)),J2381,INDIRECT(ADDRESS(MATCH(INDIRECT(ADDRESS(ROW()-G2381,7)),D:D,0),1))),J2381)</f>
        <v/>
      </c>
      <c r="L2381" s="7">
        <f t="shared" ca="1" si="426"/>
        <v>0</v>
      </c>
      <c r="M2381" s="7" t="str">
        <f t="shared" ca="1" si="427"/>
        <v/>
      </c>
      <c r="N2381" s="7">
        <f t="shared" ca="1" si="428"/>
        <v>0</v>
      </c>
      <c r="O2381" s="9" t="str">
        <f ca="1">IF(N2381&gt;-1,INDIRECT(ADDRESS(ROW(),13)),IF(N2381&lt;N2380,CONCATENATE("&lt;page-count count=",CHAR(34),1+LARGE(N:N,1)-LARGE(N:N,2),CHAR(34),"/&gt;"),INDIRECT(ADDRESS(ROW()-1,13))))</f>
        <v/>
      </c>
      <c r="P2381" s="1">
        <f>IF(ROW()&lt;$S$4+2,IF('XML a procesar'!A2380="",P2380,IF(MID('XML a procesar'!A2380,1,1)="&lt;",P2380,P2380+1)),P2380)</f>
        <v>1</v>
      </c>
    </row>
    <row r="2382" spans="1:16" x14ac:dyDescent="0.25">
      <c r="A2382" s="1" t="str">
        <f>IF('XML a procesar'!A2381&gt;0,'XML a procesar'!A2381,"")</f>
        <v/>
      </c>
      <c r="B2382" s="7">
        <f t="shared" si="418"/>
        <v>0</v>
      </c>
      <c r="C2382" s="1">
        <f t="shared" si="419"/>
        <v>0</v>
      </c>
      <c r="D2382" s="1">
        <f t="shared" si="420"/>
        <v>0</v>
      </c>
      <c r="E2382" s="1">
        <f t="shared" si="421"/>
        <v>0</v>
      </c>
      <c r="F2382" s="1" t="str">
        <f t="shared" ca="1" si="422"/>
        <v/>
      </c>
      <c r="G2382" s="1">
        <f t="shared" ca="1" si="423"/>
        <v>0</v>
      </c>
      <c r="H2382" s="1">
        <f ca="1">IF(AND(G2381&gt;0,G2382&gt;G2381,NOT(ISERROR(MATCH(G2381,D:D,0)))),H2381+1,H2381)</f>
        <v>0</v>
      </c>
      <c r="I2382" s="1">
        <f t="shared" ca="1" si="424"/>
        <v>0</v>
      </c>
      <c r="J2382" s="7" t="str">
        <f t="shared" ca="1" si="425"/>
        <v/>
      </c>
      <c r="K2382" s="1" t="str">
        <f ca="1">IF(J2382="Linea_para_MAIL_creada_por_LuXML",IF(ISERROR(MATCH(INDIRECT(ADDRESS(ROW()-G2382,7)),D:D,0)),J2382,INDIRECT(ADDRESS(MATCH(INDIRECT(ADDRESS(ROW()-G2382,7)),D:D,0),1))),J2382)</f>
        <v/>
      </c>
      <c r="L2382" s="7">
        <f t="shared" ca="1" si="426"/>
        <v>0</v>
      </c>
      <c r="M2382" s="7" t="str">
        <f t="shared" ca="1" si="427"/>
        <v/>
      </c>
      <c r="N2382" s="7">
        <f t="shared" ca="1" si="428"/>
        <v>0</v>
      </c>
      <c r="O2382" s="9" t="str">
        <f ca="1">IF(N2382&gt;-1,INDIRECT(ADDRESS(ROW(),13)),IF(N2382&lt;N2381,CONCATENATE("&lt;page-count count=",CHAR(34),1+LARGE(N:N,1)-LARGE(N:N,2),CHAR(34),"/&gt;"),INDIRECT(ADDRESS(ROW()-1,13))))</f>
        <v/>
      </c>
      <c r="P2382" s="1">
        <f>IF(ROW()&lt;$S$4+2,IF('XML a procesar'!A2381="",P2381,IF(MID('XML a procesar'!A2381,1,1)="&lt;",P2381,P2381+1)),P2381)</f>
        <v>1</v>
      </c>
    </row>
    <row r="2383" spans="1:16" x14ac:dyDescent="0.25">
      <c r="A2383" s="1" t="str">
        <f>IF('XML a procesar'!A2382&gt;0,'XML a procesar'!A2382,"")</f>
        <v/>
      </c>
      <c r="B2383" s="7">
        <f t="shared" si="418"/>
        <v>0</v>
      </c>
      <c r="C2383" s="1">
        <f t="shared" si="419"/>
        <v>0</v>
      </c>
      <c r="D2383" s="1">
        <f t="shared" si="420"/>
        <v>0</v>
      </c>
      <c r="E2383" s="1">
        <f t="shared" si="421"/>
        <v>0</v>
      </c>
      <c r="F2383" s="1" t="str">
        <f t="shared" ca="1" si="422"/>
        <v/>
      </c>
      <c r="G2383" s="1">
        <f t="shared" ca="1" si="423"/>
        <v>0</v>
      </c>
      <c r="H2383" s="1">
        <f ca="1">IF(AND(G2382&gt;0,G2383&gt;G2382,NOT(ISERROR(MATCH(G2382,D:D,0)))),H2382+1,H2382)</f>
        <v>0</v>
      </c>
      <c r="I2383" s="1">
        <f t="shared" ca="1" si="424"/>
        <v>0</v>
      </c>
      <c r="J2383" s="7" t="str">
        <f t="shared" ca="1" si="425"/>
        <v/>
      </c>
      <c r="K2383" s="1" t="str">
        <f ca="1">IF(J2383="Linea_para_MAIL_creada_por_LuXML",IF(ISERROR(MATCH(INDIRECT(ADDRESS(ROW()-G2383,7)),D:D,0)),J2383,INDIRECT(ADDRESS(MATCH(INDIRECT(ADDRESS(ROW()-G2383,7)),D:D,0),1))),J2383)</f>
        <v/>
      </c>
      <c r="L2383" s="7">
        <f t="shared" ca="1" si="426"/>
        <v>0</v>
      </c>
      <c r="M2383" s="7" t="str">
        <f t="shared" ca="1" si="427"/>
        <v/>
      </c>
      <c r="N2383" s="7">
        <f t="shared" ca="1" si="428"/>
        <v>0</v>
      </c>
      <c r="O2383" s="9" t="str">
        <f ca="1">IF(N2383&gt;-1,INDIRECT(ADDRESS(ROW(),13)),IF(N2383&lt;N2382,CONCATENATE("&lt;page-count count=",CHAR(34),1+LARGE(N:N,1)-LARGE(N:N,2),CHAR(34),"/&gt;"),INDIRECT(ADDRESS(ROW()-1,13))))</f>
        <v/>
      </c>
      <c r="P2383" s="1">
        <f>IF(ROW()&lt;$S$4+2,IF('XML a procesar'!A2382="",P2382,IF(MID('XML a procesar'!A2382,1,1)="&lt;",P2382,P2382+1)),P2382)</f>
        <v>1</v>
      </c>
    </row>
    <row r="2384" spans="1:16" x14ac:dyDescent="0.25">
      <c r="A2384" s="1" t="str">
        <f>IF('XML a procesar'!A2383&gt;0,'XML a procesar'!A2383,"")</f>
        <v/>
      </c>
      <c r="B2384" s="7">
        <f t="shared" si="418"/>
        <v>0</v>
      </c>
      <c r="C2384" s="1">
        <f t="shared" si="419"/>
        <v>0</v>
      </c>
      <c r="D2384" s="1">
        <f t="shared" si="420"/>
        <v>0</v>
      </c>
      <c r="E2384" s="1">
        <f t="shared" si="421"/>
        <v>0</v>
      </c>
      <c r="F2384" s="1" t="str">
        <f t="shared" ca="1" si="422"/>
        <v/>
      </c>
      <c r="G2384" s="1">
        <f t="shared" ca="1" si="423"/>
        <v>0</v>
      </c>
      <c r="H2384" s="1">
        <f ca="1">IF(AND(G2383&gt;0,G2384&gt;G2383,NOT(ISERROR(MATCH(G2383,D:D,0)))),H2383+1,H2383)</f>
        <v>0</v>
      </c>
      <c r="I2384" s="1">
        <f t="shared" ca="1" si="424"/>
        <v>0</v>
      </c>
      <c r="J2384" s="7" t="str">
        <f t="shared" ca="1" si="425"/>
        <v/>
      </c>
      <c r="K2384" s="1" t="str">
        <f ca="1">IF(J2384="Linea_para_MAIL_creada_por_LuXML",IF(ISERROR(MATCH(INDIRECT(ADDRESS(ROW()-G2384,7)),D:D,0)),J2384,INDIRECT(ADDRESS(MATCH(INDIRECT(ADDRESS(ROW()-G2384,7)),D:D,0),1))),J2384)</f>
        <v/>
      </c>
      <c r="L2384" s="7">
        <f t="shared" ca="1" si="426"/>
        <v>0</v>
      </c>
      <c r="M2384" s="7" t="str">
        <f t="shared" ca="1" si="427"/>
        <v/>
      </c>
      <c r="N2384" s="7">
        <f t="shared" ca="1" si="428"/>
        <v>0</v>
      </c>
      <c r="O2384" s="9" t="str">
        <f ca="1">IF(N2384&gt;-1,INDIRECT(ADDRESS(ROW(),13)),IF(N2384&lt;N2383,CONCATENATE("&lt;page-count count=",CHAR(34),1+LARGE(N:N,1)-LARGE(N:N,2),CHAR(34),"/&gt;"),INDIRECT(ADDRESS(ROW()-1,13))))</f>
        <v/>
      </c>
      <c r="P2384" s="1">
        <f>IF(ROW()&lt;$S$4+2,IF('XML a procesar'!A2383="",P2383,IF(MID('XML a procesar'!A2383,1,1)="&lt;",P2383,P2383+1)),P2383)</f>
        <v>1</v>
      </c>
    </row>
    <row r="2385" spans="1:16" x14ac:dyDescent="0.25">
      <c r="A2385" s="1" t="str">
        <f>IF('XML a procesar'!A2384&gt;0,'XML a procesar'!A2384,"")</f>
        <v/>
      </c>
      <c r="B2385" s="7">
        <f t="shared" si="418"/>
        <v>0</v>
      </c>
      <c r="C2385" s="1">
        <f t="shared" si="419"/>
        <v>0</v>
      </c>
      <c r="D2385" s="1">
        <f t="shared" si="420"/>
        <v>0</v>
      </c>
      <c r="E2385" s="1">
        <f t="shared" si="421"/>
        <v>0</v>
      </c>
      <c r="F2385" s="1" t="str">
        <f t="shared" ca="1" si="422"/>
        <v/>
      </c>
      <c r="G2385" s="1">
        <f t="shared" ca="1" si="423"/>
        <v>0</v>
      </c>
      <c r="H2385" s="1">
        <f ca="1">IF(AND(G2384&gt;0,G2385&gt;G2384,NOT(ISERROR(MATCH(G2384,D:D,0)))),H2384+1,H2384)</f>
        <v>0</v>
      </c>
      <c r="I2385" s="1">
        <f t="shared" ca="1" si="424"/>
        <v>0</v>
      </c>
      <c r="J2385" s="7" t="str">
        <f t="shared" ca="1" si="425"/>
        <v/>
      </c>
      <c r="K2385" s="1" t="str">
        <f ca="1">IF(J2385="Linea_para_MAIL_creada_por_LuXML",IF(ISERROR(MATCH(INDIRECT(ADDRESS(ROW()-G2385,7)),D:D,0)),J2385,INDIRECT(ADDRESS(MATCH(INDIRECT(ADDRESS(ROW()-G2385,7)),D:D,0),1))),J2385)</f>
        <v/>
      </c>
      <c r="L2385" s="7">
        <f t="shared" ca="1" si="426"/>
        <v>0</v>
      </c>
      <c r="M2385" s="7" t="str">
        <f t="shared" ca="1" si="427"/>
        <v/>
      </c>
      <c r="N2385" s="7">
        <f t="shared" ca="1" si="428"/>
        <v>0</v>
      </c>
      <c r="O2385" s="9" t="str">
        <f ca="1">IF(N2385&gt;-1,INDIRECT(ADDRESS(ROW(),13)),IF(N2385&lt;N2384,CONCATENATE("&lt;page-count count=",CHAR(34),1+LARGE(N:N,1)-LARGE(N:N,2),CHAR(34),"/&gt;"),INDIRECT(ADDRESS(ROW()-1,13))))</f>
        <v/>
      </c>
      <c r="P2385" s="1">
        <f>IF(ROW()&lt;$S$4+2,IF('XML a procesar'!A2384="",P2384,IF(MID('XML a procesar'!A2384,1,1)="&lt;",P2384,P2384+1)),P2384)</f>
        <v>1</v>
      </c>
    </row>
    <row r="2386" spans="1:16" x14ac:dyDescent="0.25">
      <c r="A2386" s="1" t="str">
        <f>IF('XML a procesar'!A2385&gt;0,'XML a procesar'!A2385,"")</f>
        <v/>
      </c>
      <c r="B2386" s="7">
        <f t="shared" si="418"/>
        <v>0</v>
      </c>
      <c r="C2386" s="1">
        <f t="shared" si="419"/>
        <v>0</v>
      </c>
      <c r="D2386" s="1">
        <f t="shared" si="420"/>
        <v>0</v>
      </c>
      <c r="E2386" s="1">
        <f t="shared" si="421"/>
        <v>0</v>
      </c>
      <c r="F2386" s="1" t="str">
        <f t="shared" ca="1" si="422"/>
        <v/>
      </c>
      <c r="G2386" s="1">
        <f t="shared" ca="1" si="423"/>
        <v>0</v>
      </c>
      <c r="H2386" s="1">
        <f ca="1">IF(AND(G2385&gt;0,G2386&gt;G2385,NOT(ISERROR(MATCH(G2385,D:D,0)))),H2385+1,H2385)</f>
        <v>0</v>
      </c>
      <c r="I2386" s="1">
        <f t="shared" ca="1" si="424"/>
        <v>0</v>
      </c>
      <c r="J2386" s="7" t="str">
        <f t="shared" ca="1" si="425"/>
        <v/>
      </c>
      <c r="K2386" s="1" t="str">
        <f ca="1">IF(J2386="Linea_para_MAIL_creada_por_LuXML",IF(ISERROR(MATCH(INDIRECT(ADDRESS(ROW()-G2386,7)),D:D,0)),J2386,INDIRECT(ADDRESS(MATCH(INDIRECT(ADDRESS(ROW()-G2386,7)),D:D,0),1))),J2386)</f>
        <v/>
      </c>
      <c r="L2386" s="7">
        <f t="shared" ca="1" si="426"/>
        <v>0</v>
      </c>
      <c r="M2386" s="7" t="str">
        <f t="shared" ca="1" si="427"/>
        <v/>
      </c>
      <c r="N2386" s="7">
        <f t="shared" ca="1" si="428"/>
        <v>0</v>
      </c>
      <c r="O2386" s="9" t="str">
        <f ca="1">IF(N2386&gt;-1,INDIRECT(ADDRESS(ROW(),13)),IF(N2386&lt;N2385,CONCATENATE("&lt;page-count count=",CHAR(34),1+LARGE(N:N,1)-LARGE(N:N,2),CHAR(34),"/&gt;"),INDIRECT(ADDRESS(ROW()-1,13))))</f>
        <v/>
      </c>
      <c r="P2386" s="1">
        <f>IF(ROW()&lt;$S$4+2,IF('XML a procesar'!A2385="",P2385,IF(MID('XML a procesar'!A2385,1,1)="&lt;",P2385,P2385+1)),P2385)</f>
        <v>1</v>
      </c>
    </row>
    <row r="2387" spans="1:16" x14ac:dyDescent="0.25">
      <c r="A2387" s="1" t="str">
        <f>IF('XML a procesar'!A2386&gt;0,'XML a procesar'!A2386,"")</f>
        <v/>
      </c>
      <c r="B2387" s="7">
        <f t="shared" si="418"/>
        <v>0</v>
      </c>
      <c r="C2387" s="1">
        <f t="shared" si="419"/>
        <v>0</v>
      </c>
      <c r="D2387" s="1">
        <f t="shared" si="420"/>
        <v>0</v>
      </c>
      <c r="E2387" s="1">
        <f t="shared" si="421"/>
        <v>0</v>
      </c>
      <c r="F2387" s="1" t="str">
        <f t="shared" ca="1" si="422"/>
        <v/>
      </c>
      <c r="G2387" s="1">
        <f t="shared" ca="1" si="423"/>
        <v>0</v>
      </c>
      <c r="H2387" s="1">
        <f ca="1">IF(AND(G2386&gt;0,G2387&gt;G2386,NOT(ISERROR(MATCH(G2386,D:D,0)))),H2386+1,H2386)</f>
        <v>0</v>
      </c>
      <c r="I2387" s="1">
        <f t="shared" ca="1" si="424"/>
        <v>0</v>
      </c>
      <c r="J2387" s="7" t="str">
        <f t="shared" ca="1" si="425"/>
        <v/>
      </c>
      <c r="K2387" s="1" t="str">
        <f ca="1">IF(J2387="Linea_para_MAIL_creada_por_LuXML",IF(ISERROR(MATCH(INDIRECT(ADDRESS(ROW()-G2387,7)),D:D,0)),J2387,INDIRECT(ADDRESS(MATCH(INDIRECT(ADDRESS(ROW()-G2387,7)),D:D,0),1))),J2387)</f>
        <v/>
      </c>
      <c r="L2387" s="7">
        <f t="shared" ca="1" si="426"/>
        <v>0</v>
      </c>
      <c r="M2387" s="7" t="str">
        <f t="shared" ca="1" si="427"/>
        <v/>
      </c>
      <c r="N2387" s="7">
        <f t="shared" ca="1" si="428"/>
        <v>0</v>
      </c>
      <c r="O2387" s="9" t="str">
        <f ca="1">IF(N2387&gt;-1,INDIRECT(ADDRESS(ROW(),13)),IF(N2387&lt;N2386,CONCATENATE("&lt;page-count count=",CHAR(34),1+LARGE(N:N,1)-LARGE(N:N,2),CHAR(34),"/&gt;"),INDIRECT(ADDRESS(ROW()-1,13))))</f>
        <v/>
      </c>
      <c r="P2387" s="1">
        <f>IF(ROW()&lt;$S$4+2,IF('XML a procesar'!A2386="",P2386,IF(MID('XML a procesar'!A2386,1,1)="&lt;",P2386,P2386+1)),P2386)</f>
        <v>1</v>
      </c>
    </row>
    <row r="2388" spans="1:16" x14ac:dyDescent="0.25">
      <c r="A2388" s="1" t="str">
        <f>IF('XML a procesar'!A2387&gt;0,'XML a procesar'!A2387,"")</f>
        <v/>
      </c>
      <c r="B2388" s="7">
        <f t="shared" si="418"/>
        <v>0</v>
      </c>
      <c r="C2388" s="1">
        <f t="shared" si="419"/>
        <v>0</v>
      </c>
      <c r="D2388" s="1">
        <f t="shared" si="420"/>
        <v>0</v>
      </c>
      <c r="E2388" s="1">
        <f t="shared" si="421"/>
        <v>0</v>
      </c>
      <c r="F2388" s="1" t="str">
        <f t="shared" ca="1" si="422"/>
        <v/>
      </c>
      <c r="G2388" s="1">
        <f t="shared" ca="1" si="423"/>
        <v>0</v>
      </c>
      <c r="H2388" s="1">
        <f ca="1">IF(AND(G2387&gt;0,G2388&gt;G2387,NOT(ISERROR(MATCH(G2387,D:D,0)))),H2387+1,H2387)</f>
        <v>0</v>
      </c>
      <c r="I2388" s="1">
        <f t="shared" ca="1" si="424"/>
        <v>0</v>
      </c>
      <c r="J2388" s="7" t="str">
        <f t="shared" ca="1" si="425"/>
        <v/>
      </c>
      <c r="K2388" s="1" t="str">
        <f ca="1">IF(J2388="Linea_para_MAIL_creada_por_LuXML",IF(ISERROR(MATCH(INDIRECT(ADDRESS(ROW()-G2388,7)),D:D,0)),J2388,INDIRECT(ADDRESS(MATCH(INDIRECT(ADDRESS(ROW()-G2388,7)),D:D,0),1))),J2388)</f>
        <v/>
      </c>
      <c r="L2388" s="7">
        <f t="shared" ca="1" si="426"/>
        <v>0</v>
      </c>
      <c r="M2388" s="7" t="str">
        <f t="shared" ca="1" si="427"/>
        <v/>
      </c>
      <c r="N2388" s="7">
        <f t="shared" ca="1" si="428"/>
        <v>0</v>
      </c>
      <c r="O2388" s="9" t="str">
        <f ca="1">IF(N2388&gt;-1,INDIRECT(ADDRESS(ROW(),13)),IF(N2388&lt;N2387,CONCATENATE("&lt;page-count count=",CHAR(34),1+LARGE(N:N,1)-LARGE(N:N,2),CHAR(34),"/&gt;"),INDIRECT(ADDRESS(ROW()-1,13))))</f>
        <v/>
      </c>
      <c r="P2388" s="1">
        <f>IF(ROW()&lt;$S$4+2,IF('XML a procesar'!A2387="",P2387,IF(MID('XML a procesar'!A2387,1,1)="&lt;",P2387,P2387+1)),P2387)</f>
        <v>1</v>
      </c>
    </row>
    <row r="2389" spans="1:16" x14ac:dyDescent="0.25">
      <c r="A2389" s="1" t="str">
        <f>IF('XML a procesar'!A2388&gt;0,'XML a procesar'!A2388,"")</f>
        <v/>
      </c>
      <c r="B2389" s="7">
        <f t="shared" si="418"/>
        <v>0</v>
      </c>
      <c r="C2389" s="1">
        <f t="shared" si="419"/>
        <v>0</v>
      </c>
      <c r="D2389" s="1">
        <f t="shared" si="420"/>
        <v>0</v>
      </c>
      <c r="E2389" s="1">
        <f t="shared" si="421"/>
        <v>0</v>
      </c>
      <c r="F2389" s="1" t="str">
        <f t="shared" ca="1" si="422"/>
        <v/>
      </c>
      <c r="G2389" s="1">
        <f t="shared" ca="1" si="423"/>
        <v>0</v>
      </c>
      <c r="H2389" s="1">
        <f ca="1">IF(AND(G2388&gt;0,G2389&gt;G2388,NOT(ISERROR(MATCH(G2388,D:D,0)))),H2388+1,H2388)</f>
        <v>0</v>
      </c>
      <c r="I2389" s="1">
        <f t="shared" ca="1" si="424"/>
        <v>0</v>
      </c>
      <c r="J2389" s="7" t="str">
        <f t="shared" ca="1" si="425"/>
        <v/>
      </c>
      <c r="K2389" s="1" t="str">
        <f ca="1">IF(J2389="Linea_para_MAIL_creada_por_LuXML",IF(ISERROR(MATCH(INDIRECT(ADDRESS(ROW()-G2389,7)),D:D,0)),J2389,INDIRECT(ADDRESS(MATCH(INDIRECT(ADDRESS(ROW()-G2389,7)),D:D,0),1))),J2389)</f>
        <v/>
      </c>
      <c r="L2389" s="7">
        <f t="shared" ca="1" si="426"/>
        <v>0</v>
      </c>
      <c r="M2389" s="7" t="str">
        <f t="shared" ca="1" si="427"/>
        <v/>
      </c>
      <c r="N2389" s="7">
        <f t="shared" ca="1" si="428"/>
        <v>0</v>
      </c>
      <c r="O2389" s="9" t="str">
        <f ca="1">IF(N2389&gt;-1,INDIRECT(ADDRESS(ROW(),13)),IF(N2389&lt;N2388,CONCATENATE("&lt;page-count count=",CHAR(34),1+LARGE(N:N,1)-LARGE(N:N,2),CHAR(34),"/&gt;"),INDIRECT(ADDRESS(ROW()-1,13))))</f>
        <v/>
      </c>
      <c r="P2389" s="1">
        <f>IF(ROW()&lt;$S$4+2,IF('XML a procesar'!A2388="",P2388,IF(MID('XML a procesar'!A2388,1,1)="&lt;",P2388,P2388+1)),P2388)</f>
        <v>1</v>
      </c>
    </row>
    <row r="2390" spans="1:16" x14ac:dyDescent="0.25">
      <c r="A2390" s="1" t="str">
        <f>IF('XML a procesar'!A2389&gt;0,'XML a procesar'!A2389,"")</f>
        <v/>
      </c>
      <c r="B2390" s="7">
        <f t="shared" si="418"/>
        <v>0</v>
      </c>
      <c r="C2390" s="1">
        <f t="shared" si="419"/>
        <v>0</v>
      </c>
      <c r="D2390" s="1">
        <f t="shared" si="420"/>
        <v>0</v>
      </c>
      <c r="E2390" s="1">
        <f t="shared" si="421"/>
        <v>0</v>
      </c>
      <c r="F2390" s="1" t="str">
        <f t="shared" ca="1" si="422"/>
        <v/>
      </c>
      <c r="G2390" s="1">
        <f t="shared" ca="1" si="423"/>
        <v>0</v>
      </c>
      <c r="H2390" s="1">
        <f ca="1">IF(AND(G2389&gt;0,G2390&gt;G2389,NOT(ISERROR(MATCH(G2389,D:D,0)))),H2389+1,H2389)</f>
        <v>0</v>
      </c>
      <c r="I2390" s="1">
        <f t="shared" ca="1" si="424"/>
        <v>0</v>
      </c>
      <c r="J2390" s="7" t="str">
        <f t="shared" ca="1" si="425"/>
        <v/>
      </c>
      <c r="K2390" s="1" t="str">
        <f ca="1">IF(J2390="Linea_para_MAIL_creada_por_LuXML",IF(ISERROR(MATCH(INDIRECT(ADDRESS(ROW()-G2390,7)),D:D,0)),J2390,INDIRECT(ADDRESS(MATCH(INDIRECT(ADDRESS(ROW()-G2390,7)),D:D,0),1))),J2390)</f>
        <v/>
      </c>
      <c r="L2390" s="7">
        <f t="shared" ca="1" si="426"/>
        <v>0</v>
      </c>
      <c r="M2390" s="7" t="str">
        <f t="shared" ca="1" si="427"/>
        <v/>
      </c>
      <c r="N2390" s="7">
        <f t="shared" ca="1" si="428"/>
        <v>0</v>
      </c>
      <c r="O2390" s="9" t="str">
        <f ca="1">IF(N2390&gt;-1,INDIRECT(ADDRESS(ROW(),13)),IF(N2390&lt;N2389,CONCATENATE("&lt;page-count count=",CHAR(34),1+LARGE(N:N,1)-LARGE(N:N,2),CHAR(34),"/&gt;"),INDIRECT(ADDRESS(ROW()-1,13))))</f>
        <v/>
      </c>
      <c r="P2390" s="1">
        <f>IF(ROW()&lt;$S$4+2,IF('XML a procesar'!A2389="",P2389,IF(MID('XML a procesar'!A2389,1,1)="&lt;",P2389,P2389+1)),P2389)</f>
        <v>1</v>
      </c>
    </row>
    <row r="2391" spans="1:16" x14ac:dyDescent="0.25">
      <c r="A2391" s="1" t="str">
        <f>IF('XML a procesar'!A2390&gt;0,'XML a procesar'!A2390,"")</f>
        <v/>
      </c>
      <c r="B2391" s="7">
        <f t="shared" si="418"/>
        <v>0</v>
      </c>
      <c r="C2391" s="1">
        <f t="shared" si="419"/>
        <v>0</v>
      </c>
      <c r="D2391" s="1">
        <f t="shared" si="420"/>
        <v>0</v>
      </c>
      <c r="E2391" s="1">
        <f t="shared" si="421"/>
        <v>0</v>
      </c>
      <c r="F2391" s="1" t="str">
        <f t="shared" ca="1" si="422"/>
        <v/>
      </c>
      <c r="G2391" s="1">
        <f t="shared" ca="1" si="423"/>
        <v>0</v>
      </c>
      <c r="H2391" s="1">
        <f ca="1">IF(AND(G2390&gt;0,G2391&gt;G2390,NOT(ISERROR(MATCH(G2390,D:D,0)))),H2390+1,H2390)</f>
        <v>0</v>
      </c>
      <c r="I2391" s="1">
        <f t="shared" ca="1" si="424"/>
        <v>0</v>
      </c>
      <c r="J2391" s="7" t="str">
        <f t="shared" ca="1" si="425"/>
        <v/>
      </c>
      <c r="K2391" s="1" t="str">
        <f ca="1">IF(J2391="Linea_para_MAIL_creada_por_LuXML",IF(ISERROR(MATCH(INDIRECT(ADDRESS(ROW()-G2391,7)),D:D,0)),J2391,INDIRECT(ADDRESS(MATCH(INDIRECT(ADDRESS(ROW()-G2391,7)),D:D,0),1))),J2391)</f>
        <v/>
      </c>
      <c r="L2391" s="7">
        <f t="shared" ca="1" si="426"/>
        <v>0</v>
      </c>
      <c r="M2391" s="7" t="str">
        <f t="shared" ca="1" si="427"/>
        <v/>
      </c>
      <c r="N2391" s="7">
        <f t="shared" ca="1" si="428"/>
        <v>0</v>
      </c>
      <c r="O2391" s="9" t="str">
        <f ca="1">IF(N2391&gt;-1,INDIRECT(ADDRESS(ROW(),13)),IF(N2391&lt;N2390,CONCATENATE("&lt;page-count count=",CHAR(34),1+LARGE(N:N,1)-LARGE(N:N,2),CHAR(34),"/&gt;"),INDIRECT(ADDRESS(ROW()-1,13))))</f>
        <v/>
      </c>
      <c r="P2391" s="1">
        <f>IF(ROW()&lt;$S$4+2,IF('XML a procesar'!A2390="",P2390,IF(MID('XML a procesar'!A2390,1,1)="&lt;",P2390,P2390+1)),P2390)</f>
        <v>1</v>
      </c>
    </row>
    <row r="2392" spans="1:16" x14ac:dyDescent="0.25">
      <c r="A2392" s="1" t="str">
        <f>IF('XML a procesar'!A2391&gt;0,'XML a procesar'!A2391,"")</f>
        <v/>
      </c>
      <c r="B2392" s="7">
        <f t="shared" si="418"/>
        <v>0</v>
      </c>
      <c r="C2392" s="1">
        <f t="shared" si="419"/>
        <v>0</v>
      </c>
      <c r="D2392" s="1">
        <f t="shared" si="420"/>
        <v>0</v>
      </c>
      <c r="E2392" s="1">
        <f t="shared" si="421"/>
        <v>0</v>
      </c>
      <c r="F2392" s="1" t="str">
        <f t="shared" ca="1" si="422"/>
        <v/>
      </c>
      <c r="G2392" s="1">
        <f t="shared" ca="1" si="423"/>
        <v>0</v>
      </c>
      <c r="H2392" s="1">
        <f ca="1">IF(AND(G2391&gt;0,G2392&gt;G2391,NOT(ISERROR(MATCH(G2391,D:D,0)))),H2391+1,H2391)</f>
        <v>0</v>
      </c>
      <c r="I2392" s="1">
        <f t="shared" ca="1" si="424"/>
        <v>0</v>
      </c>
      <c r="J2392" s="7" t="str">
        <f t="shared" ca="1" si="425"/>
        <v/>
      </c>
      <c r="K2392" s="1" t="str">
        <f ca="1">IF(J2392="Linea_para_MAIL_creada_por_LuXML",IF(ISERROR(MATCH(INDIRECT(ADDRESS(ROW()-G2392,7)),D:D,0)),J2392,INDIRECT(ADDRESS(MATCH(INDIRECT(ADDRESS(ROW()-G2392,7)),D:D,0),1))),J2392)</f>
        <v/>
      </c>
      <c r="L2392" s="7">
        <f t="shared" ca="1" si="426"/>
        <v>0</v>
      </c>
      <c r="M2392" s="7" t="str">
        <f t="shared" ca="1" si="427"/>
        <v/>
      </c>
      <c r="N2392" s="7">
        <f t="shared" ca="1" si="428"/>
        <v>0</v>
      </c>
      <c r="O2392" s="9" t="str">
        <f ca="1">IF(N2392&gt;-1,INDIRECT(ADDRESS(ROW(),13)),IF(N2392&lt;N2391,CONCATENATE("&lt;page-count count=",CHAR(34),1+LARGE(N:N,1)-LARGE(N:N,2),CHAR(34),"/&gt;"),INDIRECT(ADDRESS(ROW()-1,13))))</f>
        <v/>
      </c>
      <c r="P2392" s="1">
        <f>IF(ROW()&lt;$S$4+2,IF('XML a procesar'!A2391="",P2391,IF(MID('XML a procesar'!A2391,1,1)="&lt;",P2391,P2391+1)),P2391)</f>
        <v>1</v>
      </c>
    </row>
    <row r="2393" spans="1:16" x14ac:dyDescent="0.25">
      <c r="A2393" s="1" t="str">
        <f>IF('XML a procesar'!A2392&gt;0,'XML a procesar'!A2392,"")</f>
        <v/>
      </c>
      <c r="B2393" s="7">
        <f t="shared" si="418"/>
        <v>0</v>
      </c>
      <c r="C2393" s="1">
        <f t="shared" si="419"/>
        <v>0</v>
      </c>
      <c r="D2393" s="1">
        <f t="shared" si="420"/>
        <v>0</v>
      </c>
      <c r="E2393" s="1">
        <f t="shared" si="421"/>
        <v>0</v>
      </c>
      <c r="F2393" s="1" t="str">
        <f t="shared" ca="1" si="422"/>
        <v/>
      </c>
      <c r="G2393" s="1">
        <f t="shared" ca="1" si="423"/>
        <v>0</v>
      </c>
      <c r="H2393" s="1">
        <f ca="1">IF(AND(G2392&gt;0,G2393&gt;G2392,NOT(ISERROR(MATCH(G2392,D:D,0)))),H2392+1,H2392)</f>
        <v>0</v>
      </c>
      <c r="I2393" s="1">
        <f t="shared" ca="1" si="424"/>
        <v>0</v>
      </c>
      <c r="J2393" s="7" t="str">
        <f t="shared" ca="1" si="425"/>
        <v/>
      </c>
      <c r="K2393" s="1" t="str">
        <f ca="1">IF(J2393="Linea_para_MAIL_creada_por_LuXML",IF(ISERROR(MATCH(INDIRECT(ADDRESS(ROW()-G2393,7)),D:D,0)),J2393,INDIRECT(ADDRESS(MATCH(INDIRECT(ADDRESS(ROW()-G2393,7)),D:D,0),1))),J2393)</f>
        <v/>
      </c>
      <c r="L2393" s="7">
        <f t="shared" ca="1" si="426"/>
        <v>0</v>
      </c>
      <c r="M2393" s="7" t="str">
        <f t="shared" ca="1" si="427"/>
        <v/>
      </c>
      <c r="N2393" s="7">
        <f t="shared" ca="1" si="428"/>
        <v>0</v>
      </c>
      <c r="O2393" s="9" t="str">
        <f ca="1">IF(N2393&gt;-1,INDIRECT(ADDRESS(ROW(),13)),IF(N2393&lt;N2392,CONCATENATE("&lt;page-count count=",CHAR(34),1+LARGE(N:N,1)-LARGE(N:N,2),CHAR(34),"/&gt;"),INDIRECT(ADDRESS(ROW()-1,13))))</f>
        <v/>
      </c>
      <c r="P2393" s="1">
        <f>IF(ROW()&lt;$S$4+2,IF('XML a procesar'!A2392="",P2392,IF(MID('XML a procesar'!A2392,1,1)="&lt;",P2392,P2392+1)),P2392)</f>
        <v>1</v>
      </c>
    </row>
    <row r="2394" spans="1:16" x14ac:dyDescent="0.25">
      <c r="A2394" s="1" t="str">
        <f>IF('XML a procesar'!A2393&gt;0,'XML a procesar'!A2393,"")</f>
        <v/>
      </c>
      <c r="B2394" s="7">
        <f t="shared" si="418"/>
        <v>0</v>
      </c>
      <c r="C2394" s="1">
        <f t="shared" si="419"/>
        <v>0</v>
      </c>
      <c r="D2394" s="1">
        <f t="shared" si="420"/>
        <v>0</v>
      </c>
      <c r="E2394" s="1">
        <f t="shared" si="421"/>
        <v>0</v>
      </c>
      <c r="F2394" s="1" t="str">
        <f t="shared" ca="1" si="422"/>
        <v/>
      </c>
      <c r="G2394" s="1">
        <f t="shared" ca="1" si="423"/>
        <v>0</v>
      </c>
      <c r="H2394" s="1">
        <f ca="1">IF(AND(G2393&gt;0,G2394&gt;G2393,NOT(ISERROR(MATCH(G2393,D:D,0)))),H2393+1,H2393)</f>
        <v>0</v>
      </c>
      <c r="I2394" s="1">
        <f t="shared" ca="1" si="424"/>
        <v>0</v>
      </c>
      <c r="J2394" s="7" t="str">
        <f t="shared" ca="1" si="425"/>
        <v/>
      </c>
      <c r="K2394" s="1" t="str">
        <f ca="1">IF(J2394="Linea_para_MAIL_creada_por_LuXML",IF(ISERROR(MATCH(INDIRECT(ADDRESS(ROW()-G2394,7)),D:D,0)),J2394,INDIRECT(ADDRESS(MATCH(INDIRECT(ADDRESS(ROW()-G2394,7)),D:D,0),1))),J2394)</f>
        <v/>
      </c>
      <c r="L2394" s="7">
        <f t="shared" ca="1" si="426"/>
        <v>0</v>
      </c>
      <c r="M2394" s="7" t="str">
        <f t="shared" ca="1" si="427"/>
        <v/>
      </c>
      <c r="N2394" s="7">
        <f t="shared" ca="1" si="428"/>
        <v>0</v>
      </c>
      <c r="O2394" s="9" t="str">
        <f ca="1">IF(N2394&gt;-1,INDIRECT(ADDRESS(ROW(),13)),IF(N2394&lt;N2393,CONCATENATE("&lt;page-count count=",CHAR(34),1+LARGE(N:N,1)-LARGE(N:N,2),CHAR(34),"/&gt;"),INDIRECT(ADDRESS(ROW()-1,13))))</f>
        <v/>
      </c>
      <c r="P2394" s="1">
        <f>IF(ROW()&lt;$S$4+2,IF('XML a procesar'!A2393="",P2393,IF(MID('XML a procesar'!A2393,1,1)="&lt;",P2393,P2393+1)),P2393)</f>
        <v>1</v>
      </c>
    </row>
    <row r="2395" spans="1:16" x14ac:dyDescent="0.25">
      <c r="A2395" s="1" t="str">
        <f>IF('XML a procesar'!A2394&gt;0,'XML a procesar'!A2394,"")</f>
        <v/>
      </c>
      <c r="B2395" s="7">
        <f t="shared" si="418"/>
        <v>0</v>
      </c>
      <c r="C2395" s="1">
        <f t="shared" si="419"/>
        <v>0</v>
      </c>
      <c r="D2395" s="1">
        <f t="shared" si="420"/>
        <v>0</v>
      </c>
      <c r="E2395" s="1">
        <f t="shared" si="421"/>
        <v>0</v>
      </c>
      <c r="F2395" s="1" t="str">
        <f t="shared" ca="1" si="422"/>
        <v/>
      </c>
      <c r="G2395" s="1">
        <f t="shared" ca="1" si="423"/>
        <v>0</v>
      </c>
      <c r="H2395" s="1">
        <f ca="1">IF(AND(G2394&gt;0,G2395&gt;G2394,NOT(ISERROR(MATCH(G2394,D:D,0)))),H2394+1,H2394)</f>
        <v>0</v>
      </c>
      <c r="I2395" s="1">
        <f t="shared" ca="1" si="424"/>
        <v>0</v>
      </c>
      <c r="J2395" s="7" t="str">
        <f t="shared" ca="1" si="425"/>
        <v/>
      </c>
      <c r="K2395" s="1" t="str">
        <f ca="1">IF(J2395="Linea_para_MAIL_creada_por_LuXML",IF(ISERROR(MATCH(INDIRECT(ADDRESS(ROW()-G2395,7)),D:D,0)),J2395,INDIRECT(ADDRESS(MATCH(INDIRECT(ADDRESS(ROW()-G2395,7)),D:D,0),1))),J2395)</f>
        <v/>
      </c>
      <c r="L2395" s="7">
        <f t="shared" ca="1" si="426"/>
        <v>0</v>
      </c>
      <c r="M2395" s="7" t="str">
        <f t="shared" ca="1" si="427"/>
        <v/>
      </c>
      <c r="N2395" s="7">
        <f t="shared" ca="1" si="428"/>
        <v>0</v>
      </c>
      <c r="O2395" s="9" t="str">
        <f ca="1">IF(N2395&gt;-1,INDIRECT(ADDRESS(ROW(),13)),IF(N2395&lt;N2394,CONCATENATE("&lt;page-count count=",CHAR(34),1+LARGE(N:N,1)-LARGE(N:N,2),CHAR(34),"/&gt;"),INDIRECT(ADDRESS(ROW()-1,13))))</f>
        <v/>
      </c>
      <c r="P2395" s="1">
        <f>IF(ROW()&lt;$S$4+2,IF('XML a procesar'!A2394="",P2394,IF(MID('XML a procesar'!A2394,1,1)="&lt;",P2394,P2394+1)),P2394)</f>
        <v>1</v>
      </c>
    </row>
    <row r="2396" spans="1:16" x14ac:dyDescent="0.25">
      <c r="A2396" s="1" t="str">
        <f>IF('XML a procesar'!A2395&gt;0,'XML a procesar'!A2395,"")</f>
        <v/>
      </c>
      <c r="B2396" s="7">
        <f t="shared" si="418"/>
        <v>0</v>
      </c>
      <c r="C2396" s="1">
        <f t="shared" si="419"/>
        <v>0</v>
      </c>
      <c r="D2396" s="1">
        <f t="shared" si="420"/>
        <v>0</v>
      </c>
      <c r="E2396" s="1">
        <f t="shared" si="421"/>
        <v>0</v>
      </c>
      <c r="F2396" s="1" t="str">
        <f t="shared" ca="1" si="422"/>
        <v/>
      </c>
      <c r="G2396" s="1">
        <f t="shared" ca="1" si="423"/>
        <v>0</v>
      </c>
      <c r="H2396" s="1">
        <f ca="1">IF(AND(G2395&gt;0,G2396&gt;G2395,NOT(ISERROR(MATCH(G2395,D:D,0)))),H2395+1,H2395)</f>
        <v>0</v>
      </c>
      <c r="I2396" s="1">
        <f t="shared" ca="1" si="424"/>
        <v>0</v>
      </c>
      <c r="J2396" s="7" t="str">
        <f t="shared" ca="1" si="425"/>
        <v/>
      </c>
      <c r="K2396" s="1" t="str">
        <f ca="1">IF(J2396="Linea_para_MAIL_creada_por_LuXML",IF(ISERROR(MATCH(INDIRECT(ADDRESS(ROW()-G2396,7)),D:D,0)),J2396,INDIRECT(ADDRESS(MATCH(INDIRECT(ADDRESS(ROW()-G2396,7)),D:D,0),1))),J2396)</f>
        <v/>
      </c>
      <c r="L2396" s="7">
        <f t="shared" ca="1" si="426"/>
        <v>0</v>
      </c>
      <c r="M2396" s="7" t="str">
        <f t="shared" ca="1" si="427"/>
        <v/>
      </c>
      <c r="N2396" s="7">
        <f t="shared" ca="1" si="428"/>
        <v>0</v>
      </c>
      <c r="O2396" s="9" t="str">
        <f ca="1">IF(N2396&gt;-1,INDIRECT(ADDRESS(ROW(),13)),IF(N2396&lt;N2395,CONCATENATE("&lt;page-count count=",CHAR(34),1+LARGE(N:N,1)-LARGE(N:N,2),CHAR(34),"/&gt;"),INDIRECT(ADDRESS(ROW()-1,13))))</f>
        <v/>
      </c>
      <c r="P2396" s="1">
        <f>IF(ROW()&lt;$S$4+2,IF('XML a procesar'!A2395="",P2395,IF(MID('XML a procesar'!A2395,1,1)="&lt;",P2395,P2395+1)),P2395)</f>
        <v>1</v>
      </c>
    </row>
    <row r="2397" spans="1:16" x14ac:dyDescent="0.25">
      <c r="A2397" s="1" t="str">
        <f>IF('XML a procesar'!A2396&gt;0,'XML a procesar'!A2396,"")</f>
        <v/>
      </c>
      <c r="B2397" s="7">
        <f t="shared" si="418"/>
        <v>0</v>
      </c>
      <c r="C2397" s="1">
        <f t="shared" si="419"/>
        <v>0</v>
      </c>
      <c r="D2397" s="1">
        <f t="shared" si="420"/>
        <v>0</v>
      </c>
      <c r="E2397" s="1">
        <f t="shared" si="421"/>
        <v>0</v>
      </c>
      <c r="F2397" s="1" t="str">
        <f t="shared" ca="1" si="422"/>
        <v/>
      </c>
      <c r="G2397" s="1">
        <f t="shared" ca="1" si="423"/>
        <v>0</v>
      </c>
      <c r="H2397" s="1">
        <f ca="1">IF(AND(G2396&gt;0,G2397&gt;G2396,NOT(ISERROR(MATCH(G2396,D:D,0)))),H2396+1,H2396)</f>
        <v>0</v>
      </c>
      <c r="I2397" s="1">
        <f t="shared" ca="1" si="424"/>
        <v>0</v>
      </c>
      <c r="J2397" s="7" t="str">
        <f t="shared" ca="1" si="425"/>
        <v/>
      </c>
      <c r="K2397" s="1" t="str">
        <f ca="1">IF(J2397="Linea_para_MAIL_creada_por_LuXML",IF(ISERROR(MATCH(INDIRECT(ADDRESS(ROW()-G2397,7)),D:D,0)),J2397,INDIRECT(ADDRESS(MATCH(INDIRECT(ADDRESS(ROW()-G2397,7)),D:D,0),1))),J2397)</f>
        <v/>
      </c>
      <c r="L2397" s="7">
        <f t="shared" ca="1" si="426"/>
        <v>0</v>
      </c>
      <c r="M2397" s="7" t="str">
        <f t="shared" ca="1" si="427"/>
        <v/>
      </c>
      <c r="N2397" s="7">
        <f t="shared" ca="1" si="428"/>
        <v>0</v>
      </c>
      <c r="O2397" s="9" t="str">
        <f ca="1">IF(N2397&gt;-1,INDIRECT(ADDRESS(ROW(),13)),IF(N2397&lt;N2396,CONCATENATE("&lt;page-count count=",CHAR(34),1+LARGE(N:N,1)-LARGE(N:N,2),CHAR(34),"/&gt;"),INDIRECT(ADDRESS(ROW()-1,13))))</f>
        <v/>
      </c>
      <c r="P2397" s="1">
        <f>IF(ROW()&lt;$S$4+2,IF('XML a procesar'!A2396="",P2396,IF(MID('XML a procesar'!A2396,1,1)="&lt;",P2396,P2396+1)),P2396)</f>
        <v>1</v>
      </c>
    </row>
    <row r="2398" spans="1:16" x14ac:dyDescent="0.25">
      <c r="A2398" s="1" t="str">
        <f>IF('XML a procesar'!A2397&gt;0,'XML a procesar'!A2397,"")</f>
        <v/>
      </c>
      <c r="B2398" s="7">
        <f t="shared" si="418"/>
        <v>0</v>
      </c>
      <c r="C2398" s="1">
        <f t="shared" si="419"/>
        <v>0</v>
      </c>
      <c r="D2398" s="1">
        <f t="shared" si="420"/>
        <v>0</v>
      </c>
      <c r="E2398" s="1">
        <f t="shared" si="421"/>
        <v>0</v>
      </c>
      <c r="F2398" s="1" t="str">
        <f t="shared" ca="1" si="422"/>
        <v/>
      </c>
      <c r="G2398" s="1">
        <f t="shared" ca="1" si="423"/>
        <v>0</v>
      </c>
      <c r="H2398" s="1">
        <f ca="1">IF(AND(G2397&gt;0,G2398&gt;G2397,NOT(ISERROR(MATCH(G2397,D:D,0)))),H2397+1,H2397)</f>
        <v>0</v>
      </c>
      <c r="I2398" s="1">
        <f t="shared" ca="1" si="424"/>
        <v>0</v>
      </c>
      <c r="J2398" s="7" t="str">
        <f t="shared" ca="1" si="425"/>
        <v/>
      </c>
      <c r="K2398" s="1" t="str">
        <f ca="1">IF(J2398="Linea_para_MAIL_creada_por_LuXML",IF(ISERROR(MATCH(INDIRECT(ADDRESS(ROW()-G2398,7)),D:D,0)),J2398,INDIRECT(ADDRESS(MATCH(INDIRECT(ADDRESS(ROW()-G2398,7)),D:D,0),1))),J2398)</f>
        <v/>
      </c>
      <c r="L2398" s="7">
        <f t="shared" ca="1" si="426"/>
        <v>0</v>
      </c>
      <c r="M2398" s="7" t="str">
        <f t="shared" ca="1" si="427"/>
        <v/>
      </c>
      <c r="N2398" s="7">
        <f t="shared" ca="1" si="428"/>
        <v>0</v>
      </c>
      <c r="O2398" s="9" t="str">
        <f ca="1">IF(N2398&gt;-1,INDIRECT(ADDRESS(ROW(),13)),IF(N2398&lt;N2397,CONCATENATE("&lt;page-count count=",CHAR(34),1+LARGE(N:N,1)-LARGE(N:N,2),CHAR(34),"/&gt;"),INDIRECT(ADDRESS(ROW()-1,13))))</f>
        <v/>
      </c>
      <c r="P2398" s="1">
        <f>IF(ROW()&lt;$S$4+2,IF('XML a procesar'!A2397="",P2397,IF(MID('XML a procesar'!A2397,1,1)="&lt;",P2397,P2397+1)),P2397)</f>
        <v>1</v>
      </c>
    </row>
    <row r="2399" spans="1:16" x14ac:dyDescent="0.25">
      <c r="A2399" s="1" t="str">
        <f>IF('XML a procesar'!A2398&gt;0,'XML a procesar'!A2398,"")</f>
        <v/>
      </c>
      <c r="B2399" s="7">
        <f t="shared" si="418"/>
        <v>0</v>
      </c>
      <c r="C2399" s="1">
        <f t="shared" si="419"/>
        <v>0</v>
      </c>
      <c r="D2399" s="1">
        <f t="shared" si="420"/>
        <v>0</v>
      </c>
      <c r="E2399" s="1">
        <f t="shared" si="421"/>
        <v>0</v>
      </c>
      <c r="F2399" s="1" t="str">
        <f t="shared" ca="1" si="422"/>
        <v/>
      </c>
      <c r="G2399" s="1">
        <f t="shared" ca="1" si="423"/>
        <v>0</v>
      </c>
      <c r="H2399" s="1">
        <f ca="1">IF(AND(G2398&gt;0,G2399&gt;G2398,NOT(ISERROR(MATCH(G2398,D:D,0)))),H2398+1,H2398)</f>
        <v>0</v>
      </c>
      <c r="I2399" s="1">
        <f t="shared" ca="1" si="424"/>
        <v>0</v>
      </c>
      <c r="J2399" s="7" t="str">
        <f t="shared" ca="1" si="425"/>
        <v/>
      </c>
      <c r="K2399" s="1" t="str">
        <f ca="1">IF(J2399="Linea_para_MAIL_creada_por_LuXML",IF(ISERROR(MATCH(INDIRECT(ADDRESS(ROW()-G2399,7)),D:D,0)),J2399,INDIRECT(ADDRESS(MATCH(INDIRECT(ADDRESS(ROW()-G2399,7)),D:D,0),1))),J2399)</f>
        <v/>
      </c>
      <c r="L2399" s="7">
        <f t="shared" ca="1" si="426"/>
        <v>0</v>
      </c>
      <c r="M2399" s="7" t="str">
        <f t="shared" ca="1" si="427"/>
        <v/>
      </c>
      <c r="N2399" s="7">
        <f t="shared" ca="1" si="428"/>
        <v>0</v>
      </c>
      <c r="O2399" s="9" t="str">
        <f ca="1">IF(N2399&gt;-1,INDIRECT(ADDRESS(ROW(),13)),IF(N2399&lt;N2398,CONCATENATE("&lt;page-count count=",CHAR(34),1+LARGE(N:N,1)-LARGE(N:N,2),CHAR(34),"/&gt;"),INDIRECT(ADDRESS(ROW()-1,13))))</f>
        <v/>
      </c>
      <c r="P2399" s="1">
        <f>IF(ROW()&lt;$S$4+2,IF('XML a procesar'!A2398="",P2398,IF(MID('XML a procesar'!A2398,1,1)="&lt;",P2398,P2398+1)),P2398)</f>
        <v>1</v>
      </c>
    </row>
    <row r="2400" spans="1:16" x14ac:dyDescent="0.25">
      <c r="A2400" s="1" t="str">
        <f>IF('XML a procesar'!A2399&gt;0,'XML a procesar'!A2399,"")</f>
        <v/>
      </c>
      <c r="B2400" s="7">
        <f t="shared" si="418"/>
        <v>0</v>
      </c>
      <c r="C2400" s="1">
        <f t="shared" si="419"/>
        <v>0</v>
      </c>
      <c r="D2400" s="1">
        <f t="shared" si="420"/>
        <v>0</v>
      </c>
      <c r="E2400" s="1">
        <f t="shared" si="421"/>
        <v>0</v>
      </c>
      <c r="F2400" s="1" t="str">
        <f t="shared" ca="1" si="422"/>
        <v/>
      </c>
      <c r="G2400" s="1">
        <f t="shared" ca="1" si="423"/>
        <v>0</v>
      </c>
      <c r="H2400" s="1">
        <f ca="1">IF(AND(G2399&gt;0,G2400&gt;G2399,NOT(ISERROR(MATCH(G2399,D:D,0)))),H2399+1,H2399)</f>
        <v>0</v>
      </c>
      <c r="I2400" s="1">
        <f t="shared" ca="1" si="424"/>
        <v>0</v>
      </c>
      <c r="J2400" s="7" t="str">
        <f t="shared" ca="1" si="425"/>
        <v/>
      </c>
      <c r="K2400" s="1" t="str">
        <f ca="1">IF(J2400="Linea_para_MAIL_creada_por_LuXML",IF(ISERROR(MATCH(INDIRECT(ADDRESS(ROW()-G2400,7)),D:D,0)),J2400,INDIRECT(ADDRESS(MATCH(INDIRECT(ADDRESS(ROW()-G2400,7)),D:D,0),1))),J2400)</f>
        <v/>
      </c>
      <c r="L2400" s="7">
        <f t="shared" ca="1" si="426"/>
        <v>0</v>
      </c>
      <c r="M2400" s="7" t="str">
        <f t="shared" ca="1" si="427"/>
        <v/>
      </c>
      <c r="N2400" s="7">
        <f t="shared" ca="1" si="428"/>
        <v>0</v>
      </c>
      <c r="O2400" s="9" t="str">
        <f ca="1">IF(N2400&gt;-1,INDIRECT(ADDRESS(ROW(),13)),IF(N2400&lt;N2399,CONCATENATE("&lt;page-count count=",CHAR(34),1+LARGE(N:N,1)-LARGE(N:N,2),CHAR(34),"/&gt;"),INDIRECT(ADDRESS(ROW()-1,13))))</f>
        <v/>
      </c>
      <c r="P2400" s="1">
        <f>IF(ROW()&lt;$S$4+2,IF('XML a procesar'!A2399="",P2399,IF(MID('XML a procesar'!A2399,1,1)="&lt;",P2399,P2399+1)),P2399)</f>
        <v>1</v>
      </c>
    </row>
    <row r="2401" spans="1:16" x14ac:dyDescent="0.25">
      <c r="A2401" s="1" t="str">
        <f>IF('XML a procesar'!A2400&gt;0,'XML a procesar'!A2400,"")</f>
        <v/>
      </c>
      <c r="B2401" s="7">
        <f t="shared" si="418"/>
        <v>0</v>
      </c>
      <c r="C2401" s="1">
        <f t="shared" si="419"/>
        <v>0</v>
      </c>
      <c r="D2401" s="1">
        <f t="shared" si="420"/>
        <v>0</v>
      </c>
      <c r="E2401" s="1">
        <f t="shared" si="421"/>
        <v>0</v>
      </c>
      <c r="F2401" s="1" t="str">
        <f t="shared" ca="1" si="422"/>
        <v/>
      </c>
      <c r="G2401" s="1">
        <f t="shared" ca="1" si="423"/>
        <v>0</v>
      </c>
      <c r="H2401" s="1">
        <f ca="1">IF(AND(G2400&gt;0,G2401&gt;G2400,NOT(ISERROR(MATCH(G2400,D:D,0)))),H2400+1,H2400)</f>
        <v>0</v>
      </c>
      <c r="I2401" s="1">
        <f t="shared" ca="1" si="424"/>
        <v>0</v>
      </c>
      <c r="J2401" s="7" t="str">
        <f t="shared" ca="1" si="425"/>
        <v/>
      </c>
      <c r="K2401" s="1" t="str">
        <f ca="1">IF(J2401="Linea_para_MAIL_creada_por_LuXML",IF(ISERROR(MATCH(INDIRECT(ADDRESS(ROW()-G2401,7)),D:D,0)),J2401,INDIRECT(ADDRESS(MATCH(INDIRECT(ADDRESS(ROW()-G2401,7)),D:D,0),1))),J2401)</f>
        <v/>
      </c>
      <c r="L2401" s="7">
        <f t="shared" ca="1" si="426"/>
        <v>0</v>
      </c>
      <c r="M2401" s="7" t="str">
        <f t="shared" ca="1" si="427"/>
        <v/>
      </c>
      <c r="N2401" s="7">
        <f t="shared" ca="1" si="428"/>
        <v>0</v>
      </c>
      <c r="O2401" s="9" t="str">
        <f ca="1">IF(N2401&gt;-1,INDIRECT(ADDRESS(ROW(),13)),IF(N2401&lt;N2400,CONCATENATE("&lt;page-count count=",CHAR(34),1+LARGE(N:N,1)-LARGE(N:N,2),CHAR(34),"/&gt;"),INDIRECT(ADDRESS(ROW()-1,13))))</f>
        <v/>
      </c>
      <c r="P2401" s="1">
        <f>IF(ROW()&lt;$S$4+2,IF('XML a procesar'!A2400="",P2400,IF(MID('XML a procesar'!A2400,1,1)="&lt;",P2400,P2400+1)),P2400)</f>
        <v>1</v>
      </c>
    </row>
    <row r="2402" spans="1:16" x14ac:dyDescent="0.25">
      <c r="A2402" s="1" t="str">
        <f>IF('XML a procesar'!A2401&gt;0,'XML a procesar'!A2401,"")</f>
        <v/>
      </c>
      <c r="B2402" s="7">
        <f t="shared" si="418"/>
        <v>0</v>
      </c>
      <c r="C2402" s="1">
        <f t="shared" si="419"/>
        <v>0</v>
      </c>
      <c r="D2402" s="1">
        <f t="shared" si="420"/>
        <v>0</v>
      </c>
      <c r="E2402" s="1">
        <f t="shared" si="421"/>
        <v>0</v>
      </c>
      <c r="F2402" s="1" t="str">
        <f t="shared" ca="1" si="422"/>
        <v/>
      </c>
      <c r="G2402" s="1">
        <f t="shared" ca="1" si="423"/>
        <v>0</v>
      </c>
      <c r="H2402" s="1">
        <f ca="1">IF(AND(G2401&gt;0,G2402&gt;G2401,NOT(ISERROR(MATCH(G2401,D:D,0)))),H2401+1,H2401)</f>
        <v>0</v>
      </c>
      <c r="I2402" s="1">
        <f t="shared" ca="1" si="424"/>
        <v>0</v>
      </c>
      <c r="J2402" s="7" t="str">
        <f t="shared" ca="1" si="425"/>
        <v/>
      </c>
      <c r="K2402" s="1" t="str">
        <f ca="1">IF(J2402="Linea_para_MAIL_creada_por_LuXML",IF(ISERROR(MATCH(INDIRECT(ADDRESS(ROW()-G2402,7)),D:D,0)),J2402,INDIRECT(ADDRESS(MATCH(INDIRECT(ADDRESS(ROW()-G2402,7)),D:D,0),1))),J2402)</f>
        <v/>
      </c>
      <c r="L2402" s="7">
        <f t="shared" ca="1" si="426"/>
        <v>0</v>
      </c>
      <c r="M2402" s="7" t="str">
        <f t="shared" ca="1" si="427"/>
        <v/>
      </c>
      <c r="N2402" s="7">
        <f t="shared" ca="1" si="428"/>
        <v>0</v>
      </c>
      <c r="O2402" s="9" t="str">
        <f ca="1">IF(N2402&gt;-1,INDIRECT(ADDRESS(ROW(),13)),IF(N2402&lt;N2401,CONCATENATE("&lt;page-count count=",CHAR(34),1+LARGE(N:N,1)-LARGE(N:N,2),CHAR(34),"/&gt;"),INDIRECT(ADDRESS(ROW()-1,13))))</f>
        <v/>
      </c>
      <c r="P2402" s="1">
        <f>IF(ROW()&lt;$S$4+2,IF('XML a procesar'!A2401="",P2401,IF(MID('XML a procesar'!A2401,1,1)="&lt;",P2401,P2401+1)),P2401)</f>
        <v>1</v>
      </c>
    </row>
    <row r="2403" spans="1:16" x14ac:dyDescent="0.25">
      <c r="A2403" s="1" t="str">
        <f>IF('XML a procesar'!A2402&gt;0,'XML a procesar'!A2402,"")</f>
        <v/>
      </c>
      <c r="B2403" s="7">
        <f t="shared" si="418"/>
        <v>0</v>
      </c>
      <c r="C2403" s="1">
        <f t="shared" si="419"/>
        <v>0</v>
      </c>
      <c r="D2403" s="1">
        <f t="shared" si="420"/>
        <v>0</v>
      </c>
      <c r="E2403" s="1">
        <f t="shared" si="421"/>
        <v>0</v>
      </c>
      <c r="F2403" s="1" t="str">
        <f t="shared" ca="1" si="422"/>
        <v/>
      </c>
      <c r="G2403" s="1">
        <f t="shared" ca="1" si="423"/>
        <v>0</v>
      </c>
      <c r="H2403" s="1">
        <f ca="1">IF(AND(G2402&gt;0,G2403&gt;G2402,NOT(ISERROR(MATCH(G2402,D:D,0)))),H2402+1,H2402)</f>
        <v>0</v>
      </c>
      <c r="I2403" s="1">
        <f t="shared" ca="1" si="424"/>
        <v>0</v>
      </c>
      <c r="J2403" s="7" t="str">
        <f t="shared" ca="1" si="425"/>
        <v/>
      </c>
      <c r="K2403" s="1" t="str">
        <f ca="1">IF(J2403="Linea_para_MAIL_creada_por_LuXML",IF(ISERROR(MATCH(INDIRECT(ADDRESS(ROW()-G2403,7)),D:D,0)),J2403,INDIRECT(ADDRESS(MATCH(INDIRECT(ADDRESS(ROW()-G2403,7)),D:D,0),1))),J2403)</f>
        <v/>
      </c>
      <c r="L2403" s="7">
        <f t="shared" ca="1" si="426"/>
        <v>0</v>
      </c>
      <c r="M2403" s="7" t="str">
        <f t="shared" ca="1" si="427"/>
        <v/>
      </c>
      <c r="N2403" s="7">
        <f t="shared" ca="1" si="428"/>
        <v>0</v>
      </c>
      <c r="O2403" s="9" t="str">
        <f ca="1">IF(N2403&gt;-1,INDIRECT(ADDRESS(ROW(),13)),IF(N2403&lt;N2402,CONCATENATE("&lt;page-count count=",CHAR(34),1+LARGE(N:N,1)-LARGE(N:N,2),CHAR(34),"/&gt;"),INDIRECT(ADDRESS(ROW()-1,13))))</f>
        <v/>
      </c>
      <c r="P2403" s="1">
        <f>IF(ROW()&lt;$S$4+2,IF('XML a procesar'!A2402="",P2402,IF(MID('XML a procesar'!A2402,1,1)="&lt;",P2402,P2402+1)),P2402)</f>
        <v>1</v>
      </c>
    </row>
    <row r="2404" spans="1:16" x14ac:dyDescent="0.25">
      <c r="A2404" s="1" t="str">
        <f>IF('XML a procesar'!A2403&gt;0,'XML a procesar'!A2403,"")</f>
        <v/>
      </c>
      <c r="B2404" s="7">
        <f t="shared" si="418"/>
        <v>0</v>
      </c>
      <c r="C2404" s="1">
        <f t="shared" si="419"/>
        <v>0</v>
      </c>
      <c r="D2404" s="1">
        <f t="shared" si="420"/>
        <v>0</v>
      </c>
      <c r="E2404" s="1">
        <f t="shared" si="421"/>
        <v>0</v>
      </c>
      <c r="F2404" s="1" t="str">
        <f t="shared" ca="1" si="422"/>
        <v/>
      </c>
      <c r="G2404" s="1">
        <f t="shared" ca="1" si="423"/>
        <v>0</v>
      </c>
      <c r="H2404" s="1">
        <f ca="1">IF(AND(G2403&gt;0,G2404&gt;G2403,NOT(ISERROR(MATCH(G2403,D:D,0)))),H2403+1,H2403)</f>
        <v>0</v>
      </c>
      <c r="I2404" s="1">
        <f t="shared" ca="1" si="424"/>
        <v>0</v>
      </c>
      <c r="J2404" s="7" t="str">
        <f t="shared" ca="1" si="425"/>
        <v/>
      </c>
      <c r="K2404" s="1" t="str">
        <f ca="1">IF(J2404="Linea_para_MAIL_creada_por_LuXML",IF(ISERROR(MATCH(INDIRECT(ADDRESS(ROW()-G2404,7)),D:D,0)),J2404,INDIRECT(ADDRESS(MATCH(INDIRECT(ADDRESS(ROW()-G2404,7)),D:D,0),1))),J2404)</f>
        <v/>
      </c>
      <c r="L2404" s="7">
        <f t="shared" ca="1" si="426"/>
        <v>0</v>
      </c>
      <c r="M2404" s="7" t="str">
        <f t="shared" ca="1" si="427"/>
        <v/>
      </c>
      <c r="N2404" s="7">
        <f t="shared" ca="1" si="428"/>
        <v>0</v>
      </c>
      <c r="O2404" s="9" t="str">
        <f ca="1">IF(N2404&gt;-1,INDIRECT(ADDRESS(ROW(),13)),IF(N2404&lt;N2403,CONCATENATE("&lt;page-count count=",CHAR(34),1+LARGE(N:N,1)-LARGE(N:N,2),CHAR(34),"/&gt;"),INDIRECT(ADDRESS(ROW()-1,13))))</f>
        <v/>
      </c>
      <c r="P2404" s="1">
        <f>IF(ROW()&lt;$S$4+2,IF('XML a procesar'!A2403="",P2403,IF(MID('XML a procesar'!A2403,1,1)="&lt;",P2403,P2403+1)),P2403)</f>
        <v>1</v>
      </c>
    </row>
    <row r="2405" spans="1:16" x14ac:dyDescent="0.25">
      <c r="A2405" s="1" t="str">
        <f>IF('XML a procesar'!A2404&gt;0,'XML a procesar'!A2404,"")</f>
        <v/>
      </c>
      <c r="B2405" s="7">
        <f t="shared" si="418"/>
        <v>0</v>
      </c>
      <c r="C2405" s="1">
        <f t="shared" si="419"/>
        <v>0</v>
      </c>
      <c r="D2405" s="1">
        <f t="shared" si="420"/>
        <v>0</v>
      </c>
      <c r="E2405" s="1">
        <f t="shared" si="421"/>
        <v>0</v>
      </c>
      <c r="F2405" s="1" t="str">
        <f t="shared" ca="1" si="422"/>
        <v/>
      </c>
      <c r="G2405" s="1">
        <f t="shared" ca="1" si="423"/>
        <v>0</v>
      </c>
      <c r="H2405" s="1">
        <f ca="1">IF(AND(G2404&gt;0,G2405&gt;G2404,NOT(ISERROR(MATCH(G2404,D:D,0)))),H2404+1,H2404)</f>
        <v>0</v>
      </c>
      <c r="I2405" s="1">
        <f t="shared" ca="1" si="424"/>
        <v>0</v>
      </c>
      <c r="J2405" s="7" t="str">
        <f t="shared" ca="1" si="425"/>
        <v/>
      </c>
      <c r="K2405" s="1" t="str">
        <f ca="1">IF(J2405="Linea_para_MAIL_creada_por_LuXML",IF(ISERROR(MATCH(INDIRECT(ADDRESS(ROW()-G2405,7)),D:D,0)),J2405,INDIRECT(ADDRESS(MATCH(INDIRECT(ADDRESS(ROW()-G2405,7)),D:D,0),1))),J2405)</f>
        <v/>
      </c>
      <c r="L2405" s="7">
        <f t="shared" ca="1" si="426"/>
        <v>0</v>
      </c>
      <c r="M2405" s="7" t="str">
        <f t="shared" ca="1" si="427"/>
        <v/>
      </c>
      <c r="N2405" s="7">
        <f t="shared" ca="1" si="428"/>
        <v>0</v>
      </c>
      <c r="O2405" s="9" t="str">
        <f ca="1">IF(N2405&gt;-1,INDIRECT(ADDRESS(ROW(),13)),IF(N2405&lt;N2404,CONCATENATE("&lt;page-count count=",CHAR(34),1+LARGE(N:N,1)-LARGE(N:N,2),CHAR(34),"/&gt;"),INDIRECT(ADDRESS(ROW()-1,13))))</f>
        <v/>
      </c>
      <c r="P2405" s="1">
        <f>IF(ROW()&lt;$S$4+2,IF('XML a procesar'!A2404="",P2404,IF(MID('XML a procesar'!A2404,1,1)="&lt;",P2404,P2404+1)),P2404)</f>
        <v>1</v>
      </c>
    </row>
    <row r="2406" spans="1:16" x14ac:dyDescent="0.25">
      <c r="A2406" s="1" t="str">
        <f>IF('XML a procesar'!A2405&gt;0,'XML a procesar'!A2405,"")</f>
        <v/>
      </c>
      <c r="B2406" s="7">
        <f t="shared" si="418"/>
        <v>0</v>
      </c>
      <c r="C2406" s="1">
        <f t="shared" si="419"/>
        <v>0</v>
      </c>
      <c r="D2406" s="1">
        <f t="shared" si="420"/>
        <v>0</v>
      </c>
      <c r="E2406" s="1">
        <f t="shared" si="421"/>
        <v>0</v>
      </c>
      <c r="F2406" s="1" t="str">
        <f t="shared" ca="1" si="422"/>
        <v/>
      </c>
      <c r="G2406" s="1">
        <f t="shared" ca="1" si="423"/>
        <v>0</v>
      </c>
      <c r="H2406" s="1">
        <f ca="1">IF(AND(G2405&gt;0,G2406&gt;G2405,NOT(ISERROR(MATCH(G2405,D:D,0)))),H2405+1,H2405)</f>
        <v>0</v>
      </c>
      <c r="I2406" s="1">
        <f t="shared" ca="1" si="424"/>
        <v>0</v>
      </c>
      <c r="J2406" s="7" t="str">
        <f t="shared" ca="1" si="425"/>
        <v/>
      </c>
      <c r="K2406" s="1" t="str">
        <f ca="1">IF(J2406="Linea_para_MAIL_creada_por_LuXML",IF(ISERROR(MATCH(INDIRECT(ADDRESS(ROW()-G2406,7)),D:D,0)),J2406,INDIRECT(ADDRESS(MATCH(INDIRECT(ADDRESS(ROW()-G2406,7)),D:D,0),1))),J2406)</f>
        <v/>
      </c>
      <c r="L2406" s="7">
        <f t="shared" ca="1" si="426"/>
        <v>0</v>
      </c>
      <c r="M2406" s="7" t="str">
        <f t="shared" ca="1" si="427"/>
        <v/>
      </c>
      <c r="N2406" s="7">
        <f t="shared" ca="1" si="428"/>
        <v>0</v>
      </c>
      <c r="O2406" s="9" t="str">
        <f ca="1">IF(N2406&gt;-1,INDIRECT(ADDRESS(ROW(),13)),IF(N2406&lt;N2405,CONCATENATE("&lt;page-count count=",CHAR(34),1+LARGE(N:N,1)-LARGE(N:N,2),CHAR(34),"/&gt;"),INDIRECT(ADDRESS(ROW()-1,13))))</f>
        <v/>
      </c>
      <c r="P2406" s="1">
        <f>IF(ROW()&lt;$S$4+2,IF('XML a procesar'!A2405="",P2405,IF(MID('XML a procesar'!A2405,1,1)="&lt;",P2405,P2405+1)),P2405)</f>
        <v>1</v>
      </c>
    </row>
    <row r="2407" spans="1:16" x14ac:dyDescent="0.25">
      <c r="A2407" s="1" t="str">
        <f>IF('XML a procesar'!A2406&gt;0,'XML a procesar'!A2406,"")</f>
        <v/>
      </c>
      <c r="B2407" s="7">
        <f t="shared" si="418"/>
        <v>0</v>
      </c>
      <c r="C2407" s="1">
        <f t="shared" si="419"/>
        <v>0</v>
      </c>
      <c r="D2407" s="1">
        <f t="shared" si="420"/>
        <v>0</v>
      </c>
      <c r="E2407" s="1">
        <f t="shared" si="421"/>
        <v>0</v>
      </c>
      <c r="F2407" s="1" t="str">
        <f t="shared" ca="1" si="422"/>
        <v/>
      </c>
      <c r="G2407" s="1">
        <f t="shared" ca="1" si="423"/>
        <v>0</v>
      </c>
      <c r="H2407" s="1">
        <f ca="1">IF(AND(G2406&gt;0,G2407&gt;G2406,NOT(ISERROR(MATCH(G2406,D:D,0)))),H2406+1,H2406)</f>
        <v>0</v>
      </c>
      <c r="I2407" s="1">
        <f t="shared" ca="1" si="424"/>
        <v>0</v>
      </c>
      <c r="J2407" s="7" t="str">
        <f t="shared" ca="1" si="425"/>
        <v/>
      </c>
      <c r="K2407" s="1" t="str">
        <f ca="1">IF(J2407="Linea_para_MAIL_creada_por_LuXML",IF(ISERROR(MATCH(INDIRECT(ADDRESS(ROW()-G2407,7)),D:D,0)),J2407,INDIRECT(ADDRESS(MATCH(INDIRECT(ADDRESS(ROW()-G2407,7)),D:D,0),1))),J2407)</f>
        <v/>
      </c>
      <c r="L2407" s="7">
        <f t="shared" ca="1" si="426"/>
        <v>0</v>
      </c>
      <c r="M2407" s="7" t="str">
        <f t="shared" ca="1" si="427"/>
        <v/>
      </c>
      <c r="N2407" s="7">
        <f t="shared" ca="1" si="428"/>
        <v>0</v>
      </c>
      <c r="O2407" s="9" t="str">
        <f ca="1">IF(N2407&gt;-1,INDIRECT(ADDRESS(ROW(),13)),IF(N2407&lt;N2406,CONCATENATE("&lt;page-count count=",CHAR(34),1+LARGE(N:N,1)-LARGE(N:N,2),CHAR(34),"/&gt;"),INDIRECT(ADDRESS(ROW()-1,13))))</f>
        <v/>
      </c>
      <c r="P2407" s="1">
        <f>IF(ROW()&lt;$S$4+2,IF('XML a procesar'!A2406="",P2406,IF(MID('XML a procesar'!A2406,1,1)="&lt;",P2406,P2406+1)),P2406)</f>
        <v>1</v>
      </c>
    </row>
    <row r="2408" spans="1:16" x14ac:dyDescent="0.25">
      <c r="A2408" s="1" t="str">
        <f>IF('XML a procesar'!A2407&gt;0,'XML a procesar'!A2407,"")</f>
        <v/>
      </c>
      <c r="B2408" s="7">
        <f t="shared" si="418"/>
        <v>0</v>
      </c>
      <c r="C2408" s="1">
        <f t="shared" si="419"/>
        <v>0</v>
      </c>
      <c r="D2408" s="1">
        <f t="shared" si="420"/>
        <v>0</v>
      </c>
      <c r="E2408" s="1">
        <f t="shared" si="421"/>
        <v>0</v>
      </c>
      <c r="F2408" s="1" t="str">
        <f t="shared" ca="1" si="422"/>
        <v/>
      </c>
      <c r="G2408" s="1">
        <f t="shared" ca="1" si="423"/>
        <v>0</v>
      </c>
      <c r="H2408" s="1">
        <f ca="1">IF(AND(G2407&gt;0,G2408&gt;G2407,NOT(ISERROR(MATCH(G2407,D:D,0)))),H2407+1,H2407)</f>
        <v>0</v>
      </c>
      <c r="I2408" s="1">
        <f t="shared" ca="1" si="424"/>
        <v>0</v>
      </c>
      <c r="J2408" s="7" t="str">
        <f t="shared" ca="1" si="425"/>
        <v/>
      </c>
      <c r="K2408" s="1" t="str">
        <f ca="1">IF(J2408="Linea_para_MAIL_creada_por_LuXML",IF(ISERROR(MATCH(INDIRECT(ADDRESS(ROW()-G2408,7)),D:D,0)),J2408,INDIRECT(ADDRESS(MATCH(INDIRECT(ADDRESS(ROW()-G2408,7)),D:D,0),1))),J2408)</f>
        <v/>
      </c>
      <c r="L2408" s="7">
        <f t="shared" ca="1" si="426"/>
        <v>0</v>
      </c>
      <c r="M2408" s="7" t="str">
        <f t="shared" ca="1" si="427"/>
        <v/>
      </c>
      <c r="N2408" s="7">
        <f t="shared" ca="1" si="428"/>
        <v>0</v>
      </c>
      <c r="O2408" s="9" t="str">
        <f ca="1">IF(N2408&gt;-1,INDIRECT(ADDRESS(ROW(),13)),IF(N2408&lt;N2407,CONCATENATE("&lt;page-count count=",CHAR(34),1+LARGE(N:N,1)-LARGE(N:N,2),CHAR(34),"/&gt;"),INDIRECT(ADDRESS(ROW()-1,13))))</f>
        <v/>
      </c>
      <c r="P2408" s="1">
        <f>IF(ROW()&lt;$S$4+2,IF('XML a procesar'!A2407="",P2407,IF(MID('XML a procesar'!A2407,1,1)="&lt;",P2407,P2407+1)),P2407)</f>
        <v>1</v>
      </c>
    </row>
    <row r="2409" spans="1:16" x14ac:dyDescent="0.25">
      <c r="A2409" s="1" t="str">
        <f>IF('XML a procesar'!A2408&gt;0,'XML a procesar'!A2408,"")</f>
        <v/>
      </c>
      <c r="B2409" s="7">
        <f t="shared" si="418"/>
        <v>0</v>
      </c>
      <c r="C2409" s="1">
        <f t="shared" si="419"/>
        <v>0</v>
      </c>
      <c r="D2409" s="1">
        <f t="shared" si="420"/>
        <v>0</v>
      </c>
      <c r="E2409" s="1">
        <f t="shared" si="421"/>
        <v>0</v>
      </c>
      <c r="F2409" s="1" t="str">
        <f t="shared" ca="1" si="422"/>
        <v/>
      </c>
      <c r="G2409" s="1">
        <f t="shared" ca="1" si="423"/>
        <v>0</v>
      </c>
      <c r="H2409" s="1">
        <f ca="1">IF(AND(G2408&gt;0,G2409&gt;G2408,NOT(ISERROR(MATCH(G2408,D:D,0)))),H2408+1,H2408)</f>
        <v>0</v>
      </c>
      <c r="I2409" s="1">
        <f t="shared" ca="1" si="424"/>
        <v>0</v>
      </c>
      <c r="J2409" s="7" t="str">
        <f t="shared" ca="1" si="425"/>
        <v/>
      </c>
      <c r="K2409" s="1" t="str">
        <f ca="1">IF(J2409="Linea_para_MAIL_creada_por_LuXML",IF(ISERROR(MATCH(INDIRECT(ADDRESS(ROW()-G2409,7)),D:D,0)),J2409,INDIRECT(ADDRESS(MATCH(INDIRECT(ADDRESS(ROW()-G2409,7)),D:D,0),1))),J2409)</f>
        <v/>
      </c>
      <c r="L2409" s="7">
        <f t="shared" ca="1" si="426"/>
        <v>0</v>
      </c>
      <c r="M2409" s="7" t="str">
        <f t="shared" ca="1" si="427"/>
        <v/>
      </c>
      <c r="N2409" s="7">
        <f t="shared" ca="1" si="428"/>
        <v>0</v>
      </c>
      <c r="O2409" s="9" t="str">
        <f ca="1">IF(N2409&gt;-1,INDIRECT(ADDRESS(ROW(),13)),IF(N2409&lt;N2408,CONCATENATE("&lt;page-count count=",CHAR(34),1+LARGE(N:N,1)-LARGE(N:N,2),CHAR(34),"/&gt;"),INDIRECT(ADDRESS(ROW()-1,13))))</f>
        <v/>
      </c>
      <c r="P2409" s="1">
        <f>IF(ROW()&lt;$S$4+2,IF('XML a procesar'!A2408="",P2408,IF(MID('XML a procesar'!A2408,1,1)="&lt;",P2408,P2408+1)),P2408)</f>
        <v>1</v>
      </c>
    </row>
    <row r="2410" spans="1:16" x14ac:dyDescent="0.25">
      <c r="A2410" s="1" t="str">
        <f>IF('XML a procesar'!A2409&gt;0,'XML a procesar'!A2409,"")</f>
        <v/>
      </c>
      <c r="B2410" s="7">
        <f t="shared" si="418"/>
        <v>0</v>
      </c>
      <c r="C2410" s="1">
        <f t="shared" si="419"/>
        <v>0</v>
      </c>
      <c r="D2410" s="1">
        <f t="shared" si="420"/>
        <v>0</v>
      </c>
      <c r="E2410" s="1">
        <f t="shared" si="421"/>
        <v>0</v>
      </c>
      <c r="F2410" s="1" t="str">
        <f t="shared" ca="1" si="422"/>
        <v/>
      </c>
      <c r="G2410" s="1">
        <f t="shared" ca="1" si="423"/>
        <v>0</v>
      </c>
      <c r="H2410" s="1">
        <f ca="1">IF(AND(G2409&gt;0,G2410&gt;G2409,NOT(ISERROR(MATCH(G2409,D:D,0)))),H2409+1,H2409)</f>
        <v>0</v>
      </c>
      <c r="I2410" s="1">
        <f t="shared" ca="1" si="424"/>
        <v>0</v>
      </c>
      <c r="J2410" s="7" t="str">
        <f t="shared" ca="1" si="425"/>
        <v/>
      </c>
      <c r="K2410" s="1" t="str">
        <f ca="1">IF(J2410="Linea_para_MAIL_creada_por_LuXML",IF(ISERROR(MATCH(INDIRECT(ADDRESS(ROW()-G2410,7)),D:D,0)),J2410,INDIRECT(ADDRESS(MATCH(INDIRECT(ADDRESS(ROW()-G2410,7)),D:D,0),1))),J2410)</f>
        <v/>
      </c>
      <c r="L2410" s="7">
        <f t="shared" ca="1" si="426"/>
        <v>0</v>
      </c>
      <c r="M2410" s="7" t="str">
        <f t="shared" ca="1" si="427"/>
        <v/>
      </c>
      <c r="N2410" s="7">
        <f t="shared" ca="1" si="428"/>
        <v>0</v>
      </c>
      <c r="O2410" s="9" t="str">
        <f ca="1">IF(N2410&gt;-1,INDIRECT(ADDRESS(ROW(),13)),IF(N2410&lt;N2409,CONCATENATE("&lt;page-count count=",CHAR(34),1+LARGE(N:N,1)-LARGE(N:N,2),CHAR(34),"/&gt;"),INDIRECT(ADDRESS(ROW()-1,13))))</f>
        <v/>
      </c>
      <c r="P2410" s="1">
        <f>IF(ROW()&lt;$S$4+2,IF('XML a procesar'!A2409="",P2409,IF(MID('XML a procesar'!A2409,1,1)="&lt;",P2409,P2409+1)),P2409)</f>
        <v>1</v>
      </c>
    </row>
    <row r="2411" spans="1:16" x14ac:dyDescent="0.25">
      <c r="A2411" s="1" t="str">
        <f>IF('XML a procesar'!A2410&gt;0,'XML a procesar'!A2410,"")</f>
        <v/>
      </c>
      <c r="B2411" s="7">
        <f t="shared" si="418"/>
        <v>0</v>
      </c>
      <c r="C2411" s="1">
        <f t="shared" si="419"/>
        <v>0</v>
      </c>
      <c r="D2411" s="1">
        <f t="shared" si="420"/>
        <v>0</v>
      </c>
      <c r="E2411" s="1">
        <f t="shared" si="421"/>
        <v>0</v>
      </c>
      <c r="F2411" s="1" t="str">
        <f t="shared" ca="1" si="422"/>
        <v/>
      </c>
      <c r="G2411" s="1">
        <f t="shared" ca="1" si="423"/>
        <v>0</v>
      </c>
      <c r="H2411" s="1">
        <f ca="1">IF(AND(G2410&gt;0,G2411&gt;G2410,NOT(ISERROR(MATCH(G2410,D:D,0)))),H2410+1,H2410)</f>
        <v>0</v>
      </c>
      <c r="I2411" s="1">
        <f t="shared" ca="1" si="424"/>
        <v>0</v>
      </c>
      <c r="J2411" s="7" t="str">
        <f t="shared" ca="1" si="425"/>
        <v/>
      </c>
      <c r="K2411" s="1" t="str">
        <f ca="1">IF(J2411="Linea_para_MAIL_creada_por_LuXML",IF(ISERROR(MATCH(INDIRECT(ADDRESS(ROW()-G2411,7)),D:D,0)),J2411,INDIRECT(ADDRESS(MATCH(INDIRECT(ADDRESS(ROW()-G2411,7)),D:D,0),1))),J2411)</f>
        <v/>
      </c>
      <c r="L2411" s="7">
        <f t="shared" ca="1" si="426"/>
        <v>0</v>
      </c>
      <c r="M2411" s="7" t="str">
        <f t="shared" ca="1" si="427"/>
        <v/>
      </c>
      <c r="N2411" s="7">
        <f t="shared" ca="1" si="428"/>
        <v>0</v>
      </c>
      <c r="O2411" s="9" t="str">
        <f ca="1">IF(N2411&gt;-1,INDIRECT(ADDRESS(ROW(),13)),IF(N2411&lt;N2410,CONCATENATE("&lt;page-count count=",CHAR(34),1+LARGE(N:N,1)-LARGE(N:N,2),CHAR(34),"/&gt;"),INDIRECT(ADDRESS(ROW()-1,13))))</f>
        <v/>
      </c>
      <c r="P2411" s="1">
        <f>IF(ROW()&lt;$S$4+2,IF('XML a procesar'!A2410="",P2410,IF(MID('XML a procesar'!A2410,1,1)="&lt;",P2410,P2410+1)),P2410)</f>
        <v>1</v>
      </c>
    </row>
    <row r="2412" spans="1:16" x14ac:dyDescent="0.25">
      <c r="A2412" s="1" t="str">
        <f>IF('XML a procesar'!A2411&gt;0,'XML a procesar'!A2411,"")</f>
        <v/>
      </c>
      <c r="B2412" s="7">
        <f t="shared" si="418"/>
        <v>0</v>
      </c>
      <c r="C2412" s="1">
        <f t="shared" si="419"/>
        <v>0</v>
      </c>
      <c r="D2412" s="1">
        <f t="shared" si="420"/>
        <v>0</v>
      </c>
      <c r="E2412" s="1">
        <f t="shared" si="421"/>
        <v>0</v>
      </c>
      <c r="F2412" s="1" t="str">
        <f t="shared" ca="1" si="422"/>
        <v/>
      </c>
      <c r="G2412" s="1">
        <f t="shared" ca="1" si="423"/>
        <v>0</v>
      </c>
      <c r="H2412" s="1">
        <f ca="1">IF(AND(G2411&gt;0,G2412&gt;G2411,NOT(ISERROR(MATCH(G2411,D:D,0)))),H2411+1,H2411)</f>
        <v>0</v>
      </c>
      <c r="I2412" s="1">
        <f t="shared" ca="1" si="424"/>
        <v>0</v>
      </c>
      <c r="J2412" s="7" t="str">
        <f t="shared" ca="1" si="425"/>
        <v/>
      </c>
      <c r="K2412" s="1" t="str">
        <f ca="1">IF(J2412="Linea_para_MAIL_creada_por_LuXML",IF(ISERROR(MATCH(INDIRECT(ADDRESS(ROW()-G2412,7)),D:D,0)),J2412,INDIRECT(ADDRESS(MATCH(INDIRECT(ADDRESS(ROW()-G2412,7)),D:D,0),1))),J2412)</f>
        <v/>
      </c>
      <c r="L2412" s="7">
        <f t="shared" ca="1" si="426"/>
        <v>0</v>
      </c>
      <c r="M2412" s="7" t="str">
        <f t="shared" ca="1" si="427"/>
        <v/>
      </c>
      <c r="N2412" s="7">
        <f t="shared" ca="1" si="428"/>
        <v>0</v>
      </c>
      <c r="O2412" s="9" t="str">
        <f ca="1">IF(N2412&gt;-1,INDIRECT(ADDRESS(ROW(),13)),IF(N2412&lt;N2411,CONCATENATE("&lt;page-count count=",CHAR(34),1+LARGE(N:N,1)-LARGE(N:N,2),CHAR(34),"/&gt;"),INDIRECT(ADDRESS(ROW()-1,13))))</f>
        <v/>
      </c>
      <c r="P2412" s="1">
        <f>IF(ROW()&lt;$S$4+2,IF('XML a procesar'!A2411="",P2411,IF(MID('XML a procesar'!A2411,1,1)="&lt;",P2411,P2411+1)),P2411)</f>
        <v>1</v>
      </c>
    </row>
    <row r="2413" spans="1:16" x14ac:dyDescent="0.25">
      <c r="A2413" s="1" t="str">
        <f>IF('XML a procesar'!A2412&gt;0,'XML a procesar'!A2412,"")</f>
        <v/>
      </c>
      <c r="B2413" s="7">
        <f t="shared" si="418"/>
        <v>0</v>
      </c>
      <c r="C2413" s="1">
        <f t="shared" si="419"/>
        <v>0</v>
      </c>
      <c r="D2413" s="1">
        <f t="shared" si="420"/>
        <v>0</v>
      </c>
      <c r="E2413" s="1">
        <f t="shared" si="421"/>
        <v>0</v>
      </c>
      <c r="F2413" s="1" t="str">
        <f t="shared" ca="1" si="422"/>
        <v/>
      </c>
      <c r="G2413" s="1">
        <f t="shared" ca="1" si="423"/>
        <v>0</v>
      </c>
      <c r="H2413" s="1">
        <f ca="1">IF(AND(G2412&gt;0,G2413&gt;G2412,NOT(ISERROR(MATCH(G2412,D:D,0)))),H2412+1,H2412)</f>
        <v>0</v>
      </c>
      <c r="I2413" s="1">
        <f t="shared" ca="1" si="424"/>
        <v>0</v>
      </c>
      <c r="J2413" s="7" t="str">
        <f t="shared" ca="1" si="425"/>
        <v/>
      </c>
      <c r="K2413" s="1" t="str">
        <f ca="1">IF(J2413="Linea_para_MAIL_creada_por_LuXML",IF(ISERROR(MATCH(INDIRECT(ADDRESS(ROW()-G2413,7)),D:D,0)),J2413,INDIRECT(ADDRESS(MATCH(INDIRECT(ADDRESS(ROW()-G2413,7)),D:D,0),1))),J2413)</f>
        <v/>
      </c>
      <c r="L2413" s="7">
        <f t="shared" ca="1" si="426"/>
        <v>0</v>
      </c>
      <c r="M2413" s="7" t="str">
        <f t="shared" ca="1" si="427"/>
        <v/>
      </c>
      <c r="N2413" s="7">
        <f t="shared" ca="1" si="428"/>
        <v>0</v>
      </c>
      <c r="O2413" s="9" t="str">
        <f ca="1">IF(N2413&gt;-1,INDIRECT(ADDRESS(ROW(),13)),IF(N2413&lt;N2412,CONCATENATE("&lt;page-count count=",CHAR(34),1+LARGE(N:N,1)-LARGE(N:N,2),CHAR(34),"/&gt;"),INDIRECT(ADDRESS(ROW()-1,13))))</f>
        <v/>
      </c>
      <c r="P2413" s="1">
        <f>IF(ROW()&lt;$S$4+2,IF('XML a procesar'!A2412="",P2412,IF(MID('XML a procesar'!A2412,1,1)="&lt;",P2412,P2412+1)),P2412)</f>
        <v>1</v>
      </c>
    </row>
    <row r="2414" spans="1:16" x14ac:dyDescent="0.25">
      <c r="A2414" s="1" t="str">
        <f>IF('XML a procesar'!A2413&gt;0,'XML a procesar'!A2413,"")</f>
        <v/>
      </c>
      <c r="B2414" s="7">
        <f t="shared" si="418"/>
        <v>0</v>
      </c>
      <c r="C2414" s="1">
        <f t="shared" si="419"/>
        <v>0</v>
      </c>
      <c r="D2414" s="1">
        <f t="shared" si="420"/>
        <v>0</v>
      </c>
      <c r="E2414" s="1">
        <f t="shared" si="421"/>
        <v>0</v>
      </c>
      <c r="F2414" s="1" t="str">
        <f t="shared" ca="1" si="422"/>
        <v/>
      </c>
      <c r="G2414" s="1">
        <f t="shared" ca="1" si="423"/>
        <v>0</v>
      </c>
      <c r="H2414" s="1">
        <f ca="1">IF(AND(G2413&gt;0,G2414&gt;G2413,NOT(ISERROR(MATCH(G2413,D:D,0)))),H2413+1,H2413)</f>
        <v>0</v>
      </c>
      <c r="I2414" s="1">
        <f t="shared" ca="1" si="424"/>
        <v>0</v>
      </c>
      <c r="J2414" s="7" t="str">
        <f t="shared" ca="1" si="425"/>
        <v/>
      </c>
      <c r="K2414" s="1" t="str">
        <f ca="1">IF(J2414="Linea_para_MAIL_creada_por_LuXML",IF(ISERROR(MATCH(INDIRECT(ADDRESS(ROW()-G2414,7)),D:D,0)),J2414,INDIRECT(ADDRESS(MATCH(INDIRECT(ADDRESS(ROW()-G2414,7)),D:D,0),1))),J2414)</f>
        <v/>
      </c>
      <c r="L2414" s="7">
        <f t="shared" ca="1" si="426"/>
        <v>0</v>
      </c>
      <c r="M2414" s="7" t="str">
        <f t="shared" ca="1" si="427"/>
        <v/>
      </c>
      <c r="N2414" s="7">
        <f t="shared" ca="1" si="428"/>
        <v>0</v>
      </c>
      <c r="O2414" s="9" t="str">
        <f ca="1">IF(N2414&gt;-1,INDIRECT(ADDRESS(ROW(),13)),IF(N2414&lt;N2413,CONCATENATE("&lt;page-count count=",CHAR(34),1+LARGE(N:N,1)-LARGE(N:N,2),CHAR(34),"/&gt;"),INDIRECT(ADDRESS(ROW()-1,13))))</f>
        <v/>
      </c>
      <c r="P2414" s="1">
        <f>IF(ROW()&lt;$S$4+2,IF('XML a procesar'!A2413="",P2413,IF(MID('XML a procesar'!A2413,1,1)="&lt;",P2413,P2413+1)),P2413)</f>
        <v>1</v>
      </c>
    </row>
    <row r="2415" spans="1:16" x14ac:dyDescent="0.25">
      <c r="A2415" s="1" t="str">
        <f>IF('XML a procesar'!A2414&gt;0,'XML a procesar'!A2414,"")</f>
        <v/>
      </c>
      <c r="B2415" s="7">
        <f t="shared" si="418"/>
        <v>0</v>
      </c>
      <c r="C2415" s="1">
        <f t="shared" si="419"/>
        <v>0</v>
      </c>
      <c r="D2415" s="1">
        <f t="shared" si="420"/>
        <v>0</v>
      </c>
      <c r="E2415" s="1">
        <f t="shared" si="421"/>
        <v>0</v>
      </c>
      <c r="F2415" s="1" t="str">
        <f t="shared" ca="1" si="422"/>
        <v/>
      </c>
      <c r="G2415" s="1">
        <f t="shared" ca="1" si="423"/>
        <v>0</v>
      </c>
      <c r="H2415" s="1">
        <f ca="1">IF(AND(G2414&gt;0,G2415&gt;G2414,NOT(ISERROR(MATCH(G2414,D:D,0)))),H2414+1,H2414)</f>
        <v>0</v>
      </c>
      <c r="I2415" s="1">
        <f t="shared" ca="1" si="424"/>
        <v>0</v>
      </c>
      <c r="J2415" s="7" t="str">
        <f t="shared" ca="1" si="425"/>
        <v/>
      </c>
      <c r="K2415" s="1" t="str">
        <f ca="1">IF(J2415="Linea_para_MAIL_creada_por_LuXML",IF(ISERROR(MATCH(INDIRECT(ADDRESS(ROW()-G2415,7)),D:D,0)),J2415,INDIRECT(ADDRESS(MATCH(INDIRECT(ADDRESS(ROW()-G2415,7)),D:D,0),1))),J2415)</f>
        <v/>
      </c>
      <c r="L2415" s="7">
        <f t="shared" ca="1" si="426"/>
        <v>0</v>
      </c>
      <c r="M2415" s="7" t="str">
        <f t="shared" ca="1" si="427"/>
        <v/>
      </c>
      <c r="N2415" s="7">
        <f t="shared" ca="1" si="428"/>
        <v>0</v>
      </c>
      <c r="O2415" s="9" t="str">
        <f ca="1">IF(N2415&gt;-1,INDIRECT(ADDRESS(ROW(),13)),IF(N2415&lt;N2414,CONCATENATE("&lt;page-count count=",CHAR(34),1+LARGE(N:N,1)-LARGE(N:N,2),CHAR(34),"/&gt;"),INDIRECT(ADDRESS(ROW()-1,13))))</f>
        <v/>
      </c>
      <c r="P2415" s="1">
        <f>IF(ROW()&lt;$S$4+2,IF('XML a procesar'!A2414="",P2414,IF(MID('XML a procesar'!A2414,1,1)="&lt;",P2414,P2414+1)),P2414)</f>
        <v>1</v>
      </c>
    </row>
    <row r="2416" spans="1:16" x14ac:dyDescent="0.25">
      <c r="A2416" s="1" t="str">
        <f>IF('XML a procesar'!A2415&gt;0,'XML a procesar'!A2415,"")</f>
        <v/>
      </c>
      <c r="B2416" s="7">
        <f t="shared" si="418"/>
        <v>0</v>
      </c>
      <c r="C2416" s="1">
        <f t="shared" si="419"/>
        <v>0</v>
      </c>
      <c r="D2416" s="1">
        <f t="shared" si="420"/>
        <v>0</v>
      </c>
      <c r="E2416" s="1">
        <f t="shared" si="421"/>
        <v>0</v>
      </c>
      <c r="F2416" s="1" t="str">
        <f t="shared" ca="1" si="422"/>
        <v/>
      </c>
      <c r="G2416" s="1">
        <f t="shared" ca="1" si="423"/>
        <v>0</v>
      </c>
      <c r="H2416" s="1">
        <f ca="1">IF(AND(G2415&gt;0,G2416&gt;G2415,NOT(ISERROR(MATCH(G2415,D:D,0)))),H2415+1,H2415)</f>
        <v>0</v>
      </c>
      <c r="I2416" s="1">
        <f t="shared" ca="1" si="424"/>
        <v>0</v>
      </c>
      <c r="J2416" s="7" t="str">
        <f t="shared" ca="1" si="425"/>
        <v/>
      </c>
      <c r="K2416" s="1" t="str">
        <f ca="1">IF(J2416="Linea_para_MAIL_creada_por_LuXML",IF(ISERROR(MATCH(INDIRECT(ADDRESS(ROW()-G2416,7)),D:D,0)),J2416,INDIRECT(ADDRESS(MATCH(INDIRECT(ADDRESS(ROW()-G2416,7)),D:D,0),1))),J2416)</f>
        <v/>
      </c>
      <c r="L2416" s="7">
        <f t="shared" ca="1" si="426"/>
        <v>0</v>
      </c>
      <c r="M2416" s="7" t="str">
        <f t="shared" ca="1" si="427"/>
        <v/>
      </c>
      <c r="N2416" s="7">
        <f t="shared" ca="1" si="428"/>
        <v>0</v>
      </c>
      <c r="O2416" s="9" t="str">
        <f ca="1">IF(N2416&gt;-1,INDIRECT(ADDRESS(ROW(),13)),IF(N2416&lt;N2415,CONCATENATE("&lt;page-count count=",CHAR(34),1+LARGE(N:N,1)-LARGE(N:N,2),CHAR(34),"/&gt;"),INDIRECT(ADDRESS(ROW()-1,13))))</f>
        <v/>
      </c>
      <c r="P2416" s="1">
        <f>IF(ROW()&lt;$S$4+2,IF('XML a procesar'!A2415="",P2415,IF(MID('XML a procesar'!A2415,1,1)="&lt;",P2415,P2415+1)),P2415)</f>
        <v>1</v>
      </c>
    </row>
    <row r="2417" spans="1:16" x14ac:dyDescent="0.25">
      <c r="A2417" s="1" t="str">
        <f>IF('XML a procesar'!A2416&gt;0,'XML a procesar'!A2416,"")</f>
        <v/>
      </c>
      <c r="B2417" s="7">
        <f t="shared" si="418"/>
        <v>0</v>
      </c>
      <c r="C2417" s="1">
        <f t="shared" si="419"/>
        <v>0</v>
      </c>
      <c r="D2417" s="1">
        <f t="shared" si="420"/>
        <v>0</v>
      </c>
      <c r="E2417" s="1">
        <f t="shared" si="421"/>
        <v>0</v>
      </c>
      <c r="F2417" s="1" t="str">
        <f t="shared" ca="1" si="422"/>
        <v/>
      </c>
      <c r="G2417" s="1">
        <f t="shared" ca="1" si="423"/>
        <v>0</v>
      </c>
      <c r="H2417" s="1">
        <f ca="1">IF(AND(G2416&gt;0,G2417&gt;G2416,NOT(ISERROR(MATCH(G2416,D:D,0)))),H2416+1,H2416)</f>
        <v>0</v>
      </c>
      <c r="I2417" s="1">
        <f t="shared" ca="1" si="424"/>
        <v>0</v>
      </c>
      <c r="J2417" s="7" t="str">
        <f t="shared" ca="1" si="425"/>
        <v/>
      </c>
      <c r="K2417" s="1" t="str">
        <f ca="1">IF(J2417="Linea_para_MAIL_creada_por_LuXML",IF(ISERROR(MATCH(INDIRECT(ADDRESS(ROW()-G2417,7)),D:D,0)),J2417,INDIRECT(ADDRESS(MATCH(INDIRECT(ADDRESS(ROW()-G2417,7)),D:D,0),1))),J2417)</f>
        <v/>
      </c>
      <c r="L2417" s="7">
        <f t="shared" ca="1" si="426"/>
        <v>0</v>
      </c>
      <c r="M2417" s="7" t="str">
        <f t="shared" ca="1" si="427"/>
        <v/>
      </c>
      <c r="N2417" s="7">
        <f t="shared" ca="1" si="428"/>
        <v>0</v>
      </c>
      <c r="O2417" s="9" t="str">
        <f ca="1">IF(N2417&gt;-1,INDIRECT(ADDRESS(ROW(),13)),IF(N2417&lt;N2416,CONCATENATE("&lt;page-count count=",CHAR(34),1+LARGE(N:N,1)-LARGE(N:N,2),CHAR(34),"/&gt;"),INDIRECT(ADDRESS(ROW()-1,13))))</f>
        <v/>
      </c>
      <c r="P2417" s="1">
        <f>IF(ROW()&lt;$S$4+2,IF('XML a procesar'!A2416="",P2416,IF(MID('XML a procesar'!A2416,1,1)="&lt;",P2416,P2416+1)),P2416)</f>
        <v>1</v>
      </c>
    </row>
    <row r="2418" spans="1:16" x14ac:dyDescent="0.25">
      <c r="A2418" s="1" t="str">
        <f>IF('XML a procesar'!A2417&gt;0,'XML a procesar'!A2417,"")</f>
        <v/>
      </c>
      <c r="B2418" s="7">
        <f t="shared" si="418"/>
        <v>0</v>
      </c>
      <c r="C2418" s="1">
        <f t="shared" si="419"/>
        <v>0</v>
      </c>
      <c r="D2418" s="1">
        <f t="shared" si="420"/>
        <v>0</v>
      </c>
      <c r="E2418" s="1">
        <f t="shared" si="421"/>
        <v>0</v>
      </c>
      <c r="F2418" s="1" t="str">
        <f t="shared" ca="1" si="422"/>
        <v/>
      </c>
      <c r="G2418" s="1">
        <f t="shared" ca="1" si="423"/>
        <v>0</v>
      </c>
      <c r="H2418" s="1">
        <f ca="1">IF(AND(G2417&gt;0,G2418&gt;G2417,NOT(ISERROR(MATCH(G2417,D:D,0)))),H2417+1,H2417)</f>
        <v>0</v>
      </c>
      <c r="I2418" s="1">
        <f t="shared" ca="1" si="424"/>
        <v>0</v>
      </c>
      <c r="J2418" s="7" t="str">
        <f t="shared" ca="1" si="425"/>
        <v/>
      </c>
      <c r="K2418" s="1" t="str">
        <f ca="1">IF(J2418="Linea_para_MAIL_creada_por_LuXML",IF(ISERROR(MATCH(INDIRECT(ADDRESS(ROW()-G2418,7)),D:D,0)),J2418,INDIRECT(ADDRESS(MATCH(INDIRECT(ADDRESS(ROW()-G2418,7)),D:D,0),1))),J2418)</f>
        <v/>
      </c>
      <c r="L2418" s="7">
        <f t="shared" ca="1" si="426"/>
        <v>0</v>
      </c>
      <c r="M2418" s="7" t="str">
        <f t="shared" ca="1" si="427"/>
        <v/>
      </c>
      <c r="N2418" s="7">
        <f t="shared" ca="1" si="428"/>
        <v>0</v>
      </c>
      <c r="O2418" s="9" t="str">
        <f ca="1">IF(N2418&gt;-1,INDIRECT(ADDRESS(ROW(),13)),IF(N2418&lt;N2417,CONCATENATE("&lt;page-count count=",CHAR(34),1+LARGE(N:N,1)-LARGE(N:N,2),CHAR(34),"/&gt;"),INDIRECT(ADDRESS(ROW()-1,13))))</f>
        <v/>
      </c>
      <c r="P2418" s="1">
        <f>IF(ROW()&lt;$S$4+2,IF('XML a procesar'!A2417="",P2417,IF(MID('XML a procesar'!A2417,1,1)="&lt;",P2417,P2417+1)),P2417)</f>
        <v>1</v>
      </c>
    </row>
    <row r="2419" spans="1:16" x14ac:dyDescent="0.25">
      <c r="A2419" s="1" t="str">
        <f>IF('XML a procesar'!A2418&gt;0,'XML a procesar'!A2418,"")</f>
        <v/>
      </c>
      <c r="B2419" s="7">
        <f t="shared" si="418"/>
        <v>0</v>
      </c>
      <c r="C2419" s="1">
        <f t="shared" si="419"/>
        <v>0</v>
      </c>
      <c r="D2419" s="1">
        <f t="shared" si="420"/>
        <v>0</v>
      </c>
      <c r="E2419" s="1">
        <f t="shared" si="421"/>
        <v>0</v>
      </c>
      <c r="F2419" s="1" t="str">
        <f t="shared" ca="1" si="422"/>
        <v/>
      </c>
      <c r="G2419" s="1">
        <f t="shared" ca="1" si="423"/>
        <v>0</v>
      </c>
      <c r="H2419" s="1">
        <f ca="1">IF(AND(G2418&gt;0,G2419&gt;G2418,NOT(ISERROR(MATCH(G2418,D:D,0)))),H2418+1,H2418)</f>
        <v>0</v>
      </c>
      <c r="I2419" s="1">
        <f t="shared" ca="1" si="424"/>
        <v>0</v>
      </c>
      <c r="J2419" s="7" t="str">
        <f t="shared" ca="1" si="425"/>
        <v/>
      </c>
      <c r="K2419" s="1" t="str">
        <f ca="1">IF(J2419="Linea_para_MAIL_creada_por_LuXML",IF(ISERROR(MATCH(INDIRECT(ADDRESS(ROW()-G2419,7)),D:D,0)),J2419,INDIRECT(ADDRESS(MATCH(INDIRECT(ADDRESS(ROW()-G2419,7)),D:D,0),1))),J2419)</f>
        <v/>
      </c>
      <c r="L2419" s="7">
        <f t="shared" ca="1" si="426"/>
        <v>0</v>
      </c>
      <c r="M2419" s="7" t="str">
        <f t="shared" ca="1" si="427"/>
        <v/>
      </c>
      <c r="N2419" s="7">
        <f t="shared" ca="1" si="428"/>
        <v>0</v>
      </c>
      <c r="O2419" s="9" t="str">
        <f ca="1">IF(N2419&gt;-1,INDIRECT(ADDRESS(ROW(),13)),IF(N2419&lt;N2418,CONCATENATE("&lt;page-count count=",CHAR(34),1+LARGE(N:N,1)-LARGE(N:N,2),CHAR(34),"/&gt;"),INDIRECT(ADDRESS(ROW()-1,13))))</f>
        <v/>
      </c>
      <c r="P2419" s="1">
        <f>IF(ROW()&lt;$S$4+2,IF('XML a procesar'!A2418="",P2418,IF(MID('XML a procesar'!A2418,1,1)="&lt;",P2418,P2418+1)),P2418)</f>
        <v>1</v>
      </c>
    </row>
    <row r="2420" spans="1:16" x14ac:dyDescent="0.25">
      <c r="A2420" s="1" t="str">
        <f>IF('XML a procesar'!A2419&gt;0,'XML a procesar'!A2419,"")</f>
        <v/>
      </c>
      <c r="B2420" s="7">
        <f t="shared" si="418"/>
        <v>0</v>
      </c>
      <c r="C2420" s="1">
        <f t="shared" si="419"/>
        <v>0</v>
      </c>
      <c r="D2420" s="1">
        <f t="shared" si="420"/>
        <v>0</v>
      </c>
      <c r="E2420" s="1">
        <f t="shared" si="421"/>
        <v>0</v>
      </c>
      <c r="F2420" s="1" t="str">
        <f t="shared" ca="1" si="422"/>
        <v/>
      </c>
      <c r="G2420" s="1">
        <f t="shared" ca="1" si="423"/>
        <v>0</v>
      </c>
      <c r="H2420" s="1">
        <f ca="1">IF(AND(G2419&gt;0,G2420&gt;G2419,NOT(ISERROR(MATCH(G2419,D:D,0)))),H2419+1,H2419)</f>
        <v>0</v>
      </c>
      <c r="I2420" s="1">
        <f t="shared" ca="1" si="424"/>
        <v>0</v>
      </c>
      <c r="J2420" s="7" t="str">
        <f t="shared" ca="1" si="425"/>
        <v/>
      </c>
      <c r="K2420" s="1" t="str">
        <f ca="1">IF(J2420="Linea_para_MAIL_creada_por_LuXML",IF(ISERROR(MATCH(INDIRECT(ADDRESS(ROW()-G2420,7)),D:D,0)),J2420,INDIRECT(ADDRESS(MATCH(INDIRECT(ADDRESS(ROW()-G2420,7)),D:D,0),1))),J2420)</f>
        <v/>
      </c>
      <c r="L2420" s="7">
        <f t="shared" ca="1" si="426"/>
        <v>0</v>
      </c>
      <c r="M2420" s="7" t="str">
        <f t="shared" ca="1" si="427"/>
        <v/>
      </c>
      <c r="N2420" s="7">
        <f t="shared" ca="1" si="428"/>
        <v>0</v>
      </c>
      <c r="O2420" s="9" t="str">
        <f ca="1">IF(N2420&gt;-1,INDIRECT(ADDRESS(ROW(),13)),IF(N2420&lt;N2419,CONCATENATE("&lt;page-count count=",CHAR(34),1+LARGE(N:N,1)-LARGE(N:N,2),CHAR(34),"/&gt;"),INDIRECT(ADDRESS(ROW()-1,13))))</f>
        <v/>
      </c>
      <c r="P2420" s="1">
        <f>IF(ROW()&lt;$S$4+2,IF('XML a procesar'!A2419="",P2419,IF(MID('XML a procesar'!A2419,1,1)="&lt;",P2419,P2419+1)),P2419)</f>
        <v>1</v>
      </c>
    </row>
    <row r="2421" spans="1:16" x14ac:dyDescent="0.25">
      <c r="A2421" s="1" t="str">
        <f>IF('XML a procesar'!A2420&gt;0,'XML a procesar'!A2420,"")</f>
        <v/>
      </c>
      <c r="B2421" s="7">
        <f t="shared" si="418"/>
        <v>0</v>
      </c>
      <c r="C2421" s="1">
        <f t="shared" si="419"/>
        <v>0</v>
      </c>
      <c r="D2421" s="1">
        <f t="shared" si="420"/>
        <v>0</v>
      </c>
      <c r="E2421" s="1">
        <f t="shared" si="421"/>
        <v>0</v>
      </c>
      <c r="F2421" s="1" t="str">
        <f t="shared" ca="1" si="422"/>
        <v/>
      </c>
      <c r="G2421" s="1">
        <f t="shared" ca="1" si="423"/>
        <v>0</v>
      </c>
      <c r="H2421" s="1">
        <f ca="1">IF(AND(G2420&gt;0,G2421&gt;G2420,NOT(ISERROR(MATCH(G2420,D:D,0)))),H2420+1,H2420)</f>
        <v>0</v>
      </c>
      <c r="I2421" s="1">
        <f t="shared" ca="1" si="424"/>
        <v>0</v>
      </c>
      <c r="J2421" s="7" t="str">
        <f t="shared" ca="1" si="425"/>
        <v/>
      </c>
      <c r="K2421" s="1" t="str">
        <f ca="1">IF(J2421="Linea_para_MAIL_creada_por_LuXML",IF(ISERROR(MATCH(INDIRECT(ADDRESS(ROW()-G2421,7)),D:D,0)),J2421,INDIRECT(ADDRESS(MATCH(INDIRECT(ADDRESS(ROW()-G2421,7)),D:D,0),1))),J2421)</f>
        <v/>
      </c>
      <c r="L2421" s="7">
        <f t="shared" ca="1" si="426"/>
        <v>0</v>
      </c>
      <c r="M2421" s="7" t="str">
        <f t="shared" ca="1" si="427"/>
        <v/>
      </c>
      <c r="N2421" s="7">
        <f t="shared" ca="1" si="428"/>
        <v>0</v>
      </c>
      <c r="O2421" s="9" t="str">
        <f ca="1">IF(N2421&gt;-1,INDIRECT(ADDRESS(ROW(),13)),IF(N2421&lt;N2420,CONCATENATE("&lt;page-count count=",CHAR(34),1+LARGE(N:N,1)-LARGE(N:N,2),CHAR(34),"/&gt;"),INDIRECT(ADDRESS(ROW()-1,13))))</f>
        <v/>
      </c>
      <c r="P2421" s="1">
        <f>IF(ROW()&lt;$S$4+2,IF('XML a procesar'!A2420="",P2420,IF(MID('XML a procesar'!A2420,1,1)="&lt;",P2420,P2420+1)),P2420)</f>
        <v>1</v>
      </c>
    </row>
    <row r="2422" spans="1:16" x14ac:dyDescent="0.25">
      <c r="A2422" s="1" t="str">
        <f>IF('XML a procesar'!A2421&gt;0,'XML a procesar'!A2421,"")</f>
        <v/>
      </c>
      <c r="B2422" s="7">
        <f t="shared" si="418"/>
        <v>0</v>
      </c>
      <c r="C2422" s="1">
        <f t="shared" si="419"/>
        <v>0</v>
      </c>
      <c r="D2422" s="1">
        <f t="shared" si="420"/>
        <v>0</v>
      </c>
      <c r="E2422" s="1">
        <f t="shared" si="421"/>
        <v>0</v>
      </c>
      <c r="F2422" s="1" t="str">
        <f t="shared" ca="1" si="422"/>
        <v/>
      </c>
      <c r="G2422" s="1">
        <f t="shared" ca="1" si="423"/>
        <v>0</v>
      </c>
      <c r="H2422" s="1">
        <f ca="1">IF(AND(G2421&gt;0,G2422&gt;G2421,NOT(ISERROR(MATCH(G2421,D:D,0)))),H2421+1,H2421)</f>
        <v>0</v>
      </c>
      <c r="I2422" s="1">
        <f t="shared" ca="1" si="424"/>
        <v>0</v>
      </c>
      <c r="J2422" s="7" t="str">
        <f t="shared" ca="1" si="425"/>
        <v/>
      </c>
      <c r="K2422" s="1" t="str">
        <f ca="1">IF(J2422="Linea_para_MAIL_creada_por_LuXML",IF(ISERROR(MATCH(INDIRECT(ADDRESS(ROW()-G2422,7)),D:D,0)),J2422,INDIRECT(ADDRESS(MATCH(INDIRECT(ADDRESS(ROW()-G2422,7)),D:D,0),1))),J2422)</f>
        <v/>
      </c>
      <c r="L2422" s="7">
        <f t="shared" ca="1" si="426"/>
        <v>0</v>
      </c>
      <c r="M2422" s="7" t="str">
        <f t="shared" ca="1" si="427"/>
        <v/>
      </c>
      <c r="N2422" s="7">
        <f t="shared" ca="1" si="428"/>
        <v>0</v>
      </c>
      <c r="O2422" s="9" t="str">
        <f ca="1">IF(N2422&gt;-1,INDIRECT(ADDRESS(ROW(),13)),IF(N2422&lt;N2421,CONCATENATE("&lt;page-count count=",CHAR(34),1+LARGE(N:N,1)-LARGE(N:N,2),CHAR(34),"/&gt;"),INDIRECT(ADDRESS(ROW()-1,13))))</f>
        <v/>
      </c>
      <c r="P2422" s="1">
        <f>IF(ROW()&lt;$S$4+2,IF('XML a procesar'!A2421="",P2421,IF(MID('XML a procesar'!A2421,1,1)="&lt;",P2421,P2421+1)),P2421)</f>
        <v>1</v>
      </c>
    </row>
    <row r="2423" spans="1:16" x14ac:dyDescent="0.25">
      <c r="A2423" s="1" t="str">
        <f>IF('XML a procesar'!A2422&gt;0,'XML a procesar'!A2422,"")</f>
        <v/>
      </c>
      <c r="B2423" s="7">
        <f t="shared" si="418"/>
        <v>0</v>
      </c>
      <c r="C2423" s="1">
        <f t="shared" si="419"/>
        <v>0</v>
      </c>
      <c r="D2423" s="1">
        <f t="shared" si="420"/>
        <v>0</v>
      </c>
      <c r="E2423" s="1">
        <f t="shared" si="421"/>
        <v>0</v>
      </c>
      <c r="F2423" s="1" t="str">
        <f t="shared" ca="1" si="422"/>
        <v/>
      </c>
      <c r="G2423" s="1">
        <f t="shared" ca="1" si="423"/>
        <v>0</v>
      </c>
      <c r="H2423" s="1">
        <f ca="1">IF(AND(G2422&gt;0,G2423&gt;G2422,NOT(ISERROR(MATCH(G2422,D:D,0)))),H2422+1,H2422)</f>
        <v>0</v>
      </c>
      <c r="I2423" s="1">
        <f t="shared" ca="1" si="424"/>
        <v>0</v>
      </c>
      <c r="J2423" s="7" t="str">
        <f t="shared" ca="1" si="425"/>
        <v/>
      </c>
      <c r="K2423" s="1" t="str">
        <f ca="1">IF(J2423="Linea_para_MAIL_creada_por_LuXML",IF(ISERROR(MATCH(INDIRECT(ADDRESS(ROW()-G2423,7)),D:D,0)),J2423,INDIRECT(ADDRESS(MATCH(INDIRECT(ADDRESS(ROW()-G2423,7)),D:D,0),1))),J2423)</f>
        <v/>
      </c>
      <c r="L2423" s="7">
        <f t="shared" ca="1" si="426"/>
        <v>0</v>
      </c>
      <c r="M2423" s="7" t="str">
        <f t="shared" ca="1" si="427"/>
        <v/>
      </c>
      <c r="N2423" s="7">
        <f t="shared" ca="1" si="428"/>
        <v>0</v>
      </c>
      <c r="O2423" s="9" t="str">
        <f ca="1">IF(N2423&gt;-1,INDIRECT(ADDRESS(ROW(),13)),IF(N2423&lt;N2422,CONCATENATE("&lt;page-count count=",CHAR(34),1+LARGE(N:N,1)-LARGE(N:N,2),CHAR(34),"/&gt;"),INDIRECT(ADDRESS(ROW()-1,13))))</f>
        <v/>
      </c>
      <c r="P2423" s="1">
        <f>IF(ROW()&lt;$S$4+2,IF('XML a procesar'!A2422="",P2422,IF(MID('XML a procesar'!A2422,1,1)="&lt;",P2422,P2422+1)),P2422)</f>
        <v>1</v>
      </c>
    </row>
    <row r="2424" spans="1:16" x14ac:dyDescent="0.25">
      <c r="A2424" s="1" t="str">
        <f>IF('XML a procesar'!A2423&gt;0,'XML a procesar'!A2423,"")</f>
        <v/>
      </c>
      <c r="B2424" s="7">
        <f t="shared" si="418"/>
        <v>0</v>
      </c>
      <c r="C2424" s="1">
        <f t="shared" si="419"/>
        <v>0</v>
      </c>
      <c r="D2424" s="1">
        <f t="shared" si="420"/>
        <v>0</v>
      </c>
      <c r="E2424" s="1">
        <f t="shared" si="421"/>
        <v>0</v>
      </c>
      <c r="F2424" s="1" t="str">
        <f t="shared" ca="1" si="422"/>
        <v/>
      </c>
      <c r="G2424" s="1">
        <f t="shared" ca="1" si="423"/>
        <v>0</v>
      </c>
      <c r="H2424" s="1">
        <f ca="1">IF(AND(G2423&gt;0,G2424&gt;G2423,NOT(ISERROR(MATCH(G2423,D:D,0)))),H2423+1,H2423)</f>
        <v>0</v>
      </c>
      <c r="I2424" s="1">
        <f t="shared" ca="1" si="424"/>
        <v>0</v>
      </c>
      <c r="J2424" s="7" t="str">
        <f t="shared" ca="1" si="425"/>
        <v/>
      </c>
      <c r="K2424" s="1" t="str">
        <f ca="1">IF(J2424="Linea_para_MAIL_creada_por_LuXML",IF(ISERROR(MATCH(INDIRECT(ADDRESS(ROW()-G2424,7)),D:D,0)),J2424,INDIRECT(ADDRESS(MATCH(INDIRECT(ADDRESS(ROW()-G2424,7)),D:D,0),1))),J2424)</f>
        <v/>
      </c>
      <c r="L2424" s="7">
        <f t="shared" ca="1" si="426"/>
        <v>0</v>
      </c>
      <c r="M2424" s="7" t="str">
        <f t="shared" ca="1" si="427"/>
        <v/>
      </c>
      <c r="N2424" s="7">
        <f t="shared" ca="1" si="428"/>
        <v>0</v>
      </c>
      <c r="O2424" s="9" t="str">
        <f ca="1">IF(N2424&gt;-1,INDIRECT(ADDRESS(ROW(),13)),IF(N2424&lt;N2423,CONCATENATE("&lt;page-count count=",CHAR(34),1+LARGE(N:N,1)-LARGE(N:N,2),CHAR(34),"/&gt;"),INDIRECT(ADDRESS(ROW()-1,13))))</f>
        <v/>
      </c>
      <c r="P2424" s="1">
        <f>IF(ROW()&lt;$S$4+2,IF('XML a procesar'!A2423="",P2423,IF(MID('XML a procesar'!A2423,1,1)="&lt;",P2423,P2423+1)),P2423)</f>
        <v>1</v>
      </c>
    </row>
    <row r="2425" spans="1:16" x14ac:dyDescent="0.25">
      <c r="A2425" s="1" t="str">
        <f>IF('XML a procesar'!A2424&gt;0,'XML a procesar'!A2424,"")</f>
        <v/>
      </c>
      <c r="B2425" s="7">
        <f t="shared" si="418"/>
        <v>0</v>
      </c>
      <c r="C2425" s="1">
        <f t="shared" si="419"/>
        <v>0</v>
      </c>
      <c r="D2425" s="1">
        <f t="shared" si="420"/>
        <v>0</v>
      </c>
      <c r="E2425" s="1">
        <f t="shared" si="421"/>
        <v>0</v>
      </c>
      <c r="F2425" s="1" t="str">
        <f t="shared" ca="1" si="422"/>
        <v/>
      </c>
      <c r="G2425" s="1">
        <f t="shared" ca="1" si="423"/>
        <v>0</v>
      </c>
      <c r="H2425" s="1">
        <f ca="1">IF(AND(G2424&gt;0,G2425&gt;G2424,NOT(ISERROR(MATCH(G2424,D:D,0)))),H2424+1,H2424)</f>
        <v>0</v>
      </c>
      <c r="I2425" s="1">
        <f t="shared" ca="1" si="424"/>
        <v>0</v>
      </c>
      <c r="J2425" s="7" t="str">
        <f t="shared" ca="1" si="425"/>
        <v/>
      </c>
      <c r="K2425" s="1" t="str">
        <f ca="1">IF(J2425="Linea_para_MAIL_creada_por_LuXML",IF(ISERROR(MATCH(INDIRECT(ADDRESS(ROW()-G2425,7)),D:D,0)),J2425,INDIRECT(ADDRESS(MATCH(INDIRECT(ADDRESS(ROW()-G2425,7)),D:D,0),1))),J2425)</f>
        <v/>
      </c>
      <c r="L2425" s="7">
        <f t="shared" ca="1" si="426"/>
        <v>0</v>
      </c>
      <c r="M2425" s="7" t="str">
        <f t="shared" ca="1" si="427"/>
        <v/>
      </c>
      <c r="N2425" s="7">
        <f t="shared" ca="1" si="428"/>
        <v>0</v>
      </c>
      <c r="O2425" s="9" t="str">
        <f ca="1">IF(N2425&gt;-1,INDIRECT(ADDRESS(ROW(),13)),IF(N2425&lt;N2424,CONCATENATE("&lt;page-count count=",CHAR(34),1+LARGE(N:N,1)-LARGE(N:N,2),CHAR(34),"/&gt;"),INDIRECT(ADDRESS(ROW()-1,13))))</f>
        <v/>
      </c>
      <c r="P2425" s="1">
        <f>IF(ROW()&lt;$S$4+2,IF('XML a procesar'!A2424="",P2424,IF(MID('XML a procesar'!A2424,1,1)="&lt;",P2424,P2424+1)),P2424)</f>
        <v>1</v>
      </c>
    </row>
    <row r="2426" spans="1:16" x14ac:dyDescent="0.25">
      <c r="A2426" s="1" t="str">
        <f>IF('XML a procesar'!A2425&gt;0,'XML a procesar'!A2425,"")</f>
        <v/>
      </c>
      <c r="B2426" s="7">
        <f t="shared" si="418"/>
        <v>0</v>
      </c>
      <c r="C2426" s="1">
        <f t="shared" si="419"/>
        <v>0</v>
      </c>
      <c r="D2426" s="1">
        <f t="shared" si="420"/>
        <v>0</v>
      </c>
      <c r="E2426" s="1">
        <f t="shared" si="421"/>
        <v>0</v>
      </c>
      <c r="F2426" s="1" t="str">
        <f t="shared" ca="1" si="422"/>
        <v/>
      </c>
      <c r="G2426" s="1">
        <f t="shared" ca="1" si="423"/>
        <v>0</v>
      </c>
      <c r="H2426" s="1">
        <f ca="1">IF(AND(G2425&gt;0,G2426&gt;G2425,NOT(ISERROR(MATCH(G2425,D:D,0)))),H2425+1,H2425)</f>
        <v>0</v>
      </c>
      <c r="I2426" s="1">
        <f t="shared" ca="1" si="424"/>
        <v>0</v>
      </c>
      <c r="J2426" s="7" t="str">
        <f t="shared" ca="1" si="425"/>
        <v/>
      </c>
      <c r="K2426" s="1" t="str">
        <f ca="1">IF(J2426="Linea_para_MAIL_creada_por_LuXML",IF(ISERROR(MATCH(INDIRECT(ADDRESS(ROW()-G2426,7)),D:D,0)),J2426,INDIRECT(ADDRESS(MATCH(INDIRECT(ADDRESS(ROW()-G2426,7)),D:D,0),1))),J2426)</f>
        <v/>
      </c>
      <c r="L2426" s="7">
        <f t="shared" ca="1" si="426"/>
        <v>0</v>
      </c>
      <c r="M2426" s="7" t="str">
        <f t="shared" ca="1" si="427"/>
        <v/>
      </c>
      <c r="N2426" s="7">
        <f t="shared" ca="1" si="428"/>
        <v>0</v>
      </c>
      <c r="O2426" s="9" t="str">
        <f ca="1">IF(N2426&gt;-1,INDIRECT(ADDRESS(ROW(),13)),IF(N2426&lt;N2425,CONCATENATE("&lt;page-count count=",CHAR(34),1+LARGE(N:N,1)-LARGE(N:N,2),CHAR(34),"/&gt;"),INDIRECT(ADDRESS(ROW()-1,13))))</f>
        <v/>
      </c>
      <c r="P2426" s="1">
        <f>IF(ROW()&lt;$S$4+2,IF('XML a procesar'!A2425="",P2425,IF(MID('XML a procesar'!A2425,1,1)="&lt;",P2425,P2425+1)),P2425)</f>
        <v>1</v>
      </c>
    </row>
    <row r="2427" spans="1:16" x14ac:dyDescent="0.25">
      <c r="A2427" s="1" t="str">
        <f>IF('XML a procesar'!A2426&gt;0,'XML a procesar'!A2426,"")</f>
        <v/>
      </c>
      <c r="B2427" s="7">
        <f t="shared" si="418"/>
        <v>0</v>
      </c>
      <c r="C2427" s="1">
        <f t="shared" si="419"/>
        <v>0</v>
      </c>
      <c r="D2427" s="1">
        <f t="shared" si="420"/>
        <v>0</v>
      </c>
      <c r="E2427" s="1">
        <f t="shared" si="421"/>
        <v>0</v>
      </c>
      <c r="F2427" s="1" t="str">
        <f t="shared" ca="1" si="422"/>
        <v/>
      </c>
      <c r="G2427" s="1">
        <f t="shared" ca="1" si="423"/>
        <v>0</v>
      </c>
      <c r="H2427" s="1">
        <f ca="1">IF(AND(G2426&gt;0,G2427&gt;G2426,NOT(ISERROR(MATCH(G2426,D:D,0)))),H2426+1,H2426)</f>
        <v>0</v>
      </c>
      <c r="I2427" s="1">
        <f t="shared" ca="1" si="424"/>
        <v>0</v>
      </c>
      <c r="J2427" s="7" t="str">
        <f t="shared" ca="1" si="425"/>
        <v/>
      </c>
      <c r="K2427" s="1" t="str">
        <f ca="1">IF(J2427="Linea_para_MAIL_creada_por_LuXML",IF(ISERROR(MATCH(INDIRECT(ADDRESS(ROW()-G2427,7)),D:D,0)),J2427,INDIRECT(ADDRESS(MATCH(INDIRECT(ADDRESS(ROW()-G2427,7)),D:D,0),1))),J2427)</f>
        <v/>
      </c>
      <c r="L2427" s="7">
        <f t="shared" ca="1" si="426"/>
        <v>0</v>
      </c>
      <c r="M2427" s="7" t="str">
        <f t="shared" ca="1" si="427"/>
        <v/>
      </c>
      <c r="N2427" s="7">
        <f t="shared" ca="1" si="428"/>
        <v>0</v>
      </c>
      <c r="O2427" s="9" t="str">
        <f ca="1">IF(N2427&gt;-1,INDIRECT(ADDRESS(ROW(),13)),IF(N2427&lt;N2426,CONCATENATE("&lt;page-count count=",CHAR(34),1+LARGE(N:N,1)-LARGE(N:N,2),CHAR(34),"/&gt;"),INDIRECT(ADDRESS(ROW()-1,13))))</f>
        <v/>
      </c>
      <c r="P2427" s="1">
        <f>IF(ROW()&lt;$S$4+2,IF('XML a procesar'!A2426="",P2426,IF(MID('XML a procesar'!A2426,1,1)="&lt;",P2426,P2426+1)),P2426)</f>
        <v>1</v>
      </c>
    </row>
    <row r="2428" spans="1:16" x14ac:dyDescent="0.25">
      <c r="A2428" s="1" t="str">
        <f>IF('XML a procesar'!A2427&gt;0,'XML a procesar'!A2427,"")</f>
        <v/>
      </c>
      <c r="B2428" s="7">
        <f t="shared" si="418"/>
        <v>0</v>
      </c>
      <c r="C2428" s="1">
        <f t="shared" si="419"/>
        <v>0</v>
      </c>
      <c r="D2428" s="1">
        <f t="shared" si="420"/>
        <v>0</v>
      </c>
      <c r="E2428" s="1">
        <f t="shared" si="421"/>
        <v>0</v>
      </c>
      <c r="F2428" s="1" t="str">
        <f t="shared" ca="1" si="422"/>
        <v/>
      </c>
      <c r="G2428" s="1">
        <f t="shared" ca="1" si="423"/>
        <v>0</v>
      </c>
      <c r="H2428" s="1">
        <f ca="1">IF(AND(G2427&gt;0,G2428&gt;G2427,NOT(ISERROR(MATCH(G2427,D:D,0)))),H2427+1,H2427)</f>
        <v>0</v>
      </c>
      <c r="I2428" s="1">
        <f t="shared" ca="1" si="424"/>
        <v>0</v>
      </c>
      <c r="J2428" s="7" t="str">
        <f t="shared" ca="1" si="425"/>
        <v/>
      </c>
      <c r="K2428" s="1" t="str">
        <f ca="1">IF(J2428="Linea_para_MAIL_creada_por_LuXML",IF(ISERROR(MATCH(INDIRECT(ADDRESS(ROW()-G2428,7)),D:D,0)),J2428,INDIRECT(ADDRESS(MATCH(INDIRECT(ADDRESS(ROW()-G2428,7)),D:D,0),1))),J2428)</f>
        <v/>
      </c>
      <c r="L2428" s="7">
        <f t="shared" ca="1" si="426"/>
        <v>0</v>
      </c>
      <c r="M2428" s="7" t="str">
        <f t="shared" ca="1" si="427"/>
        <v/>
      </c>
      <c r="N2428" s="7">
        <f t="shared" ca="1" si="428"/>
        <v>0</v>
      </c>
      <c r="O2428" s="9" t="str">
        <f ca="1">IF(N2428&gt;-1,INDIRECT(ADDRESS(ROW(),13)),IF(N2428&lt;N2427,CONCATENATE("&lt;page-count count=",CHAR(34),1+LARGE(N:N,1)-LARGE(N:N,2),CHAR(34),"/&gt;"),INDIRECT(ADDRESS(ROW()-1,13))))</f>
        <v/>
      </c>
      <c r="P2428" s="1">
        <f>IF(ROW()&lt;$S$4+2,IF('XML a procesar'!A2427="",P2427,IF(MID('XML a procesar'!A2427,1,1)="&lt;",P2427,P2427+1)),P2427)</f>
        <v>1</v>
      </c>
    </row>
    <row r="2429" spans="1:16" x14ac:dyDescent="0.25">
      <c r="A2429" s="1" t="str">
        <f>IF('XML a procesar'!A2428&gt;0,'XML a procesar'!A2428,"")</f>
        <v/>
      </c>
      <c r="B2429" s="7">
        <f t="shared" si="418"/>
        <v>0</v>
      </c>
      <c r="C2429" s="1">
        <f t="shared" si="419"/>
        <v>0</v>
      </c>
      <c r="D2429" s="1">
        <f t="shared" si="420"/>
        <v>0</v>
      </c>
      <c r="E2429" s="1">
        <f t="shared" si="421"/>
        <v>0</v>
      </c>
      <c r="F2429" s="1" t="str">
        <f t="shared" ca="1" si="422"/>
        <v/>
      </c>
      <c r="G2429" s="1">
        <f t="shared" ca="1" si="423"/>
        <v>0</v>
      </c>
      <c r="H2429" s="1">
        <f ca="1">IF(AND(G2428&gt;0,G2429&gt;G2428,NOT(ISERROR(MATCH(G2428,D:D,0)))),H2428+1,H2428)</f>
        <v>0</v>
      </c>
      <c r="I2429" s="1">
        <f t="shared" ca="1" si="424"/>
        <v>0</v>
      </c>
      <c r="J2429" s="7" t="str">
        <f t="shared" ca="1" si="425"/>
        <v/>
      </c>
      <c r="K2429" s="1" t="str">
        <f ca="1">IF(J2429="Linea_para_MAIL_creada_por_LuXML",IF(ISERROR(MATCH(INDIRECT(ADDRESS(ROW()-G2429,7)),D:D,0)),J2429,INDIRECT(ADDRESS(MATCH(INDIRECT(ADDRESS(ROW()-G2429,7)),D:D,0),1))),J2429)</f>
        <v/>
      </c>
      <c r="L2429" s="7">
        <f t="shared" ca="1" si="426"/>
        <v>0</v>
      </c>
      <c r="M2429" s="7" t="str">
        <f t="shared" ca="1" si="427"/>
        <v/>
      </c>
      <c r="N2429" s="7">
        <f t="shared" ca="1" si="428"/>
        <v>0</v>
      </c>
      <c r="O2429" s="9" t="str">
        <f ca="1">IF(N2429&gt;-1,INDIRECT(ADDRESS(ROW(),13)),IF(N2429&lt;N2428,CONCATENATE("&lt;page-count count=",CHAR(34),1+LARGE(N:N,1)-LARGE(N:N,2),CHAR(34),"/&gt;"),INDIRECT(ADDRESS(ROW()-1,13))))</f>
        <v/>
      </c>
      <c r="P2429" s="1">
        <f>IF(ROW()&lt;$S$4+2,IF('XML a procesar'!A2428="",P2428,IF(MID('XML a procesar'!A2428,1,1)="&lt;",P2428,P2428+1)),P2428)</f>
        <v>1</v>
      </c>
    </row>
    <row r="2430" spans="1:16" x14ac:dyDescent="0.25">
      <c r="A2430" s="1" t="str">
        <f>IF('XML a procesar'!A2429&gt;0,'XML a procesar'!A2429,"")</f>
        <v/>
      </c>
      <c r="B2430" s="7">
        <f t="shared" si="418"/>
        <v>0</v>
      </c>
      <c r="C2430" s="1">
        <f t="shared" si="419"/>
        <v>0</v>
      </c>
      <c r="D2430" s="1">
        <f t="shared" si="420"/>
        <v>0</v>
      </c>
      <c r="E2430" s="1">
        <f t="shared" si="421"/>
        <v>0</v>
      </c>
      <c r="F2430" s="1" t="str">
        <f t="shared" ca="1" si="422"/>
        <v/>
      </c>
      <c r="G2430" s="1">
        <f t="shared" ca="1" si="423"/>
        <v>0</v>
      </c>
      <c r="H2430" s="1">
        <f ca="1">IF(AND(G2429&gt;0,G2430&gt;G2429,NOT(ISERROR(MATCH(G2429,D:D,0)))),H2429+1,H2429)</f>
        <v>0</v>
      </c>
      <c r="I2430" s="1">
        <f t="shared" ca="1" si="424"/>
        <v>0</v>
      </c>
      <c r="J2430" s="7" t="str">
        <f t="shared" ca="1" si="425"/>
        <v/>
      </c>
      <c r="K2430" s="1" t="str">
        <f ca="1">IF(J2430="Linea_para_MAIL_creada_por_LuXML",IF(ISERROR(MATCH(INDIRECT(ADDRESS(ROW()-G2430,7)),D:D,0)),J2430,INDIRECT(ADDRESS(MATCH(INDIRECT(ADDRESS(ROW()-G2430,7)),D:D,0),1))),J2430)</f>
        <v/>
      </c>
      <c r="L2430" s="7">
        <f t="shared" ca="1" si="426"/>
        <v>0</v>
      </c>
      <c r="M2430" s="7" t="str">
        <f t="shared" ca="1" si="427"/>
        <v/>
      </c>
      <c r="N2430" s="7">
        <f t="shared" ca="1" si="428"/>
        <v>0</v>
      </c>
      <c r="O2430" s="9" t="str">
        <f ca="1">IF(N2430&gt;-1,INDIRECT(ADDRESS(ROW(),13)),IF(N2430&lt;N2429,CONCATENATE("&lt;page-count count=",CHAR(34),1+LARGE(N:N,1)-LARGE(N:N,2),CHAR(34),"/&gt;"),INDIRECT(ADDRESS(ROW()-1,13))))</f>
        <v/>
      </c>
      <c r="P2430" s="1">
        <f>IF(ROW()&lt;$S$4+2,IF('XML a procesar'!A2429="",P2429,IF(MID('XML a procesar'!A2429,1,1)="&lt;",P2429,P2429+1)),P2429)</f>
        <v>1</v>
      </c>
    </row>
    <row r="2431" spans="1:16" x14ac:dyDescent="0.25">
      <c r="A2431" s="1" t="str">
        <f>IF('XML a procesar'!A2430&gt;0,'XML a procesar'!A2430,"")</f>
        <v/>
      </c>
      <c r="B2431" s="7">
        <f t="shared" si="418"/>
        <v>0</v>
      </c>
      <c r="C2431" s="1">
        <f t="shared" si="419"/>
        <v>0</v>
      </c>
      <c r="D2431" s="1">
        <f t="shared" si="420"/>
        <v>0</v>
      </c>
      <c r="E2431" s="1">
        <f t="shared" si="421"/>
        <v>0</v>
      </c>
      <c r="F2431" s="1" t="str">
        <f t="shared" ca="1" si="422"/>
        <v/>
      </c>
      <c r="G2431" s="1">
        <f t="shared" ca="1" si="423"/>
        <v>0</v>
      </c>
      <c r="H2431" s="1">
        <f ca="1">IF(AND(G2430&gt;0,G2431&gt;G2430,NOT(ISERROR(MATCH(G2430,D:D,0)))),H2430+1,H2430)</f>
        <v>0</v>
      </c>
      <c r="I2431" s="1">
        <f t="shared" ca="1" si="424"/>
        <v>0</v>
      </c>
      <c r="J2431" s="7" t="str">
        <f t="shared" ca="1" si="425"/>
        <v/>
      </c>
      <c r="K2431" s="1" t="str">
        <f ca="1">IF(J2431="Linea_para_MAIL_creada_por_LuXML",IF(ISERROR(MATCH(INDIRECT(ADDRESS(ROW()-G2431,7)),D:D,0)),J2431,INDIRECT(ADDRESS(MATCH(INDIRECT(ADDRESS(ROW()-G2431,7)),D:D,0),1))),J2431)</f>
        <v/>
      </c>
      <c r="L2431" s="7">
        <f t="shared" ca="1" si="426"/>
        <v>0</v>
      </c>
      <c r="M2431" s="7" t="str">
        <f t="shared" ca="1" si="427"/>
        <v/>
      </c>
      <c r="N2431" s="7">
        <f t="shared" ca="1" si="428"/>
        <v>0</v>
      </c>
      <c r="O2431" s="9" t="str">
        <f ca="1">IF(N2431&gt;-1,INDIRECT(ADDRESS(ROW(),13)),IF(N2431&lt;N2430,CONCATENATE("&lt;page-count count=",CHAR(34),1+LARGE(N:N,1)-LARGE(N:N,2),CHAR(34),"/&gt;"),INDIRECT(ADDRESS(ROW()-1,13))))</f>
        <v/>
      </c>
      <c r="P2431" s="1">
        <f>IF(ROW()&lt;$S$4+2,IF('XML a procesar'!A2430="",P2430,IF(MID('XML a procesar'!A2430,1,1)="&lt;",P2430,P2430+1)),P2430)</f>
        <v>1</v>
      </c>
    </row>
    <row r="2432" spans="1:16" x14ac:dyDescent="0.25">
      <c r="A2432" s="1" t="str">
        <f>IF('XML a procesar'!A2431&gt;0,'XML a procesar'!A2431,"")</f>
        <v/>
      </c>
      <c r="B2432" s="7">
        <f t="shared" si="418"/>
        <v>0</v>
      </c>
      <c r="C2432" s="1">
        <f t="shared" si="419"/>
        <v>0</v>
      </c>
      <c r="D2432" s="1">
        <f t="shared" si="420"/>
        <v>0</v>
      </c>
      <c r="E2432" s="1">
        <f t="shared" si="421"/>
        <v>0</v>
      </c>
      <c r="F2432" s="1" t="str">
        <f t="shared" ca="1" si="422"/>
        <v/>
      </c>
      <c r="G2432" s="1">
        <f t="shared" ca="1" si="423"/>
        <v>0</v>
      </c>
      <c r="H2432" s="1">
        <f ca="1">IF(AND(G2431&gt;0,G2432&gt;G2431,NOT(ISERROR(MATCH(G2431,D:D,0)))),H2431+1,H2431)</f>
        <v>0</v>
      </c>
      <c r="I2432" s="1">
        <f t="shared" ca="1" si="424"/>
        <v>0</v>
      </c>
      <c r="J2432" s="7" t="str">
        <f t="shared" ca="1" si="425"/>
        <v/>
      </c>
      <c r="K2432" s="1" t="str">
        <f ca="1">IF(J2432="Linea_para_MAIL_creada_por_LuXML",IF(ISERROR(MATCH(INDIRECT(ADDRESS(ROW()-G2432,7)),D:D,0)),J2432,INDIRECT(ADDRESS(MATCH(INDIRECT(ADDRESS(ROW()-G2432,7)),D:D,0),1))),J2432)</f>
        <v/>
      </c>
      <c r="L2432" s="7">
        <f t="shared" ca="1" si="426"/>
        <v>0</v>
      </c>
      <c r="M2432" s="7" t="str">
        <f t="shared" ca="1" si="427"/>
        <v/>
      </c>
      <c r="N2432" s="7">
        <f t="shared" ca="1" si="428"/>
        <v>0</v>
      </c>
      <c r="O2432" s="9" t="str">
        <f ca="1">IF(N2432&gt;-1,INDIRECT(ADDRESS(ROW(),13)),IF(N2432&lt;N2431,CONCATENATE("&lt;page-count count=",CHAR(34),1+LARGE(N:N,1)-LARGE(N:N,2),CHAR(34),"/&gt;"),INDIRECT(ADDRESS(ROW()-1,13))))</f>
        <v/>
      </c>
      <c r="P2432" s="1">
        <f>IF(ROW()&lt;$S$4+2,IF('XML a procesar'!A2431="",P2431,IF(MID('XML a procesar'!A2431,1,1)="&lt;",P2431,P2431+1)),P2431)</f>
        <v>1</v>
      </c>
    </row>
    <row r="2433" spans="1:16" x14ac:dyDescent="0.25">
      <c r="A2433" s="1" t="str">
        <f>IF('XML a procesar'!A2432&gt;0,'XML a procesar'!A2432,"")</f>
        <v/>
      </c>
      <c r="B2433" s="7">
        <f t="shared" ref="B2433:B2496" si="429">IF(ISERROR(FIND("/doi.org/",A2433,1)),0,1)</f>
        <v>0</v>
      </c>
      <c r="C2433" s="1">
        <f t="shared" ref="C2433:C2496" si="430">IF(LEFT(A2432,16)="&lt;contrib contrib",C2432+1,IF(LEFT(A2432,16)="&lt;/contrib-group&gt;",0,IF(LEFT(A2432,10)="&lt;/contrib&gt;",C2432,C2432)))</f>
        <v>0</v>
      </c>
      <c r="D2433" s="1">
        <f t="shared" ref="D2433:D2496" si="431">IF(AND(C2433&gt;0,LEFT(A2433,7)="&lt;email&gt;",ISNUMBER(SEARCH("@",A2433,1))),C2433,IF(LEFT(A2433,10)="&lt;alt-text&gt;",-1,0))</f>
        <v>0</v>
      </c>
      <c r="E2433" s="1">
        <f t="shared" ref="E2433:E2496" si="432">IF(D2433=0,E2432,E2432+1)</f>
        <v>0</v>
      </c>
      <c r="F2433" s="1" t="str">
        <f t="shared" ref="F2433:F2496" ca="1" si="433">INDIRECT(ADDRESS(ROW()+INDIRECT(ADDRESS(ROW()+E2433,5)),1))</f>
        <v/>
      </c>
      <c r="G2433" s="1">
        <f t="shared" ref="G2433:G2496" ca="1" si="434">IF(LEFT(F2433,7)="&lt;aff id",_xlfn.NUMBERVALUE(MID(F2433,13,LEN(F2433)-14)),IF(F2433="&lt;/aff&gt;",G2432+1,G2432))</f>
        <v>0</v>
      </c>
      <c r="H2433" s="1">
        <f ca="1">IF(AND(G2432&gt;0,G2433&gt;G2432,NOT(ISERROR(MATCH(G2432,D:D,0)))),H2432+1,H2432)</f>
        <v>0</v>
      </c>
      <c r="I2433" s="1">
        <f t="shared" ref="I2433:I2496" ca="1" si="435">INDIRECT(ADDRESS(ROW()-INDIRECT(ADDRESS(ROW()-H2433,8)),8))</f>
        <v>0</v>
      </c>
      <c r="J2433" s="7" t="str">
        <f t="shared" ref="J2433:J2496" ca="1" si="436">IF(J2432="Linea_para_MAIL_creada_por_LuXML","&lt;/aff&gt;",IF(I2433&gt;INDIRECT(ADDRESS(ROW()-I2433-1,8)),"Linea_para_MAIL_creada_por_LuXML",INDIRECT(ADDRESS(ROW()-I2433,6))))</f>
        <v/>
      </c>
      <c r="K2433" s="1" t="str">
        <f ca="1">IF(J2433="Linea_para_MAIL_creada_por_LuXML",IF(ISERROR(MATCH(INDIRECT(ADDRESS(ROW()-G2433,7)),D:D,0)),J2433,INDIRECT(ADDRESS(MATCH(INDIRECT(ADDRESS(ROW()-G2433,7)),D:D,0),1))),J2433)</f>
        <v/>
      </c>
      <c r="L2433" s="7">
        <f t="shared" ref="L2433:L2496" ca="1" si="437">IF(OR(MID(K2431,3,5)="page&gt;",MID(K2432,3,5)="page&gt;"),L2432,IF(OR(K2432="&lt;history&gt;",K2433="&lt;history&gt;"),L2432+1,L2432))</f>
        <v>0</v>
      </c>
      <c r="M2433" s="7" t="str">
        <f t="shared" ref="M2433:M2496" ca="1" si="438">IF(L2433&gt;L2432,IF(L2433=1,CONCATENATE("&lt;fpage&gt;",$S$10,"&lt;/fpage&gt;"),CONCATENATE("&lt;lpage&gt;",$S$10+1,"&lt;/lpage&gt;")),IF(ISERROR(INDIRECT(ADDRESS(ROW()-L2433,11),1)),"",INDIRECT(ADDRESS(ROW()-L2433,11),1)))</f>
        <v/>
      </c>
      <c r="N2433" s="7">
        <f t="shared" ref="N2433:N2496" ca="1" si="439">IF(N2432=-1,-1,IF(M2433="&lt;/counts&gt;",-1,IF(OR(LEFT(M2433,7)="&lt;fpage&gt;",LEFT(M2433,7)="&lt;lpage&gt;"),VALUE(MID(M2433,8,LEN(M2433)-15)),0)))</f>
        <v>0</v>
      </c>
      <c r="O2433" s="9" t="str">
        <f ca="1">IF(N2433&gt;-1,INDIRECT(ADDRESS(ROW(),13)),IF(N2433&lt;N2432,CONCATENATE("&lt;page-count count=",CHAR(34),1+LARGE(N:N,1)-LARGE(N:N,2),CHAR(34),"/&gt;"),INDIRECT(ADDRESS(ROW()-1,13))))</f>
        <v/>
      </c>
      <c r="P2433" s="1">
        <f>IF(ROW()&lt;$S$4+2,IF('XML a procesar'!A2432="",P2432,IF(MID('XML a procesar'!A2432,1,1)="&lt;",P2432,P2432+1)),P2432)</f>
        <v>1</v>
      </c>
    </row>
    <row r="2434" spans="1:16" x14ac:dyDescent="0.25">
      <c r="A2434" s="1" t="str">
        <f>IF('XML a procesar'!A2433&gt;0,'XML a procesar'!A2433,"")</f>
        <v/>
      </c>
      <c r="B2434" s="7">
        <f t="shared" si="429"/>
        <v>0</v>
      </c>
      <c r="C2434" s="1">
        <f t="shared" si="430"/>
        <v>0</v>
      </c>
      <c r="D2434" s="1">
        <f t="shared" si="431"/>
        <v>0</v>
      </c>
      <c r="E2434" s="1">
        <f t="shared" si="432"/>
        <v>0</v>
      </c>
      <c r="F2434" s="1" t="str">
        <f t="shared" ca="1" si="433"/>
        <v/>
      </c>
      <c r="G2434" s="1">
        <f t="shared" ca="1" si="434"/>
        <v>0</v>
      </c>
      <c r="H2434" s="1">
        <f ca="1">IF(AND(G2433&gt;0,G2434&gt;G2433,NOT(ISERROR(MATCH(G2433,D:D,0)))),H2433+1,H2433)</f>
        <v>0</v>
      </c>
      <c r="I2434" s="1">
        <f t="shared" ca="1" si="435"/>
        <v>0</v>
      </c>
      <c r="J2434" s="7" t="str">
        <f t="shared" ca="1" si="436"/>
        <v/>
      </c>
      <c r="K2434" s="1" t="str">
        <f ca="1">IF(J2434="Linea_para_MAIL_creada_por_LuXML",IF(ISERROR(MATCH(INDIRECT(ADDRESS(ROW()-G2434,7)),D:D,0)),J2434,INDIRECT(ADDRESS(MATCH(INDIRECT(ADDRESS(ROW()-G2434,7)),D:D,0),1))),J2434)</f>
        <v/>
      </c>
      <c r="L2434" s="7">
        <f t="shared" ca="1" si="437"/>
        <v>0</v>
      </c>
      <c r="M2434" s="7" t="str">
        <f t="shared" ca="1" si="438"/>
        <v/>
      </c>
      <c r="N2434" s="7">
        <f t="shared" ca="1" si="439"/>
        <v>0</v>
      </c>
      <c r="O2434" s="9" t="str">
        <f ca="1">IF(N2434&gt;-1,INDIRECT(ADDRESS(ROW(),13)),IF(N2434&lt;N2433,CONCATENATE("&lt;page-count count=",CHAR(34),1+LARGE(N:N,1)-LARGE(N:N,2),CHAR(34),"/&gt;"),INDIRECT(ADDRESS(ROW()-1,13))))</f>
        <v/>
      </c>
      <c r="P2434" s="1">
        <f>IF(ROW()&lt;$S$4+2,IF('XML a procesar'!A2433="",P2433,IF(MID('XML a procesar'!A2433,1,1)="&lt;",P2433,P2433+1)),P2433)</f>
        <v>1</v>
      </c>
    </row>
    <row r="2435" spans="1:16" x14ac:dyDescent="0.25">
      <c r="A2435" s="1" t="str">
        <f>IF('XML a procesar'!A2434&gt;0,'XML a procesar'!A2434,"")</f>
        <v/>
      </c>
      <c r="B2435" s="7">
        <f t="shared" si="429"/>
        <v>0</v>
      </c>
      <c r="C2435" s="1">
        <f t="shared" si="430"/>
        <v>0</v>
      </c>
      <c r="D2435" s="1">
        <f t="shared" si="431"/>
        <v>0</v>
      </c>
      <c r="E2435" s="1">
        <f t="shared" si="432"/>
        <v>0</v>
      </c>
      <c r="F2435" s="1" t="str">
        <f t="shared" ca="1" si="433"/>
        <v/>
      </c>
      <c r="G2435" s="1">
        <f t="shared" ca="1" si="434"/>
        <v>0</v>
      </c>
      <c r="H2435" s="1">
        <f ca="1">IF(AND(G2434&gt;0,G2435&gt;G2434,NOT(ISERROR(MATCH(G2434,D:D,0)))),H2434+1,H2434)</f>
        <v>0</v>
      </c>
      <c r="I2435" s="1">
        <f t="shared" ca="1" si="435"/>
        <v>0</v>
      </c>
      <c r="J2435" s="7" t="str">
        <f t="shared" ca="1" si="436"/>
        <v/>
      </c>
      <c r="K2435" s="1" t="str">
        <f ca="1">IF(J2435="Linea_para_MAIL_creada_por_LuXML",IF(ISERROR(MATCH(INDIRECT(ADDRESS(ROW()-G2435,7)),D:D,0)),J2435,INDIRECT(ADDRESS(MATCH(INDIRECT(ADDRESS(ROW()-G2435,7)),D:D,0),1))),J2435)</f>
        <v/>
      </c>
      <c r="L2435" s="7">
        <f t="shared" ca="1" si="437"/>
        <v>0</v>
      </c>
      <c r="M2435" s="7" t="str">
        <f t="shared" ca="1" si="438"/>
        <v/>
      </c>
      <c r="N2435" s="7">
        <f t="shared" ca="1" si="439"/>
        <v>0</v>
      </c>
      <c r="O2435" s="9" t="str">
        <f ca="1">IF(N2435&gt;-1,INDIRECT(ADDRESS(ROW(),13)),IF(N2435&lt;N2434,CONCATENATE("&lt;page-count count=",CHAR(34),1+LARGE(N:N,1)-LARGE(N:N,2),CHAR(34),"/&gt;"),INDIRECT(ADDRESS(ROW()-1,13))))</f>
        <v/>
      </c>
      <c r="P2435" s="1">
        <f>IF(ROW()&lt;$S$4+2,IF('XML a procesar'!A2434="",P2434,IF(MID('XML a procesar'!A2434,1,1)="&lt;",P2434,P2434+1)),P2434)</f>
        <v>1</v>
      </c>
    </row>
    <row r="2436" spans="1:16" x14ac:dyDescent="0.25">
      <c r="A2436" s="1" t="str">
        <f>IF('XML a procesar'!A2435&gt;0,'XML a procesar'!A2435,"")</f>
        <v/>
      </c>
      <c r="B2436" s="7">
        <f t="shared" si="429"/>
        <v>0</v>
      </c>
      <c r="C2436" s="1">
        <f t="shared" si="430"/>
        <v>0</v>
      </c>
      <c r="D2436" s="1">
        <f t="shared" si="431"/>
        <v>0</v>
      </c>
      <c r="E2436" s="1">
        <f t="shared" si="432"/>
        <v>0</v>
      </c>
      <c r="F2436" s="1" t="str">
        <f t="shared" ca="1" si="433"/>
        <v/>
      </c>
      <c r="G2436" s="1">
        <f t="shared" ca="1" si="434"/>
        <v>0</v>
      </c>
      <c r="H2436" s="1">
        <f ca="1">IF(AND(G2435&gt;0,G2436&gt;G2435,NOT(ISERROR(MATCH(G2435,D:D,0)))),H2435+1,H2435)</f>
        <v>0</v>
      </c>
      <c r="I2436" s="1">
        <f t="shared" ca="1" si="435"/>
        <v>0</v>
      </c>
      <c r="J2436" s="7" t="str">
        <f t="shared" ca="1" si="436"/>
        <v/>
      </c>
      <c r="K2436" s="1" t="str">
        <f ca="1">IF(J2436="Linea_para_MAIL_creada_por_LuXML",IF(ISERROR(MATCH(INDIRECT(ADDRESS(ROW()-G2436,7)),D:D,0)),J2436,INDIRECT(ADDRESS(MATCH(INDIRECT(ADDRESS(ROW()-G2436,7)),D:D,0),1))),J2436)</f>
        <v/>
      </c>
      <c r="L2436" s="7">
        <f t="shared" ca="1" si="437"/>
        <v>0</v>
      </c>
      <c r="M2436" s="7" t="str">
        <f t="shared" ca="1" si="438"/>
        <v/>
      </c>
      <c r="N2436" s="7">
        <f t="shared" ca="1" si="439"/>
        <v>0</v>
      </c>
      <c r="O2436" s="9" t="str">
        <f ca="1">IF(N2436&gt;-1,INDIRECT(ADDRESS(ROW(),13)),IF(N2436&lt;N2435,CONCATENATE("&lt;page-count count=",CHAR(34),1+LARGE(N:N,1)-LARGE(N:N,2),CHAR(34),"/&gt;"),INDIRECT(ADDRESS(ROW()-1,13))))</f>
        <v/>
      </c>
      <c r="P2436" s="1">
        <f>IF(ROW()&lt;$S$4+2,IF('XML a procesar'!A2435="",P2435,IF(MID('XML a procesar'!A2435,1,1)="&lt;",P2435,P2435+1)),P2435)</f>
        <v>1</v>
      </c>
    </row>
    <row r="2437" spans="1:16" x14ac:dyDescent="0.25">
      <c r="A2437" s="1" t="str">
        <f>IF('XML a procesar'!A2436&gt;0,'XML a procesar'!A2436,"")</f>
        <v/>
      </c>
      <c r="B2437" s="7">
        <f t="shared" si="429"/>
        <v>0</v>
      </c>
      <c r="C2437" s="1">
        <f t="shared" si="430"/>
        <v>0</v>
      </c>
      <c r="D2437" s="1">
        <f t="shared" si="431"/>
        <v>0</v>
      </c>
      <c r="E2437" s="1">
        <f t="shared" si="432"/>
        <v>0</v>
      </c>
      <c r="F2437" s="1" t="str">
        <f t="shared" ca="1" si="433"/>
        <v/>
      </c>
      <c r="G2437" s="1">
        <f t="shared" ca="1" si="434"/>
        <v>0</v>
      </c>
      <c r="H2437" s="1">
        <f ca="1">IF(AND(G2436&gt;0,G2437&gt;G2436,NOT(ISERROR(MATCH(G2436,D:D,0)))),H2436+1,H2436)</f>
        <v>0</v>
      </c>
      <c r="I2437" s="1">
        <f t="shared" ca="1" si="435"/>
        <v>0</v>
      </c>
      <c r="J2437" s="7" t="str">
        <f t="shared" ca="1" si="436"/>
        <v/>
      </c>
      <c r="K2437" s="1" t="str">
        <f ca="1">IF(J2437="Linea_para_MAIL_creada_por_LuXML",IF(ISERROR(MATCH(INDIRECT(ADDRESS(ROW()-G2437,7)),D:D,0)),J2437,INDIRECT(ADDRESS(MATCH(INDIRECT(ADDRESS(ROW()-G2437,7)),D:D,0),1))),J2437)</f>
        <v/>
      </c>
      <c r="L2437" s="7">
        <f t="shared" ca="1" si="437"/>
        <v>0</v>
      </c>
      <c r="M2437" s="7" t="str">
        <f t="shared" ca="1" si="438"/>
        <v/>
      </c>
      <c r="N2437" s="7">
        <f t="shared" ca="1" si="439"/>
        <v>0</v>
      </c>
      <c r="O2437" s="9" t="str">
        <f ca="1">IF(N2437&gt;-1,INDIRECT(ADDRESS(ROW(),13)),IF(N2437&lt;N2436,CONCATENATE("&lt;page-count count=",CHAR(34),1+LARGE(N:N,1)-LARGE(N:N,2),CHAR(34),"/&gt;"),INDIRECT(ADDRESS(ROW()-1,13))))</f>
        <v/>
      </c>
      <c r="P2437" s="1">
        <f>IF(ROW()&lt;$S$4+2,IF('XML a procesar'!A2436="",P2436,IF(MID('XML a procesar'!A2436,1,1)="&lt;",P2436,P2436+1)),P2436)</f>
        <v>1</v>
      </c>
    </row>
    <row r="2438" spans="1:16" x14ac:dyDescent="0.25">
      <c r="A2438" s="1" t="str">
        <f>IF('XML a procesar'!A2437&gt;0,'XML a procesar'!A2437,"")</f>
        <v/>
      </c>
      <c r="B2438" s="7">
        <f t="shared" si="429"/>
        <v>0</v>
      </c>
      <c r="C2438" s="1">
        <f t="shared" si="430"/>
        <v>0</v>
      </c>
      <c r="D2438" s="1">
        <f t="shared" si="431"/>
        <v>0</v>
      </c>
      <c r="E2438" s="1">
        <f t="shared" si="432"/>
        <v>0</v>
      </c>
      <c r="F2438" s="1" t="str">
        <f t="shared" ca="1" si="433"/>
        <v/>
      </c>
      <c r="G2438" s="1">
        <f t="shared" ca="1" si="434"/>
        <v>0</v>
      </c>
      <c r="H2438" s="1">
        <f ca="1">IF(AND(G2437&gt;0,G2438&gt;G2437,NOT(ISERROR(MATCH(G2437,D:D,0)))),H2437+1,H2437)</f>
        <v>0</v>
      </c>
      <c r="I2438" s="1">
        <f t="shared" ca="1" si="435"/>
        <v>0</v>
      </c>
      <c r="J2438" s="7" t="str">
        <f t="shared" ca="1" si="436"/>
        <v/>
      </c>
      <c r="K2438" s="1" t="str">
        <f ca="1">IF(J2438="Linea_para_MAIL_creada_por_LuXML",IF(ISERROR(MATCH(INDIRECT(ADDRESS(ROW()-G2438,7)),D:D,0)),J2438,INDIRECT(ADDRESS(MATCH(INDIRECT(ADDRESS(ROW()-G2438,7)),D:D,0),1))),J2438)</f>
        <v/>
      </c>
      <c r="L2438" s="7">
        <f t="shared" ca="1" si="437"/>
        <v>0</v>
      </c>
      <c r="M2438" s="7" t="str">
        <f t="shared" ca="1" si="438"/>
        <v/>
      </c>
      <c r="N2438" s="7">
        <f t="shared" ca="1" si="439"/>
        <v>0</v>
      </c>
      <c r="O2438" s="9" t="str">
        <f ca="1">IF(N2438&gt;-1,INDIRECT(ADDRESS(ROW(),13)),IF(N2438&lt;N2437,CONCATENATE("&lt;page-count count=",CHAR(34),1+LARGE(N:N,1)-LARGE(N:N,2),CHAR(34),"/&gt;"),INDIRECT(ADDRESS(ROW()-1,13))))</f>
        <v/>
      </c>
      <c r="P2438" s="1">
        <f>IF(ROW()&lt;$S$4+2,IF('XML a procesar'!A2437="",P2437,IF(MID('XML a procesar'!A2437,1,1)="&lt;",P2437,P2437+1)),P2437)</f>
        <v>1</v>
      </c>
    </row>
    <row r="2439" spans="1:16" x14ac:dyDescent="0.25">
      <c r="A2439" s="1" t="str">
        <f>IF('XML a procesar'!A2438&gt;0,'XML a procesar'!A2438,"")</f>
        <v/>
      </c>
      <c r="B2439" s="7">
        <f t="shared" si="429"/>
        <v>0</v>
      </c>
      <c r="C2439" s="1">
        <f t="shared" si="430"/>
        <v>0</v>
      </c>
      <c r="D2439" s="1">
        <f t="shared" si="431"/>
        <v>0</v>
      </c>
      <c r="E2439" s="1">
        <f t="shared" si="432"/>
        <v>0</v>
      </c>
      <c r="F2439" s="1" t="str">
        <f t="shared" ca="1" si="433"/>
        <v/>
      </c>
      <c r="G2439" s="1">
        <f t="shared" ca="1" si="434"/>
        <v>0</v>
      </c>
      <c r="H2439" s="1">
        <f ca="1">IF(AND(G2438&gt;0,G2439&gt;G2438,NOT(ISERROR(MATCH(G2438,D:D,0)))),H2438+1,H2438)</f>
        <v>0</v>
      </c>
      <c r="I2439" s="1">
        <f t="shared" ca="1" si="435"/>
        <v>0</v>
      </c>
      <c r="J2439" s="7" t="str">
        <f t="shared" ca="1" si="436"/>
        <v/>
      </c>
      <c r="K2439" s="1" t="str">
        <f ca="1">IF(J2439="Linea_para_MAIL_creada_por_LuXML",IF(ISERROR(MATCH(INDIRECT(ADDRESS(ROW()-G2439,7)),D:D,0)),J2439,INDIRECT(ADDRESS(MATCH(INDIRECT(ADDRESS(ROW()-G2439,7)),D:D,0),1))),J2439)</f>
        <v/>
      </c>
      <c r="L2439" s="7">
        <f t="shared" ca="1" si="437"/>
        <v>0</v>
      </c>
      <c r="M2439" s="7" t="str">
        <f t="shared" ca="1" si="438"/>
        <v/>
      </c>
      <c r="N2439" s="7">
        <f t="shared" ca="1" si="439"/>
        <v>0</v>
      </c>
      <c r="O2439" s="9" t="str">
        <f ca="1">IF(N2439&gt;-1,INDIRECT(ADDRESS(ROW(),13)),IF(N2439&lt;N2438,CONCATENATE("&lt;page-count count=",CHAR(34),1+LARGE(N:N,1)-LARGE(N:N,2),CHAR(34),"/&gt;"),INDIRECT(ADDRESS(ROW()-1,13))))</f>
        <v/>
      </c>
      <c r="P2439" s="1">
        <f>IF(ROW()&lt;$S$4+2,IF('XML a procesar'!A2438="",P2438,IF(MID('XML a procesar'!A2438,1,1)="&lt;",P2438,P2438+1)),P2438)</f>
        <v>1</v>
      </c>
    </row>
    <row r="2440" spans="1:16" x14ac:dyDescent="0.25">
      <c r="A2440" s="1" t="str">
        <f>IF('XML a procesar'!A2439&gt;0,'XML a procesar'!A2439,"")</f>
        <v/>
      </c>
      <c r="B2440" s="7">
        <f t="shared" si="429"/>
        <v>0</v>
      </c>
      <c r="C2440" s="1">
        <f t="shared" si="430"/>
        <v>0</v>
      </c>
      <c r="D2440" s="1">
        <f t="shared" si="431"/>
        <v>0</v>
      </c>
      <c r="E2440" s="1">
        <f t="shared" si="432"/>
        <v>0</v>
      </c>
      <c r="F2440" s="1" t="str">
        <f t="shared" ca="1" si="433"/>
        <v/>
      </c>
      <c r="G2440" s="1">
        <f t="shared" ca="1" si="434"/>
        <v>0</v>
      </c>
      <c r="H2440" s="1">
        <f ca="1">IF(AND(G2439&gt;0,G2440&gt;G2439,NOT(ISERROR(MATCH(G2439,D:D,0)))),H2439+1,H2439)</f>
        <v>0</v>
      </c>
      <c r="I2440" s="1">
        <f t="shared" ca="1" si="435"/>
        <v>0</v>
      </c>
      <c r="J2440" s="7" t="str">
        <f t="shared" ca="1" si="436"/>
        <v/>
      </c>
      <c r="K2440" s="1" t="str">
        <f ca="1">IF(J2440="Linea_para_MAIL_creada_por_LuXML",IF(ISERROR(MATCH(INDIRECT(ADDRESS(ROW()-G2440,7)),D:D,0)),J2440,INDIRECT(ADDRESS(MATCH(INDIRECT(ADDRESS(ROW()-G2440,7)),D:D,0),1))),J2440)</f>
        <v/>
      </c>
      <c r="L2440" s="7">
        <f t="shared" ca="1" si="437"/>
        <v>0</v>
      </c>
      <c r="M2440" s="7" t="str">
        <f t="shared" ca="1" si="438"/>
        <v/>
      </c>
      <c r="N2440" s="7">
        <f t="shared" ca="1" si="439"/>
        <v>0</v>
      </c>
      <c r="O2440" s="9" t="str">
        <f ca="1">IF(N2440&gt;-1,INDIRECT(ADDRESS(ROW(),13)),IF(N2440&lt;N2439,CONCATENATE("&lt;page-count count=",CHAR(34),1+LARGE(N:N,1)-LARGE(N:N,2),CHAR(34),"/&gt;"),INDIRECT(ADDRESS(ROW()-1,13))))</f>
        <v/>
      </c>
      <c r="P2440" s="1">
        <f>IF(ROW()&lt;$S$4+2,IF('XML a procesar'!A2439="",P2439,IF(MID('XML a procesar'!A2439,1,1)="&lt;",P2439,P2439+1)),P2439)</f>
        <v>1</v>
      </c>
    </row>
    <row r="2441" spans="1:16" x14ac:dyDescent="0.25">
      <c r="A2441" s="1" t="str">
        <f>IF('XML a procesar'!A2440&gt;0,'XML a procesar'!A2440,"")</f>
        <v/>
      </c>
      <c r="B2441" s="7">
        <f t="shared" si="429"/>
        <v>0</v>
      </c>
      <c r="C2441" s="1">
        <f t="shared" si="430"/>
        <v>0</v>
      </c>
      <c r="D2441" s="1">
        <f t="shared" si="431"/>
        <v>0</v>
      </c>
      <c r="E2441" s="1">
        <f t="shared" si="432"/>
        <v>0</v>
      </c>
      <c r="F2441" s="1" t="str">
        <f t="shared" ca="1" si="433"/>
        <v/>
      </c>
      <c r="G2441" s="1">
        <f t="shared" ca="1" si="434"/>
        <v>0</v>
      </c>
      <c r="H2441" s="1">
        <f ca="1">IF(AND(G2440&gt;0,G2441&gt;G2440,NOT(ISERROR(MATCH(G2440,D:D,0)))),H2440+1,H2440)</f>
        <v>0</v>
      </c>
      <c r="I2441" s="1">
        <f t="shared" ca="1" si="435"/>
        <v>0</v>
      </c>
      <c r="J2441" s="7" t="str">
        <f t="shared" ca="1" si="436"/>
        <v/>
      </c>
      <c r="K2441" s="1" t="str">
        <f ca="1">IF(J2441="Linea_para_MAIL_creada_por_LuXML",IF(ISERROR(MATCH(INDIRECT(ADDRESS(ROW()-G2441,7)),D:D,0)),J2441,INDIRECT(ADDRESS(MATCH(INDIRECT(ADDRESS(ROW()-G2441,7)),D:D,0),1))),J2441)</f>
        <v/>
      </c>
      <c r="L2441" s="7">
        <f t="shared" ca="1" si="437"/>
        <v>0</v>
      </c>
      <c r="M2441" s="7" t="str">
        <f t="shared" ca="1" si="438"/>
        <v/>
      </c>
      <c r="N2441" s="7">
        <f t="shared" ca="1" si="439"/>
        <v>0</v>
      </c>
      <c r="O2441" s="9" t="str">
        <f ca="1">IF(N2441&gt;-1,INDIRECT(ADDRESS(ROW(),13)),IF(N2441&lt;N2440,CONCATENATE("&lt;page-count count=",CHAR(34),1+LARGE(N:N,1)-LARGE(N:N,2),CHAR(34),"/&gt;"),INDIRECT(ADDRESS(ROW()-1,13))))</f>
        <v/>
      </c>
      <c r="P2441" s="1">
        <f>IF(ROW()&lt;$S$4+2,IF('XML a procesar'!A2440="",P2440,IF(MID('XML a procesar'!A2440,1,1)="&lt;",P2440,P2440+1)),P2440)</f>
        <v>1</v>
      </c>
    </row>
    <row r="2442" spans="1:16" x14ac:dyDescent="0.25">
      <c r="A2442" s="1" t="str">
        <f>IF('XML a procesar'!A2441&gt;0,'XML a procesar'!A2441,"")</f>
        <v/>
      </c>
      <c r="B2442" s="7">
        <f t="shared" si="429"/>
        <v>0</v>
      </c>
      <c r="C2442" s="1">
        <f t="shared" si="430"/>
        <v>0</v>
      </c>
      <c r="D2442" s="1">
        <f t="shared" si="431"/>
        <v>0</v>
      </c>
      <c r="E2442" s="1">
        <f t="shared" si="432"/>
        <v>0</v>
      </c>
      <c r="F2442" s="1" t="str">
        <f t="shared" ca="1" si="433"/>
        <v/>
      </c>
      <c r="G2442" s="1">
        <f t="shared" ca="1" si="434"/>
        <v>0</v>
      </c>
      <c r="H2442" s="1">
        <f ca="1">IF(AND(G2441&gt;0,G2442&gt;G2441,NOT(ISERROR(MATCH(G2441,D:D,0)))),H2441+1,H2441)</f>
        <v>0</v>
      </c>
      <c r="I2442" s="1">
        <f t="shared" ca="1" si="435"/>
        <v>0</v>
      </c>
      <c r="J2442" s="7" t="str">
        <f t="shared" ca="1" si="436"/>
        <v/>
      </c>
      <c r="K2442" s="1" t="str">
        <f ca="1">IF(J2442="Linea_para_MAIL_creada_por_LuXML",IF(ISERROR(MATCH(INDIRECT(ADDRESS(ROW()-G2442,7)),D:D,0)),J2442,INDIRECT(ADDRESS(MATCH(INDIRECT(ADDRESS(ROW()-G2442,7)),D:D,0),1))),J2442)</f>
        <v/>
      </c>
      <c r="L2442" s="7">
        <f t="shared" ca="1" si="437"/>
        <v>0</v>
      </c>
      <c r="M2442" s="7" t="str">
        <f t="shared" ca="1" si="438"/>
        <v/>
      </c>
      <c r="N2442" s="7">
        <f t="shared" ca="1" si="439"/>
        <v>0</v>
      </c>
      <c r="O2442" s="9" t="str">
        <f ca="1">IF(N2442&gt;-1,INDIRECT(ADDRESS(ROW(),13)),IF(N2442&lt;N2441,CONCATENATE("&lt;page-count count=",CHAR(34),1+LARGE(N:N,1)-LARGE(N:N,2),CHAR(34),"/&gt;"),INDIRECT(ADDRESS(ROW()-1,13))))</f>
        <v/>
      </c>
      <c r="P2442" s="1">
        <f>IF(ROW()&lt;$S$4+2,IF('XML a procesar'!A2441="",P2441,IF(MID('XML a procesar'!A2441,1,1)="&lt;",P2441,P2441+1)),P2441)</f>
        <v>1</v>
      </c>
    </row>
    <row r="2443" spans="1:16" x14ac:dyDescent="0.25">
      <c r="A2443" s="1" t="str">
        <f>IF('XML a procesar'!A2442&gt;0,'XML a procesar'!A2442,"")</f>
        <v/>
      </c>
      <c r="B2443" s="7">
        <f t="shared" si="429"/>
        <v>0</v>
      </c>
      <c r="C2443" s="1">
        <f t="shared" si="430"/>
        <v>0</v>
      </c>
      <c r="D2443" s="1">
        <f t="shared" si="431"/>
        <v>0</v>
      </c>
      <c r="E2443" s="1">
        <f t="shared" si="432"/>
        <v>0</v>
      </c>
      <c r="F2443" s="1" t="str">
        <f t="shared" ca="1" si="433"/>
        <v/>
      </c>
      <c r="G2443" s="1">
        <f t="shared" ca="1" si="434"/>
        <v>0</v>
      </c>
      <c r="H2443" s="1">
        <f ca="1">IF(AND(G2442&gt;0,G2443&gt;G2442,NOT(ISERROR(MATCH(G2442,D:D,0)))),H2442+1,H2442)</f>
        <v>0</v>
      </c>
      <c r="I2443" s="1">
        <f t="shared" ca="1" si="435"/>
        <v>0</v>
      </c>
      <c r="J2443" s="7" t="str">
        <f t="shared" ca="1" si="436"/>
        <v/>
      </c>
      <c r="K2443" s="1" t="str">
        <f ca="1">IF(J2443="Linea_para_MAIL_creada_por_LuXML",IF(ISERROR(MATCH(INDIRECT(ADDRESS(ROW()-G2443,7)),D:D,0)),J2443,INDIRECT(ADDRESS(MATCH(INDIRECT(ADDRESS(ROW()-G2443,7)),D:D,0),1))),J2443)</f>
        <v/>
      </c>
      <c r="L2443" s="7">
        <f t="shared" ca="1" si="437"/>
        <v>0</v>
      </c>
      <c r="M2443" s="7" t="str">
        <f t="shared" ca="1" si="438"/>
        <v/>
      </c>
      <c r="N2443" s="7">
        <f t="shared" ca="1" si="439"/>
        <v>0</v>
      </c>
      <c r="O2443" s="9" t="str">
        <f ca="1">IF(N2443&gt;-1,INDIRECT(ADDRESS(ROW(),13)),IF(N2443&lt;N2442,CONCATENATE("&lt;page-count count=",CHAR(34),1+LARGE(N:N,1)-LARGE(N:N,2),CHAR(34),"/&gt;"),INDIRECT(ADDRESS(ROW()-1,13))))</f>
        <v/>
      </c>
      <c r="P2443" s="1">
        <f>IF(ROW()&lt;$S$4+2,IF('XML a procesar'!A2442="",P2442,IF(MID('XML a procesar'!A2442,1,1)="&lt;",P2442,P2442+1)),P2442)</f>
        <v>1</v>
      </c>
    </row>
    <row r="2444" spans="1:16" x14ac:dyDescent="0.25">
      <c r="A2444" s="1" t="str">
        <f>IF('XML a procesar'!A2443&gt;0,'XML a procesar'!A2443,"")</f>
        <v/>
      </c>
      <c r="B2444" s="7">
        <f t="shared" si="429"/>
        <v>0</v>
      </c>
      <c r="C2444" s="1">
        <f t="shared" si="430"/>
        <v>0</v>
      </c>
      <c r="D2444" s="1">
        <f t="shared" si="431"/>
        <v>0</v>
      </c>
      <c r="E2444" s="1">
        <f t="shared" si="432"/>
        <v>0</v>
      </c>
      <c r="F2444" s="1" t="str">
        <f t="shared" ca="1" si="433"/>
        <v/>
      </c>
      <c r="G2444" s="1">
        <f t="shared" ca="1" si="434"/>
        <v>0</v>
      </c>
      <c r="H2444" s="1">
        <f ca="1">IF(AND(G2443&gt;0,G2444&gt;G2443,NOT(ISERROR(MATCH(G2443,D:D,0)))),H2443+1,H2443)</f>
        <v>0</v>
      </c>
      <c r="I2444" s="1">
        <f t="shared" ca="1" si="435"/>
        <v>0</v>
      </c>
      <c r="J2444" s="7" t="str">
        <f t="shared" ca="1" si="436"/>
        <v/>
      </c>
      <c r="K2444" s="1" t="str">
        <f ca="1">IF(J2444="Linea_para_MAIL_creada_por_LuXML",IF(ISERROR(MATCH(INDIRECT(ADDRESS(ROW()-G2444,7)),D:D,0)),J2444,INDIRECT(ADDRESS(MATCH(INDIRECT(ADDRESS(ROW()-G2444,7)),D:D,0),1))),J2444)</f>
        <v/>
      </c>
      <c r="L2444" s="7">
        <f t="shared" ca="1" si="437"/>
        <v>0</v>
      </c>
      <c r="M2444" s="7" t="str">
        <f t="shared" ca="1" si="438"/>
        <v/>
      </c>
      <c r="N2444" s="7">
        <f t="shared" ca="1" si="439"/>
        <v>0</v>
      </c>
      <c r="O2444" s="9" t="str">
        <f ca="1">IF(N2444&gt;-1,INDIRECT(ADDRESS(ROW(),13)),IF(N2444&lt;N2443,CONCATENATE("&lt;page-count count=",CHAR(34),1+LARGE(N:N,1)-LARGE(N:N,2),CHAR(34),"/&gt;"),INDIRECT(ADDRESS(ROW()-1,13))))</f>
        <v/>
      </c>
      <c r="P2444" s="1">
        <f>IF(ROW()&lt;$S$4+2,IF('XML a procesar'!A2443="",P2443,IF(MID('XML a procesar'!A2443,1,1)="&lt;",P2443,P2443+1)),P2443)</f>
        <v>1</v>
      </c>
    </row>
    <row r="2445" spans="1:16" x14ac:dyDescent="0.25">
      <c r="A2445" s="1" t="str">
        <f>IF('XML a procesar'!A2444&gt;0,'XML a procesar'!A2444,"")</f>
        <v/>
      </c>
      <c r="B2445" s="7">
        <f t="shared" si="429"/>
        <v>0</v>
      </c>
      <c r="C2445" s="1">
        <f t="shared" si="430"/>
        <v>0</v>
      </c>
      <c r="D2445" s="1">
        <f t="shared" si="431"/>
        <v>0</v>
      </c>
      <c r="E2445" s="1">
        <f t="shared" si="432"/>
        <v>0</v>
      </c>
      <c r="F2445" s="1" t="str">
        <f t="shared" ca="1" si="433"/>
        <v/>
      </c>
      <c r="G2445" s="1">
        <f t="shared" ca="1" si="434"/>
        <v>0</v>
      </c>
      <c r="H2445" s="1">
        <f ca="1">IF(AND(G2444&gt;0,G2445&gt;G2444,NOT(ISERROR(MATCH(G2444,D:D,0)))),H2444+1,H2444)</f>
        <v>0</v>
      </c>
      <c r="I2445" s="1">
        <f t="shared" ca="1" si="435"/>
        <v>0</v>
      </c>
      <c r="J2445" s="7" t="str">
        <f t="shared" ca="1" si="436"/>
        <v/>
      </c>
      <c r="K2445" s="1" t="str">
        <f ca="1">IF(J2445="Linea_para_MAIL_creada_por_LuXML",IF(ISERROR(MATCH(INDIRECT(ADDRESS(ROW()-G2445,7)),D:D,0)),J2445,INDIRECT(ADDRESS(MATCH(INDIRECT(ADDRESS(ROW()-G2445,7)),D:D,0),1))),J2445)</f>
        <v/>
      </c>
      <c r="L2445" s="7">
        <f t="shared" ca="1" si="437"/>
        <v>0</v>
      </c>
      <c r="M2445" s="7" t="str">
        <f t="shared" ca="1" si="438"/>
        <v/>
      </c>
      <c r="N2445" s="7">
        <f t="shared" ca="1" si="439"/>
        <v>0</v>
      </c>
      <c r="O2445" s="9" t="str">
        <f ca="1">IF(N2445&gt;-1,INDIRECT(ADDRESS(ROW(),13)),IF(N2445&lt;N2444,CONCATENATE("&lt;page-count count=",CHAR(34),1+LARGE(N:N,1)-LARGE(N:N,2),CHAR(34),"/&gt;"),INDIRECT(ADDRESS(ROW()-1,13))))</f>
        <v/>
      </c>
      <c r="P2445" s="1">
        <f>IF(ROW()&lt;$S$4+2,IF('XML a procesar'!A2444="",P2444,IF(MID('XML a procesar'!A2444,1,1)="&lt;",P2444,P2444+1)),P2444)</f>
        <v>1</v>
      </c>
    </row>
    <row r="2446" spans="1:16" x14ac:dyDescent="0.25">
      <c r="A2446" s="1" t="str">
        <f>IF('XML a procesar'!A2445&gt;0,'XML a procesar'!A2445,"")</f>
        <v/>
      </c>
      <c r="B2446" s="7">
        <f t="shared" si="429"/>
        <v>0</v>
      </c>
      <c r="C2446" s="1">
        <f t="shared" si="430"/>
        <v>0</v>
      </c>
      <c r="D2446" s="1">
        <f t="shared" si="431"/>
        <v>0</v>
      </c>
      <c r="E2446" s="1">
        <f t="shared" si="432"/>
        <v>0</v>
      </c>
      <c r="F2446" s="1" t="str">
        <f t="shared" ca="1" si="433"/>
        <v/>
      </c>
      <c r="G2446" s="1">
        <f t="shared" ca="1" si="434"/>
        <v>0</v>
      </c>
      <c r="H2446" s="1">
        <f ca="1">IF(AND(G2445&gt;0,G2446&gt;G2445,NOT(ISERROR(MATCH(G2445,D:D,0)))),H2445+1,H2445)</f>
        <v>0</v>
      </c>
      <c r="I2446" s="1">
        <f t="shared" ca="1" si="435"/>
        <v>0</v>
      </c>
      <c r="J2446" s="7" t="str">
        <f t="shared" ca="1" si="436"/>
        <v/>
      </c>
      <c r="K2446" s="1" t="str">
        <f ca="1">IF(J2446="Linea_para_MAIL_creada_por_LuXML",IF(ISERROR(MATCH(INDIRECT(ADDRESS(ROW()-G2446,7)),D:D,0)),J2446,INDIRECT(ADDRESS(MATCH(INDIRECT(ADDRESS(ROW()-G2446,7)),D:D,0),1))),J2446)</f>
        <v/>
      </c>
      <c r="L2446" s="7">
        <f t="shared" ca="1" si="437"/>
        <v>0</v>
      </c>
      <c r="M2446" s="7" t="str">
        <f t="shared" ca="1" si="438"/>
        <v/>
      </c>
      <c r="N2446" s="7">
        <f t="shared" ca="1" si="439"/>
        <v>0</v>
      </c>
      <c r="O2446" s="9" t="str">
        <f ca="1">IF(N2446&gt;-1,INDIRECT(ADDRESS(ROW(),13)),IF(N2446&lt;N2445,CONCATENATE("&lt;page-count count=",CHAR(34),1+LARGE(N:N,1)-LARGE(N:N,2),CHAR(34),"/&gt;"),INDIRECT(ADDRESS(ROW()-1,13))))</f>
        <v/>
      </c>
      <c r="P2446" s="1">
        <f>IF(ROW()&lt;$S$4+2,IF('XML a procesar'!A2445="",P2445,IF(MID('XML a procesar'!A2445,1,1)="&lt;",P2445,P2445+1)),P2445)</f>
        <v>1</v>
      </c>
    </row>
    <row r="2447" spans="1:16" x14ac:dyDescent="0.25">
      <c r="A2447" s="1" t="str">
        <f>IF('XML a procesar'!A2446&gt;0,'XML a procesar'!A2446,"")</f>
        <v/>
      </c>
      <c r="B2447" s="7">
        <f t="shared" si="429"/>
        <v>0</v>
      </c>
      <c r="C2447" s="1">
        <f t="shared" si="430"/>
        <v>0</v>
      </c>
      <c r="D2447" s="1">
        <f t="shared" si="431"/>
        <v>0</v>
      </c>
      <c r="E2447" s="1">
        <f t="shared" si="432"/>
        <v>0</v>
      </c>
      <c r="F2447" s="1" t="str">
        <f t="shared" ca="1" si="433"/>
        <v/>
      </c>
      <c r="G2447" s="1">
        <f t="shared" ca="1" si="434"/>
        <v>0</v>
      </c>
      <c r="H2447" s="1">
        <f ca="1">IF(AND(G2446&gt;0,G2447&gt;G2446,NOT(ISERROR(MATCH(G2446,D:D,0)))),H2446+1,H2446)</f>
        <v>0</v>
      </c>
      <c r="I2447" s="1">
        <f t="shared" ca="1" si="435"/>
        <v>0</v>
      </c>
      <c r="J2447" s="7" t="str">
        <f t="shared" ca="1" si="436"/>
        <v/>
      </c>
      <c r="K2447" s="1" t="str">
        <f ca="1">IF(J2447="Linea_para_MAIL_creada_por_LuXML",IF(ISERROR(MATCH(INDIRECT(ADDRESS(ROW()-G2447,7)),D:D,0)),J2447,INDIRECT(ADDRESS(MATCH(INDIRECT(ADDRESS(ROW()-G2447,7)),D:D,0),1))),J2447)</f>
        <v/>
      </c>
      <c r="L2447" s="7">
        <f t="shared" ca="1" si="437"/>
        <v>0</v>
      </c>
      <c r="M2447" s="7" t="str">
        <f t="shared" ca="1" si="438"/>
        <v/>
      </c>
      <c r="N2447" s="7">
        <f t="shared" ca="1" si="439"/>
        <v>0</v>
      </c>
      <c r="O2447" s="9" t="str">
        <f ca="1">IF(N2447&gt;-1,INDIRECT(ADDRESS(ROW(),13)),IF(N2447&lt;N2446,CONCATENATE("&lt;page-count count=",CHAR(34),1+LARGE(N:N,1)-LARGE(N:N,2),CHAR(34),"/&gt;"),INDIRECT(ADDRESS(ROW()-1,13))))</f>
        <v/>
      </c>
      <c r="P2447" s="1">
        <f>IF(ROW()&lt;$S$4+2,IF('XML a procesar'!A2446="",P2446,IF(MID('XML a procesar'!A2446,1,1)="&lt;",P2446,P2446+1)),P2446)</f>
        <v>1</v>
      </c>
    </row>
    <row r="2448" spans="1:16" x14ac:dyDescent="0.25">
      <c r="A2448" s="1" t="str">
        <f>IF('XML a procesar'!A2447&gt;0,'XML a procesar'!A2447,"")</f>
        <v/>
      </c>
      <c r="B2448" s="7">
        <f t="shared" si="429"/>
        <v>0</v>
      </c>
      <c r="C2448" s="1">
        <f t="shared" si="430"/>
        <v>0</v>
      </c>
      <c r="D2448" s="1">
        <f t="shared" si="431"/>
        <v>0</v>
      </c>
      <c r="E2448" s="1">
        <f t="shared" si="432"/>
        <v>0</v>
      </c>
      <c r="F2448" s="1" t="str">
        <f t="shared" ca="1" si="433"/>
        <v/>
      </c>
      <c r="G2448" s="1">
        <f t="shared" ca="1" si="434"/>
        <v>0</v>
      </c>
      <c r="H2448" s="1">
        <f ca="1">IF(AND(G2447&gt;0,G2448&gt;G2447,NOT(ISERROR(MATCH(G2447,D:D,0)))),H2447+1,H2447)</f>
        <v>0</v>
      </c>
      <c r="I2448" s="1">
        <f t="shared" ca="1" si="435"/>
        <v>0</v>
      </c>
      <c r="J2448" s="7" t="str">
        <f t="shared" ca="1" si="436"/>
        <v/>
      </c>
      <c r="K2448" s="1" t="str">
        <f ca="1">IF(J2448="Linea_para_MAIL_creada_por_LuXML",IF(ISERROR(MATCH(INDIRECT(ADDRESS(ROW()-G2448,7)),D:D,0)),J2448,INDIRECT(ADDRESS(MATCH(INDIRECT(ADDRESS(ROW()-G2448,7)),D:D,0),1))),J2448)</f>
        <v/>
      </c>
      <c r="L2448" s="7">
        <f t="shared" ca="1" si="437"/>
        <v>0</v>
      </c>
      <c r="M2448" s="7" t="str">
        <f t="shared" ca="1" si="438"/>
        <v/>
      </c>
      <c r="N2448" s="7">
        <f t="shared" ca="1" si="439"/>
        <v>0</v>
      </c>
      <c r="O2448" s="9" t="str">
        <f ca="1">IF(N2448&gt;-1,INDIRECT(ADDRESS(ROW(),13)),IF(N2448&lt;N2447,CONCATENATE("&lt;page-count count=",CHAR(34),1+LARGE(N:N,1)-LARGE(N:N,2),CHAR(34),"/&gt;"),INDIRECT(ADDRESS(ROW()-1,13))))</f>
        <v/>
      </c>
      <c r="P2448" s="1">
        <f>IF(ROW()&lt;$S$4+2,IF('XML a procesar'!A2447="",P2447,IF(MID('XML a procesar'!A2447,1,1)="&lt;",P2447,P2447+1)),P2447)</f>
        <v>1</v>
      </c>
    </row>
    <row r="2449" spans="1:16" x14ac:dyDescent="0.25">
      <c r="A2449" s="1" t="str">
        <f>IF('XML a procesar'!A2448&gt;0,'XML a procesar'!A2448,"")</f>
        <v/>
      </c>
      <c r="B2449" s="7">
        <f t="shared" si="429"/>
        <v>0</v>
      </c>
      <c r="C2449" s="1">
        <f t="shared" si="430"/>
        <v>0</v>
      </c>
      <c r="D2449" s="1">
        <f t="shared" si="431"/>
        <v>0</v>
      </c>
      <c r="E2449" s="1">
        <f t="shared" si="432"/>
        <v>0</v>
      </c>
      <c r="F2449" s="1" t="str">
        <f t="shared" ca="1" si="433"/>
        <v/>
      </c>
      <c r="G2449" s="1">
        <f t="shared" ca="1" si="434"/>
        <v>0</v>
      </c>
      <c r="H2449" s="1">
        <f ca="1">IF(AND(G2448&gt;0,G2449&gt;G2448,NOT(ISERROR(MATCH(G2448,D:D,0)))),H2448+1,H2448)</f>
        <v>0</v>
      </c>
      <c r="I2449" s="1">
        <f t="shared" ca="1" si="435"/>
        <v>0</v>
      </c>
      <c r="J2449" s="7" t="str">
        <f t="shared" ca="1" si="436"/>
        <v/>
      </c>
      <c r="K2449" s="1" t="str">
        <f ca="1">IF(J2449="Linea_para_MAIL_creada_por_LuXML",IF(ISERROR(MATCH(INDIRECT(ADDRESS(ROW()-G2449,7)),D:D,0)),J2449,INDIRECT(ADDRESS(MATCH(INDIRECT(ADDRESS(ROW()-G2449,7)),D:D,0),1))),J2449)</f>
        <v/>
      </c>
      <c r="L2449" s="7">
        <f t="shared" ca="1" si="437"/>
        <v>0</v>
      </c>
      <c r="M2449" s="7" t="str">
        <f t="shared" ca="1" si="438"/>
        <v/>
      </c>
      <c r="N2449" s="7">
        <f t="shared" ca="1" si="439"/>
        <v>0</v>
      </c>
      <c r="O2449" s="9" t="str">
        <f ca="1">IF(N2449&gt;-1,INDIRECT(ADDRESS(ROW(),13)),IF(N2449&lt;N2448,CONCATENATE("&lt;page-count count=",CHAR(34),1+LARGE(N:N,1)-LARGE(N:N,2),CHAR(34),"/&gt;"),INDIRECT(ADDRESS(ROW()-1,13))))</f>
        <v/>
      </c>
      <c r="P2449" s="1">
        <f>IF(ROW()&lt;$S$4+2,IF('XML a procesar'!A2448="",P2448,IF(MID('XML a procesar'!A2448,1,1)="&lt;",P2448,P2448+1)),P2448)</f>
        <v>1</v>
      </c>
    </row>
    <row r="2450" spans="1:16" x14ac:dyDescent="0.25">
      <c r="A2450" s="1" t="str">
        <f>IF('XML a procesar'!A2449&gt;0,'XML a procesar'!A2449,"")</f>
        <v/>
      </c>
      <c r="B2450" s="7">
        <f t="shared" si="429"/>
        <v>0</v>
      </c>
      <c r="C2450" s="1">
        <f t="shared" si="430"/>
        <v>0</v>
      </c>
      <c r="D2450" s="1">
        <f t="shared" si="431"/>
        <v>0</v>
      </c>
      <c r="E2450" s="1">
        <f t="shared" si="432"/>
        <v>0</v>
      </c>
      <c r="F2450" s="1" t="str">
        <f t="shared" ca="1" si="433"/>
        <v/>
      </c>
      <c r="G2450" s="1">
        <f t="shared" ca="1" si="434"/>
        <v>0</v>
      </c>
      <c r="H2450" s="1">
        <f ca="1">IF(AND(G2449&gt;0,G2450&gt;G2449,NOT(ISERROR(MATCH(G2449,D:D,0)))),H2449+1,H2449)</f>
        <v>0</v>
      </c>
      <c r="I2450" s="1">
        <f t="shared" ca="1" si="435"/>
        <v>0</v>
      </c>
      <c r="J2450" s="7" t="str">
        <f t="shared" ca="1" si="436"/>
        <v/>
      </c>
      <c r="K2450" s="1" t="str">
        <f ca="1">IF(J2450="Linea_para_MAIL_creada_por_LuXML",IF(ISERROR(MATCH(INDIRECT(ADDRESS(ROW()-G2450,7)),D:D,0)),J2450,INDIRECT(ADDRESS(MATCH(INDIRECT(ADDRESS(ROW()-G2450,7)),D:D,0),1))),J2450)</f>
        <v/>
      </c>
      <c r="L2450" s="7">
        <f t="shared" ca="1" si="437"/>
        <v>0</v>
      </c>
      <c r="M2450" s="7" t="str">
        <f t="shared" ca="1" si="438"/>
        <v/>
      </c>
      <c r="N2450" s="7">
        <f t="shared" ca="1" si="439"/>
        <v>0</v>
      </c>
      <c r="O2450" s="9" t="str">
        <f ca="1">IF(N2450&gt;-1,INDIRECT(ADDRESS(ROW(),13)),IF(N2450&lt;N2449,CONCATENATE("&lt;page-count count=",CHAR(34),1+LARGE(N:N,1)-LARGE(N:N,2),CHAR(34),"/&gt;"),INDIRECT(ADDRESS(ROW()-1,13))))</f>
        <v/>
      </c>
      <c r="P2450" s="1">
        <f>IF(ROW()&lt;$S$4+2,IF('XML a procesar'!A2449="",P2449,IF(MID('XML a procesar'!A2449,1,1)="&lt;",P2449,P2449+1)),P2449)</f>
        <v>1</v>
      </c>
    </row>
    <row r="2451" spans="1:16" x14ac:dyDescent="0.25">
      <c r="A2451" s="1" t="str">
        <f>IF('XML a procesar'!A2450&gt;0,'XML a procesar'!A2450,"")</f>
        <v/>
      </c>
      <c r="B2451" s="7">
        <f t="shared" si="429"/>
        <v>0</v>
      </c>
      <c r="C2451" s="1">
        <f t="shared" si="430"/>
        <v>0</v>
      </c>
      <c r="D2451" s="1">
        <f t="shared" si="431"/>
        <v>0</v>
      </c>
      <c r="E2451" s="1">
        <f t="shared" si="432"/>
        <v>0</v>
      </c>
      <c r="F2451" s="1" t="str">
        <f t="shared" ca="1" si="433"/>
        <v/>
      </c>
      <c r="G2451" s="1">
        <f t="shared" ca="1" si="434"/>
        <v>0</v>
      </c>
      <c r="H2451" s="1">
        <f ca="1">IF(AND(G2450&gt;0,G2451&gt;G2450,NOT(ISERROR(MATCH(G2450,D:D,0)))),H2450+1,H2450)</f>
        <v>0</v>
      </c>
      <c r="I2451" s="1">
        <f t="shared" ca="1" si="435"/>
        <v>0</v>
      </c>
      <c r="J2451" s="7" t="str">
        <f t="shared" ca="1" si="436"/>
        <v/>
      </c>
      <c r="K2451" s="1" t="str">
        <f ca="1">IF(J2451="Linea_para_MAIL_creada_por_LuXML",IF(ISERROR(MATCH(INDIRECT(ADDRESS(ROW()-G2451,7)),D:D,0)),J2451,INDIRECT(ADDRESS(MATCH(INDIRECT(ADDRESS(ROW()-G2451,7)),D:D,0),1))),J2451)</f>
        <v/>
      </c>
      <c r="L2451" s="7">
        <f t="shared" ca="1" si="437"/>
        <v>0</v>
      </c>
      <c r="M2451" s="7" t="str">
        <f t="shared" ca="1" si="438"/>
        <v/>
      </c>
      <c r="N2451" s="7">
        <f t="shared" ca="1" si="439"/>
        <v>0</v>
      </c>
      <c r="O2451" s="9" t="str">
        <f ca="1">IF(N2451&gt;-1,INDIRECT(ADDRESS(ROW(),13)),IF(N2451&lt;N2450,CONCATENATE("&lt;page-count count=",CHAR(34),1+LARGE(N:N,1)-LARGE(N:N,2),CHAR(34),"/&gt;"),INDIRECT(ADDRESS(ROW()-1,13))))</f>
        <v/>
      </c>
      <c r="P2451" s="1">
        <f>IF(ROW()&lt;$S$4+2,IF('XML a procesar'!A2450="",P2450,IF(MID('XML a procesar'!A2450,1,1)="&lt;",P2450,P2450+1)),P2450)</f>
        <v>1</v>
      </c>
    </row>
    <row r="2452" spans="1:16" x14ac:dyDescent="0.25">
      <c r="A2452" s="1" t="str">
        <f>IF('XML a procesar'!A2451&gt;0,'XML a procesar'!A2451,"")</f>
        <v/>
      </c>
      <c r="B2452" s="7">
        <f t="shared" si="429"/>
        <v>0</v>
      </c>
      <c r="C2452" s="1">
        <f t="shared" si="430"/>
        <v>0</v>
      </c>
      <c r="D2452" s="1">
        <f t="shared" si="431"/>
        <v>0</v>
      </c>
      <c r="E2452" s="1">
        <f t="shared" si="432"/>
        <v>0</v>
      </c>
      <c r="F2452" s="1" t="str">
        <f t="shared" ca="1" si="433"/>
        <v/>
      </c>
      <c r="G2452" s="1">
        <f t="shared" ca="1" si="434"/>
        <v>0</v>
      </c>
      <c r="H2452" s="1">
        <f ca="1">IF(AND(G2451&gt;0,G2452&gt;G2451,NOT(ISERROR(MATCH(G2451,D:D,0)))),H2451+1,H2451)</f>
        <v>0</v>
      </c>
      <c r="I2452" s="1">
        <f t="shared" ca="1" si="435"/>
        <v>0</v>
      </c>
      <c r="J2452" s="7" t="str">
        <f t="shared" ca="1" si="436"/>
        <v/>
      </c>
      <c r="K2452" s="1" t="str">
        <f ca="1">IF(J2452="Linea_para_MAIL_creada_por_LuXML",IF(ISERROR(MATCH(INDIRECT(ADDRESS(ROW()-G2452,7)),D:D,0)),J2452,INDIRECT(ADDRESS(MATCH(INDIRECT(ADDRESS(ROW()-G2452,7)),D:D,0),1))),J2452)</f>
        <v/>
      </c>
      <c r="L2452" s="7">
        <f t="shared" ca="1" si="437"/>
        <v>0</v>
      </c>
      <c r="M2452" s="7" t="str">
        <f t="shared" ca="1" si="438"/>
        <v/>
      </c>
      <c r="N2452" s="7">
        <f t="shared" ca="1" si="439"/>
        <v>0</v>
      </c>
      <c r="O2452" s="9" t="str">
        <f ca="1">IF(N2452&gt;-1,INDIRECT(ADDRESS(ROW(),13)),IF(N2452&lt;N2451,CONCATENATE("&lt;page-count count=",CHAR(34),1+LARGE(N:N,1)-LARGE(N:N,2),CHAR(34),"/&gt;"),INDIRECT(ADDRESS(ROW()-1,13))))</f>
        <v/>
      </c>
      <c r="P2452" s="1">
        <f>IF(ROW()&lt;$S$4+2,IF('XML a procesar'!A2451="",P2451,IF(MID('XML a procesar'!A2451,1,1)="&lt;",P2451,P2451+1)),P2451)</f>
        <v>1</v>
      </c>
    </row>
    <row r="2453" spans="1:16" x14ac:dyDescent="0.25">
      <c r="A2453" s="1" t="str">
        <f>IF('XML a procesar'!A2452&gt;0,'XML a procesar'!A2452,"")</f>
        <v/>
      </c>
      <c r="B2453" s="7">
        <f t="shared" si="429"/>
        <v>0</v>
      </c>
      <c r="C2453" s="1">
        <f t="shared" si="430"/>
        <v>0</v>
      </c>
      <c r="D2453" s="1">
        <f t="shared" si="431"/>
        <v>0</v>
      </c>
      <c r="E2453" s="1">
        <f t="shared" si="432"/>
        <v>0</v>
      </c>
      <c r="F2453" s="1" t="str">
        <f t="shared" ca="1" si="433"/>
        <v/>
      </c>
      <c r="G2453" s="1">
        <f t="shared" ca="1" si="434"/>
        <v>0</v>
      </c>
      <c r="H2453" s="1">
        <f ca="1">IF(AND(G2452&gt;0,G2453&gt;G2452,NOT(ISERROR(MATCH(G2452,D:D,0)))),H2452+1,H2452)</f>
        <v>0</v>
      </c>
      <c r="I2453" s="1">
        <f t="shared" ca="1" si="435"/>
        <v>0</v>
      </c>
      <c r="J2453" s="7" t="str">
        <f t="shared" ca="1" si="436"/>
        <v/>
      </c>
      <c r="K2453" s="1" t="str">
        <f ca="1">IF(J2453="Linea_para_MAIL_creada_por_LuXML",IF(ISERROR(MATCH(INDIRECT(ADDRESS(ROW()-G2453,7)),D:D,0)),J2453,INDIRECT(ADDRESS(MATCH(INDIRECT(ADDRESS(ROW()-G2453,7)),D:D,0),1))),J2453)</f>
        <v/>
      </c>
      <c r="L2453" s="7">
        <f t="shared" ca="1" si="437"/>
        <v>0</v>
      </c>
      <c r="M2453" s="7" t="str">
        <f t="shared" ca="1" si="438"/>
        <v/>
      </c>
      <c r="N2453" s="7">
        <f t="shared" ca="1" si="439"/>
        <v>0</v>
      </c>
      <c r="O2453" s="9" t="str">
        <f ca="1">IF(N2453&gt;-1,INDIRECT(ADDRESS(ROW(),13)),IF(N2453&lt;N2452,CONCATENATE("&lt;page-count count=",CHAR(34),1+LARGE(N:N,1)-LARGE(N:N,2),CHAR(34),"/&gt;"),INDIRECT(ADDRESS(ROW()-1,13))))</f>
        <v/>
      </c>
      <c r="P2453" s="1">
        <f>IF(ROW()&lt;$S$4+2,IF('XML a procesar'!A2452="",P2452,IF(MID('XML a procesar'!A2452,1,1)="&lt;",P2452,P2452+1)),P2452)</f>
        <v>1</v>
      </c>
    </row>
    <row r="2454" spans="1:16" x14ac:dyDescent="0.25">
      <c r="A2454" s="1" t="str">
        <f>IF('XML a procesar'!A2453&gt;0,'XML a procesar'!A2453,"")</f>
        <v/>
      </c>
      <c r="B2454" s="7">
        <f t="shared" si="429"/>
        <v>0</v>
      </c>
      <c r="C2454" s="1">
        <f t="shared" si="430"/>
        <v>0</v>
      </c>
      <c r="D2454" s="1">
        <f t="shared" si="431"/>
        <v>0</v>
      </c>
      <c r="E2454" s="1">
        <f t="shared" si="432"/>
        <v>0</v>
      </c>
      <c r="F2454" s="1" t="str">
        <f t="shared" ca="1" si="433"/>
        <v/>
      </c>
      <c r="G2454" s="1">
        <f t="shared" ca="1" si="434"/>
        <v>0</v>
      </c>
      <c r="H2454" s="1">
        <f ca="1">IF(AND(G2453&gt;0,G2454&gt;G2453,NOT(ISERROR(MATCH(G2453,D:D,0)))),H2453+1,H2453)</f>
        <v>0</v>
      </c>
      <c r="I2454" s="1">
        <f t="shared" ca="1" si="435"/>
        <v>0</v>
      </c>
      <c r="J2454" s="7" t="str">
        <f t="shared" ca="1" si="436"/>
        <v/>
      </c>
      <c r="K2454" s="1" t="str">
        <f ca="1">IF(J2454="Linea_para_MAIL_creada_por_LuXML",IF(ISERROR(MATCH(INDIRECT(ADDRESS(ROW()-G2454,7)),D:D,0)),J2454,INDIRECT(ADDRESS(MATCH(INDIRECT(ADDRESS(ROW()-G2454,7)),D:D,0),1))),J2454)</f>
        <v/>
      </c>
      <c r="L2454" s="7">
        <f t="shared" ca="1" si="437"/>
        <v>0</v>
      </c>
      <c r="M2454" s="7" t="str">
        <f t="shared" ca="1" si="438"/>
        <v/>
      </c>
      <c r="N2454" s="7">
        <f t="shared" ca="1" si="439"/>
        <v>0</v>
      </c>
      <c r="O2454" s="9" t="str">
        <f ca="1">IF(N2454&gt;-1,INDIRECT(ADDRESS(ROW(),13)),IF(N2454&lt;N2453,CONCATENATE("&lt;page-count count=",CHAR(34),1+LARGE(N:N,1)-LARGE(N:N,2),CHAR(34),"/&gt;"),INDIRECT(ADDRESS(ROW()-1,13))))</f>
        <v/>
      </c>
      <c r="P2454" s="1">
        <f>IF(ROW()&lt;$S$4+2,IF('XML a procesar'!A2453="",P2453,IF(MID('XML a procesar'!A2453,1,1)="&lt;",P2453,P2453+1)),P2453)</f>
        <v>1</v>
      </c>
    </row>
    <row r="2455" spans="1:16" x14ac:dyDescent="0.25">
      <c r="A2455" s="1" t="str">
        <f>IF('XML a procesar'!A2454&gt;0,'XML a procesar'!A2454,"")</f>
        <v/>
      </c>
      <c r="B2455" s="7">
        <f t="shared" si="429"/>
        <v>0</v>
      </c>
      <c r="C2455" s="1">
        <f t="shared" si="430"/>
        <v>0</v>
      </c>
      <c r="D2455" s="1">
        <f t="shared" si="431"/>
        <v>0</v>
      </c>
      <c r="E2455" s="1">
        <f t="shared" si="432"/>
        <v>0</v>
      </c>
      <c r="F2455" s="1" t="str">
        <f t="shared" ca="1" si="433"/>
        <v/>
      </c>
      <c r="G2455" s="1">
        <f t="shared" ca="1" si="434"/>
        <v>0</v>
      </c>
      <c r="H2455" s="1">
        <f ca="1">IF(AND(G2454&gt;0,G2455&gt;G2454,NOT(ISERROR(MATCH(G2454,D:D,0)))),H2454+1,H2454)</f>
        <v>0</v>
      </c>
      <c r="I2455" s="1">
        <f t="shared" ca="1" si="435"/>
        <v>0</v>
      </c>
      <c r="J2455" s="7" t="str">
        <f t="shared" ca="1" si="436"/>
        <v/>
      </c>
      <c r="K2455" s="1" t="str">
        <f ca="1">IF(J2455="Linea_para_MAIL_creada_por_LuXML",IF(ISERROR(MATCH(INDIRECT(ADDRESS(ROW()-G2455,7)),D:D,0)),J2455,INDIRECT(ADDRESS(MATCH(INDIRECT(ADDRESS(ROW()-G2455,7)),D:D,0),1))),J2455)</f>
        <v/>
      </c>
      <c r="L2455" s="7">
        <f t="shared" ca="1" si="437"/>
        <v>0</v>
      </c>
      <c r="M2455" s="7" t="str">
        <f t="shared" ca="1" si="438"/>
        <v/>
      </c>
      <c r="N2455" s="7">
        <f t="shared" ca="1" si="439"/>
        <v>0</v>
      </c>
      <c r="O2455" s="9" t="str">
        <f ca="1">IF(N2455&gt;-1,INDIRECT(ADDRESS(ROW(),13)),IF(N2455&lt;N2454,CONCATENATE("&lt;page-count count=",CHAR(34),1+LARGE(N:N,1)-LARGE(N:N,2),CHAR(34),"/&gt;"),INDIRECT(ADDRESS(ROW()-1,13))))</f>
        <v/>
      </c>
      <c r="P2455" s="1">
        <f>IF(ROW()&lt;$S$4+2,IF('XML a procesar'!A2454="",P2454,IF(MID('XML a procesar'!A2454,1,1)="&lt;",P2454,P2454+1)),P2454)</f>
        <v>1</v>
      </c>
    </row>
    <row r="2456" spans="1:16" x14ac:dyDescent="0.25">
      <c r="A2456" s="1" t="str">
        <f>IF('XML a procesar'!A2455&gt;0,'XML a procesar'!A2455,"")</f>
        <v/>
      </c>
      <c r="B2456" s="7">
        <f t="shared" si="429"/>
        <v>0</v>
      </c>
      <c r="C2456" s="1">
        <f t="shared" si="430"/>
        <v>0</v>
      </c>
      <c r="D2456" s="1">
        <f t="shared" si="431"/>
        <v>0</v>
      </c>
      <c r="E2456" s="1">
        <f t="shared" si="432"/>
        <v>0</v>
      </c>
      <c r="F2456" s="1" t="str">
        <f t="shared" ca="1" si="433"/>
        <v/>
      </c>
      <c r="G2456" s="1">
        <f t="shared" ca="1" si="434"/>
        <v>0</v>
      </c>
      <c r="H2456" s="1">
        <f ca="1">IF(AND(G2455&gt;0,G2456&gt;G2455,NOT(ISERROR(MATCH(G2455,D:D,0)))),H2455+1,H2455)</f>
        <v>0</v>
      </c>
      <c r="I2456" s="1">
        <f t="shared" ca="1" si="435"/>
        <v>0</v>
      </c>
      <c r="J2456" s="7" t="str">
        <f t="shared" ca="1" si="436"/>
        <v/>
      </c>
      <c r="K2456" s="1" t="str">
        <f ca="1">IF(J2456="Linea_para_MAIL_creada_por_LuXML",IF(ISERROR(MATCH(INDIRECT(ADDRESS(ROW()-G2456,7)),D:D,0)),J2456,INDIRECT(ADDRESS(MATCH(INDIRECT(ADDRESS(ROW()-G2456,7)),D:D,0),1))),J2456)</f>
        <v/>
      </c>
      <c r="L2456" s="7">
        <f t="shared" ca="1" si="437"/>
        <v>0</v>
      </c>
      <c r="M2456" s="7" t="str">
        <f t="shared" ca="1" si="438"/>
        <v/>
      </c>
      <c r="N2456" s="7">
        <f t="shared" ca="1" si="439"/>
        <v>0</v>
      </c>
      <c r="O2456" s="9" t="str">
        <f ca="1">IF(N2456&gt;-1,INDIRECT(ADDRESS(ROW(),13)),IF(N2456&lt;N2455,CONCATENATE("&lt;page-count count=",CHAR(34),1+LARGE(N:N,1)-LARGE(N:N,2),CHAR(34),"/&gt;"),INDIRECT(ADDRESS(ROW()-1,13))))</f>
        <v/>
      </c>
      <c r="P2456" s="1">
        <f>IF(ROW()&lt;$S$4+2,IF('XML a procesar'!A2455="",P2455,IF(MID('XML a procesar'!A2455,1,1)="&lt;",P2455,P2455+1)),P2455)</f>
        <v>1</v>
      </c>
    </row>
    <row r="2457" spans="1:16" x14ac:dyDescent="0.25">
      <c r="A2457" s="1" t="str">
        <f>IF('XML a procesar'!A2456&gt;0,'XML a procesar'!A2456,"")</f>
        <v/>
      </c>
      <c r="B2457" s="7">
        <f t="shared" si="429"/>
        <v>0</v>
      </c>
      <c r="C2457" s="1">
        <f t="shared" si="430"/>
        <v>0</v>
      </c>
      <c r="D2457" s="1">
        <f t="shared" si="431"/>
        <v>0</v>
      </c>
      <c r="E2457" s="1">
        <f t="shared" si="432"/>
        <v>0</v>
      </c>
      <c r="F2457" s="1" t="str">
        <f t="shared" ca="1" si="433"/>
        <v/>
      </c>
      <c r="G2457" s="1">
        <f t="shared" ca="1" si="434"/>
        <v>0</v>
      </c>
      <c r="H2457" s="1">
        <f ca="1">IF(AND(G2456&gt;0,G2457&gt;G2456,NOT(ISERROR(MATCH(G2456,D:D,0)))),H2456+1,H2456)</f>
        <v>0</v>
      </c>
      <c r="I2457" s="1">
        <f t="shared" ca="1" si="435"/>
        <v>0</v>
      </c>
      <c r="J2457" s="7" t="str">
        <f t="shared" ca="1" si="436"/>
        <v/>
      </c>
      <c r="K2457" s="1" t="str">
        <f ca="1">IF(J2457="Linea_para_MAIL_creada_por_LuXML",IF(ISERROR(MATCH(INDIRECT(ADDRESS(ROW()-G2457,7)),D:D,0)),J2457,INDIRECT(ADDRESS(MATCH(INDIRECT(ADDRESS(ROW()-G2457,7)),D:D,0),1))),J2457)</f>
        <v/>
      </c>
      <c r="L2457" s="7">
        <f t="shared" ca="1" si="437"/>
        <v>0</v>
      </c>
      <c r="M2457" s="7" t="str">
        <f t="shared" ca="1" si="438"/>
        <v/>
      </c>
      <c r="N2457" s="7">
        <f t="shared" ca="1" si="439"/>
        <v>0</v>
      </c>
      <c r="O2457" s="9" t="str">
        <f ca="1">IF(N2457&gt;-1,INDIRECT(ADDRESS(ROW(),13)),IF(N2457&lt;N2456,CONCATENATE("&lt;page-count count=",CHAR(34),1+LARGE(N:N,1)-LARGE(N:N,2),CHAR(34),"/&gt;"),INDIRECT(ADDRESS(ROW()-1,13))))</f>
        <v/>
      </c>
      <c r="P2457" s="1">
        <f>IF(ROW()&lt;$S$4+2,IF('XML a procesar'!A2456="",P2456,IF(MID('XML a procesar'!A2456,1,1)="&lt;",P2456,P2456+1)),P2456)</f>
        <v>1</v>
      </c>
    </row>
    <row r="2458" spans="1:16" x14ac:dyDescent="0.25">
      <c r="A2458" s="1" t="str">
        <f>IF('XML a procesar'!A2457&gt;0,'XML a procesar'!A2457,"")</f>
        <v/>
      </c>
      <c r="B2458" s="7">
        <f t="shared" si="429"/>
        <v>0</v>
      </c>
      <c r="C2458" s="1">
        <f t="shared" si="430"/>
        <v>0</v>
      </c>
      <c r="D2458" s="1">
        <f t="shared" si="431"/>
        <v>0</v>
      </c>
      <c r="E2458" s="1">
        <f t="shared" si="432"/>
        <v>0</v>
      </c>
      <c r="F2458" s="1" t="str">
        <f t="shared" ca="1" si="433"/>
        <v/>
      </c>
      <c r="G2458" s="1">
        <f t="shared" ca="1" si="434"/>
        <v>0</v>
      </c>
      <c r="H2458" s="1">
        <f ca="1">IF(AND(G2457&gt;0,G2458&gt;G2457,NOT(ISERROR(MATCH(G2457,D:D,0)))),H2457+1,H2457)</f>
        <v>0</v>
      </c>
      <c r="I2458" s="1">
        <f t="shared" ca="1" si="435"/>
        <v>0</v>
      </c>
      <c r="J2458" s="7" t="str">
        <f t="shared" ca="1" si="436"/>
        <v/>
      </c>
      <c r="K2458" s="1" t="str">
        <f ca="1">IF(J2458="Linea_para_MAIL_creada_por_LuXML",IF(ISERROR(MATCH(INDIRECT(ADDRESS(ROW()-G2458,7)),D:D,0)),J2458,INDIRECT(ADDRESS(MATCH(INDIRECT(ADDRESS(ROW()-G2458,7)),D:D,0),1))),J2458)</f>
        <v/>
      </c>
      <c r="L2458" s="7">
        <f t="shared" ca="1" si="437"/>
        <v>0</v>
      </c>
      <c r="M2458" s="7" t="str">
        <f t="shared" ca="1" si="438"/>
        <v/>
      </c>
      <c r="N2458" s="7">
        <f t="shared" ca="1" si="439"/>
        <v>0</v>
      </c>
      <c r="O2458" s="9" t="str">
        <f ca="1">IF(N2458&gt;-1,INDIRECT(ADDRESS(ROW(),13)),IF(N2458&lt;N2457,CONCATENATE("&lt;page-count count=",CHAR(34),1+LARGE(N:N,1)-LARGE(N:N,2),CHAR(34),"/&gt;"),INDIRECT(ADDRESS(ROW()-1,13))))</f>
        <v/>
      </c>
      <c r="P2458" s="1">
        <f>IF(ROW()&lt;$S$4+2,IF('XML a procesar'!A2457="",P2457,IF(MID('XML a procesar'!A2457,1,1)="&lt;",P2457,P2457+1)),P2457)</f>
        <v>1</v>
      </c>
    </row>
    <row r="2459" spans="1:16" x14ac:dyDescent="0.25">
      <c r="A2459" s="1" t="str">
        <f>IF('XML a procesar'!A2458&gt;0,'XML a procesar'!A2458,"")</f>
        <v/>
      </c>
      <c r="B2459" s="7">
        <f t="shared" si="429"/>
        <v>0</v>
      </c>
      <c r="C2459" s="1">
        <f t="shared" si="430"/>
        <v>0</v>
      </c>
      <c r="D2459" s="1">
        <f t="shared" si="431"/>
        <v>0</v>
      </c>
      <c r="E2459" s="1">
        <f t="shared" si="432"/>
        <v>0</v>
      </c>
      <c r="F2459" s="1" t="str">
        <f t="shared" ca="1" si="433"/>
        <v/>
      </c>
      <c r="G2459" s="1">
        <f t="shared" ca="1" si="434"/>
        <v>0</v>
      </c>
      <c r="H2459" s="1">
        <f ca="1">IF(AND(G2458&gt;0,G2459&gt;G2458,NOT(ISERROR(MATCH(G2458,D:D,0)))),H2458+1,H2458)</f>
        <v>0</v>
      </c>
      <c r="I2459" s="1">
        <f t="shared" ca="1" si="435"/>
        <v>0</v>
      </c>
      <c r="J2459" s="7" t="str">
        <f t="shared" ca="1" si="436"/>
        <v/>
      </c>
      <c r="K2459" s="1" t="str">
        <f ca="1">IF(J2459="Linea_para_MAIL_creada_por_LuXML",IF(ISERROR(MATCH(INDIRECT(ADDRESS(ROW()-G2459,7)),D:D,0)),J2459,INDIRECT(ADDRESS(MATCH(INDIRECT(ADDRESS(ROW()-G2459,7)),D:D,0),1))),J2459)</f>
        <v/>
      </c>
      <c r="L2459" s="7">
        <f t="shared" ca="1" si="437"/>
        <v>0</v>
      </c>
      <c r="M2459" s="7" t="str">
        <f t="shared" ca="1" si="438"/>
        <v/>
      </c>
      <c r="N2459" s="7">
        <f t="shared" ca="1" si="439"/>
        <v>0</v>
      </c>
      <c r="O2459" s="9" t="str">
        <f ca="1">IF(N2459&gt;-1,INDIRECT(ADDRESS(ROW(),13)),IF(N2459&lt;N2458,CONCATENATE("&lt;page-count count=",CHAR(34),1+LARGE(N:N,1)-LARGE(N:N,2),CHAR(34),"/&gt;"),INDIRECT(ADDRESS(ROW()-1,13))))</f>
        <v/>
      </c>
      <c r="P2459" s="1">
        <f>IF(ROW()&lt;$S$4+2,IF('XML a procesar'!A2458="",P2458,IF(MID('XML a procesar'!A2458,1,1)="&lt;",P2458,P2458+1)),P2458)</f>
        <v>1</v>
      </c>
    </row>
    <row r="2460" spans="1:16" x14ac:dyDescent="0.25">
      <c r="A2460" s="1" t="str">
        <f>IF('XML a procesar'!A2459&gt;0,'XML a procesar'!A2459,"")</f>
        <v/>
      </c>
      <c r="B2460" s="7">
        <f t="shared" si="429"/>
        <v>0</v>
      </c>
      <c r="C2460" s="1">
        <f t="shared" si="430"/>
        <v>0</v>
      </c>
      <c r="D2460" s="1">
        <f t="shared" si="431"/>
        <v>0</v>
      </c>
      <c r="E2460" s="1">
        <f t="shared" si="432"/>
        <v>0</v>
      </c>
      <c r="F2460" s="1" t="str">
        <f t="shared" ca="1" si="433"/>
        <v/>
      </c>
      <c r="G2460" s="1">
        <f t="shared" ca="1" si="434"/>
        <v>0</v>
      </c>
      <c r="H2460" s="1">
        <f ca="1">IF(AND(G2459&gt;0,G2460&gt;G2459,NOT(ISERROR(MATCH(G2459,D:D,0)))),H2459+1,H2459)</f>
        <v>0</v>
      </c>
      <c r="I2460" s="1">
        <f t="shared" ca="1" si="435"/>
        <v>0</v>
      </c>
      <c r="J2460" s="7" t="str">
        <f t="shared" ca="1" si="436"/>
        <v/>
      </c>
      <c r="K2460" s="1" t="str">
        <f ca="1">IF(J2460="Linea_para_MAIL_creada_por_LuXML",IF(ISERROR(MATCH(INDIRECT(ADDRESS(ROW()-G2460,7)),D:D,0)),J2460,INDIRECT(ADDRESS(MATCH(INDIRECT(ADDRESS(ROW()-G2460,7)),D:D,0),1))),J2460)</f>
        <v/>
      </c>
      <c r="L2460" s="7">
        <f t="shared" ca="1" si="437"/>
        <v>0</v>
      </c>
      <c r="M2460" s="7" t="str">
        <f t="shared" ca="1" si="438"/>
        <v/>
      </c>
      <c r="N2460" s="7">
        <f t="shared" ca="1" si="439"/>
        <v>0</v>
      </c>
      <c r="O2460" s="9" t="str">
        <f ca="1">IF(N2460&gt;-1,INDIRECT(ADDRESS(ROW(),13)),IF(N2460&lt;N2459,CONCATENATE("&lt;page-count count=",CHAR(34),1+LARGE(N:N,1)-LARGE(N:N,2),CHAR(34),"/&gt;"),INDIRECT(ADDRESS(ROW()-1,13))))</f>
        <v/>
      </c>
      <c r="P2460" s="1">
        <f>IF(ROW()&lt;$S$4+2,IF('XML a procesar'!A2459="",P2459,IF(MID('XML a procesar'!A2459,1,1)="&lt;",P2459,P2459+1)),P2459)</f>
        <v>1</v>
      </c>
    </row>
    <row r="2461" spans="1:16" x14ac:dyDescent="0.25">
      <c r="A2461" s="1" t="str">
        <f>IF('XML a procesar'!A2460&gt;0,'XML a procesar'!A2460,"")</f>
        <v/>
      </c>
      <c r="B2461" s="7">
        <f t="shared" si="429"/>
        <v>0</v>
      </c>
      <c r="C2461" s="1">
        <f t="shared" si="430"/>
        <v>0</v>
      </c>
      <c r="D2461" s="1">
        <f t="shared" si="431"/>
        <v>0</v>
      </c>
      <c r="E2461" s="1">
        <f t="shared" si="432"/>
        <v>0</v>
      </c>
      <c r="F2461" s="1" t="str">
        <f t="shared" ca="1" si="433"/>
        <v/>
      </c>
      <c r="G2461" s="1">
        <f t="shared" ca="1" si="434"/>
        <v>0</v>
      </c>
      <c r="H2461" s="1">
        <f ca="1">IF(AND(G2460&gt;0,G2461&gt;G2460,NOT(ISERROR(MATCH(G2460,D:D,0)))),H2460+1,H2460)</f>
        <v>0</v>
      </c>
      <c r="I2461" s="1">
        <f t="shared" ca="1" si="435"/>
        <v>0</v>
      </c>
      <c r="J2461" s="7" t="str">
        <f t="shared" ca="1" si="436"/>
        <v/>
      </c>
      <c r="K2461" s="1" t="str">
        <f ca="1">IF(J2461="Linea_para_MAIL_creada_por_LuXML",IF(ISERROR(MATCH(INDIRECT(ADDRESS(ROW()-G2461,7)),D:D,0)),J2461,INDIRECT(ADDRESS(MATCH(INDIRECT(ADDRESS(ROW()-G2461,7)),D:D,0),1))),J2461)</f>
        <v/>
      </c>
      <c r="L2461" s="7">
        <f t="shared" ca="1" si="437"/>
        <v>0</v>
      </c>
      <c r="M2461" s="7" t="str">
        <f t="shared" ca="1" si="438"/>
        <v/>
      </c>
      <c r="N2461" s="7">
        <f t="shared" ca="1" si="439"/>
        <v>0</v>
      </c>
      <c r="O2461" s="9" t="str">
        <f ca="1">IF(N2461&gt;-1,INDIRECT(ADDRESS(ROW(),13)),IF(N2461&lt;N2460,CONCATENATE("&lt;page-count count=",CHAR(34),1+LARGE(N:N,1)-LARGE(N:N,2),CHAR(34),"/&gt;"),INDIRECT(ADDRESS(ROW()-1,13))))</f>
        <v/>
      </c>
      <c r="P2461" s="1">
        <f>IF(ROW()&lt;$S$4+2,IF('XML a procesar'!A2460="",P2460,IF(MID('XML a procesar'!A2460,1,1)="&lt;",P2460,P2460+1)),P2460)</f>
        <v>1</v>
      </c>
    </row>
    <row r="2462" spans="1:16" x14ac:dyDescent="0.25">
      <c r="A2462" s="1" t="str">
        <f>IF('XML a procesar'!A2461&gt;0,'XML a procesar'!A2461,"")</f>
        <v/>
      </c>
      <c r="B2462" s="7">
        <f t="shared" si="429"/>
        <v>0</v>
      </c>
      <c r="C2462" s="1">
        <f t="shared" si="430"/>
        <v>0</v>
      </c>
      <c r="D2462" s="1">
        <f t="shared" si="431"/>
        <v>0</v>
      </c>
      <c r="E2462" s="1">
        <f t="shared" si="432"/>
        <v>0</v>
      </c>
      <c r="F2462" s="1" t="str">
        <f t="shared" ca="1" si="433"/>
        <v/>
      </c>
      <c r="G2462" s="1">
        <f t="shared" ca="1" si="434"/>
        <v>0</v>
      </c>
      <c r="H2462" s="1">
        <f ca="1">IF(AND(G2461&gt;0,G2462&gt;G2461,NOT(ISERROR(MATCH(G2461,D:D,0)))),H2461+1,H2461)</f>
        <v>0</v>
      </c>
      <c r="I2462" s="1">
        <f t="shared" ca="1" si="435"/>
        <v>0</v>
      </c>
      <c r="J2462" s="7" t="str">
        <f t="shared" ca="1" si="436"/>
        <v/>
      </c>
      <c r="K2462" s="1" t="str">
        <f ca="1">IF(J2462="Linea_para_MAIL_creada_por_LuXML",IF(ISERROR(MATCH(INDIRECT(ADDRESS(ROW()-G2462,7)),D:D,0)),J2462,INDIRECT(ADDRESS(MATCH(INDIRECT(ADDRESS(ROW()-G2462,7)),D:D,0),1))),J2462)</f>
        <v/>
      </c>
      <c r="L2462" s="7">
        <f t="shared" ca="1" si="437"/>
        <v>0</v>
      </c>
      <c r="M2462" s="7" t="str">
        <f t="shared" ca="1" si="438"/>
        <v/>
      </c>
      <c r="N2462" s="7">
        <f t="shared" ca="1" si="439"/>
        <v>0</v>
      </c>
      <c r="O2462" s="9" t="str">
        <f ca="1">IF(N2462&gt;-1,INDIRECT(ADDRESS(ROW(),13)),IF(N2462&lt;N2461,CONCATENATE("&lt;page-count count=",CHAR(34),1+LARGE(N:N,1)-LARGE(N:N,2),CHAR(34),"/&gt;"),INDIRECT(ADDRESS(ROW()-1,13))))</f>
        <v/>
      </c>
      <c r="P2462" s="1">
        <f>IF(ROW()&lt;$S$4+2,IF('XML a procesar'!A2461="",P2461,IF(MID('XML a procesar'!A2461,1,1)="&lt;",P2461,P2461+1)),P2461)</f>
        <v>1</v>
      </c>
    </row>
    <row r="2463" spans="1:16" x14ac:dyDescent="0.25">
      <c r="A2463" s="1" t="str">
        <f>IF('XML a procesar'!A2462&gt;0,'XML a procesar'!A2462,"")</f>
        <v/>
      </c>
      <c r="B2463" s="7">
        <f t="shared" si="429"/>
        <v>0</v>
      </c>
      <c r="C2463" s="1">
        <f t="shared" si="430"/>
        <v>0</v>
      </c>
      <c r="D2463" s="1">
        <f t="shared" si="431"/>
        <v>0</v>
      </c>
      <c r="E2463" s="1">
        <f t="shared" si="432"/>
        <v>0</v>
      </c>
      <c r="F2463" s="1" t="str">
        <f t="shared" ca="1" si="433"/>
        <v/>
      </c>
      <c r="G2463" s="1">
        <f t="shared" ca="1" si="434"/>
        <v>0</v>
      </c>
      <c r="H2463" s="1">
        <f ca="1">IF(AND(G2462&gt;0,G2463&gt;G2462,NOT(ISERROR(MATCH(G2462,D:D,0)))),H2462+1,H2462)</f>
        <v>0</v>
      </c>
      <c r="I2463" s="1">
        <f t="shared" ca="1" si="435"/>
        <v>0</v>
      </c>
      <c r="J2463" s="7" t="str">
        <f t="shared" ca="1" si="436"/>
        <v/>
      </c>
      <c r="K2463" s="1" t="str">
        <f ca="1">IF(J2463="Linea_para_MAIL_creada_por_LuXML",IF(ISERROR(MATCH(INDIRECT(ADDRESS(ROW()-G2463,7)),D:D,0)),J2463,INDIRECT(ADDRESS(MATCH(INDIRECT(ADDRESS(ROW()-G2463,7)),D:D,0),1))),J2463)</f>
        <v/>
      </c>
      <c r="L2463" s="7">
        <f t="shared" ca="1" si="437"/>
        <v>0</v>
      </c>
      <c r="M2463" s="7" t="str">
        <f t="shared" ca="1" si="438"/>
        <v/>
      </c>
      <c r="N2463" s="7">
        <f t="shared" ca="1" si="439"/>
        <v>0</v>
      </c>
      <c r="O2463" s="9" t="str">
        <f ca="1">IF(N2463&gt;-1,INDIRECT(ADDRESS(ROW(),13)),IF(N2463&lt;N2462,CONCATENATE("&lt;page-count count=",CHAR(34),1+LARGE(N:N,1)-LARGE(N:N,2),CHAR(34),"/&gt;"),INDIRECT(ADDRESS(ROW()-1,13))))</f>
        <v/>
      </c>
      <c r="P2463" s="1">
        <f>IF(ROW()&lt;$S$4+2,IF('XML a procesar'!A2462="",P2462,IF(MID('XML a procesar'!A2462,1,1)="&lt;",P2462,P2462+1)),P2462)</f>
        <v>1</v>
      </c>
    </row>
    <row r="2464" spans="1:16" x14ac:dyDescent="0.25">
      <c r="A2464" s="1" t="str">
        <f>IF('XML a procesar'!A2463&gt;0,'XML a procesar'!A2463,"")</f>
        <v/>
      </c>
      <c r="B2464" s="7">
        <f t="shared" si="429"/>
        <v>0</v>
      </c>
      <c r="C2464" s="1">
        <f t="shared" si="430"/>
        <v>0</v>
      </c>
      <c r="D2464" s="1">
        <f t="shared" si="431"/>
        <v>0</v>
      </c>
      <c r="E2464" s="1">
        <f t="shared" si="432"/>
        <v>0</v>
      </c>
      <c r="F2464" s="1" t="str">
        <f t="shared" ca="1" si="433"/>
        <v/>
      </c>
      <c r="G2464" s="1">
        <f t="shared" ca="1" si="434"/>
        <v>0</v>
      </c>
      <c r="H2464" s="1">
        <f ca="1">IF(AND(G2463&gt;0,G2464&gt;G2463,NOT(ISERROR(MATCH(G2463,D:D,0)))),H2463+1,H2463)</f>
        <v>0</v>
      </c>
      <c r="I2464" s="1">
        <f t="shared" ca="1" si="435"/>
        <v>0</v>
      </c>
      <c r="J2464" s="7" t="str">
        <f t="shared" ca="1" si="436"/>
        <v/>
      </c>
      <c r="K2464" s="1" t="str">
        <f ca="1">IF(J2464="Linea_para_MAIL_creada_por_LuXML",IF(ISERROR(MATCH(INDIRECT(ADDRESS(ROW()-G2464,7)),D:D,0)),J2464,INDIRECT(ADDRESS(MATCH(INDIRECT(ADDRESS(ROW()-G2464,7)),D:D,0),1))),J2464)</f>
        <v/>
      </c>
      <c r="L2464" s="7">
        <f t="shared" ca="1" si="437"/>
        <v>0</v>
      </c>
      <c r="M2464" s="7" t="str">
        <f t="shared" ca="1" si="438"/>
        <v/>
      </c>
      <c r="N2464" s="7">
        <f t="shared" ca="1" si="439"/>
        <v>0</v>
      </c>
      <c r="O2464" s="9" t="str">
        <f ca="1">IF(N2464&gt;-1,INDIRECT(ADDRESS(ROW(),13)),IF(N2464&lt;N2463,CONCATENATE("&lt;page-count count=",CHAR(34),1+LARGE(N:N,1)-LARGE(N:N,2),CHAR(34),"/&gt;"),INDIRECT(ADDRESS(ROW()-1,13))))</f>
        <v/>
      </c>
      <c r="P2464" s="1">
        <f>IF(ROW()&lt;$S$4+2,IF('XML a procesar'!A2463="",P2463,IF(MID('XML a procesar'!A2463,1,1)="&lt;",P2463,P2463+1)),P2463)</f>
        <v>1</v>
      </c>
    </row>
    <row r="2465" spans="1:16" x14ac:dyDescent="0.25">
      <c r="A2465" s="1" t="str">
        <f>IF('XML a procesar'!A2464&gt;0,'XML a procesar'!A2464,"")</f>
        <v/>
      </c>
      <c r="B2465" s="7">
        <f t="shared" si="429"/>
        <v>0</v>
      </c>
      <c r="C2465" s="1">
        <f t="shared" si="430"/>
        <v>0</v>
      </c>
      <c r="D2465" s="1">
        <f t="shared" si="431"/>
        <v>0</v>
      </c>
      <c r="E2465" s="1">
        <f t="shared" si="432"/>
        <v>0</v>
      </c>
      <c r="F2465" s="1" t="str">
        <f t="shared" ca="1" si="433"/>
        <v/>
      </c>
      <c r="G2465" s="1">
        <f t="shared" ca="1" si="434"/>
        <v>0</v>
      </c>
      <c r="H2465" s="1">
        <f ca="1">IF(AND(G2464&gt;0,G2465&gt;G2464,NOT(ISERROR(MATCH(G2464,D:D,0)))),H2464+1,H2464)</f>
        <v>0</v>
      </c>
      <c r="I2465" s="1">
        <f t="shared" ca="1" si="435"/>
        <v>0</v>
      </c>
      <c r="J2465" s="7" t="str">
        <f t="shared" ca="1" si="436"/>
        <v/>
      </c>
      <c r="K2465" s="1" t="str">
        <f ca="1">IF(J2465="Linea_para_MAIL_creada_por_LuXML",IF(ISERROR(MATCH(INDIRECT(ADDRESS(ROW()-G2465,7)),D:D,0)),J2465,INDIRECT(ADDRESS(MATCH(INDIRECT(ADDRESS(ROW()-G2465,7)),D:D,0),1))),J2465)</f>
        <v/>
      </c>
      <c r="L2465" s="7">
        <f t="shared" ca="1" si="437"/>
        <v>0</v>
      </c>
      <c r="M2465" s="7" t="str">
        <f t="shared" ca="1" si="438"/>
        <v/>
      </c>
      <c r="N2465" s="7">
        <f t="shared" ca="1" si="439"/>
        <v>0</v>
      </c>
      <c r="O2465" s="9" t="str">
        <f ca="1">IF(N2465&gt;-1,INDIRECT(ADDRESS(ROW(),13)),IF(N2465&lt;N2464,CONCATENATE("&lt;page-count count=",CHAR(34),1+LARGE(N:N,1)-LARGE(N:N,2),CHAR(34),"/&gt;"),INDIRECT(ADDRESS(ROW()-1,13))))</f>
        <v/>
      </c>
      <c r="P2465" s="1">
        <f>IF(ROW()&lt;$S$4+2,IF('XML a procesar'!A2464="",P2464,IF(MID('XML a procesar'!A2464,1,1)="&lt;",P2464,P2464+1)),P2464)</f>
        <v>1</v>
      </c>
    </row>
    <row r="2466" spans="1:16" x14ac:dyDescent="0.25">
      <c r="A2466" s="1" t="str">
        <f>IF('XML a procesar'!A2465&gt;0,'XML a procesar'!A2465,"")</f>
        <v/>
      </c>
      <c r="B2466" s="7">
        <f t="shared" si="429"/>
        <v>0</v>
      </c>
      <c r="C2466" s="1">
        <f t="shared" si="430"/>
        <v>0</v>
      </c>
      <c r="D2466" s="1">
        <f t="shared" si="431"/>
        <v>0</v>
      </c>
      <c r="E2466" s="1">
        <f t="shared" si="432"/>
        <v>0</v>
      </c>
      <c r="F2466" s="1" t="str">
        <f t="shared" ca="1" si="433"/>
        <v/>
      </c>
      <c r="G2466" s="1">
        <f t="shared" ca="1" si="434"/>
        <v>0</v>
      </c>
      <c r="H2466" s="1">
        <f ca="1">IF(AND(G2465&gt;0,G2466&gt;G2465,NOT(ISERROR(MATCH(G2465,D:D,0)))),H2465+1,H2465)</f>
        <v>0</v>
      </c>
      <c r="I2466" s="1">
        <f t="shared" ca="1" si="435"/>
        <v>0</v>
      </c>
      <c r="J2466" s="7" t="str">
        <f t="shared" ca="1" si="436"/>
        <v/>
      </c>
      <c r="K2466" s="1" t="str">
        <f ca="1">IF(J2466="Linea_para_MAIL_creada_por_LuXML",IF(ISERROR(MATCH(INDIRECT(ADDRESS(ROW()-G2466,7)),D:D,0)),J2466,INDIRECT(ADDRESS(MATCH(INDIRECT(ADDRESS(ROW()-G2466,7)),D:D,0),1))),J2466)</f>
        <v/>
      </c>
      <c r="L2466" s="7">
        <f t="shared" ca="1" si="437"/>
        <v>0</v>
      </c>
      <c r="M2466" s="7" t="str">
        <f t="shared" ca="1" si="438"/>
        <v/>
      </c>
      <c r="N2466" s="7">
        <f t="shared" ca="1" si="439"/>
        <v>0</v>
      </c>
      <c r="O2466" s="9" t="str">
        <f ca="1">IF(N2466&gt;-1,INDIRECT(ADDRESS(ROW(),13)),IF(N2466&lt;N2465,CONCATENATE("&lt;page-count count=",CHAR(34),1+LARGE(N:N,1)-LARGE(N:N,2),CHAR(34),"/&gt;"),INDIRECT(ADDRESS(ROW()-1,13))))</f>
        <v/>
      </c>
      <c r="P2466" s="1">
        <f>IF(ROW()&lt;$S$4+2,IF('XML a procesar'!A2465="",P2465,IF(MID('XML a procesar'!A2465,1,1)="&lt;",P2465,P2465+1)),P2465)</f>
        <v>1</v>
      </c>
    </row>
    <row r="2467" spans="1:16" x14ac:dyDescent="0.25">
      <c r="A2467" s="1" t="str">
        <f>IF('XML a procesar'!A2466&gt;0,'XML a procesar'!A2466,"")</f>
        <v/>
      </c>
      <c r="B2467" s="7">
        <f t="shared" si="429"/>
        <v>0</v>
      </c>
      <c r="C2467" s="1">
        <f t="shared" si="430"/>
        <v>0</v>
      </c>
      <c r="D2467" s="1">
        <f t="shared" si="431"/>
        <v>0</v>
      </c>
      <c r="E2467" s="1">
        <f t="shared" si="432"/>
        <v>0</v>
      </c>
      <c r="F2467" s="1" t="str">
        <f t="shared" ca="1" si="433"/>
        <v/>
      </c>
      <c r="G2467" s="1">
        <f t="shared" ca="1" si="434"/>
        <v>0</v>
      </c>
      <c r="H2467" s="1">
        <f ca="1">IF(AND(G2466&gt;0,G2467&gt;G2466,NOT(ISERROR(MATCH(G2466,D:D,0)))),H2466+1,H2466)</f>
        <v>0</v>
      </c>
      <c r="I2467" s="1">
        <f t="shared" ca="1" si="435"/>
        <v>0</v>
      </c>
      <c r="J2467" s="7" t="str">
        <f t="shared" ca="1" si="436"/>
        <v/>
      </c>
      <c r="K2467" s="1" t="str">
        <f ca="1">IF(J2467="Linea_para_MAIL_creada_por_LuXML",IF(ISERROR(MATCH(INDIRECT(ADDRESS(ROW()-G2467,7)),D:D,0)),J2467,INDIRECT(ADDRESS(MATCH(INDIRECT(ADDRESS(ROW()-G2467,7)),D:D,0),1))),J2467)</f>
        <v/>
      </c>
      <c r="L2467" s="7">
        <f t="shared" ca="1" si="437"/>
        <v>0</v>
      </c>
      <c r="M2467" s="7" t="str">
        <f t="shared" ca="1" si="438"/>
        <v/>
      </c>
      <c r="N2467" s="7">
        <f t="shared" ca="1" si="439"/>
        <v>0</v>
      </c>
      <c r="O2467" s="9" t="str">
        <f ca="1">IF(N2467&gt;-1,INDIRECT(ADDRESS(ROW(),13)),IF(N2467&lt;N2466,CONCATENATE("&lt;page-count count=",CHAR(34),1+LARGE(N:N,1)-LARGE(N:N,2),CHAR(34),"/&gt;"),INDIRECT(ADDRESS(ROW()-1,13))))</f>
        <v/>
      </c>
      <c r="P2467" s="1">
        <f>IF(ROW()&lt;$S$4+2,IF('XML a procesar'!A2466="",P2466,IF(MID('XML a procesar'!A2466,1,1)="&lt;",P2466,P2466+1)),P2466)</f>
        <v>1</v>
      </c>
    </row>
    <row r="2468" spans="1:16" x14ac:dyDescent="0.25">
      <c r="A2468" s="1" t="str">
        <f>IF('XML a procesar'!A2467&gt;0,'XML a procesar'!A2467,"")</f>
        <v/>
      </c>
      <c r="B2468" s="7">
        <f t="shared" si="429"/>
        <v>0</v>
      </c>
      <c r="C2468" s="1">
        <f t="shared" si="430"/>
        <v>0</v>
      </c>
      <c r="D2468" s="1">
        <f t="shared" si="431"/>
        <v>0</v>
      </c>
      <c r="E2468" s="1">
        <f t="shared" si="432"/>
        <v>0</v>
      </c>
      <c r="F2468" s="1" t="str">
        <f t="shared" ca="1" si="433"/>
        <v/>
      </c>
      <c r="G2468" s="1">
        <f t="shared" ca="1" si="434"/>
        <v>0</v>
      </c>
      <c r="H2468" s="1">
        <f ca="1">IF(AND(G2467&gt;0,G2468&gt;G2467,NOT(ISERROR(MATCH(G2467,D:D,0)))),H2467+1,H2467)</f>
        <v>0</v>
      </c>
      <c r="I2468" s="1">
        <f t="shared" ca="1" si="435"/>
        <v>0</v>
      </c>
      <c r="J2468" s="7" t="str">
        <f t="shared" ca="1" si="436"/>
        <v/>
      </c>
      <c r="K2468" s="1" t="str">
        <f ca="1">IF(J2468="Linea_para_MAIL_creada_por_LuXML",IF(ISERROR(MATCH(INDIRECT(ADDRESS(ROW()-G2468,7)),D:D,0)),J2468,INDIRECT(ADDRESS(MATCH(INDIRECT(ADDRESS(ROW()-G2468,7)),D:D,0),1))),J2468)</f>
        <v/>
      </c>
      <c r="L2468" s="7">
        <f t="shared" ca="1" si="437"/>
        <v>0</v>
      </c>
      <c r="M2468" s="7" t="str">
        <f t="shared" ca="1" si="438"/>
        <v/>
      </c>
      <c r="N2468" s="7">
        <f t="shared" ca="1" si="439"/>
        <v>0</v>
      </c>
      <c r="O2468" s="9" t="str">
        <f ca="1">IF(N2468&gt;-1,INDIRECT(ADDRESS(ROW(),13)),IF(N2468&lt;N2467,CONCATENATE("&lt;page-count count=",CHAR(34),1+LARGE(N:N,1)-LARGE(N:N,2),CHAR(34),"/&gt;"),INDIRECT(ADDRESS(ROW()-1,13))))</f>
        <v/>
      </c>
      <c r="P2468" s="1">
        <f>IF(ROW()&lt;$S$4+2,IF('XML a procesar'!A2467="",P2467,IF(MID('XML a procesar'!A2467,1,1)="&lt;",P2467,P2467+1)),P2467)</f>
        <v>1</v>
      </c>
    </row>
    <row r="2469" spans="1:16" x14ac:dyDescent="0.25">
      <c r="A2469" s="1" t="str">
        <f>IF('XML a procesar'!A2468&gt;0,'XML a procesar'!A2468,"")</f>
        <v/>
      </c>
      <c r="B2469" s="7">
        <f t="shared" si="429"/>
        <v>0</v>
      </c>
      <c r="C2469" s="1">
        <f t="shared" si="430"/>
        <v>0</v>
      </c>
      <c r="D2469" s="1">
        <f t="shared" si="431"/>
        <v>0</v>
      </c>
      <c r="E2469" s="1">
        <f t="shared" si="432"/>
        <v>0</v>
      </c>
      <c r="F2469" s="1" t="str">
        <f t="shared" ca="1" si="433"/>
        <v/>
      </c>
      <c r="G2469" s="1">
        <f t="shared" ca="1" si="434"/>
        <v>0</v>
      </c>
      <c r="H2469" s="1">
        <f ca="1">IF(AND(G2468&gt;0,G2469&gt;G2468,NOT(ISERROR(MATCH(G2468,D:D,0)))),H2468+1,H2468)</f>
        <v>0</v>
      </c>
      <c r="I2469" s="1">
        <f t="shared" ca="1" si="435"/>
        <v>0</v>
      </c>
      <c r="J2469" s="7" t="str">
        <f t="shared" ca="1" si="436"/>
        <v/>
      </c>
      <c r="K2469" s="1" t="str">
        <f ca="1">IF(J2469="Linea_para_MAIL_creada_por_LuXML",IF(ISERROR(MATCH(INDIRECT(ADDRESS(ROW()-G2469,7)),D:D,0)),J2469,INDIRECT(ADDRESS(MATCH(INDIRECT(ADDRESS(ROW()-G2469,7)),D:D,0),1))),J2469)</f>
        <v/>
      </c>
      <c r="L2469" s="7">
        <f t="shared" ca="1" si="437"/>
        <v>0</v>
      </c>
      <c r="M2469" s="7" t="str">
        <f t="shared" ca="1" si="438"/>
        <v/>
      </c>
      <c r="N2469" s="7">
        <f t="shared" ca="1" si="439"/>
        <v>0</v>
      </c>
      <c r="O2469" s="9" t="str">
        <f ca="1">IF(N2469&gt;-1,INDIRECT(ADDRESS(ROW(),13)),IF(N2469&lt;N2468,CONCATENATE("&lt;page-count count=",CHAR(34),1+LARGE(N:N,1)-LARGE(N:N,2),CHAR(34),"/&gt;"),INDIRECT(ADDRESS(ROW()-1,13))))</f>
        <v/>
      </c>
      <c r="P2469" s="1">
        <f>IF(ROW()&lt;$S$4+2,IF('XML a procesar'!A2468="",P2468,IF(MID('XML a procesar'!A2468,1,1)="&lt;",P2468,P2468+1)),P2468)</f>
        <v>1</v>
      </c>
    </row>
    <row r="2470" spans="1:16" x14ac:dyDescent="0.25">
      <c r="A2470" s="1" t="str">
        <f>IF('XML a procesar'!A2469&gt;0,'XML a procesar'!A2469,"")</f>
        <v/>
      </c>
      <c r="B2470" s="7">
        <f t="shared" si="429"/>
        <v>0</v>
      </c>
      <c r="C2470" s="1">
        <f t="shared" si="430"/>
        <v>0</v>
      </c>
      <c r="D2470" s="1">
        <f t="shared" si="431"/>
        <v>0</v>
      </c>
      <c r="E2470" s="1">
        <f t="shared" si="432"/>
        <v>0</v>
      </c>
      <c r="F2470" s="1" t="str">
        <f t="shared" ca="1" si="433"/>
        <v/>
      </c>
      <c r="G2470" s="1">
        <f t="shared" ca="1" si="434"/>
        <v>0</v>
      </c>
      <c r="H2470" s="1">
        <f ca="1">IF(AND(G2469&gt;0,G2470&gt;G2469,NOT(ISERROR(MATCH(G2469,D:D,0)))),H2469+1,H2469)</f>
        <v>0</v>
      </c>
      <c r="I2470" s="1">
        <f t="shared" ca="1" si="435"/>
        <v>0</v>
      </c>
      <c r="J2470" s="7" t="str">
        <f t="shared" ca="1" si="436"/>
        <v/>
      </c>
      <c r="K2470" s="1" t="str">
        <f ca="1">IF(J2470="Linea_para_MAIL_creada_por_LuXML",IF(ISERROR(MATCH(INDIRECT(ADDRESS(ROW()-G2470,7)),D:D,0)),J2470,INDIRECT(ADDRESS(MATCH(INDIRECT(ADDRESS(ROW()-G2470,7)),D:D,0),1))),J2470)</f>
        <v/>
      </c>
      <c r="L2470" s="7">
        <f t="shared" ca="1" si="437"/>
        <v>0</v>
      </c>
      <c r="M2470" s="7" t="str">
        <f t="shared" ca="1" si="438"/>
        <v/>
      </c>
      <c r="N2470" s="7">
        <f t="shared" ca="1" si="439"/>
        <v>0</v>
      </c>
      <c r="O2470" s="9" t="str">
        <f ca="1">IF(N2470&gt;-1,INDIRECT(ADDRESS(ROW(),13)),IF(N2470&lt;N2469,CONCATENATE("&lt;page-count count=",CHAR(34),1+LARGE(N:N,1)-LARGE(N:N,2),CHAR(34),"/&gt;"),INDIRECT(ADDRESS(ROW()-1,13))))</f>
        <v/>
      </c>
      <c r="P2470" s="1">
        <f>IF(ROW()&lt;$S$4+2,IF('XML a procesar'!A2469="",P2469,IF(MID('XML a procesar'!A2469,1,1)="&lt;",P2469,P2469+1)),P2469)</f>
        <v>1</v>
      </c>
    </row>
    <row r="2471" spans="1:16" x14ac:dyDescent="0.25">
      <c r="A2471" s="1" t="str">
        <f>IF('XML a procesar'!A2470&gt;0,'XML a procesar'!A2470,"")</f>
        <v/>
      </c>
      <c r="B2471" s="7">
        <f t="shared" si="429"/>
        <v>0</v>
      </c>
      <c r="C2471" s="1">
        <f t="shared" si="430"/>
        <v>0</v>
      </c>
      <c r="D2471" s="1">
        <f t="shared" si="431"/>
        <v>0</v>
      </c>
      <c r="E2471" s="1">
        <f t="shared" si="432"/>
        <v>0</v>
      </c>
      <c r="F2471" s="1" t="str">
        <f t="shared" ca="1" si="433"/>
        <v/>
      </c>
      <c r="G2471" s="1">
        <f t="shared" ca="1" si="434"/>
        <v>0</v>
      </c>
      <c r="H2471" s="1">
        <f ca="1">IF(AND(G2470&gt;0,G2471&gt;G2470,NOT(ISERROR(MATCH(G2470,D:D,0)))),H2470+1,H2470)</f>
        <v>0</v>
      </c>
      <c r="I2471" s="1">
        <f t="shared" ca="1" si="435"/>
        <v>0</v>
      </c>
      <c r="J2471" s="7" t="str">
        <f t="shared" ca="1" si="436"/>
        <v/>
      </c>
      <c r="K2471" s="1" t="str">
        <f ca="1">IF(J2471="Linea_para_MAIL_creada_por_LuXML",IF(ISERROR(MATCH(INDIRECT(ADDRESS(ROW()-G2471,7)),D:D,0)),J2471,INDIRECT(ADDRESS(MATCH(INDIRECT(ADDRESS(ROW()-G2471,7)),D:D,0),1))),J2471)</f>
        <v/>
      </c>
      <c r="L2471" s="7">
        <f t="shared" ca="1" si="437"/>
        <v>0</v>
      </c>
      <c r="M2471" s="7" t="str">
        <f t="shared" ca="1" si="438"/>
        <v/>
      </c>
      <c r="N2471" s="7">
        <f t="shared" ca="1" si="439"/>
        <v>0</v>
      </c>
      <c r="O2471" s="9" t="str">
        <f ca="1">IF(N2471&gt;-1,INDIRECT(ADDRESS(ROW(),13)),IF(N2471&lt;N2470,CONCATENATE("&lt;page-count count=",CHAR(34),1+LARGE(N:N,1)-LARGE(N:N,2),CHAR(34),"/&gt;"),INDIRECT(ADDRESS(ROW()-1,13))))</f>
        <v/>
      </c>
      <c r="P2471" s="1">
        <f>IF(ROW()&lt;$S$4+2,IF('XML a procesar'!A2470="",P2470,IF(MID('XML a procesar'!A2470,1,1)="&lt;",P2470,P2470+1)),P2470)</f>
        <v>1</v>
      </c>
    </row>
    <row r="2472" spans="1:16" x14ac:dyDescent="0.25">
      <c r="A2472" s="1" t="str">
        <f>IF('XML a procesar'!A2471&gt;0,'XML a procesar'!A2471,"")</f>
        <v/>
      </c>
      <c r="B2472" s="7">
        <f t="shared" si="429"/>
        <v>0</v>
      </c>
      <c r="C2472" s="1">
        <f t="shared" si="430"/>
        <v>0</v>
      </c>
      <c r="D2472" s="1">
        <f t="shared" si="431"/>
        <v>0</v>
      </c>
      <c r="E2472" s="1">
        <f t="shared" si="432"/>
        <v>0</v>
      </c>
      <c r="F2472" s="1" t="str">
        <f t="shared" ca="1" si="433"/>
        <v/>
      </c>
      <c r="G2472" s="1">
        <f t="shared" ca="1" si="434"/>
        <v>0</v>
      </c>
      <c r="H2472" s="1">
        <f ca="1">IF(AND(G2471&gt;0,G2472&gt;G2471,NOT(ISERROR(MATCH(G2471,D:D,0)))),H2471+1,H2471)</f>
        <v>0</v>
      </c>
      <c r="I2472" s="1">
        <f t="shared" ca="1" si="435"/>
        <v>0</v>
      </c>
      <c r="J2472" s="7" t="str">
        <f t="shared" ca="1" si="436"/>
        <v/>
      </c>
      <c r="K2472" s="1" t="str">
        <f ca="1">IF(J2472="Linea_para_MAIL_creada_por_LuXML",IF(ISERROR(MATCH(INDIRECT(ADDRESS(ROW()-G2472,7)),D:D,0)),J2472,INDIRECT(ADDRESS(MATCH(INDIRECT(ADDRESS(ROW()-G2472,7)),D:D,0),1))),J2472)</f>
        <v/>
      </c>
      <c r="L2472" s="7">
        <f t="shared" ca="1" si="437"/>
        <v>0</v>
      </c>
      <c r="M2472" s="7" t="str">
        <f t="shared" ca="1" si="438"/>
        <v/>
      </c>
      <c r="N2472" s="7">
        <f t="shared" ca="1" si="439"/>
        <v>0</v>
      </c>
      <c r="O2472" s="9" t="str">
        <f ca="1">IF(N2472&gt;-1,INDIRECT(ADDRESS(ROW(),13)),IF(N2472&lt;N2471,CONCATENATE("&lt;page-count count=",CHAR(34),1+LARGE(N:N,1)-LARGE(N:N,2),CHAR(34),"/&gt;"),INDIRECT(ADDRESS(ROW()-1,13))))</f>
        <v/>
      </c>
      <c r="P2472" s="1">
        <f>IF(ROW()&lt;$S$4+2,IF('XML a procesar'!A2471="",P2471,IF(MID('XML a procesar'!A2471,1,1)="&lt;",P2471,P2471+1)),P2471)</f>
        <v>1</v>
      </c>
    </row>
    <row r="2473" spans="1:16" x14ac:dyDescent="0.25">
      <c r="A2473" s="1" t="str">
        <f>IF('XML a procesar'!A2472&gt;0,'XML a procesar'!A2472,"")</f>
        <v/>
      </c>
      <c r="B2473" s="7">
        <f t="shared" si="429"/>
        <v>0</v>
      </c>
      <c r="C2473" s="1">
        <f t="shared" si="430"/>
        <v>0</v>
      </c>
      <c r="D2473" s="1">
        <f t="shared" si="431"/>
        <v>0</v>
      </c>
      <c r="E2473" s="1">
        <f t="shared" si="432"/>
        <v>0</v>
      </c>
      <c r="F2473" s="1" t="str">
        <f t="shared" ca="1" si="433"/>
        <v/>
      </c>
      <c r="G2473" s="1">
        <f t="shared" ca="1" si="434"/>
        <v>0</v>
      </c>
      <c r="H2473" s="1">
        <f ca="1">IF(AND(G2472&gt;0,G2473&gt;G2472,NOT(ISERROR(MATCH(G2472,D:D,0)))),H2472+1,H2472)</f>
        <v>0</v>
      </c>
      <c r="I2473" s="1">
        <f t="shared" ca="1" si="435"/>
        <v>0</v>
      </c>
      <c r="J2473" s="7" t="str">
        <f t="shared" ca="1" si="436"/>
        <v/>
      </c>
      <c r="K2473" s="1" t="str">
        <f ca="1">IF(J2473="Linea_para_MAIL_creada_por_LuXML",IF(ISERROR(MATCH(INDIRECT(ADDRESS(ROW()-G2473,7)),D:D,0)),J2473,INDIRECT(ADDRESS(MATCH(INDIRECT(ADDRESS(ROW()-G2473,7)),D:D,0),1))),J2473)</f>
        <v/>
      </c>
      <c r="L2473" s="7">
        <f t="shared" ca="1" si="437"/>
        <v>0</v>
      </c>
      <c r="M2473" s="7" t="str">
        <f t="shared" ca="1" si="438"/>
        <v/>
      </c>
      <c r="N2473" s="7">
        <f t="shared" ca="1" si="439"/>
        <v>0</v>
      </c>
      <c r="O2473" s="9" t="str">
        <f ca="1">IF(N2473&gt;-1,INDIRECT(ADDRESS(ROW(),13)),IF(N2473&lt;N2472,CONCATENATE("&lt;page-count count=",CHAR(34),1+LARGE(N:N,1)-LARGE(N:N,2),CHAR(34),"/&gt;"),INDIRECT(ADDRESS(ROW()-1,13))))</f>
        <v/>
      </c>
      <c r="P2473" s="1">
        <f>IF(ROW()&lt;$S$4+2,IF('XML a procesar'!A2472="",P2472,IF(MID('XML a procesar'!A2472,1,1)="&lt;",P2472,P2472+1)),P2472)</f>
        <v>1</v>
      </c>
    </row>
    <row r="2474" spans="1:16" x14ac:dyDescent="0.25">
      <c r="A2474" s="1" t="str">
        <f>IF('XML a procesar'!A2473&gt;0,'XML a procesar'!A2473,"")</f>
        <v/>
      </c>
      <c r="B2474" s="7">
        <f t="shared" si="429"/>
        <v>0</v>
      </c>
      <c r="C2474" s="1">
        <f t="shared" si="430"/>
        <v>0</v>
      </c>
      <c r="D2474" s="1">
        <f t="shared" si="431"/>
        <v>0</v>
      </c>
      <c r="E2474" s="1">
        <f t="shared" si="432"/>
        <v>0</v>
      </c>
      <c r="F2474" s="1" t="str">
        <f t="shared" ca="1" si="433"/>
        <v/>
      </c>
      <c r="G2474" s="1">
        <f t="shared" ca="1" si="434"/>
        <v>0</v>
      </c>
      <c r="H2474" s="1">
        <f ca="1">IF(AND(G2473&gt;0,G2474&gt;G2473,NOT(ISERROR(MATCH(G2473,D:D,0)))),H2473+1,H2473)</f>
        <v>0</v>
      </c>
      <c r="I2474" s="1">
        <f t="shared" ca="1" si="435"/>
        <v>0</v>
      </c>
      <c r="J2474" s="7" t="str">
        <f t="shared" ca="1" si="436"/>
        <v/>
      </c>
      <c r="K2474" s="1" t="str">
        <f ca="1">IF(J2474="Linea_para_MAIL_creada_por_LuXML",IF(ISERROR(MATCH(INDIRECT(ADDRESS(ROW()-G2474,7)),D:D,0)),J2474,INDIRECT(ADDRESS(MATCH(INDIRECT(ADDRESS(ROW()-G2474,7)),D:D,0),1))),J2474)</f>
        <v/>
      </c>
      <c r="L2474" s="7">
        <f t="shared" ca="1" si="437"/>
        <v>0</v>
      </c>
      <c r="M2474" s="7" t="str">
        <f t="shared" ca="1" si="438"/>
        <v/>
      </c>
      <c r="N2474" s="7">
        <f t="shared" ca="1" si="439"/>
        <v>0</v>
      </c>
      <c r="O2474" s="9" t="str">
        <f ca="1">IF(N2474&gt;-1,INDIRECT(ADDRESS(ROW(),13)),IF(N2474&lt;N2473,CONCATENATE("&lt;page-count count=",CHAR(34),1+LARGE(N:N,1)-LARGE(N:N,2),CHAR(34),"/&gt;"),INDIRECT(ADDRESS(ROW()-1,13))))</f>
        <v/>
      </c>
      <c r="P2474" s="1">
        <f>IF(ROW()&lt;$S$4+2,IF('XML a procesar'!A2473="",P2473,IF(MID('XML a procesar'!A2473,1,1)="&lt;",P2473,P2473+1)),P2473)</f>
        <v>1</v>
      </c>
    </row>
    <row r="2475" spans="1:16" x14ac:dyDescent="0.25">
      <c r="A2475" s="1" t="str">
        <f>IF('XML a procesar'!A2474&gt;0,'XML a procesar'!A2474,"")</f>
        <v/>
      </c>
      <c r="B2475" s="7">
        <f t="shared" si="429"/>
        <v>0</v>
      </c>
      <c r="C2475" s="1">
        <f t="shared" si="430"/>
        <v>0</v>
      </c>
      <c r="D2475" s="1">
        <f t="shared" si="431"/>
        <v>0</v>
      </c>
      <c r="E2475" s="1">
        <f t="shared" si="432"/>
        <v>0</v>
      </c>
      <c r="F2475" s="1" t="str">
        <f t="shared" ca="1" si="433"/>
        <v/>
      </c>
      <c r="G2475" s="1">
        <f t="shared" ca="1" si="434"/>
        <v>0</v>
      </c>
      <c r="H2475" s="1">
        <f ca="1">IF(AND(G2474&gt;0,G2475&gt;G2474,NOT(ISERROR(MATCH(G2474,D:D,0)))),H2474+1,H2474)</f>
        <v>0</v>
      </c>
      <c r="I2475" s="1">
        <f t="shared" ca="1" si="435"/>
        <v>0</v>
      </c>
      <c r="J2475" s="7" t="str">
        <f t="shared" ca="1" si="436"/>
        <v/>
      </c>
      <c r="K2475" s="1" t="str">
        <f ca="1">IF(J2475="Linea_para_MAIL_creada_por_LuXML",IF(ISERROR(MATCH(INDIRECT(ADDRESS(ROW()-G2475,7)),D:D,0)),J2475,INDIRECT(ADDRESS(MATCH(INDIRECT(ADDRESS(ROW()-G2475,7)),D:D,0),1))),J2475)</f>
        <v/>
      </c>
      <c r="L2475" s="7">
        <f t="shared" ca="1" si="437"/>
        <v>0</v>
      </c>
      <c r="M2475" s="7" t="str">
        <f t="shared" ca="1" si="438"/>
        <v/>
      </c>
      <c r="N2475" s="7">
        <f t="shared" ca="1" si="439"/>
        <v>0</v>
      </c>
      <c r="O2475" s="9" t="str">
        <f ca="1">IF(N2475&gt;-1,INDIRECT(ADDRESS(ROW(),13)),IF(N2475&lt;N2474,CONCATENATE("&lt;page-count count=",CHAR(34),1+LARGE(N:N,1)-LARGE(N:N,2),CHAR(34),"/&gt;"),INDIRECT(ADDRESS(ROW()-1,13))))</f>
        <v/>
      </c>
      <c r="P2475" s="1">
        <f>IF(ROW()&lt;$S$4+2,IF('XML a procesar'!A2474="",P2474,IF(MID('XML a procesar'!A2474,1,1)="&lt;",P2474,P2474+1)),P2474)</f>
        <v>1</v>
      </c>
    </row>
    <row r="2476" spans="1:16" x14ac:dyDescent="0.25">
      <c r="A2476" s="1" t="str">
        <f>IF('XML a procesar'!A2475&gt;0,'XML a procesar'!A2475,"")</f>
        <v/>
      </c>
      <c r="B2476" s="7">
        <f t="shared" si="429"/>
        <v>0</v>
      </c>
      <c r="C2476" s="1">
        <f t="shared" si="430"/>
        <v>0</v>
      </c>
      <c r="D2476" s="1">
        <f t="shared" si="431"/>
        <v>0</v>
      </c>
      <c r="E2476" s="1">
        <f t="shared" si="432"/>
        <v>0</v>
      </c>
      <c r="F2476" s="1" t="str">
        <f t="shared" ca="1" si="433"/>
        <v/>
      </c>
      <c r="G2476" s="1">
        <f t="shared" ca="1" si="434"/>
        <v>0</v>
      </c>
      <c r="H2476" s="1">
        <f ca="1">IF(AND(G2475&gt;0,G2476&gt;G2475,NOT(ISERROR(MATCH(G2475,D:D,0)))),H2475+1,H2475)</f>
        <v>0</v>
      </c>
      <c r="I2476" s="1">
        <f t="shared" ca="1" si="435"/>
        <v>0</v>
      </c>
      <c r="J2476" s="7" t="str">
        <f t="shared" ca="1" si="436"/>
        <v/>
      </c>
      <c r="K2476" s="1" t="str">
        <f ca="1">IF(J2476="Linea_para_MAIL_creada_por_LuXML",IF(ISERROR(MATCH(INDIRECT(ADDRESS(ROW()-G2476,7)),D:D,0)),J2476,INDIRECT(ADDRESS(MATCH(INDIRECT(ADDRESS(ROW()-G2476,7)),D:D,0),1))),J2476)</f>
        <v/>
      </c>
      <c r="L2476" s="7">
        <f t="shared" ca="1" si="437"/>
        <v>0</v>
      </c>
      <c r="M2476" s="7" t="str">
        <f t="shared" ca="1" si="438"/>
        <v/>
      </c>
      <c r="N2476" s="7">
        <f t="shared" ca="1" si="439"/>
        <v>0</v>
      </c>
      <c r="O2476" s="9" t="str">
        <f ca="1">IF(N2476&gt;-1,INDIRECT(ADDRESS(ROW(),13)),IF(N2476&lt;N2475,CONCATENATE("&lt;page-count count=",CHAR(34),1+LARGE(N:N,1)-LARGE(N:N,2),CHAR(34),"/&gt;"),INDIRECT(ADDRESS(ROW()-1,13))))</f>
        <v/>
      </c>
      <c r="P2476" s="1">
        <f>IF(ROW()&lt;$S$4+2,IF('XML a procesar'!A2475="",P2475,IF(MID('XML a procesar'!A2475,1,1)="&lt;",P2475,P2475+1)),P2475)</f>
        <v>1</v>
      </c>
    </row>
    <row r="2477" spans="1:16" x14ac:dyDescent="0.25">
      <c r="A2477" s="1" t="str">
        <f>IF('XML a procesar'!A2476&gt;0,'XML a procesar'!A2476,"")</f>
        <v/>
      </c>
      <c r="B2477" s="7">
        <f t="shared" si="429"/>
        <v>0</v>
      </c>
      <c r="C2477" s="1">
        <f t="shared" si="430"/>
        <v>0</v>
      </c>
      <c r="D2477" s="1">
        <f t="shared" si="431"/>
        <v>0</v>
      </c>
      <c r="E2477" s="1">
        <f t="shared" si="432"/>
        <v>0</v>
      </c>
      <c r="F2477" s="1" t="str">
        <f t="shared" ca="1" si="433"/>
        <v/>
      </c>
      <c r="G2477" s="1">
        <f t="shared" ca="1" si="434"/>
        <v>0</v>
      </c>
      <c r="H2477" s="1">
        <f ca="1">IF(AND(G2476&gt;0,G2477&gt;G2476,NOT(ISERROR(MATCH(G2476,D:D,0)))),H2476+1,H2476)</f>
        <v>0</v>
      </c>
      <c r="I2477" s="1">
        <f t="shared" ca="1" si="435"/>
        <v>0</v>
      </c>
      <c r="J2477" s="7" t="str">
        <f t="shared" ca="1" si="436"/>
        <v/>
      </c>
      <c r="K2477" s="1" t="str">
        <f ca="1">IF(J2477="Linea_para_MAIL_creada_por_LuXML",IF(ISERROR(MATCH(INDIRECT(ADDRESS(ROW()-G2477,7)),D:D,0)),J2477,INDIRECT(ADDRESS(MATCH(INDIRECT(ADDRESS(ROW()-G2477,7)),D:D,0),1))),J2477)</f>
        <v/>
      </c>
      <c r="L2477" s="7">
        <f t="shared" ca="1" si="437"/>
        <v>0</v>
      </c>
      <c r="M2477" s="7" t="str">
        <f t="shared" ca="1" si="438"/>
        <v/>
      </c>
      <c r="N2477" s="7">
        <f t="shared" ca="1" si="439"/>
        <v>0</v>
      </c>
      <c r="O2477" s="9" t="str">
        <f ca="1">IF(N2477&gt;-1,INDIRECT(ADDRESS(ROW(),13)),IF(N2477&lt;N2476,CONCATENATE("&lt;page-count count=",CHAR(34),1+LARGE(N:N,1)-LARGE(N:N,2),CHAR(34),"/&gt;"),INDIRECT(ADDRESS(ROW()-1,13))))</f>
        <v/>
      </c>
      <c r="P2477" s="1">
        <f>IF(ROW()&lt;$S$4+2,IF('XML a procesar'!A2476="",P2476,IF(MID('XML a procesar'!A2476,1,1)="&lt;",P2476,P2476+1)),P2476)</f>
        <v>1</v>
      </c>
    </row>
    <row r="2478" spans="1:16" x14ac:dyDescent="0.25">
      <c r="A2478" s="1" t="str">
        <f>IF('XML a procesar'!A2477&gt;0,'XML a procesar'!A2477,"")</f>
        <v/>
      </c>
      <c r="B2478" s="7">
        <f t="shared" si="429"/>
        <v>0</v>
      </c>
      <c r="C2478" s="1">
        <f t="shared" si="430"/>
        <v>0</v>
      </c>
      <c r="D2478" s="1">
        <f t="shared" si="431"/>
        <v>0</v>
      </c>
      <c r="E2478" s="1">
        <f t="shared" si="432"/>
        <v>0</v>
      </c>
      <c r="F2478" s="1" t="str">
        <f t="shared" ca="1" si="433"/>
        <v/>
      </c>
      <c r="G2478" s="1">
        <f t="shared" ca="1" si="434"/>
        <v>0</v>
      </c>
      <c r="H2478" s="1">
        <f ca="1">IF(AND(G2477&gt;0,G2478&gt;G2477,NOT(ISERROR(MATCH(G2477,D:D,0)))),H2477+1,H2477)</f>
        <v>0</v>
      </c>
      <c r="I2478" s="1">
        <f t="shared" ca="1" si="435"/>
        <v>0</v>
      </c>
      <c r="J2478" s="7" t="str">
        <f t="shared" ca="1" si="436"/>
        <v/>
      </c>
      <c r="K2478" s="1" t="str">
        <f ca="1">IF(J2478="Linea_para_MAIL_creada_por_LuXML",IF(ISERROR(MATCH(INDIRECT(ADDRESS(ROW()-G2478,7)),D:D,0)),J2478,INDIRECT(ADDRESS(MATCH(INDIRECT(ADDRESS(ROW()-G2478,7)),D:D,0),1))),J2478)</f>
        <v/>
      </c>
      <c r="L2478" s="7">
        <f t="shared" ca="1" si="437"/>
        <v>0</v>
      </c>
      <c r="M2478" s="7" t="str">
        <f t="shared" ca="1" si="438"/>
        <v/>
      </c>
      <c r="N2478" s="7">
        <f t="shared" ca="1" si="439"/>
        <v>0</v>
      </c>
      <c r="O2478" s="9" t="str">
        <f ca="1">IF(N2478&gt;-1,INDIRECT(ADDRESS(ROW(),13)),IF(N2478&lt;N2477,CONCATENATE("&lt;page-count count=",CHAR(34),1+LARGE(N:N,1)-LARGE(N:N,2),CHAR(34),"/&gt;"),INDIRECT(ADDRESS(ROW()-1,13))))</f>
        <v/>
      </c>
      <c r="P2478" s="1">
        <f>IF(ROW()&lt;$S$4+2,IF('XML a procesar'!A2477="",P2477,IF(MID('XML a procesar'!A2477,1,1)="&lt;",P2477,P2477+1)),P2477)</f>
        <v>1</v>
      </c>
    </row>
    <row r="2479" spans="1:16" x14ac:dyDescent="0.25">
      <c r="A2479" s="1" t="str">
        <f>IF('XML a procesar'!A2478&gt;0,'XML a procesar'!A2478,"")</f>
        <v/>
      </c>
      <c r="B2479" s="7">
        <f t="shared" si="429"/>
        <v>0</v>
      </c>
      <c r="C2479" s="1">
        <f t="shared" si="430"/>
        <v>0</v>
      </c>
      <c r="D2479" s="1">
        <f t="shared" si="431"/>
        <v>0</v>
      </c>
      <c r="E2479" s="1">
        <f t="shared" si="432"/>
        <v>0</v>
      </c>
      <c r="F2479" s="1" t="str">
        <f t="shared" ca="1" si="433"/>
        <v/>
      </c>
      <c r="G2479" s="1">
        <f t="shared" ca="1" si="434"/>
        <v>0</v>
      </c>
      <c r="H2479" s="1">
        <f ca="1">IF(AND(G2478&gt;0,G2479&gt;G2478,NOT(ISERROR(MATCH(G2478,D:D,0)))),H2478+1,H2478)</f>
        <v>0</v>
      </c>
      <c r="I2479" s="1">
        <f t="shared" ca="1" si="435"/>
        <v>0</v>
      </c>
      <c r="J2479" s="7" t="str">
        <f t="shared" ca="1" si="436"/>
        <v/>
      </c>
      <c r="K2479" s="1" t="str">
        <f ca="1">IF(J2479="Linea_para_MAIL_creada_por_LuXML",IF(ISERROR(MATCH(INDIRECT(ADDRESS(ROW()-G2479,7)),D:D,0)),J2479,INDIRECT(ADDRESS(MATCH(INDIRECT(ADDRESS(ROW()-G2479,7)),D:D,0),1))),J2479)</f>
        <v/>
      </c>
      <c r="L2479" s="7">
        <f t="shared" ca="1" si="437"/>
        <v>0</v>
      </c>
      <c r="M2479" s="7" t="str">
        <f t="shared" ca="1" si="438"/>
        <v/>
      </c>
      <c r="N2479" s="7">
        <f t="shared" ca="1" si="439"/>
        <v>0</v>
      </c>
      <c r="O2479" s="9" t="str">
        <f ca="1">IF(N2479&gt;-1,INDIRECT(ADDRESS(ROW(),13)),IF(N2479&lt;N2478,CONCATENATE("&lt;page-count count=",CHAR(34),1+LARGE(N:N,1)-LARGE(N:N,2),CHAR(34),"/&gt;"),INDIRECT(ADDRESS(ROW()-1,13))))</f>
        <v/>
      </c>
      <c r="P2479" s="1">
        <f>IF(ROW()&lt;$S$4+2,IF('XML a procesar'!A2478="",P2478,IF(MID('XML a procesar'!A2478,1,1)="&lt;",P2478,P2478+1)),P2478)</f>
        <v>1</v>
      </c>
    </row>
    <row r="2480" spans="1:16" x14ac:dyDescent="0.25">
      <c r="A2480" s="1" t="str">
        <f>IF('XML a procesar'!A2479&gt;0,'XML a procesar'!A2479,"")</f>
        <v/>
      </c>
      <c r="B2480" s="7">
        <f t="shared" si="429"/>
        <v>0</v>
      </c>
      <c r="C2480" s="1">
        <f t="shared" si="430"/>
        <v>0</v>
      </c>
      <c r="D2480" s="1">
        <f t="shared" si="431"/>
        <v>0</v>
      </c>
      <c r="E2480" s="1">
        <f t="shared" si="432"/>
        <v>0</v>
      </c>
      <c r="F2480" s="1" t="str">
        <f t="shared" ca="1" si="433"/>
        <v/>
      </c>
      <c r="G2480" s="1">
        <f t="shared" ca="1" si="434"/>
        <v>0</v>
      </c>
      <c r="H2480" s="1">
        <f ca="1">IF(AND(G2479&gt;0,G2480&gt;G2479,NOT(ISERROR(MATCH(G2479,D:D,0)))),H2479+1,H2479)</f>
        <v>0</v>
      </c>
      <c r="I2480" s="1">
        <f t="shared" ca="1" si="435"/>
        <v>0</v>
      </c>
      <c r="J2480" s="7" t="str">
        <f t="shared" ca="1" si="436"/>
        <v/>
      </c>
      <c r="K2480" s="1" t="str">
        <f ca="1">IF(J2480="Linea_para_MAIL_creada_por_LuXML",IF(ISERROR(MATCH(INDIRECT(ADDRESS(ROW()-G2480,7)),D:D,0)),J2480,INDIRECT(ADDRESS(MATCH(INDIRECT(ADDRESS(ROW()-G2480,7)),D:D,0),1))),J2480)</f>
        <v/>
      </c>
      <c r="L2480" s="7">
        <f t="shared" ca="1" si="437"/>
        <v>0</v>
      </c>
      <c r="M2480" s="7" t="str">
        <f t="shared" ca="1" si="438"/>
        <v/>
      </c>
      <c r="N2480" s="7">
        <f t="shared" ca="1" si="439"/>
        <v>0</v>
      </c>
      <c r="O2480" s="9" t="str">
        <f ca="1">IF(N2480&gt;-1,INDIRECT(ADDRESS(ROW(),13)),IF(N2480&lt;N2479,CONCATENATE("&lt;page-count count=",CHAR(34),1+LARGE(N:N,1)-LARGE(N:N,2),CHAR(34),"/&gt;"),INDIRECT(ADDRESS(ROW()-1,13))))</f>
        <v/>
      </c>
      <c r="P2480" s="1">
        <f>IF(ROW()&lt;$S$4+2,IF('XML a procesar'!A2479="",P2479,IF(MID('XML a procesar'!A2479,1,1)="&lt;",P2479,P2479+1)),P2479)</f>
        <v>1</v>
      </c>
    </row>
    <row r="2481" spans="1:16" x14ac:dyDescent="0.25">
      <c r="A2481" s="1" t="str">
        <f>IF('XML a procesar'!A2480&gt;0,'XML a procesar'!A2480,"")</f>
        <v/>
      </c>
      <c r="B2481" s="7">
        <f t="shared" si="429"/>
        <v>0</v>
      </c>
      <c r="C2481" s="1">
        <f t="shared" si="430"/>
        <v>0</v>
      </c>
      <c r="D2481" s="1">
        <f t="shared" si="431"/>
        <v>0</v>
      </c>
      <c r="E2481" s="1">
        <f t="shared" si="432"/>
        <v>0</v>
      </c>
      <c r="F2481" s="1" t="str">
        <f t="shared" ca="1" si="433"/>
        <v/>
      </c>
      <c r="G2481" s="1">
        <f t="shared" ca="1" si="434"/>
        <v>0</v>
      </c>
      <c r="H2481" s="1">
        <f ca="1">IF(AND(G2480&gt;0,G2481&gt;G2480,NOT(ISERROR(MATCH(G2480,D:D,0)))),H2480+1,H2480)</f>
        <v>0</v>
      </c>
      <c r="I2481" s="1">
        <f t="shared" ca="1" si="435"/>
        <v>0</v>
      </c>
      <c r="J2481" s="7" t="str">
        <f t="shared" ca="1" si="436"/>
        <v/>
      </c>
      <c r="K2481" s="1" t="str">
        <f ca="1">IF(J2481="Linea_para_MAIL_creada_por_LuXML",IF(ISERROR(MATCH(INDIRECT(ADDRESS(ROW()-G2481,7)),D:D,0)),J2481,INDIRECT(ADDRESS(MATCH(INDIRECT(ADDRESS(ROW()-G2481,7)),D:D,0),1))),J2481)</f>
        <v/>
      </c>
      <c r="L2481" s="7">
        <f t="shared" ca="1" si="437"/>
        <v>0</v>
      </c>
      <c r="M2481" s="7" t="str">
        <f t="shared" ca="1" si="438"/>
        <v/>
      </c>
      <c r="N2481" s="7">
        <f t="shared" ca="1" si="439"/>
        <v>0</v>
      </c>
      <c r="O2481" s="9" t="str">
        <f ca="1">IF(N2481&gt;-1,INDIRECT(ADDRESS(ROW(),13)),IF(N2481&lt;N2480,CONCATENATE("&lt;page-count count=",CHAR(34),1+LARGE(N:N,1)-LARGE(N:N,2),CHAR(34),"/&gt;"),INDIRECT(ADDRESS(ROW()-1,13))))</f>
        <v/>
      </c>
      <c r="P2481" s="1">
        <f>IF(ROW()&lt;$S$4+2,IF('XML a procesar'!A2480="",P2480,IF(MID('XML a procesar'!A2480,1,1)="&lt;",P2480,P2480+1)),P2480)</f>
        <v>1</v>
      </c>
    </row>
    <row r="2482" spans="1:16" x14ac:dyDescent="0.25">
      <c r="A2482" s="1" t="str">
        <f>IF('XML a procesar'!A2481&gt;0,'XML a procesar'!A2481,"")</f>
        <v/>
      </c>
      <c r="B2482" s="7">
        <f t="shared" si="429"/>
        <v>0</v>
      </c>
      <c r="C2482" s="1">
        <f t="shared" si="430"/>
        <v>0</v>
      </c>
      <c r="D2482" s="1">
        <f t="shared" si="431"/>
        <v>0</v>
      </c>
      <c r="E2482" s="1">
        <f t="shared" si="432"/>
        <v>0</v>
      </c>
      <c r="F2482" s="1" t="str">
        <f t="shared" ca="1" si="433"/>
        <v/>
      </c>
      <c r="G2482" s="1">
        <f t="shared" ca="1" si="434"/>
        <v>0</v>
      </c>
      <c r="H2482" s="1">
        <f ca="1">IF(AND(G2481&gt;0,G2482&gt;G2481,NOT(ISERROR(MATCH(G2481,D:D,0)))),H2481+1,H2481)</f>
        <v>0</v>
      </c>
      <c r="I2482" s="1">
        <f t="shared" ca="1" si="435"/>
        <v>0</v>
      </c>
      <c r="J2482" s="7" t="str">
        <f t="shared" ca="1" si="436"/>
        <v/>
      </c>
      <c r="K2482" s="1" t="str">
        <f ca="1">IF(J2482="Linea_para_MAIL_creada_por_LuXML",IF(ISERROR(MATCH(INDIRECT(ADDRESS(ROW()-G2482,7)),D:D,0)),J2482,INDIRECT(ADDRESS(MATCH(INDIRECT(ADDRESS(ROW()-G2482,7)),D:D,0),1))),J2482)</f>
        <v/>
      </c>
      <c r="L2482" s="7">
        <f t="shared" ca="1" si="437"/>
        <v>0</v>
      </c>
      <c r="M2482" s="7" t="str">
        <f t="shared" ca="1" si="438"/>
        <v/>
      </c>
      <c r="N2482" s="7">
        <f t="shared" ca="1" si="439"/>
        <v>0</v>
      </c>
      <c r="O2482" s="9" t="str">
        <f ca="1">IF(N2482&gt;-1,INDIRECT(ADDRESS(ROW(),13)),IF(N2482&lt;N2481,CONCATENATE("&lt;page-count count=",CHAR(34),1+LARGE(N:N,1)-LARGE(N:N,2),CHAR(34),"/&gt;"),INDIRECT(ADDRESS(ROW()-1,13))))</f>
        <v/>
      </c>
      <c r="P2482" s="1">
        <f>IF(ROW()&lt;$S$4+2,IF('XML a procesar'!A2481="",P2481,IF(MID('XML a procesar'!A2481,1,1)="&lt;",P2481,P2481+1)),P2481)</f>
        <v>1</v>
      </c>
    </row>
    <row r="2483" spans="1:16" x14ac:dyDescent="0.25">
      <c r="A2483" s="1" t="str">
        <f>IF('XML a procesar'!A2482&gt;0,'XML a procesar'!A2482,"")</f>
        <v/>
      </c>
      <c r="B2483" s="7">
        <f t="shared" si="429"/>
        <v>0</v>
      </c>
      <c r="C2483" s="1">
        <f t="shared" si="430"/>
        <v>0</v>
      </c>
      <c r="D2483" s="1">
        <f t="shared" si="431"/>
        <v>0</v>
      </c>
      <c r="E2483" s="1">
        <f t="shared" si="432"/>
        <v>0</v>
      </c>
      <c r="F2483" s="1" t="str">
        <f t="shared" ca="1" si="433"/>
        <v/>
      </c>
      <c r="G2483" s="1">
        <f t="shared" ca="1" si="434"/>
        <v>0</v>
      </c>
      <c r="H2483" s="1">
        <f ca="1">IF(AND(G2482&gt;0,G2483&gt;G2482,NOT(ISERROR(MATCH(G2482,D:D,0)))),H2482+1,H2482)</f>
        <v>0</v>
      </c>
      <c r="I2483" s="1">
        <f t="shared" ca="1" si="435"/>
        <v>0</v>
      </c>
      <c r="J2483" s="7" t="str">
        <f t="shared" ca="1" si="436"/>
        <v/>
      </c>
      <c r="K2483" s="1" t="str">
        <f ca="1">IF(J2483="Linea_para_MAIL_creada_por_LuXML",IF(ISERROR(MATCH(INDIRECT(ADDRESS(ROW()-G2483,7)),D:D,0)),J2483,INDIRECT(ADDRESS(MATCH(INDIRECT(ADDRESS(ROW()-G2483,7)),D:D,0),1))),J2483)</f>
        <v/>
      </c>
      <c r="L2483" s="7">
        <f t="shared" ca="1" si="437"/>
        <v>0</v>
      </c>
      <c r="M2483" s="7" t="str">
        <f t="shared" ca="1" si="438"/>
        <v/>
      </c>
      <c r="N2483" s="7">
        <f t="shared" ca="1" si="439"/>
        <v>0</v>
      </c>
      <c r="O2483" s="9" t="str">
        <f ca="1">IF(N2483&gt;-1,INDIRECT(ADDRESS(ROW(),13)),IF(N2483&lt;N2482,CONCATENATE("&lt;page-count count=",CHAR(34),1+LARGE(N:N,1)-LARGE(N:N,2),CHAR(34),"/&gt;"),INDIRECT(ADDRESS(ROW()-1,13))))</f>
        <v/>
      </c>
      <c r="P2483" s="1">
        <f>IF(ROW()&lt;$S$4+2,IF('XML a procesar'!A2482="",P2482,IF(MID('XML a procesar'!A2482,1,1)="&lt;",P2482,P2482+1)),P2482)</f>
        <v>1</v>
      </c>
    </row>
    <row r="2484" spans="1:16" x14ac:dyDescent="0.25">
      <c r="A2484" s="1" t="str">
        <f>IF('XML a procesar'!A2483&gt;0,'XML a procesar'!A2483,"")</f>
        <v/>
      </c>
      <c r="B2484" s="7">
        <f t="shared" si="429"/>
        <v>0</v>
      </c>
      <c r="C2484" s="1">
        <f t="shared" si="430"/>
        <v>0</v>
      </c>
      <c r="D2484" s="1">
        <f t="shared" si="431"/>
        <v>0</v>
      </c>
      <c r="E2484" s="1">
        <f t="shared" si="432"/>
        <v>0</v>
      </c>
      <c r="F2484" s="1" t="str">
        <f t="shared" ca="1" si="433"/>
        <v/>
      </c>
      <c r="G2484" s="1">
        <f t="shared" ca="1" si="434"/>
        <v>0</v>
      </c>
      <c r="H2484" s="1">
        <f ca="1">IF(AND(G2483&gt;0,G2484&gt;G2483,NOT(ISERROR(MATCH(G2483,D:D,0)))),H2483+1,H2483)</f>
        <v>0</v>
      </c>
      <c r="I2484" s="1">
        <f t="shared" ca="1" si="435"/>
        <v>0</v>
      </c>
      <c r="J2484" s="7" t="str">
        <f t="shared" ca="1" si="436"/>
        <v/>
      </c>
      <c r="K2484" s="1" t="str">
        <f ca="1">IF(J2484="Linea_para_MAIL_creada_por_LuXML",IF(ISERROR(MATCH(INDIRECT(ADDRESS(ROW()-G2484,7)),D:D,0)),J2484,INDIRECT(ADDRESS(MATCH(INDIRECT(ADDRESS(ROW()-G2484,7)),D:D,0),1))),J2484)</f>
        <v/>
      </c>
      <c r="L2484" s="7">
        <f t="shared" ca="1" si="437"/>
        <v>0</v>
      </c>
      <c r="M2484" s="7" t="str">
        <f t="shared" ca="1" si="438"/>
        <v/>
      </c>
      <c r="N2484" s="7">
        <f t="shared" ca="1" si="439"/>
        <v>0</v>
      </c>
      <c r="O2484" s="9" t="str">
        <f ca="1">IF(N2484&gt;-1,INDIRECT(ADDRESS(ROW(),13)),IF(N2484&lt;N2483,CONCATENATE("&lt;page-count count=",CHAR(34),1+LARGE(N:N,1)-LARGE(N:N,2),CHAR(34),"/&gt;"),INDIRECT(ADDRESS(ROW()-1,13))))</f>
        <v/>
      </c>
      <c r="P2484" s="1">
        <f>IF(ROW()&lt;$S$4+2,IF('XML a procesar'!A2483="",P2483,IF(MID('XML a procesar'!A2483,1,1)="&lt;",P2483,P2483+1)),P2483)</f>
        <v>1</v>
      </c>
    </row>
    <row r="2485" spans="1:16" x14ac:dyDescent="0.25">
      <c r="A2485" s="1" t="str">
        <f>IF('XML a procesar'!A2484&gt;0,'XML a procesar'!A2484,"")</f>
        <v/>
      </c>
      <c r="B2485" s="7">
        <f t="shared" si="429"/>
        <v>0</v>
      </c>
      <c r="C2485" s="1">
        <f t="shared" si="430"/>
        <v>0</v>
      </c>
      <c r="D2485" s="1">
        <f t="shared" si="431"/>
        <v>0</v>
      </c>
      <c r="E2485" s="1">
        <f t="shared" si="432"/>
        <v>0</v>
      </c>
      <c r="F2485" s="1" t="str">
        <f t="shared" ca="1" si="433"/>
        <v/>
      </c>
      <c r="G2485" s="1">
        <f t="shared" ca="1" si="434"/>
        <v>0</v>
      </c>
      <c r="H2485" s="1">
        <f ca="1">IF(AND(G2484&gt;0,G2485&gt;G2484,NOT(ISERROR(MATCH(G2484,D:D,0)))),H2484+1,H2484)</f>
        <v>0</v>
      </c>
      <c r="I2485" s="1">
        <f t="shared" ca="1" si="435"/>
        <v>0</v>
      </c>
      <c r="J2485" s="7" t="str">
        <f t="shared" ca="1" si="436"/>
        <v/>
      </c>
      <c r="K2485" s="1" t="str">
        <f ca="1">IF(J2485="Linea_para_MAIL_creada_por_LuXML",IF(ISERROR(MATCH(INDIRECT(ADDRESS(ROW()-G2485,7)),D:D,0)),J2485,INDIRECT(ADDRESS(MATCH(INDIRECT(ADDRESS(ROW()-G2485,7)),D:D,0),1))),J2485)</f>
        <v/>
      </c>
      <c r="L2485" s="7">
        <f t="shared" ca="1" si="437"/>
        <v>0</v>
      </c>
      <c r="M2485" s="7" t="str">
        <f t="shared" ca="1" si="438"/>
        <v/>
      </c>
      <c r="N2485" s="7">
        <f t="shared" ca="1" si="439"/>
        <v>0</v>
      </c>
      <c r="O2485" s="9" t="str">
        <f ca="1">IF(N2485&gt;-1,INDIRECT(ADDRESS(ROW(),13)),IF(N2485&lt;N2484,CONCATENATE("&lt;page-count count=",CHAR(34),1+LARGE(N:N,1)-LARGE(N:N,2),CHAR(34),"/&gt;"),INDIRECT(ADDRESS(ROW()-1,13))))</f>
        <v/>
      </c>
      <c r="P2485" s="1">
        <f>IF(ROW()&lt;$S$4+2,IF('XML a procesar'!A2484="",P2484,IF(MID('XML a procesar'!A2484,1,1)="&lt;",P2484,P2484+1)),P2484)</f>
        <v>1</v>
      </c>
    </row>
    <row r="2486" spans="1:16" x14ac:dyDescent="0.25">
      <c r="A2486" s="1" t="str">
        <f>IF('XML a procesar'!A2485&gt;0,'XML a procesar'!A2485,"")</f>
        <v/>
      </c>
      <c r="B2486" s="7">
        <f t="shared" si="429"/>
        <v>0</v>
      </c>
      <c r="C2486" s="1">
        <f t="shared" si="430"/>
        <v>0</v>
      </c>
      <c r="D2486" s="1">
        <f t="shared" si="431"/>
        <v>0</v>
      </c>
      <c r="E2486" s="1">
        <f t="shared" si="432"/>
        <v>0</v>
      </c>
      <c r="F2486" s="1" t="str">
        <f t="shared" ca="1" si="433"/>
        <v/>
      </c>
      <c r="G2486" s="1">
        <f t="shared" ca="1" si="434"/>
        <v>0</v>
      </c>
      <c r="H2486" s="1">
        <f ca="1">IF(AND(G2485&gt;0,G2486&gt;G2485,NOT(ISERROR(MATCH(G2485,D:D,0)))),H2485+1,H2485)</f>
        <v>0</v>
      </c>
      <c r="I2486" s="1">
        <f t="shared" ca="1" si="435"/>
        <v>0</v>
      </c>
      <c r="J2486" s="7" t="str">
        <f t="shared" ca="1" si="436"/>
        <v/>
      </c>
      <c r="K2486" s="1" t="str">
        <f ca="1">IF(J2486="Linea_para_MAIL_creada_por_LuXML",IF(ISERROR(MATCH(INDIRECT(ADDRESS(ROW()-G2486,7)),D:D,0)),J2486,INDIRECT(ADDRESS(MATCH(INDIRECT(ADDRESS(ROW()-G2486,7)),D:D,0),1))),J2486)</f>
        <v/>
      </c>
      <c r="L2486" s="7">
        <f t="shared" ca="1" si="437"/>
        <v>0</v>
      </c>
      <c r="M2486" s="7" t="str">
        <f t="shared" ca="1" si="438"/>
        <v/>
      </c>
      <c r="N2486" s="7">
        <f t="shared" ca="1" si="439"/>
        <v>0</v>
      </c>
      <c r="O2486" s="9" t="str">
        <f ca="1">IF(N2486&gt;-1,INDIRECT(ADDRESS(ROW(),13)),IF(N2486&lt;N2485,CONCATENATE("&lt;page-count count=",CHAR(34),1+LARGE(N:N,1)-LARGE(N:N,2),CHAR(34),"/&gt;"),INDIRECT(ADDRESS(ROW()-1,13))))</f>
        <v/>
      </c>
      <c r="P2486" s="1">
        <f>IF(ROW()&lt;$S$4+2,IF('XML a procesar'!A2485="",P2485,IF(MID('XML a procesar'!A2485,1,1)="&lt;",P2485,P2485+1)),P2485)</f>
        <v>1</v>
      </c>
    </row>
    <row r="2487" spans="1:16" x14ac:dyDescent="0.25">
      <c r="A2487" s="1" t="str">
        <f>IF('XML a procesar'!A2486&gt;0,'XML a procesar'!A2486,"")</f>
        <v/>
      </c>
      <c r="B2487" s="7">
        <f t="shared" si="429"/>
        <v>0</v>
      </c>
      <c r="C2487" s="1">
        <f t="shared" si="430"/>
        <v>0</v>
      </c>
      <c r="D2487" s="1">
        <f t="shared" si="431"/>
        <v>0</v>
      </c>
      <c r="E2487" s="1">
        <f t="shared" si="432"/>
        <v>0</v>
      </c>
      <c r="F2487" s="1" t="str">
        <f t="shared" ca="1" si="433"/>
        <v/>
      </c>
      <c r="G2487" s="1">
        <f t="shared" ca="1" si="434"/>
        <v>0</v>
      </c>
      <c r="H2487" s="1">
        <f ca="1">IF(AND(G2486&gt;0,G2487&gt;G2486,NOT(ISERROR(MATCH(G2486,D:D,0)))),H2486+1,H2486)</f>
        <v>0</v>
      </c>
      <c r="I2487" s="1">
        <f t="shared" ca="1" si="435"/>
        <v>0</v>
      </c>
      <c r="J2487" s="7" t="str">
        <f t="shared" ca="1" si="436"/>
        <v/>
      </c>
      <c r="K2487" s="1" t="str">
        <f ca="1">IF(J2487="Linea_para_MAIL_creada_por_LuXML",IF(ISERROR(MATCH(INDIRECT(ADDRESS(ROW()-G2487,7)),D:D,0)),J2487,INDIRECT(ADDRESS(MATCH(INDIRECT(ADDRESS(ROW()-G2487,7)),D:D,0),1))),J2487)</f>
        <v/>
      </c>
      <c r="L2487" s="7">
        <f t="shared" ca="1" si="437"/>
        <v>0</v>
      </c>
      <c r="M2487" s="7" t="str">
        <f t="shared" ca="1" si="438"/>
        <v/>
      </c>
      <c r="N2487" s="7">
        <f t="shared" ca="1" si="439"/>
        <v>0</v>
      </c>
      <c r="O2487" s="9" t="str">
        <f ca="1">IF(N2487&gt;-1,INDIRECT(ADDRESS(ROW(),13)),IF(N2487&lt;N2486,CONCATENATE("&lt;page-count count=",CHAR(34),1+LARGE(N:N,1)-LARGE(N:N,2),CHAR(34),"/&gt;"),INDIRECT(ADDRESS(ROW()-1,13))))</f>
        <v/>
      </c>
      <c r="P2487" s="1">
        <f>IF(ROW()&lt;$S$4+2,IF('XML a procesar'!A2486="",P2486,IF(MID('XML a procesar'!A2486,1,1)="&lt;",P2486,P2486+1)),P2486)</f>
        <v>1</v>
      </c>
    </row>
    <row r="2488" spans="1:16" x14ac:dyDescent="0.25">
      <c r="A2488" s="1" t="str">
        <f>IF('XML a procesar'!A2487&gt;0,'XML a procesar'!A2487,"")</f>
        <v/>
      </c>
      <c r="B2488" s="7">
        <f t="shared" si="429"/>
        <v>0</v>
      </c>
      <c r="C2488" s="1">
        <f t="shared" si="430"/>
        <v>0</v>
      </c>
      <c r="D2488" s="1">
        <f t="shared" si="431"/>
        <v>0</v>
      </c>
      <c r="E2488" s="1">
        <f t="shared" si="432"/>
        <v>0</v>
      </c>
      <c r="F2488" s="1" t="str">
        <f t="shared" ca="1" si="433"/>
        <v/>
      </c>
      <c r="G2488" s="1">
        <f t="shared" ca="1" si="434"/>
        <v>0</v>
      </c>
      <c r="H2488" s="1">
        <f ca="1">IF(AND(G2487&gt;0,G2488&gt;G2487,NOT(ISERROR(MATCH(G2487,D:D,0)))),H2487+1,H2487)</f>
        <v>0</v>
      </c>
      <c r="I2488" s="1">
        <f t="shared" ca="1" si="435"/>
        <v>0</v>
      </c>
      <c r="J2488" s="7" t="str">
        <f t="shared" ca="1" si="436"/>
        <v/>
      </c>
      <c r="K2488" s="1" t="str">
        <f ca="1">IF(J2488="Linea_para_MAIL_creada_por_LuXML",IF(ISERROR(MATCH(INDIRECT(ADDRESS(ROW()-G2488,7)),D:D,0)),J2488,INDIRECT(ADDRESS(MATCH(INDIRECT(ADDRESS(ROW()-G2488,7)),D:D,0),1))),J2488)</f>
        <v/>
      </c>
      <c r="L2488" s="7">
        <f t="shared" ca="1" si="437"/>
        <v>0</v>
      </c>
      <c r="M2488" s="7" t="str">
        <f t="shared" ca="1" si="438"/>
        <v/>
      </c>
      <c r="N2488" s="7">
        <f t="shared" ca="1" si="439"/>
        <v>0</v>
      </c>
      <c r="O2488" s="9" t="str">
        <f ca="1">IF(N2488&gt;-1,INDIRECT(ADDRESS(ROW(),13)),IF(N2488&lt;N2487,CONCATENATE("&lt;page-count count=",CHAR(34),1+LARGE(N:N,1)-LARGE(N:N,2),CHAR(34),"/&gt;"),INDIRECT(ADDRESS(ROW()-1,13))))</f>
        <v/>
      </c>
      <c r="P2488" s="1">
        <f>IF(ROW()&lt;$S$4+2,IF('XML a procesar'!A2487="",P2487,IF(MID('XML a procesar'!A2487,1,1)="&lt;",P2487,P2487+1)),P2487)</f>
        <v>1</v>
      </c>
    </row>
    <row r="2489" spans="1:16" x14ac:dyDescent="0.25">
      <c r="A2489" s="1" t="str">
        <f>IF('XML a procesar'!A2488&gt;0,'XML a procesar'!A2488,"")</f>
        <v/>
      </c>
      <c r="B2489" s="7">
        <f t="shared" si="429"/>
        <v>0</v>
      </c>
      <c r="C2489" s="1">
        <f t="shared" si="430"/>
        <v>0</v>
      </c>
      <c r="D2489" s="1">
        <f t="shared" si="431"/>
        <v>0</v>
      </c>
      <c r="E2489" s="1">
        <f t="shared" si="432"/>
        <v>0</v>
      </c>
      <c r="F2489" s="1" t="str">
        <f t="shared" ca="1" si="433"/>
        <v/>
      </c>
      <c r="G2489" s="1">
        <f t="shared" ca="1" si="434"/>
        <v>0</v>
      </c>
      <c r="H2489" s="1">
        <f ca="1">IF(AND(G2488&gt;0,G2489&gt;G2488,NOT(ISERROR(MATCH(G2488,D:D,0)))),H2488+1,H2488)</f>
        <v>0</v>
      </c>
      <c r="I2489" s="1">
        <f t="shared" ca="1" si="435"/>
        <v>0</v>
      </c>
      <c r="J2489" s="7" t="str">
        <f t="shared" ca="1" si="436"/>
        <v/>
      </c>
      <c r="K2489" s="1" t="str">
        <f ca="1">IF(J2489="Linea_para_MAIL_creada_por_LuXML",IF(ISERROR(MATCH(INDIRECT(ADDRESS(ROW()-G2489,7)),D:D,0)),J2489,INDIRECT(ADDRESS(MATCH(INDIRECT(ADDRESS(ROW()-G2489,7)),D:D,0),1))),J2489)</f>
        <v/>
      </c>
      <c r="L2489" s="7">
        <f t="shared" ca="1" si="437"/>
        <v>0</v>
      </c>
      <c r="M2489" s="7" t="str">
        <f t="shared" ca="1" si="438"/>
        <v/>
      </c>
      <c r="N2489" s="7">
        <f t="shared" ca="1" si="439"/>
        <v>0</v>
      </c>
      <c r="O2489" s="9" t="str">
        <f ca="1">IF(N2489&gt;-1,INDIRECT(ADDRESS(ROW(),13)),IF(N2489&lt;N2488,CONCATENATE("&lt;page-count count=",CHAR(34),1+LARGE(N:N,1)-LARGE(N:N,2),CHAR(34),"/&gt;"),INDIRECT(ADDRESS(ROW()-1,13))))</f>
        <v/>
      </c>
      <c r="P2489" s="1">
        <f>IF(ROW()&lt;$S$4+2,IF('XML a procesar'!A2488="",P2488,IF(MID('XML a procesar'!A2488,1,1)="&lt;",P2488,P2488+1)),P2488)</f>
        <v>1</v>
      </c>
    </row>
    <row r="2490" spans="1:16" x14ac:dyDescent="0.25">
      <c r="A2490" s="1" t="str">
        <f>IF('XML a procesar'!A2489&gt;0,'XML a procesar'!A2489,"")</f>
        <v/>
      </c>
      <c r="B2490" s="7">
        <f t="shared" si="429"/>
        <v>0</v>
      </c>
      <c r="C2490" s="1">
        <f t="shared" si="430"/>
        <v>0</v>
      </c>
      <c r="D2490" s="1">
        <f t="shared" si="431"/>
        <v>0</v>
      </c>
      <c r="E2490" s="1">
        <f t="shared" si="432"/>
        <v>0</v>
      </c>
      <c r="F2490" s="1" t="str">
        <f t="shared" ca="1" si="433"/>
        <v/>
      </c>
      <c r="G2490" s="1">
        <f t="shared" ca="1" si="434"/>
        <v>0</v>
      </c>
      <c r="H2490" s="1">
        <f ca="1">IF(AND(G2489&gt;0,G2490&gt;G2489,NOT(ISERROR(MATCH(G2489,D:D,0)))),H2489+1,H2489)</f>
        <v>0</v>
      </c>
      <c r="I2490" s="1">
        <f t="shared" ca="1" si="435"/>
        <v>0</v>
      </c>
      <c r="J2490" s="7" t="str">
        <f t="shared" ca="1" si="436"/>
        <v/>
      </c>
      <c r="K2490" s="1" t="str">
        <f ca="1">IF(J2490="Linea_para_MAIL_creada_por_LuXML",IF(ISERROR(MATCH(INDIRECT(ADDRESS(ROW()-G2490,7)),D:D,0)),J2490,INDIRECT(ADDRESS(MATCH(INDIRECT(ADDRESS(ROW()-G2490,7)),D:D,0),1))),J2490)</f>
        <v/>
      </c>
      <c r="L2490" s="7">
        <f t="shared" ca="1" si="437"/>
        <v>0</v>
      </c>
      <c r="M2490" s="7" t="str">
        <f t="shared" ca="1" si="438"/>
        <v/>
      </c>
      <c r="N2490" s="7">
        <f t="shared" ca="1" si="439"/>
        <v>0</v>
      </c>
      <c r="O2490" s="9" t="str">
        <f ca="1">IF(N2490&gt;-1,INDIRECT(ADDRESS(ROW(),13)),IF(N2490&lt;N2489,CONCATENATE("&lt;page-count count=",CHAR(34),1+LARGE(N:N,1)-LARGE(N:N,2),CHAR(34),"/&gt;"),INDIRECT(ADDRESS(ROW()-1,13))))</f>
        <v/>
      </c>
      <c r="P2490" s="1">
        <f>IF(ROW()&lt;$S$4+2,IF('XML a procesar'!A2489="",P2489,IF(MID('XML a procesar'!A2489,1,1)="&lt;",P2489,P2489+1)),P2489)</f>
        <v>1</v>
      </c>
    </row>
    <row r="2491" spans="1:16" x14ac:dyDescent="0.25">
      <c r="A2491" s="1" t="str">
        <f>IF('XML a procesar'!A2490&gt;0,'XML a procesar'!A2490,"")</f>
        <v/>
      </c>
      <c r="B2491" s="7">
        <f t="shared" si="429"/>
        <v>0</v>
      </c>
      <c r="C2491" s="1">
        <f t="shared" si="430"/>
        <v>0</v>
      </c>
      <c r="D2491" s="1">
        <f t="shared" si="431"/>
        <v>0</v>
      </c>
      <c r="E2491" s="1">
        <f t="shared" si="432"/>
        <v>0</v>
      </c>
      <c r="F2491" s="1" t="str">
        <f t="shared" ca="1" si="433"/>
        <v/>
      </c>
      <c r="G2491" s="1">
        <f t="shared" ca="1" si="434"/>
        <v>0</v>
      </c>
      <c r="H2491" s="1">
        <f ca="1">IF(AND(G2490&gt;0,G2491&gt;G2490,NOT(ISERROR(MATCH(G2490,D:D,0)))),H2490+1,H2490)</f>
        <v>0</v>
      </c>
      <c r="I2491" s="1">
        <f t="shared" ca="1" si="435"/>
        <v>0</v>
      </c>
      <c r="J2491" s="7" t="str">
        <f t="shared" ca="1" si="436"/>
        <v/>
      </c>
      <c r="K2491" s="1" t="str">
        <f ca="1">IF(J2491="Linea_para_MAIL_creada_por_LuXML",IF(ISERROR(MATCH(INDIRECT(ADDRESS(ROW()-G2491,7)),D:D,0)),J2491,INDIRECT(ADDRESS(MATCH(INDIRECT(ADDRESS(ROW()-G2491,7)),D:D,0),1))),J2491)</f>
        <v/>
      </c>
      <c r="L2491" s="7">
        <f t="shared" ca="1" si="437"/>
        <v>0</v>
      </c>
      <c r="M2491" s="7" t="str">
        <f t="shared" ca="1" si="438"/>
        <v/>
      </c>
      <c r="N2491" s="7">
        <f t="shared" ca="1" si="439"/>
        <v>0</v>
      </c>
      <c r="O2491" s="9" t="str">
        <f ca="1">IF(N2491&gt;-1,INDIRECT(ADDRESS(ROW(),13)),IF(N2491&lt;N2490,CONCATENATE("&lt;page-count count=",CHAR(34),1+LARGE(N:N,1)-LARGE(N:N,2),CHAR(34),"/&gt;"),INDIRECT(ADDRESS(ROW()-1,13))))</f>
        <v/>
      </c>
      <c r="P2491" s="1">
        <f>IF(ROW()&lt;$S$4+2,IF('XML a procesar'!A2490="",P2490,IF(MID('XML a procesar'!A2490,1,1)="&lt;",P2490,P2490+1)),P2490)</f>
        <v>1</v>
      </c>
    </row>
    <row r="2492" spans="1:16" x14ac:dyDescent="0.25">
      <c r="A2492" s="1" t="str">
        <f>IF('XML a procesar'!A2491&gt;0,'XML a procesar'!A2491,"")</f>
        <v/>
      </c>
      <c r="B2492" s="7">
        <f t="shared" si="429"/>
        <v>0</v>
      </c>
      <c r="C2492" s="1">
        <f t="shared" si="430"/>
        <v>0</v>
      </c>
      <c r="D2492" s="1">
        <f t="shared" si="431"/>
        <v>0</v>
      </c>
      <c r="E2492" s="1">
        <f t="shared" si="432"/>
        <v>0</v>
      </c>
      <c r="F2492" s="1" t="str">
        <f t="shared" ca="1" si="433"/>
        <v/>
      </c>
      <c r="G2492" s="1">
        <f t="shared" ca="1" si="434"/>
        <v>0</v>
      </c>
      <c r="H2492" s="1">
        <f ca="1">IF(AND(G2491&gt;0,G2492&gt;G2491,NOT(ISERROR(MATCH(G2491,D:D,0)))),H2491+1,H2491)</f>
        <v>0</v>
      </c>
      <c r="I2492" s="1">
        <f t="shared" ca="1" si="435"/>
        <v>0</v>
      </c>
      <c r="J2492" s="7" t="str">
        <f t="shared" ca="1" si="436"/>
        <v/>
      </c>
      <c r="K2492" s="1" t="str">
        <f ca="1">IF(J2492="Linea_para_MAIL_creada_por_LuXML",IF(ISERROR(MATCH(INDIRECT(ADDRESS(ROW()-G2492,7)),D:D,0)),J2492,INDIRECT(ADDRESS(MATCH(INDIRECT(ADDRESS(ROW()-G2492,7)),D:D,0),1))),J2492)</f>
        <v/>
      </c>
      <c r="L2492" s="7">
        <f t="shared" ca="1" si="437"/>
        <v>0</v>
      </c>
      <c r="M2492" s="7" t="str">
        <f t="shared" ca="1" si="438"/>
        <v/>
      </c>
      <c r="N2492" s="7">
        <f t="shared" ca="1" si="439"/>
        <v>0</v>
      </c>
      <c r="O2492" s="9" t="str">
        <f ca="1">IF(N2492&gt;-1,INDIRECT(ADDRESS(ROW(),13)),IF(N2492&lt;N2491,CONCATENATE("&lt;page-count count=",CHAR(34),1+LARGE(N:N,1)-LARGE(N:N,2),CHAR(34),"/&gt;"),INDIRECT(ADDRESS(ROW()-1,13))))</f>
        <v/>
      </c>
      <c r="P2492" s="1">
        <f>IF(ROW()&lt;$S$4+2,IF('XML a procesar'!A2491="",P2491,IF(MID('XML a procesar'!A2491,1,1)="&lt;",P2491,P2491+1)),P2491)</f>
        <v>1</v>
      </c>
    </row>
    <row r="2493" spans="1:16" x14ac:dyDescent="0.25">
      <c r="A2493" s="1" t="str">
        <f>IF('XML a procesar'!A2492&gt;0,'XML a procesar'!A2492,"")</f>
        <v/>
      </c>
      <c r="B2493" s="7">
        <f t="shared" si="429"/>
        <v>0</v>
      </c>
      <c r="C2493" s="1">
        <f t="shared" si="430"/>
        <v>0</v>
      </c>
      <c r="D2493" s="1">
        <f t="shared" si="431"/>
        <v>0</v>
      </c>
      <c r="E2493" s="1">
        <f t="shared" si="432"/>
        <v>0</v>
      </c>
      <c r="F2493" s="1" t="str">
        <f t="shared" ca="1" si="433"/>
        <v/>
      </c>
      <c r="G2493" s="1">
        <f t="shared" ca="1" si="434"/>
        <v>0</v>
      </c>
      <c r="H2493" s="1">
        <f ca="1">IF(AND(G2492&gt;0,G2493&gt;G2492,NOT(ISERROR(MATCH(G2492,D:D,0)))),H2492+1,H2492)</f>
        <v>0</v>
      </c>
      <c r="I2493" s="1">
        <f t="shared" ca="1" si="435"/>
        <v>0</v>
      </c>
      <c r="J2493" s="7" t="str">
        <f t="shared" ca="1" si="436"/>
        <v/>
      </c>
      <c r="K2493" s="1" t="str">
        <f ca="1">IF(J2493="Linea_para_MAIL_creada_por_LuXML",IF(ISERROR(MATCH(INDIRECT(ADDRESS(ROW()-G2493,7)),D:D,0)),J2493,INDIRECT(ADDRESS(MATCH(INDIRECT(ADDRESS(ROW()-G2493,7)),D:D,0),1))),J2493)</f>
        <v/>
      </c>
      <c r="L2493" s="7">
        <f t="shared" ca="1" si="437"/>
        <v>0</v>
      </c>
      <c r="M2493" s="7" t="str">
        <f t="shared" ca="1" si="438"/>
        <v/>
      </c>
      <c r="N2493" s="7">
        <f t="shared" ca="1" si="439"/>
        <v>0</v>
      </c>
      <c r="O2493" s="9" t="str">
        <f ca="1">IF(N2493&gt;-1,INDIRECT(ADDRESS(ROW(),13)),IF(N2493&lt;N2492,CONCATENATE("&lt;page-count count=",CHAR(34),1+LARGE(N:N,1)-LARGE(N:N,2),CHAR(34),"/&gt;"),INDIRECT(ADDRESS(ROW()-1,13))))</f>
        <v/>
      </c>
      <c r="P2493" s="1">
        <f>IF(ROW()&lt;$S$4+2,IF('XML a procesar'!A2492="",P2492,IF(MID('XML a procesar'!A2492,1,1)="&lt;",P2492,P2492+1)),P2492)</f>
        <v>1</v>
      </c>
    </row>
    <row r="2494" spans="1:16" x14ac:dyDescent="0.25">
      <c r="A2494" s="1" t="str">
        <f>IF('XML a procesar'!A2493&gt;0,'XML a procesar'!A2493,"")</f>
        <v/>
      </c>
      <c r="B2494" s="7">
        <f t="shared" si="429"/>
        <v>0</v>
      </c>
      <c r="C2494" s="1">
        <f t="shared" si="430"/>
        <v>0</v>
      </c>
      <c r="D2494" s="1">
        <f t="shared" si="431"/>
        <v>0</v>
      </c>
      <c r="E2494" s="1">
        <f t="shared" si="432"/>
        <v>0</v>
      </c>
      <c r="F2494" s="1" t="str">
        <f t="shared" ca="1" si="433"/>
        <v/>
      </c>
      <c r="G2494" s="1">
        <f t="shared" ca="1" si="434"/>
        <v>0</v>
      </c>
      <c r="H2494" s="1">
        <f ca="1">IF(AND(G2493&gt;0,G2494&gt;G2493,NOT(ISERROR(MATCH(G2493,D:D,0)))),H2493+1,H2493)</f>
        <v>0</v>
      </c>
      <c r="I2494" s="1">
        <f t="shared" ca="1" si="435"/>
        <v>0</v>
      </c>
      <c r="J2494" s="7" t="str">
        <f t="shared" ca="1" si="436"/>
        <v/>
      </c>
      <c r="K2494" s="1" t="str">
        <f ca="1">IF(J2494="Linea_para_MAIL_creada_por_LuXML",IF(ISERROR(MATCH(INDIRECT(ADDRESS(ROW()-G2494,7)),D:D,0)),J2494,INDIRECT(ADDRESS(MATCH(INDIRECT(ADDRESS(ROW()-G2494,7)),D:D,0),1))),J2494)</f>
        <v/>
      </c>
      <c r="L2494" s="7">
        <f t="shared" ca="1" si="437"/>
        <v>0</v>
      </c>
      <c r="M2494" s="7" t="str">
        <f t="shared" ca="1" si="438"/>
        <v/>
      </c>
      <c r="N2494" s="7">
        <f t="shared" ca="1" si="439"/>
        <v>0</v>
      </c>
      <c r="O2494" s="9" t="str">
        <f ca="1">IF(N2494&gt;-1,INDIRECT(ADDRESS(ROW(),13)),IF(N2494&lt;N2493,CONCATENATE("&lt;page-count count=",CHAR(34),1+LARGE(N:N,1)-LARGE(N:N,2),CHAR(34),"/&gt;"),INDIRECT(ADDRESS(ROW()-1,13))))</f>
        <v/>
      </c>
      <c r="P2494" s="1">
        <f>IF(ROW()&lt;$S$4+2,IF('XML a procesar'!A2493="",P2493,IF(MID('XML a procesar'!A2493,1,1)="&lt;",P2493,P2493+1)),P2493)</f>
        <v>1</v>
      </c>
    </row>
    <row r="2495" spans="1:16" x14ac:dyDescent="0.25">
      <c r="A2495" s="1" t="str">
        <f>IF('XML a procesar'!A2494&gt;0,'XML a procesar'!A2494,"")</f>
        <v/>
      </c>
      <c r="B2495" s="7">
        <f t="shared" si="429"/>
        <v>0</v>
      </c>
      <c r="C2495" s="1">
        <f t="shared" si="430"/>
        <v>0</v>
      </c>
      <c r="D2495" s="1">
        <f t="shared" si="431"/>
        <v>0</v>
      </c>
      <c r="E2495" s="1">
        <f t="shared" si="432"/>
        <v>0</v>
      </c>
      <c r="F2495" s="1" t="str">
        <f t="shared" ca="1" si="433"/>
        <v/>
      </c>
      <c r="G2495" s="1">
        <f t="shared" ca="1" si="434"/>
        <v>0</v>
      </c>
      <c r="H2495" s="1">
        <f ca="1">IF(AND(G2494&gt;0,G2495&gt;G2494,NOT(ISERROR(MATCH(G2494,D:D,0)))),H2494+1,H2494)</f>
        <v>0</v>
      </c>
      <c r="I2495" s="1">
        <f t="shared" ca="1" si="435"/>
        <v>0</v>
      </c>
      <c r="J2495" s="7" t="str">
        <f t="shared" ca="1" si="436"/>
        <v/>
      </c>
      <c r="K2495" s="1" t="str">
        <f ca="1">IF(J2495="Linea_para_MAIL_creada_por_LuXML",IF(ISERROR(MATCH(INDIRECT(ADDRESS(ROW()-G2495,7)),D:D,0)),J2495,INDIRECT(ADDRESS(MATCH(INDIRECT(ADDRESS(ROW()-G2495,7)),D:D,0),1))),J2495)</f>
        <v/>
      </c>
      <c r="L2495" s="7">
        <f t="shared" ca="1" si="437"/>
        <v>0</v>
      </c>
      <c r="M2495" s="7" t="str">
        <f t="shared" ca="1" si="438"/>
        <v/>
      </c>
      <c r="N2495" s="7">
        <f t="shared" ca="1" si="439"/>
        <v>0</v>
      </c>
      <c r="O2495" s="9" t="str">
        <f ca="1">IF(N2495&gt;-1,INDIRECT(ADDRESS(ROW(),13)),IF(N2495&lt;N2494,CONCATENATE("&lt;page-count count=",CHAR(34),1+LARGE(N:N,1)-LARGE(N:N,2),CHAR(34),"/&gt;"),INDIRECT(ADDRESS(ROW()-1,13))))</f>
        <v/>
      </c>
      <c r="P2495" s="1">
        <f>IF(ROW()&lt;$S$4+2,IF('XML a procesar'!A2494="",P2494,IF(MID('XML a procesar'!A2494,1,1)="&lt;",P2494,P2494+1)),P2494)</f>
        <v>1</v>
      </c>
    </row>
    <row r="2496" spans="1:16" x14ac:dyDescent="0.25">
      <c r="A2496" s="1" t="str">
        <f>IF('XML a procesar'!A2495&gt;0,'XML a procesar'!A2495,"")</f>
        <v/>
      </c>
      <c r="B2496" s="7">
        <f t="shared" si="429"/>
        <v>0</v>
      </c>
      <c r="C2496" s="1">
        <f t="shared" si="430"/>
        <v>0</v>
      </c>
      <c r="D2496" s="1">
        <f t="shared" si="431"/>
        <v>0</v>
      </c>
      <c r="E2496" s="1">
        <f t="shared" si="432"/>
        <v>0</v>
      </c>
      <c r="F2496" s="1" t="str">
        <f t="shared" ca="1" si="433"/>
        <v/>
      </c>
      <c r="G2496" s="1">
        <f t="shared" ca="1" si="434"/>
        <v>0</v>
      </c>
      <c r="H2496" s="1">
        <f ca="1">IF(AND(G2495&gt;0,G2496&gt;G2495,NOT(ISERROR(MATCH(G2495,D:D,0)))),H2495+1,H2495)</f>
        <v>0</v>
      </c>
      <c r="I2496" s="1">
        <f t="shared" ca="1" si="435"/>
        <v>0</v>
      </c>
      <c r="J2496" s="7" t="str">
        <f t="shared" ca="1" si="436"/>
        <v/>
      </c>
      <c r="K2496" s="1" t="str">
        <f ca="1">IF(J2496="Linea_para_MAIL_creada_por_LuXML",IF(ISERROR(MATCH(INDIRECT(ADDRESS(ROW()-G2496,7)),D:D,0)),J2496,INDIRECT(ADDRESS(MATCH(INDIRECT(ADDRESS(ROW()-G2496,7)),D:D,0),1))),J2496)</f>
        <v/>
      </c>
      <c r="L2496" s="7">
        <f t="shared" ca="1" si="437"/>
        <v>0</v>
      </c>
      <c r="M2496" s="7" t="str">
        <f t="shared" ca="1" si="438"/>
        <v/>
      </c>
      <c r="N2496" s="7">
        <f t="shared" ca="1" si="439"/>
        <v>0</v>
      </c>
      <c r="O2496" s="9" t="str">
        <f ca="1">IF(N2496&gt;-1,INDIRECT(ADDRESS(ROW(),13)),IF(N2496&lt;N2495,CONCATENATE("&lt;page-count count=",CHAR(34),1+LARGE(N:N,1)-LARGE(N:N,2),CHAR(34),"/&gt;"),INDIRECT(ADDRESS(ROW()-1,13))))</f>
        <v/>
      </c>
      <c r="P2496" s="1">
        <f>IF(ROW()&lt;$S$4+2,IF('XML a procesar'!A2495="",P2495,IF(MID('XML a procesar'!A2495,1,1)="&lt;",P2495,P2495+1)),P2495)</f>
        <v>1</v>
      </c>
    </row>
    <row r="2497" spans="1:16" x14ac:dyDescent="0.25">
      <c r="A2497" s="1" t="str">
        <f>IF('XML a procesar'!A2496&gt;0,'XML a procesar'!A2496,"")</f>
        <v/>
      </c>
      <c r="B2497" s="7">
        <f t="shared" ref="B2497:B2560" si="440">IF(ISERROR(FIND("/doi.org/",A2497,1)),0,1)</f>
        <v>0</v>
      </c>
      <c r="C2497" s="1">
        <f t="shared" ref="C2497:C2560" si="441">IF(LEFT(A2496,16)="&lt;contrib contrib",C2496+1,IF(LEFT(A2496,16)="&lt;/contrib-group&gt;",0,IF(LEFT(A2496,10)="&lt;/contrib&gt;",C2496,C2496)))</f>
        <v>0</v>
      </c>
      <c r="D2497" s="1">
        <f t="shared" ref="D2497:D2560" si="442">IF(AND(C2497&gt;0,LEFT(A2497,7)="&lt;email&gt;",ISNUMBER(SEARCH("@",A2497,1))),C2497,IF(LEFT(A2497,10)="&lt;alt-text&gt;",-1,0))</f>
        <v>0</v>
      </c>
      <c r="E2497" s="1">
        <f t="shared" ref="E2497:E2560" si="443">IF(D2497=0,E2496,E2496+1)</f>
        <v>0</v>
      </c>
      <c r="F2497" s="1" t="str">
        <f t="shared" ref="F2497:F2560" ca="1" si="444">INDIRECT(ADDRESS(ROW()+INDIRECT(ADDRESS(ROW()+E2497,5)),1))</f>
        <v/>
      </c>
      <c r="G2497" s="1">
        <f t="shared" ref="G2497:G2560" ca="1" si="445">IF(LEFT(F2497,7)="&lt;aff id",_xlfn.NUMBERVALUE(MID(F2497,13,LEN(F2497)-14)),IF(F2497="&lt;/aff&gt;",G2496+1,G2496))</f>
        <v>0</v>
      </c>
      <c r="H2497" s="1">
        <f ca="1">IF(AND(G2496&gt;0,G2497&gt;G2496,NOT(ISERROR(MATCH(G2496,D:D,0)))),H2496+1,H2496)</f>
        <v>0</v>
      </c>
      <c r="I2497" s="1">
        <f t="shared" ref="I2497:I2560" ca="1" si="446">INDIRECT(ADDRESS(ROW()-INDIRECT(ADDRESS(ROW()-H2497,8)),8))</f>
        <v>0</v>
      </c>
      <c r="J2497" s="7" t="str">
        <f t="shared" ref="J2497:J2560" ca="1" si="447">IF(J2496="Linea_para_MAIL_creada_por_LuXML","&lt;/aff&gt;",IF(I2497&gt;INDIRECT(ADDRESS(ROW()-I2497-1,8)),"Linea_para_MAIL_creada_por_LuXML",INDIRECT(ADDRESS(ROW()-I2497,6))))</f>
        <v/>
      </c>
      <c r="K2497" s="1" t="str">
        <f ca="1">IF(J2497="Linea_para_MAIL_creada_por_LuXML",IF(ISERROR(MATCH(INDIRECT(ADDRESS(ROW()-G2497,7)),D:D,0)),J2497,INDIRECT(ADDRESS(MATCH(INDIRECT(ADDRESS(ROW()-G2497,7)),D:D,0),1))),J2497)</f>
        <v/>
      </c>
      <c r="L2497" s="7">
        <f t="shared" ref="L2497:L2560" ca="1" si="448">IF(OR(MID(K2495,3,5)="page&gt;",MID(K2496,3,5)="page&gt;"),L2496,IF(OR(K2496="&lt;history&gt;",K2497="&lt;history&gt;"),L2496+1,L2496))</f>
        <v>0</v>
      </c>
      <c r="M2497" s="7" t="str">
        <f t="shared" ref="M2497:M2560" ca="1" si="449">IF(L2497&gt;L2496,IF(L2497=1,CONCATENATE("&lt;fpage&gt;",$S$10,"&lt;/fpage&gt;"),CONCATENATE("&lt;lpage&gt;",$S$10+1,"&lt;/lpage&gt;")),IF(ISERROR(INDIRECT(ADDRESS(ROW()-L2497,11),1)),"",INDIRECT(ADDRESS(ROW()-L2497,11),1)))</f>
        <v/>
      </c>
      <c r="N2497" s="7">
        <f t="shared" ref="N2497:N2560" ca="1" si="450">IF(N2496=-1,-1,IF(M2497="&lt;/counts&gt;",-1,IF(OR(LEFT(M2497,7)="&lt;fpage&gt;",LEFT(M2497,7)="&lt;lpage&gt;"),VALUE(MID(M2497,8,LEN(M2497)-15)),0)))</f>
        <v>0</v>
      </c>
      <c r="O2497" s="9" t="str">
        <f ca="1">IF(N2497&gt;-1,INDIRECT(ADDRESS(ROW(),13)),IF(N2497&lt;N2496,CONCATENATE("&lt;page-count count=",CHAR(34),1+LARGE(N:N,1)-LARGE(N:N,2),CHAR(34),"/&gt;"),INDIRECT(ADDRESS(ROW()-1,13))))</f>
        <v/>
      </c>
      <c r="P2497" s="1">
        <f>IF(ROW()&lt;$S$4+2,IF('XML a procesar'!A2496="",P2496,IF(MID('XML a procesar'!A2496,1,1)="&lt;",P2496,P2496+1)),P2496)</f>
        <v>1</v>
      </c>
    </row>
    <row r="2498" spans="1:16" x14ac:dyDescent="0.25">
      <c r="A2498" s="1" t="str">
        <f>IF('XML a procesar'!A2497&gt;0,'XML a procesar'!A2497,"")</f>
        <v/>
      </c>
      <c r="B2498" s="7">
        <f t="shared" si="440"/>
        <v>0</v>
      </c>
      <c r="C2498" s="1">
        <f t="shared" si="441"/>
        <v>0</v>
      </c>
      <c r="D2498" s="1">
        <f t="shared" si="442"/>
        <v>0</v>
      </c>
      <c r="E2498" s="1">
        <f t="shared" si="443"/>
        <v>0</v>
      </c>
      <c r="F2498" s="1" t="str">
        <f t="shared" ca="1" si="444"/>
        <v/>
      </c>
      <c r="G2498" s="1">
        <f t="shared" ca="1" si="445"/>
        <v>0</v>
      </c>
      <c r="H2498" s="1">
        <f ca="1">IF(AND(G2497&gt;0,G2498&gt;G2497,NOT(ISERROR(MATCH(G2497,D:D,0)))),H2497+1,H2497)</f>
        <v>0</v>
      </c>
      <c r="I2498" s="1">
        <f t="shared" ca="1" si="446"/>
        <v>0</v>
      </c>
      <c r="J2498" s="7" t="str">
        <f t="shared" ca="1" si="447"/>
        <v/>
      </c>
      <c r="K2498" s="1" t="str">
        <f ca="1">IF(J2498="Linea_para_MAIL_creada_por_LuXML",IF(ISERROR(MATCH(INDIRECT(ADDRESS(ROW()-G2498,7)),D:D,0)),J2498,INDIRECT(ADDRESS(MATCH(INDIRECT(ADDRESS(ROW()-G2498,7)),D:D,0),1))),J2498)</f>
        <v/>
      </c>
      <c r="L2498" s="7">
        <f t="shared" ca="1" si="448"/>
        <v>0</v>
      </c>
      <c r="M2498" s="7" t="str">
        <f t="shared" ca="1" si="449"/>
        <v/>
      </c>
      <c r="N2498" s="7">
        <f t="shared" ca="1" si="450"/>
        <v>0</v>
      </c>
      <c r="O2498" s="9" t="str">
        <f ca="1">IF(N2498&gt;-1,INDIRECT(ADDRESS(ROW(),13)),IF(N2498&lt;N2497,CONCATENATE("&lt;page-count count=",CHAR(34),1+LARGE(N:N,1)-LARGE(N:N,2),CHAR(34),"/&gt;"),INDIRECT(ADDRESS(ROW()-1,13))))</f>
        <v/>
      </c>
      <c r="P2498" s="1">
        <f>IF(ROW()&lt;$S$4+2,IF('XML a procesar'!A2497="",P2497,IF(MID('XML a procesar'!A2497,1,1)="&lt;",P2497,P2497+1)),P2497)</f>
        <v>1</v>
      </c>
    </row>
    <row r="2499" spans="1:16" x14ac:dyDescent="0.25">
      <c r="A2499" s="1" t="str">
        <f>IF('XML a procesar'!A2498&gt;0,'XML a procesar'!A2498,"")</f>
        <v/>
      </c>
      <c r="B2499" s="7">
        <f t="shared" si="440"/>
        <v>0</v>
      </c>
      <c r="C2499" s="1">
        <f t="shared" si="441"/>
        <v>0</v>
      </c>
      <c r="D2499" s="1">
        <f t="shared" si="442"/>
        <v>0</v>
      </c>
      <c r="E2499" s="1">
        <f t="shared" si="443"/>
        <v>0</v>
      </c>
      <c r="F2499" s="1" t="str">
        <f t="shared" ca="1" si="444"/>
        <v/>
      </c>
      <c r="G2499" s="1">
        <f t="shared" ca="1" si="445"/>
        <v>0</v>
      </c>
      <c r="H2499" s="1">
        <f ca="1">IF(AND(G2498&gt;0,G2499&gt;G2498,NOT(ISERROR(MATCH(G2498,D:D,0)))),H2498+1,H2498)</f>
        <v>0</v>
      </c>
      <c r="I2499" s="1">
        <f t="shared" ca="1" si="446"/>
        <v>0</v>
      </c>
      <c r="J2499" s="7" t="str">
        <f t="shared" ca="1" si="447"/>
        <v/>
      </c>
      <c r="K2499" s="1" t="str">
        <f ca="1">IF(J2499="Linea_para_MAIL_creada_por_LuXML",IF(ISERROR(MATCH(INDIRECT(ADDRESS(ROW()-G2499,7)),D:D,0)),J2499,INDIRECT(ADDRESS(MATCH(INDIRECT(ADDRESS(ROW()-G2499,7)),D:D,0),1))),J2499)</f>
        <v/>
      </c>
      <c r="L2499" s="7">
        <f t="shared" ca="1" si="448"/>
        <v>0</v>
      </c>
      <c r="M2499" s="7" t="str">
        <f t="shared" ca="1" si="449"/>
        <v/>
      </c>
      <c r="N2499" s="7">
        <f t="shared" ca="1" si="450"/>
        <v>0</v>
      </c>
      <c r="O2499" s="9" t="str">
        <f ca="1">IF(N2499&gt;-1,INDIRECT(ADDRESS(ROW(),13)),IF(N2499&lt;N2498,CONCATENATE("&lt;page-count count=",CHAR(34),1+LARGE(N:N,1)-LARGE(N:N,2),CHAR(34),"/&gt;"),INDIRECT(ADDRESS(ROW()-1,13))))</f>
        <v/>
      </c>
      <c r="P2499" s="1">
        <f>IF(ROW()&lt;$S$4+2,IF('XML a procesar'!A2498="",P2498,IF(MID('XML a procesar'!A2498,1,1)="&lt;",P2498,P2498+1)),P2498)</f>
        <v>1</v>
      </c>
    </row>
    <row r="2500" spans="1:16" x14ac:dyDescent="0.25">
      <c r="A2500" s="1" t="str">
        <f>IF('XML a procesar'!A2499&gt;0,'XML a procesar'!A2499,"")</f>
        <v/>
      </c>
      <c r="B2500" s="7">
        <f t="shared" si="440"/>
        <v>0</v>
      </c>
      <c r="C2500" s="1">
        <f t="shared" si="441"/>
        <v>0</v>
      </c>
      <c r="D2500" s="1">
        <f t="shared" si="442"/>
        <v>0</v>
      </c>
      <c r="E2500" s="1">
        <f t="shared" si="443"/>
        <v>0</v>
      </c>
      <c r="F2500" s="1" t="str">
        <f t="shared" ca="1" si="444"/>
        <v/>
      </c>
      <c r="G2500" s="1">
        <f t="shared" ca="1" si="445"/>
        <v>0</v>
      </c>
      <c r="H2500" s="1">
        <f ca="1">IF(AND(G2499&gt;0,G2500&gt;G2499,NOT(ISERROR(MATCH(G2499,D:D,0)))),H2499+1,H2499)</f>
        <v>0</v>
      </c>
      <c r="I2500" s="1">
        <f t="shared" ca="1" si="446"/>
        <v>0</v>
      </c>
      <c r="J2500" s="7" t="str">
        <f t="shared" ca="1" si="447"/>
        <v/>
      </c>
      <c r="K2500" s="1" t="str">
        <f ca="1">IF(J2500="Linea_para_MAIL_creada_por_LuXML",IF(ISERROR(MATCH(INDIRECT(ADDRESS(ROW()-G2500,7)),D:D,0)),J2500,INDIRECT(ADDRESS(MATCH(INDIRECT(ADDRESS(ROW()-G2500,7)),D:D,0),1))),J2500)</f>
        <v/>
      </c>
      <c r="L2500" s="7">
        <f t="shared" ca="1" si="448"/>
        <v>0</v>
      </c>
      <c r="M2500" s="7" t="str">
        <f t="shared" ca="1" si="449"/>
        <v/>
      </c>
      <c r="N2500" s="7">
        <f t="shared" ca="1" si="450"/>
        <v>0</v>
      </c>
      <c r="O2500" s="9" t="str">
        <f ca="1">IF(N2500&gt;-1,INDIRECT(ADDRESS(ROW(),13)),IF(N2500&lt;N2499,CONCATENATE("&lt;page-count count=",CHAR(34),1+LARGE(N:N,1)-LARGE(N:N,2),CHAR(34),"/&gt;"),INDIRECT(ADDRESS(ROW()-1,13))))</f>
        <v/>
      </c>
      <c r="P2500" s="1">
        <f>IF(ROW()&lt;$S$4+2,IF('XML a procesar'!A2499="",P2499,IF(MID('XML a procesar'!A2499,1,1)="&lt;",P2499,P2499+1)),P2499)</f>
        <v>1</v>
      </c>
    </row>
    <row r="2501" spans="1:16" x14ac:dyDescent="0.25">
      <c r="A2501" s="1" t="str">
        <f>IF('XML a procesar'!A2500&gt;0,'XML a procesar'!A2500,"")</f>
        <v/>
      </c>
      <c r="B2501" s="7">
        <f t="shared" si="440"/>
        <v>0</v>
      </c>
      <c r="C2501" s="1">
        <f t="shared" si="441"/>
        <v>0</v>
      </c>
      <c r="D2501" s="1">
        <f t="shared" si="442"/>
        <v>0</v>
      </c>
      <c r="E2501" s="1">
        <f t="shared" si="443"/>
        <v>0</v>
      </c>
      <c r="F2501" s="1" t="str">
        <f t="shared" ca="1" si="444"/>
        <v/>
      </c>
      <c r="G2501" s="1">
        <f t="shared" ca="1" si="445"/>
        <v>0</v>
      </c>
      <c r="H2501" s="1">
        <f ca="1">IF(AND(G2500&gt;0,G2501&gt;G2500,NOT(ISERROR(MATCH(G2500,D:D,0)))),H2500+1,H2500)</f>
        <v>0</v>
      </c>
      <c r="I2501" s="1">
        <f t="shared" ca="1" si="446"/>
        <v>0</v>
      </c>
      <c r="J2501" s="7" t="str">
        <f t="shared" ca="1" si="447"/>
        <v/>
      </c>
      <c r="K2501" s="1" t="str">
        <f ca="1">IF(J2501="Linea_para_MAIL_creada_por_LuXML",IF(ISERROR(MATCH(INDIRECT(ADDRESS(ROW()-G2501,7)),D:D,0)),J2501,INDIRECT(ADDRESS(MATCH(INDIRECT(ADDRESS(ROW()-G2501,7)),D:D,0),1))),J2501)</f>
        <v/>
      </c>
      <c r="L2501" s="7">
        <f t="shared" ca="1" si="448"/>
        <v>0</v>
      </c>
      <c r="M2501" s="7" t="str">
        <f t="shared" ca="1" si="449"/>
        <v/>
      </c>
      <c r="N2501" s="7">
        <f t="shared" ca="1" si="450"/>
        <v>0</v>
      </c>
      <c r="O2501" s="9" t="str">
        <f ca="1">IF(N2501&gt;-1,INDIRECT(ADDRESS(ROW(),13)),IF(N2501&lt;N2500,CONCATENATE("&lt;page-count count=",CHAR(34),1+LARGE(N:N,1)-LARGE(N:N,2),CHAR(34),"/&gt;"),INDIRECT(ADDRESS(ROW()-1,13))))</f>
        <v/>
      </c>
      <c r="P2501" s="1">
        <f>IF(ROW()&lt;$S$4+2,IF('XML a procesar'!A2500="",P2500,IF(MID('XML a procesar'!A2500,1,1)="&lt;",P2500,P2500+1)),P2500)</f>
        <v>1</v>
      </c>
    </row>
    <row r="2502" spans="1:16" x14ac:dyDescent="0.25">
      <c r="A2502" s="1" t="str">
        <f>IF('XML a procesar'!A2501&gt;0,'XML a procesar'!A2501,"")</f>
        <v/>
      </c>
      <c r="B2502" s="7">
        <f t="shared" si="440"/>
        <v>0</v>
      </c>
      <c r="C2502" s="1">
        <f t="shared" si="441"/>
        <v>0</v>
      </c>
      <c r="D2502" s="1">
        <f t="shared" si="442"/>
        <v>0</v>
      </c>
      <c r="E2502" s="1">
        <f t="shared" si="443"/>
        <v>0</v>
      </c>
      <c r="F2502" s="1" t="str">
        <f t="shared" ca="1" si="444"/>
        <v/>
      </c>
      <c r="G2502" s="1">
        <f t="shared" ca="1" si="445"/>
        <v>0</v>
      </c>
      <c r="H2502" s="1">
        <f ca="1">IF(AND(G2501&gt;0,G2502&gt;G2501,NOT(ISERROR(MATCH(G2501,D:D,0)))),H2501+1,H2501)</f>
        <v>0</v>
      </c>
      <c r="I2502" s="1">
        <f t="shared" ca="1" si="446"/>
        <v>0</v>
      </c>
      <c r="J2502" s="7" t="str">
        <f t="shared" ca="1" si="447"/>
        <v/>
      </c>
      <c r="K2502" s="1" t="str">
        <f ca="1">IF(J2502="Linea_para_MAIL_creada_por_LuXML",IF(ISERROR(MATCH(INDIRECT(ADDRESS(ROW()-G2502,7)),D:D,0)),J2502,INDIRECT(ADDRESS(MATCH(INDIRECT(ADDRESS(ROW()-G2502,7)),D:D,0),1))),J2502)</f>
        <v/>
      </c>
      <c r="L2502" s="7">
        <f t="shared" ca="1" si="448"/>
        <v>0</v>
      </c>
      <c r="M2502" s="7" t="str">
        <f t="shared" ca="1" si="449"/>
        <v/>
      </c>
      <c r="N2502" s="7">
        <f t="shared" ca="1" si="450"/>
        <v>0</v>
      </c>
      <c r="O2502" s="9" t="str">
        <f ca="1">IF(N2502&gt;-1,INDIRECT(ADDRESS(ROW(),13)),IF(N2502&lt;N2501,CONCATENATE("&lt;page-count count=",CHAR(34),1+LARGE(N:N,1)-LARGE(N:N,2),CHAR(34),"/&gt;"),INDIRECT(ADDRESS(ROW()-1,13))))</f>
        <v/>
      </c>
      <c r="P2502" s="1">
        <f>IF(ROW()&lt;$S$4+2,IF('XML a procesar'!A2501="",P2501,IF(MID('XML a procesar'!A2501,1,1)="&lt;",P2501,P2501+1)),P2501)</f>
        <v>1</v>
      </c>
    </row>
    <row r="2503" spans="1:16" x14ac:dyDescent="0.25">
      <c r="A2503" s="1" t="str">
        <f>IF('XML a procesar'!A2502&gt;0,'XML a procesar'!A2502,"")</f>
        <v/>
      </c>
      <c r="B2503" s="7">
        <f t="shared" si="440"/>
        <v>0</v>
      </c>
      <c r="C2503" s="1">
        <f t="shared" si="441"/>
        <v>0</v>
      </c>
      <c r="D2503" s="1">
        <f t="shared" si="442"/>
        <v>0</v>
      </c>
      <c r="E2503" s="1">
        <f t="shared" si="443"/>
        <v>0</v>
      </c>
      <c r="F2503" s="1" t="str">
        <f t="shared" ca="1" si="444"/>
        <v/>
      </c>
      <c r="G2503" s="1">
        <f t="shared" ca="1" si="445"/>
        <v>0</v>
      </c>
      <c r="H2503" s="1">
        <f ca="1">IF(AND(G2502&gt;0,G2503&gt;G2502,NOT(ISERROR(MATCH(G2502,D:D,0)))),H2502+1,H2502)</f>
        <v>0</v>
      </c>
      <c r="I2503" s="1">
        <f t="shared" ca="1" si="446"/>
        <v>0</v>
      </c>
      <c r="J2503" s="7" t="str">
        <f t="shared" ca="1" si="447"/>
        <v/>
      </c>
      <c r="K2503" s="1" t="str">
        <f ca="1">IF(J2503="Linea_para_MAIL_creada_por_LuXML",IF(ISERROR(MATCH(INDIRECT(ADDRESS(ROW()-G2503,7)),D:D,0)),J2503,INDIRECT(ADDRESS(MATCH(INDIRECT(ADDRESS(ROW()-G2503,7)),D:D,0),1))),J2503)</f>
        <v/>
      </c>
      <c r="L2503" s="7">
        <f t="shared" ca="1" si="448"/>
        <v>0</v>
      </c>
      <c r="M2503" s="7" t="str">
        <f t="shared" ca="1" si="449"/>
        <v/>
      </c>
      <c r="N2503" s="7">
        <f t="shared" ca="1" si="450"/>
        <v>0</v>
      </c>
      <c r="O2503" s="9" t="str">
        <f ca="1">IF(N2503&gt;-1,INDIRECT(ADDRESS(ROW(),13)),IF(N2503&lt;N2502,CONCATENATE("&lt;page-count count=",CHAR(34),1+LARGE(N:N,1)-LARGE(N:N,2),CHAR(34),"/&gt;"),INDIRECT(ADDRESS(ROW()-1,13))))</f>
        <v/>
      </c>
      <c r="P2503" s="1">
        <f>IF(ROW()&lt;$S$4+2,IF('XML a procesar'!A2502="",P2502,IF(MID('XML a procesar'!A2502,1,1)="&lt;",P2502,P2502+1)),P2502)</f>
        <v>1</v>
      </c>
    </row>
    <row r="2504" spans="1:16" x14ac:dyDescent="0.25">
      <c r="A2504" s="1" t="str">
        <f>IF('XML a procesar'!A2503&gt;0,'XML a procesar'!A2503,"")</f>
        <v/>
      </c>
      <c r="B2504" s="7">
        <f t="shared" si="440"/>
        <v>0</v>
      </c>
      <c r="C2504" s="1">
        <f t="shared" si="441"/>
        <v>0</v>
      </c>
      <c r="D2504" s="1">
        <f t="shared" si="442"/>
        <v>0</v>
      </c>
      <c r="E2504" s="1">
        <f t="shared" si="443"/>
        <v>0</v>
      </c>
      <c r="F2504" s="1" t="str">
        <f t="shared" ca="1" si="444"/>
        <v/>
      </c>
      <c r="G2504" s="1">
        <f t="shared" ca="1" si="445"/>
        <v>0</v>
      </c>
      <c r="H2504" s="1">
        <f ca="1">IF(AND(G2503&gt;0,G2504&gt;G2503,NOT(ISERROR(MATCH(G2503,D:D,0)))),H2503+1,H2503)</f>
        <v>0</v>
      </c>
      <c r="I2504" s="1">
        <f t="shared" ca="1" si="446"/>
        <v>0</v>
      </c>
      <c r="J2504" s="7" t="str">
        <f t="shared" ca="1" si="447"/>
        <v/>
      </c>
      <c r="K2504" s="1" t="str">
        <f ca="1">IF(J2504="Linea_para_MAIL_creada_por_LuXML",IF(ISERROR(MATCH(INDIRECT(ADDRESS(ROW()-G2504,7)),D:D,0)),J2504,INDIRECT(ADDRESS(MATCH(INDIRECT(ADDRESS(ROW()-G2504,7)),D:D,0),1))),J2504)</f>
        <v/>
      </c>
      <c r="L2504" s="7">
        <f t="shared" ca="1" si="448"/>
        <v>0</v>
      </c>
      <c r="M2504" s="7" t="str">
        <f t="shared" ca="1" si="449"/>
        <v/>
      </c>
      <c r="N2504" s="7">
        <f t="shared" ca="1" si="450"/>
        <v>0</v>
      </c>
      <c r="O2504" s="9" t="str">
        <f ca="1">IF(N2504&gt;-1,INDIRECT(ADDRESS(ROW(),13)),IF(N2504&lt;N2503,CONCATENATE("&lt;page-count count=",CHAR(34),1+LARGE(N:N,1)-LARGE(N:N,2),CHAR(34),"/&gt;"),INDIRECT(ADDRESS(ROW()-1,13))))</f>
        <v/>
      </c>
      <c r="P2504" s="1">
        <f>IF(ROW()&lt;$S$4+2,IF('XML a procesar'!A2503="",P2503,IF(MID('XML a procesar'!A2503,1,1)="&lt;",P2503,P2503+1)),P2503)</f>
        <v>1</v>
      </c>
    </row>
    <row r="2505" spans="1:16" x14ac:dyDescent="0.25">
      <c r="A2505" s="1" t="str">
        <f>IF('XML a procesar'!A2504&gt;0,'XML a procesar'!A2504,"")</f>
        <v/>
      </c>
      <c r="B2505" s="7">
        <f t="shared" si="440"/>
        <v>0</v>
      </c>
      <c r="C2505" s="1">
        <f t="shared" si="441"/>
        <v>0</v>
      </c>
      <c r="D2505" s="1">
        <f t="shared" si="442"/>
        <v>0</v>
      </c>
      <c r="E2505" s="1">
        <f t="shared" si="443"/>
        <v>0</v>
      </c>
      <c r="F2505" s="1" t="str">
        <f t="shared" ca="1" si="444"/>
        <v/>
      </c>
      <c r="G2505" s="1">
        <f t="shared" ca="1" si="445"/>
        <v>0</v>
      </c>
      <c r="H2505" s="1">
        <f ca="1">IF(AND(G2504&gt;0,G2505&gt;G2504,NOT(ISERROR(MATCH(G2504,D:D,0)))),H2504+1,H2504)</f>
        <v>0</v>
      </c>
      <c r="I2505" s="1">
        <f t="shared" ca="1" si="446"/>
        <v>0</v>
      </c>
      <c r="J2505" s="7" t="str">
        <f t="shared" ca="1" si="447"/>
        <v/>
      </c>
      <c r="K2505" s="1" t="str">
        <f ca="1">IF(J2505="Linea_para_MAIL_creada_por_LuXML",IF(ISERROR(MATCH(INDIRECT(ADDRESS(ROW()-G2505,7)),D:D,0)),J2505,INDIRECT(ADDRESS(MATCH(INDIRECT(ADDRESS(ROW()-G2505,7)),D:D,0),1))),J2505)</f>
        <v/>
      </c>
      <c r="L2505" s="7">
        <f t="shared" ca="1" si="448"/>
        <v>0</v>
      </c>
      <c r="M2505" s="7" t="str">
        <f t="shared" ca="1" si="449"/>
        <v/>
      </c>
      <c r="N2505" s="7">
        <f t="shared" ca="1" si="450"/>
        <v>0</v>
      </c>
      <c r="O2505" s="9" t="str">
        <f ca="1">IF(N2505&gt;-1,INDIRECT(ADDRESS(ROW(),13)),IF(N2505&lt;N2504,CONCATENATE("&lt;page-count count=",CHAR(34),1+LARGE(N:N,1)-LARGE(N:N,2),CHAR(34),"/&gt;"),INDIRECT(ADDRESS(ROW()-1,13))))</f>
        <v/>
      </c>
      <c r="P2505" s="1">
        <f>IF(ROW()&lt;$S$4+2,IF('XML a procesar'!A2504="",P2504,IF(MID('XML a procesar'!A2504,1,1)="&lt;",P2504,P2504+1)),P2504)</f>
        <v>1</v>
      </c>
    </row>
    <row r="2506" spans="1:16" x14ac:dyDescent="0.25">
      <c r="A2506" s="1" t="str">
        <f>IF('XML a procesar'!A2505&gt;0,'XML a procesar'!A2505,"")</f>
        <v/>
      </c>
      <c r="B2506" s="7">
        <f t="shared" si="440"/>
        <v>0</v>
      </c>
      <c r="C2506" s="1">
        <f t="shared" si="441"/>
        <v>0</v>
      </c>
      <c r="D2506" s="1">
        <f t="shared" si="442"/>
        <v>0</v>
      </c>
      <c r="E2506" s="1">
        <f t="shared" si="443"/>
        <v>0</v>
      </c>
      <c r="F2506" s="1" t="str">
        <f t="shared" ca="1" si="444"/>
        <v/>
      </c>
      <c r="G2506" s="1">
        <f t="shared" ca="1" si="445"/>
        <v>0</v>
      </c>
      <c r="H2506" s="1">
        <f ca="1">IF(AND(G2505&gt;0,G2506&gt;G2505,NOT(ISERROR(MATCH(G2505,D:D,0)))),H2505+1,H2505)</f>
        <v>0</v>
      </c>
      <c r="I2506" s="1">
        <f t="shared" ca="1" si="446"/>
        <v>0</v>
      </c>
      <c r="J2506" s="7" t="str">
        <f t="shared" ca="1" si="447"/>
        <v/>
      </c>
      <c r="K2506" s="1" t="str">
        <f ca="1">IF(J2506="Linea_para_MAIL_creada_por_LuXML",IF(ISERROR(MATCH(INDIRECT(ADDRESS(ROW()-G2506,7)),D:D,0)),J2506,INDIRECT(ADDRESS(MATCH(INDIRECT(ADDRESS(ROW()-G2506,7)),D:D,0),1))),J2506)</f>
        <v/>
      </c>
      <c r="L2506" s="7">
        <f t="shared" ca="1" si="448"/>
        <v>0</v>
      </c>
      <c r="M2506" s="7" t="str">
        <f t="shared" ca="1" si="449"/>
        <v/>
      </c>
      <c r="N2506" s="7">
        <f t="shared" ca="1" si="450"/>
        <v>0</v>
      </c>
      <c r="O2506" s="9" t="str">
        <f ca="1">IF(N2506&gt;-1,INDIRECT(ADDRESS(ROW(),13)),IF(N2506&lt;N2505,CONCATENATE("&lt;page-count count=",CHAR(34),1+LARGE(N:N,1)-LARGE(N:N,2),CHAR(34),"/&gt;"),INDIRECT(ADDRESS(ROW()-1,13))))</f>
        <v/>
      </c>
      <c r="P2506" s="1">
        <f>IF(ROW()&lt;$S$4+2,IF('XML a procesar'!A2505="",P2505,IF(MID('XML a procesar'!A2505,1,1)="&lt;",P2505,P2505+1)),P2505)</f>
        <v>1</v>
      </c>
    </row>
    <row r="2507" spans="1:16" x14ac:dyDescent="0.25">
      <c r="A2507" s="1" t="str">
        <f>IF('XML a procesar'!A2506&gt;0,'XML a procesar'!A2506,"")</f>
        <v/>
      </c>
      <c r="B2507" s="7">
        <f t="shared" si="440"/>
        <v>0</v>
      </c>
      <c r="C2507" s="1">
        <f t="shared" si="441"/>
        <v>0</v>
      </c>
      <c r="D2507" s="1">
        <f t="shared" si="442"/>
        <v>0</v>
      </c>
      <c r="E2507" s="1">
        <f t="shared" si="443"/>
        <v>0</v>
      </c>
      <c r="F2507" s="1" t="str">
        <f t="shared" ca="1" si="444"/>
        <v/>
      </c>
      <c r="G2507" s="1">
        <f t="shared" ca="1" si="445"/>
        <v>0</v>
      </c>
      <c r="H2507" s="1">
        <f ca="1">IF(AND(G2506&gt;0,G2507&gt;G2506,NOT(ISERROR(MATCH(G2506,D:D,0)))),H2506+1,H2506)</f>
        <v>0</v>
      </c>
      <c r="I2507" s="1">
        <f t="shared" ca="1" si="446"/>
        <v>0</v>
      </c>
      <c r="J2507" s="7" t="str">
        <f t="shared" ca="1" si="447"/>
        <v/>
      </c>
      <c r="K2507" s="1" t="str">
        <f ca="1">IF(J2507="Linea_para_MAIL_creada_por_LuXML",IF(ISERROR(MATCH(INDIRECT(ADDRESS(ROW()-G2507,7)),D:D,0)),J2507,INDIRECT(ADDRESS(MATCH(INDIRECT(ADDRESS(ROW()-G2507,7)),D:D,0),1))),J2507)</f>
        <v/>
      </c>
      <c r="L2507" s="7">
        <f t="shared" ca="1" si="448"/>
        <v>0</v>
      </c>
      <c r="M2507" s="7" t="str">
        <f t="shared" ca="1" si="449"/>
        <v/>
      </c>
      <c r="N2507" s="7">
        <f t="shared" ca="1" si="450"/>
        <v>0</v>
      </c>
      <c r="O2507" s="9" t="str">
        <f ca="1">IF(N2507&gt;-1,INDIRECT(ADDRESS(ROW(),13)),IF(N2507&lt;N2506,CONCATENATE("&lt;page-count count=",CHAR(34),1+LARGE(N:N,1)-LARGE(N:N,2),CHAR(34),"/&gt;"),INDIRECT(ADDRESS(ROW()-1,13))))</f>
        <v/>
      </c>
      <c r="P2507" s="1">
        <f>IF(ROW()&lt;$S$4+2,IF('XML a procesar'!A2506="",P2506,IF(MID('XML a procesar'!A2506,1,1)="&lt;",P2506,P2506+1)),P2506)</f>
        <v>1</v>
      </c>
    </row>
    <row r="2508" spans="1:16" x14ac:dyDescent="0.25">
      <c r="A2508" s="1" t="str">
        <f>IF('XML a procesar'!A2507&gt;0,'XML a procesar'!A2507,"")</f>
        <v/>
      </c>
      <c r="B2508" s="7">
        <f t="shared" si="440"/>
        <v>0</v>
      </c>
      <c r="C2508" s="1">
        <f t="shared" si="441"/>
        <v>0</v>
      </c>
      <c r="D2508" s="1">
        <f t="shared" si="442"/>
        <v>0</v>
      </c>
      <c r="E2508" s="1">
        <f t="shared" si="443"/>
        <v>0</v>
      </c>
      <c r="F2508" s="1" t="str">
        <f t="shared" ca="1" si="444"/>
        <v/>
      </c>
      <c r="G2508" s="1">
        <f t="shared" ca="1" si="445"/>
        <v>0</v>
      </c>
      <c r="H2508" s="1">
        <f ca="1">IF(AND(G2507&gt;0,G2508&gt;G2507,NOT(ISERROR(MATCH(G2507,D:D,0)))),H2507+1,H2507)</f>
        <v>0</v>
      </c>
      <c r="I2508" s="1">
        <f t="shared" ca="1" si="446"/>
        <v>0</v>
      </c>
      <c r="J2508" s="7" t="str">
        <f t="shared" ca="1" si="447"/>
        <v/>
      </c>
      <c r="K2508" s="1" t="str">
        <f ca="1">IF(J2508="Linea_para_MAIL_creada_por_LuXML",IF(ISERROR(MATCH(INDIRECT(ADDRESS(ROW()-G2508,7)),D:D,0)),J2508,INDIRECT(ADDRESS(MATCH(INDIRECT(ADDRESS(ROW()-G2508,7)),D:D,0),1))),J2508)</f>
        <v/>
      </c>
      <c r="L2508" s="7">
        <f t="shared" ca="1" si="448"/>
        <v>0</v>
      </c>
      <c r="M2508" s="7" t="str">
        <f t="shared" ca="1" si="449"/>
        <v/>
      </c>
      <c r="N2508" s="7">
        <f t="shared" ca="1" si="450"/>
        <v>0</v>
      </c>
      <c r="O2508" s="9" t="str">
        <f ca="1">IF(N2508&gt;-1,INDIRECT(ADDRESS(ROW(),13)),IF(N2508&lt;N2507,CONCATENATE("&lt;page-count count=",CHAR(34),1+LARGE(N:N,1)-LARGE(N:N,2),CHAR(34),"/&gt;"),INDIRECT(ADDRESS(ROW()-1,13))))</f>
        <v/>
      </c>
      <c r="P2508" s="1">
        <f>IF(ROW()&lt;$S$4+2,IF('XML a procesar'!A2507="",P2507,IF(MID('XML a procesar'!A2507,1,1)="&lt;",P2507,P2507+1)),P2507)</f>
        <v>1</v>
      </c>
    </row>
    <row r="2509" spans="1:16" x14ac:dyDescent="0.25">
      <c r="A2509" s="1" t="str">
        <f>IF('XML a procesar'!A2508&gt;0,'XML a procesar'!A2508,"")</f>
        <v/>
      </c>
      <c r="B2509" s="7">
        <f t="shared" si="440"/>
        <v>0</v>
      </c>
      <c r="C2509" s="1">
        <f t="shared" si="441"/>
        <v>0</v>
      </c>
      <c r="D2509" s="1">
        <f t="shared" si="442"/>
        <v>0</v>
      </c>
      <c r="E2509" s="1">
        <f t="shared" si="443"/>
        <v>0</v>
      </c>
      <c r="F2509" s="1" t="str">
        <f t="shared" ca="1" si="444"/>
        <v/>
      </c>
      <c r="G2509" s="1">
        <f t="shared" ca="1" si="445"/>
        <v>0</v>
      </c>
      <c r="H2509" s="1">
        <f ca="1">IF(AND(G2508&gt;0,G2509&gt;G2508,NOT(ISERROR(MATCH(G2508,D:D,0)))),H2508+1,H2508)</f>
        <v>0</v>
      </c>
      <c r="I2509" s="1">
        <f t="shared" ca="1" si="446"/>
        <v>0</v>
      </c>
      <c r="J2509" s="7" t="str">
        <f t="shared" ca="1" si="447"/>
        <v/>
      </c>
      <c r="K2509" s="1" t="str">
        <f ca="1">IF(J2509="Linea_para_MAIL_creada_por_LuXML",IF(ISERROR(MATCH(INDIRECT(ADDRESS(ROW()-G2509,7)),D:D,0)),J2509,INDIRECT(ADDRESS(MATCH(INDIRECT(ADDRESS(ROW()-G2509,7)),D:D,0),1))),J2509)</f>
        <v/>
      </c>
      <c r="L2509" s="7">
        <f t="shared" ca="1" si="448"/>
        <v>0</v>
      </c>
      <c r="M2509" s="7" t="str">
        <f t="shared" ca="1" si="449"/>
        <v/>
      </c>
      <c r="N2509" s="7">
        <f t="shared" ca="1" si="450"/>
        <v>0</v>
      </c>
      <c r="O2509" s="9" t="str">
        <f ca="1">IF(N2509&gt;-1,INDIRECT(ADDRESS(ROW(),13)),IF(N2509&lt;N2508,CONCATENATE("&lt;page-count count=",CHAR(34),1+LARGE(N:N,1)-LARGE(N:N,2),CHAR(34),"/&gt;"),INDIRECT(ADDRESS(ROW()-1,13))))</f>
        <v/>
      </c>
      <c r="P2509" s="1">
        <f>IF(ROW()&lt;$S$4+2,IF('XML a procesar'!A2508="",P2508,IF(MID('XML a procesar'!A2508,1,1)="&lt;",P2508,P2508+1)),P2508)</f>
        <v>1</v>
      </c>
    </row>
    <row r="2510" spans="1:16" x14ac:dyDescent="0.25">
      <c r="A2510" s="1" t="str">
        <f>IF('XML a procesar'!A2509&gt;0,'XML a procesar'!A2509,"")</f>
        <v/>
      </c>
      <c r="B2510" s="7">
        <f t="shared" si="440"/>
        <v>0</v>
      </c>
      <c r="C2510" s="1">
        <f t="shared" si="441"/>
        <v>0</v>
      </c>
      <c r="D2510" s="1">
        <f t="shared" si="442"/>
        <v>0</v>
      </c>
      <c r="E2510" s="1">
        <f t="shared" si="443"/>
        <v>0</v>
      </c>
      <c r="F2510" s="1" t="str">
        <f t="shared" ca="1" si="444"/>
        <v/>
      </c>
      <c r="G2510" s="1">
        <f t="shared" ca="1" si="445"/>
        <v>0</v>
      </c>
      <c r="H2510" s="1">
        <f ca="1">IF(AND(G2509&gt;0,G2510&gt;G2509,NOT(ISERROR(MATCH(G2509,D:D,0)))),H2509+1,H2509)</f>
        <v>0</v>
      </c>
      <c r="I2510" s="1">
        <f t="shared" ca="1" si="446"/>
        <v>0</v>
      </c>
      <c r="J2510" s="7" t="str">
        <f t="shared" ca="1" si="447"/>
        <v/>
      </c>
      <c r="K2510" s="1" t="str">
        <f ca="1">IF(J2510="Linea_para_MAIL_creada_por_LuXML",IF(ISERROR(MATCH(INDIRECT(ADDRESS(ROW()-G2510,7)),D:D,0)),J2510,INDIRECT(ADDRESS(MATCH(INDIRECT(ADDRESS(ROW()-G2510,7)),D:D,0),1))),J2510)</f>
        <v/>
      </c>
      <c r="L2510" s="7">
        <f t="shared" ca="1" si="448"/>
        <v>0</v>
      </c>
      <c r="M2510" s="7" t="str">
        <f t="shared" ca="1" si="449"/>
        <v/>
      </c>
      <c r="N2510" s="7">
        <f t="shared" ca="1" si="450"/>
        <v>0</v>
      </c>
      <c r="O2510" s="9" t="str">
        <f ca="1">IF(N2510&gt;-1,INDIRECT(ADDRESS(ROW(),13)),IF(N2510&lt;N2509,CONCATENATE("&lt;page-count count=",CHAR(34),1+LARGE(N:N,1)-LARGE(N:N,2),CHAR(34),"/&gt;"),INDIRECT(ADDRESS(ROW()-1,13))))</f>
        <v/>
      </c>
      <c r="P2510" s="1">
        <f>IF(ROW()&lt;$S$4+2,IF('XML a procesar'!A2509="",P2509,IF(MID('XML a procesar'!A2509,1,1)="&lt;",P2509,P2509+1)),P2509)</f>
        <v>1</v>
      </c>
    </row>
    <row r="2511" spans="1:16" x14ac:dyDescent="0.25">
      <c r="A2511" s="1" t="str">
        <f>IF('XML a procesar'!A2510&gt;0,'XML a procesar'!A2510,"")</f>
        <v/>
      </c>
      <c r="B2511" s="7">
        <f t="shared" si="440"/>
        <v>0</v>
      </c>
      <c r="C2511" s="1">
        <f t="shared" si="441"/>
        <v>0</v>
      </c>
      <c r="D2511" s="1">
        <f t="shared" si="442"/>
        <v>0</v>
      </c>
      <c r="E2511" s="1">
        <f t="shared" si="443"/>
        <v>0</v>
      </c>
      <c r="F2511" s="1" t="str">
        <f t="shared" ca="1" si="444"/>
        <v/>
      </c>
      <c r="G2511" s="1">
        <f t="shared" ca="1" si="445"/>
        <v>0</v>
      </c>
      <c r="H2511" s="1">
        <f ca="1">IF(AND(G2510&gt;0,G2511&gt;G2510,NOT(ISERROR(MATCH(G2510,D:D,0)))),H2510+1,H2510)</f>
        <v>0</v>
      </c>
      <c r="I2511" s="1">
        <f t="shared" ca="1" si="446"/>
        <v>0</v>
      </c>
      <c r="J2511" s="7" t="str">
        <f t="shared" ca="1" si="447"/>
        <v/>
      </c>
      <c r="K2511" s="1" t="str">
        <f ca="1">IF(J2511="Linea_para_MAIL_creada_por_LuXML",IF(ISERROR(MATCH(INDIRECT(ADDRESS(ROW()-G2511,7)),D:D,0)),J2511,INDIRECT(ADDRESS(MATCH(INDIRECT(ADDRESS(ROW()-G2511,7)),D:D,0),1))),J2511)</f>
        <v/>
      </c>
      <c r="L2511" s="7">
        <f t="shared" ca="1" si="448"/>
        <v>0</v>
      </c>
      <c r="M2511" s="7" t="str">
        <f t="shared" ca="1" si="449"/>
        <v/>
      </c>
      <c r="N2511" s="7">
        <f t="shared" ca="1" si="450"/>
        <v>0</v>
      </c>
      <c r="O2511" s="9" t="str">
        <f ca="1">IF(N2511&gt;-1,INDIRECT(ADDRESS(ROW(),13)),IF(N2511&lt;N2510,CONCATENATE("&lt;page-count count=",CHAR(34),1+LARGE(N:N,1)-LARGE(N:N,2),CHAR(34),"/&gt;"),INDIRECT(ADDRESS(ROW()-1,13))))</f>
        <v/>
      </c>
      <c r="P2511" s="1">
        <f>IF(ROW()&lt;$S$4+2,IF('XML a procesar'!A2510="",P2510,IF(MID('XML a procesar'!A2510,1,1)="&lt;",P2510,P2510+1)),P2510)</f>
        <v>1</v>
      </c>
    </row>
    <row r="2512" spans="1:16" x14ac:dyDescent="0.25">
      <c r="A2512" s="1" t="str">
        <f>IF('XML a procesar'!A2511&gt;0,'XML a procesar'!A2511,"")</f>
        <v/>
      </c>
      <c r="B2512" s="7">
        <f t="shared" si="440"/>
        <v>0</v>
      </c>
      <c r="C2512" s="1">
        <f t="shared" si="441"/>
        <v>0</v>
      </c>
      <c r="D2512" s="1">
        <f t="shared" si="442"/>
        <v>0</v>
      </c>
      <c r="E2512" s="1">
        <f t="shared" si="443"/>
        <v>0</v>
      </c>
      <c r="F2512" s="1" t="str">
        <f t="shared" ca="1" si="444"/>
        <v/>
      </c>
      <c r="G2512" s="1">
        <f t="shared" ca="1" si="445"/>
        <v>0</v>
      </c>
      <c r="H2512" s="1">
        <f ca="1">IF(AND(G2511&gt;0,G2512&gt;G2511,NOT(ISERROR(MATCH(G2511,D:D,0)))),H2511+1,H2511)</f>
        <v>0</v>
      </c>
      <c r="I2512" s="1">
        <f t="shared" ca="1" si="446"/>
        <v>0</v>
      </c>
      <c r="J2512" s="7" t="str">
        <f t="shared" ca="1" si="447"/>
        <v/>
      </c>
      <c r="K2512" s="1" t="str">
        <f ca="1">IF(J2512="Linea_para_MAIL_creada_por_LuXML",IF(ISERROR(MATCH(INDIRECT(ADDRESS(ROW()-G2512,7)),D:D,0)),J2512,INDIRECT(ADDRESS(MATCH(INDIRECT(ADDRESS(ROW()-G2512,7)),D:D,0),1))),J2512)</f>
        <v/>
      </c>
      <c r="L2512" s="7">
        <f t="shared" ca="1" si="448"/>
        <v>0</v>
      </c>
      <c r="M2512" s="7" t="str">
        <f t="shared" ca="1" si="449"/>
        <v/>
      </c>
      <c r="N2512" s="7">
        <f t="shared" ca="1" si="450"/>
        <v>0</v>
      </c>
      <c r="O2512" s="9" t="str">
        <f ca="1">IF(N2512&gt;-1,INDIRECT(ADDRESS(ROW(),13)),IF(N2512&lt;N2511,CONCATENATE("&lt;page-count count=",CHAR(34),1+LARGE(N:N,1)-LARGE(N:N,2),CHAR(34),"/&gt;"),INDIRECT(ADDRESS(ROW()-1,13))))</f>
        <v/>
      </c>
      <c r="P2512" s="1">
        <f>IF(ROW()&lt;$S$4+2,IF('XML a procesar'!A2511="",P2511,IF(MID('XML a procesar'!A2511,1,1)="&lt;",P2511,P2511+1)),P2511)</f>
        <v>1</v>
      </c>
    </row>
    <row r="2513" spans="1:16" x14ac:dyDescent="0.25">
      <c r="A2513" s="1" t="str">
        <f>IF('XML a procesar'!A2512&gt;0,'XML a procesar'!A2512,"")</f>
        <v/>
      </c>
      <c r="B2513" s="7">
        <f t="shared" si="440"/>
        <v>0</v>
      </c>
      <c r="C2513" s="1">
        <f t="shared" si="441"/>
        <v>0</v>
      </c>
      <c r="D2513" s="1">
        <f t="shared" si="442"/>
        <v>0</v>
      </c>
      <c r="E2513" s="1">
        <f t="shared" si="443"/>
        <v>0</v>
      </c>
      <c r="F2513" s="1" t="str">
        <f t="shared" ca="1" si="444"/>
        <v/>
      </c>
      <c r="G2513" s="1">
        <f t="shared" ca="1" si="445"/>
        <v>0</v>
      </c>
      <c r="H2513" s="1">
        <f ca="1">IF(AND(G2512&gt;0,G2513&gt;G2512,NOT(ISERROR(MATCH(G2512,D:D,0)))),H2512+1,H2512)</f>
        <v>0</v>
      </c>
      <c r="I2513" s="1">
        <f t="shared" ca="1" si="446"/>
        <v>0</v>
      </c>
      <c r="J2513" s="7" t="str">
        <f t="shared" ca="1" si="447"/>
        <v/>
      </c>
      <c r="K2513" s="1" t="str">
        <f ca="1">IF(J2513="Linea_para_MAIL_creada_por_LuXML",IF(ISERROR(MATCH(INDIRECT(ADDRESS(ROW()-G2513,7)),D:D,0)),J2513,INDIRECT(ADDRESS(MATCH(INDIRECT(ADDRESS(ROW()-G2513,7)),D:D,0),1))),J2513)</f>
        <v/>
      </c>
      <c r="L2513" s="7">
        <f t="shared" ca="1" si="448"/>
        <v>0</v>
      </c>
      <c r="M2513" s="7" t="str">
        <f t="shared" ca="1" si="449"/>
        <v/>
      </c>
      <c r="N2513" s="7">
        <f t="shared" ca="1" si="450"/>
        <v>0</v>
      </c>
      <c r="O2513" s="9" t="str">
        <f ca="1">IF(N2513&gt;-1,INDIRECT(ADDRESS(ROW(),13)),IF(N2513&lt;N2512,CONCATENATE("&lt;page-count count=",CHAR(34),1+LARGE(N:N,1)-LARGE(N:N,2),CHAR(34),"/&gt;"),INDIRECT(ADDRESS(ROW()-1,13))))</f>
        <v/>
      </c>
      <c r="P2513" s="1">
        <f>IF(ROW()&lt;$S$4+2,IF('XML a procesar'!A2512="",P2512,IF(MID('XML a procesar'!A2512,1,1)="&lt;",P2512,P2512+1)),P2512)</f>
        <v>1</v>
      </c>
    </row>
    <row r="2514" spans="1:16" x14ac:dyDescent="0.25">
      <c r="A2514" s="1" t="str">
        <f>IF('XML a procesar'!A2513&gt;0,'XML a procesar'!A2513,"")</f>
        <v/>
      </c>
      <c r="B2514" s="7">
        <f t="shared" si="440"/>
        <v>0</v>
      </c>
      <c r="C2514" s="1">
        <f t="shared" si="441"/>
        <v>0</v>
      </c>
      <c r="D2514" s="1">
        <f t="shared" si="442"/>
        <v>0</v>
      </c>
      <c r="E2514" s="1">
        <f t="shared" si="443"/>
        <v>0</v>
      </c>
      <c r="F2514" s="1" t="str">
        <f t="shared" ca="1" si="444"/>
        <v/>
      </c>
      <c r="G2514" s="1">
        <f t="shared" ca="1" si="445"/>
        <v>0</v>
      </c>
      <c r="H2514" s="1">
        <f ca="1">IF(AND(G2513&gt;0,G2514&gt;G2513,NOT(ISERROR(MATCH(G2513,D:D,0)))),H2513+1,H2513)</f>
        <v>0</v>
      </c>
      <c r="I2514" s="1">
        <f t="shared" ca="1" si="446"/>
        <v>0</v>
      </c>
      <c r="J2514" s="7" t="str">
        <f t="shared" ca="1" si="447"/>
        <v/>
      </c>
      <c r="K2514" s="1" t="str">
        <f ca="1">IF(J2514="Linea_para_MAIL_creada_por_LuXML",IF(ISERROR(MATCH(INDIRECT(ADDRESS(ROW()-G2514,7)),D:D,0)),J2514,INDIRECT(ADDRESS(MATCH(INDIRECT(ADDRESS(ROW()-G2514,7)),D:D,0),1))),J2514)</f>
        <v/>
      </c>
      <c r="L2514" s="7">
        <f t="shared" ca="1" si="448"/>
        <v>0</v>
      </c>
      <c r="M2514" s="7" t="str">
        <f t="shared" ca="1" si="449"/>
        <v/>
      </c>
      <c r="N2514" s="7">
        <f t="shared" ca="1" si="450"/>
        <v>0</v>
      </c>
      <c r="O2514" s="9" t="str">
        <f ca="1">IF(N2514&gt;-1,INDIRECT(ADDRESS(ROW(),13)),IF(N2514&lt;N2513,CONCATENATE("&lt;page-count count=",CHAR(34),1+LARGE(N:N,1)-LARGE(N:N,2),CHAR(34),"/&gt;"),INDIRECT(ADDRESS(ROW()-1,13))))</f>
        <v/>
      </c>
      <c r="P2514" s="1">
        <f>IF(ROW()&lt;$S$4+2,IF('XML a procesar'!A2513="",P2513,IF(MID('XML a procesar'!A2513,1,1)="&lt;",P2513,P2513+1)),P2513)</f>
        <v>1</v>
      </c>
    </row>
    <row r="2515" spans="1:16" x14ac:dyDescent="0.25">
      <c r="A2515" s="1" t="str">
        <f>IF('XML a procesar'!A2514&gt;0,'XML a procesar'!A2514,"")</f>
        <v/>
      </c>
      <c r="B2515" s="7">
        <f t="shared" si="440"/>
        <v>0</v>
      </c>
      <c r="C2515" s="1">
        <f t="shared" si="441"/>
        <v>0</v>
      </c>
      <c r="D2515" s="1">
        <f t="shared" si="442"/>
        <v>0</v>
      </c>
      <c r="E2515" s="1">
        <f t="shared" si="443"/>
        <v>0</v>
      </c>
      <c r="F2515" s="1" t="str">
        <f t="shared" ca="1" si="444"/>
        <v/>
      </c>
      <c r="G2515" s="1">
        <f t="shared" ca="1" si="445"/>
        <v>0</v>
      </c>
      <c r="H2515" s="1">
        <f ca="1">IF(AND(G2514&gt;0,G2515&gt;G2514,NOT(ISERROR(MATCH(G2514,D:D,0)))),H2514+1,H2514)</f>
        <v>0</v>
      </c>
      <c r="I2515" s="1">
        <f t="shared" ca="1" si="446"/>
        <v>0</v>
      </c>
      <c r="J2515" s="7" t="str">
        <f t="shared" ca="1" si="447"/>
        <v/>
      </c>
      <c r="K2515" s="1" t="str">
        <f ca="1">IF(J2515="Linea_para_MAIL_creada_por_LuXML",IF(ISERROR(MATCH(INDIRECT(ADDRESS(ROW()-G2515,7)),D:D,0)),J2515,INDIRECT(ADDRESS(MATCH(INDIRECT(ADDRESS(ROW()-G2515,7)),D:D,0),1))),J2515)</f>
        <v/>
      </c>
      <c r="L2515" s="7">
        <f t="shared" ca="1" si="448"/>
        <v>0</v>
      </c>
      <c r="M2515" s="7" t="str">
        <f t="shared" ca="1" si="449"/>
        <v/>
      </c>
      <c r="N2515" s="7">
        <f t="shared" ca="1" si="450"/>
        <v>0</v>
      </c>
      <c r="O2515" s="9" t="str">
        <f ca="1">IF(N2515&gt;-1,INDIRECT(ADDRESS(ROW(),13)),IF(N2515&lt;N2514,CONCATENATE("&lt;page-count count=",CHAR(34),1+LARGE(N:N,1)-LARGE(N:N,2),CHAR(34),"/&gt;"),INDIRECT(ADDRESS(ROW()-1,13))))</f>
        <v/>
      </c>
      <c r="P2515" s="1">
        <f>IF(ROW()&lt;$S$4+2,IF('XML a procesar'!A2514="",P2514,IF(MID('XML a procesar'!A2514,1,1)="&lt;",P2514,P2514+1)),P2514)</f>
        <v>1</v>
      </c>
    </row>
    <row r="2516" spans="1:16" x14ac:dyDescent="0.25">
      <c r="A2516" s="1" t="str">
        <f>IF('XML a procesar'!A2515&gt;0,'XML a procesar'!A2515,"")</f>
        <v/>
      </c>
      <c r="B2516" s="7">
        <f t="shared" si="440"/>
        <v>0</v>
      </c>
      <c r="C2516" s="1">
        <f t="shared" si="441"/>
        <v>0</v>
      </c>
      <c r="D2516" s="1">
        <f t="shared" si="442"/>
        <v>0</v>
      </c>
      <c r="E2516" s="1">
        <f t="shared" si="443"/>
        <v>0</v>
      </c>
      <c r="F2516" s="1" t="str">
        <f t="shared" ca="1" si="444"/>
        <v/>
      </c>
      <c r="G2516" s="1">
        <f t="shared" ca="1" si="445"/>
        <v>0</v>
      </c>
      <c r="H2516" s="1">
        <f ca="1">IF(AND(G2515&gt;0,G2516&gt;G2515,NOT(ISERROR(MATCH(G2515,D:D,0)))),H2515+1,H2515)</f>
        <v>0</v>
      </c>
      <c r="I2516" s="1">
        <f t="shared" ca="1" si="446"/>
        <v>0</v>
      </c>
      <c r="J2516" s="7" t="str">
        <f t="shared" ca="1" si="447"/>
        <v/>
      </c>
      <c r="K2516" s="1" t="str">
        <f ca="1">IF(J2516="Linea_para_MAIL_creada_por_LuXML",IF(ISERROR(MATCH(INDIRECT(ADDRESS(ROW()-G2516,7)),D:D,0)),J2516,INDIRECT(ADDRESS(MATCH(INDIRECT(ADDRESS(ROW()-G2516,7)),D:D,0),1))),J2516)</f>
        <v/>
      </c>
      <c r="L2516" s="7">
        <f t="shared" ca="1" si="448"/>
        <v>0</v>
      </c>
      <c r="M2516" s="7" t="str">
        <f t="shared" ca="1" si="449"/>
        <v/>
      </c>
      <c r="N2516" s="7">
        <f t="shared" ca="1" si="450"/>
        <v>0</v>
      </c>
      <c r="O2516" s="9" t="str">
        <f ca="1">IF(N2516&gt;-1,INDIRECT(ADDRESS(ROW(),13)),IF(N2516&lt;N2515,CONCATENATE("&lt;page-count count=",CHAR(34),1+LARGE(N:N,1)-LARGE(N:N,2),CHAR(34),"/&gt;"),INDIRECT(ADDRESS(ROW()-1,13))))</f>
        <v/>
      </c>
      <c r="P2516" s="1">
        <f>IF(ROW()&lt;$S$4+2,IF('XML a procesar'!A2515="",P2515,IF(MID('XML a procesar'!A2515,1,1)="&lt;",P2515,P2515+1)),P2515)</f>
        <v>1</v>
      </c>
    </row>
    <row r="2517" spans="1:16" x14ac:dyDescent="0.25">
      <c r="A2517" s="1" t="str">
        <f>IF('XML a procesar'!A2516&gt;0,'XML a procesar'!A2516,"")</f>
        <v/>
      </c>
      <c r="B2517" s="7">
        <f t="shared" si="440"/>
        <v>0</v>
      </c>
      <c r="C2517" s="1">
        <f t="shared" si="441"/>
        <v>0</v>
      </c>
      <c r="D2517" s="1">
        <f t="shared" si="442"/>
        <v>0</v>
      </c>
      <c r="E2517" s="1">
        <f t="shared" si="443"/>
        <v>0</v>
      </c>
      <c r="F2517" s="1" t="str">
        <f t="shared" ca="1" si="444"/>
        <v/>
      </c>
      <c r="G2517" s="1">
        <f t="shared" ca="1" si="445"/>
        <v>0</v>
      </c>
      <c r="H2517" s="1">
        <f ca="1">IF(AND(G2516&gt;0,G2517&gt;G2516,NOT(ISERROR(MATCH(G2516,D:D,0)))),H2516+1,H2516)</f>
        <v>0</v>
      </c>
      <c r="I2517" s="1">
        <f t="shared" ca="1" si="446"/>
        <v>0</v>
      </c>
      <c r="J2517" s="7" t="str">
        <f t="shared" ca="1" si="447"/>
        <v/>
      </c>
      <c r="K2517" s="1" t="str">
        <f ca="1">IF(J2517="Linea_para_MAIL_creada_por_LuXML",IF(ISERROR(MATCH(INDIRECT(ADDRESS(ROW()-G2517,7)),D:D,0)),J2517,INDIRECT(ADDRESS(MATCH(INDIRECT(ADDRESS(ROW()-G2517,7)),D:D,0),1))),J2517)</f>
        <v/>
      </c>
      <c r="L2517" s="7">
        <f t="shared" ca="1" si="448"/>
        <v>0</v>
      </c>
      <c r="M2517" s="7" t="str">
        <f t="shared" ca="1" si="449"/>
        <v/>
      </c>
      <c r="N2517" s="7">
        <f t="shared" ca="1" si="450"/>
        <v>0</v>
      </c>
      <c r="O2517" s="9" t="str">
        <f ca="1">IF(N2517&gt;-1,INDIRECT(ADDRESS(ROW(),13)),IF(N2517&lt;N2516,CONCATENATE("&lt;page-count count=",CHAR(34),1+LARGE(N:N,1)-LARGE(N:N,2),CHAR(34),"/&gt;"),INDIRECT(ADDRESS(ROW()-1,13))))</f>
        <v/>
      </c>
      <c r="P2517" s="1">
        <f>IF(ROW()&lt;$S$4+2,IF('XML a procesar'!A2516="",P2516,IF(MID('XML a procesar'!A2516,1,1)="&lt;",P2516,P2516+1)),P2516)</f>
        <v>1</v>
      </c>
    </row>
    <row r="2518" spans="1:16" x14ac:dyDescent="0.25">
      <c r="A2518" s="1" t="str">
        <f>IF('XML a procesar'!A2517&gt;0,'XML a procesar'!A2517,"")</f>
        <v/>
      </c>
      <c r="B2518" s="7">
        <f t="shared" si="440"/>
        <v>0</v>
      </c>
      <c r="C2518" s="1">
        <f t="shared" si="441"/>
        <v>0</v>
      </c>
      <c r="D2518" s="1">
        <f t="shared" si="442"/>
        <v>0</v>
      </c>
      <c r="E2518" s="1">
        <f t="shared" si="443"/>
        <v>0</v>
      </c>
      <c r="F2518" s="1" t="str">
        <f t="shared" ca="1" si="444"/>
        <v/>
      </c>
      <c r="G2518" s="1">
        <f t="shared" ca="1" si="445"/>
        <v>0</v>
      </c>
      <c r="H2518" s="1">
        <f ca="1">IF(AND(G2517&gt;0,G2518&gt;G2517,NOT(ISERROR(MATCH(G2517,D:D,0)))),H2517+1,H2517)</f>
        <v>0</v>
      </c>
      <c r="I2518" s="1">
        <f t="shared" ca="1" si="446"/>
        <v>0</v>
      </c>
      <c r="J2518" s="7" t="str">
        <f t="shared" ca="1" si="447"/>
        <v/>
      </c>
      <c r="K2518" s="1" t="str">
        <f ca="1">IF(J2518="Linea_para_MAIL_creada_por_LuXML",IF(ISERROR(MATCH(INDIRECT(ADDRESS(ROW()-G2518,7)),D:D,0)),J2518,INDIRECT(ADDRESS(MATCH(INDIRECT(ADDRESS(ROW()-G2518,7)),D:D,0),1))),J2518)</f>
        <v/>
      </c>
      <c r="L2518" s="7">
        <f t="shared" ca="1" si="448"/>
        <v>0</v>
      </c>
      <c r="M2518" s="7" t="str">
        <f t="shared" ca="1" si="449"/>
        <v/>
      </c>
      <c r="N2518" s="7">
        <f t="shared" ca="1" si="450"/>
        <v>0</v>
      </c>
      <c r="O2518" s="9" t="str">
        <f ca="1">IF(N2518&gt;-1,INDIRECT(ADDRESS(ROW(),13)),IF(N2518&lt;N2517,CONCATENATE("&lt;page-count count=",CHAR(34),1+LARGE(N:N,1)-LARGE(N:N,2),CHAR(34),"/&gt;"),INDIRECT(ADDRESS(ROW()-1,13))))</f>
        <v/>
      </c>
      <c r="P2518" s="1">
        <f>IF(ROW()&lt;$S$4+2,IF('XML a procesar'!A2517="",P2517,IF(MID('XML a procesar'!A2517,1,1)="&lt;",P2517,P2517+1)),P2517)</f>
        <v>1</v>
      </c>
    </row>
    <row r="2519" spans="1:16" x14ac:dyDescent="0.25">
      <c r="A2519" s="1" t="str">
        <f>IF('XML a procesar'!A2518&gt;0,'XML a procesar'!A2518,"")</f>
        <v/>
      </c>
      <c r="B2519" s="7">
        <f t="shared" si="440"/>
        <v>0</v>
      </c>
      <c r="C2519" s="1">
        <f t="shared" si="441"/>
        <v>0</v>
      </c>
      <c r="D2519" s="1">
        <f t="shared" si="442"/>
        <v>0</v>
      </c>
      <c r="E2519" s="1">
        <f t="shared" si="443"/>
        <v>0</v>
      </c>
      <c r="F2519" s="1" t="str">
        <f t="shared" ca="1" si="444"/>
        <v/>
      </c>
      <c r="G2519" s="1">
        <f t="shared" ca="1" si="445"/>
        <v>0</v>
      </c>
      <c r="H2519" s="1">
        <f ca="1">IF(AND(G2518&gt;0,G2519&gt;G2518,NOT(ISERROR(MATCH(G2518,D:D,0)))),H2518+1,H2518)</f>
        <v>0</v>
      </c>
      <c r="I2519" s="1">
        <f t="shared" ca="1" si="446"/>
        <v>0</v>
      </c>
      <c r="J2519" s="7" t="str">
        <f t="shared" ca="1" si="447"/>
        <v/>
      </c>
      <c r="K2519" s="1" t="str">
        <f ca="1">IF(J2519="Linea_para_MAIL_creada_por_LuXML",IF(ISERROR(MATCH(INDIRECT(ADDRESS(ROW()-G2519,7)),D:D,0)),J2519,INDIRECT(ADDRESS(MATCH(INDIRECT(ADDRESS(ROW()-G2519,7)),D:D,0),1))),J2519)</f>
        <v/>
      </c>
      <c r="L2519" s="7">
        <f t="shared" ca="1" si="448"/>
        <v>0</v>
      </c>
      <c r="M2519" s="7" t="str">
        <f t="shared" ca="1" si="449"/>
        <v/>
      </c>
      <c r="N2519" s="7">
        <f t="shared" ca="1" si="450"/>
        <v>0</v>
      </c>
      <c r="O2519" s="9" t="str">
        <f ca="1">IF(N2519&gt;-1,INDIRECT(ADDRESS(ROW(),13)),IF(N2519&lt;N2518,CONCATENATE("&lt;page-count count=",CHAR(34),1+LARGE(N:N,1)-LARGE(N:N,2),CHAR(34),"/&gt;"),INDIRECT(ADDRESS(ROW()-1,13))))</f>
        <v/>
      </c>
      <c r="P2519" s="1">
        <f>IF(ROW()&lt;$S$4+2,IF('XML a procesar'!A2518="",P2518,IF(MID('XML a procesar'!A2518,1,1)="&lt;",P2518,P2518+1)),P2518)</f>
        <v>1</v>
      </c>
    </row>
    <row r="2520" spans="1:16" x14ac:dyDescent="0.25">
      <c r="A2520" s="1" t="str">
        <f>IF('XML a procesar'!A2519&gt;0,'XML a procesar'!A2519,"")</f>
        <v/>
      </c>
      <c r="B2520" s="7">
        <f t="shared" si="440"/>
        <v>0</v>
      </c>
      <c r="C2520" s="1">
        <f t="shared" si="441"/>
        <v>0</v>
      </c>
      <c r="D2520" s="1">
        <f t="shared" si="442"/>
        <v>0</v>
      </c>
      <c r="E2520" s="1">
        <f t="shared" si="443"/>
        <v>0</v>
      </c>
      <c r="F2520" s="1" t="str">
        <f t="shared" ca="1" si="444"/>
        <v/>
      </c>
      <c r="G2520" s="1">
        <f t="shared" ca="1" si="445"/>
        <v>0</v>
      </c>
      <c r="H2520" s="1">
        <f ca="1">IF(AND(G2519&gt;0,G2520&gt;G2519,NOT(ISERROR(MATCH(G2519,D:D,0)))),H2519+1,H2519)</f>
        <v>0</v>
      </c>
      <c r="I2520" s="1">
        <f t="shared" ca="1" si="446"/>
        <v>0</v>
      </c>
      <c r="J2520" s="7" t="str">
        <f t="shared" ca="1" si="447"/>
        <v/>
      </c>
      <c r="K2520" s="1" t="str">
        <f ca="1">IF(J2520="Linea_para_MAIL_creada_por_LuXML",IF(ISERROR(MATCH(INDIRECT(ADDRESS(ROW()-G2520,7)),D:D,0)),J2520,INDIRECT(ADDRESS(MATCH(INDIRECT(ADDRESS(ROW()-G2520,7)),D:D,0),1))),J2520)</f>
        <v/>
      </c>
      <c r="L2520" s="7">
        <f t="shared" ca="1" si="448"/>
        <v>0</v>
      </c>
      <c r="M2520" s="7" t="str">
        <f t="shared" ca="1" si="449"/>
        <v/>
      </c>
      <c r="N2520" s="7">
        <f t="shared" ca="1" si="450"/>
        <v>0</v>
      </c>
      <c r="O2520" s="9" t="str">
        <f ca="1">IF(N2520&gt;-1,INDIRECT(ADDRESS(ROW(),13)),IF(N2520&lt;N2519,CONCATENATE("&lt;page-count count=",CHAR(34),1+LARGE(N:N,1)-LARGE(N:N,2),CHAR(34),"/&gt;"),INDIRECT(ADDRESS(ROW()-1,13))))</f>
        <v/>
      </c>
      <c r="P2520" s="1">
        <f>IF(ROW()&lt;$S$4+2,IF('XML a procesar'!A2519="",P2519,IF(MID('XML a procesar'!A2519,1,1)="&lt;",P2519,P2519+1)),P2519)</f>
        <v>1</v>
      </c>
    </row>
    <row r="2521" spans="1:16" x14ac:dyDescent="0.25">
      <c r="A2521" s="1" t="str">
        <f>IF('XML a procesar'!A2520&gt;0,'XML a procesar'!A2520,"")</f>
        <v/>
      </c>
      <c r="B2521" s="7">
        <f t="shared" si="440"/>
        <v>0</v>
      </c>
      <c r="C2521" s="1">
        <f t="shared" si="441"/>
        <v>0</v>
      </c>
      <c r="D2521" s="1">
        <f t="shared" si="442"/>
        <v>0</v>
      </c>
      <c r="E2521" s="1">
        <f t="shared" si="443"/>
        <v>0</v>
      </c>
      <c r="F2521" s="1" t="str">
        <f t="shared" ca="1" si="444"/>
        <v/>
      </c>
      <c r="G2521" s="1">
        <f t="shared" ca="1" si="445"/>
        <v>0</v>
      </c>
      <c r="H2521" s="1">
        <f ca="1">IF(AND(G2520&gt;0,G2521&gt;G2520,NOT(ISERROR(MATCH(G2520,D:D,0)))),H2520+1,H2520)</f>
        <v>0</v>
      </c>
      <c r="I2521" s="1">
        <f t="shared" ca="1" si="446"/>
        <v>0</v>
      </c>
      <c r="J2521" s="7" t="str">
        <f t="shared" ca="1" si="447"/>
        <v/>
      </c>
      <c r="K2521" s="1" t="str">
        <f ca="1">IF(J2521="Linea_para_MAIL_creada_por_LuXML",IF(ISERROR(MATCH(INDIRECT(ADDRESS(ROW()-G2521,7)),D:D,0)),J2521,INDIRECT(ADDRESS(MATCH(INDIRECT(ADDRESS(ROW()-G2521,7)),D:D,0),1))),J2521)</f>
        <v/>
      </c>
      <c r="L2521" s="7">
        <f t="shared" ca="1" si="448"/>
        <v>0</v>
      </c>
      <c r="M2521" s="7" t="str">
        <f t="shared" ca="1" si="449"/>
        <v/>
      </c>
      <c r="N2521" s="7">
        <f t="shared" ca="1" si="450"/>
        <v>0</v>
      </c>
      <c r="O2521" s="9" t="str">
        <f ca="1">IF(N2521&gt;-1,INDIRECT(ADDRESS(ROW(),13)),IF(N2521&lt;N2520,CONCATENATE("&lt;page-count count=",CHAR(34),1+LARGE(N:N,1)-LARGE(N:N,2),CHAR(34),"/&gt;"),INDIRECT(ADDRESS(ROW()-1,13))))</f>
        <v/>
      </c>
      <c r="P2521" s="1">
        <f>IF(ROW()&lt;$S$4+2,IF('XML a procesar'!A2520="",P2520,IF(MID('XML a procesar'!A2520,1,1)="&lt;",P2520,P2520+1)),P2520)</f>
        <v>1</v>
      </c>
    </row>
    <row r="2522" spans="1:16" x14ac:dyDescent="0.25">
      <c r="A2522" s="1" t="str">
        <f>IF('XML a procesar'!A2521&gt;0,'XML a procesar'!A2521,"")</f>
        <v/>
      </c>
      <c r="B2522" s="7">
        <f t="shared" si="440"/>
        <v>0</v>
      </c>
      <c r="C2522" s="1">
        <f t="shared" si="441"/>
        <v>0</v>
      </c>
      <c r="D2522" s="1">
        <f t="shared" si="442"/>
        <v>0</v>
      </c>
      <c r="E2522" s="1">
        <f t="shared" si="443"/>
        <v>0</v>
      </c>
      <c r="F2522" s="1" t="str">
        <f t="shared" ca="1" si="444"/>
        <v/>
      </c>
      <c r="G2522" s="1">
        <f t="shared" ca="1" si="445"/>
        <v>0</v>
      </c>
      <c r="H2522" s="1">
        <f ca="1">IF(AND(G2521&gt;0,G2522&gt;G2521,NOT(ISERROR(MATCH(G2521,D:D,0)))),H2521+1,H2521)</f>
        <v>0</v>
      </c>
      <c r="I2522" s="1">
        <f t="shared" ca="1" si="446"/>
        <v>0</v>
      </c>
      <c r="J2522" s="7" t="str">
        <f t="shared" ca="1" si="447"/>
        <v/>
      </c>
      <c r="K2522" s="1" t="str">
        <f ca="1">IF(J2522="Linea_para_MAIL_creada_por_LuXML",IF(ISERROR(MATCH(INDIRECT(ADDRESS(ROW()-G2522,7)),D:D,0)),J2522,INDIRECT(ADDRESS(MATCH(INDIRECT(ADDRESS(ROW()-G2522,7)),D:D,0),1))),J2522)</f>
        <v/>
      </c>
      <c r="L2522" s="7">
        <f t="shared" ca="1" si="448"/>
        <v>0</v>
      </c>
      <c r="M2522" s="7" t="str">
        <f t="shared" ca="1" si="449"/>
        <v/>
      </c>
      <c r="N2522" s="7">
        <f t="shared" ca="1" si="450"/>
        <v>0</v>
      </c>
      <c r="O2522" s="9" t="str">
        <f ca="1">IF(N2522&gt;-1,INDIRECT(ADDRESS(ROW(),13)),IF(N2522&lt;N2521,CONCATENATE("&lt;page-count count=",CHAR(34),1+LARGE(N:N,1)-LARGE(N:N,2),CHAR(34),"/&gt;"),INDIRECT(ADDRESS(ROW()-1,13))))</f>
        <v/>
      </c>
      <c r="P2522" s="1">
        <f>IF(ROW()&lt;$S$4+2,IF('XML a procesar'!A2521="",P2521,IF(MID('XML a procesar'!A2521,1,1)="&lt;",P2521,P2521+1)),P2521)</f>
        <v>1</v>
      </c>
    </row>
    <row r="2523" spans="1:16" x14ac:dyDescent="0.25">
      <c r="A2523" s="1" t="str">
        <f>IF('XML a procesar'!A2522&gt;0,'XML a procesar'!A2522,"")</f>
        <v/>
      </c>
      <c r="B2523" s="7">
        <f t="shared" si="440"/>
        <v>0</v>
      </c>
      <c r="C2523" s="1">
        <f t="shared" si="441"/>
        <v>0</v>
      </c>
      <c r="D2523" s="1">
        <f t="shared" si="442"/>
        <v>0</v>
      </c>
      <c r="E2523" s="1">
        <f t="shared" si="443"/>
        <v>0</v>
      </c>
      <c r="F2523" s="1" t="str">
        <f t="shared" ca="1" si="444"/>
        <v/>
      </c>
      <c r="G2523" s="1">
        <f t="shared" ca="1" si="445"/>
        <v>0</v>
      </c>
      <c r="H2523" s="1">
        <f ca="1">IF(AND(G2522&gt;0,G2523&gt;G2522,NOT(ISERROR(MATCH(G2522,D:D,0)))),H2522+1,H2522)</f>
        <v>0</v>
      </c>
      <c r="I2523" s="1">
        <f t="shared" ca="1" si="446"/>
        <v>0</v>
      </c>
      <c r="J2523" s="7" t="str">
        <f t="shared" ca="1" si="447"/>
        <v/>
      </c>
      <c r="K2523" s="1" t="str">
        <f ca="1">IF(J2523="Linea_para_MAIL_creada_por_LuXML",IF(ISERROR(MATCH(INDIRECT(ADDRESS(ROW()-G2523,7)),D:D,0)),J2523,INDIRECT(ADDRESS(MATCH(INDIRECT(ADDRESS(ROW()-G2523,7)),D:D,0),1))),J2523)</f>
        <v/>
      </c>
      <c r="L2523" s="7">
        <f t="shared" ca="1" si="448"/>
        <v>0</v>
      </c>
      <c r="M2523" s="7" t="str">
        <f t="shared" ca="1" si="449"/>
        <v/>
      </c>
      <c r="N2523" s="7">
        <f t="shared" ca="1" si="450"/>
        <v>0</v>
      </c>
      <c r="O2523" s="9" t="str">
        <f ca="1">IF(N2523&gt;-1,INDIRECT(ADDRESS(ROW(),13)),IF(N2523&lt;N2522,CONCATENATE("&lt;page-count count=",CHAR(34),1+LARGE(N:N,1)-LARGE(N:N,2),CHAR(34),"/&gt;"),INDIRECT(ADDRESS(ROW()-1,13))))</f>
        <v/>
      </c>
      <c r="P2523" s="1">
        <f>IF(ROW()&lt;$S$4+2,IF('XML a procesar'!A2522="",P2522,IF(MID('XML a procesar'!A2522,1,1)="&lt;",P2522,P2522+1)),P2522)</f>
        <v>1</v>
      </c>
    </row>
    <row r="2524" spans="1:16" x14ac:dyDescent="0.25">
      <c r="A2524" s="1" t="str">
        <f>IF('XML a procesar'!A2523&gt;0,'XML a procesar'!A2523,"")</f>
        <v/>
      </c>
      <c r="B2524" s="7">
        <f t="shared" si="440"/>
        <v>0</v>
      </c>
      <c r="C2524" s="1">
        <f t="shared" si="441"/>
        <v>0</v>
      </c>
      <c r="D2524" s="1">
        <f t="shared" si="442"/>
        <v>0</v>
      </c>
      <c r="E2524" s="1">
        <f t="shared" si="443"/>
        <v>0</v>
      </c>
      <c r="F2524" s="1" t="str">
        <f t="shared" ca="1" si="444"/>
        <v/>
      </c>
      <c r="G2524" s="1">
        <f t="shared" ca="1" si="445"/>
        <v>0</v>
      </c>
      <c r="H2524" s="1">
        <f ca="1">IF(AND(G2523&gt;0,G2524&gt;G2523,NOT(ISERROR(MATCH(G2523,D:D,0)))),H2523+1,H2523)</f>
        <v>0</v>
      </c>
      <c r="I2524" s="1">
        <f t="shared" ca="1" si="446"/>
        <v>0</v>
      </c>
      <c r="J2524" s="7" t="str">
        <f t="shared" ca="1" si="447"/>
        <v/>
      </c>
      <c r="K2524" s="1" t="str">
        <f ca="1">IF(J2524="Linea_para_MAIL_creada_por_LuXML",IF(ISERROR(MATCH(INDIRECT(ADDRESS(ROW()-G2524,7)),D:D,0)),J2524,INDIRECT(ADDRESS(MATCH(INDIRECT(ADDRESS(ROW()-G2524,7)),D:D,0),1))),J2524)</f>
        <v/>
      </c>
      <c r="L2524" s="7">
        <f t="shared" ca="1" si="448"/>
        <v>0</v>
      </c>
      <c r="M2524" s="7" t="str">
        <f t="shared" ca="1" si="449"/>
        <v/>
      </c>
      <c r="N2524" s="7">
        <f t="shared" ca="1" si="450"/>
        <v>0</v>
      </c>
      <c r="O2524" s="9" t="str">
        <f ca="1">IF(N2524&gt;-1,INDIRECT(ADDRESS(ROW(),13)),IF(N2524&lt;N2523,CONCATENATE("&lt;page-count count=",CHAR(34),1+LARGE(N:N,1)-LARGE(N:N,2),CHAR(34),"/&gt;"),INDIRECT(ADDRESS(ROW()-1,13))))</f>
        <v/>
      </c>
      <c r="P2524" s="1">
        <f>IF(ROW()&lt;$S$4+2,IF('XML a procesar'!A2523="",P2523,IF(MID('XML a procesar'!A2523,1,1)="&lt;",P2523,P2523+1)),P2523)</f>
        <v>1</v>
      </c>
    </row>
    <row r="2525" spans="1:16" x14ac:dyDescent="0.25">
      <c r="A2525" s="1" t="str">
        <f>IF('XML a procesar'!A2524&gt;0,'XML a procesar'!A2524,"")</f>
        <v/>
      </c>
      <c r="B2525" s="7">
        <f t="shared" si="440"/>
        <v>0</v>
      </c>
      <c r="C2525" s="1">
        <f t="shared" si="441"/>
        <v>0</v>
      </c>
      <c r="D2525" s="1">
        <f t="shared" si="442"/>
        <v>0</v>
      </c>
      <c r="E2525" s="1">
        <f t="shared" si="443"/>
        <v>0</v>
      </c>
      <c r="F2525" s="1" t="str">
        <f t="shared" ca="1" si="444"/>
        <v/>
      </c>
      <c r="G2525" s="1">
        <f t="shared" ca="1" si="445"/>
        <v>0</v>
      </c>
      <c r="H2525" s="1">
        <f ca="1">IF(AND(G2524&gt;0,G2525&gt;G2524,NOT(ISERROR(MATCH(G2524,D:D,0)))),H2524+1,H2524)</f>
        <v>0</v>
      </c>
      <c r="I2525" s="1">
        <f t="shared" ca="1" si="446"/>
        <v>0</v>
      </c>
      <c r="J2525" s="7" t="str">
        <f t="shared" ca="1" si="447"/>
        <v/>
      </c>
      <c r="K2525" s="1" t="str">
        <f ca="1">IF(J2525="Linea_para_MAIL_creada_por_LuXML",IF(ISERROR(MATCH(INDIRECT(ADDRESS(ROW()-G2525,7)),D:D,0)),J2525,INDIRECT(ADDRESS(MATCH(INDIRECT(ADDRESS(ROW()-G2525,7)),D:D,0),1))),J2525)</f>
        <v/>
      </c>
      <c r="L2525" s="7">
        <f t="shared" ca="1" si="448"/>
        <v>0</v>
      </c>
      <c r="M2525" s="7" t="str">
        <f t="shared" ca="1" si="449"/>
        <v/>
      </c>
      <c r="N2525" s="7">
        <f t="shared" ca="1" si="450"/>
        <v>0</v>
      </c>
      <c r="O2525" s="9" t="str">
        <f ca="1">IF(N2525&gt;-1,INDIRECT(ADDRESS(ROW(),13)),IF(N2525&lt;N2524,CONCATENATE("&lt;page-count count=",CHAR(34),1+LARGE(N:N,1)-LARGE(N:N,2),CHAR(34),"/&gt;"),INDIRECT(ADDRESS(ROW()-1,13))))</f>
        <v/>
      </c>
      <c r="P2525" s="1">
        <f>IF(ROW()&lt;$S$4+2,IF('XML a procesar'!A2524="",P2524,IF(MID('XML a procesar'!A2524,1,1)="&lt;",P2524,P2524+1)),P2524)</f>
        <v>1</v>
      </c>
    </row>
    <row r="2526" spans="1:16" x14ac:dyDescent="0.25">
      <c r="A2526" s="1" t="str">
        <f>IF('XML a procesar'!A2525&gt;0,'XML a procesar'!A2525,"")</f>
        <v/>
      </c>
      <c r="B2526" s="7">
        <f t="shared" si="440"/>
        <v>0</v>
      </c>
      <c r="C2526" s="1">
        <f t="shared" si="441"/>
        <v>0</v>
      </c>
      <c r="D2526" s="1">
        <f t="shared" si="442"/>
        <v>0</v>
      </c>
      <c r="E2526" s="1">
        <f t="shared" si="443"/>
        <v>0</v>
      </c>
      <c r="F2526" s="1" t="str">
        <f t="shared" ca="1" si="444"/>
        <v/>
      </c>
      <c r="G2526" s="1">
        <f t="shared" ca="1" si="445"/>
        <v>0</v>
      </c>
      <c r="H2526" s="1">
        <f ca="1">IF(AND(G2525&gt;0,G2526&gt;G2525,NOT(ISERROR(MATCH(G2525,D:D,0)))),H2525+1,H2525)</f>
        <v>0</v>
      </c>
      <c r="I2526" s="1">
        <f t="shared" ca="1" si="446"/>
        <v>0</v>
      </c>
      <c r="J2526" s="7" t="str">
        <f t="shared" ca="1" si="447"/>
        <v/>
      </c>
      <c r="K2526" s="1" t="str">
        <f ca="1">IF(J2526="Linea_para_MAIL_creada_por_LuXML",IF(ISERROR(MATCH(INDIRECT(ADDRESS(ROW()-G2526,7)),D:D,0)),J2526,INDIRECT(ADDRESS(MATCH(INDIRECT(ADDRESS(ROW()-G2526,7)),D:D,0),1))),J2526)</f>
        <v/>
      </c>
      <c r="L2526" s="7">
        <f t="shared" ca="1" si="448"/>
        <v>0</v>
      </c>
      <c r="M2526" s="7" t="str">
        <f t="shared" ca="1" si="449"/>
        <v/>
      </c>
      <c r="N2526" s="7">
        <f t="shared" ca="1" si="450"/>
        <v>0</v>
      </c>
      <c r="O2526" s="9" t="str">
        <f ca="1">IF(N2526&gt;-1,INDIRECT(ADDRESS(ROW(),13)),IF(N2526&lt;N2525,CONCATENATE("&lt;page-count count=",CHAR(34),1+LARGE(N:N,1)-LARGE(N:N,2),CHAR(34),"/&gt;"),INDIRECT(ADDRESS(ROW()-1,13))))</f>
        <v/>
      </c>
      <c r="P2526" s="1">
        <f>IF(ROW()&lt;$S$4+2,IF('XML a procesar'!A2525="",P2525,IF(MID('XML a procesar'!A2525,1,1)="&lt;",P2525,P2525+1)),P2525)</f>
        <v>1</v>
      </c>
    </row>
    <row r="2527" spans="1:16" x14ac:dyDescent="0.25">
      <c r="A2527" s="1" t="str">
        <f>IF('XML a procesar'!A2526&gt;0,'XML a procesar'!A2526,"")</f>
        <v/>
      </c>
      <c r="B2527" s="7">
        <f t="shared" si="440"/>
        <v>0</v>
      </c>
      <c r="C2527" s="1">
        <f t="shared" si="441"/>
        <v>0</v>
      </c>
      <c r="D2527" s="1">
        <f t="shared" si="442"/>
        <v>0</v>
      </c>
      <c r="E2527" s="1">
        <f t="shared" si="443"/>
        <v>0</v>
      </c>
      <c r="F2527" s="1" t="str">
        <f t="shared" ca="1" si="444"/>
        <v/>
      </c>
      <c r="G2527" s="1">
        <f t="shared" ca="1" si="445"/>
        <v>0</v>
      </c>
      <c r="H2527" s="1">
        <f ca="1">IF(AND(G2526&gt;0,G2527&gt;G2526,NOT(ISERROR(MATCH(G2526,D:D,0)))),H2526+1,H2526)</f>
        <v>0</v>
      </c>
      <c r="I2527" s="1">
        <f t="shared" ca="1" si="446"/>
        <v>0</v>
      </c>
      <c r="J2527" s="7" t="str">
        <f t="shared" ca="1" si="447"/>
        <v/>
      </c>
      <c r="K2527" s="1" t="str">
        <f ca="1">IF(J2527="Linea_para_MAIL_creada_por_LuXML",IF(ISERROR(MATCH(INDIRECT(ADDRESS(ROW()-G2527,7)),D:D,0)),J2527,INDIRECT(ADDRESS(MATCH(INDIRECT(ADDRESS(ROW()-G2527,7)),D:D,0),1))),J2527)</f>
        <v/>
      </c>
      <c r="L2527" s="7">
        <f t="shared" ca="1" si="448"/>
        <v>0</v>
      </c>
      <c r="M2527" s="7" t="str">
        <f t="shared" ca="1" si="449"/>
        <v/>
      </c>
      <c r="N2527" s="7">
        <f t="shared" ca="1" si="450"/>
        <v>0</v>
      </c>
      <c r="O2527" s="9" t="str">
        <f ca="1">IF(N2527&gt;-1,INDIRECT(ADDRESS(ROW(),13)),IF(N2527&lt;N2526,CONCATENATE("&lt;page-count count=",CHAR(34),1+LARGE(N:N,1)-LARGE(N:N,2),CHAR(34),"/&gt;"),INDIRECT(ADDRESS(ROW()-1,13))))</f>
        <v/>
      </c>
      <c r="P2527" s="1">
        <f>IF(ROW()&lt;$S$4+2,IF('XML a procesar'!A2526="",P2526,IF(MID('XML a procesar'!A2526,1,1)="&lt;",P2526,P2526+1)),P2526)</f>
        <v>1</v>
      </c>
    </row>
    <row r="2528" spans="1:16" x14ac:dyDescent="0.25">
      <c r="A2528" s="1" t="str">
        <f>IF('XML a procesar'!A2527&gt;0,'XML a procesar'!A2527,"")</f>
        <v/>
      </c>
      <c r="B2528" s="7">
        <f t="shared" si="440"/>
        <v>0</v>
      </c>
      <c r="C2528" s="1">
        <f t="shared" si="441"/>
        <v>0</v>
      </c>
      <c r="D2528" s="1">
        <f t="shared" si="442"/>
        <v>0</v>
      </c>
      <c r="E2528" s="1">
        <f t="shared" si="443"/>
        <v>0</v>
      </c>
      <c r="F2528" s="1" t="str">
        <f t="shared" ca="1" si="444"/>
        <v/>
      </c>
      <c r="G2528" s="1">
        <f t="shared" ca="1" si="445"/>
        <v>0</v>
      </c>
      <c r="H2528" s="1">
        <f ca="1">IF(AND(G2527&gt;0,G2528&gt;G2527,NOT(ISERROR(MATCH(G2527,D:D,0)))),H2527+1,H2527)</f>
        <v>0</v>
      </c>
      <c r="I2528" s="1">
        <f t="shared" ca="1" si="446"/>
        <v>0</v>
      </c>
      <c r="J2528" s="7" t="str">
        <f t="shared" ca="1" si="447"/>
        <v/>
      </c>
      <c r="K2528" s="1" t="str">
        <f ca="1">IF(J2528="Linea_para_MAIL_creada_por_LuXML",IF(ISERROR(MATCH(INDIRECT(ADDRESS(ROW()-G2528,7)),D:D,0)),J2528,INDIRECT(ADDRESS(MATCH(INDIRECT(ADDRESS(ROW()-G2528,7)),D:D,0),1))),J2528)</f>
        <v/>
      </c>
      <c r="L2528" s="7">
        <f t="shared" ca="1" si="448"/>
        <v>0</v>
      </c>
      <c r="M2528" s="7" t="str">
        <f t="shared" ca="1" si="449"/>
        <v/>
      </c>
      <c r="N2528" s="7">
        <f t="shared" ca="1" si="450"/>
        <v>0</v>
      </c>
      <c r="O2528" s="9" t="str">
        <f ca="1">IF(N2528&gt;-1,INDIRECT(ADDRESS(ROW(),13)),IF(N2528&lt;N2527,CONCATENATE("&lt;page-count count=",CHAR(34),1+LARGE(N:N,1)-LARGE(N:N,2),CHAR(34),"/&gt;"),INDIRECT(ADDRESS(ROW()-1,13))))</f>
        <v/>
      </c>
      <c r="P2528" s="1">
        <f>IF(ROW()&lt;$S$4+2,IF('XML a procesar'!A2527="",P2527,IF(MID('XML a procesar'!A2527,1,1)="&lt;",P2527,P2527+1)),P2527)</f>
        <v>1</v>
      </c>
    </row>
    <row r="2529" spans="1:16" x14ac:dyDescent="0.25">
      <c r="A2529" s="1" t="str">
        <f>IF('XML a procesar'!A2528&gt;0,'XML a procesar'!A2528,"")</f>
        <v/>
      </c>
      <c r="B2529" s="7">
        <f t="shared" si="440"/>
        <v>0</v>
      </c>
      <c r="C2529" s="1">
        <f t="shared" si="441"/>
        <v>0</v>
      </c>
      <c r="D2529" s="1">
        <f t="shared" si="442"/>
        <v>0</v>
      </c>
      <c r="E2529" s="1">
        <f t="shared" si="443"/>
        <v>0</v>
      </c>
      <c r="F2529" s="1" t="str">
        <f t="shared" ca="1" si="444"/>
        <v/>
      </c>
      <c r="G2529" s="1">
        <f t="shared" ca="1" si="445"/>
        <v>0</v>
      </c>
      <c r="H2529" s="1">
        <f ca="1">IF(AND(G2528&gt;0,G2529&gt;G2528,NOT(ISERROR(MATCH(G2528,D:D,0)))),H2528+1,H2528)</f>
        <v>0</v>
      </c>
      <c r="I2529" s="1">
        <f t="shared" ca="1" si="446"/>
        <v>0</v>
      </c>
      <c r="J2529" s="7" t="str">
        <f t="shared" ca="1" si="447"/>
        <v/>
      </c>
      <c r="K2529" s="1" t="str">
        <f ca="1">IF(J2529="Linea_para_MAIL_creada_por_LuXML",IF(ISERROR(MATCH(INDIRECT(ADDRESS(ROW()-G2529,7)),D:D,0)),J2529,INDIRECT(ADDRESS(MATCH(INDIRECT(ADDRESS(ROW()-G2529,7)),D:D,0),1))),J2529)</f>
        <v/>
      </c>
      <c r="L2529" s="7">
        <f t="shared" ca="1" si="448"/>
        <v>0</v>
      </c>
      <c r="M2529" s="7" t="str">
        <f t="shared" ca="1" si="449"/>
        <v/>
      </c>
      <c r="N2529" s="7">
        <f t="shared" ca="1" si="450"/>
        <v>0</v>
      </c>
      <c r="O2529" s="9" t="str">
        <f ca="1">IF(N2529&gt;-1,INDIRECT(ADDRESS(ROW(),13)),IF(N2529&lt;N2528,CONCATENATE("&lt;page-count count=",CHAR(34),1+LARGE(N:N,1)-LARGE(N:N,2),CHAR(34),"/&gt;"),INDIRECT(ADDRESS(ROW()-1,13))))</f>
        <v/>
      </c>
      <c r="P2529" s="1">
        <f>IF(ROW()&lt;$S$4+2,IF('XML a procesar'!A2528="",P2528,IF(MID('XML a procesar'!A2528,1,1)="&lt;",P2528,P2528+1)),P2528)</f>
        <v>1</v>
      </c>
    </row>
    <row r="2530" spans="1:16" x14ac:dyDescent="0.25">
      <c r="A2530" s="1" t="str">
        <f>IF('XML a procesar'!A2529&gt;0,'XML a procesar'!A2529,"")</f>
        <v/>
      </c>
      <c r="B2530" s="7">
        <f t="shared" si="440"/>
        <v>0</v>
      </c>
      <c r="C2530" s="1">
        <f t="shared" si="441"/>
        <v>0</v>
      </c>
      <c r="D2530" s="1">
        <f t="shared" si="442"/>
        <v>0</v>
      </c>
      <c r="E2530" s="1">
        <f t="shared" si="443"/>
        <v>0</v>
      </c>
      <c r="F2530" s="1" t="str">
        <f t="shared" ca="1" si="444"/>
        <v/>
      </c>
      <c r="G2530" s="1">
        <f t="shared" ca="1" si="445"/>
        <v>0</v>
      </c>
      <c r="H2530" s="1">
        <f ca="1">IF(AND(G2529&gt;0,G2530&gt;G2529,NOT(ISERROR(MATCH(G2529,D:D,0)))),H2529+1,H2529)</f>
        <v>0</v>
      </c>
      <c r="I2530" s="1">
        <f t="shared" ca="1" si="446"/>
        <v>0</v>
      </c>
      <c r="J2530" s="7" t="str">
        <f t="shared" ca="1" si="447"/>
        <v/>
      </c>
      <c r="K2530" s="1" t="str">
        <f ca="1">IF(J2530="Linea_para_MAIL_creada_por_LuXML",IF(ISERROR(MATCH(INDIRECT(ADDRESS(ROW()-G2530,7)),D:D,0)),J2530,INDIRECT(ADDRESS(MATCH(INDIRECT(ADDRESS(ROW()-G2530,7)),D:D,0),1))),J2530)</f>
        <v/>
      </c>
      <c r="L2530" s="7">
        <f t="shared" ca="1" si="448"/>
        <v>0</v>
      </c>
      <c r="M2530" s="7" t="str">
        <f t="shared" ca="1" si="449"/>
        <v/>
      </c>
      <c r="N2530" s="7">
        <f t="shared" ca="1" si="450"/>
        <v>0</v>
      </c>
      <c r="O2530" s="9" t="str">
        <f ca="1">IF(N2530&gt;-1,INDIRECT(ADDRESS(ROW(),13)),IF(N2530&lt;N2529,CONCATENATE("&lt;page-count count=",CHAR(34),1+LARGE(N:N,1)-LARGE(N:N,2),CHAR(34),"/&gt;"),INDIRECT(ADDRESS(ROW()-1,13))))</f>
        <v/>
      </c>
      <c r="P2530" s="1">
        <f>IF(ROW()&lt;$S$4+2,IF('XML a procesar'!A2529="",P2529,IF(MID('XML a procesar'!A2529,1,1)="&lt;",P2529,P2529+1)),P2529)</f>
        <v>1</v>
      </c>
    </row>
    <row r="2531" spans="1:16" x14ac:dyDescent="0.25">
      <c r="A2531" s="1" t="str">
        <f>IF('XML a procesar'!A2530&gt;0,'XML a procesar'!A2530,"")</f>
        <v/>
      </c>
      <c r="B2531" s="7">
        <f t="shared" si="440"/>
        <v>0</v>
      </c>
      <c r="C2531" s="1">
        <f t="shared" si="441"/>
        <v>0</v>
      </c>
      <c r="D2531" s="1">
        <f t="shared" si="442"/>
        <v>0</v>
      </c>
      <c r="E2531" s="1">
        <f t="shared" si="443"/>
        <v>0</v>
      </c>
      <c r="F2531" s="1" t="str">
        <f t="shared" ca="1" si="444"/>
        <v/>
      </c>
      <c r="G2531" s="1">
        <f t="shared" ca="1" si="445"/>
        <v>0</v>
      </c>
      <c r="H2531" s="1">
        <f ca="1">IF(AND(G2530&gt;0,G2531&gt;G2530,NOT(ISERROR(MATCH(G2530,D:D,0)))),H2530+1,H2530)</f>
        <v>0</v>
      </c>
      <c r="I2531" s="1">
        <f t="shared" ca="1" si="446"/>
        <v>0</v>
      </c>
      <c r="J2531" s="7" t="str">
        <f t="shared" ca="1" si="447"/>
        <v/>
      </c>
      <c r="K2531" s="1" t="str">
        <f ca="1">IF(J2531="Linea_para_MAIL_creada_por_LuXML",IF(ISERROR(MATCH(INDIRECT(ADDRESS(ROW()-G2531,7)),D:D,0)),J2531,INDIRECT(ADDRESS(MATCH(INDIRECT(ADDRESS(ROW()-G2531,7)),D:D,0),1))),J2531)</f>
        <v/>
      </c>
      <c r="L2531" s="7">
        <f t="shared" ca="1" si="448"/>
        <v>0</v>
      </c>
      <c r="M2531" s="7" t="str">
        <f t="shared" ca="1" si="449"/>
        <v/>
      </c>
      <c r="N2531" s="7">
        <f t="shared" ca="1" si="450"/>
        <v>0</v>
      </c>
      <c r="O2531" s="9" t="str">
        <f ca="1">IF(N2531&gt;-1,INDIRECT(ADDRESS(ROW(),13)),IF(N2531&lt;N2530,CONCATENATE("&lt;page-count count=",CHAR(34),1+LARGE(N:N,1)-LARGE(N:N,2),CHAR(34),"/&gt;"),INDIRECT(ADDRESS(ROW()-1,13))))</f>
        <v/>
      </c>
      <c r="P2531" s="1">
        <f>IF(ROW()&lt;$S$4+2,IF('XML a procesar'!A2530="",P2530,IF(MID('XML a procesar'!A2530,1,1)="&lt;",P2530,P2530+1)),P2530)</f>
        <v>1</v>
      </c>
    </row>
    <row r="2532" spans="1:16" x14ac:dyDescent="0.25">
      <c r="A2532" s="1" t="str">
        <f>IF('XML a procesar'!A2531&gt;0,'XML a procesar'!A2531,"")</f>
        <v/>
      </c>
      <c r="B2532" s="7">
        <f t="shared" si="440"/>
        <v>0</v>
      </c>
      <c r="C2532" s="1">
        <f t="shared" si="441"/>
        <v>0</v>
      </c>
      <c r="D2532" s="1">
        <f t="shared" si="442"/>
        <v>0</v>
      </c>
      <c r="E2532" s="1">
        <f t="shared" si="443"/>
        <v>0</v>
      </c>
      <c r="F2532" s="1" t="str">
        <f t="shared" ca="1" si="444"/>
        <v/>
      </c>
      <c r="G2532" s="1">
        <f t="shared" ca="1" si="445"/>
        <v>0</v>
      </c>
      <c r="H2532" s="1">
        <f ca="1">IF(AND(G2531&gt;0,G2532&gt;G2531,NOT(ISERROR(MATCH(G2531,D:D,0)))),H2531+1,H2531)</f>
        <v>0</v>
      </c>
      <c r="I2532" s="1">
        <f t="shared" ca="1" si="446"/>
        <v>0</v>
      </c>
      <c r="J2532" s="7" t="str">
        <f t="shared" ca="1" si="447"/>
        <v/>
      </c>
      <c r="K2532" s="1" t="str">
        <f ca="1">IF(J2532="Linea_para_MAIL_creada_por_LuXML",IF(ISERROR(MATCH(INDIRECT(ADDRESS(ROW()-G2532,7)),D:D,0)),J2532,INDIRECT(ADDRESS(MATCH(INDIRECT(ADDRESS(ROW()-G2532,7)),D:D,0),1))),J2532)</f>
        <v/>
      </c>
      <c r="L2532" s="7">
        <f t="shared" ca="1" si="448"/>
        <v>0</v>
      </c>
      <c r="M2532" s="7" t="str">
        <f t="shared" ca="1" si="449"/>
        <v/>
      </c>
      <c r="N2532" s="7">
        <f t="shared" ca="1" si="450"/>
        <v>0</v>
      </c>
      <c r="O2532" s="9" t="str">
        <f ca="1">IF(N2532&gt;-1,INDIRECT(ADDRESS(ROW(),13)),IF(N2532&lt;N2531,CONCATENATE("&lt;page-count count=",CHAR(34),1+LARGE(N:N,1)-LARGE(N:N,2),CHAR(34),"/&gt;"),INDIRECT(ADDRESS(ROW()-1,13))))</f>
        <v/>
      </c>
      <c r="P2532" s="1">
        <f>IF(ROW()&lt;$S$4+2,IF('XML a procesar'!A2531="",P2531,IF(MID('XML a procesar'!A2531,1,1)="&lt;",P2531,P2531+1)),P2531)</f>
        <v>1</v>
      </c>
    </row>
    <row r="2533" spans="1:16" x14ac:dyDescent="0.25">
      <c r="A2533" s="1" t="str">
        <f>IF('XML a procesar'!A2532&gt;0,'XML a procesar'!A2532,"")</f>
        <v/>
      </c>
      <c r="B2533" s="7">
        <f t="shared" si="440"/>
        <v>0</v>
      </c>
      <c r="C2533" s="1">
        <f t="shared" si="441"/>
        <v>0</v>
      </c>
      <c r="D2533" s="1">
        <f t="shared" si="442"/>
        <v>0</v>
      </c>
      <c r="E2533" s="1">
        <f t="shared" si="443"/>
        <v>0</v>
      </c>
      <c r="F2533" s="1" t="str">
        <f t="shared" ca="1" si="444"/>
        <v/>
      </c>
      <c r="G2533" s="1">
        <f t="shared" ca="1" si="445"/>
        <v>0</v>
      </c>
      <c r="H2533" s="1">
        <f ca="1">IF(AND(G2532&gt;0,G2533&gt;G2532,NOT(ISERROR(MATCH(G2532,D:D,0)))),H2532+1,H2532)</f>
        <v>0</v>
      </c>
      <c r="I2533" s="1">
        <f t="shared" ca="1" si="446"/>
        <v>0</v>
      </c>
      <c r="J2533" s="7" t="str">
        <f t="shared" ca="1" si="447"/>
        <v/>
      </c>
      <c r="K2533" s="1" t="str">
        <f ca="1">IF(J2533="Linea_para_MAIL_creada_por_LuXML",IF(ISERROR(MATCH(INDIRECT(ADDRESS(ROW()-G2533,7)),D:D,0)),J2533,INDIRECT(ADDRESS(MATCH(INDIRECT(ADDRESS(ROW()-G2533,7)),D:D,0),1))),J2533)</f>
        <v/>
      </c>
      <c r="L2533" s="7">
        <f t="shared" ca="1" si="448"/>
        <v>0</v>
      </c>
      <c r="M2533" s="7" t="str">
        <f t="shared" ca="1" si="449"/>
        <v/>
      </c>
      <c r="N2533" s="7">
        <f t="shared" ca="1" si="450"/>
        <v>0</v>
      </c>
      <c r="O2533" s="9" t="str">
        <f ca="1">IF(N2533&gt;-1,INDIRECT(ADDRESS(ROW(),13)),IF(N2533&lt;N2532,CONCATENATE("&lt;page-count count=",CHAR(34),1+LARGE(N:N,1)-LARGE(N:N,2),CHAR(34),"/&gt;"),INDIRECT(ADDRESS(ROW()-1,13))))</f>
        <v/>
      </c>
      <c r="P2533" s="1">
        <f>IF(ROW()&lt;$S$4+2,IF('XML a procesar'!A2532="",P2532,IF(MID('XML a procesar'!A2532,1,1)="&lt;",P2532,P2532+1)),P2532)</f>
        <v>1</v>
      </c>
    </row>
    <row r="2534" spans="1:16" x14ac:dyDescent="0.25">
      <c r="A2534" s="1" t="str">
        <f>IF('XML a procesar'!A2533&gt;0,'XML a procesar'!A2533,"")</f>
        <v/>
      </c>
      <c r="B2534" s="7">
        <f t="shared" si="440"/>
        <v>0</v>
      </c>
      <c r="C2534" s="1">
        <f t="shared" si="441"/>
        <v>0</v>
      </c>
      <c r="D2534" s="1">
        <f t="shared" si="442"/>
        <v>0</v>
      </c>
      <c r="E2534" s="1">
        <f t="shared" si="443"/>
        <v>0</v>
      </c>
      <c r="F2534" s="1" t="str">
        <f t="shared" ca="1" si="444"/>
        <v/>
      </c>
      <c r="G2534" s="1">
        <f t="shared" ca="1" si="445"/>
        <v>0</v>
      </c>
      <c r="H2534" s="1">
        <f ca="1">IF(AND(G2533&gt;0,G2534&gt;G2533,NOT(ISERROR(MATCH(G2533,D:D,0)))),H2533+1,H2533)</f>
        <v>0</v>
      </c>
      <c r="I2534" s="1">
        <f t="shared" ca="1" si="446"/>
        <v>0</v>
      </c>
      <c r="J2534" s="7" t="str">
        <f t="shared" ca="1" si="447"/>
        <v/>
      </c>
      <c r="K2534" s="1" t="str">
        <f ca="1">IF(J2534="Linea_para_MAIL_creada_por_LuXML",IF(ISERROR(MATCH(INDIRECT(ADDRESS(ROW()-G2534,7)),D:D,0)),J2534,INDIRECT(ADDRESS(MATCH(INDIRECT(ADDRESS(ROW()-G2534,7)),D:D,0),1))),J2534)</f>
        <v/>
      </c>
      <c r="L2534" s="7">
        <f t="shared" ca="1" si="448"/>
        <v>0</v>
      </c>
      <c r="M2534" s="7" t="str">
        <f t="shared" ca="1" si="449"/>
        <v/>
      </c>
      <c r="N2534" s="7">
        <f t="shared" ca="1" si="450"/>
        <v>0</v>
      </c>
      <c r="O2534" s="9" t="str">
        <f ca="1">IF(N2534&gt;-1,INDIRECT(ADDRESS(ROW(),13)),IF(N2534&lt;N2533,CONCATENATE("&lt;page-count count=",CHAR(34),1+LARGE(N:N,1)-LARGE(N:N,2),CHAR(34),"/&gt;"),INDIRECT(ADDRESS(ROW()-1,13))))</f>
        <v/>
      </c>
      <c r="P2534" s="1">
        <f>IF(ROW()&lt;$S$4+2,IF('XML a procesar'!A2533="",P2533,IF(MID('XML a procesar'!A2533,1,1)="&lt;",P2533,P2533+1)),P2533)</f>
        <v>1</v>
      </c>
    </row>
    <row r="2535" spans="1:16" x14ac:dyDescent="0.25">
      <c r="A2535" s="1" t="str">
        <f>IF('XML a procesar'!A2534&gt;0,'XML a procesar'!A2534,"")</f>
        <v/>
      </c>
      <c r="B2535" s="7">
        <f t="shared" si="440"/>
        <v>0</v>
      </c>
      <c r="C2535" s="1">
        <f t="shared" si="441"/>
        <v>0</v>
      </c>
      <c r="D2535" s="1">
        <f t="shared" si="442"/>
        <v>0</v>
      </c>
      <c r="E2535" s="1">
        <f t="shared" si="443"/>
        <v>0</v>
      </c>
      <c r="F2535" s="1" t="str">
        <f t="shared" ca="1" si="444"/>
        <v/>
      </c>
      <c r="G2535" s="1">
        <f t="shared" ca="1" si="445"/>
        <v>0</v>
      </c>
      <c r="H2535" s="1">
        <f ca="1">IF(AND(G2534&gt;0,G2535&gt;G2534,NOT(ISERROR(MATCH(G2534,D:D,0)))),H2534+1,H2534)</f>
        <v>0</v>
      </c>
      <c r="I2535" s="1">
        <f t="shared" ca="1" si="446"/>
        <v>0</v>
      </c>
      <c r="J2535" s="7" t="str">
        <f t="shared" ca="1" si="447"/>
        <v/>
      </c>
      <c r="K2535" s="1" t="str">
        <f ca="1">IF(J2535="Linea_para_MAIL_creada_por_LuXML",IF(ISERROR(MATCH(INDIRECT(ADDRESS(ROW()-G2535,7)),D:D,0)),J2535,INDIRECT(ADDRESS(MATCH(INDIRECT(ADDRESS(ROW()-G2535,7)),D:D,0),1))),J2535)</f>
        <v/>
      </c>
      <c r="L2535" s="7">
        <f t="shared" ca="1" si="448"/>
        <v>0</v>
      </c>
      <c r="M2535" s="7" t="str">
        <f t="shared" ca="1" si="449"/>
        <v/>
      </c>
      <c r="N2535" s="7">
        <f t="shared" ca="1" si="450"/>
        <v>0</v>
      </c>
      <c r="O2535" s="9" t="str">
        <f ca="1">IF(N2535&gt;-1,INDIRECT(ADDRESS(ROW(),13)),IF(N2535&lt;N2534,CONCATENATE("&lt;page-count count=",CHAR(34),1+LARGE(N:N,1)-LARGE(N:N,2),CHAR(34),"/&gt;"),INDIRECT(ADDRESS(ROW()-1,13))))</f>
        <v/>
      </c>
      <c r="P2535" s="1">
        <f>IF(ROW()&lt;$S$4+2,IF('XML a procesar'!A2534="",P2534,IF(MID('XML a procesar'!A2534,1,1)="&lt;",P2534,P2534+1)),P2534)</f>
        <v>1</v>
      </c>
    </row>
    <row r="2536" spans="1:16" x14ac:dyDescent="0.25">
      <c r="A2536" s="1" t="str">
        <f>IF('XML a procesar'!A2535&gt;0,'XML a procesar'!A2535,"")</f>
        <v/>
      </c>
      <c r="B2536" s="7">
        <f t="shared" si="440"/>
        <v>0</v>
      </c>
      <c r="C2536" s="1">
        <f t="shared" si="441"/>
        <v>0</v>
      </c>
      <c r="D2536" s="1">
        <f t="shared" si="442"/>
        <v>0</v>
      </c>
      <c r="E2536" s="1">
        <f t="shared" si="443"/>
        <v>0</v>
      </c>
      <c r="F2536" s="1" t="str">
        <f t="shared" ca="1" si="444"/>
        <v/>
      </c>
      <c r="G2536" s="1">
        <f t="shared" ca="1" si="445"/>
        <v>0</v>
      </c>
      <c r="H2536" s="1">
        <f ca="1">IF(AND(G2535&gt;0,G2536&gt;G2535,NOT(ISERROR(MATCH(G2535,D:D,0)))),H2535+1,H2535)</f>
        <v>0</v>
      </c>
      <c r="I2536" s="1">
        <f t="shared" ca="1" si="446"/>
        <v>0</v>
      </c>
      <c r="J2536" s="7" t="str">
        <f t="shared" ca="1" si="447"/>
        <v/>
      </c>
      <c r="K2536" s="1" t="str">
        <f ca="1">IF(J2536="Linea_para_MAIL_creada_por_LuXML",IF(ISERROR(MATCH(INDIRECT(ADDRESS(ROW()-G2536,7)),D:D,0)),J2536,INDIRECT(ADDRESS(MATCH(INDIRECT(ADDRESS(ROW()-G2536,7)),D:D,0),1))),J2536)</f>
        <v/>
      </c>
      <c r="L2536" s="7">
        <f t="shared" ca="1" si="448"/>
        <v>0</v>
      </c>
      <c r="M2536" s="7" t="str">
        <f t="shared" ca="1" si="449"/>
        <v/>
      </c>
      <c r="N2536" s="7">
        <f t="shared" ca="1" si="450"/>
        <v>0</v>
      </c>
      <c r="O2536" s="9" t="str">
        <f ca="1">IF(N2536&gt;-1,INDIRECT(ADDRESS(ROW(),13)),IF(N2536&lt;N2535,CONCATENATE("&lt;page-count count=",CHAR(34),1+LARGE(N:N,1)-LARGE(N:N,2),CHAR(34),"/&gt;"),INDIRECT(ADDRESS(ROW()-1,13))))</f>
        <v/>
      </c>
      <c r="P2536" s="1">
        <f>IF(ROW()&lt;$S$4+2,IF('XML a procesar'!A2535="",P2535,IF(MID('XML a procesar'!A2535,1,1)="&lt;",P2535,P2535+1)),P2535)</f>
        <v>1</v>
      </c>
    </row>
    <row r="2537" spans="1:16" x14ac:dyDescent="0.25">
      <c r="A2537" s="1" t="str">
        <f>IF('XML a procesar'!A2536&gt;0,'XML a procesar'!A2536,"")</f>
        <v/>
      </c>
      <c r="B2537" s="7">
        <f t="shared" si="440"/>
        <v>0</v>
      </c>
      <c r="C2537" s="1">
        <f t="shared" si="441"/>
        <v>0</v>
      </c>
      <c r="D2537" s="1">
        <f t="shared" si="442"/>
        <v>0</v>
      </c>
      <c r="E2537" s="1">
        <f t="shared" si="443"/>
        <v>0</v>
      </c>
      <c r="F2537" s="1" t="str">
        <f t="shared" ca="1" si="444"/>
        <v/>
      </c>
      <c r="G2537" s="1">
        <f t="shared" ca="1" si="445"/>
        <v>0</v>
      </c>
      <c r="H2537" s="1">
        <f ca="1">IF(AND(G2536&gt;0,G2537&gt;G2536,NOT(ISERROR(MATCH(G2536,D:D,0)))),H2536+1,H2536)</f>
        <v>0</v>
      </c>
      <c r="I2537" s="1">
        <f t="shared" ca="1" si="446"/>
        <v>0</v>
      </c>
      <c r="J2537" s="7" t="str">
        <f t="shared" ca="1" si="447"/>
        <v/>
      </c>
      <c r="K2537" s="1" t="str">
        <f ca="1">IF(J2537="Linea_para_MAIL_creada_por_LuXML",IF(ISERROR(MATCH(INDIRECT(ADDRESS(ROW()-G2537,7)),D:D,0)),J2537,INDIRECT(ADDRESS(MATCH(INDIRECT(ADDRESS(ROW()-G2537,7)),D:D,0),1))),J2537)</f>
        <v/>
      </c>
      <c r="L2537" s="7">
        <f t="shared" ca="1" si="448"/>
        <v>0</v>
      </c>
      <c r="M2537" s="7" t="str">
        <f t="shared" ca="1" si="449"/>
        <v/>
      </c>
      <c r="N2537" s="7">
        <f t="shared" ca="1" si="450"/>
        <v>0</v>
      </c>
      <c r="O2537" s="9" t="str">
        <f ca="1">IF(N2537&gt;-1,INDIRECT(ADDRESS(ROW(),13)),IF(N2537&lt;N2536,CONCATENATE("&lt;page-count count=",CHAR(34),1+LARGE(N:N,1)-LARGE(N:N,2),CHAR(34),"/&gt;"),INDIRECT(ADDRESS(ROW()-1,13))))</f>
        <v/>
      </c>
      <c r="P2537" s="1">
        <f>IF(ROW()&lt;$S$4+2,IF('XML a procesar'!A2536="",P2536,IF(MID('XML a procesar'!A2536,1,1)="&lt;",P2536,P2536+1)),P2536)</f>
        <v>1</v>
      </c>
    </row>
    <row r="2538" spans="1:16" x14ac:dyDescent="0.25">
      <c r="A2538" s="1" t="str">
        <f>IF('XML a procesar'!A2537&gt;0,'XML a procesar'!A2537,"")</f>
        <v/>
      </c>
      <c r="B2538" s="7">
        <f t="shared" si="440"/>
        <v>0</v>
      </c>
      <c r="C2538" s="1">
        <f t="shared" si="441"/>
        <v>0</v>
      </c>
      <c r="D2538" s="1">
        <f t="shared" si="442"/>
        <v>0</v>
      </c>
      <c r="E2538" s="1">
        <f t="shared" si="443"/>
        <v>0</v>
      </c>
      <c r="F2538" s="1" t="str">
        <f t="shared" ca="1" si="444"/>
        <v/>
      </c>
      <c r="G2538" s="1">
        <f t="shared" ca="1" si="445"/>
        <v>0</v>
      </c>
      <c r="H2538" s="1">
        <f ca="1">IF(AND(G2537&gt;0,G2538&gt;G2537,NOT(ISERROR(MATCH(G2537,D:D,0)))),H2537+1,H2537)</f>
        <v>0</v>
      </c>
      <c r="I2538" s="1">
        <f t="shared" ca="1" si="446"/>
        <v>0</v>
      </c>
      <c r="J2538" s="7" t="str">
        <f t="shared" ca="1" si="447"/>
        <v/>
      </c>
      <c r="K2538" s="1" t="str">
        <f ca="1">IF(J2538="Linea_para_MAIL_creada_por_LuXML",IF(ISERROR(MATCH(INDIRECT(ADDRESS(ROW()-G2538,7)),D:D,0)),J2538,INDIRECT(ADDRESS(MATCH(INDIRECT(ADDRESS(ROW()-G2538,7)),D:D,0),1))),J2538)</f>
        <v/>
      </c>
      <c r="L2538" s="7">
        <f t="shared" ca="1" si="448"/>
        <v>0</v>
      </c>
      <c r="M2538" s="7" t="str">
        <f t="shared" ca="1" si="449"/>
        <v/>
      </c>
      <c r="N2538" s="7">
        <f t="shared" ca="1" si="450"/>
        <v>0</v>
      </c>
      <c r="O2538" s="9" t="str">
        <f ca="1">IF(N2538&gt;-1,INDIRECT(ADDRESS(ROW(),13)),IF(N2538&lt;N2537,CONCATENATE("&lt;page-count count=",CHAR(34),1+LARGE(N:N,1)-LARGE(N:N,2),CHAR(34),"/&gt;"),INDIRECT(ADDRESS(ROW()-1,13))))</f>
        <v/>
      </c>
      <c r="P2538" s="1">
        <f>IF(ROW()&lt;$S$4+2,IF('XML a procesar'!A2537="",P2537,IF(MID('XML a procesar'!A2537,1,1)="&lt;",P2537,P2537+1)),P2537)</f>
        <v>1</v>
      </c>
    </row>
    <row r="2539" spans="1:16" x14ac:dyDescent="0.25">
      <c r="A2539" s="1" t="str">
        <f>IF('XML a procesar'!A2538&gt;0,'XML a procesar'!A2538,"")</f>
        <v/>
      </c>
      <c r="B2539" s="7">
        <f t="shared" si="440"/>
        <v>0</v>
      </c>
      <c r="C2539" s="1">
        <f t="shared" si="441"/>
        <v>0</v>
      </c>
      <c r="D2539" s="1">
        <f t="shared" si="442"/>
        <v>0</v>
      </c>
      <c r="E2539" s="1">
        <f t="shared" si="443"/>
        <v>0</v>
      </c>
      <c r="F2539" s="1" t="str">
        <f t="shared" ca="1" si="444"/>
        <v/>
      </c>
      <c r="G2539" s="1">
        <f t="shared" ca="1" si="445"/>
        <v>0</v>
      </c>
      <c r="H2539" s="1">
        <f ca="1">IF(AND(G2538&gt;0,G2539&gt;G2538,NOT(ISERROR(MATCH(G2538,D:D,0)))),H2538+1,H2538)</f>
        <v>0</v>
      </c>
      <c r="I2539" s="1">
        <f t="shared" ca="1" si="446"/>
        <v>0</v>
      </c>
      <c r="J2539" s="7" t="str">
        <f t="shared" ca="1" si="447"/>
        <v/>
      </c>
      <c r="K2539" s="1" t="str">
        <f ca="1">IF(J2539="Linea_para_MAIL_creada_por_LuXML",IF(ISERROR(MATCH(INDIRECT(ADDRESS(ROW()-G2539,7)),D:D,0)),J2539,INDIRECT(ADDRESS(MATCH(INDIRECT(ADDRESS(ROW()-G2539,7)),D:D,0),1))),J2539)</f>
        <v/>
      </c>
      <c r="L2539" s="7">
        <f t="shared" ca="1" si="448"/>
        <v>0</v>
      </c>
      <c r="M2539" s="7" t="str">
        <f t="shared" ca="1" si="449"/>
        <v/>
      </c>
      <c r="N2539" s="7">
        <f t="shared" ca="1" si="450"/>
        <v>0</v>
      </c>
      <c r="O2539" s="9" t="str">
        <f ca="1">IF(N2539&gt;-1,INDIRECT(ADDRESS(ROW(),13)),IF(N2539&lt;N2538,CONCATENATE("&lt;page-count count=",CHAR(34),1+LARGE(N:N,1)-LARGE(N:N,2),CHAR(34),"/&gt;"),INDIRECT(ADDRESS(ROW()-1,13))))</f>
        <v/>
      </c>
      <c r="P2539" s="1">
        <f>IF(ROW()&lt;$S$4+2,IF('XML a procesar'!A2538="",P2538,IF(MID('XML a procesar'!A2538,1,1)="&lt;",P2538,P2538+1)),P2538)</f>
        <v>1</v>
      </c>
    </row>
    <row r="2540" spans="1:16" x14ac:dyDescent="0.25">
      <c r="A2540" s="1" t="str">
        <f>IF('XML a procesar'!A2539&gt;0,'XML a procesar'!A2539,"")</f>
        <v/>
      </c>
      <c r="B2540" s="7">
        <f t="shared" si="440"/>
        <v>0</v>
      </c>
      <c r="C2540" s="1">
        <f t="shared" si="441"/>
        <v>0</v>
      </c>
      <c r="D2540" s="1">
        <f t="shared" si="442"/>
        <v>0</v>
      </c>
      <c r="E2540" s="1">
        <f t="shared" si="443"/>
        <v>0</v>
      </c>
      <c r="F2540" s="1" t="str">
        <f t="shared" ca="1" si="444"/>
        <v/>
      </c>
      <c r="G2540" s="1">
        <f t="shared" ca="1" si="445"/>
        <v>0</v>
      </c>
      <c r="H2540" s="1">
        <f ca="1">IF(AND(G2539&gt;0,G2540&gt;G2539,NOT(ISERROR(MATCH(G2539,D:D,0)))),H2539+1,H2539)</f>
        <v>0</v>
      </c>
      <c r="I2540" s="1">
        <f t="shared" ca="1" si="446"/>
        <v>0</v>
      </c>
      <c r="J2540" s="7" t="str">
        <f t="shared" ca="1" si="447"/>
        <v/>
      </c>
      <c r="K2540" s="1" t="str">
        <f ca="1">IF(J2540="Linea_para_MAIL_creada_por_LuXML",IF(ISERROR(MATCH(INDIRECT(ADDRESS(ROW()-G2540,7)),D:D,0)),J2540,INDIRECT(ADDRESS(MATCH(INDIRECT(ADDRESS(ROW()-G2540,7)),D:D,0),1))),J2540)</f>
        <v/>
      </c>
      <c r="L2540" s="7">
        <f t="shared" ca="1" si="448"/>
        <v>0</v>
      </c>
      <c r="M2540" s="7" t="str">
        <f t="shared" ca="1" si="449"/>
        <v/>
      </c>
      <c r="N2540" s="7">
        <f t="shared" ca="1" si="450"/>
        <v>0</v>
      </c>
      <c r="O2540" s="9" t="str">
        <f ca="1">IF(N2540&gt;-1,INDIRECT(ADDRESS(ROW(),13)),IF(N2540&lt;N2539,CONCATENATE("&lt;page-count count=",CHAR(34),1+LARGE(N:N,1)-LARGE(N:N,2),CHAR(34),"/&gt;"),INDIRECT(ADDRESS(ROW()-1,13))))</f>
        <v/>
      </c>
      <c r="P2540" s="1">
        <f>IF(ROW()&lt;$S$4+2,IF('XML a procesar'!A2539="",P2539,IF(MID('XML a procesar'!A2539,1,1)="&lt;",P2539,P2539+1)),P2539)</f>
        <v>1</v>
      </c>
    </row>
    <row r="2541" spans="1:16" x14ac:dyDescent="0.25">
      <c r="A2541" s="1" t="str">
        <f>IF('XML a procesar'!A2540&gt;0,'XML a procesar'!A2540,"")</f>
        <v/>
      </c>
      <c r="B2541" s="7">
        <f t="shared" si="440"/>
        <v>0</v>
      </c>
      <c r="C2541" s="1">
        <f t="shared" si="441"/>
        <v>0</v>
      </c>
      <c r="D2541" s="1">
        <f t="shared" si="442"/>
        <v>0</v>
      </c>
      <c r="E2541" s="1">
        <f t="shared" si="443"/>
        <v>0</v>
      </c>
      <c r="F2541" s="1" t="str">
        <f t="shared" ca="1" si="444"/>
        <v/>
      </c>
      <c r="G2541" s="1">
        <f t="shared" ca="1" si="445"/>
        <v>0</v>
      </c>
      <c r="H2541" s="1">
        <f ca="1">IF(AND(G2540&gt;0,G2541&gt;G2540,NOT(ISERROR(MATCH(G2540,D:D,0)))),H2540+1,H2540)</f>
        <v>0</v>
      </c>
      <c r="I2541" s="1">
        <f t="shared" ca="1" si="446"/>
        <v>0</v>
      </c>
      <c r="J2541" s="7" t="str">
        <f t="shared" ca="1" si="447"/>
        <v/>
      </c>
      <c r="K2541" s="1" t="str">
        <f ca="1">IF(J2541="Linea_para_MAIL_creada_por_LuXML",IF(ISERROR(MATCH(INDIRECT(ADDRESS(ROW()-G2541,7)),D:D,0)),J2541,INDIRECT(ADDRESS(MATCH(INDIRECT(ADDRESS(ROW()-G2541,7)),D:D,0),1))),J2541)</f>
        <v/>
      </c>
      <c r="L2541" s="7">
        <f t="shared" ca="1" si="448"/>
        <v>0</v>
      </c>
      <c r="M2541" s="7" t="str">
        <f t="shared" ca="1" si="449"/>
        <v/>
      </c>
      <c r="N2541" s="7">
        <f t="shared" ca="1" si="450"/>
        <v>0</v>
      </c>
      <c r="O2541" s="9" t="str">
        <f ca="1">IF(N2541&gt;-1,INDIRECT(ADDRESS(ROW(),13)),IF(N2541&lt;N2540,CONCATENATE("&lt;page-count count=",CHAR(34),1+LARGE(N:N,1)-LARGE(N:N,2),CHAR(34),"/&gt;"),INDIRECT(ADDRESS(ROW()-1,13))))</f>
        <v/>
      </c>
      <c r="P2541" s="1">
        <f>IF(ROW()&lt;$S$4+2,IF('XML a procesar'!A2540="",P2540,IF(MID('XML a procesar'!A2540,1,1)="&lt;",P2540,P2540+1)),P2540)</f>
        <v>1</v>
      </c>
    </row>
    <row r="2542" spans="1:16" x14ac:dyDescent="0.25">
      <c r="A2542" s="1" t="str">
        <f>IF('XML a procesar'!A2541&gt;0,'XML a procesar'!A2541,"")</f>
        <v/>
      </c>
      <c r="B2542" s="7">
        <f t="shared" si="440"/>
        <v>0</v>
      </c>
      <c r="C2542" s="1">
        <f t="shared" si="441"/>
        <v>0</v>
      </c>
      <c r="D2542" s="1">
        <f t="shared" si="442"/>
        <v>0</v>
      </c>
      <c r="E2542" s="1">
        <f t="shared" si="443"/>
        <v>0</v>
      </c>
      <c r="F2542" s="1" t="str">
        <f t="shared" ca="1" si="444"/>
        <v/>
      </c>
      <c r="G2542" s="1">
        <f t="shared" ca="1" si="445"/>
        <v>0</v>
      </c>
      <c r="H2542" s="1">
        <f ca="1">IF(AND(G2541&gt;0,G2542&gt;G2541,NOT(ISERROR(MATCH(G2541,D:D,0)))),H2541+1,H2541)</f>
        <v>0</v>
      </c>
      <c r="I2542" s="1">
        <f t="shared" ca="1" si="446"/>
        <v>0</v>
      </c>
      <c r="J2542" s="7" t="str">
        <f t="shared" ca="1" si="447"/>
        <v/>
      </c>
      <c r="K2542" s="1" t="str">
        <f ca="1">IF(J2542="Linea_para_MAIL_creada_por_LuXML",IF(ISERROR(MATCH(INDIRECT(ADDRESS(ROW()-G2542,7)),D:D,0)),J2542,INDIRECT(ADDRESS(MATCH(INDIRECT(ADDRESS(ROW()-G2542,7)),D:D,0),1))),J2542)</f>
        <v/>
      </c>
      <c r="L2542" s="7">
        <f t="shared" ca="1" si="448"/>
        <v>0</v>
      </c>
      <c r="M2542" s="7" t="str">
        <f t="shared" ca="1" si="449"/>
        <v/>
      </c>
      <c r="N2542" s="7">
        <f t="shared" ca="1" si="450"/>
        <v>0</v>
      </c>
      <c r="O2542" s="9" t="str">
        <f ca="1">IF(N2542&gt;-1,INDIRECT(ADDRESS(ROW(),13)),IF(N2542&lt;N2541,CONCATENATE("&lt;page-count count=",CHAR(34),1+LARGE(N:N,1)-LARGE(N:N,2),CHAR(34),"/&gt;"),INDIRECT(ADDRESS(ROW()-1,13))))</f>
        <v/>
      </c>
      <c r="P2542" s="1">
        <f>IF(ROW()&lt;$S$4+2,IF('XML a procesar'!A2541="",P2541,IF(MID('XML a procesar'!A2541,1,1)="&lt;",P2541,P2541+1)),P2541)</f>
        <v>1</v>
      </c>
    </row>
    <row r="2543" spans="1:16" x14ac:dyDescent="0.25">
      <c r="A2543" s="1" t="str">
        <f>IF('XML a procesar'!A2542&gt;0,'XML a procesar'!A2542,"")</f>
        <v/>
      </c>
      <c r="B2543" s="7">
        <f t="shared" si="440"/>
        <v>0</v>
      </c>
      <c r="C2543" s="1">
        <f t="shared" si="441"/>
        <v>0</v>
      </c>
      <c r="D2543" s="1">
        <f t="shared" si="442"/>
        <v>0</v>
      </c>
      <c r="E2543" s="1">
        <f t="shared" si="443"/>
        <v>0</v>
      </c>
      <c r="F2543" s="1" t="str">
        <f t="shared" ca="1" si="444"/>
        <v/>
      </c>
      <c r="G2543" s="1">
        <f t="shared" ca="1" si="445"/>
        <v>0</v>
      </c>
      <c r="H2543" s="1">
        <f ca="1">IF(AND(G2542&gt;0,G2543&gt;G2542,NOT(ISERROR(MATCH(G2542,D:D,0)))),H2542+1,H2542)</f>
        <v>0</v>
      </c>
      <c r="I2543" s="1">
        <f t="shared" ca="1" si="446"/>
        <v>0</v>
      </c>
      <c r="J2543" s="7" t="str">
        <f t="shared" ca="1" si="447"/>
        <v/>
      </c>
      <c r="K2543" s="1" t="str">
        <f ca="1">IF(J2543="Linea_para_MAIL_creada_por_LuXML",IF(ISERROR(MATCH(INDIRECT(ADDRESS(ROW()-G2543,7)),D:D,0)),J2543,INDIRECT(ADDRESS(MATCH(INDIRECT(ADDRESS(ROW()-G2543,7)),D:D,0),1))),J2543)</f>
        <v/>
      </c>
      <c r="L2543" s="7">
        <f t="shared" ca="1" si="448"/>
        <v>0</v>
      </c>
      <c r="M2543" s="7" t="str">
        <f t="shared" ca="1" si="449"/>
        <v/>
      </c>
      <c r="N2543" s="7">
        <f t="shared" ca="1" si="450"/>
        <v>0</v>
      </c>
      <c r="O2543" s="9" t="str">
        <f ca="1">IF(N2543&gt;-1,INDIRECT(ADDRESS(ROW(),13)),IF(N2543&lt;N2542,CONCATENATE("&lt;page-count count=",CHAR(34),1+LARGE(N:N,1)-LARGE(N:N,2),CHAR(34),"/&gt;"),INDIRECT(ADDRESS(ROW()-1,13))))</f>
        <v/>
      </c>
      <c r="P2543" s="1">
        <f>IF(ROW()&lt;$S$4+2,IF('XML a procesar'!A2542="",P2542,IF(MID('XML a procesar'!A2542,1,1)="&lt;",P2542,P2542+1)),P2542)</f>
        <v>1</v>
      </c>
    </row>
    <row r="2544" spans="1:16" x14ac:dyDescent="0.25">
      <c r="A2544" s="1" t="str">
        <f>IF('XML a procesar'!A2543&gt;0,'XML a procesar'!A2543,"")</f>
        <v/>
      </c>
      <c r="B2544" s="7">
        <f t="shared" si="440"/>
        <v>0</v>
      </c>
      <c r="C2544" s="1">
        <f t="shared" si="441"/>
        <v>0</v>
      </c>
      <c r="D2544" s="1">
        <f t="shared" si="442"/>
        <v>0</v>
      </c>
      <c r="E2544" s="1">
        <f t="shared" si="443"/>
        <v>0</v>
      </c>
      <c r="F2544" s="1" t="str">
        <f t="shared" ca="1" si="444"/>
        <v/>
      </c>
      <c r="G2544" s="1">
        <f t="shared" ca="1" si="445"/>
        <v>0</v>
      </c>
      <c r="H2544" s="1">
        <f ca="1">IF(AND(G2543&gt;0,G2544&gt;G2543,NOT(ISERROR(MATCH(G2543,D:D,0)))),H2543+1,H2543)</f>
        <v>0</v>
      </c>
      <c r="I2544" s="1">
        <f t="shared" ca="1" si="446"/>
        <v>0</v>
      </c>
      <c r="J2544" s="7" t="str">
        <f t="shared" ca="1" si="447"/>
        <v/>
      </c>
      <c r="K2544" s="1" t="str">
        <f ca="1">IF(J2544="Linea_para_MAIL_creada_por_LuXML",IF(ISERROR(MATCH(INDIRECT(ADDRESS(ROW()-G2544,7)),D:D,0)),J2544,INDIRECT(ADDRESS(MATCH(INDIRECT(ADDRESS(ROW()-G2544,7)),D:D,0),1))),J2544)</f>
        <v/>
      </c>
      <c r="L2544" s="7">
        <f t="shared" ca="1" si="448"/>
        <v>0</v>
      </c>
      <c r="M2544" s="7" t="str">
        <f t="shared" ca="1" si="449"/>
        <v/>
      </c>
      <c r="N2544" s="7">
        <f t="shared" ca="1" si="450"/>
        <v>0</v>
      </c>
      <c r="O2544" s="9" t="str">
        <f ca="1">IF(N2544&gt;-1,INDIRECT(ADDRESS(ROW(),13)),IF(N2544&lt;N2543,CONCATENATE("&lt;page-count count=",CHAR(34),1+LARGE(N:N,1)-LARGE(N:N,2),CHAR(34),"/&gt;"),INDIRECT(ADDRESS(ROW()-1,13))))</f>
        <v/>
      </c>
      <c r="P2544" s="1">
        <f>IF(ROW()&lt;$S$4+2,IF('XML a procesar'!A2543="",P2543,IF(MID('XML a procesar'!A2543,1,1)="&lt;",P2543,P2543+1)),P2543)</f>
        <v>1</v>
      </c>
    </row>
    <row r="2545" spans="1:16" x14ac:dyDescent="0.25">
      <c r="A2545" s="1" t="str">
        <f>IF('XML a procesar'!A2544&gt;0,'XML a procesar'!A2544,"")</f>
        <v/>
      </c>
      <c r="B2545" s="7">
        <f t="shared" si="440"/>
        <v>0</v>
      </c>
      <c r="C2545" s="1">
        <f t="shared" si="441"/>
        <v>0</v>
      </c>
      <c r="D2545" s="1">
        <f t="shared" si="442"/>
        <v>0</v>
      </c>
      <c r="E2545" s="1">
        <f t="shared" si="443"/>
        <v>0</v>
      </c>
      <c r="F2545" s="1" t="str">
        <f t="shared" ca="1" si="444"/>
        <v/>
      </c>
      <c r="G2545" s="1">
        <f t="shared" ca="1" si="445"/>
        <v>0</v>
      </c>
      <c r="H2545" s="1">
        <f ca="1">IF(AND(G2544&gt;0,G2545&gt;G2544,NOT(ISERROR(MATCH(G2544,D:D,0)))),H2544+1,H2544)</f>
        <v>0</v>
      </c>
      <c r="I2545" s="1">
        <f t="shared" ca="1" si="446"/>
        <v>0</v>
      </c>
      <c r="J2545" s="7" t="str">
        <f t="shared" ca="1" si="447"/>
        <v/>
      </c>
      <c r="K2545" s="1" t="str">
        <f ca="1">IF(J2545="Linea_para_MAIL_creada_por_LuXML",IF(ISERROR(MATCH(INDIRECT(ADDRESS(ROW()-G2545,7)),D:D,0)),J2545,INDIRECT(ADDRESS(MATCH(INDIRECT(ADDRESS(ROW()-G2545,7)),D:D,0),1))),J2545)</f>
        <v/>
      </c>
      <c r="L2545" s="7">
        <f t="shared" ca="1" si="448"/>
        <v>0</v>
      </c>
      <c r="M2545" s="7" t="str">
        <f t="shared" ca="1" si="449"/>
        <v/>
      </c>
      <c r="N2545" s="7">
        <f t="shared" ca="1" si="450"/>
        <v>0</v>
      </c>
      <c r="O2545" s="9" t="str">
        <f ca="1">IF(N2545&gt;-1,INDIRECT(ADDRESS(ROW(),13)),IF(N2545&lt;N2544,CONCATENATE("&lt;page-count count=",CHAR(34),1+LARGE(N:N,1)-LARGE(N:N,2),CHAR(34),"/&gt;"),INDIRECT(ADDRESS(ROW()-1,13))))</f>
        <v/>
      </c>
      <c r="P2545" s="1">
        <f>IF(ROW()&lt;$S$4+2,IF('XML a procesar'!A2544="",P2544,IF(MID('XML a procesar'!A2544,1,1)="&lt;",P2544,P2544+1)),P2544)</f>
        <v>1</v>
      </c>
    </row>
    <row r="2546" spans="1:16" x14ac:dyDescent="0.25">
      <c r="A2546" s="1" t="str">
        <f>IF('XML a procesar'!A2545&gt;0,'XML a procesar'!A2545,"")</f>
        <v/>
      </c>
      <c r="B2546" s="7">
        <f t="shared" si="440"/>
        <v>0</v>
      </c>
      <c r="C2546" s="1">
        <f t="shared" si="441"/>
        <v>0</v>
      </c>
      <c r="D2546" s="1">
        <f t="shared" si="442"/>
        <v>0</v>
      </c>
      <c r="E2546" s="1">
        <f t="shared" si="443"/>
        <v>0</v>
      </c>
      <c r="F2546" s="1" t="str">
        <f t="shared" ca="1" si="444"/>
        <v/>
      </c>
      <c r="G2546" s="1">
        <f t="shared" ca="1" si="445"/>
        <v>0</v>
      </c>
      <c r="H2546" s="1">
        <f ca="1">IF(AND(G2545&gt;0,G2546&gt;G2545,NOT(ISERROR(MATCH(G2545,D:D,0)))),H2545+1,H2545)</f>
        <v>0</v>
      </c>
      <c r="I2546" s="1">
        <f t="shared" ca="1" si="446"/>
        <v>0</v>
      </c>
      <c r="J2546" s="7" t="str">
        <f t="shared" ca="1" si="447"/>
        <v/>
      </c>
      <c r="K2546" s="1" t="str">
        <f ca="1">IF(J2546="Linea_para_MAIL_creada_por_LuXML",IF(ISERROR(MATCH(INDIRECT(ADDRESS(ROW()-G2546,7)),D:D,0)),J2546,INDIRECT(ADDRESS(MATCH(INDIRECT(ADDRESS(ROW()-G2546,7)),D:D,0),1))),J2546)</f>
        <v/>
      </c>
      <c r="L2546" s="7">
        <f t="shared" ca="1" si="448"/>
        <v>0</v>
      </c>
      <c r="M2546" s="7" t="str">
        <f t="shared" ca="1" si="449"/>
        <v/>
      </c>
      <c r="N2546" s="7">
        <f t="shared" ca="1" si="450"/>
        <v>0</v>
      </c>
      <c r="O2546" s="9" t="str">
        <f ca="1">IF(N2546&gt;-1,INDIRECT(ADDRESS(ROW(),13)),IF(N2546&lt;N2545,CONCATENATE("&lt;page-count count=",CHAR(34),1+LARGE(N:N,1)-LARGE(N:N,2),CHAR(34),"/&gt;"),INDIRECT(ADDRESS(ROW()-1,13))))</f>
        <v/>
      </c>
      <c r="P2546" s="1">
        <f>IF(ROW()&lt;$S$4+2,IF('XML a procesar'!A2545="",P2545,IF(MID('XML a procesar'!A2545,1,1)="&lt;",P2545,P2545+1)),P2545)</f>
        <v>1</v>
      </c>
    </row>
    <row r="2547" spans="1:16" x14ac:dyDescent="0.25">
      <c r="A2547" s="1" t="str">
        <f>IF('XML a procesar'!A2546&gt;0,'XML a procesar'!A2546,"")</f>
        <v/>
      </c>
      <c r="B2547" s="7">
        <f t="shared" si="440"/>
        <v>0</v>
      </c>
      <c r="C2547" s="1">
        <f t="shared" si="441"/>
        <v>0</v>
      </c>
      <c r="D2547" s="1">
        <f t="shared" si="442"/>
        <v>0</v>
      </c>
      <c r="E2547" s="1">
        <f t="shared" si="443"/>
        <v>0</v>
      </c>
      <c r="F2547" s="1" t="str">
        <f t="shared" ca="1" si="444"/>
        <v/>
      </c>
      <c r="G2547" s="1">
        <f t="shared" ca="1" si="445"/>
        <v>0</v>
      </c>
      <c r="H2547" s="1">
        <f ca="1">IF(AND(G2546&gt;0,G2547&gt;G2546,NOT(ISERROR(MATCH(G2546,D:D,0)))),H2546+1,H2546)</f>
        <v>0</v>
      </c>
      <c r="I2547" s="1">
        <f t="shared" ca="1" si="446"/>
        <v>0</v>
      </c>
      <c r="J2547" s="7" t="str">
        <f t="shared" ca="1" si="447"/>
        <v/>
      </c>
      <c r="K2547" s="1" t="str">
        <f ca="1">IF(J2547="Linea_para_MAIL_creada_por_LuXML",IF(ISERROR(MATCH(INDIRECT(ADDRESS(ROW()-G2547,7)),D:D,0)),J2547,INDIRECT(ADDRESS(MATCH(INDIRECT(ADDRESS(ROW()-G2547,7)),D:D,0),1))),J2547)</f>
        <v/>
      </c>
      <c r="L2547" s="7">
        <f t="shared" ca="1" si="448"/>
        <v>0</v>
      </c>
      <c r="M2547" s="7" t="str">
        <f t="shared" ca="1" si="449"/>
        <v/>
      </c>
      <c r="N2547" s="7">
        <f t="shared" ca="1" si="450"/>
        <v>0</v>
      </c>
      <c r="O2547" s="9" t="str">
        <f ca="1">IF(N2547&gt;-1,INDIRECT(ADDRESS(ROW(),13)),IF(N2547&lt;N2546,CONCATENATE("&lt;page-count count=",CHAR(34),1+LARGE(N:N,1)-LARGE(N:N,2),CHAR(34),"/&gt;"),INDIRECT(ADDRESS(ROW()-1,13))))</f>
        <v/>
      </c>
      <c r="P2547" s="1">
        <f>IF(ROW()&lt;$S$4+2,IF('XML a procesar'!A2546="",P2546,IF(MID('XML a procesar'!A2546,1,1)="&lt;",P2546,P2546+1)),P2546)</f>
        <v>1</v>
      </c>
    </row>
    <row r="2548" spans="1:16" x14ac:dyDescent="0.25">
      <c r="A2548" s="1" t="str">
        <f>IF('XML a procesar'!A2547&gt;0,'XML a procesar'!A2547,"")</f>
        <v/>
      </c>
      <c r="B2548" s="7">
        <f t="shared" si="440"/>
        <v>0</v>
      </c>
      <c r="C2548" s="1">
        <f t="shared" si="441"/>
        <v>0</v>
      </c>
      <c r="D2548" s="1">
        <f t="shared" si="442"/>
        <v>0</v>
      </c>
      <c r="E2548" s="1">
        <f t="shared" si="443"/>
        <v>0</v>
      </c>
      <c r="F2548" s="1" t="str">
        <f t="shared" ca="1" si="444"/>
        <v/>
      </c>
      <c r="G2548" s="1">
        <f t="shared" ca="1" si="445"/>
        <v>0</v>
      </c>
      <c r="H2548" s="1">
        <f ca="1">IF(AND(G2547&gt;0,G2548&gt;G2547,NOT(ISERROR(MATCH(G2547,D:D,0)))),H2547+1,H2547)</f>
        <v>0</v>
      </c>
      <c r="I2548" s="1">
        <f t="shared" ca="1" si="446"/>
        <v>0</v>
      </c>
      <c r="J2548" s="7" t="str">
        <f t="shared" ca="1" si="447"/>
        <v/>
      </c>
      <c r="K2548" s="1" t="str">
        <f ca="1">IF(J2548="Linea_para_MAIL_creada_por_LuXML",IF(ISERROR(MATCH(INDIRECT(ADDRESS(ROW()-G2548,7)),D:D,0)),J2548,INDIRECT(ADDRESS(MATCH(INDIRECT(ADDRESS(ROW()-G2548,7)),D:D,0),1))),J2548)</f>
        <v/>
      </c>
      <c r="L2548" s="7">
        <f t="shared" ca="1" si="448"/>
        <v>0</v>
      </c>
      <c r="M2548" s="7" t="str">
        <f t="shared" ca="1" si="449"/>
        <v/>
      </c>
      <c r="N2548" s="7">
        <f t="shared" ca="1" si="450"/>
        <v>0</v>
      </c>
      <c r="O2548" s="9" t="str">
        <f ca="1">IF(N2548&gt;-1,INDIRECT(ADDRESS(ROW(),13)),IF(N2548&lt;N2547,CONCATENATE("&lt;page-count count=",CHAR(34),1+LARGE(N:N,1)-LARGE(N:N,2),CHAR(34),"/&gt;"),INDIRECT(ADDRESS(ROW()-1,13))))</f>
        <v/>
      </c>
      <c r="P2548" s="1">
        <f>IF(ROW()&lt;$S$4+2,IF('XML a procesar'!A2547="",P2547,IF(MID('XML a procesar'!A2547,1,1)="&lt;",P2547,P2547+1)),P2547)</f>
        <v>1</v>
      </c>
    </row>
    <row r="2549" spans="1:16" x14ac:dyDescent="0.25">
      <c r="A2549" s="1" t="str">
        <f>IF('XML a procesar'!A2548&gt;0,'XML a procesar'!A2548,"")</f>
        <v/>
      </c>
      <c r="B2549" s="7">
        <f t="shared" si="440"/>
        <v>0</v>
      </c>
      <c r="C2549" s="1">
        <f t="shared" si="441"/>
        <v>0</v>
      </c>
      <c r="D2549" s="1">
        <f t="shared" si="442"/>
        <v>0</v>
      </c>
      <c r="E2549" s="1">
        <f t="shared" si="443"/>
        <v>0</v>
      </c>
      <c r="F2549" s="1" t="str">
        <f t="shared" ca="1" si="444"/>
        <v/>
      </c>
      <c r="G2549" s="1">
        <f t="shared" ca="1" si="445"/>
        <v>0</v>
      </c>
      <c r="H2549" s="1">
        <f ca="1">IF(AND(G2548&gt;0,G2549&gt;G2548,NOT(ISERROR(MATCH(G2548,D:D,0)))),H2548+1,H2548)</f>
        <v>0</v>
      </c>
      <c r="I2549" s="1">
        <f t="shared" ca="1" si="446"/>
        <v>0</v>
      </c>
      <c r="J2549" s="7" t="str">
        <f t="shared" ca="1" si="447"/>
        <v/>
      </c>
      <c r="K2549" s="1" t="str">
        <f ca="1">IF(J2549="Linea_para_MAIL_creada_por_LuXML",IF(ISERROR(MATCH(INDIRECT(ADDRESS(ROW()-G2549,7)),D:D,0)),J2549,INDIRECT(ADDRESS(MATCH(INDIRECT(ADDRESS(ROW()-G2549,7)),D:D,0),1))),J2549)</f>
        <v/>
      </c>
      <c r="L2549" s="7">
        <f t="shared" ca="1" si="448"/>
        <v>0</v>
      </c>
      <c r="M2549" s="7" t="str">
        <f t="shared" ca="1" si="449"/>
        <v/>
      </c>
      <c r="N2549" s="7">
        <f t="shared" ca="1" si="450"/>
        <v>0</v>
      </c>
      <c r="O2549" s="9" t="str">
        <f ca="1">IF(N2549&gt;-1,INDIRECT(ADDRESS(ROW(),13)),IF(N2549&lt;N2548,CONCATENATE("&lt;page-count count=",CHAR(34),1+LARGE(N:N,1)-LARGE(N:N,2),CHAR(34),"/&gt;"),INDIRECT(ADDRESS(ROW()-1,13))))</f>
        <v/>
      </c>
      <c r="P2549" s="1">
        <f>IF(ROW()&lt;$S$4+2,IF('XML a procesar'!A2548="",P2548,IF(MID('XML a procesar'!A2548,1,1)="&lt;",P2548,P2548+1)),P2548)</f>
        <v>1</v>
      </c>
    </row>
    <row r="2550" spans="1:16" x14ac:dyDescent="0.25">
      <c r="A2550" s="1" t="str">
        <f>IF('XML a procesar'!A2549&gt;0,'XML a procesar'!A2549,"")</f>
        <v/>
      </c>
      <c r="B2550" s="7">
        <f t="shared" si="440"/>
        <v>0</v>
      </c>
      <c r="C2550" s="1">
        <f t="shared" si="441"/>
        <v>0</v>
      </c>
      <c r="D2550" s="1">
        <f t="shared" si="442"/>
        <v>0</v>
      </c>
      <c r="E2550" s="1">
        <f t="shared" si="443"/>
        <v>0</v>
      </c>
      <c r="F2550" s="1" t="str">
        <f t="shared" ca="1" si="444"/>
        <v/>
      </c>
      <c r="G2550" s="1">
        <f t="shared" ca="1" si="445"/>
        <v>0</v>
      </c>
      <c r="H2550" s="1">
        <f ca="1">IF(AND(G2549&gt;0,G2550&gt;G2549,NOT(ISERROR(MATCH(G2549,D:D,0)))),H2549+1,H2549)</f>
        <v>0</v>
      </c>
      <c r="I2550" s="1">
        <f t="shared" ca="1" si="446"/>
        <v>0</v>
      </c>
      <c r="J2550" s="7" t="str">
        <f t="shared" ca="1" si="447"/>
        <v/>
      </c>
      <c r="K2550" s="1" t="str">
        <f ca="1">IF(J2550="Linea_para_MAIL_creada_por_LuXML",IF(ISERROR(MATCH(INDIRECT(ADDRESS(ROW()-G2550,7)),D:D,0)),J2550,INDIRECT(ADDRESS(MATCH(INDIRECT(ADDRESS(ROW()-G2550,7)),D:D,0),1))),J2550)</f>
        <v/>
      </c>
      <c r="L2550" s="7">
        <f t="shared" ca="1" si="448"/>
        <v>0</v>
      </c>
      <c r="M2550" s="7" t="str">
        <f t="shared" ca="1" si="449"/>
        <v/>
      </c>
      <c r="N2550" s="7">
        <f t="shared" ca="1" si="450"/>
        <v>0</v>
      </c>
      <c r="O2550" s="9" t="str">
        <f ca="1">IF(N2550&gt;-1,INDIRECT(ADDRESS(ROW(),13)),IF(N2550&lt;N2549,CONCATENATE("&lt;page-count count=",CHAR(34),1+LARGE(N:N,1)-LARGE(N:N,2),CHAR(34),"/&gt;"),INDIRECT(ADDRESS(ROW()-1,13))))</f>
        <v/>
      </c>
      <c r="P2550" s="1">
        <f>IF(ROW()&lt;$S$4+2,IF('XML a procesar'!A2549="",P2549,IF(MID('XML a procesar'!A2549,1,1)="&lt;",P2549,P2549+1)),P2549)</f>
        <v>1</v>
      </c>
    </row>
    <row r="2551" spans="1:16" x14ac:dyDescent="0.25">
      <c r="A2551" s="1" t="str">
        <f>IF('XML a procesar'!A2550&gt;0,'XML a procesar'!A2550,"")</f>
        <v/>
      </c>
      <c r="B2551" s="7">
        <f t="shared" si="440"/>
        <v>0</v>
      </c>
      <c r="C2551" s="1">
        <f t="shared" si="441"/>
        <v>0</v>
      </c>
      <c r="D2551" s="1">
        <f t="shared" si="442"/>
        <v>0</v>
      </c>
      <c r="E2551" s="1">
        <f t="shared" si="443"/>
        <v>0</v>
      </c>
      <c r="F2551" s="1" t="str">
        <f t="shared" ca="1" si="444"/>
        <v/>
      </c>
      <c r="G2551" s="1">
        <f t="shared" ca="1" si="445"/>
        <v>0</v>
      </c>
      <c r="H2551" s="1">
        <f ca="1">IF(AND(G2550&gt;0,G2551&gt;G2550,NOT(ISERROR(MATCH(G2550,D:D,0)))),H2550+1,H2550)</f>
        <v>0</v>
      </c>
      <c r="I2551" s="1">
        <f t="shared" ca="1" si="446"/>
        <v>0</v>
      </c>
      <c r="J2551" s="7" t="str">
        <f t="shared" ca="1" si="447"/>
        <v/>
      </c>
      <c r="K2551" s="1" t="str">
        <f ca="1">IF(J2551="Linea_para_MAIL_creada_por_LuXML",IF(ISERROR(MATCH(INDIRECT(ADDRESS(ROW()-G2551,7)),D:D,0)),J2551,INDIRECT(ADDRESS(MATCH(INDIRECT(ADDRESS(ROW()-G2551,7)),D:D,0),1))),J2551)</f>
        <v/>
      </c>
      <c r="L2551" s="7">
        <f t="shared" ca="1" si="448"/>
        <v>0</v>
      </c>
      <c r="M2551" s="7" t="str">
        <f t="shared" ca="1" si="449"/>
        <v/>
      </c>
      <c r="N2551" s="7">
        <f t="shared" ca="1" si="450"/>
        <v>0</v>
      </c>
      <c r="O2551" s="9" t="str">
        <f ca="1">IF(N2551&gt;-1,INDIRECT(ADDRESS(ROW(),13)),IF(N2551&lt;N2550,CONCATENATE("&lt;page-count count=",CHAR(34),1+LARGE(N:N,1)-LARGE(N:N,2),CHAR(34),"/&gt;"),INDIRECT(ADDRESS(ROW()-1,13))))</f>
        <v/>
      </c>
      <c r="P2551" s="1">
        <f>IF(ROW()&lt;$S$4+2,IF('XML a procesar'!A2550="",P2550,IF(MID('XML a procesar'!A2550,1,1)="&lt;",P2550,P2550+1)),P2550)</f>
        <v>1</v>
      </c>
    </row>
    <row r="2552" spans="1:16" x14ac:dyDescent="0.25">
      <c r="A2552" s="1" t="str">
        <f>IF('XML a procesar'!A2551&gt;0,'XML a procesar'!A2551,"")</f>
        <v/>
      </c>
      <c r="B2552" s="7">
        <f t="shared" si="440"/>
        <v>0</v>
      </c>
      <c r="C2552" s="1">
        <f t="shared" si="441"/>
        <v>0</v>
      </c>
      <c r="D2552" s="1">
        <f t="shared" si="442"/>
        <v>0</v>
      </c>
      <c r="E2552" s="1">
        <f t="shared" si="443"/>
        <v>0</v>
      </c>
      <c r="F2552" s="1" t="str">
        <f t="shared" ca="1" si="444"/>
        <v/>
      </c>
      <c r="G2552" s="1">
        <f t="shared" ca="1" si="445"/>
        <v>0</v>
      </c>
      <c r="H2552" s="1">
        <f ca="1">IF(AND(G2551&gt;0,G2552&gt;G2551,NOT(ISERROR(MATCH(G2551,D:D,0)))),H2551+1,H2551)</f>
        <v>0</v>
      </c>
      <c r="I2552" s="1">
        <f t="shared" ca="1" si="446"/>
        <v>0</v>
      </c>
      <c r="J2552" s="7" t="str">
        <f t="shared" ca="1" si="447"/>
        <v/>
      </c>
      <c r="K2552" s="1" t="str">
        <f ca="1">IF(J2552="Linea_para_MAIL_creada_por_LuXML",IF(ISERROR(MATCH(INDIRECT(ADDRESS(ROW()-G2552,7)),D:D,0)),J2552,INDIRECT(ADDRESS(MATCH(INDIRECT(ADDRESS(ROW()-G2552,7)),D:D,0),1))),J2552)</f>
        <v/>
      </c>
      <c r="L2552" s="7">
        <f t="shared" ca="1" si="448"/>
        <v>0</v>
      </c>
      <c r="M2552" s="7" t="str">
        <f t="shared" ca="1" si="449"/>
        <v/>
      </c>
      <c r="N2552" s="7">
        <f t="shared" ca="1" si="450"/>
        <v>0</v>
      </c>
      <c r="O2552" s="9" t="str">
        <f ca="1">IF(N2552&gt;-1,INDIRECT(ADDRESS(ROW(),13)),IF(N2552&lt;N2551,CONCATENATE("&lt;page-count count=",CHAR(34),1+LARGE(N:N,1)-LARGE(N:N,2),CHAR(34),"/&gt;"),INDIRECT(ADDRESS(ROW()-1,13))))</f>
        <v/>
      </c>
      <c r="P2552" s="1">
        <f>IF(ROW()&lt;$S$4+2,IF('XML a procesar'!A2551="",P2551,IF(MID('XML a procesar'!A2551,1,1)="&lt;",P2551,P2551+1)),P2551)</f>
        <v>1</v>
      </c>
    </row>
    <row r="2553" spans="1:16" x14ac:dyDescent="0.25">
      <c r="A2553" s="1" t="str">
        <f>IF('XML a procesar'!A2552&gt;0,'XML a procesar'!A2552,"")</f>
        <v/>
      </c>
      <c r="B2553" s="7">
        <f t="shared" si="440"/>
        <v>0</v>
      </c>
      <c r="C2553" s="1">
        <f t="shared" si="441"/>
        <v>0</v>
      </c>
      <c r="D2553" s="1">
        <f t="shared" si="442"/>
        <v>0</v>
      </c>
      <c r="E2553" s="1">
        <f t="shared" si="443"/>
        <v>0</v>
      </c>
      <c r="F2553" s="1" t="str">
        <f t="shared" ca="1" si="444"/>
        <v/>
      </c>
      <c r="G2553" s="1">
        <f t="shared" ca="1" si="445"/>
        <v>0</v>
      </c>
      <c r="H2553" s="1">
        <f ca="1">IF(AND(G2552&gt;0,G2553&gt;G2552,NOT(ISERROR(MATCH(G2552,D:D,0)))),H2552+1,H2552)</f>
        <v>0</v>
      </c>
      <c r="I2553" s="1">
        <f t="shared" ca="1" si="446"/>
        <v>0</v>
      </c>
      <c r="J2553" s="7" t="str">
        <f t="shared" ca="1" si="447"/>
        <v/>
      </c>
      <c r="K2553" s="1" t="str">
        <f ca="1">IF(J2553="Linea_para_MAIL_creada_por_LuXML",IF(ISERROR(MATCH(INDIRECT(ADDRESS(ROW()-G2553,7)),D:D,0)),J2553,INDIRECT(ADDRESS(MATCH(INDIRECT(ADDRESS(ROW()-G2553,7)),D:D,0),1))),J2553)</f>
        <v/>
      </c>
      <c r="L2553" s="7">
        <f t="shared" ca="1" si="448"/>
        <v>0</v>
      </c>
      <c r="M2553" s="7" t="str">
        <f t="shared" ca="1" si="449"/>
        <v/>
      </c>
      <c r="N2553" s="7">
        <f t="shared" ca="1" si="450"/>
        <v>0</v>
      </c>
      <c r="O2553" s="9" t="str">
        <f ca="1">IF(N2553&gt;-1,INDIRECT(ADDRESS(ROW(),13)),IF(N2553&lt;N2552,CONCATENATE("&lt;page-count count=",CHAR(34),1+LARGE(N:N,1)-LARGE(N:N,2),CHAR(34),"/&gt;"),INDIRECT(ADDRESS(ROW()-1,13))))</f>
        <v/>
      </c>
      <c r="P2553" s="1">
        <f>IF(ROW()&lt;$S$4+2,IF('XML a procesar'!A2552="",P2552,IF(MID('XML a procesar'!A2552,1,1)="&lt;",P2552,P2552+1)),P2552)</f>
        <v>1</v>
      </c>
    </row>
    <row r="2554" spans="1:16" x14ac:dyDescent="0.25">
      <c r="A2554" s="1" t="str">
        <f>IF('XML a procesar'!A2553&gt;0,'XML a procesar'!A2553,"")</f>
        <v/>
      </c>
      <c r="B2554" s="7">
        <f t="shared" si="440"/>
        <v>0</v>
      </c>
      <c r="C2554" s="1">
        <f t="shared" si="441"/>
        <v>0</v>
      </c>
      <c r="D2554" s="1">
        <f t="shared" si="442"/>
        <v>0</v>
      </c>
      <c r="E2554" s="1">
        <f t="shared" si="443"/>
        <v>0</v>
      </c>
      <c r="F2554" s="1" t="str">
        <f t="shared" ca="1" si="444"/>
        <v/>
      </c>
      <c r="G2554" s="1">
        <f t="shared" ca="1" si="445"/>
        <v>0</v>
      </c>
      <c r="H2554" s="1">
        <f ca="1">IF(AND(G2553&gt;0,G2554&gt;G2553,NOT(ISERROR(MATCH(G2553,D:D,0)))),H2553+1,H2553)</f>
        <v>0</v>
      </c>
      <c r="I2554" s="1">
        <f t="shared" ca="1" si="446"/>
        <v>0</v>
      </c>
      <c r="J2554" s="7" t="str">
        <f t="shared" ca="1" si="447"/>
        <v/>
      </c>
      <c r="K2554" s="1" t="str">
        <f ca="1">IF(J2554="Linea_para_MAIL_creada_por_LuXML",IF(ISERROR(MATCH(INDIRECT(ADDRESS(ROW()-G2554,7)),D:D,0)),J2554,INDIRECT(ADDRESS(MATCH(INDIRECT(ADDRESS(ROW()-G2554,7)),D:D,0),1))),J2554)</f>
        <v/>
      </c>
      <c r="L2554" s="7">
        <f t="shared" ca="1" si="448"/>
        <v>0</v>
      </c>
      <c r="M2554" s="7" t="str">
        <f t="shared" ca="1" si="449"/>
        <v/>
      </c>
      <c r="N2554" s="7">
        <f t="shared" ca="1" si="450"/>
        <v>0</v>
      </c>
      <c r="O2554" s="9" t="str">
        <f ca="1">IF(N2554&gt;-1,INDIRECT(ADDRESS(ROW(),13)),IF(N2554&lt;N2553,CONCATENATE("&lt;page-count count=",CHAR(34),1+LARGE(N:N,1)-LARGE(N:N,2),CHAR(34),"/&gt;"),INDIRECT(ADDRESS(ROW()-1,13))))</f>
        <v/>
      </c>
      <c r="P2554" s="1">
        <f>IF(ROW()&lt;$S$4+2,IF('XML a procesar'!A2553="",P2553,IF(MID('XML a procesar'!A2553,1,1)="&lt;",P2553,P2553+1)),P2553)</f>
        <v>1</v>
      </c>
    </row>
    <row r="2555" spans="1:16" x14ac:dyDescent="0.25">
      <c r="A2555" s="1" t="str">
        <f>IF('XML a procesar'!A2554&gt;0,'XML a procesar'!A2554,"")</f>
        <v/>
      </c>
      <c r="B2555" s="7">
        <f t="shared" si="440"/>
        <v>0</v>
      </c>
      <c r="C2555" s="1">
        <f t="shared" si="441"/>
        <v>0</v>
      </c>
      <c r="D2555" s="1">
        <f t="shared" si="442"/>
        <v>0</v>
      </c>
      <c r="E2555" s="1">
        <f t="shared" si="443"/>
        <v>0</v>
      </c>
      <c r="F2555" s="1" t="str">
        <f t="shared" ca="1" si="444"/>
        <v/>
      </c>
      <c r="G2555" s="1">
        <f t="shared" ca="1" si="445"/>
        <v>0</v>
      </c>
      <c r="H2555" s="1">
        <f ca="1">IF(AND(G2554&gt;0,G2555&gt;G2554,NOT(ISERROR(MATCH(G2554,D:D,0)))),H2554+1,H2554)</f>
        <v>0</v>
      </c>
      <c r="I2555" s="1">
        <f t="shared" ca="1" si="446"/>
        <v>0</v>
      </c>
      <c r="J2555" s="7" t="str">
        <f t="shared" ca="1" si="447"/>
        <v/>
      </c>
      <c r="K2555" s="1" t="str">
        <f ca="1">IF(J2555="Linea_para_MAIL_creada_por_LuXML",IF(ISERROR(MATCH(INDIRECT(ADDRESS(ROW()-G2555,7)),D:D,0)),J2555,INDIRECT(ADDRESS(MATCH(INDIRECT(ADDRESS(ROW()-G2555,7)),D:D,0),1))),J2555)</f>
        <v/>
      </c>
      <c r="L2555" s="7">
        <f t="shared" ca="1" si="448"/>
        <v>0</v>
      </c>
      <c r="M2555" s="7" t="str">
        <f t="shared" ca="1" si="449"/>
        <v/>
      </c>
      <c r="N2555" s="7">
        <f t="shared" ca="1" si="450"/>
        <v>0</v>
      </c>
      <c r="O2555" s="9" t="str">
        <f ca="1">IF(N2555&gt;-1,INDIRECT(ADDRESS(ROW(),13)),IF(N2555&lt;N2554,CONCATENATE("&lt;page-count count=",CHAR(34),1+LARGE(N:N,1)-LARGE(N:N,2),CHAR(34),"/&gt;"),INDIRECT(ADDRESS(ROW()-1,13))))</f>
        <v/>
      </c>
      <c r="P2555" s="1">
        <f>IF(ROW()&lt;$S$4+2,IF('XML a procesar'!A2554="",P2554,IF(MID('XML a procesar'!A2554,1,1)="&lt;",P2554,P2554+1)),P2554)</f>
        <v>1</v>
      </c>
    </row>
    <row r="2556" spans="1:16" x14ac:dyDescent="0.25">
      <c r="A2556" s="1" t="str">
        <f>IF('XML a procesar'!A2555&gt;0,'XML a procesar'!A2555,"")</f>
        <v/>
      </c>
      <c r="B2556" s="7">
        <f t="shared" si="440"/>
        <v>0</v>
      </c>
      <c r="C2556" s="1">
        <f t="shared" si="441"/>
        <v>0</v>
      </c>
      <c r="D2556" s="1">
        <f t="shared" si="442"/>
        <v>0</v>
      </c>
      <c r="E2556" s="1">
        <f t="shared" si="443"/>
        <v>0</v>
      </c>
      <c r="F2556" s="1" t="str">
        <f t="shared" ca="1" si="444"/>
        <v/>
      </c>
      <c r="G2556" s="1">
        <f t="shared" ca="1" si="445"/>
        <v>0</v>
      </c>
      <c r="H2556" s="1">
        <f ca="1">IF(AND(G2555&gt;0,G2556&gt;G2555,NOT(ISERROR(MATCH(G2555,D:D,0)))),H2555+1,H2555)</f>
        <v>0</v>
      </c>
      <c r="I2556" s="1">
        <f t="shared" ca="1" si="446"/>
        <v>0</v>
      </c>
      <c r="J2556" s="7" t="str">
        <f t="shared" ca="1" si="447"/>
        <v/>
      </c>
      <c r="K2556" s="1" t="str">
        <f ca="1">IF(J2556="Linea_para_MAIL_creada_por_LuXML",IF(ISERROR(MATCH(INDIRECT(ADDRESS(ROW()-G2556,7)),D:D,0)),J2556,INDIRECT(ADDRESS(MATCH(INDIRECT(ADDRESS(ROW()-G2556,7)),D:D,0),1))),J2556)</f>
        <v/>
      </c>
      <c r="L2556" s="7">
        <f t="shared" ca="1" si="448"/>
        <v>0</v>
      </c>
      <c r="M2556" s="7" t="str">
        <f t="shared" ca="1" si="449"/>
        <v/>
      </c>
      <c r="N2556" s="7">
        <f t="shared" ca="1" si="450"/>
        <v>0</v>
      </c>
      <c r="O2556" s="9" t="str">
        <f ca="1">IF(N2556&gt;-1,INDIRECT(ADDRESS(ROW(),13)),IF(N2556&lt;N2555,CONCATENATE("&lt;page-count count=",CHAR(34),1+LARGE(N:N,1)-LARGE(N:N,2),CHAR(34),"/&gt;"),INDIRECT(ADDRESS(ROW()-1,13))))</f>
        <v/>
      </c>
      <c r="P2556" s="1">
        <f>IF(ROW()&lt;$S$4+2,IF('XML a procesar'!A2555="",P2555,IF(MID('XML a procesar'!A2555,1,1)="&lt;",P2555,P2555+1)),P2555)</f>
        <v>1</v>
      </c>
    </row>
    <row r="2557" spans="1:16" x14ac:dyDescent="0.25">
      <c r="A2557" s="1" t="str">
        <f>IF('XML a procesar'!A2556&gt;0,'XML a procesar'!A2556,"")</f>
        <v/>
      </c>
      <c r="B2557" s="7">
        <f t="shared" si="440"/>
        <v>0</v>
      </c>
      <c r="C2557" s="1">
        <f t="shared" si="441"/>
        <v>0</v>
      </c>
      <c r="D2557" s="1">
        <f t="shared" si="442"/>
        <v>0</v>
      </c>
      <c r="E2557" s="1">
        <f t="shared" si="443"/>
        <v>0</v>
      </c>
      <c r="F2557" s="1" t="str">
        <f t="shared" ca="1" si="444"/>
        <v/>
      </c>
      <c r="G2557" s="1">
        <f t="shared" ca="1" si="445"/>
        <v>0</v>
      </c>
      <c r="H2557" s="1">
        <f ca="1">IF(AND(G2556&gt;0,G2557&gt;G2556,NOT(ISERROR(MATCH(G2556,D:D,0)))),H2556+1,H2556)</f>
        <v>0</v>
      </c>
      <c r="I2557" s="1">
        <f t="shared" ca="1" si="446"/>
        <v>0</v>
      </c>
      <c r="J2557" s="7" t="str">
        <f t="shared" ca="1" si="447"/>
        <v/>
      </c>
      <c r="K2557" s="1" t="str">
        <f ca="1">IF(J2557="Linea_para_MAIL_creada_por_LuXML",IF(ISERROR(MATCH(INDIRECT(ADDRESS(ROW()-G2557,7)),D:D,0)),J2557,INDIRECT(ADDRESS(MATCH(INDIRECT(ADDRESS(ROW()-G2557,7)),D:D,0),1))),J2557)</f>
        <v/>
      </c>
      <c r="L2557" s="7">
        <f t="shared" ca="1" si="448"/>
        <v>0</v>
      </c>
      <c r="M2557" s="7" t="str">
        <f t="shared" ca="1" si="449"/>
        <v/>
      </c>
      <c r="N2557" s="7">
        <f t="shared" ca="1" si="450"/>
        <v>0</v>
      </c>
      <c r="O2557" s="9" t="str">
        <f ca="1">IF(N2557&gt;-1,INDIRECT(ADDRESS(ROW(),13)),IF(N2557&lt;N2556,CONCATENATE("&lt;page-count count=",CHAR(34),1+LARGE(N:N,1)-LARGE(N:N,2),CHAR(34),"/&gt;"),INDIRECT(ADDRESS(ROW()-1,13))))</f>
        <v/>
      </c>
      <c r="P2557" s="1">
        <f>IF(ROW()&lt;$S$4+2,IF('XML a procesar'!A2556="",P2556,IF(MID('XML a procesar'!A2556,1,1)="&lt;",P2556,P2556+1)),P2556)</f>
        <v>1</v>
      </c>
    </row>
    <row r="2558" spans="1:16" x14ac:dyDescent="0.25">
      <c r="A2558" s="1" t="str">
        <f>IF('XML a procesar'!A2557&gt;0,'XML a procesar'!A2557,"")</f>
        <v/>
      </c>
      <c r="B2558" s="7">
        <f t="shared" si="440"/>
        <v>0</v>
      </c>
      <c r="C2558" s="1">
        <f t="shared" si="441"/>
        <v>0</v>
      </c>
      <c r="D2558" s="1">
        <f t="shared" si="442"/>
        <v>0</v>
      </c>
      <c r="E2558" s="1">
        <f t="shared" si="443"/>
        <v>0</v>
      </c>
      <c r="F2558" s="1" t="str">
        <f t="shared" ca="1" si="444"/>
        <v/>
      </c>
      <c r="G2558" s="1">
        <f t="shared" ca="1" si="445"/>
        <v>0</v>
      </c>
      <c r="H2558" s="1">
        <f ca="1">IF(AND(G2557&gt;0,G2558&gt;G2557,NOT(ISERROR(MATCH(G2557,D:D,0)))),H2557+1,H2557)</f>
        <v>0</v>
      </c>
      <c r="I2558" s="1">
        <f t="shared" ca="1" si="446"/>
        <v>0</v>
      </c>
      <c r="J2558" s="7" t="str">
        <f t="shared" ca="1" si="447"/>
        <v/>
      </c>
      <c r="K2558" s="1" t="str">
        <f ca="1">IF(J2558="Linea_para_MAIL_creada_por_LuXML",IF(ISERROR(MATCH(INDIRECT(ADDRESS(ROW()-G2558,7)),D:D,0)),J2558,INDIRECT(ADDRESS(MATCH(INDIRECT(ADDRESS(ROW()-G2558,7)),D:D,0),1))),J2558)</f>
        <v/>
      </c>
      <c r="L2558" s="7">
        <f t="shared" ca="1" si="448"/>
        <v>0</v>
      </c>
      <c r="M2558" s="7" t="str">
        <f t="shared" ca="1" si="449"/>
        <v/>
      </c>
      <c r="N2558" s="7">
        <f t="shared" ca="1" si="450"/>
        <v>0</v>
      </c>
      <c r="O2558" s="9" t="str">
        <f ca="1">IF(N2558&gt;-1,INDIRECT(ADDRESS(ROW(),13)),IF(N2558&lt;N2557,CONCATENATE("&lt;page-count count=",CHAR(34),1+LARGE(N:N,1)-LARGE(N:N,2),CHAR(34),"/&gt;"),INDIRECT(ADDRESS(ROW()-1,13))))</f>
        <v/>
      </c>
      <c r="P2558" s="1">
        <f>IF(ROW()&lt;$S$4+2,IF('XML a procesar'!A2557="",P2557,IF(MID('XML a procesar'!A2557,1,1)="&lt;",P2557,P2557+1)),P2557)</f>
        <v>1</v>
      </c>
    </row>
    <row r="2559" spans="1:16" x14ac:dyDescent="0.25">
      <c r="A2559" s="1" t="str">
        <f>IF('XML a procesar'!A2558&gt;0,'XML a procesar'!A2558,"")</f>
        <v/>
      </c>
      <c r="B2559" s="7">
        <f t="shared" si="440"/>
        <v>0</v>
      </c>
      <c r="C2559" s="1">
        <f t="shared" si="441"/>
        <v>0</v>
      </c>
      <c r="D2559" s="1">
        <f t="shared" si="442"/>
        <v>0</v>
      </c>
      <c r="E2559" s="1">
        <f t="shared" si="443"/>
        <v>0</v>
      </c>
      <c r="F2559" s="1" t="str">
        <f t="shared" ca="1" si="444"/>
        <v/>
      </c>
      <c r="G2559" s="1">
        <f t="shared" ca="1" si="445"/>
        <v>0</v>
      </c>
      <c r="H2559" s="1">
        <f ca="1">IF(AND(G2558&gt;0,G2559&gt;G2558,NOT(ISERROR(MATCH(G2558,D:D,0)))),H2558+1,H2558)</f>
        <v>0</v>
      </c>
      <c r="I2559" s="1">
        <f t="shared" ca="1" si="446"/>
        <v>0</v>
      </c>
      <c r="J2559" s="7" t="str">
        <f t="shared" ca="1" si="447"/>
        <v/>
      </c>
      <c r="K2559" s="1" t="str">
        <f ca="1">IF(J2559="Linea_para_MAIL_creada_por_LuXML",IF(ISERROR(MATCH(INDIRECT(ADDRESS(ROW()-G2559,7)),D:D,0)),J2559,INDIRECT(ADDRESS(MATCH(INDIRECT(ADDRESS(ROW()-G2559,7)),D:D,0),1))),J2559)</f>
        <v/>
      </c>
      <c r="L2559" s="7">
        <f t="shared" ca="1" si="448"/>
        <v>0</v>
      </c>
      <c r="M2559" s="7" t="str">
        <f t="shared" ca="1" si="449"/>
        <v/>
      </c>
      <c r="N2559" s="7">
        <f t="shared" ca="1" si="450"/>
        <v>0</v>
      </c>
      <c r="O2559" s="9" t="str">
        <f ca="1">IF(N2559&gt;-1,INDIRECT(ADDRESS(ROW(),13)),IF(N2559&lt;N2558,CONCATENATE("&lt;page-count count=",CHAR(34),1+LARGE(N:N,1)-LARGE(N:N,2),CHAR(34),"/&gt;"),INDIRECT(ADDRESS(ROW()-1,13))))</f>
        <v/>
      </c>
      <c r="P2559" s="1">
        <f>IF(ROW()&lt;$S$4+2,IF('XML a procesar'!A2558="",P2558,IF(MID('XML a procesar'!A2558,1,1)="&lt;",P2558,P2558+1)),P2558)</f>
        <v>1</v>
      </c>
    </row>
    <row r="2560" spans="1:16" x14ac:dyDescent="0.25">
      <c r="A2560" s="1" t="str">
        <f>IF('XML a procesar'!A2559&gt;0,'XML a procesar'!A2559,"")</f>
        <v/>
      </c>
      <c r="B2560" s="7">
        <f t="shared" si="440"/>
        <v>0</v>
      </c>
      <c r="C2560" s="1">
        <f t="shared" si="441"/>
        <v>0</v>
      </c>
      <c r="D2560" s="1">
        <f t="shared" si="442"/>
        <v>0</v>
      </c>
      <c r="E2560" s="1">
        <f t="shared" si="443"/>
        <v>0</v>
      </c>
      <c r="F2560" s="1" t="str">
        <f t="shared" ca="1" si="444"/>
        <v/>
      </c>
      <c r="G2560" s="1">
        <f t="shared" ca="1" si="445"/>
        <v>0</v>
      </c>
      <c r="H2560" s="1">
        <f ca="1">IF(AND(G2559&gt;0,G2560&gt;G2559,NOT(ISERROR(MATCH(G2559,D:D,0)))),H2559+1,H2559)</f>
        <v>0</v>
      </c>
      <c r="I2560" s="1">
        <f t="shared" ca="1" si="446"/>
        <v>0</v>
      </c>
      <c r="J2560" s="7" t="str">
        <f t="shared" ca="1" si="447"/>
        <v/>
      </c>
      <c r="K2560" s="1" t="str">
        <f ca="1">IF(J2560="Linea_para_MAIL_creada_por_LuXML",IF(ISERROR(MATCH(INDIRECT(ADDRESS(ROW()-G2560,7)),D:D,0)),J2560,INDIRECT(ADDRESS(MATCH(INDIRECT(ADDRESS(ROW()-G2560,7)),D:D,0),1))),J2560)</f>
        <v/>
      </c>
      <c r="L2560" s="7">
        <f t="shared" ca="1" si="448"/>
        <v>0</v>
      </c>
      <c r="M2560" s="7" t="str">
        <f t="shared" ca="1" si="449"/>
        <v/>
      </c>
      <c r="N2560" s="7">
        <f t="shared" ca="1" si="450"/>
        <v>0</v>
      </c>
      <c r="O2560" s="9" t="str">
        <f ca="1">IF(N2560&gt;-1,INDIRECT(ADDRESS(ROW(),13)),IF(N2560&lt;N2559,CONCATENATE("&lt;page-count count=",CHAR(34),1+LARGE(N:N,1)-LARGE(N:N,2),CHAR(34),"/&gt;"),INDIRECT(ADDRESS(ROW()-1,13))))</f>
        <v/>
      </c>
      <c r="P2560" s="1">
        <f>IF(ROW()&lt;$S$4+2,IF('XML a procesar'!A2559="",P2559,IF(MID('XML a procesar'!A2559,1,1)="&lt;",P2559,P2559+1)),P2559)</f>
        <v>1</v>
      </c>
    </row>
    <row r="2561" spans="1:16" x14ac:dyDescent="0.25">
      <c r="A2561" s="1" t="str">
        <f>IF('XML a procesar'!A2560&gt;0,'XML a procesar'!A2560,"")</f>
        <v/>
      </c>
      <c r="B2561" s="7">
        <f t="shared" ref="B2561:B2624" si="451">IF(ISERROR(FIND("/doi.org/",A2561,1)),0,1)</f>
        <v>0</v>
      </c>
      <c r="C2561" s="1">
        <f t="shared" ref="C2561:C2624" si="452">IF(LEFT(A2560,16)="&lt;contrib contrib",C2560+1,IF(LEFT(A2560,16)="&lt;/contrib-group&gt;",0,IF(LEFT(A2560,10)="&lt;/contrib&gt;",C2560,C2560)))</f>
        <v>0</v>
      </c>
      <c r="D2561" s="1">
        <f t="shared" ref="D2561:D2624" si="453">IF(AND(C2561&gt;0,LEFT(A2561,7)="&lt;email&gt;",ISNUMBER(SEARCH("@",A2561,1))),C2561,IF(LEFT(A2561,10)="&lt;alt-text&gt;",-1,0))</f>
        <v>0</v>
      </c>
      <c r="E2561" s="1">
        <f t="shared" ref="E2561:E2624" si="454">IF(D2561=0,E2560,E2560+1)</f>
        <v>0</v>
      </c>
      <c r="F2561" s="1" t="str">
        <f t="shared" ref="F2561:F2624" ca="1" si="455">INDIRECT(ADDRESS(ROW()+INDIRECT(ADDRESS(ROW()+E2561,5)),1))</f>
        <v/>
      </c>
      <c r="G2561" s="1">
        <f t="shared" ref="G2561:G2624" ca="1" si="456">IF(LEFT(F2561,7)="&lt;aff id",_xlfn.NUMBERVALUE(MID(F2561,13,LEN(F2561)-14)),IF(F2561="&lt;/aff&gt;",G2560+1,G2560))</f>
        <v>0</v>
      </c>
      <c r="H2561" s="1">
        <f ca="1">IF(AND(G2560&gt;0,G2561&gt;G2560,NOT(ISERROR(MATCH(G2560,D:D,0)))),H2560+1,H2560)</f>
        <v>0</v>
      </c>
      <c r="I2561" s="1">
        <f t="shared" ref="I2561:I2624" ca="1" si="457">INDIRECT(ADDRESS(ROW()-INDIRECT(ADDRESS(ROW()-H2561,8)),8))</f>
        <v>0</v>
      </c>
      <c r="J2561" s="7" t="str">
        <f t="shared" ref="J2561:J2624" ca="1" si="458">IF(J2560="Linea_para_MAIL_creada_por_LuXML","&lt;/aff&gt;",IF(I2561&gt;INDIRECT(ADDRESS(ROW()-I2561-1,8)),"Linea_para_MAIL_creada_por_LuXML",INDIRECT(ADDRESS(ROW()-I2561,6))))</f>
        <v/>
      </c>
      <c r="K2561" s="1" t="str">
        <f ca="1">IF(J2561="Linea_para_MAIL_creada_por_LuXML",IF(ISERROR(MATCH(INDIRECT(ADDRESS(ROW()-G2561,7)),D:D,0)),J2561,INDIRECT(ADDRESS(MATCH(INDIRECT(ADDRESS(ROW()-G2561,7)),D:D,0),1))),J2561)</f>
        <v/>
      </c>
      <c r="L2561" s="7">
        <f t="shared" ref="L2561:L2624" ca="1" si="459">IF(OR(MID(K2559,3,5)="page&gt;",MID(K2560,3,5)="page&gt;"),L2560,IF(OR(K2560="&lt;history&gt;",K2561="&lt;history&gt;"),L2560+1,L2560))</f>
        <v>0</v>
      </c>
      <c r="M2561" s="7" t="str">
        <f t="shared" ref="M2561:M2624" ca="1" si="460">IF(L2561&gt;L2560,IF(L2561=1,CONCATENATE("&lt;fpage&gt;",$S$10,"&lt;/fpage&gt;"),CONCATENATE("&lt;lpage&gt;",$S$10+1,"&lt;/lpage&gt;")),IF(ISERROR(INDIRECT(ADDRESS(ROW()-L2561,11),1)),"",INDIRECT(ADDRESS(ROW()-L2561,11),1)))</f>
        <v/>
      </c>
      <c r="N2561" s="7">
        <f t="shared" ref="N2561:N2624" ca="1" si="461">IF(N2560=-1,-1,IF(M2561="&lt;/counts&gt;",-1,IF(OR(LEFT(M2561,7)="&lt;fpage&gt;",LEFT(M2561,7)="&lt;lpage&gt;"),VALUE(MID(M2561,8,LEN(M2561)-15)),0)))</f>
        <v>0</v>
      </c>
      <c r="O2561" s="9" t="str">
        <f ca="1">IF(N2561&gt;-1,INDIRECT(ADDRESS(ROW(),13)),IF(N2561&lt;N2560,CONCATENATE("&lt;page-count count=",CHAR(34),1+LARGE(N:N,1)-LARGE(N:N,2),CHAR(34),"/&gt;"),INDIRECT(ADDRESS(ROW()-1,13))))</f>
        <v/>
      </c>
      <c r="P2561" s="1">
        <f>IF(ROW()&lt;$S$4+2,IF('XML a procesar'!A2560="",P2560,IF(MID('XML a procesar'!A2560,1,1)="&lt;",P2560,P2560+1)),P2560)</f>
        <v>1</v>
      </c>
    </row>
    <row r="2562" spans="1:16" x14ac:dyDescent="0.25">
      <c r="A2562" s="1" t="str">
        <f>IF('XML a procesar'!A2561&gt;0,'XML a procesar'!A2561,"")</f>
        <v/>
      </c>
      <c r="B2562" s="7">
        <f t="shared" si="451"/>
        <v>0</v>
      </c>
      <c r="C2562" s="1">
        <f t="shared" si="452"/>
        <v>0</v>
      </c>
      <c r="D2562" s="1">
        <f t="shared" si="453"/>
        <v>0</v>
      </c>
      <c r="E2562" s="1">
        <f t="shared" si="454"/>
        <v>0</v>
      </c>
      <c r="F2562" s="1" t="str">
        <f t="shared" ca="1" si="455"/>
        <v/>
      </c>
      <c r="G2562" s="1">
        <f t="shared" ca="1" si="456"/>
        <v>0</v>
      </c>
      <c r="H2562" s="1">
        <f ca="1">IF(AND(G2561&gt;0,G2562&gt;G2561,NOT(ISERROR(MATCH(G2561,D:D,0)))),H2561+1,H2561)</f>
        <v>0</v>
      </c>
      <c r="I2562" s="1">
        <f t="shared" ca="1" si="457"/>
        <v>0</v>
      </c>
      <c r="J2562" s="7" t="str">
        <f t="shared" ca="1" si="458"/>
        <v/>
      </c>
      <c r="K2562" s="1" t="str">
        <f ca="1">IF(J2562="Linea_para_MAIL_creada_por_LuXML",IF(ISERROR(MATCH(INDIRECT(ADDRESS(ROW()-G2562,7)),D:D,0)),J2562,INDIRECT(ADDRESS(MATCH(INDIRECT(ADDRESS(ROW()-G2562,7)),D:D,0),1))),J2562)</f>
        <v/>
      </c>
      <c r="L2562" s="7">
        <f t="shared" ca="1" si="459"/>
        <v>0</v>
      </c>
      <c r="M2562" s="7" t="str">
        <f t="shared" ca="1" si="460"/>
        <v/>
      </c>
      <c r="N2562" s="7">
        <f t="shared" ca="1" si="461"/>
        <v>0</v>
      </c>
      <c r="O2562" s="9" t="str">
        <f ca="1">IF(N2562&gt;-1,INDIRECT(ADDRESS(ROW(),13)),IF(N2562&lt;N2561,CONCATENATE("&lt;page-count count=",CHAR(34),1+LARGE(N:N,1)-LARGE(N:N,2),CHAR(34),"/&gt;"),INDIRECT(ADDRESS(ROW()-1,13))))</f>
        <v/>
      </c>
      <c r="P2562" s="1">
        <f>IF(ROW()&lt;$S$4+2,IF('XML a procesar'!A2561="",P2561,IF(MID('XML a procesar'!A2561,1,1)="&lt;",P2561,P2561+1)),P2561)</f>
        <v>1</v>
      </c>
    </row>
    <row r="2563" spans="1:16" x14ac:dyDescent="0.25">
      <c r="A2563" s="1" t="str">
        <f>IF('XML a procesar'!A2562&gt;0,'XML a procesar'!A2562,"")</f>
        <v/>
      </c>
      <c r="B2563" s="7">
        <f t="shared" si="451"/>
        <v>0</v>
      </c>
      <c r="C2563" s="1">
        <f t="shared" si="452"/>
        <v>0</v>
      </c>
      <c r="D2563" s="1">
        <f t="shared" si="453"/>
        <v>0</v>
      </c>
      <c r="E2563" s="1">
        <f t="shared" si="454"/>
        <v>0</v>
      </c>
      <c r="F2563" s="1" t="str">
        <f t="shared" ca="1" si="455"/>
        <v/>
      </c>
      <c r="G2563" s="1">
        <f t="shared" ca="1" si="456"/>
        <v>0</v>
      </c>
      <c r="H2563" s="1">
        <f ca="1">IF(AND(G2562&gt;0,G2563&gt;G2562,NOT(ISERROR(MATCH(G2562,D:D,0)))),H2562+1,H2562)</f>
        <v>0</v>
      </c>
      <c r="I2563" s="1">
        <f t="shared" ca="1" si="457"/>
        <v>0</v>
      </c>
      <c r="J2563" s="7" t="str">
        <f t="shared" ca="1" si="458"/>
        <v/>
      </c>
      <c r="K2563" s="1" t="str">
        <f ca="1">IF(J2563="Linea_para_MAIL_creada_por_LuXML",IF(ISERROR(MATCH(INDIRECT(ADDRESS(ROW()-G2563,7)),D:D,0)),J2563,INDIRECT(ADDRESS(MATCH(INDIRECT(ADDRESS(ROW()-G2563,7)),D:D,0),1))),J2563)</f>
        <v/>
      </c>
      <c r="L2563" s="7">
        <f t="shared" ca="1" si="459"/>
        <v>0</v>
      </c>
      <c r="M2563" s="7" t="str">
        <f t="shared" ca="1" si="460"/>
        <v/>
      </c>
      <c r="N2563" s="7">
        <f t="shared" ca="1" si="461"/>
        <v>0</v>
      </c>
      <c r="O2563" s="9" t="str">
        <f ca="1">IF(N2563&gt;-1,INDIRECT(ADDRESS(ROW(),13)),IF(N2563&lt;N2562,CONCATENATE("&lt;page-count count=",CHAR(34),1+LARGE(N:N,1)-LARGE(N:N,2),CHAR(34),"/&gt;"),INDIRECT(ADDRESS(ROW()-1,13))))</f>
        <v/>
      </c>
      <c r="P2563" s="1">
        <f>IF(ROW()&lt;$S$4+2,IF('XML a procesar'!A2562="",P2562,IF(MID('XML a procesar'!A2562,1,1)="&lt;",P2562,P2562+1)),P2562)</f>
        <v>1</v>
      </c>
    </row>
    <row r="2564" spans="1:16" x14ac:dyDescent="0.25">
      <c r="A2564" s="1" t="str">
        <f>IF('XML a procesar'!A2563&gt;0,'XML a procesar'!A2563,"")</f>
        <v/>
      </c>
      <c r="B2564" s="7">
        <f t="shared" si="451"/>
        <v>0</v>
      </c>
      <c r="C2564" s="1">
        <f t="shared" si="452"/>
        <v>0</v>
      </c>
      <c r="D2564" s="1">
        <f t="shared" si="453"/>
        <v>0</v>
      </c>
      <c r="E2564" s="1">
        <f t="shared" si="454"/>
        <v>0</v>
      </c>
      <c r="F2564" s="1" t="str">
        <f t="shared" ca="1" si="455"/>
        <v/>
      </c>
      <c r="G2564" s="1">
        <f t="shared" ca="1" si="456"/>
        <v>0</v>
      </c>
      <c r="H2564" s="1">
        <f ca="1">IF(AND(G2563&gt;0,G2564&gt;G2563,NOT(ISERROR(MATCH(G2563,D:D,0)))),H2563+1,H2563)</f>
        <v>0</v>
      </c>
      <c r="I2564" s="1">
        <f t="shared" ca="1" si="457"/>
        <v>0</v>
      </c>
      <c r="J2564" s="7" t="str">
        <f t="shared" ca="1" si="458"/>
        <v/>
      </c>
      <c r="K2564" s="1" t="str">
        <f ca="1">IF(J2564="Linea_para_MAIL_creada_por_LuXML",IF(ISERROR(MATCH(INDIRECT(ADDRESS(ROW()-G2564,7)),D:D,0)),J2564,INDIRECT(ADDRESS(MATCH(INDIRECT(ADDRESS(ROW()-G2564,7)),D:D,0),1))),J2564)</f>
        <v/>
      </c>
      <c r="L2564" s="7">
        <f t="shared" ca="1" si="459"/>
        <v>0</v>
      </c>
      <c r="M2564" s="7" t="str">
        <f t="shared" ca="1" si="460"/>
        <v/>
      </c>
      <c r="N2564" s="7">
        <f t="shared" ca="1" si="461"/>
        <v>0</v>
      </c>
      <c r="O2564" s="9" t="str">
        <f ca="1">IF(N2564&gt;-1,INDIRECT(ADDRESS(ROW(),13)),IF(N2564&lt;N2563,CONCATENATE("&lt;page-count count=",CHAR(34),1+LARGE(N:N,1)-LARGE(N:N,2),CHAR(34),"/&gt;"),INDIRECT(ADDRESS(ROW()-1,13))))</f>
        <v/>
      </c>
      <c r="P2564" s="1">
        <f>IF(ROW()&lt;$S$4+2,IF('XML a procesar'!A2563="",P2563,IF(MID('XML a procesar'!A2563,1,1)="&lt;",P2563,P2563+1)),P2563)</f>
        <v>1</v>
      </c>
    </row>
    <row r="2565" spans="1:16" x14ac:dyDescent="0.25">
      <c r="A2565" s="1" t="str">
        <f>IF('XML a procesar'!A2564&gt;0,'XML a procesar'!A2564,"")</f>
        <v/>
      </c>
      <c r="B2565" s="7">
        <f t="shared" si="451"/>
        <v>0</v>
      </c>
      <c r="C2565" s="1">
        <f t="shared" si="452"/>
        <v>0</v>
      </c>
      <c r="D2565" s="1">
        <f t="shared" si="453"/>
        <v>0</v>
      </c>
      <c r="E2565" s="1">
        <f t="shared" si="454"/>
        <v>0</v>
      </c>
      <c r="F2565" s="1" t="str">
        <f t="shared" ca="1" si="455"/>
        <v/>
      </c>
      <c r="G2565" s="1">
        <f t="shared" ca="1" si="456"/>
        <v>0</v>
      </c>
      <c r="H2565" s="1">
        <f ca="1">IF(AND(G2564&gt;0,G2565&gt;G2564,NOT(ISERROR(MATCH(G2564,D:D,0)))),H2564+1,H2564)</f>
        <v>0</v>
      </c>
      <c r="I2565" s="1">
        <f t="shared" ca="1" si="457"/>
        <v>0</v>
      </c>
      <c r="J2565" s="7" t="str">
        <f t="shared" ca="1" si="458"/>
        <v/>
      </c>
      <c r="K2565" s="1" t="str">
        <f ca="1">IF(J2565="Linea_para_MAIL_creada_por_LuXML",IF(ISERROR(MATCH(INDIRECT(ADDRESS(ROW()-G2565,7)),D:D,0)),J2565,INDIRECT(ADDRESS(MATCH(INDIRECT(ADDRESS(ROW()-G2565,7)),D:D,0),1))),J2565)</f>
        <v/>
      </c>
      <c r="L2565" s="7">
        <f t="shared" ca="1" si="459"/>
        <v>0</v>
      </c>
      <c r="M2565" s="7" t="str">
        <f t="shared" ca="1" si="460"/>
        <v/>
      </c>
      <c r="N2565" s="7">
        <f t="shared" ca="1" si="461"/>
        <v>0</v>
      </c>
      <c r="O2565" s="9" t="str">
        <f ca="1">IF(N2565&gt;-1,INDIRECT(ADDRESS(ROW(),13)),IF(N2565&lt;N2564,CONCATENATE("&lt;page-count count=",CHAR(34),1+LARGE(N:N,1)-LARGE(N:N,2),CHAR(34),"/&gt;"),INDIRECT(ADDRESS(ROW()-1,13))))</f>
        <v/>
      </c>
      <c r="P2565" s="1">
        <f>IF(ROW()&lt;$S$4+2,IF('XML a procesar'!A2564="",P2564,IF(MID('XML a procesar'!A2564,1,1)="&lt;",P2564,P2564+1)),P2564)</f>
        <v>1</v>
      </c>
    </row>
    <row r="2566" spans="1:16" x14ac:dyDescent="0.25">
      <c r="A2566" s="1" t="str">
        <f>IF('XML a procesar'!A2565&gt;0,'XML a procesar'!A2565,"")</f>
        <v/>
      </c>
      <c r="B2566" s="7">
        <f t="shared" si="451"/>
        <v>0</v>
      </c>
      <c r="C2566" s="1">
        <f t="shared" si="452"/>
        <v>0</v>
      </c>
      <c r="D2566" s="1">
        <f t="shared" si="453"/>
        <v>0</v>
      </c>
      <c r="E2566" s="1">
        <f t="shared" si="454"/>
        <v>0</v>
      </c>
      <c r="F2566" s="1" t="str">
        <f t="shared" ca="1" si="455"/>
        <v/>
      </c>
      <c r="G2566" s="1">
        <f t="shared" ca="1" si="456"/>
        <v>0</v>
      </c>
      <c r="H2566" s="1">
        <f ca="1">IF(AND(G2565&gt;0,G2566&gt;G2565,NOT(ISERROR(MATCH(G2565,D:D,0)))),H2565+1,H2565)</f>
        <v>0</v>
      </c>
      <c r="I2566" s="1">
        <f t="shared" ca="1" si="457"/>
        <v>0</v>
      </c>
      <c r="J2566" s="7" t="str">
        <f t="shared" ca="1" si="458"/>
        <v/>
      </c>
      <c r="K2566" s="1" t="str">
        <f ca="1">IF(J2566="Linea_para_MAIL_creada_por_LuXML",IF(ISERROR(MATCH(INDIRECT(ADDRESS(ROW()-G2566,7)),D:D,0)),J2566,INDIRECT(ADDRESS(MATCH(INDIRECT(ADDRESS(ROW()-G2566,7)),D:D,0),1))),J2566)</f>
        <v/>
      </c>
      <c r="L2566" s="7">
        <f t="shared" ca="1" si="459"/>
        <v>0</v>
      </c>
      <c r="M2566" s="7" t="str">
        <f t="shared" ca="1" si="460"/>
        <v/>
      </c>
      <c r="N2566" s="7">
        <f t="shared" ca="1" si="461"/>
        <v>0</v>
      </c>
      <c r="O2566" s="9" t="str">
        <f ca="1">IF(N2566&gt;-1,INDIRECT(ADDRESS(ROW(),13)),IF(N2566&lt;N2565,CONCATENATE("&lt;page-count count=",CHAR(34),1+LARGE(N:N,1)-LARGE(N:N,2),CHAR(34),"/&gt;"),INDIRECT(ADDRESS(ROW()-1,13))))</f>
        <v/>
      </c>
      <c r="P2566" s="1">
        <f>IF(ROW()&lt;$S$4+2,IF('XML a procesar'!A2565="",P2565,IF(MID('XML a procesar'!A2565,1,1)="&lt;",P2565,P2565+1)),P2565)</f>
        <v>1</v>
      </c>
    </row>
    <row r="2567" spans="1:16" x14ac:dyDescent="0.25">
      <c r="A2567" s="1" t="str">
        <f>IF('XML a procesar'!A2566&gt;0,'XML a procesar'!A2566,"")</f>
        <v/>
      </c>
      <c r="B2567" s="7">
        <f t="shared" si="451"/>
        <v>0</v>
      </c>
      <c r="C2567" s="1">
        <f t="shared" si="452"/>
        <v>0</v>
      </c>
      <c r="D2567" s="1">
        <f t="shared" si="453"/>
        <v>0</v>
      </c>
      <c r="E2567" s="1">
        <f t="shared" si="454"/>
        <v>0</v>
      </c>
      <c r="F2567" s="1" t="str">
        <f t="shared" ca="1" si="455"/>
        <v/>
      </c>
      <c r="G2567" s="1">
        <f t="shared" ca="1" si="456"/>
        <v>0</v>
      </c>
      <c r="H2567" s="1">
        <f ca="1">IF(AND(G2566&gt;0,G2567&gt;G2566,NOT(ISERROR(MATCH(G2566,D:D,0)))),H2566+1,H2566)</f>
        <v>0</v>
      </c>
      <c r="I2567" s="1">
        <f t="shared" ca="1" si="457"/>
        <v>0</v>
      </c>
      <c r="J2567" s="7" t="str">
        <f t="shared" ca="1" si="458"/>
        <v/>
      </c>
      <c r="K2567" s="1" t="str">
        <f ca="1">IF(J2567="Linea_para_MAIL_creada_por_LuXML",IF(ISERROR(MATCH(INDIRECT(ADDRESS(ROW()-G2567,7)),D:D,0)),J2567,INDIRECT(ADDRESS(MATCH(INDIRECT(ADDRESS(ROW()-G2567,7)),D:D,0),1))),J2567)</f>
        <v/>
      </c>
      <c r="L2567" s="7">
        <f t="shared" ca="1" si="459"/>
        <v>0</v>
      </c>
      <c r="M2567" s="7" t="str">
        <f t="shared" ca="1" si="460"/>
        <v/>
      </c>
      <c r="N2567" s="7">
        <f t="shared" ca="1" si="461"/>
        <v>0</v>
      </c>
      <c r="O2567" s="9" t="str">
        <f ca="1">IF(N2567&gt;-1,INDIRECT(ADDRESS(ROW(),13)),IF(N2567&lt;N2566,CONCATENATE("&lt;page-count count=",CHAR(34),1+LARGE(N:N,1)-LARGE(N:N,2),CHAR(34),"/&gt;"),INDIRECT(ADDRESS(ROW()-1,13))))</f>
        <v/>
      </c>
      <c r="P2567" s="1">
        <f>IF(ROW()&lt;$S$4+2,IF('XML a procesar'!A2566="",P2566,IF(MID('XML a procesar'!A2566,1,1)="&lt;",P2566,P2566+1)),P2566)</f>
        <v>1</v>
      </c>
    </row>
    <row r="2568" spans="1:16" x14ac:dyDescent="0.25">
      <c r="A2568" s="1" t="str">
        <f>IF('XML a procesar'!A2567&gt;0,'XML a procesar'!A2567,"")</f>
        <v/>
      </c>
      <c r="B2568" s="7">
        <f t="shared" si="451"/>
        <v>0</v>
      </c>
      <c r="C2568" s="1">
        <f t="shared" si="452"/>
        <v>0</v>
      </c>
      <c r="D2568" s="1">
        <f t="shared" si="453"/>
        <v>0</v>
      </c>
      <c r="E2568" s="1">
        <f t="shared" si="454"/>
        <v>0</v>
      </c>
      <c r="F2568" s="1" t="str">
        <f t="shared" ca="1" si="455"/>
        <v/>
      </c>
      <c r="G2568" s="1">
        <f t="shared" ca="1" si="456"/>
        <v>0</v>
      </c>
      <c r="H2568" s="1">
        <f ca="1">IF(AND(G2567&gt;0,G2568&gt;G2567,NOT(ISERROR(MATCH(G2567,D:D,0)))),H2567+1,H2567)</f>
        <v>0</v>
      </c>
      <c r="I2568" s="1">
        <f t="shared" ca="1" si="457"/>
        <v>0</v>
      </c>
      <c r="J2568" s="7" t="str">
        <f t="shared" ca="1" si="458"/>
        <v/>
      </c>
      <c r="K2568" s="1" t="str">
        <f ca="1">IF(J2568="Linea_para_MAIL_creada_por_LuXML",IF(ISERROR(MATCH(INDIRECT(ADDRESS(ROW()-G2568,7)),D:D,0)),J2568,INDIRECT(ADDRESS(MATCH(INDIRECT(ADDRESS(ROW()-G2568,7)),D:D,0),1))),J2568)</f>
        <v/>
      </c>
      <c r="L2568" s="7">
        <f t="shared" ca="1" si="459"/>
        <v>0</v>
      </c>
      <c r="M2568" s="7" t="str">
        <f t="shared" ca="1" si="460"/>
        <v/>
      </c>
      <c r="N2568" s="7">
        <f t="shared" ca="1" si="461"/>
        <v>0</v>
      </c>
      <c r="O2568" s="9" t="str">
        <f ca="1">IF(N2568&gt;-1,INDIRECT(ADDRESS(ROW(),13)),IF(N2568&lt;N2567,CONCATENATE("&lt;page-count count=",CHAR(34),1+LARGE(N:N,1)-LARGE(N:N,2),CHAR(34),"/&gt;"),INDIRECT(ADDRESS(ROW()-1,13))))</f>
        <v/>
      </c>
      <c r="P2568" s="1">
        <f>IF(ROW()&lt;$S$4+2,IF('XML a procesar'!A2567="",P2567,IF(MID('XML a procesar'!A2567,1,1)="&lt;",P2567,P2567+1)),P2567)</f>
        <v>1</v>
      </c>
    </row>
    <row r="2569" spans="1:16" x14ac:dyDescent="0.25">
      <c r="A2569" s="1" t="str">
        <f>IF('XML a procesar'!A2568&gt;0,'XML a procesar'!A2568,"")</f>
        <v/>
      </c>
      <c r="B2569" s="7">
        <f t="shared" si="451"/>
        <v>0</v>
      </c>
      <c r="C2569" s="1">
        <f t="shared" si="452"/>
        <v>0</v>
      </c>
      <c r="D2569" s="1">
        <f t="shared" si="453"/>
        <v>0</v>
      </c>
      <c r="E2569" s="1">
        <f t="shared" si="454"/>
        <v>0</v>
      </c>
      <c r="F2569" s="1" t="str">
        <f t="shared" ca="1" si="455"/>
        <v/>
      </c>
      <c r="G2569" s="1">
        <f t="shared" ca="1" si="456"/>
        <v>0</v>
      </c>
      <c r="H2569" s="1">
        <f ca="1">IF(AND(G2568&gt;0,G2569&gt;G2568,NOT(ISERROR(MATCH(G2568,D:D,0)))),H2568+1,H2568)</f>
        <v>0</v>
      </c>
      <c r="I2569" s="1">
        <f t="shared" ca="1" si="457"/>
        <v>0</v>
      </c>
      <c r="J2569" s="7" t="str">
        <f t="shared" ca="1" si="458"/>
        <v/>
      </c>
      <c r="K2569" s="1" t="str">
        <f ca="1">IF(J2569="Linea_para_MAIL_creada_por_LuXML",IF(ISERROR(MATCH(INDIRECT(ADDRESS(ROW()-G2569,7)),D:D,0)),J2569,INDIRECT(ADDRESS(MATCH(INDIRECT(ADDRESS(ROW()-G2569,7)),D:D,0),1))),J2569)</f>
        <v/>
      </c>
      <c r="L2569" s="7">
        <f t="shared" ca="1" si="459"/>
        <v>0</v>
      </c>
      <c r="M2569" s="7" t="str">
        <f t="shared" ca="1" si="460"/>
        <v/>
      </c>
      <c r="N2569" s="7">
        <f t="shared" ca="1" si="461"/>
        <v>0</v>
      </c>
      <c r="O2569" s="9" t="str">
        <f ca="1">IF(N2569&gt;-1,INDIRECT(ADDRESS(ROW(),13)),IF(N2569&lt;N2568,CONCATENATE("&lt;page-count count=",CHAR(34),1+LARGE(N:N,1)-LARGE(N:N,2),CHAR(34),"/&gt;"),INDIRECT(ADDRESS(ROW()-1,13))))</f>
        <v/>
      </c>
      <c r="P2569" s="1">
        <f>IF(ROW()&lt;$S$4+2,IF('XML a procesar'!A2568="",P2568,IF(MID('XML a procesar'!A2568,1,1)="&lt;",P2568,P2568+1)),P2568)</f>
        <v>1</v>
      </c>
    </row>
    <row r="2570" spans="1:16" x14ac:dyDescent="0.25">
      <c r="A2570" s="1" t="str">
        <f>IF('XML a procesar'!A2569&gt;0,'XML a procesar'!A2569,"")</f>
        <v/>
      </c>
      <c r="B2570" s="7">
        <f t="shared" si="451"/>
        <v>0</v>
      </c>
      <c r="C2570" s="1">
        <f t="shared" si="452"/>
        <v>0</v>
      </c>
      <c r="D2570" s="1">
        <f t="shared" si="453"/>
        <v>0</v>
      </c>
      <c r="E2570" s="1">
        <f t="shared" si="454"/>
        <v>0</v>
      </c>
      <c r="F2570" s="1" t="str">
        <f t="shared" ca="1" si="455"/>
        <v/>
      </c>
      <c r="G2570" s="1">
        <f t="shared" ca="1" si="456"/>
        <v>0</v>
      </c>
      <c r="H2570" s="1">
        <f ca="1">IF(AND(G2569&gt;0,G2570&gt;G2569,NOT(ISERROR(MATCH(G2569,D:D,0)))),H2569+1,H2569)</f>
        <v>0</v>
      </c>
      <c r="I2570" s="1">
        <f t="shared" ca="1" si="457"/>
        <v>0</v>
      </c>
      <c r="J2570" s="7" t="str">
        <f t="shared" ca="1" si="458"/>
        <v/>
      </c>
      <c r="K2570" s="1" t="str">
        <f ca="1">IF(J2570="Linea_para_MAIL_creada_por_LuXML",IF(ISERROR(MATCH(INDIRECT(ADDRESS(ROW()-G2570,7)),D:D,0)),J2570,INDIRECT(ADDRESS(MATCH(INDIRECT(ADDRESS(ROW()-G2570,7)),D:D,0),1))),J2570)</f>
        <v/>
      </c>
      <c r="L2570" s="7">
        <f t="shared" ca="1" si="459"/>
        <v>0</v>
      </c>
      <c r="M2570" s="7" t="str">
        <f t="shared" ca="1" si="460"/>
        <v/>
      </c>
      <c r="N2570" s="7">
        <f t="shared" ca="1" si="461"/>
        <v>0</v>
      </c>
      <c r="O2570" s="9" t="str">
        <f ca="1">IF(N2570&gt;-1,INDIRECT(ADDRESS(ROW(),13)),IF(N2570&lt;N2569,CONCATENATE("&lt;page-count count=",CHAR(34),1+LARGE(N:N,1)-LARGE(N:N,2),CHAR(34),"/&gt;"),INDIRECT(ADDRESS(ROW()-1,13))))</f>
        <v/>
      </c>
      <c r="P2570" s="1">
        <f>IF(ROW()&lt;$S$4+2,IF('XML a procesar'!A2569="",P2569,IF(MID('XML a procesar'!A2569,1,1)="&lt;",P2569,P2569+1)),P2569)</f>
        <v>1</v>
      </c>
    </row>
    <row r="2571" spans="1:16" x14ac:dyDescent="0.25">
      <c r="A2571" s="1" t="str">
        <f>IF('XML a procesar'!A2570&gt;0,'XML a procesar'!A2570,"")</f>
        <v/>
      </c>
      <c r="B2571" s="7">
        <f t="shared" si="451"/>
        <v>0</v>
      </c>
      <c r="C2571" s="1">
        <f t="shared" si="452"/>
        <v>0</v>
      </c>
      <c r="D2571" s="1">
        <f t="shared" si="453"/>
        <v>0</v>
      </c>
      <c r="E2571" s="1">
        <f t="shared" si="454"/>
        <v>0</v>
      </c>
      <c r="F2571" s="1" t="str">
        <f t="shared" ca="1" si="455"/>
        <v/>
      </c>
      <c r="G2571" s="1">
        <f t="shared" ca="1" si="456"/>
        <v>0</v>
      </c>
      <c r="H2571" s="1">
        <f ca="1">IF(AND(G2570&gt;0,G2571&gt;G2570,NOT(ISERROR(MATCH(G2570,D:D,0)))),H2570+1,H2570)</f>
        <v>0</v>
      </c>
      <c r="I2571" s="1">
        <f t="shared" ca="1" si="457"/>
        <v>0</v>
      </c>
      <c r="J2571" s="7" t="str">
        <f t="shared" ca="1" si="458"/>
        <v/>
      </c>
      <c r="K2571" s="1" t="str">
        <f ca="1">IF(J2571="Linea_para_MAIL_creada_por_LuXML",IF(ISERROR(MATCH(INDIRECT(ADDRESS(ROW()-G2571,7)),D:D,0)),J2571,INDIRECT(ADDRESS(MATCH(INDIRECT(ADDRESS(ROW()-G2571,7)),D:D,0),1))),J2571)</f>
        <v/>
      </c>
      <c r="L2571" s="7">
        <f t="shared" ca="1" si="459"/>
        <v>0</v>
      </c>
      <c r="M2571" s="7" t="str">
        <f t="shared" ca="1" si="460"/>
        <v/>
      </c>
      <c r="N2571" s="7">
        <f t="shared" ca="1" si="461"/>
        <v>0</v>
      </c>
      <c r="O2571" s="9" t="str">
        <f ca="1">IF(N2571&gt;-1,INDIRECT(ADDRESS(ROW(),13)),IF(N2571&lt;N2570,CONCATENATE("&lt;page-count count=",CHAR(34),1+LARGE(N:N,1)-LARGE(N:N,2),CHAR(34),"/&gt;"),INDIRECT(ADDRESS(ROW()-1,13))))</f>
        <v/>
      </c>
      <c r="P2571" s="1">
        <f>IF(ROW()&lt;$S$4+2,IF('XML a procesar'!A2570="",P2570,IF(MID('XML a procesar'!A2570,1,1)="&lt;",P2570,P2570+1)),P2570)</f>
        <v>1</v>
      </c>
    </row>
    <row r="2572" spans="1:16" x14ac:dyDescent="0.25">
      <c r="A2572" s="1" t="str">
        <f>IF('XML a procesar'!A2571&gt;0,'XML a procesar'!A2571,"")</f>
        <v/>
      </c>
      <c r="B2572" s="7">
        <f t="shared" si="451"/>
        <v>0</v>
      </c>
      <c r="C2572" s="1">
        <f t="shared" si="452"/>
        <v>0</v>
      </c>
      <c r="D2572" s="1">
        <f t="shared" si="453"/>
        <v>0</v>
      </c>
      <c r="E2572" s="1">
        <f t="shared" si="454"/>
        <v>0</v>
      </c>
      <c r="F2572" s="1" t="str">
        <f t="shared" ca="1" si="455"/>
        <v/>
      </c>
      <c r="G2572" s="1">
        <f t="shared" ca="1" si="456"/>
        <v>0</v>
      </c>
      <c r="H2572" s="1">
        <f ca="1">IF(AND(G2571&gt;0,G2572&gt;G2571,NOT(ISERROR(MATCH(G2571,D:D,0)))),H2571+1,H2571)</f>
        <v>0</v>
      </c>
      <c r="I2572" s="1">
        <f t="shared" ca="1" si="457"/>
        <v>0</v>
      </c>
      <c r="J2572" s="7" t="str">
        <f t="shared" ca="1" si="458"/>
        <v/>
      </c>
      <c r="K2572" s="1" t="str">
        <f ca="1">IF(J2572="Linea_para_MAIL_creada_por_LuXML",IF(ISERROR(MATCH(INDIRECT(ADDRESS(ROW()-G2572,7)),D:D,0)),J2572,INDIRECT(ADDRESS(MATCH(INDIRECT(ADDRESS(ROW()-G2572,7)),D:D,0),1))),J2572)</f>
        <v/>
      </c>
      <c r="L2572" s="7">
        <f t="shared" ca="1" si="459"/>
        <v>0</v>
      </c>
      <c r="M2572" s="7" t="str">
        <f t="shared" ca="1" si="460"/>
        <v/>
      </c>
      <c r="N2572" s="7">
        <f t="shared" ca="1" si="461"/>
        <v>0</v>
      </c>
      <c r="O2572" s="9" t="str">
        <f ca="1">IF(N2572&gt;-1,INDIRECT(ADDRESS(ROW(),13)),IF(N2572&lt;N2571,CONCATENATE("&lt;page-count count=",CHAR(34),1+LARGE(N:N,1)-LARGE(N:N,2),CHAR(34),"/&gt;"),INDIRECT(ADDRESS(ROW()-1,13))))</f>
        <v/>
      </c>
      <c r="P2572" s="1">
        <f>IF(ROW()&lt;$S$4+2,IF('XML a procesar'!A2571="",P2571,IF(MID('XML a procesar'!A2571,1,1)="&lt;",P2571,P2571+1)),P2571)</f>
        <v>1</v>
      </c>
    </row>
    <row r="2573" spans="1:16" x14ac:dyDescent="0.25">
      <c r="A2573" s="1" t="str">
        <f>IF('XML a procesar'!A2572&gt;0,'XML a procesar'!A2572,"")</f>
        <v/>
      </c>
      <c r="B2573" s="7">
        <f t="shared" si="451"/>
        <v>0</v>
      </c>
      <c r="C2573" s="1">
        <f t="shared" si="452"/>
        <v>0</v>
      </c>
      <c r="D2573" s="1">
        <f t="shared" si="453"/>
        <v>0</v>
      </c>
      <c r="E2573" s="1">
        <f t="shared" si="454"/>
        <v>0</v>
      </c>
      <c r="F2573" s="1" t="str">
        <f t="shared" ca="1" si="455"/>
        <v/>
      </c>
      <c r="G2573" s="1">
        <f t="shared" ca="1" si="456"/>
        <v>0</v>
      </c>
      <c r="H2573" s="1">
        <f ca="1">IF(AND(G2572&gt;0,G2573&gt;G2572,NOT(ISERROR(MATCH(G2572,D:D,0)))),H2572+1,H2572)</f>
        <v>0</v>
      </c>
      <c r="I2573" s="1">
        <f t="shared" ca="1" si="457"/>
        <v>0</v>
      </c>
      <c r="J2573" s="7" t="str">
        <f t="shared" ca="1" si="458"/>
        <v/>
      </c>
      <c r="K2573" s="1" t="str">
        <f ca="1">IF(J2573="Linea_para_MAIL_creada_por_LuXML",IF(ISERROR(MATCH(INDIRECT(ADDRESS(ROW()-G2573,7)),D:D,0)),J2573,INDIRECT(ADDRESS(MATCH(INDIRECT(ADDRESS(ROW()-G2573,7)),D:D,0),1))),J2573)</f>
        <v/>
      </c>
      <c r="L2573" s="7">
        <f t="shared" ca="1" si="459"/>
        <v>0</v>
      </c>
      <c r="M2573" s="7" t="str">
        <f t="shared" ca="1" si="460"/>
        <v/>
      </c>
      <c r="N2573" s="7">
        <f t="shared" ca="1" si="461"/>
        <v>0</v>
      </c>
      <c r="O2573" s="9" t="str">
        <f ca="1">IF(N2573&gt;-1,INDIRECT(ADDRESS(ROW(),13)),IF(N2573&lt;N2572,CONCATENATE("&lt;page-count count=",CHAR(34),1+LARGE(N:N,1)-LARGE(N:N,2),CHAR(34),"/&gt;"),INDIRECT(ADDRESS(ROW()-1,13))))</f>
        <v/>
      </c>
      <c r="P2573" s="1">
        <f>IF(ROW()&lt;$S$4+2,IF('XML a procesar'!A2572="",P2572,IF(MID('XML a procesar'!A2572,1,1)="&lt;",P2572,P2572+1)),P2572)</f>
        <v>1</v>
      </c>
    </row>
    <row r="2574" spans="1:16" x14ac:dyDescent="0.25">
      <c r="A2574" s="1" t="str">
        <f>IF('XML a procesar'!A2573&gt;0,'XML a procesar'!A2573,"")</f>
        <v/>
      </c>
      <c r="B2574" s="7">
        <f t="shared" si="451"/>
        <v>0</v>
      </c>
      <c r="C2574" s="1">
        <f t="shared" si="452"/>
        <v>0</v>
      </c>
      <c r="D2574" s="1">
        <f t="shared" si="453"/>
        <v>0</v>
      </c>
      <c r="E2574" s="1">
        <f t="shared" si="454"/>
        <v>0</v>
      </c>
      <c r="F2574" s="1" t="str">
        <f t="shared" ca="1" si="455"/>
        <v/>
      </c>
      <c r="G2574" s="1">
        <f t="shared" ca="1" si="456"/>
        <v>0</v>
      </c>
      <c r="H2574" s="1">
        <f ca="1">IF(AND(G2573&gt;0,G2574&gt;G2573,NOT(ISERROR(MATCH(G2573,D:D,0)))),H2573+1,H2573)</f>
        <v>0</v>
      </c>
      <c r="I2574" s="1">
        <f t="shared" ca="1" si="457"/>
        <v>0</v>
      </c>
      <c r="J2574" s="7" t="str">
        <f t="shared" ca="1" si="458"/>
        <v/>
      </c>
      <c r="K2574" s="1" t="str">
        <f ca="1">IF(J2574="Linea_para_MAIL_creada_por_LuXML",IF(ISERROR(MATCH(INDIRECT(ADDRESS(ROW()-G2574,7)),D:D,0)),J2574,INDIRECT(ADDRESS(MATCH(INDIRECT(ADDRESS(ROW()-G2574,7)),D:D,0),1))),J2574)</f>
        <v/>
      </c>
      <c r="L2574" s="7">
        <f t="shared" ca="1" si="459"/>
        <v>0</v>
      </c>
      <c r="M2574" s="7" t="str">
        <f t="shared" ca="1" si="460"/>
        <v/>
      </c>
      <c r="N2574" s="7">
        <f t="shared" ca="1" si="461"/>
        <v>0</v>
      </c>
      <c r="O2574" s="9" t="str">
        <f ca="1">IF(N2574&gt;-1,INDIRECT(ADDRESS(ROW(),13)),IF(N2574&lt;N2573,CONCATENATE("&lt;page-count count=",CHAR(34),1+LARGE(N:N,1)-LARGE(N:N,2),CHAR(34),"/&gt;"),INDIRECT(ADDRESS(ROW()-1,13))))</f>
        <v/>
      </c>
      <c r="P2574" s="1">
        <f>IF(ROW()&lt;$S$4+2,IF('XML a procesar'!A2573="",P2573,IF(MID('XML a procesar'!A2573,1,1)="&lt;",P2573,P2573+1)),P2573)</f>
        <v>1</v>
      </c>
    </row>
    <row r="2575" spans="1:16" x14ac:dyDescent="0.25">
      <c r="A2575" s="1" t="str">
        <f>IF('XML a procesar'!A2574&gt;0,'XML a procesar'!A2574,"")</f>
        <v/>
      </c>
      <c r="B2575" s="7">
        <f t="shared" si="451"/>
        <v>0</v>
      </c>
      <c r="C2575" s="1">
        <f t="shared" si="452"/>
        <v>0</v>
      </c>
      <c r="D2575" s="1">
        <f t="shared" si="453"/>
        <v>0</v>
      </c>
      <c r="E2575" s="1">
        <f t="shared" si="454"/>
        <v>0</v>
      </c>
      <c r="F2575" s="1" t="str">
        <f t="shared" ca="1" si="455"/>
        <v/>
      </c>
      <c r="G2575" s="1">
        <f t="shared" ca="1" si="456"/>
        <v>0</v>
      </c>
      <c r="H2575" s="1">
        <f ca="1">IF(AND(G2574&gt;0,G2575&gt;G2574,NOT(ISERROR(MATCH(G2574,D:D,0)))),H2574+1,H2574)</f>
        <v>0</v>
      </c>
      <c r="I2575" s="1">
        <f t="shared" ca="1" si="457"/>
        <v>0</v>
      </c>
      <c r="J2575" s="7" t="str">
        <f t="shared" ca="1" si="458"/>
        <v/>
      </c>
      <c r="K2575" s="1" t="str">
        <f ca="1">IF(J2575="Linea_para_MAIL_creada_por_LuXML",IF(ISERROR(MATCH(INDIRECT(ADDRESS(ROW()-G2575,7)),D:D,0)),J2575,INDIRECT(ADDRESS(MATCH(INDIRECT(ADDRESS(ROW()-G2575,7)),D:D,0),1))),J2575)</f>
        <v/>
      </c>
      <c r="L2575" s="7">
        <f t="shared" ca="1" si="459"/>
        <v>0</v>
      </c>
      <c r="M2575" s="7" t="str">
        <f t="shared" ca="1" si="460"/>
        <v/>
      </c>
      <c r="N2575" s="7">
        <f t="shared" ca="1" si="461"/>
        <v>0</v>
      </c>
      <c r="O2575" s="9" t="str">
        <f ca="1">IF(N2575&gt;-1,INDIRECT(ADDRESS(ROW(),13)),IF(N2575&lt;N2574,CONCATENATE("&lt;page-count count=",CHAR(34),1+LARGE(N:N,1)-LARGE(N:N,2),CHAR(34),"/&gt;"),INDIRECT(ADDRESS(ROW()-1,13))))</f>
        <v/>
      </c>
      <c r="P2575" s="1">
        <f>IF(ROW()&lt;$S$4+2,IF('XML a procesar'!A2574="",P2574,IF(MID('XML a procesar'!A2574,1,1)="&lt;",P2574,P2574+1)),P2574)</f>
        <v>1</v>
      </c>
    </row>
    <row r="2576" spans="1:16" x14ac:dyDescent="0.25">
      <c r="A2576" s="1" t="str">
        <f>IF('XML a procesar'!A2575&gt;0,'XML a procesar'!A2575,"")</f>
        <v/>
      </c>
      <c r="B2576" s="7">
        <f t="shared" si="451"/>
        <v>0</v>
      </c>
      <c r="C2576" s="1">
        <f t="shared" si="452"/>
        <v>0</v>
      </c>
      <c r="D2576" s="1">
        <f t="shared" si="453"/>
        <v>0</v>
      </c>
      <c r="E2576" s="1">
        <f t="shared" si="454"/>
        <v>0</v>
      </c>
      <c r="F2576" s="1" t="str">
        <f t="shared" ca="1" si="455"/>
        <v/>
      </c>
      <c r="G2576" s="1">
        <f t="shared" ca="1" si="456"/>
        <v>0</v>
      </c>
      <c r="H2576" s="1">
        <f ca="1">IF(AND(G2575&gt;0,G2576&gt;G2575,NOT(ISERROR(MATCH(G2575,D:D,0)))),H2575+1,H2575)</f>
        <v>0</v>
      </c>
      <c r="I2576" s="1">
        <f t="shared" ca="1" si="457"/>
        <v>0</v>
      </c>
      <c r="J2576" s="7" t="str">
        <f t="shared" ca="1" si="458"/>
        <v/>
      </c>
      <c r="K2576" s="1" t="str">
        <f ca="1">IF(J2576="Linea_para_MAIL_creada_por_LuXML",IF(ISERROR(MATCH(INDIRECT(ADDRESS(ROW()-G2576,7)),D:D,0)),J2576,INDIRECT(ADDRESS(MATCH(INDIRECT(ADDRESS(ROW()-G2576,7)),D:D,0),1))),J2576)</f>
        <v/>
      </c>
      <c r="L2576" s="7">
        <f t="shared" ca="1" si="459"/>
        <v>0</v>
      </c>
      <c r="M2576" s="7" t="str">
        <f t="shared" ca="1" si="460"/>
        <v/>
      </c>
      <c r="N2576" s="7">
        <f t="shared" ca="1" si="461"/>
        <v>0</v>
      </c>
      <c r="O2576" s="9" t="str">
        <f ca="1">IF(N2576&gt;-1,INDIRECT(ADDRESS(ROW(),13)),IF(N2576&lt;N2575,CONCATENATE("&lt;page-count count=",CHAR(34),1+LARGE(N:N,1)-LARGE(N:N,2),CHAR(34),"/&gt;"),INDIRECT(ADDRESS(ROW()-1,13))))</f>
        <v/>
      </c>
      <c r="P2576" s="1">
        <f>IF(ROW()&lt;$S$4+2,IF('XML a procesar'!A2575="",P2575,IF(MID('XML a procesar'!A2575,1,1)="&lt;",P2575,P2575+1)),P2575)</f>
        <v>1</v>
      </c>
    </row>
    <row r="2577" spans="1:16" x14ac:dyDescent="0.25">
      <c r="A2577" s="1" t="str">
        <f>IF('XML a procesar'!A2576&gt;0,'XML a procesar'!A2576,"")</f>
        <v/>
      </c>
      <c r="B2577" s="7">
        <f t="shared" si="451"/>
        <v>0</v>
      </c>
      <c r="C2577" s="1">
        <f t="shared" si="452"/>
        <v>0</v>
      </c>
      <c r="D2577" s="1">
        <f t="shared" si="453"/>
        <v>0</v>
      </c>
      <c r="E2577" s="1">
        <f t="shared" si="454"/>
        <v>0</v>
      </c>
      <c r="F2577" s="1" t="str">
        <f t="shared" ca="1" si="455"/>
        <v/>
      </c>
      <c r="G2577" s="1">
        <f t="shared" ca="1" si="456"/>
        <v>0</v>
      </c>
      <c r="H2577" s="1">
        <f ca="1">IF(AND(G2576&gt;0,G2577&gt;G2576,NOT(ISERROR(MATCH(G2576,D:D,0)))),H2576+1,H2576)</f>
        <v>0</v>
      </c>
      <c r="I2577" s="1">
        <f t="shared" ca="1" si="457"/>
        <v>0</v>
      </c>
      <c r="J2577" s="7" t="str">
        <f t="shared" ca="1" si="458"/>
        <v/>
      </c>
      <c r="K2577" s="1" t="str">
        <f ca="1">IF(J2577="Linea_para_MAIL_creada_por_LuXML",IF(ISERROR(MATCH(INDIRECT(ADDRESS(ROW()-G2577,7)),D:D,0)),J2577,INDIRECT(ADDRESS(MATCH(INDIRECT(ADDRESS(ROW()-G2577,7)),D:D,0),1))),J2577)</f>
        <v/>
      </c>
      <c r="L2577" s="7">
        <f t="shared" ca="1" si="459"/>
        <v>0</v>
      </c>
      <c r="M2577" s="7" t="str">
        <f t="shared" ca="1" si="460"/>
        <v/>
      </c>
      <c r="N2577" s="7">
        <f t="shared" ca="1" si="461"/>
        <v>0</v>
      </c>
      <c r="O2577" s="9" t="str">
        <f ca="1">IF(N2577&gt;-1,INDIRECT(ADDRESS(ROW(),13)),IF(N2577&lt;N2576,CONCATENATE("&lt;page-count count=",CHAR(34),1+LARGE(N:N,1)-LARGE(N:N,2),CHAR(34),"/&gt;"),INDIRECT(ADDRESS(ROW()-1,13))))</f>
        <v/>
      </c>
      <c r="P2577" s="1">
        <f>IF(ROW()&lt;$S$4+2,IF('XML a procesar'!A2576="",P2576,IF(MID('XML a procesar'!A2576,1,1)="&lt;",P2576,P2576+1)),P2576)</f>
        <v>1</v>
      </c>
    </row>
    <row r="2578" spans="1:16" x14ac:dyDescent="0.25">
      <c r="A2578" s="1" t="str">
        <f>IF('XML a procesar'!A2577&gt;0,'XML a procesar'!A2577,"")</f>
        <v/>
      </c>
      <c r="B2578" s="7">
        <f t="shared" si="451"/>
        <v>0</v>
      </c>
      <c r="C2578" s="1">
        <f t="shared" si="452"/>
        <v>0</v>
      </c>
      <c r="D2578" s="1">
        <f t="shared" si="453"/>
        <v>0</v>
      </c>
      <c r="E2578" s="1">
        <f t="shared" si="454"/>
        <v>0</v>
      </c>
      <c r="F2578" s="1" t="str">
        <f t="shared" ca="1" si="455"/>
        <v/>
      </c>
      <c r="G2578" s="1">
        <f t="shared" ca="1" si="456"/>
        <v>0</v>
      </c>
      <c r="H2578" s="1">
        <f ca="1">IF(AND(G2577&gt;0,G2578&gt;G2577,NOT(ISERROR(MATCH(G2577,D:D,0)))),H2577+1,H2577)</f>
        <v>0</v>
      </c>
      <c r="I2578" s="1">
        <f t="shared" ca="1" si="457"/>
        <v>0</v>
      </c>
      <c r="J2578" s="7" t="str">
        <f t="shared" ca="1" si="458"/>
        <v/>
      </c>
      <c r="K2578" s="1" t="str">
        <f ca="1">IF(J2578="Linea_para_MAIL_creada_por_LuXML",IF(ISERROR(MATCH(INDIRECT(ADDRESS(ROW()-G2578,7)),D:D,0)),J2578,INDIRECT(ADDRESS(MATCH(INDIRECT(ADDRESS(ROW()-G2578,7)),D:D,0),1))),J2578)</f>
        <v/>
      </c>
      <c r="L2578" s="7">
        <f t="shared" ca="1" si="459"/>
        <v>0</v>
      </c>
      <c r="M2578" s="7" t="str">
        <f t="shared" ca="1" si="460"/>
        <v/>
      </c>
      <c r="N2578" s="7">
        <f t="shared" ca="1" si="461"/>
        <v>0</v>
      </c>
      <c r="O2578" s="9" t="str">
        <f ca="1">IF(N2578&gt;-1,INDIRECT(ADDRESS(ROW(),13)),IF(N2578&lt;N2577,CONCATENATE("&lt;page-count count=",CHAR(34),1+LARGE(N:N,1)-LARGE(N:N,2),CHAR(34),"/&gt;"),INDIRECT(ADDRESS(ROW()-1,13))))</f>
        <v/>
      </c>
      <c r="P2578" s="1">
        <f>IF(ROW()&lt;$S$4+2,IF('XML a procesar'!A2577="",P2577,IF(MID('XML a procesar'!A2577,1,1)="&lt;",P2577,P2577+1)),P2577)</f>
        <v>1</v>
      </c>
    </row>
    <row r="2579" spans="1:16" x14ac:dyDescent="0.25">
      <c r="A2579" s="1" t="str">
        <f>IF('XML a procesar'!A2578&gt;0,'XML a procesar'!A2578,"")</f>
        <v/>
      </c>
      <c r="B2579" s="7">
        <f t="shared" si="451"/>
        <v>0</v>
      </c>
      <c r="C2579" s="1">
        <f t="shared" si="452"/>
        <v>0</v>
      </c>
      <c r="D2579" s="1">
        <f t="shared" si="453"/>
        <v>0</v>
      </c>
      <c r="E2579" s="1">
        <f t="shared" si="454"/>
        <v>0</v>
      </c>
      <c r="F2579" s="1" t="str">
        <f t="shared" ca="1" si="455"/>
        <v/>
      </c>
      <c r="G2579" s="1">
        <f t="shared" ca="1" si="456"/>
        <v>0</v>
      </c>
      <c r="H2579" s="1">
        <f ca="1">IF(AND(G2578&gt;0,G2579&gt;G2578,NOT(ISERROR(MATCH(G2578,D:D,0)))),H2578+1,H2578)</f>
        <v>0</v>
      </c>
      <c r="I2579" s="1">
        <f t="shared" ca="1" si="457"/>
        <v>0</v>
      </c>
      <c r="J2579" s="7" t="str">
        <f t="shared" ca="1" si="458"/>
        <v/>
      </c>
      <c r="K2579" s="1" t="str">
        <f ca="1">IF(J2579="Linea_para_MAIL_creada_por_LuXML",IF(ISERROR(MATCH(INDIRECT(ADDRESS(ROW()-G2579,7)),D:D,0)),J2579,INDIRECT(ADDRESS(MATCH(INDIRECT(ADDRESS(ROW()-G2579,7)),D:D,0),1))),J2579)</f>
        <v/>
      </c>
      <c r="L2579" s="7">
        <f t="shared" ca="1" si="459"/>
        <v>0</v>
      </c>
      <c r="M2579" s="7" t="str">
        <f t="shared" ca="1" si="460"/>
        <v/>
      </c>
      <c r="N2579" s="7">
        <f t="shared" ca="1" si="461"/>
        <v>0</v>
      </c>
      <c r="O2579" s="9" t="str">
        <f ca="1">IF(N2579&gt;-1,INDIRECT(ADDRESS(ROW(),13)),IF(N2579&lt;N2578,CONCATENATE("&lt;page-count count=",CHAR(34),1+LARGE(N:N,1)-LARGE(N:N,2),CHAR(34),"/&gt;"),INDIRECT(ADDRESS(ROW()-1,13))))</f>
        <v/>
      </c>
      <c r="P2579" s="1">
        <f>IF(ROW()&lt;$S$4+2,IF('XML a procesar'!A2578="",P2578,IF(MID('XML a procesar'!A2578,1,1)="&lt;",P2578,P2578+1)),P2578)</f>
        <v>1</v>
      </c>
    </row>
    <row r="2580" spans="1:16" x14ac:dyDescent="0.25">
      <c r="A2580" s="1" t="str">
        <f>IF('XML a procesar'!A2579&gt;0,'XML a procesar'!A2579,"")</f>
        <v/>
      </c>
      <c r="B2580" s="7">
        <f t="shared" si="451"/>
        <v>0</v>
      </c>
      <c r="C2580" s="1">
        <f t="shared" si="452"/>
        <v>0</v>
      </c>
      <c r="D2580" s="1">
        <f t="shared" si="453"/>
        <v>0</v>
      </c>
      <c r="E2580" s="1">
        <f t="shared" si="454"/>
        <v>0</v>
      </c>
      <c r="F2580" s="1" t="str">
        <f t="shared" ca="1" si="455"/>
        <v/>
      </c>
      <c r="G2580" s="1">
        <f t="shared" ca="1" si="456"/>
        <v>0</v>
      </c>
      <c r="H2580" s="1">
        <f ca="1">IF(AND(G2579&gt;0,G2580&gt;G2579,NOT(ISERROR(MATCH(G2579,D:D,0)))),H2579+1,H2579)</f>
        <v>0</v>
      </c>
      <c r="I2580" s="1">
        <f t="shared" ca="1" si="457"/>
        <v>0</v>
      </c>
      <c r="J2580" s="7" t="str">
        <f t="shared" ca="1" si="458"/>
        <v/>
      </c>
      <c r="K2580" s="1" t="str">
        <f ca="1">IF(J2580="Linea_para_MAIL_creada_por_LuXML",IF(ISERROR(MATCH(INDIRECT(ADDRESS(ROW()-G2580,7)),D:D,0)),J2580,INDIRECT(ADDRESS(MATCH(INDIRECT(ADDRESS(ROW()-G2580,7)),D:D,0),1))),J2580)</f>
        <v/>
      </c>
      <c r="L2580" s="7">
        <f t="shared" ca="1" si="459"/>
        <v>0</v>
      </c>
      <c r="M2580" s="7" t="str">
        <f t="shared" ca="1" si="460"/>
        <v/>
      </c>
      <c r="N2580" s="7">
        <f t="shared" ca="1" si="461"/>
        <v>0</v>
      </c>
      <c r="O2580" s="9" t="str">
        <f ca="1">IF(N2580&gt;-1,INDIRECT(ADDRESS(ROW(),13)),IF(N2580&lt;N2579,CONCATENATE("&lt;page-count count=",CHAR(34),1+LARGE(N:N,1)-LARGE(N:N,2),CHAR(34),"/&gt;"),INDIRECT(ADDRESS(ROW()-1,13))))</f>
        <v/>
      </c>
      <c r="P2580" s="1">
        <f>IF(ROW()&lt;$S$4+2,IF('XML a procesar'!A2579="",P2579,IF(MID('XML a procesar'!A2579,1,1)="&lt;",P2579,P2579+1)),P2579)</f>
        <v>1</v>
      </c>
    </row>
    <row r="2581" spans="1:16" x14ac:dyDescent="0.25">
      <c r="A2581" s="1" t="str">
        <f>IF('XML a procesar'!A2580&gt;0,'XML a procesar'!A2580,"")</f>
        <v/>
      </c>
      <c r="B2581" s="7">
        <f t="shared" si="451"/>
        <v>0</v>
      </c>
      <c r="C2581" s="1">
        <f t="shared" si="452"/>
        <v>0</v>
      </c>
      <c r="D2581" s="1">
        <f t="shared" si="453"/>
        <v>0</v>
      </c>
      <c r="E2581" s="1">
        <f t="shared" si="454"/>
        <v>0</v>
      </c>
      <c r="F2581" s="1" t="str">
        <f t="shared" ca="1" si="455"/>
        <v/>
      </c>
      <c r="G2581" s="1">
        <f t="shared" ca="1" si="456"/>
        <v>0</v>
      </c>
      <c r="H2581" s="1">
        <f ca="1">IF(AND(G2580&gt;0,G2581&gt;G2580,NOT(ISERROR(MATCH(G2580,D:D,0)))),H2580+1,H2580)</f>
        <v>0</v>
      </c>
      <c r="I2581" s="1">
        <f t="shared" ca="1" si="457"/>
        <v>0</v>
      </c>
      <c r="J2581" s="7" t="str">
        <f t="shared" ca="1" si="458"/>
        <v/>
      </c>
      <c r="K2581" s="1" t="str">
        <f ca="1">IF(J2581="Linea_para_MAIL_creada_por_LuXML",IF(ISERROR(MATCH(INDIRECT(ADDRESS(ROW()-G2581,7)),D:D,0)),J2581,INDIRECT(ADDRESS(MATCH(INDIRECT(ADDRESS(ROW()-G2581,7)),D:D,0),1))),J2581)</f>
        <v/>
      </c>
      <c r="L2581" s="7">
        <f t="shared" ca="1" si="459"/>
        <v>0</v>
      </c>
      <c r="M2581" s="7" t="str">
        <f t="shared" ca="1" si="460"/>
        <v/>
      </c>
      <c r="N2581" s="7">
        <f t="shared" ca="1" si="461"/>
        <v>0</v>
      </c>
      <c r="O2581" s="9" t="str">
        <f ca="1">IF(N2581&gt;-1,INDIRECT(ADDRESS(ROW(),13)),IF(N2581&lt;N2580,CONCATENATE("&lt;page-count count=",CHAR(34),1+LARGE(N:N,1)-LARGE(N:N,2),CHAR(34),"/&gt;"),INDIRECT(ADDRESS(ROW()-1,13))))</f>
        <v/>
      </c>
      <c r="P2581" s="1">
        <f>IF(ROW()&lt;$S$4+2,IF('XML a procesar'!A2580="",P2580,IF(MID('XML a procesar'!A2580,1,1)="&lt;",P2580,P2580+1)),P2580)</f>
        <v>1</v>
      </c>
    </row>
    <row r="2582" spans="1:16" x14ac:dyDescent="0.25">
      <c r="A2582" s="1" t="str">
        <f>IF('XML a procesar'!A2581&gt;0,'XML a procesar'!A2581,"")</f>
        <v/>
      </c>
      <c r="B2582" s="7">
        <f t="shared" si="451"/>
        <v>0</v>
      </c>
      <c r="C2582" s="1">
        <f t="shared" si="452"/>
        <v>0</v>
      </c>
      <c r="D2582" s="1">
        <f t="shared" si="453"/>
        <v>0</v>
      </c>
      <c r="E2582" s="1">
        <f t="shared" si="454"/>
        <v>0</v>
      </c>
      <c r="F2582" s="1" t="str">
        <f t="shared" ca="1" si="455"/>
        <v/>
      </c>
      <c r="G2582" s="1">
        <f t="shared" ca="1" si="456"/>
        <v>0</v>
      </c>
      <c r="H2582" s="1">
        <f ca="1">IF(AND(G2581&gt;0,G2582&gt;G2581,NOT(ISERROR(MATCH(G2581,D:D,0)))),H2581+1,H2581)</f>
        <v>0</v>
      </c>
      <c r="I2582" s="1">
        <f t="shared" ca="1" si="457"/>
        <v>0</v>
      </c>
      <c r="J2582" s="7" t="str">
        <f t="shared" ca="1" si="458"/>
        <v/>
      </c>
      <c r="K2582" s="1" t="str">
        <f ca="1">IF(J2582="Linea_para_MAIL_creada_por_LuXML",IF(ISERROR(MATCH(INDIRECT(ADDRESS(ROW()-G2582,7)),D:D,0)),J2582,INDIRECT(ADDRESS(MATCH(INDIRECT(ADDRESS(ROW()-G2582,7)),D:D,0),1))),J2582)</f>
        <v/>
      </c>
      <c r="L2582" s="7">
        <f t="shared" ca="1" si="459"/>
        <v>0</v>
      </c>
      <c r="M2582" s="7" t="str">
        <f t="shared" ca="1" si="460"/>
        <v/>
      </c>
      <c r="N2582" s="7">
        <f t="shared" ca="1" si="461"/>
        <v>0</v>
      </c>
      <c r="O2582" s="9" t="str">
        <f ca="1">IF(N2582&gt;-1,INDIRECT(ADDRESS(ROW(),13)),IF(N2582&lt;N2581,CONCATENATE("&lt;page-count count=",CHAR(34),1+LARGE(N:N,1)-LARGE(N:N,2),CHAR(34),"/&gt;"),INDIRECT(ADDRESS(ROW()-1,13))))</f>
        <v/>
      </c>
      <c r="P2582" s="1">
        <f>IF(ROW()&lt;$S$4+2,IF('XML a procesar'!A2581="",P2581,IF(MID('XML a procesar'!A2581,1,1)="&lt;",P2581,P2581+1)),P2581)</f>
        <v>1</v>
      </c>
    </row>
    <row r="2583" spans="1:16" x14ac:dyDescent="0.25">
      <c r="A2583" s="1" t="str">
        <f>IF('XML a procesar'!A2582&gt;0,'XML a procesar'!A2582,"")</f>
        <v/>
      </c>
      <c r="B2583" s="7">
        <f t="shared" si="451"/>
        <v>0</v>
      </c>
      <c r="C2583" s="1">
        <f t="shared" si="452"/>
        <v>0</v>
      </c>
      <c r="D2583" s="1">
        <f t="shared" si="453"/>
        <v>0</v>
      </c>
      <c r="E2583" s="1">
        <f t="shared" si="454"/>
        <v>0</v>
      </c>
      <c r="F2583" s="1" t="str">
        <f t="shared" ca="1" si="455"/>
        <v/>
      </c>
      <c r="G2583" s="1">
        <f t="shared" ca="1" si="456"/>
        <v>0</v>
      </c>
      <c r="H2583" s="1">
        <f ca="1">IF(AND(G2582&gt;0,G2583&gt;G2582,NOT(ISERROR(MATCH(G2582,D:D,0)))),H2582+1,H2582)</f>
        <v>0</v>
      </c>
      <c r="I2583" s="1">
        <f t="shared" ca="1" si="457"/>
        <v>0</v>
      </c>
      <c r="J2583" s="7" t="str">
        <f t="shared" ca="1" si="458"/>
        <v/>
      </c>
      <c r="K2583" s="1" t="str">
        <f ca="1">IF(J2583="Linea_para_MAIL_creada_por_LuXML",IF(ISERROR(MATCH(INDIRECT(ADDRESS(ROW()-G2583,7)),D:D,0)),J2583,INDIRECT(ADDRESS(MATCH(INDIRECT(ADDRESS(ROW()-G2583,7)),D:D,0),1))),J2583)</f>
        <v/>
      </c>
      <c r="L2583" s="7">
        <f t="shared" ca="1" si="459"/>
        <v>0</v>
      </c>
      <c r="M2583" s="7" t="str">
        <f t="shared" ca="1" si="460"/>
        <v/>
      </c>
      <c r="N2583" s="7">
        <f t="shared" ca="1" si="461"/>
        <v>0</v>
      </c>
      <c r="O2583" s="9" t="str">
        <f ca="1">IF(N2583&gt;-1,INDIRECT(ADDRESS(ROW(),13)),IF(N2583&lt;N2582,CONCATENATE("&lt;page-count count=",CHAR(34),1+LARGE(N:N,1)-LARGE(N:N,2),CHAR(34),"/&gt;"),INDIRECT(ADDRESS(ROW()-1,13))))</f>
        <v/>
      </c>
      <c r="P2583" s="1">
        <f>IF(ROW()&lt;$S$4+2,IF('XML a procesar'!A2582="",P2582,IF(MID('XML a procesar'!A2582,1,1)="&lt;",P2582,P2582+1)),P2582)</f>
        <v>1</v>
      </c>
    </row>
    <row r="2584" spans="1:16" x14ac:dyDescent="0.25">
      <c r="A2584" s="1" t="str">
        <f>IF('XML a procesar'!A2583&gt;0,'XML a procesar'!A2583,"")</f>
        <v/>
      </c>
      <c r="B2584" s="7">
        <f t="shared" si="451"/>
        <v>0</v>
      </c>
      <c r="C2584" s="1">
        <f t="shared" si="452"/>
        <v>0</v>
      </c>
      <c r="D2584" s="1">
        <f t="shared" si="453"/>
        <v>0</v>
      </c>
      <c r="E2584" s="1">
        <f t="shared" si="454"/>
        <v>0</v>
      </c>
      <c r="F2584" s="1" t="str">
        <f t="shared" ca="1" si="455"/>
        <v/>
      </c>
      <c r="G2584" s="1">
        <f t="shared" ca="1" si="456"/>
        <v>0</v>
      </c>
      <c r="H2584" s="1">
        <f ca="1">IF(AND(G2583&gt;0,G2584&gt;G2583,NOT(ISERROR(MATCH(G2583,D:D,0)))),H2583+1,H2583)</f>
        <v>0</v>
      </c>
      <c r="I2584" s="1">
        <f t="shared" ca="1" si="457"/>
        <v>0</v>
      </c>
      <c r="J2584" s="7" t="str">
        <f t="shared" ca="1" si="458"/>
        <v/>
      </c>
      <c r="K2584" s="1" t="str">
        <f ca="1">IF(J2584="Linea_para_MAIL_creada_por_LuXML",IF(ISERROR(MATCH(INDIRECT(ADDRESS(ROW()-G2584,7)),D:D,0)),J2584,INDIRECT(ADDRESS(MATCH(INDIRECT(ADDRESS(ROW()-G2584,7)),D:D,0),1))),J2584)</f>
        <v/>
      </c>
      <c r="L2584" s="7">
        <f t="shared" ca="1" si="459"/>
        <v>0</v>
      </c>
      <c r="M2584" s="7" t="str">
        <f t="shared" ca="1" si="460"/>
        <v/>
      </c>
      <c r="N2584" s="7">
        <f t="shared" ca="1" si="461"/>
        <v>0</v>
      </c>
      <c r="O2584" s="9" t="str">
        <f ca="1">IF(N2584&gt;-1,INDIRECT(ADDRESS(ROW(),13)),IF(N2584&lt;N2583,CONCATENATE("&lt;page-count count=",CHAR(34),1+LARGE(N:N,1)-LARGE(N:N,2),CHAR(34),"/&gt;"),INDIRECT(ADDRESS(ROW()-1,13))))</f>
        <v/>
      </c>
      <c r="P2584" s="1">
        <f>IF(ROW()&lt;$S$4+2,IF('XML a procesar'!A2583="",P2583,IF(MID('XML a procesar'!A2583,1,1)="&lt;",P2583,P2583+1)),P2583)</f>
        <v>1</v>
      </c>
    </row>
    <row r="2585" spans="1:16" x14ac:dyDescent="0.25">
      <c r="A2585" s="1" t="str">
        <f>IF('XML a procesar'!A2584&gt;0,'XML a procesar'!A2584,"")</f>
        <v/>
      </c>
      <c r="B2585" s="7">
        <f t="shared" si="451"/>
        <v>0</v>
      </c>
      <c r="C2585" s="1">
        <f t="shared" si="452"/>
        <v>0</v>
      </c>
      <c r="D2585" s="1">
        <f t="shared" si="453"/>
        <v>0</v>
      </c>
      <c r="E2585" s="1">
        <f t="shared" si="454"/>
        <v>0</v>
      </c>
      <c r="F2585" s="1" t="str">
        <f t="shared" ca="1" si="455"/>
        <v/>
      </c>
      <c r="G2585" s="1">
        <f t="shared" ca="1" si="456"/>
        <v>0</v>
      </c>
      <c r="H2585" s="1">
        <f ca="1">IF(AND(G2584&gt;0,G2585&gt;G2584,NOT(ISERROR(MATCH(G2584,D:D,0)))),H2584+1,H2584)</f>
        <v>0</v>
      </c>
      <c r="I2585" s="1">
        <f t="shared" ca="1" si="457"/>
        <v>0</v>
      </c>
      <c r="J2585" s="7" t="str">
        <f t="shared" ca="1" si="458"/>
        <v/>
      </c>
      <c r="K2585" s="1" t="str">
        <f ca="1">IF(J2585="Linea_para_MAIL_creada_por_LuXML",IF(ISERROR(MATCH(INDIRECT(ADDRESS(ROW()-G2585,7)),D:D,0)),J2585,INDIRECT(ADDRESS(MATCH(INDIRECT(ADDRESS(ROW()-G2585,7)),D:D,0),1))),J2585)</f>
        <v/>
      </c>
      <c r="L2585" s="7">
        <f t="shared" ca="1" si="459"/>
        <v>0</v>
      </c>
      <c r="M2585" s="7" t="str">
        <f t="shared" ca="1" si="460"/>
        <v/>
      </c>
      <c r="N2585" s="7">
        <f t="shared" ca="1" si="461"/>
        <v>0</v>
      </c>
      <c r="O2585" s="9" t="str">
        <f ca="1">IF(N2585&gt;-1,INDIRECT(ADDRESS(ROW(),13)),IF(N2585&lt;N2584,CONCATENATE("&lt;page-count count=",CHAR(34),1+LARGE(N:N,1)-LARGE(N:N,2),CHAR(34),"/&gt;"),INDIRECT(ADDRESS(ROW()-1,13))))</f>
        <v/>
      </c>
      <c r="P2585" s="1">
        <f>IF(ROW()&lt;$S$4+2,IF('XML a procesar'!A2584="",P2584,IF(MID('XML a procesar'!A2584,1,1)="&lt;",P2584,P2584+1)),P2584)</f>
        <v>1</v>
      </c>
    </row>
    <row r="2586" spans="1:16" x14ac:dyDescent="0.25">
      <c r="A2586" s="1" t="str">
        <f>IF('XML a procesar'!A2585&gt;0,'XML a procesar'!A2585,"")</f>
        <v/>
      </c>
      <c r="B2586" s="7">
        <f t="shared" si="451"/>
        <v>0</v>
      </c>
      <c r="C2586" s="1">
        <f t="shared" si="452"/>
        <v>0</v>
      </c>
      <c r="D2586" s="1">
        <f t="shared" si="453"/>
        <v>0</v>
      </c>
      <c r="E2586" s="1">
        <f t="shared" si="454"/>
        <v>0</v>
      </c>
      <c r="F2586" s="1" t="str">
        <f t="shared" ca="1" si="455"/>
        <v/>
      </c>
      <c r="G2586" s="1">
        <f t="shared" ca="1" si="456"/>
        <v>0</v>
      </c>
      <c r="H2586" s="1">
        <f ca="1">IF(AND(G2585&gt;0,G2586&gt;G2585,NOT(ISERROR(MATCH(G2585,D:D,0)))),H2585+1,H2585)</f>
        <v>0</v>
      </c>
      <c r="I2586" s="1">
        <f t="shared" ca="1" si="457"/>
        <v>0</v>
      </c>
      <c r="J2586" s="7" t="str">
        <f t="shared" ca="1" si="458"/>
        <v/>
      </c>
      <c r="K2586" s="1" t="str">
        <f ca="1">IF(J2586="Linea_para_MAIL_creada_por_LuXML",IF(ISERROR(MATCH(INDIRECT(ADDRESS(ROW()-G2586,7)),D:D,0)),J2586,INDIRECT(ADDRESS(MATCH(INDIRECT(ADDRESS(ROW()-G2586,7)),D:D,0),1))),J2586)</f>
        <v/>
      </c>
      <c r="L2586" s="7">
        <f t="shared" ca="1" si="459"/>
        <v>0</v>
      </c>
      <c r="M2586" s="7" t="str">
        <f t="shared" ca="1" si="460"/>
        <v/>
      </c>
      <c r="N2586" s="7">
        <f t="shared" ca="1" si="461"/>
        <v>0</v>
      </c>
      <c r="O2586" s="9" t="str">
        <f ca="1">IF(N2586&gt;-1,INDIRECT(ADDRESS(ROW(),13)),IF(N2586&lt;N2585,CONCATENATE("&lt;page-count count=",CHAR(34),1+LARGE(N:N,1)-LARGE(N:N,2),CHAR(34),"/&gt;"),INDIRECT(ADDRESS(ROW()-1,13))))</f>
        <v/>
      </c>
      <c r="P2586" s="1">
        <f>IF(ROW()&lt;$S$4+2,IF('XML a procesar'!A2585="",P2585,IF(MID('XML a procesar'!A2585,1,1)="&lt;",P2585,P2585+1)),P2585)</f>
        <v>1</v>
      </c>
    </row>
    <row r="2587" spans="1:16" x14ac:dyDescent="0.25">
      <c r="A2587" s="1" t="str">
        <f>IF('XML a procesar'!A2586&gt;0,'XML a procesar'!A2586,"")</f>
        <v/>
      </c>
      <c r="B2587" s="7">
        <f t="shared" si="451"/>
        <v>0</v>
      </c>
      <c r="C2587" s="1">
        <f t="shared" si="452"/>
        <v>0</v>
      </c>
      <c r="D2587" s="1">
        <f t="shared" si="453"/>
        <v>0</v>
      </c>
      <c r="E2587" s="1">
        <f t="shared" si="454"/>
        <v>0</v>
      </c>
      <c r="F2587" s="1" t="str">
        <f t="shared" ca="1" si="455"/>
        <v/>
      </c>
      <c r="G2587" s="1">
        <f t="shared" ca="1" si="456"/>
        <v>0</v>
      </c>
      <c r="H2587" s="1">
        <f ca="1">IF(AND(G2586&gt;0,G2587&gt;G2586,NOT(ISERROR(MATCH(G2586,D:D,0)))),H2586+1,H2586)</f>
        <v>0</v>
      </c>
      <c r="I2587" s="1">
        <f t="shared" ca="1" si="457"/>
        <v>0</v>
      </c>
      <c r="J2587" s="7" t="str">
        <f t="shared" ca="1" si="458"/>
        <v/>
      </c>
      <c r="K2587" s="1" t="str">
        <f ca="1">IF(J2587="Linea_para_MAIL_creada_por_LuXML",IF(ISERROR(MATCH(INDIRECT(ADDRESS(ROW()-G2587,7)),D:D,0)),J2587,INDIRECT(ADDRESS(MATCH(INDIRECT(ADDRESS(ROW()-G2587,7)),D:D,0),1))),J2587)</f>
        <v/>
      </c>
      <c r="L2587" s="7">
        <f t="shared" ca="1" si="459"/>
        <v>0</v>
      </c>
      <c r="M2587" s="7" t="str">
        <f t="shared" ca="1" si="460"/>
        <v/>
      </c>
      <c r="N2587" s="7">
        <f t="shared" ca="1" si="461"/>
        <v>0</v>
      </c>
      <c r="O2587" s="9" t="str">
        <f ca="1">IF(N2587&gt;-1,INDIRECT(ADDRESS(ROW(),13)),IF(N2587&lt;N2586,CONCATENATE("&lt;page-count count=",CHAR(34),1+LARGE(N:N,1)-LARGE(N:N,2),CHAR(34),"/&gt;"),INDIRECT(ADDRESS(ROW()-1,13))))</f>
        <v/>
      </c>
      <c r="P2587" s="1">
        <f>IF(ROW()&lt;$S$4+2,IF('XML a procesar'!A2586="",P2586,IF(MID('XML a procesar'!A2586,1,1)="&lt;",P2586,P2586+1)),P2586)</f>
        <v>1</v>
      </c>
    </row>
    <row r="2588" spans="1:16" x14ac:dyDescent="0.25">
      <c r="A2588" s="1" t="str">
        <f>IF('XML a procesar'!A2587&gt;0,'XML a procesar'!A2587,"")</f>
        <v/>
      </c>
      <c r="B2588" s="7">
        <f t="shared" si="451"/>
        <v>0</v>
      </c>
      <c r="C2588" s="1">
        <f t="shared" si="452"/>
        <v>0</v>
      </c>
      <c r="D2588" s="1">
        <f t="shared" si="453"/>
        <v>0</v>
      </c>
      <c r="E2588" s="1">
        <f t="shared" si="454"/>
        <v>0</v>
      </c>
      <c r="F2588" s="1" t="str">
        <f t="shared" ca="1" si="455"/>
        <v/>
      </c>
      <c r="G2588" s="1">
        <f t="shared" ca="1" si="456"/>
        <v>0</v>
      </c>
      <c r="H2588" s="1">
        <f ca="1">IF(AND(G2587&gt;0,G2588&gt;G2587,NOT(ISERROR(MATCH(G2587,D:D,0)))),H2587+1,H2587)</f>
        <v>0</v>
      </c>
      <c r="I2588" s="1">
        <f t="shared" ca="1" si="457"/>
        <v>0</v>
      </c>
      <c r="J2588" s="7" t="str">
        <f t="shared" ca="1" si="458"/>
        <v/>
      </c>
      <c r="K2588" s="1" t="str">
        <f ca="1">IF(J2588="Linea_para_MAIL_creada_por_LuXML",IF(ISERROR(MATCH(INDIRECT(ADDRESS(ROW()-G2588,7)),D:D,0)),J2588,INDIRECT(ADDRESS(MATCH(INDIRECT(ADDRESS(ROW()-G2588,7)),D:D,0),1))),J2588)</f>
        <v/>
      </c>
      <c r="L2588" s="7">
        <f t="shared" ca="1" si="459"/>
        <v>0</v>
      </c>
      <c r="M2588" s="7" t="str">
        <f t="shared" ca="1" si="460"/>
        <v/>
      </c>
      <c r="N2588" s="7">
        <f t="shared" ca="1" si="461"/>
        <v>0</v>
      </c>
      <c r="O2588" s="9" t="str">
        <f ca="1">IF(N2588&gt;-1,INDIRECT(ADDRESS(ROW(),13)),IF(N2588&lt;N2587,CONCATENATE("&lt;page-count count=",CHAR(34),1+LARGE(N:N,1)-LARGE(N:N,2),CHAR(34),"/&gt;"),INDIRECT(ADDRESS(ROW()-1,13))))</f>
        <v/>
      </c>
      <c r="P2588" s="1">
        <f>IF(ROW()&lt;$S$4+2,IF('XML a procesar'!A2587="",P2587,IF(MID('XML a procesar'!A2587,1,1)="&lt;",P2587,P2587+1)),P2587)</f>
        <v>1</v>
      </c>
    </row>
    <row r="2589" spans="1:16" x14ac:dyDescent="0.25">
      <c r="A2589" s="1" t="str">
        <f>IF('XML a procesar'!A2588&gt;0,'XML a procesar'!A2588,"")</f>
        <v/>
      </c>
      <c r="B2589" s="7">
        <f t="shared" si="451"/>
        <v>0</v>
      </c>
      <c r="C2589" s="1">
        <f t="shared" si="452"/>
        <v>0</v>
      </c>
      <c r="D2589" s="1">
        <f t="shared" si="453"/>
        <v>0</v>
      </c>
      <c r="E2589" s="1">
        <f t="shared" si="454"/>
        <v>0</v>
      </c>
      <c r="F2589" s="1" t="str">
        <f t="shared" ca="1" si="455"/>
        <v/>
      </c>
      <c r="G2589" s="1">
        <f t="shared" ca="1" si="456"/>
        <v>0</v>
      </c>
      <c r="H2589" s="1">
        <f ca="1">IF(AND(G2588&gt;0,G2589&gt;G2588,NOT(ISERROR(MATCH(G2588,D:D,0)))),H2588+1,H2588)</f>
        <v>0</v>
      </c>
      <c r="I2589" s="1">
        <f t="shared" ca="1" si="457"/>
        <v>0</v>
      </c>
      <c r="J2589" s="7" t="str">
        <f t="shared" ca="1" si="458"/>
        <v/>
      </c>
      <c r="K2589" s="1" t="str">
        <f ca="1">IF(J2589="Linea_para_MAIL_creada_por_LuXML",IF(ISERROR(MATCH(INDIRECT(ADDRESS(ROW()-G2589,7)),D:D,0)),J2589,INDIRECT(ADDRESS(MATCH(INDIRECT(ADDRESS(ROW()-G2589,7)),D:D,0),1))),J2589)</f>
        <v/>
      </c>
      <c r="L2589" s="7">
        <f t="shared" ca="1" si="459"/>
        <v>0</v>
      </c>
      <c r="M2589" s="7" t="str">
        <f t="shared" ca="1" si="460"/>
        <v/>
      </c>
      <c r="N2589" s="7">
        <f t="shared" ca="1" si="461"/>
        <v>0</v>
      </c>
      <c r="O2589" s="9" t="str">
        <f ca="1">IF(N2589&gt;-1,INDIRECT(ADDRESS(ROW(),13)),IF(N2589&lt;N2588,CONCATENATE("&lt;page-count count=",CHAR(34),1+LARGE(N:N,1)-LARGE(N:N,2),CHAR(34),"/&gt;"),INDIRECT(ADDRESS(ROW()-1,13))))</f>
        <v/>
      </c>
      <c r="P2589" s="1">
        <f>IF(ROW()&lt;$S$4+2,IF('XML a procesar'!A2588="",P2588,IF(MID('XML a procesar'!A2588,1,1)="&lt;",P2588,P2588+1)),P2588)</f>
        <v>1</v>
      </c>
    </row>
    <row r="2590" spans="1:16" x14ac:dyDescent="0.25">
      <c r="A2590" s="1" t="str">
        <f>IF('XML a procesar'!A2589&gt;0,'XML a procesar'!A2589,"")</f>
        <v/>
      </c>
      <c r="B2590" s="7">
        <f t="shared" si="451"/>
        <v>0</v>
      </c>
      <c r="C2590" s="1">
        <f t="shared" si="452"/>
        <v>0</v>
      </c>
      <c r="D2590" s="1">
        <f t="shared" si="453"/>
        <v>0</v>
      </c>
      <c r="E2590" s="1">
        <f t="shared" si="454"/>
        <v>0</v>
      </c>
      <c r="F2590" s="1" t="str">
        <f t="shared" ca="1" si="455"/>
        <v/>
      </c>
      <c r="G2590" s="1">
        <f t="shared" ca="1" si="456"/>
        <v>0</v>
      </c>
      <c r="H2590" s="1">
        <f ca="1">IF(AND(G2589&gt;0,G2590&gt;G2589,NOT(ISERROR(MATCH(G2589,D:D,0)))),H2589+1,H2589)</f>
        <v>0</v>
      </c>
      <c r="I2590" s="1">
        <f t="shared" ca="1" si="457"/>
        <v>0</v>
      </c>
      <c r="J2590" s="7" t="str">
        <f t="shared" ca="1" si="458"/>
        <v/>
      </c>
      <c r="K2590" s="1" t="str">
        <f ca="1">IF(J2590="Linea_para_MAIL_creada_por_LuXML",IF(ISERROR(MATCH(INDIRECT(ADDRESS(ROW()-G2590,7)),D:D,0)),J2590,INDIRECT(ADDRESS(MATCH(INDIRECT(ADDRESS(ROW()-G2590,7)),D:D,0),1))),J2590)</f>
        <v/>
      </c>
      <c r="L2590" s="7">
        <f t="shared" ca="1" si="459"/>
        <v>0</v>
      </c>
      <c r="M2590" s="7" t="str">
        <f t="shared" ca="1" si="460"/>
        <v/>
      </c>
      <c r="N2590" s="7">
        <f t="shared" ca="1" si="461"/>
        <v>0</v>
      </c>
      <c r="O2590" s="9" t="str">
        <f ca="1">IF(N2590&gt;-1,INDIRECT(ADDRESS(ROW(),13)),IF(N2590&lt;N2589,CONCATENATE("&lt;page-count count=",CHAR(34),1+LARGE(N:N,1)-LARGE(N:N,2),CHAR(34),"/&gt;"),INDIRECT(ADDRESS(ROW()-1,13))))</f>
        <v/>
      </c>
      <c r="P2590" s="1">
        <f>IF(ROW()&lt;$S$4+2,IF('XML a procesar'!A2589="",P2589,IF(MID('XML a procesar'!A2589,1,1)="&lt;",P2589,P2589+1)),P2589)</f>
        <v>1</v>
      </c>
    </row>
    <row r="2591" spans="1:16" x14ac:dyDescent="0.25">
      <c r="A2591" s="1" t="str">
        <f>IF('XML a procesar'!A2590&gt;0,'XML a procesar'!A2590,"")</f>
        <v/>
      </c>
      <c r="B2591" s="7">
        <f t="shared" si="451"/>
        <v>0</v>
      </c>
      <c r="C2591" s="1">
        <f t="shared" si="452"/>
        <v>0</v>
      </c>
      <c r="D2591" s="1">
        <f t="shared" si="453"/>
        <v>0</v>
      </c>
      <c r="E2591" s="1">
        <f t="shared" si="454"/>
        <v>0</v>
      </c>
      <c r="F2591" s="1" t="str">
        <f t="shared" ca="1" si="455"/>
        <v/>
      </c>
      <c r="G2591" s="1">
        <f t="shared" ca="1" si="456"/>
        <v>0</v>
      </c>
      <c r="H2591" s="1">
        <f ca="1">IF(AND(G2590&gt;0,G2591&gt;G2590,NOT(ISERROR(MATCH(G2590,D:D,0)))),H2590+1,H2590)</f>
        <v>0</v>
      </c>
      <c r="I2591" s="1">
        <f t="shared" ca="1" si="457"/>
        <v>0</v>
      </c>
      <c r="J2591" s="7" t="str">
        <f t="shared" ca="1" si="458"/>
        <v/>
      </c>
      <c r="K2591" s="1" t="str">
        <f ca="1">IF(J2591="Linea_para_MAIL_creada_por_LuXML",IF(ISERROR(MATCH(INDIRECT(ADDRESS(ROW()-G2591,7)),D:D,0)),J2591,INDIRECT(ADDRESS(MATCH(INDIRECT(ADDRESS(ROW()-G2591,7)),D:D,0),1))),J2591)</f>
        <v/>
      </c>
      <c r="L2591" s="7">
        <f t="shared" ca="1" si="459"/>
        <v>0</v>
      </c>
      <c r="M2591" s="7" t="str">
        <f t="shared" ca="1" si="460"/>
        <v/>
      </c>
      <c r="N2591" s="7">
        <f t="shared" ca="1" si="461"/>
        <v>0</v>
      </c>
      <c r="O2591" s="9" t="str">
        <f ca="1">IF(N2591&gt;-1,INDIRECT(ADDRESS(ROW(),13)),IF(N2591&lt;N2590,CONCATENATE("&lt;page-count count=",CHAR(34),1+LARGE(N:N,1)-LARGE(N:N,2),CHAR(34),"/&gt;"),INDIRECT(ADDRESS(ROW()-1,13))))</f>
        <v/>
      </c>
      <c r="P2591" s="1">
        <f>IF(ROW()&lt;$S$4+2,IF('XML a procesar'!A2590="",P2590,IF(MID('XML a procesar'!A2590,1,1)="&lt;",P2590,P2590+1)),P2590)</f>
        <v>1</v>
      </c>
    </row>
    <row r="2592" spans="1:16" x14ac:dyDescent="0.25">
      <c r="A2592" s="1" t="str">
        <f>IF('XML a procesar'!A2591&gt;0,'XML a procesar'!A2591,"")</f>
        <v/>
      </c>
      <c r="B2592" s="7">
        <f t="shared" si="451"/>
        <v>0</v>
      </c>
      <c r="C2592" s="1">
        <f t="shared" si="452"/>
        <v>0</v>
      </c>
      <c r="D2592" s="1">
        <f t="shared" si="453"/>
        <v>0</v>
      </c>
      <c r="E2592" s="1">
        <f t="shared" si="454"/>
        <v>0</v>
      </c>
      <c r="F2592" s="1" t="str">
        <f t="shared" ca="1" si="455"/>
        <v/>
      </c>
      <c r="G2592" s="1">
        <f t="shared" ca="1" si="456"/>
        <v>0</v>
      </c>
      <c r="H2592" s="1">
        <f ca="1">IF(AND(G2591&gt;0,G2592&gt;G2591,NOT(ISERROR(MATCH(G2591,D:D,0)))),H2591+1,H2591)</f>
        <v>0</v>
      </c>
      <c r="I2592" s="1">
        <f t="shared" ca="1" si="457"/>
        <v>0</v>
      </c>
      <c r="J2592" s="7" t="str">
        <f t="shared" ca="1" si="458"/>
        <v/>
      </c>
      <c r="K2592" s="1" t="str">
        <f ca="1">IF(J2592="Linea_para_MAIL_creada_por_LuXML",IF(ISERROR(MATCH(INDIRECT(ADDRESS(ROW()-G2592,7)),D:D,0)),J2592,INDIRECT(ADDRESS(MATCH(INDIRECT(ADDRESS(ROW()-G2592,7)),D:D,0),1))),J2592)</f>
        <v/>
      </c>
      <c r="L2592" s="7">
        <f t="shared" ca="1" si="459"/>
        <v>0</v>
      </c>
      <c r="M2592" s="7" t="str">
        <f t="shared" ca="1" si="460"/>
        <v/>
      </c>
      <c r="N2592" s="7">
        <f t="shared" ca="1" si="461"/>
        <v>0</v>
      </c>
      <c r="O2592" s="9" t="str">
        <f ca="1">IF(N2592&gt;-1,INDIRECT(ADDRESS(ROW(),13)),IF(N2592&lt;N2591,CONCATENATE("&lt;page-count count=",CHAR(34),1+LARGE(N:N,1)-LARGE(N:N,2),CHAR(34),"/&gt;"),INDIRECT(ADDRESS(ROW()-1,13))))</f>
        <v/>
      </c>
      <c r="P2592" s="1">
        <f>IF(ROW()&lt;$S$4+2,IF('XML a procesar'!A2591="",P2591,IF(MID('XML a procesar'!A2591,1,1)="&lt;",P2591,P2591+1)),P2591)</f>
        <v>1</v>
      </c>
    </row>
    <row r="2593" spans="1:16" x14ac:dyDescent="0.25">
      <c r="A2593" s="1" t="str">
        <f>IF('XML a procesar'!A2592&gt;0,'XML a procesar'!A2592,"")</f>
        <v/>
      </c>
      <c r="B2593" s="7">
        <f t="shared" si="451"/>
        <v>0</v>
      </c>
      <c r="C2593" s="1">
        <f t="shared" si="452"/>
        <v>0</v>
      </c>
      <c r="D2593" s="1">
        <f t="shared" si="453"/>
        <v>0</v>
      </c>
      <c r="E2593" s="1">
        <f t="shared" si="454"/>
        <v>0</v>
      </c>
      <c r="F2593" s="1" t="str">
        <f t="shared" ca="1" si="455"/>
        <v/>
      </c>
      <c r="G2593" s="1">
        <f t="shared" ca="1" si="456"/>
        <v>0</v>
      </c>
      <c r="H2593" s="1">
        <f ca="1">IF(AND(G2592&gt;0,G2593&gt;G2592,NOT(ISERROR(MATCH(G2592,D:D,0)))),H2592+1,H2592)</f>
        <v>0</v>
      </c>
      <c r="I2593" s="1">
        <f t="shared" ca="1" si="457"/>
        <v>0</v>
      </c>
      <c r="J2593" s="7" t="str">
        <f t="shared" ca="1" si="458"/>
        <v/>
      </c>
      <c r="K2593" s="1" t="str">
        <f ca="1">IF(J2593="Linea_para_MAIL_creada_por_LuXML",IF(ISERROR(MATCH(INDIRECT(ADDRESS(ROW()-G2593,7)),D:D,0)),J2593,INDIRECT(ADDRESS(MATCH(INDIRECT(ADDRESS(ROW()-G2593,7)),D:D,0),1))),J2593)</f>
        <v/>
      </c>
      <c r="L2593" s="7">
        <f t="shared" ca="1" si="459"/>
        <v>0</v>
      </c>
      <c r="M2593" s="7" t="str">
        <f t="shared" ca="1" si="460"/>
        <v/>
      </c>
      <c r="N2593" s="7">
        <f t="shared" ca="1" si="461"/>
        <v>0</v>
      </c>
      <c r="O2593" s="9" t="str">
        <f ca="1">IF(N2593&gt;-1,INDIRECT(ADDRESS(ROW(),13)),IF(N2593&lt;N2592,CONCATENATE("&lt;page-count count=",CHAR(34),1+LARGE(N:N,1)-LARGE(N:N,2),CHAR(34),"/&gt;"),INDIRECT(ADDRESS(ROW()-1,13))))</f>
        <v/>
      </c>
      <c r="P2593" s="1">
        <f>IF(ROW()&lt;$S$4+2,IF('XML a procesar'!A2592="",P2592,IF(MID('XML a procesar'!A2592,1,1)="&lt;",P2592,P2592+1)),P2592)</f>
        <v>1</v>
      </c>
    </row>
    <row r="2594" spans="1:16" x14ac:dyDescent="0.25">
      <c r="A2594" s="1" t="str">
        <f>IF('XML a procesar'!A2593&gt;0,'XML a procesar'!A2593,"")</f>
        <v/>
      </c>
      <c r="B2594" s="7">
        <f t="shared" si="451"/>
        <v>0</v>
      </c>
      <c r="C2594" s="1">
        <f t="shared" si="452"/>
        <v>0</v>
      </c>
      <c r="D2594" s="1">
        <f t="shared" si="453"/>
        <v>0</v>
      </c>
      <c r="E2594" s="1">
        <f t="shared" si="454"/>
        <v>0</v>
      </c>
      <c r="F2594" s="1" t="str">
        <f t="shared" ca="1" si="455"/>
        <v/>
      </c>
      <c r="G2594" s="1">
        <f t="shared" ca="1" si="456"/>
        <v>0</v>
      </c>
      <c r="H2594" s="1">
        <f ca="1">IF(AND(G2593&gt;0,G2594&gt;G2593,NOT(ISERROR(MATCH(G2593,D:D,0)))),H2593+1,H2593)</f>
        <v>0</v>
      </c>
      <c r="I2594" s="1">
        <f t="shared" ca="1" si="457"/>
        <v>0</v>
      </c>
      <c r="J2594" s="7" t="str">
        <f t="shared" ca="1" si="458"/>
        <v/>
      </c>
      <c r="K2594" s="1" t="str">
        <f ca="1">IF(J2594="Linea_para_MAIL_creada_por_LuXML",IF(ISERROR(MATCH(INDIRECT(ADDRESS(ROW()-G2594,7)),D:D,0)),J2594,INDIRECT(ADDRESS(MATCH(INDIRECT(ADDRESS(ROW()-G2594,7)),D:D,0),1))),J2594)</f>
        <v/>
      </c>
      <c r="L2594" s="7">
        <f t="shared" ca="1" si="459"/>
        <v>0</v>
      </c>
      <c r="M2594" s="7" t="str">
        <f t="shared" ca="1" si="460"/>
        <v/>
      </c>
      <c r="N2594" s="7">
        <f t="shared" ca="1" si="461"/>
        <v>0</v>
      </c>
      <c r="O2594" s="9" t="str">
        <f ca="1">IF(N2594&gt;-1,INDIRECT(ADDRESS(ROW(),13)),IF(N2594&lt;N2593,CONCATENATE("&lt;page-count count=",CHAR(34),1+LARGE(N:N,1)-LARGE(N:N,2),CHAR(34),"/&gt;"),INDIRECT(ADDRESS(ROW()-1,13))))</f>
        <v/>
      </c>
      <c r="P2594" s="1">
        <f>IF(ROW()&lt;$S$4+2,IF('XML a procesar'!A2593="",P2593,IF(MID('XML a procesar'!A2593,1,1)="&lt;",P2593,P2593+1)),P2593)</f>
        <v>1</v>
      </c>
    </row>
    <row r="2595" spans="1:16" x14ac:dyDescent="0.25">
      <c r="A2595" s="1" t="str">
        <f>IF('XML a procesar'!A2594&gt;0,'XML a procesar'!A2594,"")</f>
        <v/>
      </c>
      <c r="B2595" s="7">
        <f t="shared" si="451"/>
        <v>0</v>
      </c>
      <c r="C2595" s="1">
        <f t="shared" si="452"/>
        <v>0</v>
      </c>
      <c r="D2595" s="1">
        <f t="shared" si="453"/>
        <v>0</v>
      </c>
      <c r="E2595" s="1">
        <f t="shared" si="454"/>
        <v>0</v>
      </c>
      <c r="F2595" s="1" t="str">
        <f t="shared" ca="1" si="455"/>
        <v/>
      </c>
      <c r="G2595" s="1">
        <f t="shared" ca="1" si="456"/>
        <v>0</v>
      </c>
      <c r="H2595" s="1">
        <f ca="1">IF(AND(G2594&gt;0,G2595&gt;G2594,NOT(ISERROR(MATCH(G2594,D:D,0)))),H2594+1,H2594)</f>
        <v>0</v>
      </c>
      <c r="I2595" s="1">
        <f t="shared" ca="1" si="457"/>
        <v>0</v>
      </c>
      <c r="J2595" s="7" t="str">
        <f t="shared" ca="1" si="458"/>
        <v/>
      </c>
      <c r="K2595" s="1" t="str">
        <f ca="1">IF(J2595="Linea_para_MAIL_creada_por_LuXML",IF(ISERROR(MATCH(INDIRECT(ADDRESS(ROW()-G2595,7)),D:D,0)),J2595,INDIRECT(ADDRESS(MATCH(INDIRECT(ADDRESS(ROW()-G2595,7)),D:D,0),1))),J2595)</f>
        <v/>
      </c>
      <c r="L2595" s="7">
        <f t="shared" ca="1" si="459"/>
        <v>0</v>
      </c>
      <c r="M2595" s="7" t="str">
        <f t="shared" ca="1" si="460"/>
        <v/>
      </c>
      <c r="N2595" s="7">
        <f t="shared" ca="1" si="461"/>
        <v>0</v>
      </c>
      <c r="O2595" s="9" t="str">
        <f ca="1">IF(N2595&gt;-1,INDIRECT(ADDRESS(ROW(),13)),IF(N2595&lt;N2594,CONCATENATE("&lt;page-count count=",CHAR(34),1+LARGE(N:N,1)-LARGE(N:N,2),CHAR(34),"/&gt;"),INDIRECT(ADDRESS(ROW()-1,13))))</f>
        <v/>
      </c>
      <c r="P2595" s="1">
        <f>IF(ROW()&lt;$S$4+2,IF('XML a procesar'!A2594="",P2594,IF(MID('XML a procesar'!A2594,1,1)="&lt;",P2594,P2594+1)),P2594)</f>
        <v>1</v>
      </c>
    </row>
    <row r="2596" spans="1:16" x14ac:dyDescent="0.25">
      <c r="A2596" s="1" t="str">
        <f>IF('XML a procesar'!A2595&gt;0,'XML a procesar'!A2595,"")</f>
        <v/>
      </c>
      <c r="B2596" s="7">
        <f t="shared" si="451"/>
        <v>0</v>
      </c>
      <c r="C2596" s="1">
        <f t="shared" si="452"/>
        <v>0</v>
      </c>
      <c r="D2596" s="1">
        <f t="shared" si="453"/>
        <v>0</v>
      </c>
      <c r="E2596" s="1">
        <f t="shared" si="454"/>
        <v>0</v>
      </c>
      <c r="F2596" s="1" t="str">
        <f t="shared" ca="1" si="455"/>
        <v/>
      </c>
      <c r="G2596" s="1">
        <f t="shared" ca="1" si="456"/>
        <v>0</v>
      </c>
      <c r="H2596" s="1">
        <f ca="1">IF(AND(G2595&gt;0,G2596&gt;G2595,NOT(ISERROR(MATCH(G2595,D:D,0)))),H2595+1,H2595)</f>
        <v>0</v>
      </c>
      <c r="I2596" s="1">
        <f t="shared" ca="1" si="457"/>
        <v>0</v>
      </c>
      <c r="J2596" s="7" t="str">
        <f t="shared" ca="1" si="458"/>
        <v/>
      </c>
      <c r="K2596" s="1" t="str">
        <f ca="1">IF(J2596="Linea_para_MAIL_creada_por_LuXML",IF(ISERROR(MATCH(INDIRECT(ADDRESS(ROW()-G2596,7)),D:D,0)),J2596,INDIRECT(ADDRESS(MATCH(INDIRECT(ADDRESS(ROW()-G2596,7)),D:D,0),1))),J2596)</f>
        <v/>
      </c>
      <c r="L2596" s="7">
        <f t="shared" ca="1" si="459"/>
        <v>0</v>
      </c>
      <c r="M2596" s="7" t="str">
        <f t="shared" ca="1" si="460"/>
        <v/>
      </c>
      <c r="N2596" s="7">
        <f t="shared" ca="1" si="461"/>
        <v>0</v>
      </c>
      <c r="O2596" s="9" t="str">
        <f ca="1">IF(N2596&gt;-1,INDIRECT(ADDRESS(ROW(),13)),IF(N2596&lt;N2595,CONCATENATE("&lt;page-count count=",CHAR(34),1+LARGE(N:N,1)-LARGE(N:N,2),CHAR(34),"/&gt;"),INDIRECT(ADDRESS(ROW()-1,13))))</f>
        <v/>
      </c>
      <c r="P2596" s="1">
        <f>IF(ROW()&lt;$S$4+2,IF('XML a procesar'!A2595="",P2595,IF(MID('XML a procesar'!A2595,1,1)="&lt;",P2595,P2595+1)),P2595)</f>
        <v>1</v>
      </c>
    </row>
    <row r="2597" spans="1:16" x14ac:dyDescent="0.25">
      <c r="A2597" s="1" t="str">
        <f>IF('XML a procesar'!A2596&gt;0,'XML a procesar'!A2596,"")</f>
        <v/>
      </c>
      <c r="B2597" s="7">
        <f t="shared" si="451"/>
        <v>0</v>
      </c>
      <c r="C2597" s="1">
        <f t="shared" si="452"/>
        <v>0</v>
      </c>
      <c r="D2597" s="1">
        <f t="shared" si="453"/>
        <v>0</v>
      </c>
      <c r="E2597" s="1">
        <f t="shared" si="454"/>
        <v>0</v>
      </c>
      <c r="F2597" s="1" t="str">
        <f t="shared" ca="1" si="455"/>
        <v/>
      </c>
      <c r="G2597" s="1">
        <f t="shared" ca="1" si="456"/>
        <v>0</v>
      </c>
      <c r="H2597" s="1">
        <f ca="1">IF(AND(G2596&gt;0,G2597&gt;G2596,NOT(ISERROR(MATCH(G2596,D:D,0)))),H2596+1,H2596)</f>
        <v>0</v>
      </c>
      <c r="I2597" s="1">
        <f t="shared" ca="1" si="457"/>
        <v>0</v>
      </c>
      <c r="J2597" s="7" t="str">
        <f t="shared" ca="1" si="458"/>
        <v/>
      </c>
      <c r="K2597" s="1" t="str">
        <f ca="1">IF(J2597="Linea_para_MAIL_creada_por_LuXML",IF(ISERROR(MATCH(INDIRECT(ADDRESS(ROW()-G2597,7)),D:D,0)),J2597,INDIRECT(ADDRESS(MATCH(INDIRECT(ADDRESS(ROW()-G2597,7)),D:D,0),1))),J2597)</f>
        <v/>
      </c>
      <c r="L2597" s="7">
        <f t="shared" ca="1" si="459"/>
        <v>0</v>
      </c>
      <c r="M2597" s="7" t="str">
        <f t="shared" ca="1" si="460"/>
        <v/>
      </c>
      <c r="N2597" s="7">
        <f t="shared" ca="1" si="461"/>
        <v>0</v>
      </c>
      <c r="O2597" s="9" t="str">
        <f ca="1">IF(N2597&gt;-1,INDIRECT(ADDRESS(ROW(),13)),IF(N2597&lt;N2596,CONCATENATE("&lt;page-count count=",CHAR(34),1+LARGE(N:N,1)-LARGE(N:N,2),CHAR(34),"/&gt;"),INDIRECT(ADDRESS(ROW()-1,13))))</f>
        <v/>
      </c>
      <c r="P2597" s="1">
        <f>IF(ROW()&lt;$S$4+2,IF('XML a procesar'!A2596="",P2596,IF(MID('XML a procesar'!A2596,1,1)="&lt;",P2596,P2596+1)),P2596)</f>
        <v>1</v>
      </c>
    </row>
    <row r="2598" spans="1:16" x14ac:dyDescent="0.25">
      <c r="A2598" s="1" t="str">
        <f>IF('XML a procesar'!A2597&gt;0,'XML a procesar'!A2597,"")</f>
        <v/>
      </c>
      <c r="B2598" s="7">
        <f t="shared" si="451"/>
        <v>0</v>
      </c>
      <c r="C2598" s="1">
        <f t="shared" si="452"/>
        <v>0</v>
      </c>
      <c r="D2598" s="1">
        <f t="shared" si="453"/>
        <v>0</v>
      </c>
      <c r="E2598" s="1">
        <f t="shared" si="454"/>
        <v>0</v>
      </c>
      <c r="F2598" s="1" t="str">
        <f t="shared" ca="1" si="455"/>
        <v/>
      </c>
      <c r="G2598" s="1">
        <f t="shared" ca="1" si="456"/>
        <v>0</v>
      </c>
      <c r="H2598" s="1">
        <f ca="1">IF(AND(G2597&gt;0,G2598&gt;G2597,NOT(ISERROR(MATCH(G2597,D:D,0)))),H2597+1,H2597)</f>
        <v>0</v>
      </c>
      <c r="I2598" s="1">
        <f t="shared" ca="1" si="457"/>
        <v>0</v>
      </c>
      <c r="J2598" s="7" t="str">
        <f t="shared" ca="1" si="458"/>
        <v/>
      </c>
      <c r="K2598" s="1" t="str">
        <f ca="1">IF(J2598="Linea_para_MAIL_creada_por_LuXML",IF(ISERROR(MATCH(INDIRECT(ADDRESS(ROW()-G2598,7)),D:D,0)),J2598,INDIRECT(ADDRESS(MATCH(INDIRECT(ADDRESS(ROW()-G2598,7)),D:D,0),1))),J2598)</f>
        <v/>
      </c>
      <c r="L2598" s="7">
        <f t="shared" ca="1" si="459"/>
        <v>0</v>
      </c>
      <c r="M2598" s="7" t="str">
        <f t="shared" ca="1" si="460"/>
        <v/>
      </c>
      <c r="N2598" s="7">
        <f t="shared" ca="1" si="461"/>
        <v>0</v>
      </c>
      <c r="O2598" s="9" t="str">
        <f ca="1">IF(N2598&gt;-1,INDIRECT(ADDRESS(ROW(),13)),IF(N2598&lt;N2597,CONCATENATE("&lt;page-count count=",CHAR(34),1+LARGE(N:N,1)-LARGE(N:N,2),CHAR(34),"/&gt;"),INDIRECT(ADDRESS(ROW()-1,13))))</f>
        <v/>
      </c>
      <c r="P2598" s="1">
        <f>IF(ROW()&lt;$S$4+2,IF('XML a procesar'!A2597="",P2597,IF(MID('XML a procesar'!A2597,1,1)="&lt;",P2597,P2597+1)),P2597)</f>
        <v>1</v>
      </c>
    </row>
    <row r="2599" spans="1:16" x14ac:dyDescent="0.25">
      <c r="A2599" s="1" t="str">
        <f>IF('XML a procesar'!A2598&gt;0,'XML a procesar'!A2598,"")</f>
        <v/>
      </c>
      <c r="B2599" s="7">
        <f t="shared" si="451"/>
        <v>0</v>
      </c>
      <c r="C2599" s="1">
        <f t="shared" si="452"/>
        <v>0</v>
      </c>
      <c r="D2599" s="1">
        <f t="shared" si="453"/>
        <v>0</v>
      </c>
      <c r="E2599" s="1">
        <f t="shared" si="454"/>
        <v>0</v>
      </c>
      <c r="F2599" s="1" t="str">
        <f t="shared" ca="1" si="455"/>
        <v/>
      </c>
      <c r="G2599" s="1">
        <f t="shared" ca="1" si="456"/>
        <v>0</v>
      </c>
      <c r="H2599" s="1">
        <f ca="1">IF(AND(G2598&gt;0,G2599&gt;G2598,NOT(ISERROR(MATCH(G2598,D:D,0)))),H2598+1,H2598)</f>
        <v>0</v>
      </c>
      <c r="I2599" s="1">
        <f t="shared" ca="1" si="457"/>
        <v>0</v>
      </c>
      <c r="J2599" s="7" t="str">
        <f t="shared" ca="1" si="458"/>
        <v/>
      </c>
      <c r="K2599" s="1" t="str">
        <f ca="1">IF(J2599="Linea_para_MAIL_creada_por_LuXML",IF(ISERROR(MATCH(INDIRECT(ADDRESS(ROW()-G2599,7)),D:D,0)),J2599,INDIRECT(ADDRESS(MATCH(INDIRECT(ADDRESS(ROW()-G2599,7)),D:D,0),1))),J2599)</f>
        <v/>
      </c>
      <c r="L2599" s="7">
        <f t="shared" ca="1" si="459"/>
        <v>0</v>
      </c>
      <c r="M2599" s="7" t="str">
        <f t="shared" ca="1" si="460"/>
        <v/>
      </c>
      <c r="N2599" s="7">
        <f t="shared" ca="1" si="461"/>
        <v>0</v>
      </c>
      <c r="O2599" s="9" t="str">
        <f ca="1">IF(N2599&gt;-1,INDIRECT(ADDRESS(ROW(),13)),IF(N2599&lt;N2598,CONCATENATE("&lt;page-count count=",CHAR(34),1+LARGE(N:N,1)-LARGE(N:N,2),CHAR(34),"/&gt;"),INDIRECT(ADDRESS(ROW()-1,13))))</f>
        <v/>
      </c>
      <c r="P2599" s="1">
        <f>IF(ROW()&lt;$S$4+2,IF('XML a procesar'!A2598="",P2598,IF(MID('XML a procesar'!A2598,1,1)="&lt;",P2598,P2598+1)),P2598)</f>
        <v>1</v>
      </c>
    </row>
    <row r="2600" spans="1:16" x14ac:dyDescent="0.25">
      <c r="A2600" s="1" t="str">
        <f>IF('XML a procesar'!A2599&gt;0,'XML a procesar'!A2599,"")</f>
        <v/>
      </c>
      <c r="B2600" s="7">
        <f t="shared" si="451"/>
        <v>0</v>
      </c>
      <c r="C2600" s="1">
        <f t="shared" si="452"/>
        <v>0</v>
      </c>
      <c r="D2600" s="1">
        <f t="shared" si="453"/>
        <v>0</v>
      </c>
      <c r="E2600" s="1">
        <f t="shared" si="454"/>
        <v>0</v>
      </c>
      <c r="F2600" s="1" t="str">
        <f t="shared" ca="1" si="455"/>
        <v/>
      </c>
      <c r="G2600" s="1">
        <f t="shared" ca="1" si="456"/>
        <v>0</v>
      </c>
      <c r="H2600" s="1">
        <f ca="1">IF(AND(G2599&gt;0,G2600&gt;G2599,NOT(ISERROR(MATCH(G2599,D:D,0)))),H2599+1,H2599)</f>
        <v>0</v>
      </c>
      <c r="I2600" s="1">
        <f t="shared" ca="1" si="457"/>
        <v>0</v>
      </c>
      <c r="J2600" s="7" t="str">
        <f t="shared" ca="1" si="458"/>
        <v/>
      </c>
      <c r="K2600" s="1" t="str">
        <f ca="1">IF(J2600="Linea_para_MAIL_creada_por_LuXML",IF(ISERROR(MATCH(INDIRECT(ADDRESS(ROW()-G2600,7)),D:D,0)),J2600,INDIRECT(ADDRESS(MATCH(INDIRECT(ADDRESS(ROW()-G2600,7)),D:D,0),1))),J2600)</f>
        <v/>
      </c>
      <c r="L2600" s="7">
        <f t="shared" ca="1" si="459"/>
        <v>0</v>
      </c>
      <c r="M2600" s="7" t="str">
        <f t="shared" ca="1" si="460"/>
        <v/>
      </c>
      <c r="N2600" s="7">
        <f t="shared" ca="1" si="461"/>
        <v>0</v>
      </c>
      <c r="O2600" s="9" t="str">
        <f ca="1">IF(N2600&gt;-1,INDIRECT(ADDRESS(ROW(),13)),IF(N2600&lt;N2599,CONCATENATE("&lt;page-count count=",CHAR(34),1+LARGE(N:N,1)-LARGE(N:N,2),CHAR(34),"/&gt;"),INDIRECT(ADDRESS(ROW()-1,13))))</f>
        <v/>
      </c>
      <c r="P2600" s="1">
        <f>IF(ROW()&lt;$S$4+2,IF('XML a procesar'!A2599="",P2599,IF(MID('XML a procesar'!A2599,1,1)="&lt;",P2599,P2599+1)),P2599)</f>
        <v>1</v>
      </c>
    </row>
    <row r="2601" spans="1:16" x14ac:dyDescent="0.25">
      <c r="A2601" s="1" t="str">
        <f>IF('XML a procesar'!A2600&gt;0,'XML a procesar'!A2600,"")</f>
        <v/>
      </c>
      <c r="B2601" s="7">
        <f t="shared" si="451"/>
        <v>0</v>
      </c>
      <c r="C2601" s="1">
        <f t="shared" si="452"/>
        <v>0</v>
      </c>
      <c r="D2601" s="1">
        <f t="shared" si="453"/>
        <v>0</v>
      </c>
      <c r="E2601" s="1">
        <f t="shared" si="454"/>
        <v>0</v>
      </c>
      <c r="F2601" s="1" t="str">
        <f t="shared" ca="1" si="455"/>
        <v/>
      </c>
      <c r="G2601" s="1">
        <f t="shared" ca="1" si="456"/>
        <v>0</v>
      </c>
      <c r="H2601" s="1">
        <f ca="1">IF(AND(G2600&gt;0,G2601&gt;G2600,NOT(ISERROR(MATCH(G2600,D:D,0)))),H2600+1,H2600)</f>
        <v>0</v>
      </c>
      <c r="I2601" s="1">
        <f t="shared" ca="1" si="457"/>
        <v>0</v>
      </c>
      <c r="J2601" s="7" t="str">
        <f t="shared" ca="1" si="458"/>
        <v/>
      </c>
      <c r="K2601" s="1" t="str">
        <f ca="1">IF(J2601="Linea_para_MAIL_creada_por_LuXML",IF(ISERROR(MATCH(INDIRECT(ADDRESS(ROW()-G2601,7)),D:D,0)),J2601,INDIRECT(ADDRESS(MATCH(INDIRECT(ADDRESS(ROW()-G2601,7)),D:D,0),1))),J2601)</f>
        <v/>
      </c>
      <c r="L2601" s="7">
        <f t="shared" ca="1" si="459"/>
        <v>0</v>
      </c>
      <c r="M2601" s="7" t="str">
        <f t="shared" ca="1" si="460"/>
        <v/>
      </c>
      <c r="N2601" s="7">
        <f t="shared" ca="1" si="461"/>
        <v>0</v>
      </c>
      <c r="O2601" s="9" t="str">
        <f ca="1">IF(N2601&gt;-1,INDIRECT(ADDRESS(ROW(),13)),IF(N2601&lt;N2600,CONCATENATE("&lt;page-count count=",CHAR(34),1+LARGE(N:N,1)-LARGE(N:N,2),CHAR(34),"/&gt;"),INDIRECT(ADDRESS(ROW()-1,13))))</f>
        <v/>
      </c>
      <c r="P2601" s="1">
        <f>IF(ROW()&lt;$S$4+2,IF('XML a procesar'!A2600="",P2600,IF(MID('XML a procesar'!A2600,1,1)="&lt;",P2600,P2600+1)),P2600)</f>
        <v>1</v>
      </c>
    </row>
    <row r="2602" spans="1:16" x14ac:dyDescent="0.25">
      <c r="A2602" s="1" t="str">
        <f>IF('XML a procesar'!A2601&gt;0,'XML a procesar'!A2601,"")</f>
        <v/>
      </c>
      <c r="B2602" s="7">
        <f t="shared" si="451"/>
        <v>0</v>
      </c>
      <c r="C2602" s="1">
        <f t="shared" si="452"/>
        <v>0</v>
      </c>
      <c r="D2602" s="1">
        <f t="shared" si="453"/>
        <v>0</v>
      </c>
      <c r="E2602" s="1">
        <f t="shared" si="454"/>
        <v>0</v>
      </c>
      <c r="F2602" s="1" t="str">
        <f t="shared" ca="1" si="455"/>
        <v/>
      </c>
      <c r="G2602" s="1">
        <f t="shared" ca="1" si="456"/>
        <v>0</v>
      </c>
      <c r="H2602" s="1">
        <f ca="1">IF(AND(G2601&gt;0,G2602&gt;G2601,NOT(ISERROR(MATCH(G2601,D:D,0)))),H2601+1,H2601)</f>
        <v>0</v>
      </c>
      <c r="I2602" s="1">
        <f t="shared" ca="1" si="457"/>
        <v>0</v>
      </c>
      <c r="J2602" s="7" t="str">
        <f t="shared" ca="1" si="458"/>
        <v/>
      </c>
      <c r="K2602" s="1" t="str">
        <f ca="1">IF(J2602="Linea_para_MAIL_creada_por_LuXML",IF(ISERROR(MATCH(INDIRECT(ADDRESS(ROW()-G2602,7)),D:D,0)),J2602,INDIRECT(ADDRESS(MATCH(INDIRECT(ADDRESS(ROW()-G2602,7)),D:D,0),1))),J2602)</f>
        <v/>
      </c>
      <c r="L2602" s="7">
        <f t="shared" ca="1" si="459"/>
        <v>0</v>
      </c>
      <c r="M2602" s="7" t="str">
        <f t="shared" ca="1" si="460"/>
        <v/>
      </c>
      <c r="N2602" s="7">
        <f t="shared" ca="1" si="461"/>
        <v>0</v>
      </c>
      <c r="O2602" s="9" t="str">
        <f ca="1">IF(N2602&gt;-1,INDIRECT(ADDRESS(ROW(),13)),IF(N2602&lt;N2601,CONCATENATE("&lt;page-count count=",CHAR(34),1+LARGE(N:N,1)-LARGE(N:N,2),CHAR(34),"/&gt;"),INDIRECT(ADDRESS(ROW()-1,13))))</f>
        <v/>
      </c>
      <c r="P2602" s="1">
        <f>IF(ROW()&lt;$S$4+2,IF('XML a procesar'!A2601="",P2601,IF(MID('XML a procesar'!A2601,1,1)="&lt;",P2601,P2601+1)),P2601)</f>
        <v>1</v>
      </c>
    </row>
    <row r="2603" spans="1:16" x14ac:dyDescent="0.25">
      <c r="A2603" s="1" t="str">
        <f>IF('XML a procesar'!A2602&gt;0,'XML a procesar'!A2602,"")</f>
        <v/>
      </c>
      <c r="B2603" s="7">
        <f t="shared" si="451"/>
        <v>0</v>
      </c>
      <c r="C2603" s="1">
        <f t="shared" si="452"/>
        <v>0</v>
      </c>
      <c r="D2603" s="1">
        <f t="shared" si="453"/>
        <v>0</v>
      </c>
      <c r="E2603" s="1">
        <f t="shared" si="454"/>
        <v>0</v>
      </c>
      <c r="F2603" s="1" t="str">
        <f t="shared" ca="1" si="455"/>
        <v/>
      </c>
      <c r="G2603" s="1">
        <f t="shared" ca="1" si="456"/>
        <v>0</v>
      </c>
      <c r="H2603" s="1">
        <f ca="1">IF(AND(G2602&gt;0,G2603&gt;G2602,NOT(ISERROR(MATCH(G2602,D:D,0)))),H2602+1,H2602)</f>
        <v>0</v>
      </c>
      <c r="I2603" s="1">
        <f t="shared" ca="1" si="457"/>
        <v>0</v>
      </c>
      <c r="J2603" s="7" t="str">
        <f t="shared" ca="1" si="458"/>
        <v/>
      </c>
      <c r="K2603" s="1" t="str">
        <f ca="1">IF(J2603="Linea_para_MAIL_creada_por_LuXML",IF(ISERROR(MATCH(INDIRECT(ADDRESS(ROW()-G2603,7)),D:D,0)),J2603,INDIRECT(ADDRESS(MATCH(INDIRECT(ADDRESS(ROW()-G2603,7)),D:D,0),1))),J2603)</f>
        <v/>
      </c>
      <c r="L2603" s="7">
        <f t="shared" ca="1" si="459"/>
        <v>0</v>
      </c>
      <c r="M2603" s="7" t="str">
        <f t="shared" ca="1" si="460"/>
        <v/>
      </c>
      <c r="N2603" s="7">
        <f t="shared" ca="1" si="461"/>
        <v>0</v>
      </c>
      <c r="O2603" s="9" t="str">
        <f ca="1">IF(N2603&gt;-1,INDIRECT(ADDRESS(ROW(),13)),IF(N2603&lt;N2602,CONCATENATE("&lt;page-count count=",CHAR(34),1+LARGE(N:N,1)-LARGE(N:N,2),CHAR(34),"/&gt;"),INDIRECT(ADDRESS(ROW()-1,13))))</f>
        <v/>
      </c>
      <c r="P2603" s="1">
        <f>IF(ROW()&lt;$S$4+2,IF('XML a procesar'!A2602="",P2602,IF(MID('XML a procesar'!A2602,1,1)="&lt;",P2602,P2602+1)),P2602)</f>
        <v>1</v>
      </c>
    </row>
    <row r="2604" spans="1:16" x14ac:dyDescent="0.25">
      <c r="A2604" s="1" t="str">
        <f>IF('XML a procesar'!A2603&gt;0,'XML a procesar'!A2603,"")</f>
        <v/>
      </c>
      <c r="B2604" s="7">
        <f t="shared" si="451"/>
        <v>0</v>
      </c>
      <c r="C2604" s="1">
        <f t="shared" si="452"/>
        <v>0</v>
      </c>
      <c r="D2604" s="1">
        <f t="shared" si="453"/>
        <v>0</v>
      </c>
      <c r="E2604" s="1">
        <f t="shared" si="454"/>
        <v>0</v>
      </c>
      <c r="F2604" s="1" t="str">
        <f t="shared" ca="1" si="455"/>
        <v/>
      </c>
      <c r="G2604" s="1">
        <f t="shared" ca="1" si="456"/>
        <v>0</v>
      </c>
      <c r="H2604" s="1">
        <f ca="1">IF(AND(G2603&gt;0,G2604&gt;G2603,NOT(ISERROR(MATCH(G2603,D:D,0)))),H2603+1,H2603)</f>
        <v>0</v>
      </c>
      <c r="I2604" s="1">
        <f t="shared" ca="1" si="457"/>
        <v>0</v>
      </c>
      <c r="J2604" s="7" t="str">
        <f t="shared" ca="1" si="458"/>
        <v/>
      </c>
      <c r="K2604" s="1" t="str">
        <f ca="1">IF(J2604="Linea_para_MAIL_creada_por_LuXML",IF(ISERROR(MATCH(INDIRECT(ADDRESS(ROW()-G2604,7)),D:D,0)),J2604,INDIRECT(ADDRESS(MATCH(INDIRECT(ADDRESS(ROW()-G2604,7)),D:D,0),1))),J2604)</f>
        <v/>
      </c>
      <c r="L2604" s="7">
        <f t="shared" ca="1" si="459"/>
        <v>0</v>
      </c>
      <c r="M2604" s="7" t="str">
        <f t="shared" ca="1" si="460"/>
        <v/>
      </c>
      <c r="N2604" s="7">
        <f t="shared" ca="1" si="461"/>
        <v>0</v>
      </c>
      <c r="O2604" s="9" t="str">
        <f ca="1">IF(N2604&gt;-1,INDIRECT(ADDRESS(ROW(),13)),IF(N2604&lt;N2603,CONCATENATE("&lt;page-count count=",CHAR(34),1+LARGE(N:N,1)-LARGE(N:N,2),CHAR(34),"/&gt;"),INDIRECT(ADDRESS(ROW()-1,13))))</f>
        <v/>
      </c>
      <c r="P2604" s="1">
        <f>IF(ROW()&lt;$S$4+2,IF('XML a procesar'!A2603="",P2603,IF(MID('XML a procesar'!A2603,1,1)="&lt;",P2603,P2603+1)),P2603)</f>
        <v>1</v>
      </c>
    </row>
    <row r="2605" spans="1:16" x14ac:dyDescent="0.25">
      <c r="A2605" s="1" t="str">
        <f>IF('XML a procesar'!A2604&gt;0,'XML a procesar'!A2604,"")</f>
        <v/>
      </c>
      <c r="B2605" s="7">
        <f t="shared" si="451"/>
        <v>0</v>
      </c>
      <c r="C2605" s="1">
        <f t="shared" si="452"/>
        <v>0</v>
      </c>
      <c r="D2605" s="1">
        <f t="shared" si="453"/>
        <v>0</v>
      </c>
      <c r="E2605" s="1">
        <f t="shared" si="454"/>
        <v>0</v>
      </c>
      <c r="F2605" s="1" t="str">
        <f t="shared" ca="1" si="455"/>
        <v/>
      </c>
      <c r="G2605" s="1">
        <f t="shared" ca="1" si="456"/>
        <v>0</v>
      </c>
      <c r="H2605" s="1">
        <f ca="1">IF(AND(G2604&gt;0,G2605&gt;G2604,NOT(ISERROR(MATCH(G2604,D:D,0)))),H2604+1,H2604)</f>
        <v>0</v>
      </c>
      <c r="I2605" s="1">
        <f t="shared" ca="1" si="457"/>
        <v>0</v>
      </c>
      <c r="J2605" s="7" t="str">
        <f t="shared" ca="1" si="458"/>
        <v/>
      </c>
      <c r="K2605" s="1" t="str">
        <f ca="1">IF(J2605="Linea_para_MAIL_creada_por_LuXML",IF(ISERROR(MATCH(INDIRECT(ADDRESS(ROW()-G2605,7)),D:D,0)),J2605,INDIRECT(ADDRESS(MATCH(INDIRECT(ADDRESS(ROW()-G2605,7)),D:D,0),1))),J2605)</f>
        <v/>
      </c>
      <c r="L2605" s="7">
        <f t="shared" ca="1" si="459"/>
        <v>0</v>
      </c>
      <c r="M2605" s="7" t="str">
        <f t="shared" ca="1" si="460"/>
        <v/>
      </c>
      <c r="N2605" s="7">
        <f t="shared" ca="1" si="461"/>
        <v>0</v>
      </c>
      <c r="O2605" s="9" t="str">
        <f ca="1">IF(N2605&gt;-1,INDIRECT(ADDRESS(ROW(),13)),IF(N2605&lt;N2604,CONCATENATE("&lt;page-count count=",CHAR(34),1+LARGE(N:N,1)-LARGE(N:N,2),CHAR(34),"/&gt;"),INDIRECT(ADDRESS(ROW()-1,13))))</f>
        <v/>
      </c>
      <c r="P2605" s="1">
        <f>IF(ROW()&lt;$S$4+2,IF('XML a procesar'!A2604="",P2604,IF(MID('XML a procesar'!A2604,1,1)="&lt;",P2604,P2604+1)),P2604)</f>
        <v>1</v>
      </c>
    </row>
    <row r="2606" spans="1:16" x14ac:dyDescent="0.25">
      <c r="A2606" s="1" t="str">
        <f>IF('XML a procesar'!A2605&gt;0,'XML a procesar'!A2605,"")</f>
        <v/>
      </c>
      <c r="B2606" s="7">
        <f t="shared" si="451"/>
        <v>0</v>
      </c>
      <c r="C2606" s="1">
        <f t="shared" si="452"/>
        <v>0</v>
      </c>
      <c r="D2606" s="1">
        <f t="shared" si="453"/>
        <v>0</v>
      </c>
      <c r="E2606" s="1">
        <f t="shared" si="454"/>
        <v>0</v>
      </c>
      <c r="F2606" s="1" t="str">
        <f t="shared" ca="1" si="455"/>
        <v/>
      </c>
      <c r="G2606" s="1">
        <f t="shared" ca="1" si="456"/>
        <v>0</v>
      </c>
      <c r="H2606" s="1">
        <f ca="1">IF(AND(G2605&gt;0,G2606&gt;G2605,NOT(ISERROR(MATCH(G2605,D:D,0)))),H2605+1,H2605)</f>
        <v>0</v>
      </c>
      <c r="I2606" s="1">
        <f t="shared" ca="1" si="457"/>
        <v>0</v>
      </c>
      <c r="J2606" s="7" t="str">
        <f t="shared" ca="1" si="458"/>
        <v/>
      </c>
      <c r="K2606" s="1" t="str">
        <f ca="1">IF(J2606="Linea_para_MAIL_creada_por_LuXML",IF(ISERROR(MATCH(INDIRECT(ADDRESS(ROW()-G2606,7)),D:D,0)),J2606,INDIRECT(ADDRESS(MATCH(INDIRECT(ADDRESS(ROW()-G2606,7)),D:D,0),1))),J2606)</f>
        <v/>
      </c>
      <c r="L2606" s="7">
        <f t="shared" ca="1" si="459"/>
        <v>0</v>
      </c>
      <c r="M2606" s="7" t="str">
        <f t="shared" ca="1" si="460"/>
        <v/>
      </c>
      <c r="N2606" s="7">
        <f t="shared" ca="1" si="461"/>
        <v>0</v>
      </c>
      <c r="O2606" s="9" t="str">
        <f ca="1">IF(N2606&gt;-1,INDIRECT(ADDRESS(ROW(),13)),IF(N2606&lt;N2605,CONCATENATE("&lt;page-count count=",CHAR(34),1+LARGE(N:N,1)-LARGE(N:N,2),CHAR(34),"/&gt;"),INDIRECT(ADDRESS(ROW()-1,13))))</f>
        <v/>
      </c>
      <c r="P2606" s="1">
        <f>IF(ROW()&lt;$S$4+2,IF('XML a procesar'!A2605="",P2605,IF(MID('XML a procesar'!A2605,1,1)="&lt;",P2605,P2605+1)),P2605)</f>
        <v>1</v>
      </c>
    </row>
    <row r="2607" spans="1:16" x14ac:dyDescent="0.25">
      <c r="A2607" s="1" t="str">
        <f>IF('XML a procesar'!A2606&gt;0,'XML a procesar'!A2606,"")</f>
        <v/>
      </c>
      <c r="B2607" s="7">
        <f t="shared" si="451"/>
        <v>0</v>
      </c>
      <c r="C2607" s="1">
        <f t="shared" si="452"/>
        <v>0</v>
      </c>
      <c r="D2607" s="1">
        <f t="shared" si="453"/>
        <v>0</v>
      </c>
      <c r="E2607" s="1">
        <f t="shared" si="454"/>
        <v>0</v>
      </c>
      <c r="F2607" s="1" t="str">
        <f t="shared" ca="1" si="455"/>
        <v/>
      </c>
      <c r="G2607" s="1">
        <f t="shared" ca="1" si="456"/>
        <v>0</v>
      </c>
      <c r="H2607" s="1">
        <f ca="1">IF(AND(G2606&gt;0,G2607&gt;G2606,NOT(ISERROR(MATCH(G2606,D:D,0)))),H2606+1,H2606)</f>
        <v>0</v>
      </c>
      <c r="I2607" s="1">
        <f t="shared" ca="1" si="457"/>
        <v>0</v>
      </c>
      <c r="J2607" s="7" t="str">
        <f t="shared" ca="1" si="458"/>
        <v/>
      </c>
      <c r="K2607" s="1" t="str">
        <f ca="1">IF(J2607="Linea_para_MAIL_creada_por_LuXML",IF(ISERROR(MATCH(INDIRECT(ADDRESS(ROW()-G2607,7)),D:D,0)),J2607,INDIRECT(ADDRESS(MATCH(INDIRECT(ADDRESS(ROW()-G2607,7)),D:D,0),1))),J2607)</f>
        <v/>
      </c>
      <c r="L2607" s="7">
        <f t="shared" ca="1" si="459"/>
        <v>0</v>
      </c>
      <c r="M2607" s="7" t="str">
        <f t="shared" ca="1" si="460"/>
        <v/>
      </c>
      <c r="N2607" s="7">
        <f t="shared" ca="1" si="461"/>
        <v>0</v>
      </c>
      <c r="O2607" s="9" t="str">
        <f ca="1">IF(N2607&gt;-1,INDIRECT(ADDRESS(ROW(),13)),IF(N2607&lt;N2606,CONCATENATE("&lt;page-count count=",CHAR(34),1+LARGE(N:N,1)-LARGE(N:N,2),CHAR(34),"/&gt;"),INDIRECT(ADDRESS(ROW()-1,13))))</f>
        <v/>
      </c>
      <c r="P2607" s="1">
        <f>IF(ROW()&lt;$S$4+2,IF('XML a procesar'!A2606="",P2606,IF(MID('XML a procesar'!A2606,1,1)="&lt;",P2606,P2606+1)),P2606)</f>
        <v>1</v>
      </c>
    </row>
    <row r="2608" spans="1:16" x14ac:dyDescent="0.25">
      <c r="A2608" s="1" t="str">
        <f>IF('XML a procesar'!A2607&gt;0,'XML a procesar'!A2607,"")</f>
        <v/>
      </c>
      <c r="B2608" s="7">
        <f t="shared" si="451"/>
        <v>0</v>
      </c>
      <c r="C2608" s="1">
        <f t="shared" si="452"/>
        <v>0</v>
      </c>
      <c r="D2608" s="1">
        <f t="shared" si="453"/>
        <v>0</v>
      </c>
      <c r="E2608" s="1">
        <f t="shared" si="454"/>
        <v>0</v>
      </c>
      <c r="F2608" s="1" t="str">
        <f t="shared" ca="1" si="455"/>
        <v/>
      </c>
      <c r="G2608" s="1">
        <f t="shared" ca="1" si="456"/>
        <v>0</v>
      </c>
      <c r="H2608" s="1">
        <f ca="1">IF(AND(G2607&gt;0,G2608&gt;G2607,NOT(ISERROR(MATCH(G2607,D:D,0)))),H2607+1,H2607)</f>
        <v>0</v>
      </c>
      <c r="I2608" s="1">
        <f t="shared" ca="1" si="457"/>
        <v>0</v>
      </c>
      <c r="J2608" s="7" t="str">
        <f t="shared" ca="1" si="458"/>
        <v/>
      </c>
      <c r="K2608" s="1" t="str">
        <f ca="1">IF(J2608="Linea_para_MAIL_creada_por_LuXML",IF(ISERROR(MATCH(INDIRECT(ADDRESS(ROW()-G2608,7)),D:D,0)),J2608,INDIRECT(ADDRESS(MATCH(INDIRECT(ADDRESS(ROW()-G2608,7)),D:D,0),1))),J2608)</f>
        <v/>
      </c>
      <c r="L2608" s="7">
        <f t="shared" ca="1" si="459"/>
        <v>0</v>
      </c>
      <c r="M2608" s="7" t="str">
        <f t="shared" ca="1" si="460"/>
        <v/>
      </c>
      <c r="N2608" s="7">
        <f t="shared" ca="1" si="461"/>
        <v>0</v>
      </c>
      <c r="O2608" s="9" t="str">
        <f ca="1">IF(N2608&gt;-1,INDIRECT(ADDRESS(ROW(),13)),IF(N2608&lt;N2607,CONCATENATE("&lt;page-count count=",CHAR(34),1+LARGE(N:N,1)-LARGE(N:N,2),CHAR(34),"/&gt;"),INDIRECT(ADDRESS(ROW()-1,13))))</f>
        <v/>
      </c>
      <c r="P2608" s="1">
        <f>IF(ROW()&lt;$S$4+2,IF('XML a procesar'!A2607="",P2607,IF(MID('XML a procesar'!A2607,1,1)="&lt;",P2607,P2607+1)),P2607)</f>
        <v>1</v>
      </c>
    </row>
    <row r="2609" spans="1:16" x14ac:dyDescent="0.25">
      <c r="A2609" s="1" t="str">
        <f>IF('XML a procesar'!A2608&gt;0,'XML a procesar'!A2608,"")</f>
        <v/>
      </c>
      <c r="B2609" s="7">
        <f t="shared" si="451"/>
        <v>0</v>
      </c>
      <c r="C2609" s="1">
        <f t="shared" si="452"/>
        <v>0</v>
      </c>
      <c r="D2609" s="1">
        <f t="shared" si="453"/>
        <v>0</v>
      </c>
      <c r="E2609" s="1">
        <f t="shared" si="454"/>
        <v>0</v>
      </c>
      <c r="F2609" s="1" t="str">
        <f t="shared" ca="1" si="455"/>
        <v/>
      </c>
      <c r="G2609" s="1">
        <f t="shared" ca="1" si="456"/>
        <v>0</v>
      </c>
      <c r="H2609" s="1">
        <f ca="1">IF(AND(G2608&gt;0,G2609&gt;G2608,NOT(ISERROR(MATCH(G2608,D:D,0)))),H2608+1,H2608)</f>
        <v>0</v>
      </c>
      <c r="I2609" s="1">
        <f t="shared" ca="1" si="457"/>
        <v>0</v>
      </c>
      <c r="J2609" s="7" t="str">
        <f t="shared" ca="1" si="458"/>
        <v/>
      </c>
      <c r="K2609" s="1" t="str">
        <f ca="1">IF(J2609="Linea_para_MAIL_creada_por_LuXML",IF(ISERROR(MATCH(INDIRECT(ADDRESS(ROW()-G2609,7)),D:D,0)),J2609,INDIRECT(ADDRESS(MATCH(INDIRECT(ADDRESS(ROW()-G2609,7)),D:D,0),1))),J2609)</f>
        <v/>
      </c>
      <c r="L2609" s="7">
        <f t="shared" ca="1" si="459"/>
        <v>0</v>
      </c>
      <c r="M2609" s="7" t="str">
        <f t="shared" ca="1" si="460"/>
        <v/>
      </c>
      <c r="N2609" s="7">
        <f t="shared" ca="1" si="461"/>
        <v>0</v>
      </c>
      <c r="O2609" s="9" t="str">
        <f ca="1">IF(N2609&gt;-1,INDIRECT(ADDRESS(ROW(),13)),IF(N2609&lt;N2608,CONCATENATE("&lt;page-count count=",CHAR(34),1+LARGE(N:N,1)-LARGE(N:N,2),CHAR(34),"/&gt;"),INDIRECT(ADDRESS(ROW()-1,13))))</f>
        <v/>
      </c>
      <c r="P2609" s="1">
        <f>IF(ROW()&lt;$S$4+2,IF('XML a procesar'!A2608="",P2608,IF(MID('XML a procesar'!A2608,1,1)="&lt;",P2608,P2608+1)),P2608)</f>
        <v>1</v>
      </c>
    </row>
    <row r="2610" spans="1:16" x14ac:dyDescent="0.25">
      <c r="A2610" s="1" t="str">
        <f>IF('XML a procesar'!A2609&gt;0,'XML a procesar'!A2609,"")</f>
        <v/>
      </c>
      <c r="B2610" s="7">
        <f t="shared" si="451"/>
        <v>0</v>
      </c>
      <c r="C2610" s="1">
        <f t="shared" si="452"/>
        <v>0</v>
      </c>
      <c r="D2610" s="1">
        <f t="shared" si="453"/>
        <v>0</v>
      </c>
      <c r="E2610" s="1">
        <f t="shared" si="454"/>
        <v>0</v>
      </c>
      <c r="F2610" s="1" t="str">
        <f t="shared" ca="1" si="455"/>
        <v/>
      </c>
      <c r="G2610" s="1">
        <f t="shared" ca="1" si="456"/>
        <v>0</v>
      </c>
      <c r="H2610" s="1">
        <f ca="1">IF(AND(G2609&gt;0,G2610&gt;G2609,NOT(ISERROR(MATCH(G2609,D:D,0)))),H2609+1,H2609)</f>
        <v>0</v>
      </c>
      <c r="I2610" s="1">
        <f t="shared" ca="1" si="457"/>
        <v>0</v>
      </c>
      <c r="J2610" s="7" t="str">
        <f t="shared" ca="1" si="458"/>
        <v/>
      </c>
      <c r="K2610" s="1" t="str">
        <f ca="1">IF(J2610="Linea_para_MAIL_creada_por_LuXML",IF(ISERROR(MATCH(INDIRECT(ADDRESS(ROW()-G2610,7)),D:D,0)),J2610,INDIRECT(ADDRESS(MATCH(INDIRECT(ADDRESS(ROW()-G2610,7)),D:D,0),1))),J2610)</f>
        <v/>
      </c>
      <c r="L2610" s="7">
        <f t="shared" ca="1" si="459"/>
        <v>0</v>
      </c>
      <c r="M2610" s="7" t="str">
        <f t="shared" ca="1" si="460"/>
        <v/>
      </c>
      <c r="N2610" s="7">
        <f t="shared" ca="1" si="461"/>
        <v>0</v>
      </c>
      <c r="O2610" s="9" t="str">
        <f ca="1">IF(N2610&gt;-1,INDIRECT(ADDRESS(ROW(),13)),IF(N2610&lt;N2609,CONCATENATE("&lt;page-count count=",CHAR(34),1+LARGE(N:N,1)-LARGE(N:N,2),CHAR(34),"/&gt;"),INDIRECT(ADDRESS(ROW()-1,13))))</f>
        <v/>
      </c>
      <c r="P2610" s="1">
        <f>IF(ROW()&lt;$S$4+2,IF('XML a procesar'!A2609="",P2609,IF(MID('XML a procesar'!A2609,1,1)="&lt;",P2609,P2609+1)),P2609)</f>
        <v>1</v>
      </c>
    </row>
    <row r="2611" spans="1:16" x14ac:dyDescent="0.25">
      <c r="A2611" s="1" t="str">
        <f>IF('XML a procesar'!A2610&gt;0,'XML a procesar'!A2610,"")</f>
        <v/>
      </c>
      <c r="B2611" s="7">
        <f t="shared" si="451"/>
        <v>0</v>
      </c>
      <c r="C2611" s="1">
        <f t="shared" si="452"/>
        <v>0</v>
      </c>
      <c r="D2611" s="1">
        <f t="shared" si="453"/>
        <v>0</v>
      </c>
      <c r="E2611" s="1">
        <f t="shared" si="454"/>
        <v>0</v>
      </c>
      <c r="F2611" s="1" t="str">
        <f t="shared" ca="1" si="455"/>
        <v/>
      </c>
      <c r="G2611" s="1">
        <f t="shared" ca="1" si="456"/>
        <v>0</v>
      </c>
      <c r="H2611" s="1">
        <f ca="1">IF(AND(G2610&gt;0,G2611&gt;G2610,NOT(ISERROR(MATCH(G2610,D:D,0)))),H2610+1,H2610)</f>
        <v>0</v>
      </c>
      <c r="I2611" s="1">
        <f t="shared" ca="1" si="457"/>
        <v>0</v>
      </c>
      <c r="J2611" s="7" t="str">
        <f t="shared" ca="1" si="458"/>
        <v/>
      </c>
      <c r="K2611" s="1" t="str">
        <f ca="1">IF(J2611="Linea_para_MAIL_creada_por_LuXML",IF(ISERROR(MATCH(INDIRECT(ADDRESS(ROW()-G2611,7)),D:D,0)),J2611,INDIRECT(ADDRESS(MATCH(INDIRECT(ADDRESS(ROW()-G2611,7)),D:D,0),1))),J2611)</f>
        <v/>
      </c>
      <c r="L2611" s="7">
        <f t="shared" ca="1" si="459"/>
        <v>0</v>
      </c>
      <c r="M2611" s="7" t="str">
        <f t="shared" ca="1" si="460"/>
        <v/>
      </c>
      <c r="N2611" s="7">
        <f t="shared" ca="1" si="461"/>
        <v>0</v>
      </c>
      <c r="O2611" s="9" t="str">
        <f ca="1">IF(N2611&gt;-1,INDIRECT(ADDRESS(ROW(),13)),IF(N2611&lt;N2610,CONCATENATE("&lt;page-count count=",CHAR(34),1+LARGE(N:N,1)-LARGE(N:N,2),CHAR(34),"/&gt;"),INDIRECT(ADDRESS(ROW()-1,13))))</f>
        <v/>
      </c>
      <c r="P2611" s="1">
        <f>IF(ROW()&lt;$S$4+2,IF('XML a procesar'!A2610="",P2610,IF(MID('XML a procesar'!A2610,1,1)="&lt;",P2610,P2610+1)),P2610)</f>
        <v>1</v>
      </c>
    </row>
    <row r="2612" spans="1:16" x14ac:dyDescent="0.25">
      <c r="A2612" s="1" t="str">
        <f>IF('XML a procesar'!A2611&gt;0,'XML a procesar'!A2611,"")</f>
        <v/>
      </c>
      <c r="B2612" s="7">
        <f t="shared" si="451"/>
        <v>0</v>
      </c>
      <c r="C2612" s="1">
        <f t="shared" si="452"/>
        <v>0</v>
      </c>
      <c r="D2612" s="1">
        <f t="shared" si="453"/>
        <v>0</v>
      </c>
      <c r="E2612" s="1">
        <f t="shared" si="454"/>
        <v>0</v>
      </c>
      <c r="F2612" s="1" t="str">
        <f t="shared" ca="1" si="455"/>
        <v/>
      </c>
      <c r="G2612" s="1">
        <f t="shared" ca="1" si="456"/>
        <v>0</v>
      </c>
      <c r="H2612" s="1">
        <f ca="1">IF(AND(G2611&gt;0,G2612&gt;G2611,NOT(ISERROR(MATCH(G2611,D:D,0)))),H2611+1,H2611)</f>
        <v>0</v>
      </c>
      <c r="I2612" s="1">
        <f t="shared" ca="1" si="457"/>
        <v>0</v>
      </c>
      <c r="J2612" s="7" t="str">
        <f t="shared" ca="1" si="458"/>
        <v/>
      </c>
      <c r="K2612" s="1" t="str">
        <f ca="1">IF(J2612="Linea_para_MAIL_creada_por_LuXML",IF(ISERROR(MATCH(INDIRECT(ADDRESS(ROW()-G2612,7)),D:D,0)),J2612,INDIRECT(ADDRESS(MATCH(INDIRECT(ADDRESS(ROW()-G2612,7)),D:D,0),1))),J2612)</f>
        <v/>
      </c>
      <c r="L2612" s="7">
        <f t="shared" ca="1" si="459"/>
        <v>0</v>
      </c>
      <c r="M2612" s="7" t="str">
        <f t="shared" ca="1" si="460"/>
        <v/>
      </c>
      <c r="N2612" s="7">
        <f t="shared" ca="1" si="461"/>
        <v>0</v>
      </c>
      <c r="O2612" s="9" t="str">
        <f ca="1">IF(N2612&gt;-1,INDIRECT(ADDRESS(ROW(),13)),IF(N2612&lt;N2611,CONCATENATE("&lt;page-count count=",CHAR(34),1+LARGE(N:N,1)-LARGE(N:N,2),CHAR(34),"/&gt;"),INDIRECT(ADDRESS(ROW()-1,13))))</f>
        <v/>
      </c>
      <c r="P2612" s="1">
        <f>IF(ROW()&lt;$S$4+2,IF('XML a procesar'!A2611="",P2611,IF(MID('XML a procesar'!A2611,1,1)="&lt;",P2611,P2611+1)),P2611)</f>
        <v>1</v>
      </c>
    </row>
    <row r="2613" spans="1:16" x14ac:dyDescent="0.25">
      <c r="A2613" s="1" t="str">
        <f>IF('XML a procesar'!A2612&gt;0,'XML a procesar'!A2612,"")</f>
        <v/>
      </c>
      <c r="B2613" s="7">
        <f t="shared" si="451"/>
        <v>0</v>
      </c>
      <c r="C2613" s="1">
        <f t="shared" si="452"/>
        <v>0</v>
      </c>
      <c r="D2613" s="1">
        <f t="shared" si="453"/>
        <v>0</v>
      </c>
      <c r="E2613" s="1">
        <f t="shared" si="454"/>
        <v>0</v>
      </c>
      <c r="F2613" s="1" t="str">
        <f t="shared" ca="1" si="455"/>
        <v/>
      </c>
      <c r="G2613" s="1">
        <f t="shared" ca="1" si="456"/>
        <v>0</v>
      </c>
      <c r="H2613" s="1">
        <f ca="1">IF(AND(G2612&gt;0,G2613&gt;G2612,NOT(ISERROR(MATCH(G2612,D:D,0)))),H2612+1,H2612)</f>
        <v>0</v>
      </c>
      <c r="I2613" s="1">
        <f t="shared" ca="1" si="457"/>
        <v>0</v>
      </c>
      <c r="J2613" s="7" t="str">
        <f t="shared" ca="1" si="458"/>
        <v/>
      </c>
      <c r="K2613" s="1" t="str">
        <f ca="1">IF(J2613="Linea_para_MAIL_creada_por_LuXML",IF(ISERROR(MATCH(INDIRECT(ADDRESS(ROW()-G2613,7)),D:D,0)),J2613,INDIRECT(ADDRESS(MATCH(INDIRECT(ADDRESS(ROW()-G2613,7)),D:D,0),1))),J2613)</f>
        <v/>
      </c>
      <c r="L2613" s="7">
        <f t="shared" ca="1" si="459"/>
        <v>0</v>
      </c>
      <c r="M2613" s="7" t="str">
        <f t="shared" ca="1" si="460"/>
        <v/>
      </c>
      <c r="N2613" s="7">
        <f t="shared" ca="1" si="461"/>
        <v>0</v>
      </c>
      <c r="O2613" s="9" t="str">
        <f ca="1">IF(N2613&gt;-1,INDIRECT(ADDRESS(ROW(),13)),IF(N2613&lt;N2612,CONCATENATE("&lt;page-count count=",CHAR(34),1+LARGE(N:N,1)-LARGE(N:N,2),CHAR(34),"/&gt;"),INDIRECT(ADDRESS(ROW()-1,13))))</f>
        <v/>
      </c>
      <c r="P2613" s="1">
        <f>IF(ROW()&lt;$S$4+2,IF('XML a procesar'!A2612="",P2612,IF(MID('XML a procesar'!A2612,1,1)="&lt;",P2612,P2612+1)),P2612)</f>
        <v>1</v>
      </c>
    </row>
    <row r="2614" spans="1:16" x14ac:dyDescent="0.25">
      <c r="A2614" s="1" t="str">
        <f>IF('XML a procesar'!A2613&gt;0,'XML a procesar'!A2613,"")</f>
        <v/>
      </c>
      <c r="B2614" s="7">
        <f t="shared" si="451"/>
        <v>0</v>
      </c>
      <c r="C2614" s="1">
        <f t="shared" si="452"/>
        <v>0</v>
      </c>
      <c r="D2614" s="1">
        <f t="shared" si="453"/>
        <v>0</v>
      </c>
      <c r="E2614" s="1">
        <f t="shared" si="454"/>
        <v>0</v>
      </c>
      <c r="F2614" s="1" t="str">
        <f t="shared" ca="1" si="455"/>
        <v/>
      </c>
      <c r="G2614" s="1">
        <f t="shared" ca="1" si="456"/>
        <v>0</v>
      </c>
      <c r="H2614" s="1">
        <f ca="1">IF(AND(G2613&gt;0,G2614&gt;G2613,NOT(ISERROR(MATCH(G2613,D:D,0)))),H2613+1,H2613)</f>
        <v>0</v>
      </c>
      <c r="I2614" s="1">
        <f t="shared" ca="1" si="457"/>
        <v>0</v>
      </c>
      <c r="J2614" s="7" t="str">
        <f t="shared" ca="1" si="458"/>
        <v/>
      </c>
      <c r="K2614" s="1" t="str">
        <f ca="1">IF(J2614="Linea_para_MAIL_creada_por_LuXML",IF(ISERROR(MATCH(INDIRECT(ADDRESS(ROW()-G2614,7)),D:D,0)),J2614,INDIRECT(ADDRESS(MATCH(INDIRECT(ADDRESS(ROW()-G2614,7)),D:D,0),1))),J2614)</f>
        <v/>
      </c>
      <c r="L2614" s="7">
        <f t="shared" ca="1" si="459"/>
        <v>0</v>
      </c>
      <c r="M2614" s="7" t="str">
        <f t="shared" ca="1" si="460"/>
        <v/>
      </c>
      <c r="N2614" s="7">
        <f t="shared" ca="1" si="461"/>
        <v>0</v>
      </c>
      <c r="O2614" s="9" t="str">
        <f ca="1">IF(N2614&gt;-1,INDIRECT(ADDRESS(ROW(),13)),IF(N2614&lt;N2613,CONCATENATE("&lt;page-count count=",CHAR(34),1+LARGE(N:N,1)-LARGE(N:N,2),CHAR(34),"/&gt;"),INDIRECT(ADDRESS(ROW()-1,13))))</f>
        <v/>
      </c>
      <c r="P2614" s="1">
        <f>IF(ROW()&lt;$S$4+2,IF('XML a procesar'!A2613="",P2613,IF(MID('XML a procesar'!A2613,1,1)="&lt;",P2613,P2613+1)),P2613)</f>
        <v>1</v>
      </c>
    </row>
    <row r="2615" spans="1:16" x14ac:dyDescent="0.25">
      <c r="A2615" s="1" t="str">
        <f>IF('XML a procesar'!A2614&gt;0,'XML a procesar'!A2614,"")</f>
        <v/>
      </c>
      <c r="B2615" s="7">
        <f t="shared" si="451"/>
        <v>0</v>
      </c>
      <c r="C2615" s="1">
        <f t="shared" si="452"/>
        <v>0</v>
      </c>
      <c r="D2615" s="1">
        <f t="shared" si="453"/>
        <v>0</v>
      </c>
      <c r="E2615" s="1">
        <f t="shared" si="454"/>
        <v>0</v>
      </c>
      <c r="F2615" s="1" t="str">
        <f t="shared" ca="1" si="455"/>
        <v/>
      </c>
      <c r="G2615" s="1">
        <f t="shared" ca="1" si="456"/>
        <v>0</v>
      </c>
      <c r="H2615" s="1">
        <f ca="1">IF(AND(G2614&gt;0,G2615&gt;G2614,NOT(ISERROR(MATCH(G2614,D:D,0)))),H2614+1,H2614)</f>
        <v>0</v>
      </c>
      <c r="I2615" s="1">
        <f t="shared" ca="1" si="457"/>
        <v>0</v>
      </c>
      <c r="J2615" s="7" t="str">
        <f t="shared" ca="1" si="458"/>
        <v/>
      </c>
      <c r="K2615" s="1" t="str">
        <f ca="1">IF(J2615="Linea_para_MAIL_creada_por_LuXML",IF(ISERROR(MATCH(INDIRECT(ADDRESS(ROW()-G2615,7)),D:D,0)),J2615,INDIRECT(ADDRESS(MATCH(INDIRECT(ADDRESS(ROW()-G2615,7)),D:D,0),1))),J2615)</f>
        <v/>
      </c>
      <c r="L2615" s="7">
        <f t="shared" ca="1" si="459"/>
        <v>0</v>
      </c>
      <c r="M2615" s="7" t="str">
        <f t="shared" ca="1" si="460"/>
        <v/>
      </c>
      <c r="N2615" s="7">
        <f t="shared" ca="1" si="461"/>
        <v>0</v>
      </c>
      <c r="O2615" s="9" t="str">
        <f ca="1">IF(N2615&gt;-1,INDIRECT(ADDRESS(ROW(),13)),IF(N2615&lt;N2614,CONCATENATE("&lt;page-count count=",CHAR(34),1+LARGE(N:N,1)-LARGE(N:N,2),CHAR(34),"/&gt;"),INDIRECT(ADDRESS(ROW()-1,13))))</f>
        <v/>
      </c>
      <c r="P2615" s="1">
        <f>IF(ROW()&lt;$S$4+2,IF('XML a procesar'!A2614="",P2614,IF(MID('XML a procesar'!A2614,1,1)="&lt;",P2614,P2614+1)),P2614)</f>
        <v>1</v>
      </c>
    </row>
    <row r="2616" spans="1:16" x14ac:dyDescent="0.25">
      <c r="A2616" s="1" t="str">
        <f>IF('XML a procesar'!A2615&gt;0,'XML a procesar'!A2615,"")</f>
        <v/>
      </c>
      <c r="B2616" s="7">
        <f t="shared" si="451"/>
        <v>0</v>
      </c>
      <c r="C2616" s="1">
        <f t="shared" si="452"/>
        <v>0</v>
      </c>
      <c r="D2616" s="1">
        <f t="shared" si="453"/>
        <v>0</v>
      </c>
      <c r="E2616" s="1">
        <f t="shared" si="454"/>
        <v>0</v>
      </c>
      <c r="F2616" s="1" t="str">
        <f t="shared" ca="1" si="455"/>
        <v/>
      </c>
      <c r="G2616" s="1">
        <f t="shared" ca="1" si="456"/>
        <v>0</v>
      </c>
      <c r="H2616" s="1">
        <f ca="1">IF(AND(G2615&gt;0,G2616&gt;G2615,NOT(ISERROR(MATCH(G2615,D:D,0)))),H2615+1,H2615)</f>
        <v>0</v>
      </c>
      <c r="I2616" s="1">
        <f t="shared" ca="1" si="457"/>
        <v>0</v>
      </c>
      <c r="J2616" s="7" t="str">
        <f t="shared" ca="1" si="458"/>
        <v/>
      </c>
      <c r="K2616" s="1" t="str">
        <f ca="1">IF(J2616="Linea_para_MAIL_creada_por_LuXML",IF(ISERROR(MATCH(INDIRECT(ADDRESS(ROW()-G2616,7)),D:D,0)),J2616,INDIRECT(ADDRESS(MATCH(INDIRECT(ADDRESS(ROW()-G2616,7)),D:D,0),1))),J2616)</f>
        <v/>
      </c>
      <c r="L2616" s="7">
        <f t="shared" ca="1" si="459"/>
        <v>0</v>
      </c>
      <c r="M2616" s="7" t="str">
        <f t="shared" ca="1" si="460"/>
        <v/>
      </c>
      <c r="N2616" s="7">
        <f t="shared" ca="1" si="461"/>
        <v>0</v>
      </c>
      <c r="O2616" s="9" t="str">
        <f ca="1">IF(N2616&gt;-1,INDIRECT(ADDRESS(ROW(),13)),IF(N2616&lt;N2615,CONCATENATE("&lt;page-count count=",CHAR(34),1+LARGE(N:N,1)-LARGE(N:N,2),CHAR(34),"/&gt;"),INDIRECT(ADDRESS(ROW()-1,13))))</f>
        <v/>
      </c>
      <c r="P2616" s="1">
        <f>IF(ROW()&lt;$S$4+2,IF('XML a procesar'!A2615="",P2615,IF(MID('XML a procesar'!A2615,1,1)="&lt;",P2615,P2615+1)),P2615)</f>
        <v>1</v>
      </c>
    </row>
    <row r="2617" spans="1:16" x14ac:dyDescent="0.25">
      <c r="A2617" s="1" t="str">
        <f>IF('XML a procesar'!A2616&gt;0,'XML a procesar'!A2616,"")</f>
        <v/>
      </c>
      <c r="B2617" s="7">
        <f t="shared" si="451"/>
        <v>0</v>
      </c>
      <c r="C2617" s="1">
        <f t="shared" si="452"/>
        <v>0</v>
      </c>
      <c r="D2617" s="1">
        <f t="shared" si="453"/>
        <v>0</v>
      </c>
      <c r="E2617" s="1">
        <f t="shared" si="454"/>
        <v>0</v>
      </c>
      <c r="F2617" s="1" t="str">
        <f t="shared" ca="1" si="455"/>
        <v/>
      </c>
      <c r="G2617" s="1">
        <f t="shared" ca="1" si="456"/>
        <v>0</v>
      </c>
      <c r="H2617" s="1">
        <f ca="1">IF(AND(G2616&gt;0,G2617&gt;G2616,NOT(ISERROR(MATCH(G2616,D:D,0)))),H2616+1,H2616)</f>
        <v>0</v>
      </c>
      <c r="I2617" s="1">
        <f t="shared" ca="1" si="457"/>
        <v>0</v>
      </c>
      <c r="J2617" s="7" t="str">
        <f t="shared" ca="1" si="458"/>
        <v/>
      </c>
      <c r="K2617" s="1" t="str">
        <f ca="1">IF(J2617="Linea_para_MAIL_creada_por_LuXML",IF(ISERROR(MATCH(INDIRECT(ADDRESS(ROW()-G2617,7)),D:D,0)),J2617,INDIRECT(ADDRESS(MATCH(INDIRECT(ADDRESS(ROW()-G2617,7)),D:D,0),1))),J2617)</f>
        <v/>
      </c>
      <c r="L2617" s="7">
        <f t="shared" ca="1" si="459"/>
        <v>0</v>
      </c>
      <c r="M2617" s="7" t="str">
        <f t="shared" ca="1" si="460"/>
        <v/>
      </c>
      <c r="N2617" s="7">
        <f t="shared" ca="1" si="461"/>
        <v>0</v>
      </c>
      <c r="O2617" s="9" t="str">
        <f ca="1">IF(N2617&gt;-1,INDIRECT(ADDRESS(ROW(),13)),IF(N2617&lt;N2616,CONCATENATE("&lt;page-count count=",CHAR(34),1+LARGE(N:N,1)-LARGE(N:N,2),CHAR(34),"/&gt;"),INDIRECT(ADDRESS(ROW()-1,13))))</f>
        <v/>
      </c>
      <c r="P2617" s="1">
        <f>IF(ROW()&lt;$S$4+2,IF('XML a procesar'!A2616="",P2616,IF(MID('XML a procesar'!A2616,1,1)="&lt;",P2616,P2616+1)),P2616)</f>
        <v>1</v>
      </c>
    </row>
    <row r="2618" spans="1:16" x14ac:dyDescent="0.25">
      <c r="A2618" s="1" t="str">
        <f>IF('XML a procesar'!A2617&gt;0,'XML a procesar'!A2617,"")</f>
        <v/>
      </c>
      <c r="B2618" s="7">
        <f t="shared" si="451"/>
        <v>0</v>
      </c>
      <c r="C2618" s="1">
        <f t="shared" si="452"/>
        <v>0</v>
      </c>
      <c r="D2618" s="1">
        <f t="shared" si="453"/>
        <v>0</v>
      </c>
      <c r="E2618" s="1">
        <f t="shared" si="454"/>
        <v>0</v>
      </c>
      <c r="F2618" s="1" t="str">
        <f t="shared" ca="1" si="455"/>
        <v/>
      </c>
      <c r="G2618" s="1">
        <f t="shared" ca="1" si="456"/>
        <v>0</v>
      </c>
      <c r="H2618" s="1">
        <f ca="1">IF(AND(G2617&gt;0,G2618&gt;G2617,NOT(ISERROR(MATCH(G2617,D:D,0)))),H2617+1,H2617)</f>
        <v>0</v>
      </c>
      <c r="I2618" s="1">
        <f t="shared" ca="1" si="457"/>
        <v>0</v>
      </c>
      <c r="J2618" s="7" t="str">
        <f t="shared" ca="1" si="458"/>
        <v/>
      </c>
      <c r="K2618" s="1" t="str">
        <f ca="1">IF(J2618="Linea_para_MAIL_creada_por_LuXML",IF(ISERROR(MATCH(INDIRECT(ADDRESS(ROW()-G2618,7)),D:D,0)),J2618,INDIRECT(ADDRESS(MATCH(INDIRECT(ADDRESS(ROW()-G2618,7)),D:D,0),1))),J2618)</f>
        <v/>
      </c>
      <c r="L2618" s="7">
        <f t="shared" ca="1" si="459"/>
        <v>0</v>
      </c>
      <c r="M2618" s="7" t="str">
        <f t="shared" ca="1" si="460"/>
        <v/>
      </c>
      <c r="N2618" s="7">
        <f t="shared" ca="1" si="461"/>
        <v>0</v>
      </c>
      <c r="O2618" s="9" t="str">
        <f ca="1">IF(N2618&gt;-1,INDIRECT(ADDRESS(ROW(),13)),IF(N2618&lt;N2617,CONCATENATE("&lt;page-count count=",CHAR(34),1+LARGE(N:N,1)-LARGE(N:N,2),CHAR(34),"/&gt;"),INDIRECT(ADDRESS(ROW()-1,13))))</f>
        <v/>
      </c>
      <c r="P2618" s="1">
        <f>IF(ROW()&lt;$S$4+2,IF('XML a procesar'!A2617="",P2617,IF(MID('XML a procesar'!A2617,1,1)="&lt;",P2617,P2617+1)),P2617)</f>
        <v>1</v>
      </c>
    </row>
    <row r="2619" spans="1:16" x14ac:dyDescent="0.25">
      <c r="A2619" s="1" t="str">
        <f>IF('XML a procesar'!A2618&gt;0,'XML a procesar'!A2618,"")</f>
        <v/>
      </c>
      <c r="B2619" s="7">
        <f t="shared" si="451"/>
        <v>0</v>
      </c>
      <c r="C2619" s="1">
        <f t="shared" si="452"/>
        <v>0</v>
      </c>
      <c r="D2619" s="1">
        <f t="shared" si="453"/>
        <v>0</v>
      </c>
      <c r="E2619" s="1">
        <f t="shared" si="454"/>
        <v>0</v>
      </c>
      <c r="F2619" s="1" t="str">
        <f t="shared" ca="1" si="455"/>
        <v/>
      </c>
      <c r="G2619" s="1">
        <f t="shared" ca="1" si="456"/>
        <v>0</v>
      </c>
      <c r="H2619" s="1">
        <f ca="1">IF(AND(G2618&gt;0,G2619&gt;G2618,NOT(ISERROR(MATCH(G2618,D:D,0)))),H2618+1,H2618)</f>
        <v>0</v>
      </c>
      <c r="I2619" s="1">
        <f t="shared" ca="1" si="457"/>
        <v>0</v>
      </c>
      <c r="J2619" s="7" t="str">
        <f t="shared" ca="1" si="458"/>
        <v/>
      </c>
      <c r="K2619" s="1" t="str">
        <f ca="1">IF(J2619="Linea_para_MAIL_creada_por_LuXML",IF(ISERROR(MATCH(INDIRECT(ADDRESS(ROW()-G2619,7)),D:D,0)),J2619,INDIRECT(ADDRESS(MATCH(INDIRECT(ADDRESS(ROW()-G2619,7)),D:D,0),1))),J2619)</f>
        <v/>
      </c>
      <c r="L2619" s="7">
        <f t="shared" ca="1" si="459"/>
        <v>0</v>
      </c>
      <c r="M2619" s="7" t="str">
        <f t="shared" ca="1" si="460"/>
        <v/>
      </c>
      <c r="N2619" s="7">
        <f t="shared" ca="1" si="461"/>
        <v>0</v>
      </c>
      <c r="O2619" s="9" t="str">
        <f ca="1">IF(N2619&gt;-1,INDIRECT(ADDRESS(ROW(),13)),IF(N2619&lt;N2618,CONCATENATE("&lt;page-count count=",CHAR(34),1+LARGE(N:N,1)-LARGE(N:N,2),CHAR(34),"/&gt;"),INDIRECT(ADDRESS(ROW()-1,13))))</f>
        <v/>
      </c>
      <c r="P2619" s="1">
        <f>IF(ROW()&lt;$S$4+2,IF('XML a procesar'!A2618="",P2618,IF(MID('XML a procesar'!A2618,1,1)="&lt;",P2618,P2618+1)),P2618)</f>
        <v>1</v>
      </c>
    </row>
    <row r="2620" spans="1:16" x14ac:dyDescent="0.25">
      <c r="A2620" s="1" t="str">
        <f>IF('XML a procesar'!A2619&gt;0,'XML a procesar'!A2619,"")</f>
        <v/>
      </c>
      <c r="B2620" s="7">
        <f t="shared" si="451"/>
        <v>0</v>
      </c>
      <c r="C2620" s="1">
        <f t="shared" si="452"/>
        <v>0</v>
      </c>
      <c r="D2620" s="1">
        <f t="shared" si="453"/>
        <v>0</v>
      </c>
      <c r="E2620" s="1">
        <f t="shared" si="454"/>
        <v>0</v>
      </c>
      <c r="F2620" s="1" t="str">
        <f t="shared" ca="1" si="455"/>
        <v/>
      </c>
      <c r="G2620" s="1">
        <f t="shared" ca="1" si="456"/>
        <v>0</v>
      </c>
      <c r="H2620" s="1">
        <f ca="1">IF(AND(G2619&gt;0,G2620&gt;G2619,NOT(ISERROR(MATCH(G2619,D:D,0)))),H2619+1,H2619)</f>
        <v>0</v>
      </c>
      <c r="I2620" s="1">
        <f t="shared" ca="1" si="457"/>
        <v>0</v>
      </c>
      <c r="J2620" s="7" t="str">
        <f t="shared" ca="1" si="458"/>
        <v/>
      </c>
      <c r="K2620" s="1" t="str">
        <f ca="1">IF(J2620="Linea_para_MAIL_creada_por_LuXML",IF(ISERROR(MATCH(INDIRECT(ADDRESS(ROW()-G2620,7)),D:D,0)),J2620,INDIRECT(ADDRESS(MATCH(INDIRECT(ADDRESS(ROW()-G2620,7)),D:D,0),1))),J2620)</f>
        <v/>
      </c>
      <c r="L2620" s="7">
        <f t="shared" ca="1" si="459"/>
        <v>0</v>
      </c>
      <c r="M2620" s="7" t="str">
        <f t="shared" ca="1" si="460"/>
        <v/>
      </c>
      <c r="N2620" s="7">
        <f t="shared" ca="1" si="461"/>
        <v>0</v>
      </c>
      <c r="O2620" s="9" t="str">
        <f ca="1">IF(N2620&gt;-1,INDIRECT(ADDRESS(ROW(),13)),IF(N2620&lt;N2619,CONCATENATE("&lt;page-count count=",CHAR(34),1+LARGE(N:N,1)-LARGE(N:N,2),CHAR(34),"/&gt;"),INDIRECT(ADDRESS(ROW()-1,13))))</f>
        <v/>
      </c>
      <c r="P2620" s="1">
        <f>IF(ROW()&lt;$S$4+2,IF('XML a procesar'!A2619="",P2619,IF(MID('XML a procesar'!A2619,1,1)="&lt;",P2619,P2619+1)),P2619)</f>
        <v>1</v>
      </c>
    </row>
    <row r="2621" spans="1:16" x14ac:dyDescent="0.25">
      <c r="A2621" s="1" t="str">
        <f>IF('XML a procesar'!A2620&gt;0,'XML a procesar'!A2620,"")</f>
        <v/>
      </c>
      <c r="B2621" s="7">
        <f t="shared" si="451"/>
        <v>0</v>
      </c>
      <c r="C2621" s="1">
        <f t="shared" si="452"/>
        <v>0</v>
      </c>
      <c r="D2621" s="1">
        <f t="shared" si="453"/>
        <v>0</v>
      </c>
      <c r="E2621" s="1">
        <f t="shared" si="454"/>
        <v>0</v>
      </c>
      <c r="F2621" s="1" t="str">
        <f t="shared" ca="1" si="455"/>
        <v/>
      </c>
      <c r="G2621" s="1">
        <f t="shared" ca="1" si="456"/>
        <v>0</v>
      </c>
      <c r="H2621" s="1">
        <f ca="1">IF(AND(G2620&gt;0,G2621&gt;G2620,NOT(ISERROR(MATCH(G2620,D:D,0)))),H2620+1,H2620)</f>
        <v>0</v>
      </c>
      <c r="I2621" s="1">
        <f t="shared" ca="1" si="457"/>
        <v>0</v>
      </c>
      <c r="J2621" s="7" t="str">
        <f t="shared" ca="1" si="458"/>
        <v/>
      </c>
      <c r="K2621" s="1" t="str">
        <f ca="1">IF(J2621="Linea_para_MAIL_creada_por_LuXML",IF(ISERROR(MATCH(INDIRECT(ADDRESS(ROW()-G2621,7)),D:D,0)),J2621,INDIRECT(ADDRESS(MATCH(INDIRECT(ADDRESS(ROW()-G2621,7)),D:D,0),1))),J2621)</f>
        <v/>
      </c>
      <c r="L2621" s="7">
        <f t="shared" ca="1" si="459"/>
        <v>0</v>
      </c>
      <c r="M2621" s="7" t="str">
        <f t="shared" ca="1" si="460"/>
        <v/>
      </c>
      <c r="N2621" s="7">
        <f t="shared" ca="1" si="461"/>
        <v>0</v>
      </c>
      <c r="O2621" s="9" t="str">
        <f ca="1">IF(N2621&gt;-1,INDIRECT(ADDRESS(ROW(),13)),IF(N2621&lt;N2620,CONCATENATE("&lt;page-count count=",CHAR(34),1+LARGE(N:N,1)-LARGE(N:N,2),CHAR(34),"/&gt;"),INDIRECT(ADDRESS(ROW()-1,13))))</f>
        <v/>
      </c>
      <c r="P2621" s="1">
        <f>IF(ROW()&lt;$S$4+2,IF('XML a procesar'!A2620="",P2620,IF(MID('XML a procesar'!A2620,1,1)="&lt;",P2620,P2620+1)),P2620)</f>
        <v>1</v>
      </c>
    </row>
    <row r="2622" spans="1:16" x14ac:dyDescent="0.25">
      <c r="A2622" s="1" t="str">
        <f>IF('XML a procesar'!A2621&gt;0,'XML a procesar'!A2621,"")</f>
        <v/>
      </c>
      <c r="B2622" s="7">
        <f t="shared" si="451"/>
        <v>0</v>
      </c>
      <c r="C2622" s="1">
        <f t="shared" si="452"/>
        <v>0</v>
      </c>
      <c r="D2622" s="1">
        <f t="shared" si="453"/>
        <v>0</v>
      </c>
      <c r="E2622" s="1">
        <f t="shared" si="454"/>
        <v>0</v>
      </c>
      <c r="F2622" s="1" t="str">
        <f t="shared" ca="1" si="455"/>
        <v/>
      </c>
      <c r="G2622" s="1">
        <f t="shared" ca="1" si="456"/>
        <v>0</v>
      </c>
      <c r="H2622" s="1">
        <f ca="1">IF(AND(G2621&gt;0,G2622&gt;G2621,NOT(ISERROR(MATCH(G2621,D:D,0)))),H2621+1,H2621)</f>
        <v>0</v>
      </c>
      <c r="I2622" s="1">
        <f t="shared" ca="1" si="457"/>
        <v>0</v>
      </c>
      <c r="J2622" s="7" t="str">
        <f t="shared" ca="1" si="458"/>
        <v/>
      </c>
      <c r="K2622" s="1" t="str">
        <f ca="1">IF(J2622="Linea_para_MAIL_creada_por_LuXML",IF(ISERROR(MATCH(INDIRECT(ADDRESS(ROW()-G2622,7)),D:D,0)),J2622,INDIRECT(ADDRESS(MATCH(INDIRECT(ADDRESS(ROW()-G2622,7)),D:D,0),1))),J2622)</f>
        <v/>
      </c>
      <c r="L2622" s="7">
        <f t="shared" ca="1" si="459"/>
        <v>0</v>
      </c>
      <c r="M2622" s="7" t="str">
        <f t="shared" ca="1" si="460"/>
        <v/>
      </c>
      <c r="N2622" s="7">
        <f t="shared" ca="1" si="461"/>
        <v>0</v>
      </c>
      <c r="O2622" s="9" t="str">
        <f ca="1">IF(N2622&gt;-1,INDIRECT(ADDRESS(ROW(),13)),IF(N2622&lt;N2621,CONCATENATE("&lt;page-count count=",CHAR(34),1+LARGE(N:N,1)-LARGE(N:N,2),CHAR(34),"/&gt;"),INDIRECT(ADDRESS(ROW()-1,13))))</f>
        <v/>
      </c>
      <c r="P2622" s="1">
        <f>IF(ROW()&lt;$S$4+2,IF('XML a procesar'!A2621="",P2621,IF(MID('XML a procesar'!A2621,1,1)="&lt;",P2621,P2621+1)),P2621)</f>
        <v>1</v>
      </c>
    </row>
    <row r="2623" spans="1:16" x14ac:dyDescent="0.25">
      <c r="A2623" s="1" t="str">
        <f>IF('XML a procesar'!A2622&gt;0,'XML a procesar'!A2622,"")</f>
        <v/>
      </c>
      <c r="B2623" s="7">
        <f t="shared" si="451"/>
        <v>0</v>
      </c>
      <c r="C2623" s="1">
        <f t="shared" si="452"/>
        <v>0</v>
      </c>
      <c r="D2623" s="1">
        <f t="shared" si="453"/>
        <v>0</v>
      </c>
      <c r="E2623" s="1">
        <f t="shared" si="454"/>
        <v>0</v>
      </c>
      <c r="F2623" s="1" t="str">
        <f t="shared" ca="1" si="455"/>
        <v/>
      </c>
      <c r="G2623" s="1">
        <f t="shared" ca="1" si="456"/>
        <v>0</v>
      </c>
      <c r="H2623" s="1">
        <f ca="1">IF(AND(G2622&gt;0,G2623&gt;G2622,NOT(ISERROR(MATCH(G2622,D:D,0)))),H2622+1,H2622)</f>
        <v>0</v>
      </c>
      <c r="I2623" s="1">
        <f t="shared" ca="1" si="457"/>
        <v>0</v>
      </c>
      <c r="J2623" s="7" t="str">
        <f t="shared" ca="1" si="458"/>
        <v/>
      </c>
      <c r="K2623" s="1" t="str">
        <f ca="1">IF(J2623="Linea_para_MAIL_creada_por_LuXML",IF(ISERROR(MATCH(INDIRECT(ADDRESS(ROW()-G2623,7)),D:D,0)),J2623,INDIRECT(ADDRESS(MATCH(INDIRECT(ADDRESS(ROW()-G2623,7)),D:D,0),1))),J2623)</f>
        <v/>
      </c>
      <c r="L2623" s="7">
        <f t="shared" ca="1" si="459"/>
        <v>0</v>
      </c>
      <c r="M2623" s="7" t="str">
        <f t="shared" ca="1" si="460"/>
        <v/>
      </c>
      <c r="N2623" s="7">
        <f t="shared" ca="1" si="461"/>
        <v>0</v>
      </c>
      <c r="O2623" s="9" t="str">
        <f ca="1">IF(N2623&gt;-1,INDIRECT(ADDRESS(ROW(),13)),IF(N2623&lt;N2622,CONCATENATE("&lt;page-count count=",CHAR(34),1+LARGE(N:N,1)-LARGE(N:N,2),CHAR(34),"/&gt;"),INDIRECT(ADDRESS(ROW()-1,13))))</f>
        <v/>
      </c>
      <c r="P2623" s="1">
        <f>IF(ROW()&lt;$S$4+2,IF('XML a procesar'!A2622="",P2622,IF(MID('XML a procesar'!A2622,1,1)="&lt;",P2622,P2622+1)),P2622)</f>
        <v>1</v>
      </c>
    </row>
    <row r="2624" spans="1:16" x14ac:dyDescent="0.25">
      <c r="A2624" s="1" t="str">
        <f>IF('XML a procesar'!A2623&gt;0,'XML a procesar'!A2623,"")</f>
        <v/>
      </c>
      <c r="B2624" s="7">
        <f t="shared" si="451"/>
        <v>0</v>
      </c>
      <c r="C2624" s="1">
        <f t="shared" si="452"/>
        <v>0</v>
      </c>
      <c r="D2624" s="1">
        <f t="shared" si="453"/>
        <v>0</v>
      </c>
      <c r="E2624" s="1">
        <f t="shared" si="454"/>
        <v>0</v>
      </c>
      <c r="F2624" s="1" t="str">
        <f t="shared" ca="1" si="455"/>
        <v/>
      </c>
      <c r="G2624" s="1">
        <f t="shared" ca="1" si="456"/>
        <v>0</v>
      </c>
      <c r="H2624" s="1">
        <f ca="1">IF(AND(G2623&gt;0,G2624&gt;G2623,NOT(ISERROR(MATCH(G2623,D:D,0)))),H2623+1,H2623)</f>
        <v>0</v>
      </c>
      <c r="I2624" s="1">
        <f t="shared" ca="1" si="457"/>
        <v>0</v>
      </c>
      <c r="J2624" s="7" t="str">
        <f t="shared" ca="1" si="458"/>
        <v/>
      </c>
      <c r="K2624" s="1" t="str">
        <f ca="1">IF(J2624="Linea_para_MAIL_creada_por_LuXML",IF(ISERROR(MATCH(INDIRECT(ADDRESS(ROW()-G2624,7)),D:D,0)),J2624,INDIRECT(ADDRESS(MATCH(INDIRECT(ADDRESS(ROW()-G2624,7)),D:D,0),1))),J2624)</f>
        <v/>
      </c>
      <c r="L2624" s="7">
        <f t="shared" ca="1" si="459"/>
        <v>0</v>
      </c>
      <c r="M2624" s="7" t="str">
        <f t="shared" ca="1" si="460"/>
        <v/>
      </c>
      <c r="N2624" s="7">
        <f t="shared" ca="1" si="461"/>
        <v>0</v>
      </c>
      <c r="O2624" s="9" t="str">
        <f ca="1">IF(N2624&gt;-1,INDIRECT(ADDRESS(ROW(),13)),IF(N2624&lt;N2623,CONCATENATE("&lt;page-count count=",CHAR(34),1+LARGE(N:N,1)-LARGE(N:N,2),CHAR(34),"/&gt;"),INDIRECT(ADDRESS(ROW()-1,13))))</f>
        <v/>
      </c>
      <c r="P2624" s="1">
        <f>IF(ROW()&lt;$S$4+2,IF('XML a procesar'!A2623="",P2623,IF(MID('XML a procesar'!A2623,1,1)="&lt;",P2623,P2623+1)),P2623)</f>
        <v>1</v>
      </c>
    </row>
    <row r="2625" spans="1:16" x14ac:dyDescent="0.25">
      <c r="A2625" s="1" t="str">
        <f>IF('XML a procesar'!A2624&gt;0,'XML a procesar'!A2624,"")</f>
        <v/>
      </c>
      <c r="B2625" s="7">
        <f t="shared" ref="B2625:B2688" si="462">IF(ISERROR(FIND("/doi.org/",A2625,1)),0,1)</f>
        <v>0</v>
      </c>
      <c r="C2625" s="1">
        <f t="shared" ref="C2625:C2688" si="463">IF(LEFT(A2624,16)="&lt;contrib contrib",C2624+1,IF(LEFT(A2624,16)="&lt;/contrib-group&gt;",0,IF(LEFT(A2624,10)="&lt;/contrib&gt;",C2624,C2624)))</f>
        <v>0</v>
      </c>
      <c r="D2625" s="1">
        <f t="shared" ref="D2625:D2688" si="464">IF(AND(C2625&gt;0,LEFT(A2625,7)="&lt;email&gt;",ISNUMBER(SEARCH("@",A2625,1))),C2625,IF(LEFT(A2625,10)="&lt;alt-text&gt;",-1,0))</f>
        <v>0</v>
      </c>
      <c r="E2625" s="1">
        <f t="shared" ref="E2625:E2688" si="465">IF(D2625=0,E2624,E2624+1)</f>
        <v>0</v>
      </c>
      <c r="F2625" s="1" t="str">
        <f t="shared" ref="F2625:F2688" ca="1" si="466">INDIRECT(ADDRESS(ROW()+INDIRECT(ADDRESS(ROW()+E2625,5)),1))</f>
        <v/>
      </c>
      <c r="G2625" s="1">
        <f t="shared" ref="G2625:G2688" ca="1" si="467">IF(LEFT(F2625,7)="&lt;aff id",_xlfn.NUMBERVALUE(MID(F2625,13,LEN(F2625)-14)),IF(F2625="&lt;/aff&gt;",G2624+1,G2624))</f>
        <v>0</v>
      </c>
      <c r="H2625" s="1">
        <f ca="1">IF(AND(G2624&gt;0,G2625&gt;G2624,NOT(ISERROR(MATCH(G2624,D:D,0)))),H2624+1,H2624)</f>
        <v>0</v>
      </c>
      <c r="I2625" s="1">
        <f t="shared" ref="I2625:I2688" ca="1" si="468">INDIRECT(ADDRESS(ROW()-INDIRECT(ADDRESS(ROW()-H2625,8)),8))</f>
        <v>0</v>
      </c>
      <c r="J2625" s="7" t="str">
        <f t="shared" ref="J2625:J2688" ca="1" si="469">IF(J2624="Linea_para_MAIL_creada_por_LuXML","&lt;/aff&gt;",IF(I2625&gt;INDIRECT(ADDRESS(ROW()-I2625-1,8)),"Linea_para_MAIL_creada_por_LuXML",INDIRECT(ADDRESS(ROW()-I2625,6))))</f>
        <v/>
      </c>
      <c r="K2625" s="1" t="str">
        <f ca="1">IF(J2625="Linea_para_MAIL_creada_por_LuXML",IF(ISERROR(MATCH(INDIRECT(ADDRESS(ROW()-G2625,7)),D:D,0)),J2625,INDIRECT(ADDRESS(MATCH(INDIRECT(ADDRESS(ROW()-G2625,7)),D:D,0),1))),J2625)</f>
        <v/>
      </c>
      <c r="L2625" s="7">
        <f t="shared" ref="L2625:L2688" ca="1" si="470">IF(OR(MID(K2623,3,5)="page&gt;",MID(K2624,3,5)="page&gt;"),L2624,IF(OR(K2624="&lt;history&gt;",K2625="&lt;history&gt;"),L2624+1,L2624))</f>
        <v>0</v>
      </c>
      <c r="M2625" s="7" t="str">
        <f t="shared" ref="M2625:M2688" ca="1" si="471">IF(L2625&gt;L2624,IF(L2625=1,CONCATENATE("&lt;fpage&gt;",$S$10,"&lt;/fpage&gt;"),CONCATENATE("&lt;lpage&gt;",$S$10+1,"&lt;/lpage&gt;")),IF(ISERROR(INDIRECT(ADDRESS(ROW()-L2625,11),1)),"",INDIRECT(ADDRESS(ROW()-L2625,11),1)))</f>
        <v/>
      </c>
      <c r="N2625" s="7">
        <f t="shared" ref="N2625:N2688" ca="1" si="472">IF(N2624=-1,-1,IF(M2625="&lt;/counts&gt;",-1,IF(OR(LEFT(M2625,7)="&lt;fpage&gt;",LEFT(M2625,7)="&lt;lpage&gt;"),VALUE(MID(M2625,8,LEN(M2625)-15)),0)))</f>
        <v>0</v>
      </c>
      <c r="O2625" s="9" t="str">
        <f ca="1">IF(N2625&gt;-1,INDIRECT(ADDRESS(ROW(),13)),IF(N2625&lt;N2624,CONCATENATE("&lt;page-count count=",CHAR(34),1+LARGE(N:N,1)-LARGE(N:N,2),CHAR(34),"/&gt;"),INDIRECT(ADDRESS(ROW()-1,13))))</f>
        <v/>
      </c>
      <c r="P2625" s="1">
        <f>IF(ROW()&lt;$S$4+2,IF('XML a procesar'!A2624="",P2624,IF(MID('XML a procesar'!A2624,1,1)="&lt;",P2624,P2624+1)),P2624)</f>
        <v>1</v>
      </c>
    </row>
    <row r="2626" spans="1:16" x14ac:dyDescent="0.25">
      <c r="A2626" s="1" t="str">
        <f>IF('XML a procesar'!A2625&gt;0,'XML a procesar'!A2625,"")</f>
        <v/>
      </c>
      <c r="B2626" s="7">
        <f t="shared" si="462"/>
        <v>0</v>
      </c>
      <c r="C2626" s="1">
        <f t="shared" si="463"/>
        <v>0</v>
      </c>
      <c r="D2626" s="1">
        <f t="shared" si="464"/>
        <v>0</v>
      </c>
      <c r="E2626" s="1">
        <f t="shared" si="465"/>
        <v>0</v>
      </c>
      <c r="F2626" s="1" t="str">
        <f t="shared" ca="1" si="466"/>
        <v/>
      </c>
      <c r="G2626" s="1">
        <f t="shared" ca="1" si="467"/>
        <v>0</v>
      </c>
      <c r="H2626" s="1">
        <f ca="1">IF(AND(G2625&gt;0,G2626&gt;G2625,NOT(ISERROR(MATCH(G2625,D:D,0)))),H2625+1,H2625)</f>
        <v>0</v>
      </c>
      <c r="I2626" s="1">
        <f t="shared" ca="1" si="468"/>
        <v>0</v>
      </c>
      <c r="J2626" s="7" t="str">
        <f t="shared" ca="1" si="469"/>
        <v/>
      </c>
      <c r="K2626" s="1" t="str">
        <f ca="1">IF(J2626="Linea_para_MAIL_creada_por_LuXML",IF(ISERROR(MATCH(INDIRECT(ADDRESS(ROW()-G2626,7)),D:D,0)),J2626,INDIRECT(ADDRESS(MATCH(INDIRECT(ADDRESS(ROW()-G2626,7)),D:D,0),1))),J2626)</f>
        <v/>
      </c>
      <c r="L2626" s="7">
        <f t="shared" ca="1" si="470"/>
        <v>0</v>
      </c>
      <c r="M2626" s="7" t="str">
        <f t="shared" ca="1" si="471"/>
        <v/>
      </c>
      <c r="N2626" s="7">
        <f t="shared" ca="1" si="472"/>
        <v>0</v>
      </c>
      <c r="O2626" s="9" t="str">
        <f ca="1">IF(N2626&gt;-1,INDIRECT(ADDRESS(ROW(),13)),IF(N2626&lt;N2625,CONCATENATE("&lt;page-count count=",CHAR(34),1+LARGE(N:N,1)-LARGE(N:N,2),CHAR(34),"/&gt;"),INDIRECT(ADDRESS(ROW()-1,13))))</f>
        <v/>
      </c>
      <c r="P2626" s="1">
        <f>IF(ROW()&lt;$S$4+2,IF('XML a procesar'!A2625="",P2625,IF(MID('XML a procesar'!A2625,1,1)="&lt;",P2625,P2625+1)),P2625)</f>
        <v>1</v>
      </c>
    </row>
    <row r="2627" spans="1:16" x14ac:dyDescent="0.25">
      <c r="A2627" s="1" t="str">
        <f>IF('XML a procesar'!A2626&gt;0,'XML a procesar'!A2626,"")</f>
        <v/>
      </c>
      <c r="B2627" s="7">
        <f t="shared" si="462"/>
        <v>0</v>
      </c>
      <c r="C2627" s="1">
        <f t="shared" si="463"/>
        <v>0</v>
      </c>
      <c r="D2627" s="1">
        <f t="shared" si="464"/>
        <v>0</v>
      </c>
      <c r="E2627" s="1">
        <f t="shared" si="465"/>
        <v>0</v>
      </c>
      <c r="F2627" s="1" t="str">
        <f t="shared" ca="1" si="466"/>
        <v/>
      </c>
      <c r="G2627" s="1">
        <f t="shared" ca="1" si="467"/>
        <v>0</v>
      </c>
      <c r="H2627" s="1">
        <f ca="1">IF(AND(G2626&gt;0,G2627&gt;G2626,NOT(ISERROR(MATCH(G2626,D:D,0)))),H2626+1,H2626)</f>
        <v>0</v>
      </c>
      <c r="I2627" s="1">
        <f t="shared" ca="1" si="468"/>
        <v>0</v>
      </c>
      <c r="J2627" s="7" t="str">
        <f t="shared" ca="1" si="469"/>
        <v/>
      </c>
      <c r="K2627" s="1" t="str">
        <f ca="1">IF(J2627="Linea_para_MAIL_creada_por_LuXML",IF(ISERROR(MATCH(INDIRECT(ADDRESS(ROW()-G2627,7)),D:D,0)),J2627,INDIRECT(ADDRESS(MATCH(INDIRECT(ADDRESS(ROW()-G2627,7)),D:D,0),1))),J2627)</f>
        <v/>
      </c>
      <c r="L2627" s="7">
        <f t="shared" ca="1" si="470"/>
        <v>0</v>
      </c>
      <c r="M2627" s="7" t="str">
        <f t="shared" ca="1" si="471"/>
        <v/>
      </c>
      <c r="N2627" s="7">
        <f t="shared" ca="1" si="472"/>
        <v>0</v>
      </c>
      <c r="O2627" s="9" t="str">
        <f ca="1">IF(N2627&gt;-1,INDIRECT(ADDRESS(ROW(),13)),IF(N2627&lt;N2626,CONCATENATE("&lt;page-count count=",CHAR(34),1+LARGE(N:N,1)-LARGE(N:N,2),CHAR(34),"/&gt;"),INDIRECT(ADDRESS(ROW()-1,13))))</f>
        <v/>
      </c>
      <c r="P2627" s="1">
        <f>IF(ROW()&lt;$S$4+2,IF('XML a procesar'!A2626="",P2626,IF(MID('XML a procesar'!A2626,1,1)="&lt;",P2626,P2626+1)),P2626)</f>
        <v>1</v>
      </c>
    </row>
    <row r="2628" spans="1:16" x14ac:dyDescent="0.25">
      <c r="A2628" s="1" t="str">
        <f>IF('XML a procesar'!A2627&gt;0,'XML a procesar'!A2627,"")</f>
        <v/>
      </c>
      <c r="B2628" s="7">
        <f t="shared" si="462"/>
        <v>0</v>
      </c>
      <c r="C2628" s="1">
        <f t="shared" si="463"/>
        <v>0</v>
      </c>
      <c r="D2628" s="1">
        <f t="shared" si="464"/>
        <v>0</v>
      </c>
      <c r="E2628" s="1">
        <f t="shared" si="465"/>
        <v>0</v>
      </c>
      <c r="F2628" s="1" t="str">
        <f t="shared" ca="1" si="466"/>
        <v/>
      </c>
      <c r="G2628" s="1">
        <f t="shared" ca="1" si="467"/>
        <v>0</v>
      </c>
      <c r="H2628" s="1">
        <f ca="1">IF(AND(G2627&gt;0,G2628&gt;G2627,NOT(ISERROR(MATCH(G2627,D:D,0)))),H2627+1,H2627)</f>
        <v>0</v>
      </c>
      <c r="I2628" s="1">
        <f t="shared" ca="1" si="468"/>
        <v>0</v>
      </c>
      <c r="J2628" s="7" t="str">
        <f t="shared" ca="1" si="469"/>
        <v/>
      </c>
      <c r="K2628" s="1" t="str">
        <f ca="1">IF(J2628="Linea_para_MAIL_creada_por_LuXML",IF(ISERROR(MATCH(INDIRECT(ADDRESS(ROW()-G2628,7)),D:D,0)),J2628,INDIRECT(ADDRESS(MATCH(INDIRECT(ADDRESS(ROW()-G2628,7)),D:D,0),1))),J2628)</f>
        <v/>
      </c>
      <c r="L2628" s="7">
        <f t="shared" ca="1" si="470"/>
        <v>0</v>
      </c>
      <c r="M2628" s="7" t="str">
        <f t="shared" ca="1" si="471"/>
        <v/>
      </c>
      <c r="N2628" s="7">
        <f t="shared" ca="1" si="472"/>
        <v>0</v>
      </c>
      <c r="O2628" s="9" t="str">
        <f ca="1">IF(N2628&gt;-1,INDIRECT(ADDRESS(ROW(),13)),IF(N2628&lt;N2627,CONCATENATE("&lt;page-count count=",CHAR(34),1+LARGE(N:N,1)-LARGE(N:N,2),CHAR(34),"/&gt;"),INDIRECT(ADDRESS(ROW()-1,13))))</f>
        <v/>
      </c>
      <c r="P2628" s="1">
        <f>IF(ROW()&lt;$S$4+2,IF('XML a procesar'!A2627="",P2627,IF(MID('XML a procesar'!A2627,1,1)="&lt;",P2627,P2627+1)),P2627)</f>
        <v>1</v>
      </c>
    </row>
    <row r="2629" spans="1:16" x14ac:dyDescent="0.25">
      <c r="A2629" s="1" t="str">
        <f>IF('XML a procesar'!A2628&gt;0,'XML a procesar'!A2628,"")</f>
        <v/>
      </c>
      <c r="B2629" s="7">
        <f t="shared" si="462"/>
        <v>0</v>
      </c>
      <c r="C2629" s="1">
        <f t="shared" si="463"/>
        <v>0</v>
      </c>
      <c r="D2629" s="1">
        <f t="shared" si="464"/>
        <v>0</v>
      </c>
      <c r="E2629" s="1">
        <f t="shared" si="465"/>
        <v>0</v>
      </c>
      <c r="F2629" s="1" t="str">
        <f t="shared" ca="1" si="466"/>
        <v/>
      </c>
      <c r="G2629" s="1">
        <f t="shared" ca="1" si="467"/>
        <v>0</v>
      </c>
      <c r="H2629" s="1">
        <f ca="1">IF(AND(G2628&gt;0,G2629&gt;G2628,NOT(ISERROR(MATCH(G2628,D:D,0)))),H2628+1,H2628)</f>
        <v>0</v>
      </c>
      <c r="I2629" s="1">
        <f t="shared" ca="1" si="468"/>
        <v>0</v>
      </c>
      <c r="J2629" s="7" t="str">
        <f t="shared" ca="1" si="469"/>
        <v/>
      </c>
      <c r="K2629" s="1" t="str">
        <f ca="1">IF(J2629="Linea_para_MAIL_creada_por_LuXML",IF(ISERROR(MATCH(INDIRECT(ADDRESS(ROW()-G2629,7)),D:D,0)),J2629,INDIRECT(ADDRESS(MATCH(INDIRECT(ADDRESS(ROW()-G2629,7)),D:D,0),1))),J2629)</f>
        <v/>
      </c>
      <c r="L2629" s="7">
        <f t="shared" ca="1" si="470"/>
        <v>0</v>
      </c>
      <c r="M2629" s="7" t="str">
        <f t="shared" ca="1" si="471"/>
        <v/>
      </c>
      <c r="N2629" s="7">
        <f t="shared" ca="1" si="472"/>
        <v>0</v>
      </c>
      <c r="O2629" s="9" t="str">
        <f ca="1">IF(N2629&gt;-1,INDIRECT(ADDRESS(ROW(),13)),IF(N2629&lt;N2628,CONCATENATE("&lt;page-count count=",CHAR(34),1+LARGE(N:N,1)-LARGE(N:N,2),CHAR(34),"/&gt;"),INDIRECT(ADDRESS(ROW()-1,13))))</f>
        <v/>
      </c>
      <c r="P2629" s="1">
        <f>IF(ROW()&lt;$S$4+2,IF('XML a procesar'!A2628="",P2628,IF(MID('XML a procesar'!A2628,1,1)="&lt;",P2628,P2628+1)),P2628)</f>
        <v>1</v>
      </c>
    </row>
    <row r="2630" spans="1:16" x14ac:dyDescent="0.25">
      <c r="A2630" s="1" t="str">
        <f>IF('XML a procesar'!A2629&gt;0,'XML a procesar'!A2629,"")</f>
        <v/>
      </c>
      <c r="B2630" s="7">
        <f t="shared" si="462"/>
        <v>0</v>
      </c>
      <c r="C2630" s="1">
        <f t="shared" si="463"/>
        <v>0</v>
      </c>
      <c r="D2630" s="1">
        <f t="shared" si="464"/>
        <v>0</v>
      </c>
      <c r="E2630" s="1">
        <f t="shared" si="465"/>
        <v>0</v>
      </c>
      <c r="F2630" s="1" t="str">
        <f t="shared" ca="1" si="466"/>
        <v/>
      </c>
      <c r="G2630" s="1">
        <f t="shared" ca="1" si="467"/>
        <v>0</v>
      </c>
      <c r="H2630" s="1">
        <f ca="1">IF(AND(G2629&gt;0,G2630&gt;G2629,NOT(ISERROR(MATCH(G2629,D:D,0)))),H2629+1,H2629)</f>
        <v>0</v>
      </c>
      <c r="I2630" s="1">
        <f t="shared" ca="1" si="468"/>
        <v>0</v>
      </c>
      <c r="J2630" s="7" t="str">
        <f t="shared" ca="1" si="469"/>
        <v/>
      </c>
      <c r="K2630" s="1" t="str">
        <f ca="1">IF(J2630="Linea_para_MAIL_creada_por_LuXML",IF(ISERROR(MATCH(INDIRECT(ADDRESS(ROW()-G2630,7)),D:D,0)),J2630,INDIRECT(ADDRESS(MATCH(INDIRECT(ADDRESS(ROW()-G2630,7)),D:D,0),1))),J2630)</f>
        <v/>
      </c>
      <c r="L2630" s="7">
        <f t="shared" ca="1" si="470"/>
        <v>0</v>
      </c>
      <c r="M2630" s="7" t="str">
        <f t="shared" ca="1" si="471"/>
        <v/>
      </c>
      <c r="N2630" s="7">
        <f t="shared" ca="1" si="472"/>
        <v>0</v>
      </c>
      <c r="O2630" s="9" t="str">
        <f ca="1">IF(N2630&gt;-1,INDIRECT(ADDRESS(ROW(),13)),IF(N2630&lt;N2629,CONCATENATE("&lt;page-count count=",CHAR(34),1+LARGE(N:N,1)-LARGE(N:N,2),CHAR(34),"/&gt;"),INDIRECT(ADDRESS(ROW()-1,13))))</f>
        <v/>
      </c>
      <c r="P2630" s="1">
        <f>IF(ROW()&lt;$S$4+2,IF('XML a procesar'!A2629="",P2629,IF(MID('XML a procesar'!A2629,1,1)="&lt;",P2629,P2629+1)),P2629)</f>
        <v>1</v>
      </c>
    </row>
    <row r="2631" spans="1:16" x14ac:dyDescent="0.25">
      <c r="A2631" s="1" t="str">
        <f>IF('XML a procesar'!A2630&gt;0,'XML a procesar'!A2630,"")</f>
        <v/>
      </c>
      <c r="B2631" s="7">
        <f t="shared" si="462"/>
        <v>0</v>
      </c>
      <c r="C2631" s="1">
        <f t="shared" si="463"/>
        <v>0</v>
      </c>
      <c r="D2631" s="1">
        <f t="shared" si="464"/>
        <v>0</v>
      </c>
      <c r="E2631" s="1">
        <f t="shared" si="465"/>
        <v>0</v>
      </c>
      <c r="F2631" s="1" t="str">
        <f t="shared" ca="1" si="466"/>
        <v/>
      </c>
      <c r="G2631" s="1">
        <f t="shared" ca="1" si="467"/>
        <v>0</v>
      </c>
      <c r="H2631" s="1">
        <f ca="1">IF(AND(G2630&gt;0,G2631&gt;G2630,NOT(ISERROR(MATCH(G2630,D:D,0)))),H2630+1,H2630)</f>
        <v>0</v>
      </c>
      <c r="I2631" s="1">
        <f t="shared" ca="1" si="468"/>
        <v>0</v>
      </c>
      <c r="J2631" s="7" t="str">
        <f t="shared" ca="1" si="469"/>
        <v/>
      </c>
      <c r="K2631" s="1" t="str">
        <f ca="1">IF(J2631="Linea_para_MAIL_creada_por_LuXML",IF(ISERROR(MATCH(INDIRECT(ADDRESS(ROW()-G2631,7)),D:D,0)),J2631,INDIRECT(ADDRESS(MATCH(INDIRECT(ADDRESS(ROW()-G2631,7)),D:D,0),1))),J2631)</f>
        <v/>
      </c>
      <c r="L2631" s="7">
        <f t="shared" ca="1" si="470"/>
        <v>0</v>
      </c>
      <c r="M2631" s="7" t="str">
        <f t="shared" ca="1" si="471"/>
        <v/>
      </c>
      <c r="N2631" s="7">
        <f t="shared" ca="1" si="472"/>
        <v>0</v>
      </c>
      <c r="O2631" s="9" t="str">
        <f ca="1">IF(N2631&gt;-1,INDIRECT(ADDRESS(ROW(),13)),IF(N2631&lt;N2630,CONCATENATE("&lt;page-count count=",CHAR(34),1+LARGE(N:N,1)-LARGE(N:N,2),CHAR(34),"/&gt;"),INDIRECT(ADDRESS(ROW()-1,13))))</f>
        <v/>
      </c>
      <c r="P2631" s="1">
        <f>IF(ROW()&lt;$S$4+2,IF('XML a procesar'!A2630="",P2630,IF(MID('XML a procesar'!A2630,1,1)="&lt;",P2630,P2630+1)),P2630)</f>
        <v>1</v>
      </c>
    </row>
    <row r="2632" spans="1:16" x14ac:dyDescent="0.25">
      <c r="A2632" s="1" t="str">
        <f>IF('XML a procesar'!A2631&gt;0,'XML a procesar'!A2631,"")</f>
        <v/>
      </c>
      <c r="B2632" s="7">
        <f t="shared" si="462"/>
        <v>0</v>
      </c>
      <c r="C2632" s="1">
        <f t="shared" si="463"/>
        <v>0</v>
      </c>
      <c r="D2632" s="1">
        <f t="shared" si="464"/>
        <v>0</v>
      </c>
      <c r="E2632" s="1">
        <f t="shared" si="465"/>
        <v>0</v>
      </c>
      <c r="F2632" s="1" t="str">
        <f t="shared" ca="1" si="466"/>
        <v/>
      </c>
      <c r="G2632" s="1">
        <f t="shared" ca="1" si="467"/>
        <v>0</v>
      </c>
      <c r="H2632" s="1">
        <f ca="1">IF(AND(G2631&gt;0,G2632&gt;G2631,NOT(ISERROR(MATCH(G2631,D:D,0)))),H2631+1,H2631)</f>
        <v>0</v>
      </c>
      <c r="I2632" s="1">
        <f t="shared" ca="1" si="468"/>
        <v>0</v>
      </c>
      <c r="J2632" s="7" t="str">
        <f t="shared" ca="1" si="469"/>
        <v/>
      </c>
      <c r="K2632" s="1" t="str">
        <f ca="1">IF(J2632="Linea_para_MAIL_creada_por_LuXML",IF(ISERROR(MATCH(INDIRECT(ADDRESS(ROW()-G2632,7)),D:D,0)),J2632,INDIRECT(ADDRESS(MATCH(INDIRECT(ADDRESS(ROW()-G2632,7)),D:D,0),1))),J2632)</f>
        <v/>
      </c>
      <c r="L2632" s="7">
        <f t="shared" ca="1" si="470"/>
        <v>0</v>
      </c>
      <c r="M2632" s="7" t="str">
        <f t="shared" ca="1" si="471"/>
        <v/>
      </c>
      <c r="N2632" s="7">
        <f t="shared" ca="1" si="472"/>
        <v>0</v>
      </c>
      <c r="O2632" s="9" t="str">
        <f ca="1">IF(N2632&gt;-1,INDIRECT(ADDRESS(ROW(),13)),IF(N2632&lt;N2631,CONCATENATE("&lt;page-count count=",CHAR(34),1+LARGE(N:N,1)-LARGE(N:N,2),CHAR(34),"/&gt;"),INDIRECT(ADDRESS(ROW()-1,13))))</f>
        <v/>
      </c>
      <c r="P2632" s="1">
        <f>IF(ROW()&lt;$S$4+2,IF('XML a procesar'!A2631="",P2631,IF(MID('XML a procesar'!A2631,1,1)="&lt;",P2631,P2631+1)),P2631)</f>
        <v>1</v>
      </c>
    </row>
    <row r="2633" spans="1:16" x14ac:dyDescent="0.25">
      <c r="A2633" s="1" t="str">
        <f>IF('XML a procesar'!A2632&gt;0,'XML a procesar'!A2632,"")</f>
        <v/>
      </c>
      <c r="B2633" s="7">
        <f t="shared" si="462"/>
        <v>0</v>
      </c>
      <c r="C2633" s="1">
        <f t="shared" si="463"/>
        <v>0</v>
      </c>
      <c r="D2633" s="1">
        <f t="shared" si="464"/>
        <v>0</v>
      </c>
      <c r="E2633" s="1">
        <f t="shared" si="465"/>
        <v>0</v>
      </c>
      <c r="F2633" s="1" t="str">
        <f t="shared" ca="1" si="466"/>
        <v/>
      </c>
      <c r="G2633" s="1">
        <f t="shared" ca="1" si="467"/>
        <v>0</v>
      </c>
      <c r="H2633" s="1">
        <f ca="1">IF(AND(G2632&gt;0,G2633&gt;G2632,NOT(ISERROR(MATCH(G2632,D:D,0)))),H2632+1,H2632)</f>
        <v>0</v>
      </c>
      <c r="I2633" s="1">
        <f t="shared" ca="1" si="468"/>
        <v>0</v>
      </c>
      <c r="J2633" s="7" t="str">
        <f t="shared" ca="1" si="469"/>
        <v/>
      </c>
      <c r="K2633" s="1" t="str">
        <f ca="1">IF(J2633="Linea_para_MAIL_creada_por_LuXML",IF(ISERROR(MATCH(INDIRECT(ADDRESS(ROW()-G2633,7)),D:D,0)),J2633,INDIRECT(ADDRESS(MATCH(INDIRECT(ADDRESS(ROW()-G2633,7)),D:D,0),1))),J2633)</f>
        <v/>
      </c>
      <c r="L2633" s="7">
        <f t="shared" ca="1" si="470"/>
        <v>0</v>
      </c>
      <c r="M2633" s="7" t="str">
        <f t="shared" ca="1" si="471"/>
        <v/>
      </c>
      <c r="N2633" s="7">
        <f t="shared" ca="1" si="472"/>
        <v>0</v>
      </c>
      <c r="O2633" s="9" t="str">
        <f ca="1">IF(N2633&gt;-1,INDIRECT(ADDRESS(ROW(),13)),IF(N2633&lt;N2632,CONCATENATE("&lt;page-count count=",CHAR(34),1+LARGE(N:N,1)-LARGE(N:N,2),CHAR(34),"/&gt;"),INDIRECT(ADDRESS(ROW()-1,13))))</f>
        <v/>
      </c>
      <c r="P2633" s="1">
        <f>IF(ROW()&lt;$S$4+2,IF('XML a procesar'!A2632="",P2632,IF(MID('XML a procesar'!A2632,1,1)="&lt;",P2632,P2632+1)),P2632)</f>
        <v>1</v>
      </c>
    </row>
    <row r="2634" spans="1:16" x14ac:dyDescent="0.25">
      <c r="A2634" s="1" t="str">
        <f>IF('XML a procesar'!A2633&gt;0,'XML a procesar'!A2633,"")</f>
        <v/>
      </c>
      <c r="B2634" s="7">
        <f t="shared" si="462"/>
        <v>0</v>
      </c>
      <c r="C2634" s="1">
        <f t="shared" si="463"/>
        <v>0</v>
      </c>
      <c r="D2634" s="1">
        <f t="shared" si="464"/>
        <v>0</v>
      </c>
      <c r="E2634" s="1">
        <f t="shared" si="465"/>
        <v>0</v>
      </c>
      <c r="F2634" s="1" t="str">
        <f t="shared" ca="1" si="466"/>
        <v/>
      </c>
      <c r="G2634" s="1">
        <f t="shared" ca="1" si="467"/>
        <v>0</v>
      </c>
      <c r="H2634" s="1">
        <f ca="1">IF(AND(G2633&gt;0,G2634&gt;G2633,NOT(ISERROR(MATCH(G2633,D:D,0)))),H2633+1,H2633)</f>
        <v>0</v>
      </c>
      <c r="I2634" s="1">
        <f t="shared" ca="1" si="468"/>
        <v>0</v>
      </c>
      <c r="J2634" s="7" t="str">
        <f t="shared" ca="1" si="469"/>
        <v/>
      </c>
      <c r="K2634" s="1" t="str">
        <f ca="1">IF(J2634="Linea_para_MAIL_creada_por_LuXML",IF(ISERROR(MATCH(INDIRECT(ADDRESS(ROW()-G2634,7)),D:D,0)),J2634,INDIRECT(ADDRESS(MATCH(INDIRECT(ADDRESS(ROW()-G2634,7)),D:D,0),1))),J2634)</f>
        <v/>
      </c>
      <c r="L2634" s="7">
        <f t="shared" ca="1" si="470"/>
        <v>0</v>
      </c>
      <c r="M2634" s="7" t="str">
        <f t="shared" ca="1" si="471"/>
        <v/>
      </c>
      <c r="N2634" s="7">
        <f t="shared" ca="1" si="472"/>
        <v>0</v>
      </c>
      <c r="O2634" s="9" t="str">
        <f ca="1">IF(N2634&gt;-1,INDIRECT(ADDRESS(ROW(),13)),IF(N2634&lt;N2633,CONCATENATE("&lt;page-count count=",CHAR(34),1+LARGE(N:N,1)-LARGE(N:N,2),CHAR(34),"/&gt;"),INDIRECT(ADDRESS(ROW()-1,13))))</f>
        <v/>
      </c>
      <c r="P2634" s="1">
        <f>IF(ROW()&lt;$S$4+2,IF('XML a procesar'!A2633="",P2633,IF(MID('XML a procesar'!A2633,1,1)="&lt;",P2633,P2633+1)),P2633)</f>
        <v>1</v>
      </c>
    </row>
    <row r="2635" spans="1:16" x14ac:dyDescent="0.25">
      <c r="A2635" s="1" t="str">
        <f>IF('XML a procesar'!A2634&gt;0,'XML a procesar'!A2634,"")</f>
        <v/>
      </c>
      <c r="B2635" s="7">
        <f t="shared" si="462"/>
        <v>0</v>
      </c>
      <c r="C2635" s="1">
        <f t="shared" si="463"/>
        <v>0</v>
      </c>
      <c r="D2635" s="1">
        <f t="shared" si="464"/>
        <v>0</v>
      </c>
      <c r="E2635" s="1">
        <f t="shared" si="465"/>
        <v>0</v>
      </c>
      <c r="F2635" s="1" t="str">
        <f t="shared" ca="1" si="466"/>
        <v/>
      </c>
      <c r="G2635" s="1">
        <f t="shared" ca="1" si="467"/>
        <v>0</v>
      </c>
      <c r="H2635" s="1">
        <f ca="1">IF(AND(G2634&gt;0,G2635&gt;G2634,NOT(ISERROR(MATCH(G2634,D:D,0)))),H2634+1,H2634)</f>
        <v>0</v>
      </c>
      <c r="I2635" s="1">
        <f t="shared" ca="1" si="468"/>
        <v>0</v>
      </c>
      <c r="J2635" s="7" t="str">
        <f t="shared" ca="1" si="469"/>
        <v/>
      </c>
      <c r="K2635" s="1" t="str">
        <f ca="1">IF(J2635="Linea_para_MAIL_creada_por_LuXML",IF(ISERROR(MATCH(INDIRECT(ADDRESS(ROW()-G2635,7)),D:D,0)),J2635,INDIRECT(ADDRESS(MATCH(INDIRECT(ADDRESS(ROW()-G2635,7)),D:D,0),1))),J2635)</f>
        <v/>
      </c>
      <c r="L2635" s="7">
        <f t="shared" ca="1" si="470"/>
        <v>0</v>
      </c>
      <c r="M2635" s="7" t="str">
        <f t="shared" ca="1" si="471"/>
        <v/>
      </c>
      <c r="N2635" s="7">
        <f t="shared" ca="1" si="472"/>
        <v>0</v>
      </c>
      <c r="O2635" s="9" t="str">
        <f ca="1">IF(N2635&gt;-1,INDIRECT(ADDRESS(ROW(),13)),IF(N2635&lt;N2634,CONCATENATE("&lt;page-count count=",CHAR(34),1+LARGE(N:N,1)-LARGE(N:N,2),CHAR(34),"/&gt;"),INDIRECT(ADDRESS(ROW()-1,13))))</f>
        <v/>
      </c>
      <c r="P2635" s="1">
        <f>IF(ROW()&lt;$S$4+2,IF('XML a procesar'!A2634="",P2634,IF(MID('XML a procesar'!A2634,1,1)="&lt;",P2634,P2634+1)),P2634)</f>
        <v>1</v>
      </c>
    </row>
    <row r="2636" spans="1:16" x14ac:dyDescent="0.25">
      <c r="A2636" s="1" t="str">
        <f>IF('XML a procesar'!A2635&gt;0,'XML a procesar'!A2635,"")</f>
        <v/>
      </c>
      <c r="B2636" s="7">
        <f t="shared" si="462"/>
        <v>0</v>
      </c>
      <c r="C2636" s="1">
        <f t="shared" si="463"/>
        <v>0</v>
      </c>
      <c r="D2636" s="1">
        <f t="shared" si="464"/>
        <v>0</v>
      </c>
      <c r="E2636" s="1">
        <f t="shared" si="465"/>
        <v>0</v>
      </c>
      <c r="F2636" s="1" t="str">
        <f t="shared" ca="1" si="466"/>
        <v/>
      </c>
      <c r="G2636" s="1">
        <f t="shared" ca="1" si="467"/>
        <v>0</v>
      </c>
      <c r="H2636" s="1">
        <f ca="1">IF(AND(G2635&gt;0,G2636&gt;G2635,NOT(ISERROR(MATCH(G2635,D:D,0)))),H2635+1,H2635)</f>
        <v>0</v>
      </c>
      <c r="I2636" s="1">
        <f t="shared" ca="1" si="468"/>
        <v>0</v>
      </c>
      <c r="J2636" s="7" t="str">
        <f t="shared" ca="1" si="469"/>
        <v/>
      </c>
      <c r="K2636" s="1" t="str">
        <f ca="1">IF(J2636="Linea_para_MAIL_creada_por_LuXML",IF(ISERROR(MATCH(INDIRECT(ADDRESS(ROW()-G2636,7)),D:D,0)),J2636,INDIRECT(ADDRESS(MATCH(INDIRECT(ADDRESS(ROW()-G2636,7)),D:D,0),1))),J2636)</f>
        <v/>
      </c>
      <c r="L2636" s="7">
        <f t="shared" ca="1" si="470"/>
        <v>0</v>
      </c>
      <c r="M2636" s="7" t="str">
        <f t="shared" ca="1" si="471"/>
        <v/>
      </c>
      <c r="N2636" s="7">
        <f t="shared" ca="1" si="472"/>
        <v>0</v>
      </c>
      <c r="O2636" s="9" t="str">
        <f ca="1">IF(N2636&gt;-1,INDIRECT(ADDRESS(ROW(),13)),IF(N2636&lt;N2635,CONCATENATE("&lt;page-count count=",CHAR(34),1+LARGE(N:N,1)-LARGE(N:N,2),CHAR(34),"/&gt;"),INDIRECT(ADDRESS(ROW()-1,13))))</f>
        <v/>
      </c>
      <c r="P2636" s="1">
        <f>IF(ROW()&lt;$S$4+2,IF('XML a procesar'!A2635="",P2635,IF(MID('XML a procesar'!A2635,1,1)="&lt;",P2635,P2635+1)),P2635)</f>
        <v>1</v>
      </c>
    </row>
    <row r="2637" spans="1:16" x14ac:dyDescent="0.25">
      <c r="A2637" s="1" t="str">
        <f>IF('XML a procesar'!A2636&gt;0,'XML a procesar'!A2636,"")</f>
        <v/>
      </c>
      <c r="B2637" s="7">
        <f t="shared" si="462"/>
        <v>0</v>
      </c>
      <c r="C2637" s="1">
        <f t="shared" si="463"/>
        <v>0</v>
      </c>
      <c r="D2637" s="1">
        <f t="shared" si="464"/>
        <v>0</v>
      </c>
      <c r="E2637" s="1">
        <f t="shared" si="465"/>
        <v>0</v>
      </c>
      <c r="F2637" s="1" t="str">
        <f t="shared" ca="1" si="466"/>
        <v/>
      </c>
      <c r="G2637" s="1">
        <f t="shared" ca="1" si="467"/>
        <v>0</v>
      </c>
      <c r="H2637" s="1">
        <f ca="1">IF(AND(G2636&gt;0,G2637&gt;G2636,NOT(ISERROR(MATCH(G2636,D:D,0)))),H2636+1,H2636)</f>
        <v>0</v>
      </c>
      <c r="I2637" s="1">
        <f t="shared" ca="1" si="468"/>
        <v>0</v>
      </c>
      <c r="J2637" s="7" t="str">
        <f t="shared" ca="1" si="469"/>
        <v/>
      </c>
      <c r="K2637" s="1" t="str">
        <f ca="1">IF(J2637="Linea_para_MAIL_creada_por_LuXML",IF(ISERROR(MATCH(INDIRECT(ADDRESS(ROW()-G2637,7)),D:D,0)),J2637,INDIRECT(ADDRESS(MATCH(INDIRECT(ADDRESS(ROW()-G2637,7)),D:D,0),1))),J2637)</f>
        <v/>
      </c>
      <c r="L2637" s="7">
        <f t="shared" ca="1" si="470"/>
        <v>0</v>
      </c>
      <c r="M2637" s="7" t="str">
        <f t="shared" ca="1" si="471"/>
        <v/>
      </c>
      <c r="N2637" s="7">
        <f t="shared" ca="1" si="472"/>
        <v>0</v>
      </c>
      <c r="O2637" s="9" t="str">
        <f ca="1">IF(N2637&gt;-1,INDIRECT(ADDRESS(ROW(),13)),IF(N2637&lt;N2636,CONCATENATE("&lt;page-count count=",CHAR(34),1+LARGE(N:N,1)-LARGE(N:N,2),CHAR(34),"/&gt;"),INDIRECT(ADDRESS(ROW()-1,13))))</f>
        <v/>
      </c>
      <c r="P2637" s="1">
        <f>IF(ROW()&lt;$S$4+2,IF('XML a procesar'!A2636="",P2636,IF(MID('XML a procesar'!A2636,1,1)="&lt;",P2636,P2636+1)),P2636)</f>
        <v>1</v>
      </c>
    </row>
    <row r="2638" spans="1:16" x14ac:dyDescent="0.25">
      <c r="A2638" s="1" t="str">
        <f>IF('XML a procesar'!A2637&gt;0,'XML a procesar'!A2637,"")</f>
        <v/>
      </c>
      <c r="B2638" s="7">
        <f t="shared" si="462"/>
        <v>0</v>
      </c>
      <c r="C2638" s="1">
        <f t="shared" si="463"/>
        <v>0</v>
      </c>
      <c r="D2638" s="1">
        <f t="shared" si="464"/>
        <v>0</v>
      </c>
      <c r="E2638" s="1">
        <f t="shared" si="465"/>
        <v>0</v>
      </c>
      <c r="F2638" s="1" t="str">
        <f t="shared" ca="1" si="466"/>
        <v/>
      </c>
      <c r="G2638" s="1">
        <f t="shared" ca="1" si="467"/>
        <v>0</v>
      </c>
      <c r="H2638" s="1">
        <f ca="1">IF(AND(G2637&gt;0,G2638&gt;G2637,NOT(ISERROR(MATCH(G2637,D:D,0)))),H2637+1,H2637)</f>
        <v>0</v>
      </c>
      <c r="I2638" s="1">
        <f t="shared" ca="1" si="468"/>
        <v>0</v>
      </c>
      <c r="J2638" s="7" t="str">
        <f t="shared" ca="1" si="469"/>
        <v/>
      </c>
      <c r="K2638" s="1" t="str">
        <f ca="1">IF(J2638="Linea_para_MAIL_creada_por_LuXML",IF(ISERROR(MATCH(INDIRECT(ADDRESS(ROW()-G2638,7)),D:D,0)),J2638,INDIRECT(ADDRESS(MATCH(INDIRECT(ADDRESS(ROW()-G2638,7)),D:D,0),1))),J2638)</f>
        <v/>
      </c>
      <c r="L2638" s="7">
        <f t="shared" ca="1" si="470"/>
        <v>0</v>
      </c>
      <c r="M2638" s="7" t="str">
        <f t="shared" ca="1" si="471"/>
        <v/>
      </c>
      <c r="N2638" s="7">
        <f t="shared" ca="1" si="472"/>
        <v>0</v>
      </c>
      <c r="O2638" s="9" t="str">
        <f ca="1">IF(N2638&gt;-1,INDIRECT(ADDRESS(ROW(),13)),IF(N2638&lt;N2637,CONCATENATE("&lt;page-count count=",CHAR(34),1+LARGE(N:N,1)-LARGE(N:N,2),CHAR(34),"/&gt;"),INDIRECT(ADDRESS(ROW()-1,13))))</f>
        <v/>
      </c>
      <c r="P2638" s="1">
        <f>IF(ROW()&lt;$S$4+2,IF('XML a procesar'!A2637="",P2637,IF(MID('XML a procesar'!A2637,1,1)="&lt;",P2637,P2637+1)),P2637)</f>
        <v>1</v>
      </c>
    </row>
    <row r="2639" spans="1:16" x14ac:dyDescent="0.25">
      <c r="A2639" s="1" t="str">
        <f>IF('XML a procesar'!A2638&gt;0,'XML a procesar'!A2638,"")</f>
        <v/>
      </c>
      <c r="B2639" s="7">
        <f t="shared" si="462"/>
        <v>0</v>
      </c>
      <c r="C2639" s="1">
        <f t="shared" si="463"/>
        <v>0</v>
      </c>
      <c r="D2639" s="1">
        <f t="shared" si="464"/>
        <v>0</v>
      </c>
      <c r="E2639" s="1">
        <f t="shared" si="465"/>
        <v>0</v>
      </c>
      <c r="F2639" s="1" t="str">
        <f t="shared" ca="1" si="466"/>
        <v/>
      </c>
      <c r="G2639" s="1">
        <f t="shared" ca="1" si="467"/>
        <v>0</v>
      </c>
      <c r="H2639" s="1">
        <f ca="1">IF(AND(G2638&gt;0,G2639&gt;G2638,NOT(ISERROR(MATCH(G2638,D:D,0)))),H2638+1,H2638)</f>
        <v>0</v>
      </c>
      <c r="I2639" s="1">
        <f t="shared" ca="1" si="468"/>
        <v>0</v>
      </c>
      <c r="J2639" s="7" t="str">
        <f t="shared" ca="1" si="469"/>
        <v/>
      </c>
      <c r="K2639" s="1" t="str">
        <f ca="1">IF(J2639="Linea_para_MAIL_creada_por_LuXML",IF(ISERROR(MATCH(INDIRECT(ADDRESS(ROW()-G2639,7)),D:D,0)),J2639,INDIRECT(ADDRESS(MATCH(INDIRECT(ADDRESS(ROW()-G2639,7)),D:D,0),1))),J2639)</f>
        <v/>
      </c>
      <c r="L2639" s="7">
        <f t="shared" ca="1" si="470"/>
        <v>0</v>
      </c>
      <c r="M2639" s="7" t="str">
        <f t="shared" ca="1" si="471"/>
        <v/>
      </c>
      <c r="N2639" s="7">
        <f t="shared" ca="1" si="472"/>
        <v>0</v>
      </c>
      <c r="O2639" s="9" t="str">
        <f ca="1">IF(N2639&gt;-1,INDIRECT(ADDRESS(ROW(),13)),IF(N2639&lt;N2638,CONCATENATE("&lt;page-count count=",CHAR(34),1+LARGE(N:N,1)-LARGE(N:N,2),CHAR(34),"/&gt;"),INDIRECT(ADDRESS(ROW()-1,13))))</f>
        <v/>
      </c>
      <c r="P2639" s="1">
        <f>IF(ROW()&lt;$S$4+2,IF('XML a procesar'!A2638="",P2638,IF(MID('XML a procesar'!A2638,1,1)="&lt;",P2638,P2638+1)),P2638)</f>
        <v>1</v>
      </c>
    </row>
    <row r="2640" spans="1:16" x14ac:dyDescent="0.25">
      <c r="A2640" s="1" t="str">
        <f>IF('XML a procesar'!A2639&gt;0,'XML a procesar'!A2639,"")</f>
        <v/>
      </c>
      <c r="B2640" s="7">
        <f t="shared" si="462"/>
        <v>0</v>
      </c>
      <c r="C2640" s="1">
        <f t="shared" si="463"/>
        <v>0</v>
      </c>
      <c r="D2640" s="1">
        <f t="shared" si="464"/>
        <v>0</v>
      </c>
      <c r="E2640" s="1">
        <f t="shared" si="465"/>
        <v>0</v>
      </c>
      <c r="F2640" s="1" t="str">
        <f t="shared" ca="1" si="466"/>
        <v/>
      </c>
      <c r="G2640" s="1">
        <f t="shared" ca="1" si="467"/>
        <v>0</v>
      </c>
      <c r="H2640" s="1">
        <f ca="1">IF(AND(G2639&gt;0,G2640&gt;G2639,NOT(ISERROR(MATCH(G2639,D:D,0)))),H2639+1,H2639)</f>
        <v>0</v>
      </c>
      <c r="I2640" s="1">
        <f t="shared" ca="1" si="468"/>
        <v>0</v>
      </c>
      <c r="J2640" s="7" t="str">
        <f t="shared" ca="1" si="469"/>
        <v/>
      </c>
      <c r="K2640" s="1" t="str">
        <f ca="1">IF(J2640="Linea_para_MAIL_creada_por_LuXML",IF(ISERROR(MATCH(INDIRECT(ADDRESS(ROW()-G2640,7)),D:D,0)),J2640,INDIRECT(ADDRESS(MATCH(INDIRECT(ADDRESS(ROW()-G2640,7)),D:D,0),1))),J2640)</f>
        <v/>
      </c>
      <c r="L2640" s="7">
        <f t="shared" ca="1" si="470"/>
        <v>0</v>
      </c>
      <c r="M2640" s="7" t="str">
        <f t="shared" ca="1" si="471"/>
        <v/>
      </c>
      <c r="N2640" s="7">
        <f t="shared" ca="1" si="472"/>
        <v>0</v>
      </c>
      <c r="O2640" s="9" t="str">
        <f ca="1">IF(N2640&gt;-1,INDIRECT(ADDRESS(ROW(),13)),IF(N2640&lt;N2639,CONCATENATE("&lt;page-count count=",CHAR(34),1+LARGE(N:N,1)-LARGE(N:N,2),CHAR(34),"/&gt;"),INDIRECT(ADDRESS(ROW()-1,13))))</f>
        <v/>
      </c>
      <c r="P2640" s="1">
        <f>IF(ROW()&lt;$S$4+2,IF('XML a procesar'!A2639="",P2639,IF(MID('XML a procesar'!A2639,1,1)="&lt;",P2639,P2639+1)),P2639)</f>
        <v>1</v>
      </c>
    </row>
    <row r="2641" spans="1:16" x14ac:dyDescent="0.25">
      <c r="A2641" s="1" t="str">
        <f>IF('XML a procesar'!A2640&gt;0,'XML a procesar'!A2640,"")</f>
        <v/>
      </c>
      <c r="B2641" s="7">
        <f t="shared" si="462"/>
        <v>0</v>
      </c>
      <c r="C2641" s="1">
        <f t="shared" si="463"/>
        <v>0</v>
      </c>
      <c r="D2641" s="1">
        <f t="shared" si="464"/>
        <v>0</v>
      </c>
      <c r="E2641" s="1">
        <f t="shared" si="465"/>
        <v>0</v>
      </c>
      <c r="F2641" s="1" t="str">
        <f t="shared" ca="1" si="466"/>
        <v/>
      </c>
      <c r="G2641" s="1">
        <f t="shared" ca="1" si="467"/>
        <v>0</v>
      </c>
      <c r="H2641" s="1">
        <f ca="1">IF(AND(G2640&gt;0,G2641&gt;G2640,NOT(ISERROR(MATCH(G2640,D:D,0)))),H2640+1,H2640)</f>
        <v>0</v>
      </c>
      <c r="I2641" s="1">
        <f t="shared" ca="1" si="468"/>
        <v>0</v>
      </c>
      <c r="J2641" s="7" t="str">
        <f t="shared" ca="1" si="469"/>
        <v/>
      </c>
      <c r="K2641" s="1" t="str">
        <f ca="1">IF(J2641="Linea_para_MAIL_creada_por_LuXML",IF(ISERROR(MATCH(INDIRECT(ADDRESS(ROW()-G2641,7)),D:D,0)),J2641,INDIRECT(ADDRESS(MATCH(INDIRECT(ADDRESS(ROW()-G2641,7)),D:D,0),1))),J2641)</f>
        <v/>
      </c>
      <c r="L2641" s="7">
        <f t="shared" ca="1" si="470"/>
        <v>0</v>
      </c>
      <c r="M2641" s="7" t="str">
        <f t="shared" ca="1" si="471"/>
        <v/>
      </c>
      <c r="N2641" s="7">
        <f t="shared" ca="1" si="472"/>
        <v>0</v>
      </c>
      <c r="O2641" s="9" t="str">
        <f ca="1">IF(N2641&gt;-1,INDIRECT(ADDRESS(ROW(),13)),IF(N2641&lt;N2640,CONCATENATE("&lt;page-count count=",CHAR(34),1+LARGE(N:N,1)-LARGE(N:N,2),CHAR(34),"/&gt;"),INDIRECT(ADDRESS(ROW()-1,13))))</f>
        <v/>
      </c>
      <c r="P2641" s="1">
        <f>IF(ROW()&lt;$S$4+2,IF('XML a procesar'!A2640="",P2640,IF(MID('XML a procesar'!A2640,1,1)="&lt;",P2640,P2640+1)),P2640)</f>
        <v>1</v>
      </c>
    </row>
    <row r="2642" spans="1:16" x14ac:dyDescent="0.25">
      <c r="A2642" s="1" t="str">
        <f>IF('XML a procesar'!A2641&gt;0,'XML a procesar'!A2641,"")</f>
        <v/>
      </c>
      <c r="B2642" s="7">
        <f t="shared" si="462"/>
        <v>0</v>
      </c>
      <c r="C2642" s="1">
        <f t="shared" si="463"/>
        <v>0</v>
      </c>
      <c r="D2642" s="1">
        <f t="shared" si="464"/>
        <v>0</v>
      </c>
      <c r="E2642" s="1">
        <f t="shared" si="465"/>
        <v>0</v>
      </c>
      <c r="F2642" s="1" t="str">
        <f t="shared" ca="1" si="466"/>
        <v/>
      </c>
      <c r="G2642" s="1">
        <f t="shared" ca="1" si="467"/>
        <v>0</v>
      </c>
      <c r="H2642" s="1">
        <f ca="1">IF(AND(G2641&gt;0,G2642&gt;G2641,NOT(ISERROR(MATCH(G2641,D:D,0)))),H2641+1,H2641)</f>
        <v>0</v>
      </c>
      <c r="I2642" s="1">
        <f t="shared" ca="1" si="468"/>
        <v>0</v>
      </c>
      <c r="J2642" s="7" t="str">
        <f t="shared" ca="1" si="469"/>
        <v/>
      </c>
      <c r="K2642" s="1" t="str">
        <f ca="1">IF(J2642="Linea_para_MAIL_creada_por_LuXML",IF(ISERROR(MATCH(INDIRECT(ADDRESS(ROW()-G2642,7)),D:D,0)),J2642,INDIRECT(ADDRESS(MATCH(INDIRECT(ADDRESS(ROW()-G2642,7)),D:D,0),1))),J2642)</f>
        <v/>
      </c>
      <c r="L2642" s="7">
        <f t="shared" ca="1" si="470"/>
        <v>0</v>
      </c>
      <c r="M2642" s="7" t="str">
        <f t="shared" ca="1" si="471"/>
        <v/>
      </c>
      <c r="N2642" s="7">
        <f t="shared" ca="1" si="472"/>
        <v>0</v>
      </c>
      <c r="O2642" s="9" t="str">
        <f ca="1">IF(N2642&gt;-1,INDIRECT(ADDRESS(ROW(),13)),IF(N2642&lt;N2641,CONCATENATE("&lt;page-count count=",CHAR(34),1+LARGE(N:N,1)-LARGE(N:N,2),CHAR(34),"/&gt;"),INDIRECT(ADDRESS(ROW()-1,13))))</f>
        <v/>
      </c>
      <c r="P2642" s="1">
        <f>IF(ROW()&lt;$S$4+2,IF('XML a procesar'!A2641="",P2641,IF(MID('XML a procesar'!A2641,1,1)="&lt;",P2641,P2641+1)),P2641)</f>
        <v>1</v>
      </c>
    </row>
    <row r="2643" spans="1:16" x14ac:dyDescent="0.25">
      <c r="A2643" s="1" t="str">
        <f>IF('XML a procesar'!A2642&gt;0,'XML a procesar'!A2642,"")</f>
        <v/>
      </c>
      <c r="B2643" s="7">
        <f t="shared" si="462"/>
        <v>0</v>
      </c>
      <c r="C2643" s="1">
        <f t="shared" si="463"/>
        <v>0</v>
      </c>
      <c r="D2643" s="1">
        <f t="shared" si="464"/>
        <v>0</v>
      </c>
      <c r="E2643" s="1">
        <f t="shared" si="465"/>
        <v>0</v>
      </c>
      <c r="F2643" s="1" t="str">
        <f t="shared" ca="1" si="466"/>
        <v/>
      </c>
      <c r="G2643" s="1">
        <f t="shared" ca="1" si="467"/>
        <v>0</v>
      </c>
      <c r="H2643" s="1">
        <f ca="1">IF(AND(G2642&gt;0,G2643&gt;G2642,NOT(ISERROR(MATCH(G2642,D:D,0)))),H2642+1,H2642)</f>
        <v>0</v>
      </c>
      <c r="I2643" s="1">
        <f t="shared" ca="1" si="468"/>
        <v>0</v>
      </c>
      <c r="J2643" s="7" t="str">
        <f t="shared" ca="1" si="469"/>
        <v/>
      </c>
      <c r="K2643" s="1" t="str">
        <f ca="1">IF(J2643="Linea_para_MAIL_creada_por_LuXML",IF(ISERROR(MATCH(INDIRECT(ADDRESS(ROW()-G2643,7)),D:D,0)),J2643,INDIRECT(ADDRESS(MATCH(INDIRECT(ADDRESS(ROW()-G2643,7)),D:D,0),1))),J2643)</f>
        <v/>
      </c>
      <c r="L2643" s="7">
        <f t="shared" ca="1" si="470"/>
        <v>0</v>
      </c>
      <c r="M2643" s="7" t="str">
        <f t="shared" ca="1" si="471"/>
        <v/>
      </c>
      <c r="N2643" s="7">
        <f t="shared" ca="1" si="472"/>
        <v>0</v>
      </c>
      <c r="O2643" s="9" t="str">
        <f ca="1">IF(N2643&gt;-1,INDIRECT(ADDRESS(ROW(),13)),IF(N2643&lt;N2642,CONCATENATE("&lt;page-count count=",CHAR(34),1+LARGE(N:N,1)-LARGE(N:N,2),CHAR(34),"/&gt;"),INDIRECT(ADDRESS(ROW()-1,13))))</f>
        <v/>
      </c>
      <c r="P2643" s="1">
        <f>IF(ROW()&lt;$S$4+2,IF('XML a procesar'!A2642="",P2642,IF(MID('XML a procesar'!A2642,1,1)="&lt;",P2642,P2642+1)),P2642)</f>
        <v>1</v>
      </c>
    </row>
    <row r="2644" spans="1:16" x14ac:dyDescent="0.25">
      <c r="A2644" s="1" t="str">
        <f>IF('XML a procesar'!A2643&gt;0,'XML a procesar'!A2643,"")</f>
        <v/>
      </c>
      <c r="B2644" s="7">
        <f t="shared" si="462"/>
        <v>0</v>
      </c>
      <c r="C2644" s="1">
        <f t="shared" si="463"/>
        <v>0</v>
      </c>
      <c r="D2644" s="1">
        <f t="shared" si="464"/>
        <v>0</v>
      </c>
      <c r="E2644" s="1">
        <f t="shared" si="465"/>
        <v>0</v>
      </c>
      <c r="F2644" s="1" t="str">
        <f t="shared" ca="1" si="466"/>
        <v/>
      </c>
      <c r="G2644" s="1">
        <f t="shared" ca="1" si="467"/>
        <v>0</v>
      </c>
      <c r="H2644" s="1">
        <f ca="1">IF(AND(G2643&gt;0,G2644&gt;G2643,NOT(ISERROR(MATCH(G2643,D:D,0)))),H2643+1,H2643)</f>
        <v>0</v>
      </c>
      <c r="I2644" s="1">
        <f t="shared" ca="1" si="468"/>
        <v>0</v>
      </c>
      <c r="J2644" s="7" t="str">
        <f t="shared" ca="1" si="469"/>
        <v/>
      </c>
      <c r="K2644" s="1" t="str">
        <f ca="1">IF(J2644="Linea_para_MAIL_creada_por_LuXML",IF(ISERROR(MATCH(INDIRECT(ADDRESS(ROW()-G2644,7)),D:D,0)),J2644,INDIRECT(ADDRESS(MATCH(INDIRECT(ADDRESS(ROW()-G2644,7)),D:D,0),1))),J2644)</f>
        <v/>
      </c>
      <c r="L2644" s="7">
        <f t="shared" ca="1" si="470"/>
        <v>0</v>
      </c>
      <c r="M2644" s="7" t="str">
        <f t="shared" ca="1" si="471"/>
        <v/>
      </c>
      <c r="N2644" s="7">
        <f t="shared" ca="1" si="472"/>
        <v>0</v>
      </c>
      <c r="O2644" s="9" t="str">
        <f ca="1">IF(N2644&gt;-1,INDIRECT(ADDRESS(ROW(),13)),IF(N2644&lt;N2643,CONCATENATE("&lt;page-count count=",CHAR(34),1+LARGE(N:N,1)-LARGE(N:N,2),CHAR(34),"/&gt;"),INDIRECT(ADDRESS(ROW()-1,13))))</f>
        <v/>
      </c>
      <c r="P2644" s="1">
        <f>IF(ROW()&lt;$S$4+2,IF('XML a procesar'!A2643="",P2643,IF(MID('XML a procesar'!A2643,1,1)="&lt;",P2643,P2643+1)),P2643)</f>
        <v>1</v>
      </c>
    </row>
    <row r="2645" spans="1:16" x14ac:dyDescent="0.25">
      <c r="A2645" s="1" t="str">
        <f>IF('XML a procesar'!A2644&gt;0,'XML a procesar'!A2644,"")</f>
        <v/>
      </c>
      <c r="B2645" s="7">
        <f t="shared" si="462"/>
        <v>0</v>
      </c>
      <c r="C2645" s="1">
        <f t="shared" si="463"/>
        <v>0</v>
      </c>
      <c r="D2645" s="1">
        <f t="shared" si="464"/>
        <v>0</v>
      </c>
      <c r="E2645" s="1">
        <f t="shared" si="465"/>
        <v>0</v>
      </c>
      <c r="F2645" s="1" t="str">
        <f t="shared" ca="1" si="466"/>
        <v/>
      </c>
      <c r="G2645" s="1">
        <f t="shared" ca="1" si="467"/>
        <v>0</v>
      </c>
      <c r="H2645" s="1">
        <f ca="1">IF(AND(G2644&gt;0,G2645&gt;G2644,NOT(ISERROR(MATCH(G2644,D:D,0)))),H2644+1,H2644)</f>
        <v>0</v>
      </c>
      <c r="I2645" s="1">
        <f t="shared" ca="1" si="468"/>
        <v>0</v>
      </c>
      <c r="J2645" s="7" t="str">
        <f t="shared" ca="1" si="469"/>
        <v/>
      </c>
      <c r="K2645" s="1" t="str">
        <f ca="1">IF(J2645="Linea_para_MAIL_creada_por_LuXML",IF(ISERROR(MATCH(INDIRECT(ADDRESS(ROW()-G2645,7)),D:D,0)),J2645,INDIRECT(ADDRESS(MATCH(INDIRECT(ADDRESS(ROW()-G2645,7)),D:D,0),1))),J2645)</f>
        <v/>
      </c>
      <c r="L2645" s="7">
        <f t="shared" ca="1" si="470"/>
        <v>0</v>
      </c>
      <c r="M2645" s="7" t="str">
        <f t="shared" ca="1" si="471"/>
        <v/>
      </c>
      <c r="N2645" s="7">
        <f t="shared" ca="1" si="472"/>
        <v>0</v>
      </c>
      <c r="O2645" s="9" t="str">
        <f ca="1">IF(N2645&gt;-1,INDIRECT(ADDRESS(ROW(),13)),IF(N2645&lt;N2644,CONCATENATE("&lt;page-count count=",CHAR(34),1+LARGE(N:N,1)-LARGE(N:N,2),CHAR(34),"/&gt;"),INDIRECT(ADDRESS(ROW()-1,13))))</f>
        <v/>
      </c>
      <c r="P2645" s="1">
        <f>IF(ROW()&lt;$S$4+2,IF('XML a procesar'!A2644="",P2644,IF(MID('XML a procesar'!A2644,1,1)="&lt;",P2644,P2644+1)),P2644)</f>
        <v>1</v>
      </c>
    </row>
    <row r="2646" spans="1:16" x14ac:dyDescent="0.25">
      <c r="A2646" s="1" t="str">
        <f>IF('XML a procesar'!A2645&gt;0,'XML a procesar'!A2645,"")</f>
        <v/>
      </c>
      <c r="B2646" s="7">
        <f t="shared" si="462"/>
        <v>0</v>
      </c>
      <c r="C2646" s="1">
        <f t="shared" si="463"/>
        <v>0</v>
      </c>
      <c r="D2646" s="1">
        <f t="shared" si="464"/>
        <v>0</v>
      </c>
      <c r="E2646" s="1">
        <f t="shared" si="465"/>
        <v>0</v>
      </c>
      <c r="F2646" s="1" t="str">
        <f t="shared" ca="1" si="466"/>
        <v/>
      </c>
      <c r="G2646" s="1">
        <f t="shared" ca="1" si="467"/>
        <v>0</v>
      </c>
      <c r="H2646" s="1">
        <f ca="1">IF(AND(G2645&gt;0,G2646&gt;G2645,NOT(ISERROR(MATCH(G2645,D:D,0)))),H2645+1,H2645)</f>
        <v>0</v>
      </c>
      <c r="I2646" s="1">
        <f t="shared" ca="1" si="468"/>
        <v>0</v>
      </c>
      <c r="J2646" s="7" t="str">
        <f t="shared" ca="1" si="469"/>
        <v/>
      </c>
      <c r="K2646" s="1" t="str">
        <f ca="1">IF(J2646="Linea_para_MAIL_creada_por_LuXML",IF(ISERROR(MATCH(INDIRECT(ADDRESS(ROW()-G2646,7)),D:D,0)),J2646,INDIRECT(ADDRESS(MATCH(INDIRECT(ADDRESS(ROW()-G2646,7)),D:D,0),1))),J2646)</f>
        <v/>
      </c>
      <c r="L2646" s="7">
        <f t="shared" ca="1" si="470"/>
        <v>0</v>
      </c>
      <c r="M2646" s="7" t="str">
        <f t="shared" ca="1" si="471"/>
        <v/>
      </c>
      <c r="N2646" s="7">
        <f t="shared" ca="1" si="472"/>
        <v>0</v>
      </c>
      <c r="O2646" s="9" t="str">
        <f ca="1">IF(N2646&gt;-1,INDIRECT(ADDRESS(ROW(),13)),IF(N2646&lt;N2645,CONCATENATE("&lt;page-count count=",CHAR(34),1+LARGE(N:N,1)-LARGE(N:N,2),CHAR(34),"/&gt;"),INDIRECT(ADDRESS(ROW()-1,13))))</f>
        <v/>
      </c>
      <c r="P2646" s="1">
        <f>IF(ROW()&lt;$S$4+2,IF('XML a procesar'!A2645="",P2645,IF(MID('XML a procesar'!A2645,1,1)="&lt;",P2645,P2645+1)),P2645)</f>
        <v>1</v>
      </c>
    </row>
    <row r="2647" spans="1:16" x14ac:dyDescent="0.25">
      <c r="A2647" s="1" t="str">
        <f>IF('XML a procesar'!A2646&gt;0,'XML a procesar'!A2646,"")</f>
        <v/>
      </c>
      <c r="B2647" s="7">
        <f t="shared" si="462"/>
        <v>0</v>
      </c>
      <c r="C2647" s="1">
        <f t="shared" si="463"/>
        <v>0</v>
      </c>
      <c r="D2647" s="1">
        <f t="shared" si="464"/>
        <v>0</v>
      </c>
      <c r="E2647" s="1">
        <f t="shared" si="465"/>
        <v>0</v>
      </c>
      <c r="F2647" s="1" t="str">
        <f t="shared" ca="1" si="466"/>
        <v/>
      </c>
      <c r="G2647" s="1">
        <f t="shared" ca="1" si="467"/>
        <v>0</v>
      </c>
      <c r="H2647" s="1">
        <f ca="1">IF(AND(G2646&gt;0,G2647&gt;G2646,NOT(ISERROR(MATCH(G2646,D:D,0)))),H2646+1,H2646)</f>
        <v>0</v>
      </c>
      <c r="I2647" s="1">
        <f t="shared" ca="1" si="468"/>
        <v>0</v>
      </c>
      <c r="J2647" s="7" t="str">
        <f t="shared" ca="1" si="469"/>
        <v/>
      </c>
      <c r="K2647" s="1" t="str">
        <f ca="1">IF(J2647="Linea_para_MAIL_creada_por_LuXML",IF(ISERROR(MATCH(INDIRECT(ADDRESS(ROW()-G2647,7)),D:D,0)),J2647,INDIRECT(ADDRESS(MATCH(INDIRECT(ADDRESS(ROW()-G2647,7)),D:D,0),1))),J2647)</f>
        <v/>
      </c>
      <c r="L2647" s="7">
        <f t="shared" ca="1" si="470"/>
        <v>0</v>
      </c>
      <c r="M2647" s="7" t="str">
        <f t="shared" ca="1" si="471"/>
        <v/>
      </c>
      <c r="N2647" s="7">
        <f t="shared" ca="1" si="472"/>
        <v>0</v>
      </c>
      <c r="O2647" s="9" t="str">
        <f ca="1">IF(N2647&gt;-1,INDIRECT(ADDRESS(ROW(),13)),IF(N2647&lt;N2646,CONCATENATE("&lt;page-count count=",CHAR(34),1+LARGE(N:N,1)-LARGE(N:N,2),CHAR(34),"/&gt;"),INDIRECT(ADDRESS(ROW()-1,13))))</f>
        <v/>
      </c>
      <c r="P2647" s="1">
        <f>IF(ROW()&lt;$S$4+2,IF('XML a procesar'!A2646="",P2646,IF(MID('XML a procesar'!A2646,1,1)="&lt;",P2646,P2646+1)),P2646)</f>
        <v>1</v>
      </c>
    </row>
    <row r="2648" spans="1:16" x14ac:dyDescent="0.25">
      <c r="A2648" s="1" t="str">
        <f>IF('XML a procesar'!A2647&gt;0,'XML a procesar'!A2647,"")</f>
        <v/>
      </c>
      <c r="B2648" s="7">
        <f t="shared" si="462"/>
        <v>0</v>
      </c>
      <c r="C2648" s="1">
        <f t="shared" si="463"/>
        <v>0</v>
      </c>
      <c r="D2648" s="1">
        <f t="shared" si="464"/>
        <v>0</v>
      </c>
      <c r="E2648" s="1">
        <f t="shared" si="465"/>
        <v>0</v>
      </c>
      <c r="F2648" s="1" t="str">
        <f t="shared" ca="1" si="466"/>
        <v/>
      </c>
      <c r="G2648" s="1">
        <f t="shared" ca="1" si="467"/>
        <v>0</v>
      </c>
      <c r="H2648" s="1">
        <f ca="1">IF(AND(G2647&gt;0,G2648&gt;G2647,NOT(ISERROR(MATCH(G2647,D:D,0)))),H2647+1,H2647)</f>
        <v>0</v>
      </c>
      <c r="I2648" s="1">
        <f t="shared" ca="1" si="468"/>
        <v>0</v>
      </c>
      <c r="J2648" s="7" t="str">
        <f t="shared" ca="1" si="469"/>
        <v/>
      </c>
      <c r="K2648" s="1" t="str">
        <f ca="1">IF(J2648="Linea_para_MAIL_creada_por_LuXML",IF(ISERROR(MATCH(INDIRECT(ADDRESS(ROW()-G2648,7)),D:D,0)),J2648,INDIRECT(ADDRESS(MATCH(INDIRECT(ADDRESS(ROW()-G2648,7)),D:D,0),1))),J2648)</f>
        <v/>
      </c>
      <c r="L2648" s="7">
        <f t="shared" ca="1" si="470"/>
        <v>0</v>
      </c>
      <c r="M2648" s="7" t="str">
        <f t="shared" ca="1" si="471"/>
        <v/>
      </c>
      <c r="N2648" s="7">
        <f t="shared" ca="1" si="472"/>
        <v>0</v>
      </c>
      <c r="O2648" s="9" t="str">
        <f ca="1">IF(N2648&gt;-1,INDIRECT(ADDRESS(ROW(),13)),IF(N2648&lt;N2647,CONCATENATE("&lt;page-count count=",CHAR(34),1+LARGE(N:N,1)-LARGE(N:N,2),CHAR(34),"/&gt;"),INDIRECT(ADDRESS(ROW()-1,13))))</f>
        <v/>
      </c>
      <c r="P2648" s="1">
        <f>IF(ROW()&lt;$S$4+2,IF('XML a procesar'!A2647="",P2647,IF(MID('XML a procesar'!A2647,1,1)="&lt;",P2647,P2647+1)),P2647)</f>
        <v>1</v>
      </c>
    </row>
    <row r="2649" spans="1:16" x14ac:dyDescent="0.25">
      <c r="A2649" s="1" t="str">
        <f>IF('XML a procesar'!A2648&gt;0,'XML a procesar'!A2648,"")</f>
        <v/>
      </c>
      <c r="B2649" s="7">
        <f t="shared" si="462"/>
        <v>0</v>
      </c>
      <c r="C2649" s="1">
        <f t="shared" si="463"/>
        <v>0</v>
      </c>
      <c r="D2649" s="1">
        <f t="shared" si="464"/>
        <v>0</v>
      </c>
      <c r="E2649" s="1">
        <f t="shared" si="465"/>
        <v>0</v>
      </c>
      <c r="F2649" s="1" t="str">
        <f t="shared" ca="1" si="466"/>
        <v/>
      </c>
      <c r="G2649" s="1">
        <f t="shared" ca="1" si="467"/>
        <v>0</v>
      </c>
      <c r="H2649" s="1">
        <f ca="1">IF(AND(G2648&gt;0,G2649&gt;G2648,NOT(ISERROR(MATCH(G2648,D:D,0)))),H2648+1,H2648)</f>
        <v>0</v>
      </c>
      <c r="I2649" s="1">
        <f t="shared" ca="1" si="468"/>
        <v>0</v>
      </c>
      <c r="J2649" s="7" t="str">
        <f t="shared" ca="1" si="469"/>
        <v/>
      </c>
      <c r="K2649" s="1" t="str">
        <f ca="1">IF(J2649="Linea_para_MAIL_creada_por_LuXML",IF(ISERROR(MATCH(INDIRECT(ADDRESS(ROW()-G2649,7)),D:D,0)),J2649,INDIRECT(ADDRESS(MATCH(INDIRECT(ADDRESS(ROW()-G2649,7)),D:D,0),1))),J2649)</f>
        <v/>
      </c>
      <c r="L2649" s="7">
        <f t="shared" ca="1" si="470"/>
        <v>0</v>
      </c>
      <c r="M2649" s="7" t="str">
        <f t="shared" ca="1" si="471"/>
        <v/>
      </c>
      <c r="N2649" s="7">
        <f t="shared" ca="1" si="472"/>
        <v>0</v>
      </c>
      <c r="O2649" s="9" t="str">
        <f ca="1">IF(N2649&gt;-1,INDIRECT(ADDRESS(ROW(),13)),IF(N2649&lt;N2648,CONCATENATE("&lt;page-count count=",CHAR(34),1+LARGE(N:N,1)-LARGE(N:N,2),CHAR(34),"/&gt;"),INDIRECT(ADDRESS(ROW()-1,13))))</f>
        <v/>
      </c>
      <c r="P2649" s="1">
        <f>IF(ROW()&lt;$S$4+2,IF('XML a procesar'!A2648="",P2648,IF(MID('XML a procesar'!A2648,1,1)="&lt;",P2648,P2648+1)),P2648)</f>
        <v>1</v>
      </c>
    </row>
    <row r="2650" spans="1:16" x14ac:dyDescent="0.25">
      <c r="A2650" s="1" t="str">
        <f>IF('XML a procesar'!A2649&gt;0,'XML a procesar'!A2649,"")</f>
        <v/>
      </c>
      <c r="B2650" s="7">
        <f t="shared" si="462"/>
        <v>0</v>
      </c>
      <c r="C2650" s="1">
        <f t="shared" si="463"/>
        <v>0</v>
      </c>
      <c r="D2650" s="1">
        <f t="shared" si="464"/>
        <v>0</v>
      </c>
      <c r="E2650" s="1">
        <f t="shared" si="465"/>
        <v>0</v>
      </c>
      <c r="F2650" s="1" t="str">
        <f t="shared" ca="1" si="466"/>
        <v/>
      </c>
      <c r="G2650" s="1">
        <f t="shared" ca="1" si="467"/>
        <v>0</v>
      </c>
      <c r="H2650" s="1">
        <f ca="1">IF(AND(G2649&gt;0,G2650&gt;G2649,NOT(ISERROR(MATCH(G2649,D:D,0)))),H2649+1,H2649)</f>
        <v>0</v>
      </c>
      <c r="I2650" s="1">
        <f t="shared" ca="1" si="468"/>
        <v>0</v>
      </c>
      <c r="J2650" s="7" t="str">
        <f t="shared" ca="1" si="469"/>
        <v/>
      </c>
      <c r="K2650" s="1" t="str">
        <f ca="1">IF(J2650="Linea_para_MAIL_creada_por_LuXML",IF(ISERROR(MATCH(INDIRECT(ADDRESS(ROW()-G2650,7)),D:D,0)),J2650,INDIRECT(ADDRESS(MATCH(INDIRECT(ADDRESS(ROW()-G2650,7)),D:D,0),1))),J2650)</f>
        <v/>
      </c>
      <c r="L2650" s="7">
        <f t="shared" ca="1" si="470"/>
        <v>0</v>
      </c>
      <c r="M2650" s="7" t="str">
        <f t="shared" ca="1" si="471"/>
        <v/>
      </c>
      <c r="N2650" s="7">
        <f t="shared" ca="1" si="472"/>
        <v>0</v>
      </c>
      <c r="O2650" s="9" t="str">
        <f ca="1">IF(N2650&gt;-1,INDIRECT(ADDRESS(ROW(),13)),IF(N2650&lt;N2649,CONCATENATE("&lt;page-count count=",CHAR(34),1+LARGE(N:N,1)-LARGE(N:N,2),CHAR(34),"/&gt;"),INDIRECT(ADDRESS(ROW()-1,13))))</f>
        <v/>
      </c>
      <c r="P2650" s="1">
        <f>IF(ROW()&lt;$S$4+2,IF('XML a procesar'!A2649="",P2649,IF(MID('XML a procesar'!A2649,1,1)="&lt;",P2649,P2649+1)),P2649)</f>
        <v>1</v>
      </c>
    </row>
    <row r="2651" spans="1:16" x14ac:dyDescent="0.25">
      <c r="A2651" s="1" t="str">
        <f>IF('XML a procesar'!A2650&gt;0,'XML a procesar'!A2650,"")</f>
        <v/>
      </c>
      <c r="B2651" s="7">
        <f t="shared" si="462"/>
        <v>0</v>
      </c>
      <c r="C2651" s="1">
        <f t="shared" si="463"/>
        <v>0</v>
      </c>
      <c r="D2651" s="1">
        <f t="shared" si="464"/>
        <v>0</v>
      </c>
      <c r="E2651" s="1">
        <f t="shared" si="465"/>
        <v>0</v>
      </c>
      <c r="F2651" s="1" t="str">
        <f t="shared" ca="1" si="466"/>
        <v/>
      </c>
      <c r="G2651" s="1">
        <f t="shared" ca="1" si="467"/>
        <v>0</v>
      </c>
      <c r="H2651" s="1">
        <f ca="1">IF(AND(G2650&gt;0,G2651&gt;G2650,NOT(ISERROR(MATCH(G2650,D:D,0)))),H2650+1,H2650)</f>
        <v>0</v>
      </c>
      <c r="I2651" s="1">
        <f t="shared" ca="1" si="468"/>
        <v>0</v>
      </c>
      <c r="J2651" s="7" t="str">
        <f t="shared" ca="1" si="469"/>
        <v/>
      </c>
      <c r="K2651" s="1" t="str">
        <f ca="1">IF(J2651="Linea_para_MAIL_creada_por_LuXML",IF(ISERROR(MATCH(INDIRECT(ADDRESS(ROW()-G2651,7)),D:D,0)),J2651,INDIRECT(ADDRESS(MATCH(INDIRECT(ADDRESS(ROW()-G2651,7)),D:D,0),1))),J2651)</f>
        <v/>
      </c>
      <c r="L2651" s="7">
        <f t="shared" ca="1" si="470"/>
        <v>0</v>
      </c>
      <c r="M2651" s="7" t="str">
        <f t="shared" ca="1" si="471"/>
        <v/>
      </c>
      <c r="N2651" s="7">
        <f t="shared" ca="1" si="472"/>
        <v>0</v>
      </c>
      <c r="O2651" s="9" t="str">
        <f ca="1">IF(N2651&gt;-1,INDIRECT(ADDRESS(ROW(),13)),IF(N2651&lt;N2650,CONCATENATE("&lt;page-count count=",CHAR(34),1+LARGE(N:N,1)-LARGE(N:N,2),CHAR(34),"/&gt;"),INDIRECT(ADDRESS(ROW()-1,13))))</f>
        <v/>
      </c>
      <c r="P2651" s="1">
        <f>IF(ROW()&lt;$S$4+2,IF('XML a procesar'!A2650="",P2650,IF(MID('XML a procesar'!A2650,1,1)="&lt;",P2650,P2650+1)),P2650)</f>
        <v>1</v>
      </c>
    </row>
    <row r="2652" spans="1:16" x14ac:dyDescent="0.25">
      <c r="A2652" s="1" t="str">
        <f>IF('XML a procesar'!A2651&gt;0,'XML a procesar'!A2651,"")</f>
        <v/>
      </c>
      <c r="B2652" s="7">
        <f t="shared" si="462"/>
        <v>0</v>
      </c>
      <c r="C2652" s="1">
        <f t="shared" si="463"/>
        <v>0</v>
      </c>
      <c r="D2652" s="1">
        <f t="shared" si="464"/>
        <v>0</v>
      </c>
      <c r="E2652" s="1">
        <f t="shared" si="465"/>
        <v>0</v>
      </c>
      <c r="F2652" s="1" t="str">
        <f t="shared" ca="1" si="466"/>
        <v/>
      </c>
      <c r="G2652" s="1">
        <f t="shared" ca="1" si="467"/>
        <v>0</v>
      </c>
      <c r="H2652" s="1">
        <f ca="1">IF(AND(G2651&gt;0,G2652&gt;G2651,NOT(ISERROR(MATCH(G2651,D:D,0)))),H2651+1,H2651)</f>
        <v>0</v>
      </c>
      <c r="I2652" s="1">
        <f t="shared" ca="1" si="468"/>
        <v>0</v>
      </c>
      <c r="J2652" s="7" t="str">
        <f t="shared" ca="1" si="469"/>
        <v/>
      </c>
      <c r="K2652" s="1" t="str">
        <f ca="1">IF(J2652="Linea_para_MAIL_creada_por_LuXML",IF(ISERROR(MATCH(INDIRECT(ADDRESS(ROW()-G2652,7)),D:D,0)),J2652,INDIRECT(ADDRESS(MATCH(INDIRECT(ADDRESS(ROW()-G2652,7)),D:D,0),1))),J2652)</f>
        <v/>
      </c>
      <c r="L2652" s="7">
        <f t="shared" ca="1" si="470"/>
        <v>0</v>
      </c>
      <c r="M2652" s="7" t="str">
        <f t="shared" ca="1" si="471"/>
        <v/>
      </c>
      <c r="N2652" s="7">
        <f t="shared" ca="1" si="472"/>
        <v>0</v>
      </c>
      <c r="O2652" s="9" t="str">
        <f ca="1">IF(N2652&gt;-1,INDIRECT(ADDRESS(ROW(),13)),IF(N2652&lt;N2651,CONCATENATE("&lt;page-count count=",CHAR(34),1+LARGE(N:N,1)-LARGE(N:N,2),CHAR(34),"/&gt;"),INDIRECT(ADDRESS(ROW()-1,13))))</f>
        <v/>
      </c>
      <c r="P2652" s="1">
        <f>IF(ROW()&lt;$S$4+2,IF('XML a procesar'!A2651="",P2651,IF(MID('XML a procesar'!A2651,1,1)="&lt;",P2651,P2651+1)),P2651)</f>
        <v>1</v>
      </c>
    </row>
    <row r="2653" spans="1:16" x14ac:dyDescent="0.25">
      <c r="A2653" s="1" t="str">
        <f>IF('XML a procesar'!A2652&gt;0,'XML a procesar'!A2652,"")</f>
        <v/>
      </c>
      <c r="B2653" s="7">
        <f t="shared" si="462"/>
        <v>0</v>
      </c>
      <c r="C2653" s="1">
        <f t="shared" si="463"/>
        <v>0</v>
      </c>
      <c r="D2653" s="1">
        <f t="shared" si="464"/>
        <v>0</v>
      </c>
      <c r="E2653" s="1">
        <f t="shared" si="465"/>
        <v>0</v>
      </c>
      <c r="F2653" s="1" t="str">
        <f t="shared" ca="1" si="466"/>
        <v/>
      </c>
      <c r="G2653" s="1">
        <f t="shared" ca="1" si="467"/>
        <v>0</v>
      </c>
      <c r="H2653" s="1">
        <f ca="1">IF(AND(G2652&gt;0,G2653&gt;G2652,NOT(ISERROR(MATCH(G2652,D:D,0)))),H2652+1,H2652)</f>
        <v>0</v>
      </c>
      <c r="I2653" s="1">
        <f t="shared" ca="1" si="468"/>
        <v>0</v>
      </c>
      <c r="J2653" s="7" t="str">
        <f t="shared" ca="1" si="469"/>
        <v/>
      </c>
      <c r="K2653" s="1" t="str">
        <f ca="1">IF(J2653="Linea_para_MAIL_creada_por_LuXML",IF(ISERROR(MATCH(INDIRECT(ADDRESS(ROW()-G2653,7)),D:D,0)),J2653,INDIRECT(ADDRESS(MATCH(INDIRECT(ADDRESS(ROW()-G2653,7)),D:D,0),1))),J2653)</f>
        <v/>
      </c>
      <c r="L2653" s="7">
        <f t="shared" ca="1" si="470"/>
        <v>0</v>
      </c>
      <c r="M2653" s="7" t="str">
        <f t="shared" ca="1" si="471"/>
        <v/>
      </c>
      <c r="N2653" s="7">
        <f t="shared" ca="1" si="472"/>
        <v>0</v>
      </c>
      <c r="O2653" s="9" t="str">
        <f ca="1">IF(N2653&gt;-1,INDIRECT(ADDRESS(ROW(),13)),IF(N2653&lt;N2652,CONCATENATE("&lt;page-count count=",CHAR(34),1+LARGE(N:N,1)-LARGE(N:N,2),CHAR(34),"/&gt;"),INDIRECT(ADDRESS(ROW()-1,13))))</f>
        <v/>
      </c>
      <c r="P2653" s="1">
        <f>IF(ROW()&lt;$S$4+2,IF('XML a procesar'!A2652="",P2652,IF(MID('XML a procesar'!A2652,1,1)="&lt;",P2652,P2652+1)),P2652)</f>
        <v>1</v>
      </c>
    </row>
    <row r="2654" spans="1:16" x14ac:dyDescent="0.25">
      <c r="A2654" s="1" t="str">
        <f>IF('XML a procesar'!A2653&gt;0,'XML a procesar'!A2653,"")</f>
        <v/>
      </c>
      <c r="B2654" s="7">
        <f t="shared" si="462"/>
        <v>0</v>
      </c>
      <c r="C2654" s="1">
        <f t="shared" si="463"/>
        <v>0</v>
      </c>
      <c r="D2654" s="1">
        <f t="shared" si="464"/>
        <v>0</v>
      </c>
      <c r="E2654" s="1">
        <f t="shared" si="465"/>
        <v>0</v>
      </c>
      <c r="F2654" s="1" t="str">
        <f t="shared" ca="1" si="466"/>
        <v/>
      </c>
      <c r="G2654" s="1">
        <f t="shared" ca="1" si="467"/>
        <v>0</v>
      </c>
      <c r="H2654" s="1">
        <f ca="1">IF(AND(G2653&gt;0,G2654&gt;G2653,NOT(ISERROR(MATCH(G2653,D:D,0)))),H2653+1,H2653)</f>
        <v>0</v>
      </c>
      <c r="I2654" s="1">
        <f t="shared" ca="1" si="468"/>
        <v>0</v>
      </c>
      <c r="J2654" s="7" t="str">
        <f t="shared" ca="1" si="469"/>
        <v/>
      </c>
      <c r="K2654" s="1" t="str">
        <f ca="1">IF(J2654="Linea_para_MAIL_creada_por_LuXML",IF(ISERROR(MATCH(INDIRECT(ADDRESS(ROW()-G2654,7)),D:D,0)),J2654,INDIRECT(ADDRESS(MATCH(INDIRECT(ADDRESS(ROW()-G2654,7)),D:D,0),1))),J2654)</f>
        <v/>
      </c>
      <c r="L2654" s="7">
        <f t="shared" ca="1" si="470"/>
        <v>0</v>
      </c>
      <c r="M2654" s="7" t="str">
        <f t="shared" ca="1" si="471"/>
        <v/>
      </c>
      <c r="N2654" s="7">
        <f t="shared" ca="1" si="472"/>
        <v>0</v>
      </c>
      <c r="O2654" s="9" t="str">
        <f ca="1">IF(N2654&gt;-1,INDIRECT(ADDRESS(ROW(),13)),IF(N2654&lt;N2653,CONCATENATE("&lt;page-count count=",CHAR(34),1+LARGE(N:N,1)-LARGE(N:N,2),CHAR(34),"/&gt;"),INDIRECT(ADDRESS(ROW()-1,13))))</f>
        <v/>
      </c>
      <c r="P2654" s="1">
        <f>IF(ROW()&lt;$S$4+2,IF('XML a procesar'!A2653="",P2653,IF(MID('XML a procesar'!A2653,1,1)="&lt;",P2653,P2653+1)),P2653)</f>
        <v>1</v>
      </c>
    </row>
    <row r="2655" spans="1:16" x14ac:dyDescent="0.25">
      <c r="A2655" s="1" t="str">
        <f>IF('XML a procesar'!A2654&gt;0,'XML a procesar'!A2654,"")</f>
        <v/>
      </c>
      <c r="B2655" s="7">
        <f t="shared" si="462"/>
        <v>0</v>
      </c>
      <c r="C2655" s="1">
        <f t="shared" si="463"/>
        <v>0</v>
      </c>
      <c r="D2655" s="1">
        <f t="shared" si="464"/>
        <v>0</v>
      </c>
      <c r="E2655" s="1">
        <f t="shared" si="465"/>
        <v>0</v>
      </c>
      <c r="F2655" s="1" t="str">
        <f t="shared" ca="1" si="466"/>
        <v/>
      </c>
      <c r="G2655" s="1">
        <f t="shared" ca="1" si="467"/>
        <v>0</v>
      </c>
      <c r="H2655" s="1">
        <f ca="1">IF(AND(G2654&gt;0,G2655&gt;G2654,NOT(ISERROR(MATCH(G2654,D:D,0)))),H2654+1,H2654)</f>
        <v>0</v>
      </c>
      <c r="I2655" s="1">
        <f t="shared" ca="1" si="468"/>
        <v>0</v>
      </c>
      <c r="J2655" s="7" t="str">
        <f t="shared" ca="1" si="469"/>
        <v/>
      </c>
      <c r="K2655" s="1" t="str">
        <f ca="1">IF(J2655="Linea_para_MAIL_creada_por_LuXML",IF(ISERROR(MATCH(INDIRECT(ADDRESS(ROW()-G2655,7)),D:D,0)),J2655,INDIRECT(ADDRESS(MATCH(INDIRECT(ADDRESS(ROW()-G2655,7)),D:D,0),1))),J2655)</f>
        <v/>
      </c>
      <c r="L2655" s="7">
        <f t="shared" ca="1" si="470"/>
        <v>0</v>
      </c>
      <c r="M2655" s="7" t="str">
        <f t="shared" ca="1" si="471"/>
        <v/>
      </c>
      <c r="N2655" s="7">
        <f t="shared" ca="1" si="472"/>
        <v>0</v>
      </c>
      <c r="O2655" s="9" t="str">
        <f ca="1">IF(N2655&gt;-1,INDIRECT(ADDRESS(ROW(),13)),IF(N2655&lt;N2654,CONCATENATE("&lt;page-count count=",CHAR(34),1+LARGE(N:N,1)-LARGE(N:N,2),CHAR(34),"/&gt;"),INDIRECT(ADDRESS(ROW()-1,13))))</f>
        <v/>
      </c>
      <c r="P2655" s="1">
        <f>IF(ROW()&lt;$S$4+2,IF('XML a procesar'!A2654="",P2654,IF(MID('XML a procesar'!A2654,1,1)="&lt;",P2654,P2654+1)),P2654)</f>
        <v>1</v>
      </c>
    </row>
    <row r="2656" spans="1:16" x14ac:dyDescent="0.25">
      <c r="A2656" s="1" t="str">
        <f>IF('XML a procesar'!A2655&gt;0,'XML a procesar'!A2655,"")</f>
        <v/>
      </c>
      <c r="B2656" s="7">
        <f t="shared" si="462"/>
        <v>0</v>
      </c>
      <c r="C2656" s="1">
        <f t="shared" si="463"/>
        <v>0</v>
      </c>
      <c r="D2656" s="1">
        <f t="shared" si="464"/>
        <v>0</v>
      </c>
      <c r="E2656" s="1">
        <f t="shared" si="465"/>
        <v>0</v>
      </c>
      <c r="F2656" s="1" t="str">
        <f t="shared" ca="1" si="466"/>
        <v/>
      </c>
      <c r="G2656" s="1">
        <f t="shared" ca="1" si="467"/>
        <v>0</v>
      </c>
      <c r="H2656" s="1">
        <f ca="1">IF(AND(G2655&gt;0,G2656&gt;G2655,NOT(ISERROR(MATCH(G2655,D:D,0)))),H2655+1,H2655)</f>
        <v>0</v>
      </c>
      <c r="I2656" s="1">
        <f t="shared" ca="1" si="468"/>
        <v>0</v>
      </c>
      <c r="J2656" s="7" t="str">
        <f t="shared" ca="1" si="469"/>
        <v/>
      </c>
      <c r="K2656" s="1" t="str">
        <f ca="1">IF(J2656="Linea_para_MAIL_creada_por_LuXML",IF(ISERROR(MATCH(INDIRECT(ADDRESS(ROW()-G2656,7)),D:D,0)),J2656,INDIRECT(ADDRESS(MATCH(INDIRECT(ADDRESS(ROW()-G2656,7)),D:D,0),1))),J2656)</f>
        <v/>
      </c>
      <c r="L2656" s="7">
        <f t="shared" ca="1" si="470"/>
        <v>0</v>
      </c>
      <c r="M2656" s="7" t="str">
        <f t="shared" ca="1" si="471"/>
        <v/>
      </c>
      <c r="N2656" s="7">
        <f t="shared" ca="1" si="472"/>
        <v>0</v>
      </c>
      <c r="O2656" s="9" t="str">
        <f ca="1">IF(N2656&gt;-1,INDIRECT(ADDRESS(ROW(),13)),IF(N2656&lt;N2655,CONCATENATE("&lt;page-count count=",CHAR(34),1+LARGE(N:N,1)-LARGE(N:N,2),CHAR(34),"/&gt;"),INDIRECT(ADDRESS(ROW()-1,13))))</f>
        <v/>
      </c>
      <c r="P2656" s="1">
        <f>IF(ROW()&lt;$S$4+2,IF('XML a procesar'!A2655="",P2655,IF(MID('XML a procesar'!A2655,1,1)="&lt;",P2655,P2655+1)),P2655)</f>
        <v>1</v>
      </c>
    </row>
    <row r="2657" spans="1:16" x14ac:dyDescent="0.25">
      <c r="A2657" s="1" t="str">
        <f>IF('XML a procesar'!A2656&gt;0,'XML a procesar'!A2656,"")</f>
        <v/>
      </c>
      <c r="B2657" s="7">
        <f t="shared" si="462"/>
        <v>0</v>
      </c>
      <c r="C2657" s="1">
        <f t="shared" si="463"/>
        <v>0</v>
      </c>
      <c r="D2657" s="1">
        <f t="shared" si="464"/>
        <v>0</v>
      </c>
      <c r="E2657" s="1">
        <f t="shared" si="465"/>
        <v>0</v>
      </c>
      <c r="F2657" s="1" t="str">
        <f t="shared" ca="1" si="466"/>
        <v/>
      </c>
      <c r="G2657" s="1">
        <f t="shared" ca="1" si="467"/>
        <v>0</v>
      </c>
      <c r="H2657" s="1">
        <f ca="1">IF(AND(G2656&gt;0,G2657&gt;G2656,NOT(ISERROR(MATCH(G2656,D:D,0)))),H2656+1,H2656)</f>
        <v>0</v>
      </c>
      <c r="I2657" s="1">
        <f t="shared" ca="1" si="468"/>
        <v>0</v>
      </c>
      <c r="J2657" s="7" t="str">
        <f t="shared" ca="1" si="469"/>
        <v/>
      </c>
      <c r="K2657" s="1" t="str">
        <f ca="1">IF(J2657="Linea_para_MAIL_creada_por_LuXML",IF(ISERROR(MATCH(INDIRECT(ADDRESS(ROW()-G2657,7)),D:D,0)),J2657,INDIRECT(ADDRESS(MATCH(INDIRECT(ADDRESS(ROW()-G2657,7)),D:D,0),1))),J2657)</f>
        <v/>
      </c>
      <c r="L2657" s="7">
        <f t="shared" ca="1" si="470"/>
        <v>0</v>
      </c>
      <c r="M2657" s="7" t="str">
        <f t="shared" ca="1" si="471"/>
        <v/>
      </c>
      <c r="N2657" s="7">
        <f t="shared" ca="1" si="472"/>
        <v>0</v>
      </c>
      <c r="O2657" s="9" t="str">
        <f ca="1">IF(N2657&gt;-1,INDIRECT(ADDRESS(ROW(),13)),IF(N2657&lt;N2656,CONCATENATE("&lt;page-count count=",CHAR(34),1+LARGE(N:N,1)-LARGE(N:N,2),CHAR(34),"/&gt;"),INDIRECT(ADDRESS(ROW()-1,13))))</f>
        <v/>
      </c>
      <c r="P2657" s="1">
        <f>IF(ROW()&lt;$S$4+2,IF('XML a procesar'!A2656="",P2656,IF(MID('XML a procesar'!A2656,1,1)="&lt;",P2656,P2656+1)),P2656)</f>
        <v>1</v>
      </c>
    </row>
    <row r="2658" spans="1:16" x14ac:dyDescent="0.25">
      <c r="A2658" s="1" t="str">
        <f>IF('XML a procesar'!A2657&gt;0,'XML a procesar'!A2657,"")</f>
        <v/>
      </c>
      <c r="B2658" s="7">
        <f t="shared" si="462"/>
        <v>0</v>
      </c>
      <c r="C2658" s="1">
        <f t="shared" si="463"/>
        <v>0</v>
      </c>
      <c r="D2658" s="1">
        <f t="shared" si="464"/>
        <v>0</v>
      </c>
      <c r="E2658" s="1">
        <f t="shared" si="465"/>
        <v>0</v>
      </c>
      <c r="F2658" s="1" t="str">
        <f t="shared" ca="1" si="466"/>
        <v/>
      </c>
      <c r="G2658" s="1">
        <f t="shared" ca="1" si="467"/>
        <v>0</v>
      </c>
      <c r="H2658" s="1">
        <f ca="1">IF(AND(G2657&gt;0,G2658&gt;G2657,NOT(ISERROR(MATCH(G2657,D:D,0)))),H2657+1,H2657)</f>
        <v>0</v>
      </c>
      <c r="I2658" s="1">
        <f t="shared" ca="1" si="468"/>
        <v>0</v>
      </c>
      <c r="J2658" s="7" t="str">
        <f t="shared" ca="1" si="469"/>
        <v/>
      </c>
      <c r="K2658" s="1" t="str">
        <f ca="1">IF(J2658="Linea_para_MAIL_creada_por_LuXML",IF(ISERROR(MATCH(INDIRECT(ADDRESS(ROW()-G2658,7)),D:D,0)),J2658,INDIRECT(ADDRESS(MATCH(INDIRECT(ADDRESS(ROW()-G2658,7)),D:D,0),1))),J2658)</f>
        <v/>
      </c>
      <c r="L2658" s="7">
        <f t="shared" ca="1" si="470"/>
        <v>0</v>
      </c>
      <c r="M2658" s="7" t="str">
        <f t="shared" ca="1" si="471"/>
        <v/>
      </c>
      <c r="N2658" s="7">
        <f t="shared" ca="1" si="472"/>
        <v>0</v>
      </c>
      <c r="O2658" s="9" t="str">
        <f ca="1">IF(N2658&gt;-1,INDIRECT(ADDRESS(ROW(),13)),IF(N2658&lt;N2657,CONCATENATE("&lt;page-count count=",CHAR(34),1+LARGE(N:N,1)-LARGE(N:N,2),CHAR(34),"/&gt;"),INDIRECT(ADDRESS(ROW()-1,13))))</f>
        <v/>
      </c>
      <c r="P2658" s="1">
        <f>IF(ROW()&lt;$S$4+2,IF('XML a procesar'!A2657="",P2657,IF(MID('XML a procesar'!A2657,1,1)="&lt;",P2657,P2657+1)),P2657)</f>
        <v>1</v>
      </c>
    </row>
    <row r="2659" spans="1:16" x14ac:dyDescent="0.25">
      <c r="A2659" s="1" t="str">
        <f>IF('XML a procesar'!A2658&gt;0,'XML a procesar'!A2658,"")</f>
        <v/>
      </c>
      <c r="B2659" s="7">
        <f t="shared" si="462"/>
        <v>0</v>
      </c>
      <c r="C2659" s="1">
        <f t="shared" si="463"/>
        <v>0</v>
      </c>
      <c r="D2659" s="1">
        <f t="shared" si="464"/>
        <v>0</v>
      </c>
      <c r="E2659" s="1">
        <f t="shared" si="465"/>
        <v>0</v>
      </c>
      <c r="F2659" s="1" t="str">
        <f t="shared" ca="1" si="466"/>
        <v/>
      </c>
      <c r="G2659" s="1">
        <f t="shared" ca="1" si="467"/>
        <v>0</v>
      </c>
      <c r="H2659" s="1">
        <f ca="1">IF(AND(G2658&gt;0,G2659&gt;G2658,NOT(ISERROR(MATCH(G2658,D:D,0)))),H2658+1,H2658)</f>
        <v>0</v>
      </c>
      <c r="I2659" s="1">
        <f t="shared" ca="1" si="468"/>
        <v>0</v>
      </c>
      <c r="J2659" s="7" t="str">
        <f t="shared" ca="1" si="469"/>
        <v/>
      </c>
      <c r="K2659" s="1" t="str">
        <f ca="1">IF(J2659="Linea_para_MAIL_creada_por_LuXML",IF(ISERROR(MATCH(INDIRECT(ADDRESS(ROW()-G2659,7)),D:D,0)),J2659,INDIRECT(ADDRESS(MATCH(INDIRECT(ADDRESS(ROW()-G2659,7)),D:D,0),1))),J2659)</f>
        <v/>
      </c>
      <c r="L2659" s="7">
        <f t="shared" ca="1" si="470"/>
        <v>0</v>
      </c>
      <c r="M2659" s="7" t="str">
        <f t="shared" ca="1" si="471"/>
        <v/>
      </c>
      <c r="N2659" s="7">
        <f t="shared" ca="1" si="472"/>
        <v>0</v>
      </c>
      <c r="O2659" s="9" t="str">
        <f ca="1">IF(N2659&gt;-1,INDIRECT(ADDRESS(ROW(),13)),IF(N2659&lt;N2658,CONCATENATE("&lt;page-count count=",CHAR(34),1+LARGE(N:N,1)-LARGE(N:N,2),CHAR(34),"/&gt;"),INDIRECT(ADDRESS(ROW()-1,13))))</f>
        <v/>
      </c>
      <c r="P2659" s="1">
        <f>IF(ROW()&lt;$S$4+2,IF('XML a procesar'!A2658="",P2658,IF(MID('XML a procesar'!A2658,1,1)="&lt;",P2658,P2658+1)),P2658)</f>
        <v>1</v>
      </c>
    </row>
    <row r="2660" spans="1:16" x14ac:dyDescent="0.25">
      <c r="A2660" s="1" t="str">
        <f>IF('XML a procesar'!A2659&gt;0,'XML a procesar'!A2659,"")</f>
        <v/>
      </c>
      <c r="B2660" s="7">
        <f t="shared" si="462"/>
        <v>0</v>
      </c>
      <c r="C2660" s="1">
        <f t="shared" si="463"/>
        <v>0</v>
      </c>
      <c r="D2660" s="1">
        <f t="shared" si="464"/>
        <v>0</v>
      </c>
      <c r="E2660" s="1">
        <f t="shared" si="465"/>
        <v>0</v>
      </c>
      <c r="F2660" s="1" t="str">
        <f t="shared" ca="1" si="466"/>
        <v/>
      </c>
      <c r="G2660" s="1">
        <f t="shared" ca="1" si="467"/>
        <v>0</v>
      </c>
      <c r="H2660" s="1">
        <f ca="1">IF(AND(G2659&gt;0,G2660&gt;G2659,NOT(ISERROR(MATCH(G2659,D:D,0)))),H2659+1,H2659)</f>
        <v>0</v>
      </c>
      <c r="I2660" s="1">
        <f t="shared" ca="1" si="468"/>
        <v>0</v>
      </c>
      <c r="J2660" s="7" t="str">
        <f t="shared" ca="1" si="469"/>
        <v/>
      </c>
      <c r="K2660" s="1" t="str">
        <f ca="1">IF(J2660="Linea_para_MAIL_creada_por_LuXML",IF(ISERROR(MATCH(INDIRECT(ADDRESS(ROW()-G2660,7)),D:D,0)),J2660,INDIRECT(ADDRESS(MATCH(INDIRECT(ADDRESS(ROW()-G2660,7)),D:D,0),1))),J2660)</f>
        <v/>
      </c>
      <c r="L2660" s="7">
        <f t="shared" ca="1" si="470"/>
        <v>0</v>
      </c>
      <c r="M2660" s="7" t="str">
        <f t="shared" ca="1" si="471"/>
        <v/>
      </c>
      <c r="N2660" s="7">
        <f t="shared" ca="1" si="472"/>
        <v>0</v>
      </c>
      <c r="O2660" s="9" t="str">
        <f ca="1">IF(N2660&gt;-1,INDIRECT(ADDRESS(ROW(),13)),IF(N2660&lt;N2659,CONCATENATE("&lt;page-count count=",CHAR(34),1+LARGE(N:N,1)-LARGE(N:N,2),CHAR(34),"/&gt;"),INDIRECT(ADDRESS(ROW()-1,13))))</f>
        <v/>
      </c>
      <c r="P2660" s="1">
        <f>IF(ROW()&lt;$S$4+2,IF('XML a procesar'!A2659="",P2659,IF(MID('XML a procesar'!A2659,1,1)="&lt;",P2659,P2659+1)),P2659)</f>
        <v>1</v>
      </c>
    </row>
    <row r="2661" spans="1:16" x14ac:dyDescent="0.25">
      <c r="A2661" s="1" t="str">
        <f>IF('XML a procesar'!A2660&gt;0,'XML a procesar'!A2660,"")</f>
        <v/>
      </c>
      <c r="B2661" s="7">
        <f t="shared" si="462"/>
        <v>0</v>
      </c>
      <c r="C2661" s="1">
        <f t="shared" si="463"/>
        <v>0</v>
      </c>
      <c r="D2661" s="1">
        <f t="shared" si="464"/>
        <v>0</v>
      </c>
      <c r="E2661" s="1">
        <f t="shared" si="465"/>
        <v>0</v>
      </c>
      <c r="F2661" s="1" t="str">
        <f t="shared" ca="1" si="466"/>
        <v/>
      </c>
      <c r="G2661" s="1">
        <f t="shared" ca="1" si="467"/>
        <v>0</v>
      </c>
      <c r="H2661" s="1">
        <f ca="1">IF(AND(G2660&gt;0,G2661&gt;G2660,NOT(ISERROR(MATCH(G2660,D:D,0)))),H2660+1,H2660)</f>
        <v>0</v>
      </c>
      <c r="I2661" s="1">
        <f t="shared" ca="1" si="468"/>
        <v>0</v>
      </c>
      <c r="J2661" s="7" t="str">
        <f t="shared" ca="1" si="469"/>
        <v/>
      </c>
      <c r="K2661" s="1" t="str">
        <f ca="1">IF(J2661="Linea_para_MAIL_creada_por_LuXML",IF(ISERROR(MATCH(INDIRECT(ADDRESS(ROW()-G2661,7)),D:D,0)),J2661,INDIRECT(ADDRESS(MATCH(INDIRECT(ADDRESS(ROW()-G2661,7)),D:D,0),1))),J2661)</f>
        <v/>
      </c>
      <c r="L2661" s="7">
        <f t="shared" ca="1" si="470"/>
        <v>0</v>
      </c>
      <c r="M2661" s="7" t="str">
        <f t="shared" ca="1" si="471"/>
        <v/>
      </c>
      <c r="N2661" s="7">
        <f t="shared" ca="1" si="472"/>
        <v>0</v>
      </c>
      <c r="O2661" s="9" t="str">
        <f ca="1">IF(N2661&gt;-1,INDIRECT(ADDRESS(ROW(),13)),IF(N2661&lt;N2660,CONCATENATE("&lt;page-count count=",CHAR(34),1+LARGE(N:N,1)-LARGE(N:N,2),CHAR(34),"/&gt;"),INDIRECT(ADDRESS(ROW()-1,13))))</f>
        <v/>
      </c>
      <c r="P2661" s="1">
        <f>IF(ROW()&lt;$S$4+2,IF('XML a procesar'!A2660="",P2660,IF(MID('XML a procesar'!A2660,1,1)="&lt;",P2660,P2660+1)),P2660)</f>
        <v>1</v>
      </c>
    </row>
    <row r="2662" spans="1:16" x14ac:dyDescent="0.25">
      <c r="A2662" s="1" t="str">
        <f>IF('XML a procesar'!A2661&gt;0,'XML a procesar'!A2661,"")</f>
        <v/>
      </c>
      <c r="B2662" s="7">
        <f t="shared" si="462"/>
        <v>0</v>
      </c>
      <c r="C2662" s="1">
        <f t="shared" si="463"/>
        <v>0</v>
      </c>
      <c r="D2662" s="1">
        <f t="shared" si="464"/>
        <v>0</v>
      </c>
      <c r="E2662" s="1">
        <f t="shared" si="465"/>
        <v>0</v>
      </c>
      <c r="F2662" s="1" t="str">
        <f t="shared" ca="1" si="466"/>
        <v/>
      </c>
      <c r="G2662" s="1">
        <f t="shared" ca="1" si="467"/>
        <v>0</v>
      </c>
      <c r="H2662" s="1">
        <f ca="1">IF(AND(G2661&gt;0,G2662&gt;G2661,NOT(ISERROR(MATCH(G2661,D:D,0)))),H2661+1,H2661)</f>
        <v>0</v>
      </c>
      <c r="I2662" s="1">
        <f t="shared" ca="1" si="468"/>
        <v>0</v>
      </c>
      <c r="J2662" s="7" t="str">
        <f t="shared" ca="1" si="469"/>
        <v/>
      </c>
      <c r="K2662" s="1" t="str">
        <f ca="1">IF(J2662="Linea_para_MAIL_creada_por_LuXML",IF(ISERROR(MATCH(INDIRECT(ADDRESS(ROW()-G2662,7)),D:D,0)),J2662,INDIRECT(ADDRESS(MATCH(INDIRECT(ADDRESS(ROW()-G2662,7)),D:D,0),1))),J2662)</f>
        <v/>
      </c>
      <c r="L2662" s="7">
        <f t="shared" ca="1" si="470"/>
        <v>0</v>
      </c>
      <c r="M2662" s="7" t="str">
        <f t="shared" ca="1" si="471"/>
        <v/>
      </c>
      <c r="N2662" s="7">
        <f t="shared" ca="1" si="472"/>
        <v>0</v>
      </c>
      <c r="O2662" s="9" t="str">
        <f ca="1">IF(N2662&gt;-1,INDIRECT(ADDRESS(ROW(),13)),IF(N2662&lt;N2661,CONCATENATE("&lt;page-count count=",CHAR(34),1+LARGE(N:N,1)-LARGE(N:N,2),CHAR(34),"/&gt;"),INDIRECT(ADDRESS(ROW()-1,13))))</f>
        <v/>
      </c>
      <c r="P2662" s="1">
        <f>IF(ROW()&lt;$S$4+2,IF('XML a procesar'!A2661="",P2661,IF(MID('XML a procesar'!A2661,1,1)="&lt;",P2661,P2661+1)),P2661)</f>
        <v>1</v>
      </c>
    </row>
    <row r="2663" spans="1:16" x14ac:dyDescent="0.25">
      <c r="A2663" s="1" t="str">
        <f>IF('XML a procesar'!A2662&gt;0,'XML a procesar'!A2662,"")</f>
        <v/>
      </c>
      <c r="B2663" s="7">
        <f t="shared" si="462"/>
        <v>0</v>
      </c>
      <c r="C2663" s="1">
        <f t="shared" si="463"/>
        <v>0</v>
      </c>
      <c r="D2663" s="1">
        <f t="shared" si="464"/>
        <v>0</v>
      </c>
      <c r="E2663" s="1">
        <f t="shared" si="465"/>
        <v>0</v>
      </c>
      <c r="F2663" s="1" t="str">
        <f t="shared" ca="1" si="466"/>
        <v/>
      </c>
      <c r="G2663" s="1">
        <f t="shared" ca="1" si="467"/>
        <v>0</v>
      </c>
      <c r="H2663" s="1">
        <f ca="1">IF(AND(G2662&gt;0,G2663&gt;G2662,NOT(ISERROR(MATCH(G2662,D:D,0)))),H2662+1,H2662)</f>
        <v>0</v>
      </c>
      <c r="I2663" s="1">
        <f t="shared" ca="1" si="468"/>
        <v>0</v>
      </c>
      <c r="J2663" s="7" t="str">
        <f t="shared" ca="1" si="469"/>
        <v/>
      </c>
      <c r="K2663" s="1" t="str">
        <f ca="1">IF(J2663="Linea_para_MAIL_creada_por_LuXML",IF(ISERROR(MATCH(INDIRECT(ADDRESS(ROW()-G2663,7)),D:D,0)),J2663,INDIRECT(ADDRESS(MATCH(INDIRECT(ADDRESS(ROW()-G2663,7)),D:D,0),1))),J2663)</f>
        <v/>
      </c>
      <c r="L2663" s="7">
        <f t="shared" ca="1" si="470"/>
        <v>0</v>
      </c>
      <c r="M2663" s="7" t="str">
        <f t="shared" ca="1" si="471"/>
        <v/>
      </c>
      <c r="N2663" s="7">
        <f t="shared" ca="1" si="472"/>
        <v>0</v>
      </c>
      <c r="O2663" s="9" t="str">
        <f ca="1">IF(N2663&gt;-1,INDIRECT(ADDRESS(ROW(),13)),IF(N2663&lt;N2662,CONCATENATE("&lt;page-count count=",CHAR(34),1+LARGE(N:N,1)-LARGE(N:N,2),CHAR(34),"/&gt;"),INDIRECT(ADDRESS(ROW()-1,13))))</f>
        <v/>
      </c>
      <c r="P2663" s="1">
        <f>IF(ROW()&lt;$S$4+2,IF('XML a procesar'!A2662="",P2662,IF(MID('XML a procesar'!A2662,1,1)="&lt;",P2662,P2662+1)),P2662)</f>
        <v>1</v>
      </c>
    </row>
    <row r="2664" spans="1:16" x14ac:dyDescent="0.25">
      <c r="A2664" s="1" t="str">
        <f>IF('XML a procesar'!A2663&gt;0,'XML a procesar'!A2663,"")</f>
        <v/>
      </c>
      <c r="B2664" s="7">
        <f t="shared" si="462"/>
        <v>0</v>
      </c>
      <c r="C2664" s="1">
        <f t="shared" si="463"/>
        <v>0</v>
      </c>
      <c r="D2664" s="1">
        <f t="shared" si="464"/>
        <v>0</v>
      </c>
      <c r="E2664" s="1">
        <f t="shared" si="465"/>
        <v>0</v>
      </c>
      <c r="F2664" s="1" t="str">
        <f t="shared" ca="1" si="466"/>
        <v/>
      </c>
      <c r="G2664" s="1">
        <f t="shared" ca="1" si="467"/>
        <v>0</v>
      </c>
      <c r="H2664" s="1">
        <f ca="1">IF(AND(G2663&gt;0,G2664&gt;G2663,NOT(ISERROR(MATCH(G2663,D:D,0)))),H2663+1,H2663)</f>
        <v>0</v>
      </c>
      <c r="I2664" s="1">
        <f t="shared" ca="1" si="468"/>
        <v>0</v>
      </c>
      <c r="J2664" s="7" t="str">
        <f t="shared" ca="1" si="469"/>
        <v/>
      </c>
      <c r="K2664" s="1" t="str">
        <f ca="1">IF(J2664="Linea_para_MAIL_creada_por_LuXML",IF(ISERROR(MATCH(INDIRECT(ADDRESS(ROW()-G2664,7)),D:D,0)),J2664,INDIRECT(ADDRESS(MATCH(INDIRECT(ADDRESS(ROW()-G2664,7)),D:D,0),1))),J2664)</f>
        <v/>
      </c>
      <c r="L2664" s="7">
        <f t="shared" ca="1" si="470"/>
        <v>0</v>
      </c>
      <c r="M2664" s="7" t="str">
        <f t="shared" ca="1" si="471"/>
        <v/>
      </c>
      <c r="N2664" s="7">
        <f t="shared" ca="1" si="472"/>
        <v>0</v>
      </c>
      <c r="O2664" s="9" t="str">
        <f ca="1">IF(N2664&gt;-1,INDIRECT(ADDRESS(ROW(),13)),IF(N2664&lt;N2663,CONCATENATE("&lt;page-count count=",CHAR(34),1+LARGE(N:N,1)-LARGE(N:N,2),CHAR(34),"/&gt;"),INDIRECT(ADDRESS(ROW()-1,13))))</f>
        <v/>
      </c>
      <c r="P2664" s="1">
        <f>IF(ROW()&lt;$S$4+2,IF('XML a procesar'!A2663="",P2663,IF(MID('XML a procesar'!A2663,1,1)="&lt;",P2663,P2663+1)),P2663)</f>
        <v>1</v>
      </c>
    </row>
    <row r="2665" spans="1:16" x14ac:dyDescent="0.25">
      <c r="A2665" s="1" t="str">
        <f>IF('XML a procesar'!A2664&gt;0,'XML a procesar'!A2664,"")</f>
        <v/>
      </c>
      <c r="B2665" s="7">
        <f t="shared" si="462"/>
        <v>0</v>
      </c>
      <c r="C2665" s="1">
        <f t="shared" si="463"/>
        <v>0</v>
      </c>
      <c r="D2665" s="1">
        <f t="shared" si="464"/>
        <v>0</v>
      </c>
      <c r="E2665" s="1">
        <f t="shared" si="465"/>
        <v>0</v>
      </c>
      <c r="F2665" s="1" t="str">
        <f t="shared" ca="1" si="466"/>
        <v/>
      </c>
      <c r="G2665" s="1">
        <f t="shared" ca="1" si="467"/>
        <v>0</v>
      </c>
      <c r="H2665" s="1">
        <f ca="1">IF(AND(G2664&gt;0,G2665&gt;G2664,NOT(ISERROR(MATCH(G2664,D:D,0)))),H2664+1,H2664)</f>
        <v>0</v>
      </c>
      <c r="I2665" s="1">
        <f t="shared" ca="1" si="468"/>
        <v>0</v>
      </c>
      <c r="J2665" s="7" t="str">
        <f t="shared" ca="1" si="469"/>
        <v/>
      </c>
      <c r="K2665" s="1" t="str">
        <f ca="1">IF(J2665="Linea_para_MAIL_creada_por_LuXML",IF(ISERROR(MATCH(INDIRECT(ADDRESS(ROW()-G2665,7)),D:D,0)),J2665,INDIRECT(ADDRESS(MATCH(INDIRECT(ADDRESS(ROW()-G2665,7)),D:D,0),1))),J2665)</f>
        <v/>
      </c>
      <c r="L2665" s="7">
        <f t="shared" ca="1" si="470"/>
        <v>0</v>
      </c>
      <c r="M2665" s="7" t="str">
        <f t="shared" ca="1" si="471"/>
        <v/>
      </c>
      <c r="N2665" s="7">
        <f t="shared" ca="1" si="472"/>
        <v>0</v>
      </c>
      <c r="O2665" s="9" t="str">
        <f ca="1">IF(N2665&gt;-1,INDIRECT(ADDRESS(ROW(),13)),IF(N2665&lt;N2664,CONCATENATE("&lt;page-count count=",CHAR(34),1+LARGE(N:N,1)-LARGE(N:N,2),CHAR(34),"/&gt;"),INDIRECT(ADDRESS(ROW()-1,13))))</f>
        <v/>
      </c>
      <c r="P2665" s="1">
        <f>IF(ROW()&lt;$S$4+2,IF('XML a procesar'!A2664="",P2664,IF(MID('XML a procesar'!A2664,1,1)="&lt;",P2664,P2664+1)),P2664)</f>
        <v>1</v>
      </c>
    </row>
    <row r="2666" spans="1:16" x14ac:dyDescent="0.25">
      <c r="A2666" s="1" t="str">
        <f>IF('XML a procesar'!A2665&gt;0,'XML a procesar'!A2665,"")</f>
        <v/>
      </c>
      <c r="B2666" s="7">
        <f t="shared" si="462"/>
        <v>0</v>
      </c>
      <c r="C2666" s="1">
        <f t="shared" si="463"/>
        <v>0</v>
      </c>
      <c r="D2666" s="1">
        <f t="shared" si="464"/>
        <v>0</v>
      </c>
      <c r="E2666" s="1">
        <f t="shared" si="465"/>
        <v>0</v>
      </c>
      <c r="F2666" s="1" t="str">
        <f t="shared" ca="1" si="466"/>
        <v/>
      </c>
      <c r="G2666" s="1">
        <f t="shared" ca="1" si="467"/>
        <v>0</v>
      </c>
      <c r="H2666" s="1">
        <f ca="1">IF(AND(G2665&gt;0,G2666&gt;G2665,NOT(ISERROR(MATCH(G2665,D:D,0)))),H2665+1,H2665)</f>
        <v>0</v>
      </c>
      <c r="I2666" s="1">
        <f t="shared" ca="1" si="468"/>
        <v>0</v>
      </c>
      <c r="J2666" s="7" t="str">
        <f t="shared" ca="1" si="469"/>
        <v/>
      </c>
      <c r="K2666" s="1" t="str">
        <f ca="1">IF(J2666="Linea_para_MAIL_creada_por_LuXML",IF(ISERROR(MATCH(INDIRECT(ADDRESS(ROW()-G2666,7)),D:D,0)),J2666,INDIRECT(ADDRESS(MATCH(INDIRECT(ADDRESS(ROW()-G2666,7)),D:D,0),1))),J2666)</f>
        <v/>
      </c>
      <c r="L2666" s="7">
        <f t="shared" ca="1" si="470"/>
        <v>0</v>
      </c>
      <c r="M2666" s="7" t="str">
        <f t="shared" ca="1" si="471"/>
        <v/>
      </c>
      <c r="N2666" s="7">
        <f t="shared" ca="1" si="472"/>
        <v>0</v>
      </c>
      <c r="O2666" s="9" t="str">
        <f ca="1">IF(N2666&gt;-1,INDIRECT(ADDRESS(ROW(),13)),IF(N2666&lt;N2665,CONCATENATE("&lt;page-count count=",CHAR(34),1+LARGE(N:N,1)-LARGE(N:N,2),CHAR(34),"/&gt;"),INDIRECT(ADDRESS(ROW()-1,13))))</f>
        <v/>
      </c>
      <c r="P2666" s="1">
        <f>IF(ROW()&lt;$S$4+2,IF('XML a procesar'!A2665="",P2665,IF(MID('XML a procesar'!A2665,1,1)="&lt;",P2665,P2665+1)),P2665)</f>
        <v>1</v>
      </c>
    </row>
    <row r="2667" spans="1:16" x14ac:dyDescent="0.25">
      <c r="A2667" s="1" t="str">
        <f>IF('XML a procesar'!A2666&gt;0,'XML a procesar'!A2666,"")</f>
        <v/>
      </c>
      <c r="B2667" s="7">
        <f t="shared" si="462"/>
        <v>0</v>
      </c>
      <c r="C2667" s="1">
        <f t="shared" si="463"/>
        <v>0</v>
      </c>
      <c r="D2667" s="1">
        <f t="shared" si="464"/>
        <v>0</v>
      </c>
      <c r="E2667" s="1">
        <f t="shared" si="465"/>
        <v>0</v>
      </c>
      <c r="F2667" s="1" t="str">
        <f t="shared" ca="1" si="466"/>
        <v/>
      </c>
      <c r="G2667" s="1">
        <f t="shared" ca="1" si="467"/>
        <v>0</v>
      </c>
      <c r="H2667" s="1">
        <f ca="1">IF(AND(G2666&gt;0,G2667&gt;G2666,NOT(ISERROR(MATCH(G2666,D:D,0)))),H2666+1,H2666)</f>
        <v>0</v>
      </c>
      <c r="I2667" s="1">
        <f t="shared" ca="1" si="468"/>
        <v>0</v>
      </c>
      <c r="J2667" s="7" t="str">
        <f t="shared" ca="1" si="469"/>
        <v/>
      </c>
      <c r="K2667" s="1" t="str">
        <f ca="1">IF(J2667="Linea_para_MAIL_creada_por_LuXML",IF(ISERROR(MATCH(INDIRECT(ADDRESS(ROW()-G2667,7)),D:D,0)),J2667,INDIRECT(ADDRESS(MATCH(INDIRECT(ADDRESS(ROW()-G2667,7)),D:D,0),1))),J2667)</f>
        <v/>
      </c>
      <c r="L2667" s="7">
        <f t="shared" ca="1" si="470"/>
        <v>0</v>
      </c>
      <c r="M2667" s="7" t="str">
        <f t="shared" ca="1" si="471"/>
        <v/>
      </c>
      <c r="N2667" s="7">
        <f t="shared" ca="1" si="472"/>
        <v>0</v>
      </c>
      <c r="O2667" s="9" t="str">
        <f ca="1">IF(N2667&gt;-1,INDIRECT(ADDRESS(ROW(),13)),IF(N2667&lt;N2666,CONCATENATE("&lt;page-count count=",CHAR(34),1+LARGE(N:N,1)-LARGE(N:N,2),CHAR(34),"/&gt;"),INDIRECT(ADDRESS(ROW()-1,13))))</f>
        <v/>
      </c>
      <c r="P2667" s="1">
        <f>IF(ROW()&lt;$S$4+2,IF('XML a procesar'!A2666="",P2666,IF(MID('XML a procesar'!A2666,1,1)="&lt;",P2666,P2666+1)),P2666)</f>
        <v>1</v>
      </c>
    </row>
    <row r="2668" spans="1:16" x14ac:dyDescent="0.25">
      <c r="A2668" s="1" t="str">
        <f>IF('XML a procesar'!A2667&gt;0,'XML a procesar'!A2667,"")</f>
        <v/>
      </c>
      <c r="B2668" s="7">
        <f t="shared" si="462"/>
        <v>0</v>
      </c>
      <c r="C2668" s="1">
        <f t="shared" si="463"/>
        <v>0</v>
      </c>
      <c r="D2668" s="1">
        <f t="shared" si="464"/>
        <v>0</v>
      </c>
      <c r="E2668" s="1">
        <f t="shared" si="465"/>
        <v>0</v>
      </c>
      <c r="F2668" s="1" t="str">
        <f t="shared" ca="1" si="466"/>
        <v/>
      </c>
      <c r="G2668" s="1">
        <f t="shared" ca="1" si="467"/>
        <v>0</v>
      </c>
      <c r="H2668" s="1">
        <f ca="1">IF(AND(G2667&gt;0,G2668&gt;G2667,NOT(ISERROR(MATCH(G2667,D:D,0)))),H2667+1,H2667)</f>
        <v>0</v>
      </c>
      <c r="I2668" s="1">
        <f t="shared" ca="1" si="468"/>
        <v>0</v>
      </c>
      <c r="J2668" s="7" t="str">
        <f t="shared" ca="1" si="469"/>
        <v/>
      </c>
      <c r="K2668" s="1" t="str">
        <f ca="1">IF(J2668="Linea_para_MAIL_creada_por_LuXML",IF(ISERROR(MATCH(INDIRECT(ADDRESS(ROW()-G2668,7)),D:D,0)),J2668,INDIRECT(ADDRESS(MATCH(INDIRECT(ADDRESS(ROW()-G2668,7)),D:D,0),1))),J2668)</f>
        <v/>
      </c>
      <c r="L2668" s="7">
        <f t="shared" ca="1" si="470"/>
        <v>0</v>
      </c>
      <c r="M2668" s="7" t="str">
        <f t="shared" ca="1" si="471"/>
        <v/>
      </c>
      <c r="N2668" s="7">
        <f t="shared" ca="1" si="472"/>
        <v>0</v>
      </c>
      <c r="O2668" s="9" t="str">
        <f ca="1">IF(N2668&gt;-1,INDIRECT(ADDRESS(ROW(),13)),IF(N2668&lt;N2667,CONCATENATE("&lt;page-count count=",CHAR(34),1+LARGE(N:N,1)-LARGE(N:N,2),CHAR(34),"/&gt;"),INDIRECT(ADDRESS(ROW()-1,13))))</f>
        <v/>
      </c>
      <c r="P2668" s="1">
        <f>IF(ROW()&lt;$S$4+2,IF('XML a procesar'!A2667="",P2667,IF(MID('XML a procesar'!A2667,1,1)="&lt;",P2667,P2667+1)),P2667)</f>
        <v>1</v>
      </c>
    </row>
    <row r="2669" spans="1:16" x14ac:dyDescent="0.25">
      <c r="A2669" s="1" t="str">
        <f>IF('XML a procesar'!A2668&gt;0,'XML a procesar'!A2668,"")</f>
        <v/>
      </c>
      <c r="B2669" s="7">
        <f t="shared" si="462"/>
        <v>0</v>
      </c>
      <c r="C2669" s="1">
        <f t="shared" si="463"/>
        <v>0</v>
      </c>
      <c r="D2669" s="1">
        <f t="shared" si="464"/>
        <v>0</v>
      </c>
      <c r="E2669" s="1">
        <f t="shared" si="465"/>
        <v>0</v>
      </c>
      <c r="F2669" s="1" t="str">
        <f t="shared" ca="1" si="466"/>
        <v/>
      </c>
      <c r="G2669" s="1">
        <f t="shared" ca="1" si="467"/>
        <v>0</v>
      </c>
      <c r="H2669" s="1">
        <f ca="1">IF(AND(G2668&gt;0,G2669&gt;G2668,NOT(ISERROR(MATCH(G2668,D:D,0)))),H2668+1,H2668)</f>
        <v>0</v>
      </c>
      <c r="I2669" s="1">
        <f t="shared" ca="1" si="468"/>
        <v>0</v>
      </c>
      <c r="J2669" s="7" t="str">
        <f t="shared" ca="1" si="469"/>
        <v/>
      </c>
      <c r="K2669" s="1" t="str">
        <f ca="1">IF(J2669="Linea_para_MAIL_creada_por_LuXML",IF(ISERROR(MATCH(INDIRECT(ADDRESS(ROW()-G2669,7)),D:D,0)),J2669,INDIRECT(ADDRESS(MATCH(INDIRECT(ADDRESS(ROW()-G2669,7)),D:D,0),1))),J2669)</f>
        <v/>
      </c>
      <c r="L2669" s="7">
        <f t="shared" ca="1" si="470"/>
        <v>0</v>
      </c>
      <c r="M2669" s="7" t="str">
        <f t="shared" ca="1" si="471"/>
        <v/>
      </c>
      <c r="N2669" s="7">
        <f t="shared" ca="1" si="472"/>
        <v>0</v>
      </c>
      <c r="O2669" s="9" t="str">
        <f ca="1">IF(N2669&gt;-1,INDIRECT(ADDRESS(ROW(),13)),IF(N2669&lt;N2668,CONCATENATE("&lt;page-count count=",CHAR(34),1+LARGE(N:N,1)-LARGE(N:N,2),CHAR(34),"/&gt;"),INDIRECT(ADDRESS(ROW()-1,13))))</f>
        <v/>
      </c>
      <c r="P2669" s="1">
        <f>IF(ROW()&lt;$S$4+2,IF('XML a procesar'!A2668="",P2668,IF(MID('XML a procesar'!A2668,1,1)="&lt;",P2668,P2668+1)),P2668)</f>
        <v>1</v>
      </c>
    </row>
    <row r="2670" spans="1:16" x14ac:dyDescent="0.25">
      <c r="A2670" s="1" t="str">
        <f>IF('XML a procesar'!A2669&gt;0,'XML a procesar'!A2669,"")</f>
        <v/>
      </c>
      <c r="B2670" s="7">
        <f t="shared" si="462"/>
        <v>0</v>
      </c>
      <c r="C2670" s="1">
        <f t="shared" si="463"/>
        <v>0</v>
      </c>
      <c r="D2670" s="1">
        <f t="shared" si="464"/>
        <v>0</v>
      </c>
      <c r="E2670" s="1">
        <f t="shared" si="465"/>
        <v>0</v>
      </c>
      <c r="F2670" s="1" t="str">
        <f t="shared" ca="1" si="466"/>
        <v/>
      </c>
      <c r="G2670" s="1">
        <f t="shared" ca="1" si="467"/>
        <v>0</v>
      </c>
      <c r="H2670" s="1">
        <f ca="1">IF(AND(G2669&gt;0,G2670&gt;G2669,NOT(ISERROR(MATCH(G2669,D:D,0)))),H2669+1,H2669)</f>
        <v>0</v>
      </c>
      <c r="I2670" s="1">
        <f t="shared" ca="1" si="468"/>
        <v>0</v>
      </c>
      <c r="J2670" s="7" t="str">
        <f t="shared" ca="1" si="469"/>
        <v/>
      </c>
      <c r="K2670" s="1" t="str">
        <f ca="1">IF(J2670="Linea_para_MAIL_creada_por_LuXML",IF(ISERROR(MATCH(INDIRECT(ADDRESS(ROW()-G2670,7)),D:D,0)),J2670,INDIRECT(ADDRESS(MATCH(INDIRECT(ADDRESS(ROW()-G2670,7)),D:D,0),1))),J2670)</f>
        <v/>
      </c>
      <c r="L2670" s="7">
        <f t="shared" ca="1" si="470"/>
        <v>0</v>
      </c>
      <c r="M2670" s="7" t="str">
        <f t="shared" ca="1" si="471"/>
        <v/>
      </c>
      <c r="N2670" s="7">
        <f t="shared" ca="1" si="472"/>
        <v>0</v>
      </c>
      <c r="O2670" s="9" t="str">
        <f ca="1">IF(N2670&gt;-1,INDIRECT(ADDRESS(ROW(),13)),IF(N2670&lt;N2669,CONCATENATE("&lt;page-count count=",CHAR(34),1+LARGE(N:N,1)-LARGE(N:N,2),CHAR(34),"/&gt;"),INDIRECT(ADDRESS(ROW()-1,13))))</f>
        <v/>
      </c>
      <c r="P2670" s="1">
        <f>IF(ROW()&lt;$S$4+2,IF('XML a procesar'!A2669="",P2669,IF(MID('XML a procesar'!A2669,1,1)="&lt;",P2669,P2669+1)),P2669)</f>
        <v>1</v>
      </c>
    </row>
    <row r="2671" spans="1:16" x14ac:dyDescent="0.25">
      <c r="A2671" s="1" t="str">
        <f>IF('XML a procesar'!A2670&gt;0,'XML a procesar'!A2670,"")</f>
        <v/>
      </c>
      <c r="B2671" s="7">
        <f t="shared" si="462"/>
        <v>0</v>
      </c>
      <c r="C2671" s="1">
        <f t="shared" si="463"/>
        <v>0</v>
      </c>
      <c r="D2671" s="1">
        <f t="shared" si="464"/>
        <v>0</v>
      </c>
      <c r="E2671" s="1">
        <f t="shared" si="465"/>
        <v>0</v>
      </c>
      <c r="F2671" s="1" t="str">
        <f t="shared" ca="1" si="466"/>
        <v/>
      </c>
      <c r="G2671" s="1">
        <f t="shared" ca="1" si="467"/>
        <v>0</v>
      </c>
      <c r="H2671" s="1">
        <f ca="1">IF(AND(G2670&gt;0,G2671&gt;G2670,NOT(ISERROR(MATCH(G2670,D:D,0)))),H2670+1,H2670)</f>
        <v>0</v>
      </c>
      <c r="I2671" s="1">
        <f t="shared" ca="1" si="468"/>
        <v>0</v>
      </c>
      <c r="J2671" s="7" t="str">
        <f t="shared" ca="1" si="469"/>
        <v/>
      </c>
      <c r="K2671" s="1" t="str">
        <f ca="1">IF(J2671="Linea_para_MAIL_creada_por_LuXML",IF(ISERROR(MATCH(INDIRECT(ADDRESS(ROW()-G2671,7)),D:D,0)),J2671,INDIRECT(ADDRESS(MATCH(INDIRECT(ADDRESS(ROW()-G2671,7)),D:D,0),1))),J2671)</f>
        <v/>
      </c>
      <c r="L2671" s="7">
        <f t="shared" ca="1" si="470"/>
        <v>0</v>
      </c>
      <c r="M2671" s="7" t="str">
        <f t="shared" ca="1" si="471"/>
        <v/>
      </c>
      <c r="N2671" s="7">
        <f t="shared" ca="1" si="472"/>
        <v>0</v>
      </c>
      <c r="O2671" s="9" t="str">
        <f ca="1">IF(N2671&gt;-1,INDIRECT(ADDRESS(ROW(),13)),IF(N2671&lt;N2670,CONCATENATE("&lt;page-count count=",CHAR(34),1+LARGE(N:N,1)-LARGE(N:N,2),CHAR(34),"/&gt;"),INDIRECT(ADDRESS(ROW()-1,13))))</f>
        <v/>
      </c>
      <c r="P2671" s="1">
        <f>IF(ROW()&lt;$S$4+2,IF('XML a procesar'!A2670="",P2670,IF(MID('XML a procesar'!A2670,1,1)="&lt;",P2670,P2670+1)),P2670)</f>
        <v>1</v>
      </c>
    </row>
    <row r="2672" spans="1:16" x14ac:dyDescent="0.25">
      <c r="A2672" s="1" t="str">
        <f>IF('XML a procesar'!A2671&gt;0,'XML a procesar'!A2671,"")</f>
        <v/>
      </c>
      <c r="B2672" s="7">
        <f t="shared" si="462"/>
        <v>0</v>
      </c>
      <c r="C2672" s="1">
        <f t="shared" si="463"/>
        <v>0</v>
      </c>
      <c r="D2672" s="1">
        <f t="shared" si="464"/>
        <v>0</v>
      </c>
      <c r="E2672" s="1">
        <f t="shared" si="465"/>
        <v>0</v>
      </c>
      <c r="F2672" s="1" t="str">
        <f t="shared" ca="1" si="466"/>
        <v/>
      </c>
      <c r="G2672" s="1">
        <f t="shared" ca="1" si="467"/>
        <v>0</v>
      </c>
      <c r="H2672" s="1">
        <f ca="1">IF(AND(G2671&gt;0,G2672&gt;G2671,NOT(ISERROR(MATCH(G2671,D:D,0)))),H2671+1,H2671)</f>
        <v>0</v>
      </c>
      <c r="I2672" s="1">
        <f t="shared" ca="1" si="468"/>
        <v>0</v>
      </c>
      <c r="J2672" s="7" t="str">
        <f t="shared" ca="1" si="469"/>
        <v/>
      </c>
      <c r="K2672" s="1" t="str">
        <f ca="1">IF(J2672="Linea_para_MAIL_creada_por_LuXML",IF(ISERROR(MATCH(INDIRECT(ADDRESS(ROW()-G2672,7)),D:D,0)),J2672,INDIRECT(ADDRESS(MATCH(INDIRECT(ADDRESS(ROW()-G2672,7)),D:D,0),1))),J2672)</f>
        <v/>
      </c>
      <c r="L2672" s="7">
        <f t="shared" ca="1" si="470"/>
        <v>0</v>
      </c>
      <c r="M2672" s="7" t="str">
        <f t="shared" ca="1" si="471"/>
        <v/>
      </c>
      <c r="N2672" s="7">
        <f t="shared" ca="1" si="472"/>
        <v>0</v>
      </c>
      <c r="O2672" s="9" t="str">
        <f ca="1">IF(N2672&gt;-1,INDIRECT(ADDRESS(ROW(),13)),IF(N2672&lt;N2671,CONCATENATE("&lt;page-count count=",CHAR(34),1+LARGE(N:N,1)-LARGE(N:N,2),CHAR(34),"/&gt;"),INDIRECT(ADDRESS(ROW()-1,13))))</f>
        <v/>
      </c>
      <c r="P2672" s="1">
        <f>IF(ROW()&lt;$S$4+2,IF('XML a procesar'!A2671="",P2671,IF(MID('XML a procesar'!A2671,1,1)="&lt;",P2671,P2671+1)),P2671)</f>
        <v>1</v>
      </c>
    </row>
    <row r="2673" spans="1:16" x14ac:dyDescent="0.25">
      <c r="A2673" s="1" t="str">
        <f>IF('XML a procesar'!A2672&gt;0,'XML a procesar'!A2672,"")</f>
        <v/>
      </c>
      <c r="B2673" s="7">
        <f t="shared" si="462"/>
        <v>0</v>
      </c>
      <c r="C2673" s="1">
        <f t="shared" si="463"/>
        <v>0</v>
      </c>
      <c r="D2673" s="1">
        <f t="shared" si="464"/>
        <v>0</v>
      </c>
      <c r="E2673" s="1">
        <f t="shared" si="465"/>
        <v>0</v>
      </c>
      <c r="F2673" s="1" t="str">
        <f t="shared" ca="1" si="466"/>
        <v/>
      </c>
      <c r="G2673" s="1">
        <f t="shared" ca="1" si="467"/>
        <v>0</v>
      </c>
      <c r="H2673" s="1">
        <f ca="1">IF(AND(G2672&gt;0,G2673&gt;G2672,NOT(ISERROR(MATCH(G2672,D:D,0)))),H2672+1,H2672)</f>
        <v>0</v>
      </c>
      <c r="I2673" s="1">
        <f t="shared" ca="1" si="468"/>
        <v>0</v>
      </c>
      <c r="J2673" s="7" t="str">
        <f t="shared" ca="1" si="469"/>
        <v/>
      </c>
      <c r="K2673" s="1" t="str">
        <f ca="1">IF(J2673="Linea_para_MAIL_creada_por_LuXML",IF(ISERROR(MATCH(INDIRECT(ADDRESS(ROW()-G2673,7)),D:D,0)),J2673,INDIRECT(ADDRESS(MATCH(INDIRECT(ADDRESS(ROW()-G2673,7)),D:D,0),1))),J2673)</f>
        <v/>
      </c>
      <c r="L2673" s="7">
        <f t="shared" ca="1" si="470"/>
        <v>0</v>
      </c>
      <c r="M2673" s="7" t="str">
        <f t="shared" ca="1" si="471"/>
        <v/>
      </c>
      <c r="N2673" s="7">
        <f t="shared" ca="1" si="472"/>
        <v>0</v>
      </c>
      <c r="O2673" s="9" t="str">
        <f ca="1">IF(N2673&gt;-1,INDIRECT(ADDRESS(ROW(),13)),IF(N2673&lt;N2672,CONCATENATE("&lt;page-count count=",CHAR(34),1+LARGE(N:N,1)-LARGE(N:N,2),CHAR(34),"/&gt;"),INDIRECT(ADDRESS(ROW()-1,13))))</f>
        <v/>
      </c>
      <c r="P2673" s="1">
        <f>IF(ROW()&lt;$S$4+2,IF('XML a procesar'!A2672="",P2672,IF(MID('XML a procesar'!A2672,1,1)="&lt;",P2672,P2672+1)),P2672)</f>
        <v>1</v>
      </c>
    </row>
    <row r="2674" spans="1:16" x14ac:dyDescent="0.25">
      <c r="A2674" s="1" t="str">
        <f>IF('XML a procesar'!A2673&gt;0,'XML a procesar'!A2673,"")</f>
        <v/>
      </c>
      <c r="B2674" s="7">
        <f t="shared" si="462"/>
        <v>0</v>
      </c>
      <c r="C2674" s="1">
        <f t="shared" si="463"/>
        <v>0</v>
      </c>
      <c r="D2674" s="1">
        <f t="shared" si="464"/>
        <v>0</v>
      </c>
      <c r="E2674" s="1">
        <f t="shared" si="465"/>
        <v>0</v>
      </c>
      <c r="F2674" s="1" t="str">
        <f t="shared" ca="1" si="466"/>
        <v/>
      </c>
      <c r="G2674" s="1">
        <f t="shared" ca="1" si="467"/>
        <v>0</v>
      </c>
      <c r="H2674" s="1">
        <f ca="1">IF(AND(G2673&gt;0,G2674&gt;G2673,NOT(ISERROR(MATCH(G2673,D:D,0)))),H2673+1,H2673)</f>
        <v>0</v>
      </c>
      <c r="I2674" s="1">
        <f t="shared" ca="1" si="468"/>
        <v>0</v>
      </c>
      <c r="J2674" s="7" t="str">
        <f t="shared" ca="1" si="469"/>
        <v/>
      </c>
      <c r="K2674" s="1" t="str">
        <f ca="1">IF(J2674="Linea_para_MAIL_creada_por_LuXML",IF(ISERROR(MATCH(INDIRECT(ADDRESS(ROW()-G2674,7)),D:D,0)),J2674,INDIRECT(ADDRESS(MATCH(INDIRECT(ADDRESS(ROW()-G2674,7)),D:D,0),1))),J2674)</f>
        <v/>
      </c>
      <c r="L2674" s="7">
        <f t="shared" ca="1" si="470"/>
        <v>0</v>
      </c>
      <c r="M2674" s="7" t="str">
        <f t="shared" ca="1" si="471"/>
        <v/>
      </c>
      <c r="N2674" s="7">
        <f t="shared" ca="1" si="472"/>
        <v>0</v>
      </c>
      <c r="O2674" s="9" t="str">
        <f ca="1">IF(N2674&gt;-1,INDIRECT(ADDRESS(ROW(),13)),IF(N2674&lt;N2673,CONCATENATE("&lt;page-count count=",CHAR(34),1+LARGE(N:N,1)-LARGE(N:N,2),CHAR(34),"/&gt;"),INDIRECT(ADDRESS(ROW()-1,13))))</f>
        <v/>
      </c>
      <c r="P2674" s="1">
        <f>IF(ROW()&lt;$S$4+2,IF('XML a procesar'!A2673="",P2673,IF(MID('XML a procesar'!A2673,1,1)="&lt;",P2673,P2673+1)),P2673)</f>
        <v>1</v>
      </c>
    </row>
    <row r="2675" spans="1:16" x14ac:dyDescent="0.25">
      <c r="A2675" s="1" t="str">
        <f>IF('XML a procesar'!A2674&gt;0,'XML a procesar'!A2674,"")</f>
        <v/>
      </c>
      <c r="B2675" s="7">
        <f t="shared" si="462"/>
        <v>0</v>
      </c>
      <c r="C2675" s="1">
        <f t="shared" si="463"/>
        <v>0</v>
      </c>
      <c r="D2675" s="1">
        <f t="shared" si="464"/>
        <v>0</v>
      </c>
      <c r="E2675" s="1">
        <f t="shared" si="465"/>
        <v>0</v>
      </c>
      <c r="F2675" s="1" t="str">
        <f t="shared" ca="1" si="466"/>
        <v/>
      </c>
      <c r="G2675" s="1">
        <f t="shared" ca="1" si="467"/>
        <v>0</v>
      </c>
      <c r="H2675" s="1">
        <f ca="1">IF(AND(G2674&gt;0,G2675&gt;G2674,NOT(ISERROR(MATCH(G2674,D:D,0)))),H2674+1,H2674)</f>
        <v>0</v>
      </c>
      <c r="I2675" s="1">
        <f t="shared" ca="1" si="468"/>
        <v>0</v>
      </c>
      <c r="J2675" s="7" t="str">
        <f t="shared" ca="1" si="469"/>
        <v/>
      </c>
      <c r="K2675" s="1" t="str">
        <f ca="1">IF(J2675="Linea_para_MAIL_creada_por_LuXML",IF(ISERROR(MATCH(INDIRECT(ADDRESS(ROW()-G2675,7)),D:D,0)),J2675,INDIRECT(ADDRESS(MATCH(INDIRECT(ADDRESS(ROW()-G2675,7)),D:D,0),1))),J2675)</f>
        <v/>
      </c>
      <c r="L2675" s="7">
        <f t="shared" ca="1" si="470"/>
        <v>0</v>
      </c>
      <c r="M2675" s="7" t="str">
        <f t="shared" ca="1" si="471"/>
        <v/>
      </c>
      <c r="N2675" s="7">
        <f t="shared" ca="1" si="472"/>
        <v>0</v>
      </c>
      <c r="O2675" s="9" t="str">
        <f ca="1">IF(N2675&gt;-1,INDIRECT(ADDRESS(ROW(),13)),IF(N2675&lt;N2674,CONCATENATE("&lt;page-count count=",CHAR(34),1+LARGE(N:N,1)-LARGE(N:N,2),CHAR(34),"/&gt;"),INDIRECT(ADDRESS(ROW()-1,13))))</f>
        <v/>
      </c>
      <c r="P2675" s="1">
        <f>IF(ROW()&lt;$S$4+2,IF('XML a procesar'!A2674="",P2674,IF(MID('XML a procesar'!A2674,1,1)="&lt;",P2674,P2674+1)),P2674)</f>
        <v>1</v>
      </c>
    </row>
    <row r="2676" spans="1:16" x14ac:dyDescent="0.25">
      <c r="A2676" s="1" t="str">
        <f>IF('XML a procesar'!A2675&gt;0,'XML a procesar'!A2675,"")</f>
        <v/>
      </c>
      <c r="B2676" s="7">
        <f t="shared" si="462"/>
        <v>0</v>
      </c>
      <c r="C2676" s="1">
        <f t="shared" si="463"/>
        <v>0</v>
      </c>
      <c r="D2676" s="1">
        <f t="shared" si="464"/>
        <v>0</v>
      </c>
      <c r="E2676" s="1">
        <f t="shared" si="465"/>
        <v>0</v>
      </c>
      <c r="F2676" s="1" t="str">
        <f t="shared" ca="1" si="466"/>
        <v/>
      </c>
      <c r="G2676" s="1">
        <f t="shared" ca="1" si="467"/>
        <v>0</v>
      </c>
      <c r="H2676" s="1">
        <f ca="1">IF(AND(G2675&gt;0,G2676&gt;G2675,NOT(ISERROR(MATCH(G2675,D:D,0)))),H2675+1,H2675)</f>
        <v>0</v>
      </c>
      <c r="I2676" s="1">
        <f t="shared" ca="1" si="468"/>
        <v>0</v>
      </c>
      <c r="J2676" s="7" t="str">
        <f t="shared" ca="1" si="469"/>
        <v/>
      </c>
      <c r="K2676" s="1" t="str">
        <f ca="1">IF(J2676="Linea_para_MAIL_creada_por_LuXML",IF(ISERROR(MATCH(INDIRECT(ADDRESS(ROW()-G2676,7)),D:D,0)),J2676,INDIRECT(ADDRESS(MATCH(INDIRECT(ADDRESS(ROW()-G2676,7)),D:D,0),1))),J2676)</f>
        <v/>
      </c>
      <c r="L2676" s="7">
        <f t="shared" ca="1" si="470"/>
        <v>0</v>
      </c>
      <c r="M2676" s="7" t="str">
        <f t="shared" ca="1" si="471"/>
        <v/>
      </c>
      <c r="N2676" s="7">
        <f t="shared" ca="1" si="472"/>
        <v>0</v>
      </c>
      <c r="O2676" s="9" t="str">
        <f ca="1">IF(N2676&gt;-1,INDIRECT(ADDRESS(ROW(),13)),IF(N2676&lt;N2675,CONCATENATE("&lt;page-count count=",CHAR(34),1+LARGE(N:N,1)-LARGE(N:N,2),CHAR(34),"/&gt;"),INDIRECT(ADDRESS(ROW()-1,13))))</f>
        <v/>
      </c>
      <c r="P2676" s="1">
        <f>IF(ROW()&lt;$S$4+2,IF('XML a procesar'!A2675="",P2675,IF(MID('XML a procesar'!A2675,1,1)="&lt;",P2675,P2675+1)),P2675)</f>
        <v>1</v>
      </c>
    </row>
    <row r="2677" spans="1:16" x14ac:dyDescent="0.25">
      <c r="A2677" s="1" t="str">
        <f>IF('XML a procesar'!A2676&gt;0,'XML a procesar'!A2676,"")</f>
        <v/>
      </c>
      <c r="B2677" s="7">
        <f t="shared" si="462"/>
        <v>0</v>
      </c>
      <c r="C2677" s="1">
        <f t="shared" si="463"/>
        <v>0</v>
      </c>
      <c r="D2677" s="1">
        <f t="shared" si="464"/>
        <v>0</v>
      </c>
      <c r="E2677" s="1">
        <f t="shared" si="465"/>
        <v>0</v>
      </c>
      <c r="F2677" s="1" t="str">
        <f t="shared" ca="1" si="466"/>
        <v/>
      </c>
      <c r="G2677" s="1">
        <f t="shared" ca="1" si="467"/>
        <v>0</v>
      </c>
      <c r="H2677" s="1">
        <f ca="1">IF(AND(G2676&gt;0,G2677&gt;G2676,NOT(ISERROR(MATCH(G2676,D:D,0)))),H2676+1,H2676)</f>
        <v>0</v>
      </c>
      <c r="I2677" s="1">
        <f t="shared" ca="1" si="468"/>
        <v>0</v>
      </c>
      <c r="J2677" s="7" t="str">
        <f t="shared" ca="1" si="469"/>
        <v/>
      </c>
      <c r="K2677" s="1" t="str">
        <f ca="1">IF(J2677="Linea_para_MAIL_creada_por_LuXML",IF(ISERROR(MATCH(INDIRECT(ADDRESS(ROW()-G2677,7)),D:D,0)),J2677,INDIRECT(ADDRESS(MATCH(INDIRECT(ADDRESS(ROW()-G2677,7)),D:D,0),1))),J2677)</f>
        <v/>
      </c>
      <c r="L2677" s="7">
        <f t="shared" ca="1" si="470"/>
        <v>0</v>
      </c>
      <c r="M2677" s="7" t="str">
        <f t="shared" ca="1" si="471"/>
        <v/>
      </c>
      <c r="N2677" s="7">
        <f t="shared" ca="1" si="472"/>
        <v>0</v>
      </c>
      <c r="O2677" s="9" t="str">
        <f ca="1">IF(N2677&gt;-1,INDIRECT(ADDRESS(ROW(),13)),IF(N2677&lt;N2676,CONCATENATE("&lt;page-count count=",CHAR(34),1+LARGE(N:N,1)-LARGE(N:N,2),CHAR(34),"/&gt;"),INDIRECT(ADDRESS(ROW()-1,13))))</f>
        <v/>
      </c>
      <c r="P2677" s="1">
        <f>IF(ROW()&lt;$S$4+2,IF('XML a procesar'!A2676="",P2676,IF(MID('XML a procesar'!A2676,1,1)="&lt;",P2676,P2676+1)),P2676)</f>
        <v>1</v>
      </c>
    </row>
    <row r="2678" spans="1:16" x14ac:dyDescent="0.25">
      <c r="A2678" s="1" t="str">
        <f>IF('XML a procesar'!A2677&gt;0,'XML a procesar'!A2677,"")</f>
        <v/>
      </c>
      <c r="B2678" s="7">
        <f t="shared" si="462"/>
        <v>0</v>
      </c>
      <c r="C2678" s="1">
        <f t="shared" si="463"/>
        <v>0</v>
      </c>
      <c r="D2678" s="1">
        <f t="shared" si="464"/>
        <v>0</v>
      </c>
      <c r="E2678" s="1">
        <f t="shared" si="465"/>
        <v>0</v>
      </c>
      <c r="F2678" s="1" t="str">
        <f t="shared" ca="1" si="466"/>
        <v/>
      </c>
      <c r="G2678" s="1">
        <f t="shared" ca="1" si="467"/>
        <v>0</v>
      </c>
      <c r="H2678" s="1">
        <f ca="1">IF(AND(G2677&gt;0,G2678&gt;G2677,NOT(ISERROR(MATCH(G2677,D:D,0)))),H2677+1,H2677)</f>
        <v>0</v>
      </c>
      <c r="I2678" s="1">
        <f t="shared" ca="1" si="468"/>
        <v>0</v>
      </c>
      <c r="J2678" s="7" t="str">
        <f t="shared" ca="1" si="469"/>
        <v/>
      </c>
      <c r="K2678" s="1" t="str">
        <f ca="1">IF(J2678="Linea_para_MAIL_creada_por_LuXML",IF(ISERROR(MATCH(INDIRECT(ADDRESS(ROW()-G2678,7)),D:D,0)),J2678,INDIRECT(ADDRESS(MATCH(INDIRECT(ADDRESS(ROW()-G2678,7)),D:D,0),1))),J2678)</f>
        <v/>
      </c>
      <c r="L2678" s="7">
        <f t="shared" ca="1" si="470"/>
        <v>0</v>
      </c>
      <c r="M2678" s="7" t="str">
        <f t="shared" ca="1" si="471"/>
        <v/>
      </c>
      <c r="N2678" s="7">
        <f t="shared" ca="1" si="472"/>
        <v>0</v>
      </c>
      <c r="O2678" s="9" t="str">
        <f ca="1">IF(N2678&gt;-1,INDIRECT(ADDRESS(ROW(),13)),IF(N2678&lt;N2677,CONCATENATE("&lt;page-count count=",CHAR(34),1+LARGE(N:N,1)-LARGE(N:N,2),CHAR(34),"/&gt;"),INDIRECT(ADDRESS(ROW()-1,13))))</f>
        <v/>
      </c>
      <c r="P2678" s="1">
        <f>IF(ROW()&lt;$S$4+2,IF('XML a procesar'!A2677="",P2677,IF(MID('XML a procesar'!A2677,1,1)="&lt;",P2677,P2677+1)),P2677)</f>
        <v>1</v>
      </c>
    </row>
    <row r="2679" spans="1:16" x14ac:dyDescent="0.25">
      <c r="A2679" s="1" t="str">
        <f>IF('XML a procesar'!A2678&gt;0,'XML a procesar'!A2678,"")</f>
        <v/>
      </c>
      <c r="B2679" s="7">
        <f t="shared" si="462"/>
        <v>0</v>
      </c>
      <c r="C2679" s="1">
        <f t="shared" si="463"/>
        <v>0</v>
      </c>
      <c r="D2679" s="1">
        <f t="shared" si="464"/>
        <v>0</v>
      </c>
      <c r="E2679" s="1">
        <f t="shared" si="465"/>
        <v>0</v>
      </c>
      <c r="F2679" s="1" t="str">
        <f t="shared" ca="1" si="466"/>
        <v/>
      </c>
      <c r="G2679" s="1">
        <f t="shared" ca="1" si="467"/>
        <v>0</v>
      </c>
      <c r="H2679" s="1">
        <f ca="1">IF(AND(G2678&gt;0,G2679&gt;G2678,NOT(ISERROR(MATCH(G2678,D:D,0)))),H2678+1,H2678)</f>
        <v>0</v>
      </c>
      <c r="I2679" s="1">
        <f t="shared" ca="1" si="468"/>
        <v>0</v>
      </c>
      <c r="J2679" s="7" t="str">
        <f t="shared" ca="1" si="469"/>
        <v/>
      </c>
      <c r="K2679" s="1" t="str">
        <f ca="1">IF(J2679="Linea_para_MAIL_creada_por_LuXML",IF(ISERROR(MATCH(INDIRECT(ADDRESS(ROW()-G2679,7)),D:D,0)),J2679,INDIRECT(ADDRESS(MATCH(INDIRECT(ADDRESS(ROW()-G2679,7)),D:D,0),1))),J2679)</f>
        <v/>
      </c>
      <c r="L2679" s="7">
        <f t="shared" ca="1" si="470"/>
        <v>0</v>
      </c>
      <c r="M2679" s="7" t="str">
        <f t="shared" ca="1" si="471"/>
        <v/>
      </c>
      <c r="N2679" s="7">
        <f t="shared" ca="1" si="472"/>
        <v>0</v>
      </c>
      <c r="O2679" s="9" t="str">
        <f ca="1">IF(N2679&gt;-1,INDIRECT(ADDRESS(ROW(),13)),IF(N2679&lt;N2678,CONCATENATE("&lt;page-count count=",CHAR(34),1+LARGE(N:N,1)-LARGE(N:N,2),CHAR(34),"/&gt;"),INDIRECT(ADDRESS(ROW()-1,13))))</f>
        <v/>
      </c>
      <c r="P2679" s="1">
        <f>IF(ROW()&lt;$S$4+2,IF('XML a procesar'!A2678="",P2678,IF(MID('XML a procesar'!A2678,1,1)="&lt;",P2678,P2678+1)),P2678)</f>
        <v>1</v>
      </c>
    </row>
    <row r="2680" spans="1:16" x14ac:dyDescent="0.25">
      <c r="A2680" s="1" t="str">
        <f>IF('XML a procesar'!A2679&gt;0,'XML a procesar'!A2679,"")</f>
        <v/>
      </c>
      <c r="B2680" s="7">
        <f t="shared" si="462"/>
        <v>0</v>
      </c>
      <c r="C2680" s="1">
        <f t="shared" si="463"/>
        <v>0</v>
      </c>
      <c r="D2680" s="1">
        <f t="shared" si="464"/>
        <v>0</v>
      </c>
      <c r="E2680" s="1">
        <f t="shared" si="465"/>
        <v>0</v>
      </c>
      <c r="F2680" s="1" t="str">
        <f t="shared" ca="1" si="466"/>
        <v/>
      </c>
      <c r="G2680" s="1">
        <f t="shared" ca="1" si="467"/>
        <v>0</v>
      </c>
      <c r="H2680" s="1">
        <f ca="1">IF(AND(G2679&gt;0,G2680&gt;G2679,NOT(ISERROR(MATCH(G2679,D:D,0)))),H2679+1,H2679)</f>
        <v>0</v>
      </c>
      <c r="I2680" s="1">
        <f t="shared" ca="1" si="468"/>
        <v>0</v>
      </c>
      <c r="J2680" s="7" t="str">
        <f t="shared" ca="1" si="469"/>
        <v/>
      </c>
      <c r="K2680" s="1" t="str">
        <f ca="1">IF(J2680="Linea_para_MAIL_creada_por_LuXML",IF(ISERROR(MATCH(INDIRECT(ADDRESS(ROW()-G2680,7)),D:D,0)),J2680,INDIRECT(ADDRESS(MATCH(INDIRECT(ADDRESS(ROW()-G2680,7)),D:D,0),1))),J2680)</f>
        <v/>
      </c>
      <c r="L2680" s="7">
        <f t="shared" ca="1" si="470"/>
        <v>0</v>
      </c>
      <c r="M2680" s="7" t="str">
        <f t="shared" ca="1" si="471"/>
        <v/>
      </c>
      <c r="N2680" s="7">
        <f t="shared" ca="1" si="472"/>
        <v>0</v>
      </c>
      <c r="O2680" s="9" t="str">
        <f ca="1">IF(N2680&gt;-1,INDIRECT(ADDRESS(ROW(),13)),IF(N2680&lt;N2679,CONCATENATE("&lt;page-count count=",CHAR(34),1+LARGE(N:N,1)-LARGE(N:N,2),CHAR(34),"/&gt;"),INDIRECT(ADDRESS(ROW()-1,13))))</f>
        <v/>
      </c>
      <c r="P2680" s="1">
        <f>IF(ROW()&lt;$S$4+2,IF('XML a procesar'!A2679="",P2679,IF(MID('XML a procesar'!A2679,1,1)="&lt;",P2679,P2679+1)),P2679)</f>
        <v>1</v>
      </c>
    </row>
    <row r="2681" spans="1:16" x14ac:dyDescent="0.25">
      <c r="A2681" s="1" t="str">
        <f>IF('XML a procesar'!A2680&gt;0,'XML a procesar'!A2680,"")</f>
        <v/>
      </c>
      <c r="B2681" s="7">
        <f t="shared" si="462"/>
        <v>0</v>
      </c>
      <c r="C2681" s="1">
        <f t="shared" si="463"/>
        <v>0</v>
      </c>
      <c r="D2681" s="1">
        <f t="shared" si="464"/>
        <v>0</v>
      </c>
      <c r="E2681" s="1">
        <f t="shared" si="465"/>
        <v>0</v>
      </c>
      <c r="F2681" s="1" t="str">
        <f t="shared" ca="1" si="466"/>
        <v/>
      </c>
      <c r="G2681" s="1">
        <f t="shared" ca="1" si="467"/>
        <v>0</v>
      </c>
      <c r="H2681" s="1">
        <f ca="1">IF(AND(G2680&gt;0,G2681&gt;G2680,NOT(ISERROR(MATCH(G2680,D:D,0)))),H2680+1,H2680)</f>
        <v>0</v>
      </c>
      <c r="I2681" s="1">
        <f t="shared" ca="1" si="468"/>
        <v>0</v>
      </c>
      <c r="J2681" s="7" t="str">
        <f t="shared" ca="1" si="469"/>
        <v/>
      </c>
      <c r="K2681" s="1" t="str">
        <f ca="1">IF(J2681="Linea_para_MAIL_creada_por_LuXML",IF(ISERROR(MATCH(INDIRECT(ADDRESS(ROW()-G2681,7)),D:D,0)),J2681,INDIRECT(ADDRESS(MATCH(INDIRECT(ADDRESS(ROW()-G2681,7)),D:D,0),1))),J2681)</f>
        <v/>
      </c>
      <c r="L2681" s="7">
        <f t="shared" ca="1" si="470"/>
        <v>0</v>
      </c>
      <c r="M2681" s="7" t="str">
        <f t="shared" ca="1" si="471"/>
        <v/>
      </c>
      <c r="N2681" s="7">
        <f t="shared" ca="1" si="472"/>
        <v>0</v>
      </c>
      <c r="O2681" s="9" t="str">
        <f ca="1">IF(N2681&gt;-1,INDIRECT(ADDRESS(ROW(),13)),IF(N2681&lt;N2680,CONCATENATE("&lt;page-count count=",CHAR(34),1+LARGE(N:N,1)-LARGE(N:N,2),CHAR(34),"/&gt;"),INDIRECT(ADDRESS(ROW()-1,13))))</f>
        <v/>
      </c>
      <c r="P2681" s="1">
        <f>IF(ROW()&lt;$S$4+2,IF('XML a procesar'!A2680="",P2680,IF(MID('XML a procesar'!A2680,1,1)="&lt;",P2680,P2680+1)),P2680)</f>
        <v>1</v>
      </c>
    </row>
    <row r="2682" spans="1:16" x14ac:dyDescent="0.25">
      <c r="A2682" s="1" t="str">
        <f>IF('XML a procesar'!A2681&gt;0,'XML a procesar'!A2681,"")</f>
        <v/>
      </c>
      <c r="B2682" s="7">
        <f t="shared" si="462"/>
        <v>0</v>
      </c>
      <c r="C2682" s="1">
        <f t="shared" si="463"/>
        <v>0</v>
      </c>
      <c r="D2682" s="1">
        <f t="shared" si="464"/>
        <v>0</v>
      </c>
      <c r="E2682" s="1">
        <f t="shared" si="465"/>
        <v>0</v>
      </c>
      <c r="F2682" s="1" t="str">
        <f t="shared" ca="1" si="466"/>
        <v/>
      </c>
      <c r="G2682" s="1">
        <f t="shared" ca="1" si="467"/>
        <v>0</v>
      </c>
      <c r="H2682" s="1">
        <f ca="1">IF(AND(G2681&gt;0,G2682&gt;G2681,NOT(ISERROR(MATCH(G2681,D:D,0)))),H2681+1,H2681)</f>
        <v>0</v>
      </c>
      <c r="I2682" s="1">
        <f t="shared" ca="1" si="468"/>
        <v>0</v>
      </c>
      <c r="J2682" s="7" t="str">
        <f t="shared" ca="1" si="469"/>
        <v/>
      </c>
      <c r="K2682" s="1" t="str">
        <f ca="1">IF(J2682="Linea_para_MAIL_creada_por_LuXML",IF(ISERROR(MATCH(INDIRECT(ADDRESS(ROW()-G2682,7)),D:D,0)),J2682,INDIRECT(ADDRESS(MATCH(INDIRECT(ADDRESS(ROW()-G2682,7)),D:D,0),1))),J2682)</f>
        <v/>
      </c>
      <c r="L2682" s="7">
        <f t="shared" ca="1" si="470"/>
        <v>0</v>
      </c>
      <c r="M2682" s="7" t="str">
        <f t="shared" ca="1" si="471"/>
        <v/>
      </c>
      <c r="N2682" s="7">
        <f t="shared" ca="1" si="472"/>
        <v>0</v>
      </c>
      <c r="O2682" s="9" t="str">
        <f ca="1">IF(N2682&gt;-1,INDIRECT(ADDRESS(ROW(),13)),IF(N2682&lt;N2681,CONCATENATE("&lt;page-count count=",CHAR(34),1+LARGE(N:N,1)-LARGE(N:N,2),CHAR(34),"/&gt;"),INDIRECT(ADDRESS(ROW()-1,13))))</f>
        <v/>
      </c>
      <c r="P2682" s="1">
        <f>IF(ROW()&lt;$S$4+2,IF('XML a procesar'!A2681="",P2681,IF(MID('XML a procesar'!A2681,1,1)="&lt;",P2681,P2681+1)),P2681)</f>
        <v>1</v>
      </c>
    </row>
    <row r="2683" spans="1:16" x14ac:dyDescent="0.25">
      <c r="A2683" s="1" t="str">
        <f>IF('XML a procesar'!A2682&gt;0,'XML a procesar'!A2682,"")</f>
        <v/>
      </c>
      <c r="B2683" s="7">
        <f t="shared" si="462"/>
        <v>0</v>
      </c>
      <c r="C2683" s="1">
        <f t="shared" si="463"/>
        <v>0</v>
      </c>
      <c r="D2683" s="1">
        <f t="shared" si="464"/>
        <v>0</v>
      </c>
      <c r="E2683" s="1">
        <f t="shared" si="465"/>
        <v>0</v>
      </c>
      <c r="F2683" s="1" t="str">
        <f t="shared" ca="1" si="466"/>
        <v/>
      </c>
      <c r="G2683" s="1">
        <f t="shared" ca="1" si="467"/>
        <v>0</v>
      </c>
      <c r="H2683" s="1">
        <f ca="1">IF(AND(G2682&gt;0,G2683&gt;G2682,NOT(ISERROR(MATCH(G2682,D:D,0)))),H2682+1,H2682)</f>
        <v>0</v>
      </c>
      <c r="I2683" s="1">
        <f t="shared" ca="1" si="468"/>
        <v>0</v>
      </c>
      <c r="J2683" s="7" t="str">
        <f t="shared" ca="1" si="469"/>
        <v/>
      </c>
      <c r="K2683" s="1" t="str">
        <f ca="1">IF(J2683="Linea_para_MAIL_creada_por_LuXML",IF(ISERROR(MATCH(INDIRECT(ADDRESS(ROW()-G2683,7)),D:D,0)),J2683,INDIRECT(ADDRESS(MATCH(INDIRECT(ADDRESS(ROW()-G2683,7)),D:D,0),1))),J2683)</f>
        <v/>
      </c>
      <c r="L2683" s="7">
        <f t="shared" ca="1" si="470"/>
        <v>0</v>
      </c>
      <c r="M2683" s="7" t="str">
        <f t="shared" ca="1" si="471"/>
        <v/>
      </c>
      <c r="N2683" s="7">
        <f t="shared" ca="1" si="472"/>
        <v>0</v>
      </c>
      <c r="O2683" s="9" t="str">
        <f ca="1">IF(N2683&gt;-1,INDIRECT(ADDRESS(ROW(),13)),IF(N2683&lt;N2682,CONCATENATE("&lt;page-count count=",CHAR(34),1+LARGE(N:N,1)-LARGE(N:N,2),CHAR(34),"/&gt;"),INDIRECT(ADDRESS(ROW()-1,13))))</f>
        <v/>
      </c>
      <c r="P2683" s="1">
        <f>IF(ROW()&lt;$S$4+2,IF('XML a procesar'!A2682="",P2682,IF(MID('XML a procesar'!A2682,1,1)="&lt;",P2682,P2682+1)),P2682)</f>
        <v>1</v>
      </c>
    </row>
    <row r="2684" spans="1:16" x14ac:dyDescent="0.25">
      <c r="A2684" s="1" t="str">
        <f>IF('XML a procesar'!A2683&gt;0,'XML a procesar'!A2683,"")</f>
        <v/>
      </c>
      <c r="B2684" s="7">
        <f t="shared" si="462"/>
        <v>0</v>
      </c>
      <c r="C2684" s="1">
        <f t="shared" si="463"/>
        <v>0</v>
      </c>
      <c r="D2684" s="1">
        <f t="shared" si="464"/>
        <v>0</v>
      </c>
      <c r="E2684" s="1">
        <f t="shared" si="465"/>
        <v>0</v>
      </c>
      <c r="F2684" s="1" t="str">
        <f t="shared" ca="1" si="466"/>
        <v/>
      </c>
      <c r="G2684" s="1">
        <f t="shared" ca="1" si="467"/>
        <v>0</v>
      </c>
      <c r="H2684" s="1">
        <f ca="1">IF(AND(G2683&gt;0,G2684&gt;G2683,NOT(ISERROR(MATCH(G2683,D:D,0)))),H2683+1,H2683)</f>
        <v>0</v>
      </c>
      <c r="I2684" s="1">
        <f t="shared" ca="1" si="468"/>
        <v>0</v>
      </c>
      <c r="J2684" s="7" t="str">
        <f t="shared" ca="1" si="469"/>
        <v/>
      </c>
      <c r="K2684" s="1" t="str">
        <f ca="1">IF(J2684="Linea_para_MAIL_creada_por_LuXML",IF(ISERROR(MATCH(INDIRECT(ADDRESS(ROW()-G2684,7)),D:D,0)),J2684,INDIRECT(ADDRESS(MATCH(INDIRECT(ADDRESS(ROW()-G2684,7)),D:D,0),1))),J2684)</f>
        <v/>
      </c>
      <c r="L2684" s="7">
        <f t="shared" ca="1" si="470"/>
        <v>0</v>
      </c>
      <c r="M2684" s="7" t="str">
        <f t="shared" ca="1" si="471"/>
        <v/>
      </c>
      <c r="N2684" s="7">
        <f t="shared" ca="1" si="472"/>
        <v>0</v>
      </c>
      <c r="O2684" s="9" t="str">
        <f ca="1">IF(N2684&gt;-1,INDIRECT(ADDRESS(ROW(),13)),IF(N2684&lt;N2683,CONCATENATE("&lt;page-count count=",CHAR(34),1+LARGE(N:N,1)-LARGE(N:N,2),CHAR(34),"/&gt;"),INDIRECT(ADDRESS(ROW()-1,13))))</f>
        <v/>
      </c>
      <c r="P2684" s="1">
        <f>IF(ROW()&lt;$S$4+2,IF('XML a procesar'!A2683="",P2683,IF(MID('XML a procesar'!A2683,1,1)="&lt;",P2683,P2683+1)),P2683)</f>
        <v>1</v>
      </c>
    </row>
    <row r="2685" spans="1:16" x14ac:dyDescent="0.25">
      <c r="A2685" s="1" t="str">
        <f>IF('XML a procesar'!A2684&gt;0,'XML a procesar'!A2684,"")</f>
        <v/>
      </c>
      <c r="B2685" s="7">
        <f t="shared" si="462"/>
        <v>0</v>
      </c>
      <c r="C2685" s="1">
        <f t="shared" si="463"/>
        <v>0</v>
      </c>
      <c r="D2685" s="1">
        <f t="shared" si="464"/>
        <v>0</v>
      </c>
      <c r="E2685" s="1">
        <f t="shared" si="465"/>
        <v>0</v>
      </c>
      <c r="F2685" s="1" t="str">
        <f t="shared" ca="1" si="466"/>
        <v/>
      </c>
      <c r="G2685" s="1">
        <f t="shared" ca="1" si="467"/>
        <v>0</v>
      </c>
      <c r="H2685" s="1">
        <f ca="1">IF(AND(G2684&gt;0,G2685&gt;G2684,NOT(ISERROR(MATCH(G2684,D:D,0)))),H2684+1,H2684)</f>
        <v>0</v>
      </c>
      <c r="I2685" s="1">
        <f t="shared" ca="1" si="468"/>
        <v>0</v>
      </c>
      <c r="J2685" s="7" t="str">
        <f t="shared" ca="1" si="469"/>
        <v/>
      </c>
      <c r="K2685" s="1" t="str">
        <f ca="1">IF(J2685="Linea_para_MAIL_creada_por_LuXML",IF(ISERROR(MATCH(INDIRECT(ADDRESS(ROW()-G2685,7)),D:D,0)),J2685,INDIRECT(ADDRESS(MATCH(INDIRECT(ADDRESS(ROW()-G2685,7)),D:D,0),1))),J2685)</f>
        <v/>
      </c>
      <c r="L2685" s="7">
        <f t="shared" ca="1" si="470"/>
        <v>0</v>
      </c>
      <c r="M2685" s="7" t="str">
        <f t="shared" ca="1" si="471"/>
        <v/>
      </c>
      <c r="N2685" s="7">
        <f t="shared" ca="1" si="472"/>
        <v>0</v>
      </c>
      <c r="O2685" s="9" t="str">
        <f ca="1">IF(N2685&gt;-1,INDIRECT(ADDRESS(ROW(),13)),IF(N2685&lt;N2684,CONCATENATE("&lt;page-count count=",CHAR(34),1+LARGE(N:N,1)-LARGE(N:N,2),CHAR(34),"/&gt;"),INDIRECT(ADDRESS(ROW()-1,13))))</f>
        <v/>
      </c>
      <c r="P2685" s="1">
        <f>IF(ROW()&lt;$S$4+2,IF('XML a procesar'!A2684="",P2684,IF(MID('XML a procesar'!A2684,1,1)="&lt;",P2684,P2684+1)),P2684)</f>
        <v>1</v>
      </c>
    </row>
    <row r="2686" spans="1:16" x14ac:dyDescent="0.25">
      <c r="A2686" s="1" t="str">
        <f>IF('XML a procesar'!A2685&gt;0,'XML a procesar'!A2685,"")</f>
        <v/>
      </c>
      <c r="B2686" s="7">
        <f t="shared" si="462"/>
        <v>0</v>
      </c>
      <c r="C2686" s="1">
        <f t="shared" si="463"/>
        <v>0</v>
      </c>
      <c r="D2686" s="1">
        <f t="shared" si="464"/>
        <v>0</v>
      </c>
      <c r="E2686" s="1">
        <f t="shared" si="465"/>
        <v>0</v>
      </c>
      <c r="F2686" s="1" t="str">
        <f t="shared" ca="1" si="466"/>
        <v/>
      </c>
      <c r="G2686" s="1">
        <f t="shared" ca="1" si="467"/>
        <v>0</v>
      </c>
      <c r="H2686" s="1">
        <f ca="1">IF(AND(G2685&gt;0,G2686&gt;G2685,NOT(ISERROR(MATCH(G2685,D:D,0)))),H2685+1,H2685)</f>
        <v>0</v>
      </c>
      <c r="I2686" s="1">
        <f t="shared" ca="1" si="468"/>
        <v>0</v>
      </c>
      <c r="J2686" s="7" t="str">
        <f t="shared" ca="1" si="469"/>
        <v/>
      </c>
      <c r="K2686" s="1" t="str">
        <f ca="1">IF(J2686="Linea_para_MAIL_creada_por_LuXML",IF(ISERROR(MATCH(INDIRECT(ADDRESS(ROW()-G2686,7)),D:D,0)),J2686,INDIRECT(ADDRESS(MATCH(INDIRECT(ADDRESS(ROW()-G2686,7)),D:D,0),1))),J2686)</f>
        <v/>
      </c>
      <c r="L2686" s="7">
        <f t="shared" ca="1" si="470"/>
        <v>0</v>
      </c>
      <c r="M2686" s="7" t="str">
        <f t="shared" ca="1" si="471"/>
        <v/>
      </c>
      <c r="N2686" s="7">
        <f t="shared" ca="1" si="472"/>
        <v>0</v>
      </c>
      <c r="O2686" s="9" t="str">
        <f ca="1">IF(N2686&gt;-1,INDIRECT(ADDRESS(ROW(),13)),IF(N2686&lt;N2685,CONCATENATE("&lt;page-count count=",CHAR(34),1+LARGE(N:N,1)-LARGE(N:N,2),CHAR(34),"/&gt;"),INDIRECT(ADDRESS(ROW()-1,13))))</f>
        <v/>
      </c>
      <c r="P2686" s="1">
        <f>IF(ROW()&lt;$S$4+2,IF('XML a procesar'!A2685="",P2685,IF(MID('XML a procesar'!A2685,1,1)="&lt;",P2685,P2685+1)),P2685)</f>
        <v>1</v>
      </c>
    </row>
    <row r="2687" spans="1:16" x14ac:dyDescent="0.25">
      <c r="A2687" s="1" t="str">
        <f>IF('XML a procesar'!A2686&gt;0,'XML a procesar'!A2686,"")</f>
        <v/>
      </c>
      <c r="B2687" s="7">
        <f t="shared" si="462"/>
        <v>0</v>
      </c>
      <c r="C2687" s="1">
        <f t="shared" si="463"/>
        <v>0</v>
      </c>
      <c r="D2687" s="1">
        <f t="shared" si="464"/>
        <v>0</v>
      </c>
      <c r="E2687" s="1">
        <f t="shared" si="465"/>
        <v>0</v>
      </c>
      <c r="F2687" s="1" t="str">
        <f t="shared" ca="1" si="466"/>
        <v/>
      </c>
      <c r="G2687" s="1">
        <f t="shared" ca="1" si="467"/>
        <v>0</v>
      </c>
      <c r="H2687" s="1">
        <f ca="1">IF(AND(G2686&gt;0,G2687&gt;G2686,NOT(ISERROR(MATCH(G2686,D:D,0)))),H2686+1,H2686)</f>
        <v>0</v>
      </c>
      <c r="I2687" s="1">
        <f t="shared" ca="1" si="468"/>
        <v>0</v>
      </c>
      <c r="J2687" s="7" t="str">
        <f t="shared" ca="1" si="469"/>
        <v/>
      </c>
      <c r="K2687" s="1" t="str">
        <f ca="1">IF(J2687="Linea_para_MAIL_creada_por_LuXML",IF(ISERROR(MATCH(INDIRECT(ADDRESS(ROW()-G2687,7)),D:D,0)),J2687,INDIRECT(ADDRESS(MATCH(INDIRECT(ADDRESS(ROW()-G2687,7)),D:D,0),1))),J2687)</f>
        <v/>
      </c>
      <c r="L2687" s="7">
        <f t="shared" ca="1" si="470"/>
        <v>0</v>
      </c>
      <c r="M2687" s="7" t="str">
        <f t="shared" ca="1" si="471"/>
        <v/>
      </c>
      <c r="N2687" s="7">
        <f t="shared" ca="1" si="472"/>
        <v>0</v>
      </c>
      <c r="O2687" s="9" t="str">
        <f ca="1">IF(N2687&gt;-1,INDIRECT(ADDRESS(ROW(),13)),IF(N2687&lt;N2686,CONCATENATE("&lt;page-count count=",CHAR(34),1+LARGE(N:N,1)-LARGE(N:N,2),CHAR(34),"/&gt;"),INDIRECT(ADDRESS(ROW()-1,13))))</f>
        <v/>
      </c>
      <c r="P2687" s="1">
        <f>IF(ROW()&lt;$S$4+2,IF('XML a procesar'!A2686="",P2686,IF(MID('XML a procesar'!A2686,1,1)="&lt;",P2686,P2686+1)),P2686)</f>
        <v>1</v>
      </c>
    </row>
    <row r="2688" spans="1:16" x14ac:dyDescent="0.25">
      <c r="A2688" s="1" t="str">
        <f>IF('XML a procesar'!A2687&gt;0,'XML a procesar'!A2687,"")</f>
        <v/>
      </c>
      <c r="B2688" s="7">
        <f t="shared" si="462"/>
        <v>0</v>
      </c>
      <c r="C2688" s="1">
        <f t="shared" si="463"/>
        <v>0</v>
      </c>
      <c r="D2688" s="1">
        <f t="shared" si="464"/>
        <v>0</v>
      </c>
      <c r="E2688" s="1">
        <f t="shared" si="465"/>
        <v>0</v>
      </c>
      <c r="F2688" s="1" t="str">
        <f t="shared" ca="1" si="466"/>
        <v/>
      </c>
      <c r="G2688" s="1">
        <f t="shared" ca="1" si="467"/>
        <v>0</v>
      </c>
      <c r="H2688" s="1">
        <f ca="1">IF(AND(G2687&gt;0,G2688&gt;G2687,NOT(ISERROR(MATCH(G2687,D:D,0)))),H2687+1,H2687)</f>
        <v>0</v>
      </c>
      <c r="I2688" s="1">
        <f t="shared" ca="1" si="468"/>
        <v>0</v>
      </c>
      <c r="J2688" s="7" t="str">
        <f t="shared" ca="1" si="469"/>
        <v/>
      </c>
      <c r="K2688" s="1" t="str">
        <f ca="1">IF(J2688="Linea_para_MAIL_creada_por_LuXML",IF(ISERROR(MATCH(INDIRECT(ADDRESS(ROW()-G2688,7)),D:D,0)),J2688,INDIRECT(ADDRESS(MATCH(INDIRECT(ADDRESS(ROW()-G2688,7)),D:D,0),1))),J2688)</f>
        <v/>
      </c>
      <c r="L2688" s="7">
        <f t="shared" ca="1" si="470"/>
        <v>0</v>
      </c>
      <c r="M2688" s="7" t="str">
        <f t="shared" ca="1" si="471"/>
        <v/>
      </c>
      <c r="N2688" s="7">
        <f t="shared" ca="1" si="472"/>
        <v>0</v>
      </c>
      <c r="O2688" s="9" t="str">
        <f ca="1">IF(N2688&gt;-1,INDIRECT(ADDRESS(ROW(),13)),IF(N2688&lt;N2687,CONCATENATE("&lt;page-count count=",CHAR(34),1+LARGE(N:N,1)-LARGE(N:N,2),CHAR(34),"/&gt;"),INDIRECT(ADDRESS(ROW()-1,13))))</f>
        <v/>
      </c>
      <c r="P2688" s="1">
        <f>IF(ROW()&lt;$S$4+2,IF('XML a procesar'!A2687="",P2687,IF(MID('XML a procesar'!A2687,1,1)="&lt;",P2687,P2687+1)),P2687)</f>
        <v>1</v>
      </c>
    </row>
    <row r="2689" spans="1:16" x14ac:dyDescent="0.25">
      <c r="A2689" s="1" t="str">
        <f>IF('XML a procesar'!A2688&gt;0,'XML a procesar'!A2688,"")</f>
        <v/>
      </c>
      <c r="B2689" s="7">
        <f t="shared" ref="B2689:B2752" si="473">IF(ISERROR(FIND("/doi.org/",A2689,1)),0,1)</f>
        <v>0</v>
      </c>
      <c r="C2689" s="1">
        <f t="shared" ref="C2689:C2752" si="474">IF(LEFT(A2688,16)="&lt;contrib contrib",C2688+1,IF(LEFT(A2688,16)="&lt;/contrib-group&gt;",0,IF(LEFT(A2688,10)="&lt;/contrib&gt;",C2688,C2688)))</f>
        <v>0</v>
      </c>
      <c r="D2689" s="1">
        <f t="shared" ref="D2689:D2752" si="475">IF(AND(C2689&gt;0,LEFT(A2689,7)="&lt;email&gt;",ISNUMBER(SEARCH("@",A2689,1))),C2689,IF(LEFT(A2689,10)="&lt;alt-text&gt;",-1,0))</f>
        <v>0</v>
      </c>
      <c r="E2689" s="1">
        <f t="shared" ref="E2689:E2752" si="476">IF(D2689=0,E2688,E2688+1)</f>
        <v>0</v>
      </c>
      <c r="F2689" s="1" t="str">
        <f t="shared" ref="F2689:F2752" ca="1" si="477">INDIRECT(ADDRESS(ROW()+INDIRECT(ADDRESS(ROW()+E2689,5)),1))</f>
        <v/>
      </c>
      <c r="G2689" s="1">
        <f t="shared" ref="G2689:G2752" ca="1" si="478">IF(LEFT(F2689,7)="&lt;aff id",_xlfn.NUMBERVALUE(MID(F2689,13,LEN(F2689)-14)),IF(F2689="&lt;/aff&gt;",G2688+1,G2688))</f>
        <v>0</v>
      </c>
      <c r="H2689" s="1">
        <f ca="1">IF(AND(G2688&gt;0,G2689&gt;G2688,NOT(ISERROR(MATCH(G2688,D:D,0)))),H2688+1,H2688)</f>
        <v>0</v>
      </c>
      <c r="I2689" s="1">
        <f t="shared" ref="I2689:I2752" ca="1" si="479">INDIRECT(ADDRESS(ROW()-INDIRECT(ADDRESS(ROW()-H2689,8)),8))</f>
        <v>0</v>
      </c>
      <c r="J2689" s="7" t="str">
        <f t="shared" ref="J2689:J2752" ca="1" si="480">IF(J2688="Linea_para_MAIL_creada_por_LuXML","&lt;/aff&gt;",IF(I2689&gt;INDIRECT(ADDRESS(ROW()-I2689-1,8)),"Linea_para_MAIL_creada_por_LuXML",INDIRECT(ADDRESS(ROW()-I2689,6))))</f>
        <v/>
      </c>
      <c r="K2689" s="1" t="str">
        <f ca="1">IF(J2689="Linea_para_MAIL_creada_por_LuXML",IF(ISERROR(MATCH(INDIRECT(ADDRESS(ROW()-G2689,7)),D:D,0)),J2689,INDIRECT(ADDRESS(MATCH(INDIRECT(ADDRESS(ROW()-G2689,7)),D:D,0),1))),J2689)</f>
        <v/>
      </c>
      <c r="L2689" s="7">
        <f t="shared" ref="L2689:L2752" ca="1" si="481">IF(OR(MID(K2687,3,5)="page&gt;",MID(K2688,3,5)="page&gt;"),L2688,IF(OR(K2688="&lt;history&gt;",K2689="&lt;history&gt;"),L2688+1,L2688))</f>
        <v>0</v>
      </c>
      <c r="M2689" s="7" t="str">
        <f t="shared" ref="M2689:M2752" ca="1" si="482">IF(L2689&gt;L2688,IF(L2689=1,CONCATENATE("&lt;fpage&gt;",$S$10,"&lt;/fpage&gt;"),CONCATENATE("&lt;lpage&gt;",$S$10+1,"&lt;/lpage&gt;")),IF(ISERROR(INDIRECT(ADDRESS(ROW()-L2689,11),1)),"",INDIRECT(ADDRESS(ROW()-L2689,11),1)))</f>
        <v/>
      </c>
      <c r="N2689" s="7">
        <f t="shared" ref="N2689:N2752" ca="1" si="483">IF(N2688=-1,-1,IF(M2689="&lt;/counts&gt;",-1,IF(OR(LEFT(M2689,7)="&lt;fpage&gt;",LEFT(M2689,7)="&lt;lpage&gt;"),VALUE(MID(M2689,8,LEN(M2689)-15)),0)))</f>
        <v>0</v>
      </c>
      <c r="O2689" s="9" t="str">
        <f ca="1">IF(N2689&gt;-1,INDIRECT(ADDRESS(ROW(),13)),IF(N2689&lt;N2688,CONCATENATE("&lt;page-count count=",CHAR(34),1+LARGE(N:N,1)-LARGE(N:N,2),CHAR(34),"/&gt;"),INDIRECT(ADDRESS(ROW()-1,13))))</f>
        <v/>
      </c>
      <c r="P2689" s="1">
        <f>IF(ROW()&lt;$S$4+2,IF('XML a procesar'!A2688="",P2688,IF(MID('XML a procesar'!A2688,1,1)="&lt;",P2688,P2688+1)),P2688)</f>
        <v>1</v>
      </c>
    </row>
    <row r="2690" spans="1:16" x14ac:dyDescent="0.25">
      <c r="A2690" s="1" t="str">
        <f>IF('XML a procesar'!A2689&gt;0,'XML a procesar'!A2689,"")</f>
        <v/>
      </c>
      <c r="B2690" s="7">
        <f t="shared" si="473"/>
        <v>0</v>
      </c>
      <c r="C2690" s="1">
        <f t="shared" si="474"/>
        <v>0</v>
      </c>
      <c r="D2690" s="1">
        <f t="shared" si="475"/>
        <v>0</v>
      </c>
      <c r="E2690" s="1">
        <f t="shared" si="476"/>
        <v>0</v>
      </c>
      <c r="F2690" s="1" t="str">
        <f t="shared" ca="1" si="477"/>
        <v/>
      </c>
      <c r="G2690" s="1">
        <f t="shared" ca="1" si="478"/>
        <v>0</v>
      </c>
      <c r="H2690" s="1">
        <f ca="1">IF(AND(G2689&gt;0,G2690&gt;G2689,NOT(ISERROR(MATCH(G2689,D:D,0)))),H2689+1,H2689)</f>
        <v>0</v>
      </c>
      <c r="I2690" s="1">
        <f t="shared" ca="1" si="479"/>
        <v>0</v>
      </c>
      <c r="J2690" s="7" t="str">
        <f t="shared" ca="1" si="480"/>
        <v/>
      </c>
      <c r="K2690" s="1" t="str">
        <f ca="1">IF(J2690="Linea_para_MAIL_creada_por_LuXML",IF(ISERROR(MATCH(INDIRECT(ADDRESS(ROW()-G2690,7)),D:D,0)),J2690,INDIRECT(ADDRESS(MATCH(INDIRECT(ADDRESS(ROW()-G2690,7)),D:D,0),1))),J2690)</f>
        <v/>
      </c>
      <c r="L2690" s="7">
        <f t="shared" ca="1" si="481"/>
        <v>0</v>
      </c>
      <c r="M2690" s="7" t="str">
        <f t="shared" ca="1" si="482"/>
        <v/>
      </c>
      <c r="N2690" s="7">
        <f t="shared" ca="1" si="483"/>
        <v>0</v>
      </c>
      <c r="O2690" s="9" t="str">
        <f ca="1">IF(N2690&gt;-1,INDIRECT(ADDRESS(ROW(),13)),IF(N2690&lt;N2689,CONCATENATE("&lt;page-count count=",CHAR(34),1+LARGE(N:N,1)-LARGE(N:N,2),CHAR(34),"/&gt;"),INDIRECT(ADDRESS(ROW()-1,13))))</f>
        <v/>
      </c>
      <c r="P2690" s="1">
        <f>IF(ROW()&lt;$S$4+2,IF('XML a procesar'!A2689="",P2689,IF(MID('XML a procesar'!A2689,1,1)="&lt;",P2689,P2689+1)),P2689)</f>
        <v>1</v>
      </c>
    </row>
    <row r="2691" spans="1:16" x14ac:dyDescent="0.25">
      <c r="A2691" s="1" t="str">
        <f>IF('XML a procesar'!A2690&gt;0,'XML a procesar'!A2690,"")</f>
        <v/>
      </c>
      <c r="B2691" s="7">
        <f t="shared" si="473"/>
        <v>0</v>
      </c>
      <c r="C2691" s="1">
        <f t="shared" si="474"/>
        <v>0</v>
      </c>
      <c r="D2691" s="1">
        <f t="shared" si="475"/>
        <v>0</v>
      </c>
      <c r="E2691" s="1">
        <f t="shared" si="476"/>
        <v>0</v>
      </c>
      <c r="F2691" s="1" t="str">
        <f t="shared" ca="1" si="477"/>
        <v/>
      </c>
      <c r="G2691" s="1">
        <f t="shared" ca="1" si="478"/>
        <v>0</v>
      </c>
      <c r="H2691" s="1">
        <f ca="1">IF(AND(G2690&gt;0,G2691&gt;G2690,NOT(ISERROR(MATCH(G2690,D:D,0)))),H2690+1,H2690)</f>
        <v>0</v>
      </c>
      <c r="I2691" s="1">
        <f t="shared" ca="1" si="479"/>
        <v>0</v>
      </c>
      <c r="J2691" s="7" t="str">
        <f t="shared" ca="1" si="480"/>
        <v/>
      </c>
      <c r="K2691" s="1" t="str">
        <f ca="1">IF(J2691="Linea_para_MAIL_creada_por_LuXML",IF(ISERROR(MATCH(INDIRECT(ADDRESS(ROW()-G2691,7)),D:D,0)),J2691,INDIRECT(ADDRESS(MATCH(INDIRECT(ADDRESS(ROW()-G2691,7)),D:D,0),1))),J2691)</f>
        <v/>
      </c>
      <c r="L2691" s="7">
        <f t="shared" ca="1" si="481"/>
        <v>0</v>
      </c>
      <c r="M2691" s="7" t="str">
        <f t="shared" ca="1" si="482"/>
        <v/>
      </c>
      <c r="N2691" s="7">
        <f t="shared" ca="1" si="483"/>
        <v>0</v>
      </c>
      <c r="O2691" s="9" t="str">
        <f ca="1">IF(N2691&gt;-1,INDIRECT(ADDRESS(ROW(),13)),IF(N2691&lt;N2690,CONCATENATE("&lt;page-count count=",CHAR(34),1+LARGE(N:N,1)-LARGE(N:N,2),CHAR(34),"/&gt;"),INDIRECT(ADDRESS(ROW()-1,13))))</f>
        <v/>
      </c>
      <c r="P2691" s="1">
        <f>IF(ROW()&lt;$S$4+2,IF('XML a procesar'!A2690="",P2690,IF(MID('XML a procesar'!A2690,1,1)="&lt;",P2690,P2690+1)),P2690)</f>
        <v>1</v>
      </c>
    </row>
    <row r="2692" spans="1:16" x14ac:dyDescent="0.25">
      <c r="A2692" s="1" t="str">
        <f>IF('XML a procesar'!A2691&gt;0,'XML a procesar'!A2691,"")</f>
        <v/>
      </c>
      <c r="B2692" s="7">
        <f t="shared" si="473"/>
        <v>0</v>
      </c>
      <c r="C2692" s="1">
        <f t="shared" si="474"/>
        <v>0</v>
      </c>
      <c r="D2692" s="1">
        <f t="shared" si="475"/>
        <v>0</v>
      </c>
      <c r="E2692" s="1">
        <f t="shared" si="476"/>
        <v>0</v>
      </c>
      <c r="F2692" s="1" t="str">
        <f t="shared" ca="1" si="477"/>
        <v/>
      </c>
      <c r="G2692" s="1">
        <f t="shared" ca="1" si="478"/>
        <v>0</v>
      </c>
      <c r="H2692" s="1">
        <f ca="1">IF(AND(G2691&gt;0,G2692&gt;G2691,NOT(ISERROR(MATCH(G2691,D:D,0)))),H2691+1,H2691)</f>
        <v>0</v>
      </c>
      <c r="I2692" s="1">
        <f t="shared" ca="1" si="479"/>
        <v>0</v>
      </c>
      <c r="J2692" s="7" t="str">
        <f t="shared" ca="1" si="480"/>
        <v/>
      </c>
      <c r="K2692" s="1" t="str">
        <f ca="1">IF(J2692="Linea_para_MAIL_creada_por_LuXML",IF(ISERROR(MATCH(INDIRECT(ADDRESS(ROW()-G2692,7)),D:D,0)),J2692,INDIRECT(ADDRESS(MATCH(INDIRECT(ADDRESS(ROW()-G2692,7)),D:D,0),1))),J2692)</f>
        <v/>
      </c>
      <c r="L2692" s="7">
        <f t="shared" ca="1" si="481"/>
        <v>0</v>
      </c>
      <c r="M2692" s="7" t="str">
        <f t="shared" ca="1" si="482"/>
        <v/>
      </c>
      <c r="N2692" s="7">
        <f t="shared" ca="1" si="483"/>
        <v>0</v>
      </c>
      <c r="O2692" s="9" t="str">
        <f ca="1">IF(N2692&gt;-1,INDIRECT(ADDRESS(ROW(),13)),IF(N2692&lt;N2691,CONCATENATE("&lt;page-count count=",CHAR(34),1+LARGE(N:N,1)-LARGE(N:N,2),CHAR(34),"/&gt;"),INDIRECT(ADDRESS(ROW()-1,13))))</f>
        <v/>
      </c>
      <c r="P2692" s="1">
        <f>IF(ROW()&lt;$S$4+2,IF('XML a procesar'!A2691="",P2691,IF(MID('XML a procesar'!A2691,1,1)="&lt;",P2691,P2691+1)),P2691)</f>
        <v>1</v>
      </c>
    </row>
    <row r="2693" spans="1:16" x14ac:dyDescent="0.25">
      <c r="A2693" s="1" t="str">
        <f>IF('XML a procesar'!A2692&gt;0,'XML a procesar'!A2692,"")</f>
        <v/>
      </c>
      <c r="B2693" s="7">
        <f t="shared" si="473"/>
        <v>0</v>
      </c>
      <c r="C2693" s="1">
        <f t="shared" si="474"/>
        <v>0</v>
      </c>
      <c r="D2693" s="1">
        <f t="shared" si="475"/>
        <v>0</v>
      </c>
      <c r="E2693" s="1">
        <f t="shared" si="476"/>
        <v>0</v>
      </c>
      <c r="F2693" s="1" t="str">
        <f t="shared" ca="1" si="477"/>
        <v/>
      </c>
      <c r="G2693" s="1">
        <f t="shared" ca="1" si="478"/>
        <v>0</v>
      </c>
      <c r="H2693" s="1">
        <f ca="1">IF(AND(G2692&gt;0,G2693&gt;G2692,NOT(ISERROR(MATCH(G2692,D:D,0)))),H2692+1,H2692)</f>
        <v>0</v>
      </c>
      <c r="I2693" s="1">
        <f t="shared" ca="1" si="479"/>
        <v>0</v>
      </c>
      <c r="J2693" s="7" t="str">
        <f t="shared" ca="1" si="480"/>
        <v/>
      </c>
      <c r="K2693" s="1" t="str">
        <f ca="1">IF(J2693="Linea_para_MAIL_creada_por_LuXML",IF(ISERROR(MATCH(INDIRECT(ADDRESS(ROW()-G2693,7)),D:D,0)),J2693,INDIRECT(ADDRESS(MATCH(INDIRECT(ADDRESS(ROW()-G2693,7)),D:D,0),1))),J2693)</f>
        <v/>
      </c>
      <c r="L2693" s="7">
        <f t="shared" ca="1" si="481"/>
        <v>0</v>
      </c>
      <c r="M2693" s="7" t="str">
        <f t="shared" ca="1" si="482"/>
        <v/>
      </c>
      <c r="N2693" s="7">
        <f t="shared" ca="1" si="483"/>
        <v>0</v>
      </c>
      <c r="O2693" s="9" t="str">
        <f ca="1">IF(N2693&gt;-1,INDIRECT(ADDRESS(ROW(),13)),IF(N2693&lt;N2692,CONCATENATE("&lt;page-count count=",CHAR(34),1+LARGE(N:N,1)-LARGE(N:N,2),CHAR(34),"/&gt;"),INDIRECT(ADDRESS(ROW()-1,13))))</f>
        <v/>
      </c>
      <c r="P2693" s="1">
        <f>IF(ROW()&lt;$S$4+2,IF('XML a procesar'!A2692="",P2692,IF(MID('XML a procesar'!A2692,1,1)="&lt;",P2692,P2692+1)),P2692)</f>
        <v>1</v>
      </c>
    </row>
    <row r="2694" spans="1:16" x14ac:dyDescent="0.25">
      <c r="A2694" s="1" t="str">
        <f>IF('XML a procesar'!A2693&gt;0,'XML a procesar'!A2693,"")</f>
        <v/>
      </c>
      <c r="B2694" s="7">
        <f t="shared" si="473"/>
        <v>0</v>
      </c>
      <c r="C2694" s="1">
        <f t="shared" si="474"/>
        <v>0</v>
      </c>
      <c r="D2694" s="1">
        <f t="shared" si="475"/>
        <v>0</v>
      </c>
      <c r="E2694" s="1">
        <f t="shared" si="476"/>
        <v>0</v>
      </c>
      <c r="F2694" s="1" t="str">
        <f t="shared" ca="1" si="477"/>
        <v/>
      </c>
      <c r="G2694" s="1">
        <f t="shared" ca="1" si="478"/>
        <v>0</v>
      </c>
      <c r="H2694" s="1">
        <f ca="1">IF(AND(G2693&gt;0,G2694&gt;G2693,NOT(ISERROR(MATCH(G2693,D:D,0)))),H2693+1,H2693)</f>
        <v>0</v>
      </c>
      <c r="I2694" s="1">
        <f t="shared" ca="1" si="479"/>
        <v>0</v>
      </c>
      <c r="J2694" s="7" t="str">
        <f t="shared" ca="1" si="480"/>
        <v/>
      </c>
      <c r="K2694" s="1" t="str">
        <f ca="1">IF(J2694="Linea_para_MAIL_creada_por_LuXML",IF(ISERROR(MATCH(INDIRECT(ADDRESS(ROW()-G2694,7)),D:D,0)),J2694,INDIRECT(ADDRESS(MATCH(INDIRECT(ADDRESS(ROW()-G2694,7)),D:D,0),1))),J2694)</f>
        <v/>
      </c>
      <c r="L2694" s="7">
        <f t="shared" ca="1" si="481"/>
        <v>0</v>
      </c>
      <c r="M2694" s="7" t="str">
        <f t="shared" ca="1" si="482"/>
        <v/>
      </c>
      <c r="N2694" s="7">
        <f t="shared" ca="1" si="483"/>
        <v>0</v>
      </c>
      <c r="O2694" s="9" t="str">
        <f ca="1">IF(N2694&gt;-1,INDIRECT(ADDRESS(ROW(),13)),IF(N2694&lt;N2693,CONCATENATE("&lt;page-count count=",CHAR(34),1+LARGE(N:N,1)-LARGE(N:N,2),CHAR(34),"/&gt;"),INDIRECT(ADDRESS(ROW()-1,13))))</f>
        <v/>
      </c>
      <c r="P2694" s="1">
        <f>IF(ROW()&lt;$S$4+2,IF('XML a procesar'!A2693="",P2693,IF(MID('XML a procesar'!A2693,1,1)="&lt;",P2693,P2693+1)),P2693)</f>
        <v>1</v>
      </c>
    </row>
    <row r="2695" spans="1:16" x14ac:dyDescent="0.25">
      <c r="A2695" s="1" t="str">
        <f>IF('XML a procesar'!A2694&gt;0,'XML a procesar'!A2694,"")</f>
        <v/>
      </c>
      <c r="B2695" s="7">
        <f t="shared" si="473"/>
        <v>0</v>
      </c>
      <c r="C2695" s="1">
        <f t="shared" si="474"/>
        <v>0</v>
      </c>
      <c r="D2695" s="1">
        <f t="shared" si="475"/>
        <v>0</v>
      </c>
      <c r="E2695" s="1">
        <f t="shared" si="476"/>
        <v>0</v>
      </c>
      <c r="F2695" s="1" t="str">
        <f t="shared" ca="1" si="477"/>
        <v/>
      </c>
      <c r="G2695" s="1">
        <f t="shared" ca="1" si="478"/>
        <v>0</v>
      </c>
      <c r="H2695" s="1">
        <f ca="1">IF(AND(G2694&gt;0,G2695&gt;G2694,NOT(ISERROR(MATCH(G2694,D:D,0)))),H2694+1,H2694)</f>
        <v>0</v>
      </c>
      <c r="I2695" s="1">
        <f t="shared" ca="1" si="479"/>
        <v>0</v>
      </c>
      <c r="J2695" s="7" t="str">
        <f t="shared" ca="1" si="480"/>
        <v/>
      </c>
      <c r="K2695" s="1" t="str">
        <f ca="1">IF(J2695="Linea_para_MAIL_creada_por_LuXML",IF(ISERROR(MATCH(INDIRECT(ADDRESS(ROW()-G2695,7)),D:D,0)),J2695,INDIRECT(ADDRESS(MATCH(INDIRECT(ADDRESS(ROW()-G2695,7)),D:D,0),1))),J2695)</f>
        <v/>
      </c>
      <c r="L2695" s="7">
        <f t="shared" ca="1" si="481"/>
        <v>0</v>
      </c>
      <c r="M2695" s="7" t="str">
        <f t="shared" ca="1" si="482"/>
        <v/>
      </c>
      <c r="N2695" s="7">
        <f t="shared" ca="1" si="483"/>
        <v>0</v>
      </c>
      <c r="O2695" s="9" t="str">
        <f ca="1">IF(N2695&gt;-1,INDIRECT(ADDRESS(ROW(),13)),IF(N2695&lt;N2694,CONCATENATE("&lt;page-count count=",CHAR(34),1+LARGE(N:N,1)-LARGE(N:N,2),CHAR(34),"/&gt;"),INDIRECT(ADDRESS(ROW()-1,13))))</f>
        <v/>
      </c>
      <c r="P2695" s="1">
        <f>IF(ROW()&lt;$S$4+2,IF('XML a procesar'!A2694="",P2694,IF(MID('XML a procesar'!A2694,1,1)="&lt;",P2694,P2694+1)),P2694)</f>
        <v>1</v>
      </c>
    </row>
    <row r="2696" spans="1:16" x14ac:dyDescent="0.25">
      <c r="A2696" s="1" t="str">
        <f>IF('XML a procesar'!A2695&gt;0,'XML a procesar'!A2695,"")</f>
        <v/>
      </c>
      <c r="B2696" s="7">
        <f t="shared" si="473"/>
        <v>0</v>
      </c>
      <c r="C2696" s="1">
        <f t="shared" si="474"/>
        <v>0</v>
      </c>
      <c r="D2696" s="1">
        <f t="shared" si="475"/>
        <v>0</v>
      </c>
      <c r="E2696" s="1">
        <f t="shared" si="476"/>
        <v>0</v>
      </c>
      <c r="F2696" s="1" t="str">
        <f t="shared" ca="1" si="477"/>
        <v/>
      </c>
      <c r="G2696" s="1">
        <f t="shared" ca="1" si="478"/>
        <v>0</v>
      </c>
      <c r="H2696" s="1">
        <f ca="1">IF(AND(G2695&gt;0,G2696&gt;G2695,NOT(ISERROR(MATCH(G2695,D:D,0)))),H2695+1,H2695)</f>
        <v>0</v>
      </c>
      <c r="I2696" s="1">
        <f t="shared" ca="1" si="479"/>
        <v>0</v>
      </c>
      <c r="J2696" s="7" t="str">
        <f t="shared" ca="1" si="480"/>
        <v/>
      </c>
      <c r="K2696" s="1" t="str">
        <f ca="1">IF(J2696="Linea_para_MAIL_creada_por_LuXML",IF(ISERROR(MATCH(INDIRECT(ADDRESS(ROW()-G2696,7)),D:D,0)),J2696,INDIRECT(ADDRESS(MATCH(INDIRECT(ADDRESS(ROW()-G2696,7)),D:D,0),1))),J2696)</f>
        <v/>
      </c>
      <c r="L2696" s="7">
        <f t="shared" ca="1" si="481"/>
        <v>0</v>
      </c>
      <c r="M2696" s="7" t="str">
        <f t="shared" ca="1" si="482"/>
        <v/>
      </c>
      <c r="N2696" s="7">
        <f t="shared" ca="1" si="483"/>
        <v>0</v>
      </c>
      <c r="O2696" s="9" t="str">
        <f ca="1">IF(N2696&gt;-1,INDIRECT(ADDRESS(ROW(),13)),IF(N2696&lt;N2695,CONCATENATE("&lt;page-count count=",CHAR(34),1+LARGE(N:N,1)-LARGE(N:N,2),CHAR(34),"/&gt;"),INDIRECT(ADDRESS(ROW()-1,13))))</f>
        <v/>
      </c>
      <c r="P2696" s="1">
        <f>IF(ROW()&lt;$S$4+2,IF('XML a procesar'!A2695="",P2695,IF(MID('XML a procesar'!A2695,1,1)="&lt;",P2695,P2695+1)),P2695)</f>
        <v>1</v>
      </c>
    </row>
    <row r="2697" spans="1:16" x14ac:dyDescent="0.25">
      <c r="A2697" s="1" t="str">
        <f>IF('XML a procesar'!A2696&gt;0,'XML a procesar'!A2696,"")</f>
        <v/>
      </c>
      <c r="B2697" s="7">
        <f t="shared" si="473"/>
        <v>0</v>
      </c>
      <c r="C2697" s="1">
        <f t="shared" si="474"/>
        <v>0</v>
      </c>
      <c r="D2697" s="1">
        <f t="shared" si="475"/>
        <v>0</v>
      </c>
      <c r="E2697" s="1">
        <f t="shared" si="476"/>
        <v>0</v>
      </c>
      <c r="F2697" s="1" t="str">
        <f t="shared" ca="1" si="477"/>
        <v/>
      </c>
      <c r="G2697" s="1">
        <f t="shared" ca="1" si="478"/>
        <v>0</v>
      </c>
      <c r="H2697" s="1">
        <f ca="1">IF(AND(G2696&gt;0,G2697&gt;G2696,NOT(ISERROR(MATCH(G2696,D:D,0)))),H2696+1,H2696)</f>
        <v>0</v>
      </c>
      <c r="I2697" s="1">
        <f t="shared" ca="1" si="479"/>
        <v>0</v>
      </c>
      <c r="J2697" s="7" t="str">
        <f t="shared" ca="1" si="480"/>
        <v/>
      </c>
      <c r="K2697" s="1" t="str">
        <f ca="1">IF(J2697="Linea_para_MAIL_creada_por_LuXML",IF(ISERROR(MATCH(INDIRECT(ADDRESS(ROW()-G2697,7)),D:D,0)),J2697,INDIRECT(ADDRESS(MATCH(INDIRECT(ADDRESS(ROW()-G2697,7)),D:D,0),1))),J2697)</f>
        <v/>
      </c>
      <c r="L2697" s="7">
        <f t="shared" ca="1" si="481"/>
        <v>0</v>
      </c>
      <c r="M2697" s="7" t="str">
        <f t="shared" ca="1" si="482"/>
        <v/>
      </c>
      <c r="N2697" s="7">
        <f t="shared" ca="1" si="483"/>
        <v>0</v>
      </c>
      <c r="O2697" s="9" t="str">
        <f ca="1">IF(N2697&gt;-1,INDIRECT(ADDRESS(ROW(),13)),IF(N2697&lt;N2696,CONCATENATE("&lt;page-count count=",CHAR(34),1+LARGE(N:N,1)-LARGE(N:N,2),CHAR(34),"/&gt;"),INDIRECT(ADDRESS(ROW()-1,13))))</f>
        <v/>
      </c>
      <c r="P2697" s="1">
        <f>IF(ROW()&lt;$S$4+2,IF('XML a procesar'!A2696="",P2696,IF(MID('XML a procesar'!A2696,1,1)="&lt;",P2696,P2696+1)),P2696)</f>
        <v>1</v>
      </c>
    </row>
    <row r="2698" spans="1:16" x14ac:dyDescent="0.25">
      <c r="A2698" s="1" t="str">
        <f>IF('XML a procesar'!A2697&gt;0,'XML a procesar'!A2697,"")</f>
        <v/>
      </c>
      <c r="B2698" s="7">
        <f t="shared" si="473"/>
        <v>0</v>
      </c>
      <c r="C2698" s="1">
        <f t="shared" si="474"/>
        <v>0</v>
      </c>
      <c r="D2698" s="1">
        <f t="shared" si="475"/>
        <v>0</v>
      </c>
      <c r="E2698" s="1">
        <f t="shared" si="476"/>
        <v>0</v>
      </c>
      <c r="F2698" s="1" t="str">
        <f t="shared" ca="1" si="477"/>
        <v/>
      </c>
      <c r="G2698" s="1">
        <f t="shared" ca="1" si="478"/>
        <v>0</v>
      </c>
      <c r="H2698" s="1">
        <f ca="1">IF(AND(G2697&gt;0,G2698&gt;G2697,NOT(ISERROR(MATCH(G2697,D:D,0)))),H2697+1,H2697)</f>
        <v>0</v>
      </c>
      <c r="I2698" s="1">
        <f t="shared" ca="1" si="479"/>
        <v>0</v>
      </c>
      <c r="J2698" s="7" t="str">
        <f t="shared" ca="1" si="480"/>
        <v/>
      </c>
      <c r="K2698" s="1" t="str">
        <f ca="1">IF(J2698="Linea_para_MAIL_creada_por_LuXML",IF(ISERROR(MATCH(INDIRECT(ADDRESS(ROW()-G2698,7)),D:D,0)),J2698,INDIRECT(ADDRESS(MATCH(INDIRECT(ADDRESS(ROW()-G2698,7)),D:D,0),1))),J2698)</f>
        <v/>
      </c>
      <c r="L2698" s="7">
        <f t="shared" ca="1" si="481"/>
        <v>0</v>
      </c>
      <c r="M2698" s="7" t="str">
        <f t="shared" ca="1" si="482"/>
        <v/>
      </c>
      <c r="N2698" s="7">
        <f t="shared" ca="1" si="483"/>
        <v>0</v>
      </c>
      <c r="O2698" s="9" t="str">
        <f ca="1">IF(N2698&gt;-1,INDIRECT(ADDRESS(ROW(),13)),IF(N2698&lt;N2697,CONCATENATE("&lt;page-count count=",CHAR(34),1+LARGE(N:N,1)-LARGE(N:N,2),CHAR(34),"/&gt;"),INDIRECT(ADDRESS(ROW()-1,13))))</f>
        <v/>
      </c>
      <c r="P2698" s="1">
        <f>IF(ROW()&lt;$S$4+2,IF('XML a procesar'!A2697="",P2697,IF(MID('XML a procesar'!A2697,1,1)="&lt;",P2697,P2697+1)),P2697)</f>
        <v>1</v>
      </c>
    </row>
    <row r="2699" spans="1:16" x14ac:dyDescent="0.25">
      <c r="A2699" s="1" t="str">
        <f>IF('XML a procesar'!A2698&gt;0,'XML a procesar'!A2698,"")</f>
        <v/>
      </c>
      <c r="B2699" s="7">
        <f t="shared" si="473"/>
        <v>0</v>
      </c>
      <c r="C2699" s="1">
        <f t="shared" si="474"/>
        <v>0</v>
      </c>
      <c r="D2699" s="1">
        <f t="shared" si="475"/>
        <v>0</v>
      </c>
      <c r="E2699" s="1">
        <f t="shared" si="476"/>
        <v>0</v>
      </c>
      <c r="F2699" s="1" t="str">
        <f t="shared" ca="1" si="477"/>
        <v/>
      </c>
      <c r="G2699" s="1">
        <f t="shared" ca="1" si="478"/>
        <v>0</v>
      </c>
      <c r="H2699" s="1">
        <f ca="1">IF(AND(G2698&gt;0,G2699&gt;G2698,NOT(ISERROR(MATCH(G2698,D:D,0)))),H2698+1,H2698)</f>
        <v>0</v>
      </c>
      <c r="I2699" s="1">
        <f t="shared" ca="1" si="479"/>
        <v>0</v>
      </c>
      <c r="J2699" s="7" t="str">
        <f t="shared" ca="1" si="480"/>
        <v/>
      </c>
      <c r="K2699" s="1" t="str">
        <f ca="1">IF(J2699="Linea_para_MAIL_creada_por_LuXML",IF(ISERROR(MATCH(INDIRECT(ADDRESS(ROW()-G2699,7)),D:D,0)),J2699,INDIRECT(ADDRESS(MATCH(INDIRECT(ADDRESS(ROW()-G2699,7)),D:D,0),1))),J2699)</f>
        <v/>
      </c>
      <c r="L2699" s="7">
        <f t="shared" ca="1" si="481"/>
        <v>0</v>
      </c>
      <c r="M2699" s="7" t="str">
        <f t="shared" ca="1" si="482"/>
        <v/>
      </c>
      <c r="N2699" s="7">
        <f t="shared" ca="1" si="483"/>
        <v>0</v>
      </c>
      <c r="O2699" s="9" t="str">
        <f ca="1">IF(N2699&gt;-1,INDIRECT(ADDRESS(ROW(),13)),IF(N2699&lt;N2698,CONCATENATE("&lt;page-count count=",CHAR(34),1+LARGE(N:N,1)-LARGE(N:N,2),CHAR(34),"/&gt;"),INDIRECT(ADDRESS(ROW()-1,13))))</f>
        <v/>
      </c>
      <c r="P2699" s="1">
        <f>IF(ROW()&lt;$S$4+2,IF('XML a procesar'!A2698="",P2698,IF(MID('XML a procesar'!A2698,1,1)="&lt;",P2698,P2698+1)),P2698)</f>
        <v>1</v>
      </c>
    </row>
    <row r="2700" spans="1:16" x14ac:dyDescent="0.25">
      <c r="A2700" s="1" t="str">
        <f>IF('XML a procesar'!A2699&gt;0,'XML a procesar'!A2699,"")</f>
        <v/>
      </c>
      <c r="B2700" s="7">
        <f t="shared" si="473"/>
        <v>0</v>
      </c>
      <c r="C2700" s="1">
        <f t="shared" si="474"/>
        <v>0</v>
      </c>
      <c r="D2700" s="1">
        <f t="shared" si="475"/>
        <v>0</v>
      </c>
      <c r="E2700" s="1">
        <f t="shared" si="476"/>
        <v>0</v>
      </c>
      <c r="F2700" s="1" t="str">
        <f t="shared" ca="1" si="477"/>
        <v/>
      </c>
      <c r="G2700" s="1">
        <f t="shared" ca="1" si="478"/>
        <v>0</v>
      </c>
      <c r="H2700" s="1">
        <f ca="1">IF(AND(G2699&gt;0,G2700&gt;G2699,NOT(ISERROR(MATCH(G2699,D:D,0)))),H2699+1,H2699)</f>
        <v>0</v>
      </c>
      <c r="I2700" s="1">
        <f t="shared" ca="1" si="479"/>
        <v>0</v>
      </c>
      <c r="J2700" s="7" t="str">
        <f t="shared" ca="1" si="480"/>
        <v/>
      </c>
      <c r="K2700" s="1" t="str">
        <f ca="1">IF(J2700="Linea_para_MAIL_creada_por_LuXML",IF(ISERROR(MATCH(INDIRECT(ADDRESS(ROW()-G2700,7)),D:D,0)),J2700,INDIRECT(ADDRESS(MATCH(INDIRECT(ADDRESS(ROW()-G2700,7)),D:D,0),1))),J2700)</f>
        <v/>
      </c>
      <c r="L2700" s="7">
        <f t="shared" ca="1" si="481"/>
        <v>0</v>
      </c>
      <c r="M2700" s="7" t="str">
        <f t="shared" ca="1" si="482"/>
        <v/>
      </c>
      <c r="N2700" s="7">
        <f t="shared" ca="1" si="483"/>
        <v>0</v>
      </c>
      <c r="O2700" s="9" t="str">
        <f ca="1">IF(N2700&gt;-1,INDIRECT(ADDRESS(ROW(),13)),IF(N2700&lt;N2699,CONCATENATE("&lt;page-count count=",CHAR(34),1+LARGE(N:N,1)-LARGE(N:N,2),CHAR(34),"/&gt;"),INDIRECT(ADDRESS(ROW()-1,13))))</f>
        <v/>
      </c>
      <c r="P2700" s="1">
        <f>IF(ROW()&lt;$S$4+2,IF('XML a procesar'!A2699="",P2699,IF(MID('XML a procesar'!A2699,1,1)="&lt;",P2699,P2699+1)),P2699)</f>
        <v>1</v>
      </c>
    </row>
    <row r="2701" spans="1:16" x14ac:dyDescent="0.25">
      <c r="A2701" s="1" t="str">
        <f>IF('XML a procesar'!A2700&gt;0,'XML a procesar'!A2700,"")</f>
        <v/>
      </c>
      <c r="B2701" s="7">
        <f t="shared" si="473"/>
        <v>0</v>
      </c>
      <c r="C2701" s="1">
        <f t="shared" si="474"/>
        <v>0</v>
      </c>
      <c r="D2701" s="1">
        <f t="shared" si="475"/>
        <v>0</v>
      </c>
      <c r="E2701" s="1">
        <f t="shared" si="476"/>
        <v>0</v>
      </c>
      <c r="F2701" s="1" t="str">
        <f t="shared" ca="1" si="477"/>
        <v/>
      </c>
      <c r="G2701" s="1">
        <f t="shared" ca="1" si="478"/>
        <v>0</v>
      </c>
      <c r="H2701" s="1">
        <f ca="1">IF(AND(G2700&gt;0,G2701&gt;G2700,NOT(ISERROR(MATCH(G2700,D:D,0)))),H2700+1,H2700)</f>
        <v>0</v>
      </c>
      <c r="I2701" s="1">
        <f t="shared" ca="1" si="479"/>
        <v>0</v>
      </c>
      <c r="J2701" s="7" t="str">
        <f t="shared" ca="1" si="480"/>
        <v/>
      </c>
      <c r="K2701" s="1" t="str">
        <f ca="1">IF(J2701="Linea_para_MAIL_creada_por_LuXML",IF(ISERROR(MATCH(INDIRECT(ADDRESS(ROW()-G2701,7)),D:D,0)),J2701,INDIRECT(ADDRESS(MATCH(INDIRECT(ADDRESS(ROW()-G2701,7)),D:D,0),1))),J2701)</f>
        <v/>
      </c>
      <c r="L2701" s="7">
        <f t="shared" ca="1" si="481"/>
        <v>0</v>
      </c>
      <c r="M2701" s="7" t="str">
        <f t="shared" ca="1" si="482"/>
        <v/>
      </c>
      <c r="N2701" s="7">
        <f t="shared" ca="1" si="483"/>
        <v>0</v>
      </c>
      <c r="O2701" s="9" t="str">
        <f ca="1">IF(N2701&gt;-1,INDIRECT(ADDRESS(ROW(),13)),IF(N2701&lt;N2700,CONCATENATE("&lt;page-count count=",CHAR(34),1+LARGE(N:N,1)-LARGE(N:N,2),CHAR(34),"/&gt;"),INDIRECT(ADDRESS(ROW()-1,13))))</f>
        <v/>
      </c>
      <c r="P2701" s="1">
        <f>IF(ROW()&lt;$S$4+2,IF('XML a procesar'!A2700="",P2700,IF(MID('XML a procesar'!A2700,1,1)="&lt;",P2700,P2700+1)),P2700)</f>
        <v>1</v>
      </c>
    </row>
    <row r="2702" spans="1:16" x14ac:dyDescent="0.25">
      <c r="A2702" s="1" t="str">
        <f>IF('XML a procesar'!A2701&gt;0,'XML a procesar'!A2701,"")</f>
        <v/>
      </c>
      <c r="B2702" s="7">
        <f t="shared" si="473"/>
        <v>0</v>
      </c>
      <c r="C2702" s="1">
        <f t="shared" si="474"/>
        <v>0</v>
      </c>
      <c r="D2702" s="1">
        <f t="shared" si="475"/>
        <v>0</v>
      </c>
      <c r="E2702" s="1">
        <f t="shared" si="476"/>
        <v>0</v>
      </c>
      <c r="F2702" s="1" t="str">
        <f t="shared" ca="1" si="477"/>
        <v/>
      </c>
      <c r="G2702" s="1">
        <f t="shared" ca="1" si="478"/>
        <v>0</v>
      </c>
      <c r="H2702" s="1">
        <f ca="1">IF(AND(G2701&gt;0,G2702&gt;G2701,NOT(ISERROR(MATCH(G2701,D:D,0)))),H2701+1,H2701)</f>
        <v>0</v>
      </c>
      <c r="I2702" s="1">
        <f t="shared" ca="1" si="479"/>
        <v>0</v>
      </c>
      <c r="J2702" s="7" t="str">
        <f t="shared" ca="1" si="480"/>
        <v/>
      </c>
      <c r="K2702" s="1" t="str">
        <f ca="1">IF(J2702="Linea_para_MAIL_creada_por_LuXML",IF(ISERROR(MATCH(INDIRECT(ADDRESS(ROW()-G2702,7)),D:D,0)),J2702,INDIRECT(ADDRESS(MATCH(INDIRECT(ADDRESS(ROW()-G2702,7)),D:D,0),1))),J2702)</f>
        <v/>
      </c>
      <c r="L2702" s="7">
        <f t="shared" ca="1" si="481"/>
        <v>0</v>
      </c>
      <c r="M2702" s="7" t="str">
        <f t="shared" ca="1" si="482"/>
        <v/>
      </c>
      <c r="N2702" s="7">
        <f t="shared" ca="1" si="483"/>
        <v>0</v>
      </c>
      <c r="O2702" s="9" t="str">
        <f ca="1">IF(N2702&gt;-1,INDIRECT(ADDRESS(ROW(),13)),IF(N2702&lt;N2701,CONCATENATE("&lt;page-count count=",CHAR(34),1+LARGE(N:N,1)-LARGE(N:N,2),CHAR(34),"/&gt;"),INDIRECT(ADDRESS(ROW()-1,13))))</f>
        <v/>
      </c>
      <c r="P2702" s="1">
        <f>IF(ROW()&lt;$S$4+2,IF('XML a procesar'!A2701="",P2701,IF(MID('XML a procesar'!A2701,1,1)="&lt;",P2701,P2701+1)),P2701)</f>
        <v>1</v>
      </c>
    </row>
    <row r="2703" spans="1:16" x14ac:dyDescent="0.25">
      <c r="A2703" s="1" t="str">
        <f>IF('XML a procesar'!A2702&gt;0,'XML a procesar'!A2702,"")</f>
        <v/>
      </c>
      <c r="B2703" s="7">
        <f t="shared" si="473"/>
        <v>0</v>
      </c>
      <c r="C2703" s="1">
        <f t="shared" si="474"/>
        <v>0</v>
      </c>
      <c r="D2703" s="1">
        <f t="shared" si="475"/>
        <v>0</v>
      </c>
      <c r="E2703" s="1">
        <f t="shared" si="476"/>
        <v>0</v>
      </c>
      <c r="F2703" s="1" t="str">
        <f t="shared" ca="1" si="477"/>
        <v/>
      </c>
      <c r="G2703" s="1">
        <f t="shared" ca="1" si="478"/>
        <v>0</v>
      </c>
      <c r="H2703" s="1">
        <f ca="1">IF(AND(G2702&gt;0,G2703&gt;G2702,NOT(ISERROR(MATCH(G2702,D:D,0)))),H2702+1,H2702)</f>
        <v>0</v>
      </c>
      <c r="I2703" s="1">
        <f t="shared" ca="1" si="479"/>
        <v>0</v>
      </c>
      <c r="J2703" s="7" t="str">
        <f t="shared" ca="1" si="480"/>
        <v/>
      </c>
      <c r="K2703" s="1" t="str">
        <f ca="1">IF(J2703="Linea_para_MAIL_creada_por_LuXML",IF(ISERROR(MATCH(INDIRECT(ADDRESS(ROW()-G2703,7)),D:D,0)),J2703,INDIRECT(ADDRESS(MATCH(INDIRECT(ADDRESS(ROW()-G2703,7)),D:D,0),1))),J2703)</f>
        <v/>
      </c>
      <c r="L2703" s="7">
        <f t="shared" ca="1" si="481"/>
        <v>0</v>
      </c>
      <c r="M2703" s="7" t="str">
        <f t="shared" ca="1" si="482"/>
        <v/>
      </c>
      <c r="N2703" s="7">
        <f t="shared" ca="1" si="483"/>
        <v>0</v>
      </c>
      <c r="O2703" s="9" t="str">
        <f ca="1">IF(N2703&gt;-1,INDIRECT(ADDRESS(ROW(),13)),IF(N2703&lt;N2702,CONCATENATE("&lt;page-count count=",CHAR(34),1+LARGE(N:N,1)-LARGE(N:N,2),CHAR(34),"/&gt;"),INDIRECT(ADDRESS(ROW()-1,13))))</f>
        <v/>
      </c>
      <c r="P2703" s="1">
        <f>IF(ROW()&lt;$S$4+2,IF('XML a procesar'!A2702="",P2702,IF(MID('XML a procesar'!A2702,1,1)="&lt;",P2702,P2702+1)),P2702)</f>
        <v>1</v>
      </c>
    </row>
    <row r="2704" spans="1:16" x14ac:dyDescent="0.25">
      <c r="A2704" s="1" t="str">
        <f>IF('XML a procesar'!A2703&gt;0,'XML a procesar'!A2703,"")</f>
        <v/>
      </c>
      <c r="B2704" s="7">
        <f t="shared" si="473"/>
        <v>0</v>
      </c>
      <c r="C2704" s="1">
        <f t="shared" si="474"/>
        <v>0</v>
      </c>
      <c r="D2704" s="1">
        <f t="shared" si="475"/>
        <v>0</v>
      </c>
      <c r="E2704" s="1">
        <f t="shared" si="476"/>
        <v>0</v>
      </c>
      <c r="F2704" s="1" t="str">
        <f t="shared" ca="1" si="477"/>
        <v/>
      </c>
      <c r="G2704" s="1">
        <f t="shared" ca="1" si="478"/>
        <v>0</v>
      </c>
      <c r="H2704" s="1">
        <f ca="1">IF(AND(G2703&gt;0,G2704&gt;G2703,NOT(ISERROR(MATCH(G2703,D:D,0)))),H2703+1,H2703)</f>
        <v>0</v>
      </c>
      <c r="I2704" s="1">
        <f t="shared" ca="1" si="479"/>
        <v>0</v>
      </c>
      <c r="J2704" s="7" t="str">
        <f t="shared" ca="1" si="480"/>
        <v/>
      </c>
      <c r="K2704" s="1" t="str">
        <f ca="1">IF(J2704="Linea_para_MAIL_creada_por_LuXML",IF(ISERROR(MATCH(INDIRECT(ADDRESS(ROW()-G2704,7)),D:D,0)),J2704,INDIRECT(ADDRESS(MATCH(INDIRECT(ADDRESS(ROW()-G2704,7)),D:D,0),1))),J2704)</f>
        <v/>
      </c>
      <c r="L2704" s="7">
        <f t="shared" ca="1" si="481"/>
        <v>0</v>
      </c>
      <c r="M2704" s="7" t="str">
        <f t="shared" ca="1" si="482"/>
        <v/>
      </c>
      <c r="N2704" s="7">
        <f t="shared" ca="1" si="483"/>
        <v>0</v>
      </c>
      <c r="O2704" s="9" t="str">
        <f ca="1">IF(N2704&gt;-1,INDIRECT(ADDRESS(ROW(),13)),IF(N2704&lt;N2703,CONCATENATE("&lt;page-count count=",CHAR(34),1+LARGE(N:N,1)-LARGE(N:N,2),CHAR(34),"/&gt;"),INDIRECT(ADDRESS(ROW()-1,13))))</f>
        <v/>
      </c>
      <c r="P2704" s="1">
        <f>IF(ROW()&lt;$S$4+2,IF('XML a procesar'!A2703="",P2703,IF(MID('XML a procesar'!A2703,1,1)="&lt;",P2703,P2703+1)),P2703)</f>
        <v>1</v>
      </c>
    </row>
    <row r="2705" spans="1:16" x14ac:dyDescent="0.25">
      <c r="A2705" s="1" t="str">
        <f>IF('XML a procesar'!A2704&gt;0,'XML a procesar'!A2704,"")</f>
        <v/>
      </c>
      <c r="B2705" s="7">
        <f t="shared" si="473"/>
        <v>0</v>
      </c>
      <c r="C2705" s="1">
        <f t="shared" si="474"/>
        <v>0</v>
      </c>
      <c r="D2705" s="1">
        <f t="shared" si="475"/>
        <v>0</v>
      </c>
      <c r="E2705" s="1">
        <f t="shared" si="476"/>
        <v>0</v>
      </c>
      <c r="F2705" s="1" t="str">
        <f t="shared" ca="1" si="477"/>
        <v/>
      </c>
      <c r="G2705" s="1">
        <f t="shared" ca="1" si="478"/>
        <v>0</v>
      </c>
      <c r="H2705" s="1">
        <f ca="1">IF(AND(G2704&gt;0,G2705&gt;G2704,NOT(ISERROR(MATCH(G2704,D:D,0)))),H2704+1,H2704)</f>
        <v>0</v>
      </c>
      <c r="I2705" s="1">
        <f t="shared" ca="1" si="479"/>
        <v>0</v>
      </c>
      <c r="J2705" s="7" t="str">
        <f t="shared" ca="1" si="480"/>
        <v/>
      </c>
      <c r="K2705" s="1" t="str">
        <f ca="1">IF(J2705="Linea_para_MAIL_creada_por_LuXML",IF(ISERROR(MATCH(INDIRECT(ADDRESS(ROW()-G2705,7)),D:D,0)),J2705,INDIRECT(ADDRESS(MATCH(INDIRECT(ADDRESS(ROW()-G2705,7)),D:D,0),1))),J2705)</f>
        <v/>
      </c>
      <c r="L2705" s="7">
        <f t="shared" ca="1" si="481"/>
        <v>0</v>
      </c>
      <c r="M2705" s="7" t="str">
        <f t="shared" ca="1" si="482"/>
        <v/>
      </c>
      <c r="N2705" s="7">
        <f t="shared" ca="1" si="483"/>
        <v>0</v>
      </c>
      <c r="O2705" s="9" t="str">
        <f ca="1">IF(N2705&gt;-1,INDIRECT(ADDRESS(ROW(),13)),IF(N2705&lt;N2704,CONCATENATE("&lt;page-count count=",CHAR(34),1+LARGE(N:N,1)-LARGE(N:N,2),CHAR(34),"/&gt;"),INDIRECT(ADDRESS(ROW()-1,13))))</f>
        <v/>
      </c>
      <c r="P2705" s="1">
        <f>IF(ROW()&lt;$S$4+2,IF('XML a procesar'!A2704="",P2704,IF(MID('XML a procesar'!A2704,1,1)="&lt;",P2704,P2704+1)),P2704)</f>
        <v>1</v>
      </c>
    </row>
    <row r="2706" spans="1:16" x14ac:dyDescent="0.25">
      <c r="A2706" s="1" t="str">
        <f>IF('XML a procesar'!A2705&gt;0,'XML a procesar'!A2705,"")</f>
        <v/>
      </c>
      <c r="B2706" s="7">
        <f t="shared" si="473"/>
        <v>0</v>
      </c>
      <c r="C2706" s="1">
        <f t="shared" si="474"/>
        <v>0</v>
      </c>
      <c r="D2706" s="1">
        <f t="shared" si="475"/>
        <v>0</v>
      </c>
      <c r="E2706" s="1">
        <f t="shared" si="476"/>
        <v>0</v>
      </c>
      <c r="F2706" s="1" t="str">
        <f t="shared" ca="1" si="477"/>
        <v/>
      </c>
      <c r="G2706" s="1">
        <f t="shared" ca="1" si="478"/>
        <v>0</v>
      </c>
      <c r="H2706" s="1">
        <f ca="1">IF(AND(G2705&gt;0,G2706&gt;G2705,NOT(ISERROR(MATCH(G2705,D:D,0)))),H2705+1,H2705)</f>
        <v>0</v>
      </c>
      <c r="I2706" s="1">
        <f t="shared" ca="1" si="479"/>
        <v>0</v>
      </c>
      <c r="J2706" s="7" t="str">
        <f t="shared" ca="1" si="480"/>
        <v/>
      </c>
      <c r="K2706" s="1" t="str">
        <f ca="1">IF(J2706="Linea_para_MAIL_creada_por_LuXML",IF(ISERROR(MATCH(INDIRECT(ADDRESS(ROW()-G2706,7)),D:D,0)),J2706,INDIRECT(ADDRESS(MATCH(INDIRECT(ADDRESS(ROW()-G2706,7)),D:D,0),1))),J2706)</f>
        <v/>
      </c>
      <c r="L2706" s="7">
        <f t="shared" ca="1" si="481"/>
        <v>0</v>
      </c>
      <c r="M2706" s="7" t="str">
        <f t="shared" ca="1" si="482"/>
        <v/>
      </c>
      <c r="N2706" s="7">
        <f t="shared" ca="1" si="483"/>
        <v>0</v>
      </c>
      <c r="O2706" s="9" t="str">
        <f ca="1">IF(N2706&gt;-1,INDIRECT(ADDRESS(ROW(),13)),IF(N2706&lt;N2705,CONCATENATE("&lt;page-count count=",CHAR(34),1+LARGE(N:N,1)-LARGE(N:N,2),CHAR(34),"/&gt;"),INDIRECT(ADDRESS(ROW()-1,13))))</f>
        <v/>
      </c>
      <c r="P2706" s="1">
        <f>IF(ROW()&lt;$S$4+2,IF('XML a procesar'!A2705="",P2705,IF(MID('XML a procesar'!A2705,1,1)="&lt;",P2705,P2705+1)),P2705)</f>
        <v>1</v>
      </c>
    </row>
    <row r="2707" spans="1:16" x14ac:dyDescent="0.25">
      <c r="A2707" s="1" t="str">
        <f>IF('XML a procesar'!A2706&gt;0,'XML a procesar'!A2706,"")</f>
        <v/>
      </c>
      <c r="B2707" s="7">
        <f t="shared" si="473"/>
        <v>0</v>
      </c>
      <c r="C2707" s="1">
        <f t="shared" si="474"/>
        <v>0</v>
      </c>
      <c r="D2707" s="1">
        <f t="shared" si="475"/>
        <v>0</v>
      </c>
      <c r="E2707" s="1">
        <f t="shared" si="476"/>
        <v>0</v>
      </c>
      <c r="F2707" s="1" t="str">
        <f t="shared" ca="1" si="477"/>
        <v/>
      </c>
      <c r="G2707" s="1">
        <f t="shared" ca="1" si="478"/>
        <v>0</v>
      </c>
      <c r="H2707" s="1">
        <f ca="1">IF(AND(G2706&gt;0,G2707&gt;G2706,NOT(ISERROR(MATCH(G2706,D:D,0)))),H2706+1,H2706)</f>
        <v>0</v>
      </c>
      <c r="I2707" s="1">
        <f t="shared" ca="1" si="479"/>
        <v>0</v>
      </c>
      <c r="J2707" s="7" t="str">
        <f t="shared" ca="1" si="480"/>
        <v/>
      </c>
      <c r="K2707" s="1" t="str">
        <f ca="1">IF(J2707="Linea_para_MAIL_creada_por_LuXML",IF(ISERROR(MATCH(INDIRECT(ADDRESS(ROW()-G2707,7)),D:D,0)),J2707,INDIRECT(ADDRESS(MATCH(INDIRECT(ADDRESS(ROW()-G2707,7)),D:D,0),1))),J2707)</f>
        <v/>
      </c>
      <c r="L2707" s="7">
        <f t="shared" ca="1" si="481"/>
        <v>0</v>
      </c>
      <c r="M2707" s="7" t="str">
        <f t="shared" ca="1" si="482"/>
        <v/>
      </c>
      <c r="N2707" s="7">
        <f t="shared" ca="1" si="483"/>
        <v>0</v>
      </c>
      <c r="O2707" s="9" t="str">
        <f ca="1">IF(N2707&gt;-1,INDIRECT(ADDRESS(ROW(),13)),IF(N2707&lt;N2706,CONCATENATE("&lt;page-count count=",CHAR(34),1+LARGE(N:N,1)-LARGE(N:N,2),CHAR(34),"/&gt;"),INDIRECT(ADDRESS(ROW()-1,13))))</f>
        <v/>
      </c>
      <c r="P2707" s="1">
        <f>IF(ROW()&lt;$S$4+2,IF('XML a procesar'!A2706="",P2706,IF(MID('XML a procesar'!A2706,1,1)="&lt;",P2706,P2706+1)),P2706)</f>
        <v>1</v>
      </c>
    </row>
    <row r="2708" spans="1:16" x14ac:dyDescent="0.25">
      <c r="A2708" s="1" t="str">
        <f>IF('XML a procesar'!A2707&gt;0,'XML a procesar'!A2707,"")</f>
        <v/>
      </c>
      <c r="B2708" s="7">
        <f t="shared" si="473"/>
        <v>0</v>
      </c>
      <c r="C2708" s="1">
        <f t="shared" si="474"/>
        <v>0</v>
      </c>
      <c r="D2708" s="1">
        <f t="shared" si="475"/>
        <v>0</v>
      </c>
      <c r="E2708" s="1">
        <f t="shared" si="476"/>
        <v>0</v>
      </c>
      <c r="F2708" s="1" t="str">
        <f t="shared" ca="1" si="477"/>
        <v/>
      </c>
      <c r="G2708" s="1">
        <f t="shared" ca="1" si="478"/>
        <v>0</v>
      </c>
      <c r="H2708" s="1">
        <f ca="1">IF(AND(G2707&gt;0,G2708&gt;G2707,NOT(ISERROR(MATCH(G2707,D:D,0)))),H2707+1,H2707)</f>
        <v>0</v>
      </c>
      <c r="I2708" s="1">
        <f t="shared" ca="1" si="479"/>
        <v>0</v>
      </c>
      <c r="J2708" s="7" t="str">
        <f t="shared" ca="1" si="480"/>
        <v/>
      </c>
      <c r="K2708" s="1" t="str">
        <f ca="1">IF(J2708="Linea_para_MAIL_creada_por_LuXML",IF(ISERROR(MATCH(INDIRECT(ADDRESS(ROW()-G2708,7)),D:D,0)),J2708,INDIRECT(ADDRESS(MATCH(INDIRECT(ADDRESS(ROW()-G2708,7)),D:D,0),1))),J2708)</f>
        <v/>
      </c>
      <c r="L2708" s="7">
        <f t="shared" ca="1" si="481"/>
        <v>0</v>
      </c>
      <c r="M2708" s="7" t="str">
        <f t="shared" ca="1" si="482"/>
        <v/>
      </c>
      <c r="N2708" s="7">
        <f t="shared" ca="1" si="483"/>
        <v>0</v>
      </c>
      <c r="O2708" s="9" t="str">
        <f ca="1">IF(N2708&gt;-1,INDIRECT(ADDRESS(ROW(),13)),IF(N2708&lt;N2707,CONCATENATE("&lt;page-count count=",CHAR(34),1+LARGE(N:N,1)-LARGE(N:N,2),CHAR(34),"/&gt;"),INDIRECT(ADDRESS(ROW()-1,13))))</f>
        <v/>
      </c>
      <c r="P2708" s="1">
        <f>IF(ROW()&lt;$S$4+2,IF('XML a procesar'!A2707="",P2707,IF(MID('XML a procesar'!A2707,1,1)="&lt;",P2707,P2707+1)),P2707)</f>
        <v>1</v>
      </c>
    </row>
    <row r="2709" spans="1:16" x14ac:dyDescent="0.25">
      <c r="A2709" s="1" t="str">
        <f>IF('XML a procesar'!A2708&gt;0,'XML a procesar'!A2708,"")</f>
        <v/>
      </c>
      <c r="B2709" s="7">
        <f t="shared" si="473"/>
        <v>0</v>
      </c>
      <c r="C2709" s="1">
        <f t="shared" si="474"/>
        <v>0</v>
      </c>
      <c r="D2709" s="1">
        <f t="shared" si="475"/>
        <v>0</v>
      </c>
      <c r="E2709" s="1">
        <f t="shared" si="476"/>
        <v>0</v>
      </c>
      <c r="F2709" s="1" t="str">
        <f t="shared" ca="1" si="477"/>
        <v/>
      </c>
      <c r="G2709" s="1">
        <f t="shared" ca="1" si="478"/>
        <v>0</v>
      </c>
      <c r="H2709" s="1">
        <f ca="1">IF(AND(G2708&gt;0,G2709&gt;G2708,NOT(ISERROR(MATCH(G2708,D:D,0)))),H2708+1,H2708)</f>
        <v>0</v>
      </c>
      <c r="I2709" s="1">
        <f t="shared" ca="1" si="479"/>
        <v>0</v>
      </c>
      <c r="J2709" s="7" t="str">
        <f t="shared" ca="1" si="480"/>
        <v/>
      </c>
      <c r="K2709" s="1" t="str">
        <f ca="1">IF(J2709="Linea_para_MAIL_creada_por_LuXML",IF(ISERROR(MATCH(INDIRECT(ADDRESS(ROW()-G2709,7)),D:D,0)),J2709,INDIRECT(ADDRESS(MATCH(INDIRECT(ADDRESS(ROW()-G2709,7)),D:D,0),1))),J2709)</f>
        <v/>
      </c>
      <c r="L2709" s="7">
        <f t="shared" ca="1" si="481"/>
        <v>0</v>
      </c>
      <c r="M2709" s="7" t="str">
        <f t="shared" ca="1" si="482"/>
        <v/>
      </c>
      <c r="N2709" s="7">
        <f t="shared" ca="1" si="483"/>
        <v>0</v>
      </c>
      <c r="O2709" s="9" t="str">
        <f ca="1">IF(N2709&gt;-1,INDIRECT(ADDRESS(ROW(),13)),IF(N2709&lt;N2708,CONCATENATE("&lt;page-count count=",CHAR(34),1+LARGE(N:N,1)-LARGE(N:N,2),CHAR(34),"/&gt;"),INDIRECT(ADDRESS(ROW()-1,13))))</f>
        <v/>
      </c>
      <c r="P2709" s="1">
        <f>IF(ROW()&lt;$S$4+2,IF('XML a procesar'!A2708="",P2708,IF(MID('XML a procesar'!A2708,1,1)="&lt;",P2708,P2708+1)),P2708)</f>
        <v>1</v>
      </c>
    </row>
    <row r="2710" spans="1:16" x14ac:dyDescent="0.25">
      <c r="A2710" s="1" t="str">
        <f>IF('XML a procesar'!A2709&gt;0,'XML a procesar'!A2709,"")</f>
        <v/>
      </c>
      <c r="B2710" s="7">
        <f t="shared" si="473"/>
        <v>0</v>
      </c>
      <c r="C2710" s="1">
        <f t="shared" si="474"/>
        <v>0</v>
      </c>
      <c r="D2710" s="1">
        <f t="shared" si="475"/>
        <v>0</v>
      </c>
      <c r="E2710" s="1">
        <f t="shared" si="476"/>
        <v>0</v>
      </c>
      <c r="F2710" s="1" t="str">
        <f t="shared" ca="1" si="477"/>
        <v/>
      </c>
      <c r="G2710" s="1">
        <f t="shared" ca="1" si="478"/>
        <v>0</v>
      </c>
      <c r="H2710" s="1">
        <f ca="1">IF(AND(G2709&gt;0,G2710&gt;G2709,NOT(ISERROR(MATCH(G2709,D:D,0)))),H2709+1,H2709)</f>
        <v>0</v>
      </c>
      <c r="I2710" s="1">
        <f t="shared" ca="1" si="479"/>
        <v>0</v>
      </c>
      <c r="J2710" s="7" t="str">
        <f t="shared" ca="1" si="480"/>
        <v/>
      </c>
      <c r="K2710" s="1" t="str">
        <f ca="1">IF(J2710="Linea_para_MAIL_creada_por_LuXML",IF(ISERROR(MATCH(INDIRECT(ADDRESS(ROW()-G2710,7)),D:D,0)),J2710,INDIRECT(ADDRESS(MATCH(INDIRECT(ADDRESS(ROW()-G2710,7)),D:D,0),1))),J2710)</f>
        <v/>
      </c>
      <c r="L2710" s="7">
        <f t="shared" ca="1" si="481"/>
        <v>0</v>
      </c>
      <c r="M2710" s="7" t="str">
        <f t="shared" ca="1" si="482"/>
        <v/>
      </c>
      <c r="N2710" s="7">
        <f t="shared" ca="1" si="483"/>
        <v>0</v>
      </c>
      <c r="O2710" s="9" t="str">
        <f ca="1">IF(N2710&gt;-1,INDIRECT(ADDRESS(ROW(),13)),IF(N2710&lt;N2709,CONCATENATE("&lt;page-count count=",CHAR(34),1+LARGE(N:N,1)-LARGE(N:N,2),CHAR(34),"/&gt;"),INDIRECT(ADDRESS(ROW()-1,13))))</f>
        <v/>
      </c>
      <c r="P2710" s="1">
        <f>IF(ROW()&lt;$S$4+2,IF('XML a procesar'!A2709="",P2709,IF(MID('XML a procesar'!A2709,1,1)="&lt;",P2709,P2709+1)),P2709)</f>
        <v>1</v>
      </c>
    </row>
    <row r="2711" spans="1:16" x14ac:dyDescent="0.25">
      <c r="A2711" s="1" t="str">
        <f>IF('XML a procesar'!A2710&gt;0,'XML a procesar'!A2710,"")</f>
        <v/>
      </c>
      <c r="B2711" s="7">
        <f t="shared" si="473"/>
        <v>0</v>
      </c>
      <c r="C2711" s="1">
        <f t="shared" si="474"/>
        <v>0</v>
      </c>
      <c r="D2711" s="1">
        <f t="shared" si="475"/>
        <v>0</v>
      </c>
      <c r="E2711" s="1">
        <f t="shared" si="476"/>
        <v>0</v>
      </c>
      <c r="F2711" s="1" t="str">
        <f t="shared" ca="1" si="477"/>
        <v/>
      </c>
      <c r="G2711" s="1">
        <f t="shared" ca="1" si="478"/>
        <v>0</v>
      </c>
      <c r="H2711" s="1">
        <f ca="1">IF(AND(G2710&gt;0,G2711&gt;G2710,NOT(ISERROR(MATCH(G2710,D:D,0)))),H2710+1,H2710)</f>
        <v>0</v>
      </c>
      <c r="I2711" s="1">
        <f t="shared" ca="1" si="479"/>
        <v>0</v>
      </c>
      <c r="J2711" s="7" t="str">
        <f t="shared" ca="1" si="480"/>
        <v/>
      </c>
      <c r="K2711" s="1" t="str">
        <f ca="1">IF(J2711="Linea_para_MAIL_creada_por_LuXML",IF(ISERROR(MATCH(INDIRECT(ADDRESS(ROW()-G2711,7)),D:D,0)),J2711,INDIRECT(ADDRESS(MATCH(INDIRECT(ADDRESS(ROW()-G2711,7)),D:D,0),1))),J2711)</f>
        <v/>
      </c>
      <c r="L2711" s="7">
        <f t="shared" ca="1" si="481"/>
        <v>0</v>
      </c>
      <c r="M2711" s="7" t="str">
        <f t="shared" ca="1" si="482"/>
        <v/>
      </c>
      <c r="N2711" s="7">
        <f t="shared" ca="1" si="483"/>
        <v>0</v>
      </c>
      <c r="O2711" s="9" t="str">
        <f ca="1">IF(N2711&gt;-1,INDIRECT(ADDRESS(ROW(),13)),IF(N2711&lt;N2710,CONCATENATE("&lt;page-count count=",CHAR(34),1+LARGE(N:N,1)-LARGE(N:N,2),CHAR(34),"/&gt;"),INDIRECT(ADDRESS(ROW()-1,13))))</f>
        <v/>
      </c>
      <c r="P2711" s="1">
        <f>IF(ROW()&lt;$S$4+2,IF('XML a procesar'!A2710="",P2710,IF(MID('XML a procesar'!A2710,1,1)="&lt;",P2710,P2710+1)),P2710)</f>
        <v>1</v>
      </c>
    </row>
    <row r="2712" spans="1:16" x14ac:dyDescent="0.25">
      <c r="A2712" s="1" t="str">
        <f>IF('XML a procesar'!A2711&gt;0,'XML a procesar'!A2711,"")</f>
        <v/>
      </c>
      <c r="B2712" s="7">
        <f t="shared" si="473"/>
        <v>0</v>
      </c>
      <c r="C2712" s="1">
        <f t="shared" si="474"/>
        <v>0</v>
      </c>
      <c r="D2712" s="1">
        <f t="shared" si="475"/>
        <v>0</v>
      </c>
      <c r="E2712" s="1">
        <f t="shared" si="476"/>
        <v>0</v>
      </c>
      <c r="F2712" s="1" t="str">
        <f t="shared" ca="1" si="477"/>
        <v/>
      </c>
      <c r="G2712" s="1">
        <f t="shared" ca="1" si="478"/>
        <v>0</v>
      </c>
      <c r="H2712" s="1">
        <f ca="1">IF(AND(G2711&gt;0,G2712&gt;G2711,NOT(ISERROR(MATCH(G2711,D:D,0)))),H2711+1,H2711)</f>
        <v>0</v>
      </c>
      <c r="I2712" s="1">
        <f t="shared" ca="1" si="479"/>
        <v>0</v>
      </c>
      <c r="J2712" s="7" t="str">
        <f t="shared" ca="1" si="480"/>
        <v/>
      </c>
      <c r="K2712" s="1" t="str">
        <f ca="1">IF(J2712="Linea_para_MAIL_creada_por_LuXML",IF(ISERROR(MATCH(INDIRECT(ADDRESS(ROW()-G2712,7)),D:D,0)),J2712,INDIRECT(ADDRESS(MATCH(INDIRECT(ADDRESS(ROW()-G2712,7)),D:D,0),1))),J2712)</f>
        <v/>
      </c>
      <c r="L2712" s="7">
        <f t="shared" ca="1" si="481"/>
        <v>0</v>
      </c>
      <c r="M2712" s="7" t="str">
        <f t="shared" ca="1" si="482"/>
        <v/>
      </c>
      <c r="N2712" s="7">
        <f t="shared" ca="1" si="483"/>
        <v>0</v>
      </c>
      <c r="O2712" s="9" t="str">
        <f ca="1">IF(N2712&gt;-1,INDIRECT(ADDRESS(ROW(),13)),IF(N2712&lt;N2711,CONCATENATE("&lt;page-count count=",CHAR(34),1+LARGE(N:N,1)-LARGE(N:N,2),CHAR(34),"/&gt;"),INDIRECT(ADDRESS(ROW()-1,13))))</f>
        <v/>
      </c>
      <c r="P2712" s="1">
        <f>IF(ROW()&lt;$S$4+2,IF('XML a procesar'!A2711="",P2711,IF(MID('XML a procesar'!A2711,1,1)="&lt;",P2711,P2711+1)),P2711)</f>
        <v>1</v>
      </c>
    </row>
    <row r="2713" spans="1:16" x14ac:dyDescent="0.25">
      <c r="A2713" s="1" t="str">
        <f>IF('XML a procesar'!A2712&gt;0,'XML a procesar'!A2712,"")</f>
        <v/>
      </c>
      <c r="B2713" s="7">
        <f t="shared" si="473"/>
        <v>0</v>
      </c>
      <c r="C2713" s="1">
        <f t="shared" si="474"/>
        <v>0</v>
      </c>
      <c r="D2713" s="1">
        <f t="shared" si="475"/>
        <v>0</v>
      </c>
      <c r="E2713" s="1">
        <f t="shared" si="476"/>
        <v>0</v>
      </c>
      <c r="F2713" s="1" t="str">
        <f t="shared" ca="1" si="477"/>
        <v/>
      </c>
      <c r="G2713" s="1">
        <f t="shared" ca="1" si="478"/>
        <v>0</v>
      </c>
      <c r="H2713" s="1">
        <f ca="1">IF(AND(G2712&gt;0,G2713&gt;G2712,NOT(ISERROR(MATCH(G2712,D:D,0)))),H2712+1,H2712)</f>
        <v>0</v>
      </c>
      <c r="I2713" s="1">
        <f t="shared" ca="1" si="479"/>
        <v>0</v>
      </c>
      <c r="J2713" s="7" t="str">
        <f t="shared" ca="1" si="480"/>
        <v/>
      </c>
      <c r="K2713" s="1" t="str">
        <f ca="1">IF(J2713="Linea_para_MAIL_creada_por_LuXML",IF(ISERROR(MATCH(INDIRECT(ADDRESS(ROW()-G2713,7)),D:D,0)),J2713,INDIRECT(ADDRESS(MATCH(INDIRECT(ADDRESS(ROW()-G2713,7)),D:D,0),1))),J2713)</f>
        <v/>
      </c>
      <c r="L2713" s="7">
        <f t="shared" ca="1" si="481"/>
        <v>0</v>
      </c>
      <c r="M2713" s="7" t="str">
        <f t="shared" ca="1" si="482"/>
        <v/>
      </c>
      <c r="N2713" s="7">
        <f t="shared" ca="1" si="483"/>
        <v>0</v>
      </c>
      <c r="O2713" s="9" t="str">
        <f ca="1">IF(N2713&gt;-1,INDIRECT(ADDRESS(ROW(),13)),IF(N2713&lt;N2712,CONCATENATE("&lt;page-count count=",CHAR(34),1+LARGE(N:N,1)-LARGE(N:N,2),CHAR(34),"/&gt;"),INDIRECT(ADDRESS(ROW()-1,13))))</f>
        <v/>
      </c>
      <c r="P2713" s="1">
        <f>IF(ROW()&lt;$S$4+2,IF('XML a procesar'!A2712="",P2712,IF(MID('XML a procesar'!A2712,1,1)="&lt;",P2712,P2712+1)),P2712)</f>
        <v>1</v>
      </c>
    </row>
    <row r="2714" spans="1:16" x14ac:dyDescent="0.25">
      <c r="A2714" s="1" t="str">
        <f>IF('XML a procesar'!A2713&gt;0,'XML a procesar'!A2713,"")</f>
        <v/>
      </c>
      <c r="B2714" s="7">
        <f t="shared" si="473"/>
        <v>0</v>
      </c>
      <c r="C2714" s="1">
        <f t="shared" si="474"/>
        <v>0</v>
      </c>
      <c r="D2714" s="1">
        <f t="shared" si="475"/>
        <v>0</v>
      </c>
      <c r="E2714" s="1">
        <f t="shared" si="476"/>
        <v>0</v>
      </c>
      <c r="F2714" s="1" t="str">
        <f t="shared" ca="1" si="477"/>
        <v/>
      </c>
      <c r="G2714" s="1">
        <f t="shared" ca="1" si="478"/>
        <v>0</v>
      </c>
      <c r="H2714" s="1">
        <f ca="1">IF(AND(G2713&gt;0,G2714&gt;G2713,NOT(ISERROR(MATCH(G2713,D:D,0)))),H2713+1,H2713)</f>
        <v>0</v>
      </c>
      <c r="I2714" s="1">
        <f t="shared" ca="1" si="479"/>
        <v>0</v>
      </c>
      <c r="J2714" s="7" t="str">
        <f t="shared" ca="1" si="480"/>
        <v/>
      </c>
      <c r="K2714" s="1" t="str">
        <f ca="1">IF(J2714="Linea_para_MAIL_creada_por_LuXML",IF(ISERROR(MATCH(INDIRECT(ADDRESS(ROW()-G2714,7)),D:D,0)),J2714,INDIRECT(ADDRESS(MATCH(INDIRECT(ADDRESS(ROW()-G2714,7)),D:D,0),1))),J2714)</f>
        <v/>
      </c>
      <c r="L2714" s="7">
        <f t="shared" ca="1" si="481"/>
        <v>0</v>
      </c>
      <c r="M2714" s="7" t="str">
        <f t="shared" ca="1" si="482"/>
        <v/>
      </c>
      <c r="N2714" s="7">
        <f t="shared" ca="1" si="483"/>
        <v>0</v>
      </c>
      <c r="O2714" s="9" t="str">
        <f ca="1">IF(N2714&gt;-1,INDIRECT(ADDRESS(ROW(),13)),IF(N2714&lt;N2713,CONCATENATE("&lt;page-count count=",CHAR(34),1+LARGE(N:N,1)-LARGE(N:N,2),CHAR(34),"/&gt;"),INDIRECT(ADDRESS(ROW()-1,13))))</f>
        <v/>
      </c>
      <c r="P2714" s="1">
        <f>IF(ROW()&lt;$S$4+2,IF('XML a procesar'!A2713="",P2713,IF(MID('XML a procesar'!A2713,1,1)="&lt;",P2713,P2713+1)),P2713)</f>
        <v>1</v>
      </c>
    </row>
    <row r="2715" spans="1:16" x14ac:dyDescent="0.25">
      <c r="A2715" s="1" t="str">
        <f>IF('XML a procesar'!A2714&gt;0,'XML a procesar'!A2714,"")</f>
        <v/>
      </c>
      <c r="B2715" s="7">
        <f t="shared" si="473"/>
        <v>0</v>
      </c>
      <c r="C2715" s="1">
        <f t="shared" si="474"/>
        <v>0</v>
      </c>
      <c r="D2715" s="1">
        <f t="shared" si="475"/>
        <v>0</v>
      </c>
      <c r="E2715" s="1">
        <f t="shared" si="476"/>
        <v>0</v>
      </c>
      <c r="F2715" s="1" t="str">
        <f t="shared" ca="1" si="477"/>
        <v/>
      </c>
      <c r="G2715" s="1">
        <f t="shared" ca="1" si="478"/>
        <v>0</v>
      </c>
      <c r="H2715" s="1">
        <f ca="1">IF(AND(G2714&gt;0,G2715&gt;G2714,NOT(ISERROR(MATCH(G2714,D:D,0)))),H2714+1,H2714)</f>
        <v>0</v>
      </c>
      <c r="I2715" s="1">
        <f t="shared" ca="1" si="479"/>
        <v>0</v>
      </c>
      <c r="J2715" s="7" t="str">
        <f t="shared" ca="1" si="480"/>
        <v/>
      </c>
      <c r="K2715" s="1" t="str">
        <f ca="1">IF(J2715="Linea_para_MAIL_creada_por_LuXML",IF(ISERROR(MATCH(INDIRECT(ADDRESS(ROW()-G2715,7)),D:D,0)),J2715,INDIRECT(ADDRESS(MATCH(INDIRECT(ADDRESS(ROW()-G2715,7)),D:D,0),1))),J2715)</f>
        <v/>
      </c>
      <c r="L2715" s="7">
        <f t="shared" ca="1" si="481"/>
        <v>0</v>
      </c>
      <c r="M2715" s="7" t="str">
        <f t="shared" ca="1" si="482"/>
        <v/>
      </c>
      <c r="N2715" s="7">
        <f t="shared" ca="1" si="483"/>
        <v>0</v>
      </c>
      <c r="O2715" s="9" t="str">
        <f ca="1">IF(N2715&gt;-1,INDIRECT(ADDRESS(ROW(),13)),IF(N2715&lt;N2714,CONCATENATE("&lt;page-count count=",CHAR(34),1+LARGE(N:N,1)-LARGE(N:N,2),CHAR(34),"/&gt;"),INDIRECT(ADDRESS(ROW()-1,13))))</f>
        <v/>
      </c>
      <c r="P2715" s="1">
        <f>IF(ROW()&lt;$S$4+2,IF('XML a procesar'!A2714="",P2714,IF(MID('XML a procesar'!A2714,1,1)="&lt;",P2714,P2714+1)),P2714)</f>
        <v>1</v>
      </c>
    </row>
    <row r="2716" spans="1:16" x14ac:dyDescent="0.25">
      <c r="A2716" s="1" t="str">
        <f>IF('XML a procesar'!A2715&gt;0,'XML a procesar'!A2715,"")</f>
        <v/>
      </c>
      <c r="B2716" s="7">
        <f t="shared" si="473"/>
        <v>0</v>
      </c>
      <c r="C2716" s="1">
        <f t="shared" si="474"/>
        <v>0</v>
      </c>
      <c r="D2716" s="1">
        <f t="shared" si="475"/>
        <v>0</v>
      </c>
      <c r="E2716" s="1">
        <f t="shared" si="476"/>
        <v>0</v>
      </c>
      <c r="F2716" s="1" t="str">
        <f t="shared" ca="1" si="477"/>
        <v/>
      </c>
      <c r="G2716" s="1">
        <f t="shared" ca="1" si="478"/>
        <v>0</v>
      </c>
      <c r="H2716" s="1">
        <f ca="1">IF(AND(G2715&gt;0,G2716&gt;G2715,NOT(ISERROR(MATCH(G2715,D:D,0)))),H2715+1,H2715)</f>
        <v>0</v>
      </c>
      <c r="I2716" s="1">
        <f t="shared" ca="1" si="479"/>
        <v>0</v>
      </c>
      <c r="J2716" s="7" t="str">
        <f t="shared" ca="1" si="480"/>
        <v/>
      </c>
      <c r="K2716" s="1" t="str">
        <f ca="1">IF(J2716="Linea_para_MAIL_creada_por_LuXML",IF(ISERROR(MATCH(INDIRECT(ADDRESS(ROW()-G2716,7)),D:D,0)),J2716,INDIRECT(ADDRESS(MATCH(INDIRECT(ADDRESS(ROW()-G2716,7)),D:D,0),1))),J2716)</f>
        <v/>
      </c>
      <c r="L2716" s="7">
        <f t="shared" ca="1" si="481"/>
        <v>0</v>
      </c>
      <c r="M2716" s="7" t="str">
        <f t="shared" ca="1" si="482"/>
        <v/>
      </c>
      <c r="N2716" s="7">
        <f t="shared" ca="1" si="483"/>
        <v>0</v>
      </c>
      <c r="O2716" s="9" t="str">
        <f ca="1">IF(N2716&gt;-1,INDIRECT(ADDRESS(ROW(),13)),IF(N2716&lt;N2715,CONCATENATE("&lt;page-count count=",CHAR(34),1+LARGE(N:N,1)-LARGE(N:N,2),CHAR(34),"/&gt;"),INDIRECT(ADDRESS(ROW()-1,13))))</f>
        <v/>
      </c>
      <c r="P2716" s="1">
        <f>IF(ROW()&lt;$S$4+2,IF('XML a procesar'!A2715="",P2715,IF(MID('XML a procesar'!A2715,1,1)="&lt;",P2715,P2715+1)),P2715)</f>
        <v>1</v>
      </c>
    </row>
    <row r="2717" spans="1:16" x14ac:dyDescent="0.25">
      <c r="A2717" s="1" t="str">
        <f>IF('XML a procesar'!A2716&gt;0,'XML a procesar'!A2716,"")</f>
        <v/>
      </c>
      <c r="B2717" s="7">
        <f t="shared" si="473"/>
        <v>0</v>
      </c>
      <c r="C2717" s="1">
        <f t="shared" si="474"/>
        <v>0</v>
      </c>
      <c r="D2717" s="1">
        <f t="shared" si="475"/>
        <v>0</v>
      </c>
      <c r="E2717" s="1">
        <f t="shared" si="476"/>
        <v>0</v>
      </c>
      <c r="F2717" s="1" t="str">
        <f t="shared" ca="1" si="477"/>
        <v/>
      </c>
      <c r="G2717" s="1">
        <f t="shared" ca="1" si="478"/>
        <v>0</v>
      </c>
      <c r="H2717" s="1">
        <f ca="1">IF(AND(G2716&gt;0,G2717&gt;G2716,NOT(ISERROR(MATCH(G2716,D:D,0)))),H2716+1,H2716)</f>
        <v>0</v>
      </c>
      <c r="I2717" s="1">
        <f t="shared" ca="1" si="479"/>
        <v>0</v>
      </c>
      <c r="J2717" s="7" t="str">
        <f t="shared" ca="1" si="480"/>
        <v/>
      </c>
      <c r="K2717" s="1" t="str">
        <f ca="1">IF(J2717="Linea_para_MAIL_creada_por_LuXML",IF(ISERROR(MATCH(INDIRECT(ADDRESS(ROW()-G2717,7)),D:D,0)),J2717,INDIRECT(ADDRESS(MATCH(INDIRECT(ADDRESS(ROW()-G2717,7)),D:D,0),1))),J2717)</f>
        <v/>
      </c>
      <c r="L2717" s="7">
        <f t="shared" ca="1" si="481"/>
        <v>0</v>
      </c>
      <c r="M2717" s="7" t="str">
        <f t="shared" ca="1" si="482"/>
        <v/>
      </c>
      <c r="N2717" s="7">
        <f t="shared" ca="1" si="483"/>
        <v>0</v>
      </c>
      <c r="O2717" s="9" t="str">
        <f ca="1">IF(N2717&gt;-1,INDIRECT(ADDRESS(ROW(),13)),IF(N2717&lt;N2716,CONCATENATE("&lt;page-count count=",CHAR(34),1+LARGE(N:N,1)-LARGE(N:N,2),CHAR(34),"/&gt;"),INDIRECT(ADDRESS(ROW()-1,13))))</f>
        <v/>
      </c>
      <c r="P2717" s="1">
        <f>IF(ROW()&lt;$S$4+2,IF('XML a procesar'!A2716="",P2716,IF(MID('XML a procesar'!A2716,1,1)="&lt;",P2716,P2716+1)),P2716)</f>
        <v>1</v>
      </c>
    </row>
    <row r="2718" spans="1:16" x14ac:dyDescent="0.25">
      <c r="A2718" s="1" t="str">
        <f>IF('XML a procesar'!A2717&gt;0,'XML a procesar'!A2717,"")</f>
        <v/>
      </c>
      <c r="B2718" s="7">
        <f t="shared" si="473"/>
        <v>0</v>
      </c>
      <c r="C2718" s="1">
        <f t="shared" si="474"/>
        <v>0</v>
      </c>
      <c r="D2718" s="1">
        <f t="shared" si="475"/>
        <v>0</v>
      </c>
      <c r="E2718" s="1">
        <f t="shared" si="476"/>
        <v>0</v>
      </c>
      <c r="F2718" s="1" t="str">
        <f t="shared" ca="1" si="477"/>
        <v/>
      </c>
      <c r="G2718" s="1">
        <f t="shared" ca="1" si="478"/>
        <v>0</v>
      </c>
      <c r="H2718" s="1">
        <f ca="1">IF(AND(G2717&gt;0,G2718&gt;G2717,NOT(ISERROR(MATCH(G2717,D:D,0)))),H2717+1,H2717)</f>
        <v>0</v>
      </c>
      <c r="I2718" s="1">
        <f t="shared" ca="1" si="479"/>
        <v>0</v>
      </c>
      <c r="J2718" s="7" t="str">
        <f t="shared" ca="1" si="480"/>
        <v/>
      </c>
      <c r="K2718" s="1" t="str">
        <f ca="1">IF(J2718="Linea_para_MAIL_creada_por_LuXML",IF(ISERROR(MATCH(INDIRECT(ADDRESS(ROW()-G2718,7)),D:D,0)),J2718,INDIRECT(ADDRESS(MATCH(INDIRECT(ADDRESS(ROW()-G2718,7)),D:D,0),1))),J2718)</f>
        <v/>
      </c>
      <c r="L2718" s="7">
        <f t="shared" ca="1" si="481"/>
        <v>0</v>
      </c>
      <c r="M2718" s="7" t="str">
        <f t="shared" ca="1" si="482"/>
        <v/>
      </c>
      <c r="N2718" s="7">
        <f t="shared" ca="1" si="483"/>
        <v>0</v>
      </c>
      <c r="O2718" s="9" t="str">
        <f ca="1">IF(N2718&gt;-1,INDIRECT(ADDRESS(ROW(),13)),IF(N2718&lt;N2717,CONCATENATE("&lt;page-count count=",CHAR(34),1+LARGE(N:N,1)-LARGE(N:N,2),CHAR(34),"/&gt;"),INDIRECT(ADDRESS(ROW()-1,13))))</f>
        <v/>
      </c>
      <c r="P2718" s="1">
        <f>IF(ROW()&lt;$S$4+2,IF('XML a procesar'!A2717="",P2717,IF(MID('XML a procesar'!A2717,1,1)="&lt;",P2717,P2717+1)),P2717)</f>
        <v>1</v>
      </c>
    </row>
    <row r="2719" spans="1:16" x14ac:dyDescent="0.25">
      <c r="A2719" s="1" t="str">
        <f>IF('XML a procesar'!A2718&gt;0,'XML a procesar'!A2718,"")</f>
        <v/>
      </c>
      <c r="B2719" s="7">
        <f t="shared" si="473"/>
        <v>0</v>
      </c>
      <c r="C2719" s="1">
        <f t="shared" si="474"/>
        <v>0</v>
      </c>
      <c r="D2719" s="1">
        <f t="shared" si="475"/>
        <v>0</v>
      </c>
      <c r="E2719" s="1">
        <f t="shared" si="476"/>
        <v>0</v>
      </c>
      <c r="F2719" s="1" t="str">
        <f t="shared" ca="1" si="477"/>
        <v/>
      </c>
      <c r="G2719" s="1">
        <f t="shared" ca="1" si="478"/>
        <v>0</v>
      </c>
      <c r="H2719" s="1">
        <f ca="1">IF(AND(G2718&gt;0,G2719&gt;G2718,NOT(ISERROR(MATCH(G2718,D:D,0)))),H2718+1,H2718)</f>
        <v>0</v>
      </c>
      <c r="I2719" s="1">
        <f t="shared" ca="1" si="479"/>
        <v>0</v>
      </c>
      <c r="J2719" s="7" t="str">
        <f t="shared" ca="1" si="480"/>
        <v/>
      </c>
      <c r="K2719" s="1" t="str">
        <f ca="1">IF(J2719="Linea_para_MAIL_creada_por_LuXML",IF(ISERROR(MATCH(INDIRECT(ADDRESS(ROW()-G2719,7)),D:D,0)),J2719,INDIRECT(ADDRESS(MATCH(INDIRECT(ADDRESS(ROW()-G2719,7)),D:D,0),1))),J2719)</f>
        <v/>
      </c>
      <c r="L2719" s="7">
        <f t="shared" ca="1" si="481"/>
        <v>0</v>
      </c>
      <c r="M2719" s="7" t="str">
        <f t="shared" ca="1" si="482"/>
        <v/>
      </c>
      <c r="N2719" s="7">
        <f t="shared" ca="1" si="483"/>
        <v>0</v>
      </c>
      <c r="O2719" s="9" t="str">
        <f ca="1">IF(N2719&gt;-1,INDIRECT(ADDRESS(ROW(),13)),IF(N2719&lt;N2718,CONCATENATE("&lt;page-count count=",CHAR(34),1+LARGE(N:N,1)-LARGE(N:N,2),CHAR(34),"/&gt;"),INDIRECT(ADDRESS(ROW()-1,13))))</f>
        <v/>
      </c>
      <c r="P2719" s="1">
        <f>IF(ROW()&lt;$S$4+2,IF('XML a procesar'!A2718="",P2718,IF(MID('XML a procesar'!A2718,1,1)="&lt;",P2718,P2718+1)),P2718)</f>
        <v>1</v>
      </c>
    </row>
    <row r="2720" spans="1:16" x14ac:dyDescent="0.25">
      <c r="A2720" s="1" t="str">
        <f>IF('XML a procesar'!A2719&gt;0,'XML a procesar'!A2719,"")</f>
        <v/>
      </c>
      <c r="B2720" s="7">
        <f t="shared" si="473"/>
        <v>0</v>
      </c>
      <c r="C2720" s="1">
        <f t="shared" si="474"/>
        <v>0</v>
      </c>
      <c r="D2720" s="1">
        <f t="shared" si="475"/>
        <v>0</v>
      </c>
      <c r="E2720" s="1">
        <f t="shared" si="476"/>
        <v>0</v>
      </c>
      <c r="F2720" s="1" t="str">
        <f t="shared" ca="1" si="477"/>
        <v/>
      </c>
      <c r="G2720" s="1">
        <f t="shared" ca="1" si="478"/>
        <v>0</v>
      </c>
      <c r="H2720" s="1">
        <f ca="1">IF(AND(G2719&gt;0,G2720&gt;G2719,NOT(ISERROR(MATCH(G2719,D:D,0)))),H2719+1,H2719)</f>
        <v>0</v>
      </c>
      <c r="I2720" s="1">
        <f t="shared" ca="1" si="479"/>
        <v>0</v>
      </c>
      <c r="J2720" s="7" t="str">
        <f t="shared" ca="1" si="480"/>
        <v/>
      </c>
      <c r="K2720" s="1" t="str">
        <f ca="1">IF(J2720="Linea_para_MAIL_creada_por_LuXML",IF(ISERROR(MATCH(INDIRECT(ADDRESS(ROW()-G2720,7)),D:D,0)),J2720,INDIRECT(ADDRESS(MATCH(INDIRECT(ADDRESS(ROW()-G2720,7)),D:D,0),1))),J2720)</f>
        <v/>
      </c>
      <c r="L2720" s="7">
        <f t="shared" ca="1" si="481"/>
        <v>0</v>
      </c>
      <c r="M2720" s="7" t="str">
        <f t="shared" ca="1" si="482"/>
        <v/>
      </c>
      <c r="N2720" s="7">
        <f t="shared" ca="1" si="483"/>
        <v>0</v>
      </c>
      <c r="O2720" s="9" t="str">
        <f ca="1">IF(N2720&gt;-1,INDIRECT(ADDRESS(ROW(),13)),IF(N2720&lt;N2719,CONCATENATE("&lt;page-count count=",CHAR(34),1+LARGE(N:N,1)-LARGE(N:N,2),CHAR(34),"/&gt;"),INDIRECT(ADDRESS(ROW()-1,13))))</f>
        <v/>
      </c>
      <c r="P2720" s="1">
        <f>IF(ROW()&lt;$S$4+2,IF('XML a procesar'!A2719="",P2719,IF(MID('XML a procesar'!A2719,1,1)="&lt;",P2719,P2719+1)),P2719)</f>
        <v>1</v>
      </c>
    </row>
    <row r="2721" spans="1:16" x14ac:dyDescent="0.25">
      <c r="A2721" s="1" t="str">
        <f>IF('XML a procesar'!A2720&gt;0,'XML a procesar'!A2720,"")</f>
        <v/>
      </c>
      <c r="B2721" s="7">
        <f t="shared" si="473"/>
        <v>0</v>
      </c>
      <c r="C2721" s="1">
        <f t="shared" si="474"/>
        <v>0</v>
      </c>
      <c r="D2721" s="1">
        <f t="shared" si="475"/>
        <v>0</v>
      </c>
      <c r="E2721" s="1">
        <f t="shared" si="476"/>
        <v>0</v>
      </c>
      <c r="F2721" s="1" t="str">
        <f t="shared" ca="1" si="477"/>
        <v/>
      </c>
      <c r="G2721" s="1">
        <f t="shared" ca="1" si="478"/>
        <v>0</v>
      </c>
      <c r="H2721" s="1">
        <f ca="1">IF(AND(G2720&gt;0,G2721&gt;G2720,NOT(ISERROR(MATCH(G2720,D:D,0)))),H2720+1,H2720)</f>
        <v>0</v>
      </c>
      <c r="I2721" s="1">
        <f t="shared" ca="1" si="479"/>
        <v>0</v>
      </c>
      <c r="J2721" s="7" t="str">
        <f t="shared" ca="1" si="480"/>
        <v/>
      </c>
      <c r="K2721" s="1" t="str">
        <f ca="1">IF(J2721="Linea_para_MAIL_creada_por_LuXML",IF(ISERROR(MATCH(INDIRECT(ADDRESS(ROW()-G2721,7)),D:D,0)),J2721,INDIRECT(ADDRESS(MATCH(INDIRECT(ADDRESS(ROW()-G2721,7)),D:D,0),1))),J2721)</f>
        <v/>
      </c>
      <c r="L2721" s="7">
        <f t="shared" ca="1" si="481"/>
        <v>0</v>
      </c>
      <c r="M2721" s="7" t="str">
        <f t="shared" ca="1" si="482"/>
        <v/>
      </c>
      <c r="N2721" s="7">
        <f t="shared" ca="1" si="483"/>
        <v>0</v>
      </c>
      <c r="O2721" s="9" t="str">
        <f ca="1">IF(N2721&gt;-1,INDIRECT(ADDRESS(ROW(),13)),IF(N2721&lt;N2720,CONCATENATE("&lt;page-count count=",CHAR(34),1+LARGE(N:N,1)-LARGE(N:N,2),CHAR(34),"/&gt;"),INDIRECT(ADDRESS(ROW()-1,13))))</f>
        <v/>
      </c>
      <c r="P2721" s="1">
        <f>IF(ROW()&lt;$S$4+2,IF('XML a procesar'!A2720="",P2720,IF(MID('XML a procesar'!A2720,1,1)="&lt;",P2720,P2720+1)),P2720)</f>
        <v>1</v>
      </c>
    </row>
    <row r="2722" spans="1:16" x14ac:dyDescent="0.25">
      <c r="A2722" s="1" t="str">
        <f>IF('XML a procesar'!A2721&gt;0,'XML a procesar'!A2721,"")</f>
        <v/>
      </c>
      <c r="B2722" s="7">
        <f t="shared" si="473"/>
        <v>0</v>
      </c>
      <c r="C2722" s="1">
        <f t="shared" si="474"/>
        <v>0</v>
      </c>
      <c r="D2722" s="1">
        <f t="shared" si="475"/>
        <v>0</v>
      </c>
      <c r="E2722" s="1">
        <f t="shared" si="476"/>
        <v>0</v>
      </c>
      <c r="F2722" s="1" t="str">
        <f t="shared" ca="1" si="477"/>
        <v/>
      </c>
      <c r="G2722" s="1">
        <f t="shared" ca="1" si="478"/>
        <v>0</v>
      </c>
      <c r="H2722" s="1">
        <f ca="1">IF(AND(G2721&gt;0,G2722&gt;G2721,NOT(ISERROR(MATCH(G2721,D:D,0)))),H2721+1,H2721)</f>
        <v>0</v>
      </c>
      <c r="I2722" s="1">
        <f t="shared" ca="1" si="479"/>
        <v>0</v>
      </c>
      <c r="J2722" s="7" t="str">
        <f t="shared" ca="1" si="480"/>
        <v/>
      </c>
      <c r="K2722" s="1" t="str">
        <f ca="1">IF(J2722="Linea_para_MAIL_creada_por_LuXML",IF(ISERROR(MATCH(INDIRECT(ADDRESS(ROW()-G2722,7)),D:D,0)),J2722,INDIRECT(ADDRESS(MATCH(INDIRECT(ADDRESS(ROW()-G2722,7)),D:D,0),1))),J2722)</f>
        <v/>
      </c>
      <c r="L2722" s="7">
        <f t="shared" ca="1" si="481"/>
        <v>0</v>
      </c>
      <c r="M2722" s="7" t="str">
        <f t="shared" ca="1" si="482"/>
        <v/>
      </c>
      <c r="N2722" s="7">
        <f t="shared" ca="1" si="483"/>
        <v>0</v>
      </c>
      <c r="O2722" s="9" t="str">
        <f ca="1">IF(N2722&gt;-1,INDIRECT(ADDRESS(ROW(),13)),IF(N2722&lt;N2721,CONCATENATE("&lt;page-count count=",CHAR(34),1+LARGE(N:N,1)-LARGE(N:N,2),CHAR(34),"/&gt;"),INDIRECT(ADDRESS(ROW()-1,13))))</f>
        <v/>
      </c>
      <c r="P2722" s="1">
        <f>IF(ROW()&lt;$S$4+2,IF('XML a procesar'!A2721="",P2721,IF(MID('XML a procesar'!A2721,1,1)="&lt;",P2721,P2721+1)),P2721)</f>
        <v>1</v>
      </c>
    </row>
    <row r="2723" spans="1:16" x14ac:dyDescent="0.25">
      <c r="A2723" s="1" t="str">
        <f>IF('XML a procesar'!A2722&gt;0,'XML a procesar'!A2722,"")</f>
        <v/>
      </c>
      <c r="B2723" s="7">
        <f t="shared" si="473"/>
        <v>0</v>
      </c>
      <c r="C2723" s="1">
        <f t="shared" si="474"/>
        <v>0</v>
      </c>
      <c r="D2723" s="1">
        <f t="shared" si="475"/>
        <v>0</v>
      </c>
      <c r="E2723" s="1">
        <f t="shared" si="476"/>
        <v>0</v>
      </c>
      <c r="F2723" s="1" t="str">
        <f t="shared" ca="1" si="477"/>
        <v/>
      </c>
      <c r="G2723" s="1">
        <f t="shared" ca="1" si="478"/>
        <v>0</v>
      </c>
      <c r="H2723" s="1">
        <f ca="1">IF(AND(G2722&gt;0,G2723&gt;G2722,NOT(ISERROR(MATCH(G2722,D:D,0)))),H2722+1,H2722)</f>
        <v>0</v>
      </c>
      <c r="I2723" s="1">
        <f t="shared" ca="1" si="479"/>
        <v>0</v>
      </c>
      <c r="J2723" s="7" t="str">
        <f t="shared" ca="1" si="480"/>
        <v/>
      </c>
      <c r="K2723" s="1" t="str">
        <f ca="1">IF(J2723="Linea_para_MAIL_creada_por_LuXML",IF(ISERROR(MATCH(INDIRECT(ADDRESS(ROW()-G2723,7)),D:D,0)),J2723,INDIRECT(ADDRESS(MATCH(INDIRECT(ADDRESS(ROW()-G2723,7)),D:D,0),1))),J2723)</f>
        <v/>
      </c>
      <c r="L2723" s="7">
        <f t="shared" ca="1" si="481"/>
        <v>0</v>
      </c>
      <c r="M2723" s="7" t="str">
        <f t="shared" ca="1" si="482"/>
        <v/>
      </c>
      <c r="N2723" s="7">
        <f t="shared" ca="1" si="483"/>
        <v>0</v>
      </c>
      <c r="O2723" s="9" t="str">
        <f ca="1">IF(N2723&gt;-1,INDIRECT(ADDRESS(ROW(),13)),IF(N2723&lt;N2722,CONCATENATE("&lt;page-count count=",CHAR(34),1+LARGE(N:N,1)-LARGE(N:N,2),CHAR(34),"/&gt;"),INDIRECT(ADDRESS(ROW()-1,13))))</f>
        <v/>
      </c>
      <c r="P2723" s="1">
        <f>IF(ROW()&lt;$S$4+2,IF('XML a procesar'!A2722="",P2722,IF(MID('XML a procesar'!A2722,1,1)="&lt;",P2722,P2722+1)),P2722)</f>
        <v>1</v>
      </c>
    </row>
    <row r="2724" spans="1:16" x14ac:dyDescent="0.25">
      <c r="A2724" s="1" t="str">
        <f>IF('XML a procesar'!A2723&gt;0,'XML a procesar'!A2723,"")</f>
        <v/>
      </c>
      <c r="B2724" s="7">
        <f t="shared" si="473"/>
        <v>0</v>
      </c>
      <c r="C2724" s="1">
        <f t="shared" si="474"/>
        <v>0</v>
      </c>
      <c r="D2724" s="1">
        <f t="shared" si="475"/>
        <v>0</v>
      </c>
      <c r="E2724" s="1">
        <f t="shared" si="476"/>
        <v>0</v>
      </c>
      <c r="F2724" s="1" t="str">
        <f t="shared" ca="1" si="477"/>
        <v/>
      </c>
      <c r="G2724" s="1">
        <f t="shared" ca="1" si="478"/>
        <v>0</v>
      </c>
      <c r="H2724" s="1">
        <f ca="1">IF(AND(G2723&gt;0,G2724&gt;G2723,NOT(ISERROR(MATCH(G2723,D:D,0)))),H2723+1,H2723)</f>
        <v>0</v>
      </c>
      <c r="I2724" s="1">
        <f t="shared" ca="1" si="479"/>
        <v>0</v>
      </c>
      <c r="J2724" s="7" t="str">
        <f t="shared" ca="1" si="480"/>
        <v/>
      </c>
      <c r="K2724" s="1" t="str">
        <f ca="1">IF(J2724="Linea_para_MAIL_creada_por_LuXML",IF(ISERROR(MATCH(INDIRECT(ADDRESS(ROW()-G2724,7)),D:D,0)),J2724,INDIRECT(ADDRESS(MATCH(INDIRECT(ADDRESS(ROW()-G2724,7)),D:D,0),1))),J2724)</f>
        <v/>
      </c>
      <c r="L2724" s="7">
        <f t="shared" ca="1" si="481"/>
        <v>0</v>
      </c>
      <c r="M2724" s="7" t="str">
        <f t="shared" ca="1" si="482"/>
        <v/>
      </c>
      <c r="N2724" s="7">
        <f t="shared" ca="1" si="483"/>
        <v>0</v>
      </c>
      <c r="O2724" s="9" t="str">
        <f ca="1">IF(N2724&gt;-1,INDIRECT(ADDRESS(ROW(),13)),IF(N2724&lt;N2723,CONCATENATE("&lt;page-count count=",CHAR(34),1+LARGE(N:N,1)-LARGE(N:N,2),CHAR(34),"/&gt;"),INDIRECT(ADDRESS(ROW()-1,13))))</f>
        <v/>
      </c>
      <c r="P2724" s="1">
        <f>IF(ROW()&lt;$S$4+2,IF('XML a procesar'!A2723="",P2723,IF(MID('XML a procesar'!A2723,1,1)="&lt;",P2723,P2723+1)),P2723)</f>
        <v>1</v>
      </c>
    </row>
    <row r="2725" spans="1:16" x14ac:dyDescent="0.25">
      <c r="A2725" s="1" t="str">
        <f>IF('XML a procesar'!A2724&gt;0,'XML a procesar'!A2724,"")</f>
        <v/>
      </c>
      <c r="B2725" s="7">
        <f t="shared" si="473"/>
        <v>0</v>
      </c>
      <c r="C2725" s="1">
        <f t="shared" si="474"/>
        <v>0</v>
      </c>
      <c r="D2725" s="1">
        <f t="shared" si="475"/>
        <v>0</v>
      </c>
      <c r="E2725" s="1">
        <f t="shared" si="476"/>
        <v>0</v>
      </c>
      <c r="F2725" s="1" t="str">
        <f t="shared" ca="1" si="477"/>
        <v/>
      </c>
      <c r="G2725" s="1">
        <f t="shared" ca="1" si="478"/>
        <v>0</v>
      </c>
      <c r="H2725" s="1">
        <f ca="1">IF(AND(G2724&gt;0,G2725&gt;G2724,NOT(ISERROR(MATCH(G2724,D:D,0)))),H2724+1,H2724)</f>
        <v>0</v>
      </c>
      <c r="I2725" s="1">
        <f t="shared" ca="1" si="479"/>
        <v>0</v>
      </c>
      <c r="J2725" s="7" t="str">
        <f t="shared" ca="1" si="480"/>
        <v/>
      </c>
      <c r="K2725" s="1" t="str">
        <f ca="1">IF(J2725="Linea_para_MAIL_creada_por_LuXML",IF(ISERROR(MATCH(INDIRECT(ADDRESS(ROW()-G2725,7)),D:D,0)),J2725,INDIRECT(ADDRESS(MATCH(INDIRECT(ADDRESS(ROW()-G2725,7)),D:D,0),1))),J2725)</f>
        <v/>
      </c>
      <c r="L2725" s="7">
        <f t="shared" ca="1" si="481"/>
        <v>0</v>
      </c>
      <c r="M2725" s="7" t="str">
        <f t="shared" ca="1" si="482"/>
        <v/>
      </c>
      <c r="N2725" s="7">
        <f t="shared" ca="1" si="483"/>
        <v>0</v>
      </c>
      <c r="O2725" s="9" t="str">
        <f ca="1">IF(N2725&gt;-1,INDIRECT(ADDRESS(ROW(),13)),IF(N2725&lt;N2724,CONCATENATE("&lt;page-count count=",CHAR(34),1+LARGE(N:N,1)-LARGE(N:N,2),CHAR(34),"/&gt;"),INDIRECT(ADDRESS(ROW()-1,13))))</f>
        <v/>
      </c>
      <c r="P2725" s="1">
        <f>IF(ROW()&lt;$S$4+2,IF('XML a procesar'!A2724="",P2724,IF(MID('XML a procesar'!A2724,1,1)="&lt;",P2724,P2724+1)),P2724)</f>
        <v>1</v>
      </c>
    </row>
    <row r="2726" spans="1:16" x14ac:dyDescent="0.25">
      <c r="A2726" s="1" t="str">
        <f>IF('XML a procesar'!A2725&gt;0,'XML a procesar'!A2725,"")</f>
        <v/>
      </c>
      <c r="B2726" s="7">
        <f t="shared" si="473"/>
        <v>0</v>
      </c>
      <c r="C2726" s="1">
        <f t="shared" si="474"/>
        <v>0</v>
      </c>
      <c r="D2726" s="1">
        <f t="shared" si="475"/>
        <v>0</v>
      </c>
      <c r="E2726" s="1">
        <f t="shared" si="476"/>
        <v>0</v>
      </c>
      <c r="F2726" s="1" t="str">
        <f t="shared" ca="1" si="477"/>
        <v/>
      </c>
      <c r="G2726" s="1">
        <f t="shared" ca="1" si="478"/>
        <v>0</v>
      </c>
      <c r="H2726" s="1">
        <f ca="1">IF(AND(G2725&gt;0,G2726&gt;G2725,NOT(ISERROR(MATCH(G2725,D:D,0)))),H2725+1,H2725)</f>
        <v>0</v>
      </c>
      <c r="I2726" s="1">
        <f t="shared" ca="1" si="479"/>
        <v>0</v>
      </c>
      <c r="J2726" s="7" t="str">
        <f t="shared" ca="1" si="480"/>
        <v/>
      </c>
      <c r="K2726" s="1" t="str">
        <f ca="1">IF(J2726="Linea_para_MAIL_creada_por_LuXML",IF(ISERROR(MATCH(INDIRECT(ADDRESS(ROW()-G2726,7)),D:D,0)),J2726,INDIRECT(ADDRESS(MATCH(INDIRECT(ADDRESS(ROW()-G2726,7)),D:D,0),1))),J2726)</f>
        <v/>
      </c>
      <c r="L2726" s="7">
        <f t="shared" ca="1" si="481"/>
        <v>0</v>
      </c>
      <c r="M2726" s="7" t="str">
        <f t="shared" ca="1" si="482"/>
        <v/>
      </c>
      <c r="N2726" s="7">
        <f t="shared" ca="1" si="483"/>
        <v>0</v>
      </c>
      <c r="O2726" s="9" t="str">
        <f ca="1">IF(N2726&gt;-1,INDIRECT(ADDRESS(ROW(),13)),IF(N2726&lt;N2725,CONCATENATE("&lt;page-count count=",CHAR(34),1+LARGE(N:N,1)-LARGE(N:N,2),CHAR(34),"/&gt;"),INDIRECT(ADDRESS(ROW()-1,13))))</f>
        <v/>
      </c>
      <c r="P2726" s="1">
        <f>IF(ROW()&lt;$S$4+2,IF('XML a procesar'!A2725="",P2725,IF(MID('XML a procesar'!A2725,1,1)="&lt;",P2725,P2725+1)),P2725)</f>
        <v>1</v>
      </c>
    </row>
    <row r="2727" spans="1:16" x14ac:dyDescent="0.25">
      <c r="A2727" s="1" t="str">
        <f>IF('XML a procesar'!A2726&gt;0,'XML a procesar'!A2726,"")</f>
        <v/>
      </c>
      <c r="B2727" s="7">
        <f t="shared" si="473"/>
        <v>0</v>
      </c>
      <c r="C2727" s="1">
        <f t="shared" si="474"/>
        <v>0</v>
      </c>
      <c r="D2727" s="1">
        <f t="shared" si="475"/>
        <v>0</v>
      </c>
      <c r="E2727" s="1">
        <f t="shared" si="476"/>
        <v>0</v>
      </c>
      <c r="F2727" s="1" t="str">
        <f t="shared" ca="1" si="477"/>
        <v/>
      </c>
      <c r="G2727" s="1">
        <f t="shared" ca="1" si="478"/>
        <v>0</v>
      </c>
      <c r="H2727" s="1">
        <f ca="1">IF(AND(G2726&gt;0,G2727&gt;G2726,NOT(ISERROR(MATCH(G2726,D:D,0)))),H2726+1,H2726)</f>
        <v>0</v>
      </c>
      <c r="I2727" s="1">
        <f t="shared" ca="1" si="479"/>
        <v>0</v>
      </c>
      <c r="J2727" s="7" t="str">
        <f t="shared" ca="1" si="480"/>
        <v/>
      </c>
      <c r="K2727" s="1" t="str">
        <f ca="1">IF(J2727="Linea_para_MAIL_creada_por_LuXML",IF(ISERROR(MATCH(INDIRECT(ADDRESS(ROW()-G2727,7)),D:D,0)),J2727,INDIRECT(ADDRESS(MATCH(INDIRECT(ADDRESS(ROW()-G2727,7)),D:D,0),1))),J2727)</f>
        <v/>
      </c>
      <c r="L2727" s="7">
        <f t="shared" ca="1" si="481"/>
        <v>0</v>
      </c>
      <c r="M2727" s="7" t="str">
        <f t="shared" ca="1" si="482"/>
        <v/>
      </c>
      <c r="N2727" s="7">
        <f t="shared" ca="1" si="483"/>
        <v>0</v>
      </c>
      <c r="O2727" s="9" t="str">
        <f ca="1">IF(N2727&gt;-1,INDIRECT(ADDRESS(ROW(),13)),IF(N2727&lt;N2726,CONCATENATE("&lt;page-count count=",CHAR(34),1+LARGE(N:N,1)-LARGE(N:N,2),CHAR(34),"/&gt;"),INDIRECT(ADDRESS(ROW()-1,13))))</f>
        <v/>
      </c>
      <c r="P2727" s="1">
        <f>IF(ROW()&lt;$S$4+2,IF('XML a procesar'!A2726="",P2726,IF(MID('XML a procesar'!A2726,1,1)="&lt;",P2726,P2726+1)),P2726)</f>
        <v>1</v>
      </c>
    </row>
    <row r="2728" spans="1:16" x14ac:dyDescent="0.25">
      <c r="A2728" s="1" t="str">
        <f>IF('XML a procesar'!A2727&gt;0,'XML a procesar'!A2727,"")</f>
        <v/>
      </c>
      <c r="B2728" s="7">
        <f t="shared" si="473"/>
        <v>0</v>
      </c>
      <c r="C2728" s="1">
        <f t="shared" si="474"/>
        <v>0</v>
      </c>
      <c r="D2728" s="1">
        <f t="shared" si="475"/>
        <v>0</v>
      </c>
      <c r="E2728" s="1">
        <f t="shared" si="476"/>
        <v>0</v>
      </c>
      <c r="F2728" s="1" t="str">
        <f t="shared" ca="1" si="477"/>
        <v/>
      </c>
      <c r="G2728" s="1">
        <f t="shared" ca="1" si="478"/>
        <v>0</v>
      </c>
      <c r="H2728" s="1">
        <f ca="1">IF(AND(G2727&gt;0,G2728&gt;G2727,NOT(ISERROR(MATCH(G2727,D:D,0)))),H2727+1,H2727)</f>
        <v>0</v>
      </c>
      <c r="I2728" s="1">
        <f t="shared" ca="1" si="479"/>
        <v>0</v>
      </c>
      <c r="J2728" s="7" t="str">
        <f t="shared" ca="1" si="480"/>
        <v/>
      </c>
      <c r="K2728" s="1" t="str">
        <f ca="1">IF(J2728="Linea_para_MAIL_creada_por_LuXML",IF(ISERROR(MATCH(INDIRECT(ADDRESS(ROW()-G2728,7)),D:D,0)),J2728,INDIRECT(ADDRESS(MATCH(INDIRECT(ADDRESS(ROW()-G2728,7)),D:D,0),1))),J2728)</f>
        <v/>
      </c>
      <c r="L2728" s="7">
        <f t="shared" ca="1" si="481"/>
        <v>0</v>
      </c>
      <c r="M2728" s="7" t="str">
        <f t="shared" ca="1" si="482"/>
        <v/>
      </c>
      <c r="N2728" s="7">
        <f t="shared" ca="1" si="483"/>
        <v>0</v>
      </c>
      <c r="O2728" s="9" t="str">
        <f ca="1">IF(N2728&gt;-1,INDIRECT(ADDRESS(ROW(),13)),IF(N2728&lt;N2727,CONCATENATE("&lt;page-count count=",CHAR(34),1+LARGE(N:N,1)-LARGE(N:N,2),CHAR(34),"/&gt;"),INDIRECT(ADDRESS(ROW()-1,13))))</f>
        <v/>
      </c>
      <c r="P2728" s="1">
        <f>IF(ROW()&lt;$S$4+2,IF('XML a procesar'!A2727="",P2727,IF(MID('XML a procesar'!A2727,1,1)="&lt;",P2727,P2727+1)),P2727)</f>
        <v>1</v>
      </c>
    </row>
    <row r="2729" spans="1:16" x14ac:dyDescent="0.25">
      <c r="A2729" s="1" t="str">
        <f>IF('XML a procesar'!A2728&gt;0,'XML a procesar'!A2728,"")</f>
        <v/>
      </c>
      <c r="B2729" s="7">
        <f t="shared" si="473"/>
        <v>0</v>
      </c>
      <c r="C2729" s="1">
        <f t="shared" si="474"/>
        <v>0</v>
      </c>
      <c r="D2729" s="1">
        <f t="shared" si="475"/>
        <v>0</v>
      </c>
      <c r="E2729" s="1">
        <f t="shared" si="476"/>
        <v>0</v>
      </c>
      <c r="F2729" s="1" t="str">
        <f t="shared" ca="1" si="477"/>
        <v/>
      </c>
      <c r="G2729" s="1">
        <f t="shared" ca="1" si="478"/>
        <v>0</v>
      </c>
      <c r="H2729" s="1">
        <f ca="1">IF(AND(G2728&gt;0,G2729&gt;G2728,NOT(ISERROR(MATCH(G2728,D:D,0)))),H2728+1,H2728)</f>
        <v>0</v>
      </c>
      <c r="I2729" s="1">
        <f t="shared" ca="1" si="479"/>
        <v>0</v>
      </c>
      <c r="J2729" s="7" t="str">
        <f t="shared" ca="1" si="480"/>
        <v/>
      </c>
      <c r="K2729" s="1" t="str">
        <f ca="1">IF(J2729="Linea_para_MAIL_creada_por_LuXML",IF(ISERROR(MATCH(INDIRECT(ADDRESS(ROW()-G2729,7)),D:D,0)),J2729,INDIRECT(ADDRESS(MATCH(INDIRECT(ADDRESS(ROW()-G2729,7)),D:D,0),1))),J2729)</f>
        <v/>
      </c>
      <c r="L2729" s="7">
        <f t="shared" ca="1" si="481"/>
        <v>0</v>
      </c>
      <c r="M2729" s="7" t="str">
        <f t="shared" ca="1" si="482"/>
        <v/>
      </c>
      <c r="N2729" s="7">
        <f t="shared" ca="1" si="483"/>
        <v>0</v>
      </c>
      <c r="O2729" s="9" t="str">
        <f ca="1">IF(N2729&gt;-1,INDIRECT(ADDRESS(ROW(),13)),IF(N2729&lt;N2728,CONCATENATE("&lt;page-count count=",CHAR(34),1+LARGE(N:N,1)-LARGE(N:N,2),CHAR(34),"/&gt;"),INDIRECT(ADDRESS(ROW()-1,13))))</f>
        <v/>
      </c>
      <c r="P2729" s="1">
        <f>IF(ROW()&lt;$S$4+2,IF('XML a procesar'!A2728="",P2728,IF(MID('XML a procesar'!A2728,1,1)="&lt;",P2728,P2728+1)),P2728)</f>
        <v>1</v>
      </c>
    </row>
    <row r="2730" spans="1:16" x14ac:dyDescent="0.25">
      <c r="A2730" s="1" t="str">
        <f>IF('XML a procesar'!A2729&gt;0,'XML a procesar'!A2729,"")</f>
        <v/>
      </c>
      <c r="B2730" s="7">
        <f t="shared" si="473"/>
        <v>0</v>
      </c>
      <c r="C2730" s="1">
        <f t="shared" si="474"/>
        <v>0</v>
      </c>
      <c r="D2730" s="1">
        <f t="shared" si="475"/>
        <v>0</v>
      </c>
      <c r="E2730" s="1">
        <f t="shared" si="476"/>
        <v>0</v>
      </c>
      <c r="F2730" s="1" t="str">
        <f t="shared" ca="1" si="477"/>
        <v/>
      </c>
      <c r="G2730" s="1">
        <f t="shared" ca="1" si="478"/>
        <v>0</v>
      </c>
      <c r="H2730" s="1">
        <f ca="1">IF(AND(G2729&gt;0,G2730&gt;G2729,NOT(ISERROR(MATCH(G2729,D:D,0)))),H2729+1,H2729)</f>
        <v>0</v>
      </c>
      <c r="I2730" s="1">
        <f t="shared" ca="1" si="479"/>
        <v>0</v>
      </c>
      <c r="J2730" s="7" t="str">
        <f t="shared" ca="1" si="480"/>
        <v/>
      </c>
      <c r="K2730" s="1" t="str">
        <f ca="1">IF(J2730="Linea_para_MAIL_creada_por_LuXML",IF(ISERROR(MATCH(INDIRECT(ADDRESS(ROW()-G2730,7)),D:D,0)),J2730,INDIRECT(ADDRESS(MATCH(INDIRECT(ADDRESS(ROW()-G2730,7)),D:D,0),1))),J2730)</f>
        <v/>
      </c>
      <c r="L2730" s="7">
        <f t="shared" ca="1" si="481"/>
        <v>0</v>
      </c>
      <c r="M2730" s="7" t="str">
        <f t="shared" ca="1" si="482"/>
        <v/>
      </c>
      <c r="N2730" s="7">
        <f t="shared" ca="1" si="483"/>
        <v>0</v>
      </c>
      <c r="O2730" s="9" t="str">
        <f ca="1">IF(N2730&gt;-1,INDIRECT(ADDRESS(ROW(),13)),IF(N2730&lt;N2729,CONCATENATE("&lt;page-count count=",CHAR(34),1+LARGE(N:N,1)-LARGE(N:N,2),CHAR(34),"/&gt;"),INDIRECT(ADDRESS(ROW()-1,13))))</f>
        <v/>
      </c>
      <c r="P2730" s="1">
        <f>IF(ROW()&lt;$S$4+2,IF('XML a procesar'!A2729="",P2729,IF(MID('XML a procesar'!A2729,1,1)="&lt;",P2729,P2729+1)),P2729)</f>
        <v>1</v>
      </c>
    </row>
    <row r="2731" spans="1:16" x14ac:dyDescent="0.25">
      <c r="A2731" s="1" t="str">
        <f>IF('XML a procesar'!A2730&gt;0,'XML a procesar'!A2730,"")</f>
        <v/>
      </c>
      <c r="B2731" s="7">
        <f t="shared" si="473"/>
        <v>0</v>
      </c>
      <c r="C2731" s="1">
        <f t="shared" si="474"/>
        <v>0</v>
      </c>
      <c r="D2731" s="1">
        <f t="shared" si="475"/>
        <v>0</v>
      </c>
      <c r="E2731" s="1">
        <f t="shared" si="476"/>
        <v>0</v>
      </c>
      <c r="F2731" s="1" t="str">
        <f t="shared" ca="1" si="477"/>
        <v/>
      </c>
      <c r="G2731" s="1">
        <f t="shared" ca="1" si="478"/>
        <v>0</v>
      </c>
      <c r="H2731" s="1">
        <f ca="1">IF(AND(G2730&gt;0,G2731&gt;G2730,NOT(ISERROR(MATCH(G2730,D:D,0)))),H2730+1,H2730)</f>
        <v>0</v>
      </c>
      <c r="I2731" s="1">
        <f t="shared" ca="1" si="479"/>
        <v>0</v>
      </c>
      <c r="J2731" s="7" t="str">
        <f t="shared" ca="1" si="480"/>
        <v/>
      </c>
      <c r="K2731" s="1" t="str">
        <f ca="1">IF(J2731="Linea_para_MAIL_creada_por_LuXML",IF(ISERROR(MATCH(INDIRECT(ADDRESS(ROW()-G2731,7)),D:D,0)),J2731,INDIRECT(ADDRESS(MATCH(INDIRECT(ADDRESS(ROW()-G2731,7)),D:D,0),1))),J2731)</f>
        <v/>
      </c>
      <c r="L2731" s="7">
        <f t="shared" ca="1" si="481"/>
        <v>0</v>
      </c>
      <c r="M2731" s="7" t="str">
        <f t="shared" ca="1" si="482"/>
        <v/>
      </c>
      <c r="N2731" s="7">
        <f t="shared" ca="1" si="483"/>
        <v>0</v>
      </c>
      <c r="O2731" s="9" t="str">
        <f ca="1">IF(N2731&gt;-1,INDIRECT(ADDRESS(ROW(),13)),IF(N2731&lt;N2730,CONCATENATE("&lt;page-count count=",CHAR(34),1+LARGE(N:N,1)-LARGE(N:N,2),CHAR(34),"/&gt;"),INDIRECT(ADDRESS(ROW()-1,13))))</f>
        <v/>
      </c>
      <c r="P2731" s="1">
        <f>IF(ROW()&lt;$S$4+2,IF('XML a procesar'!A2730="",P2730,IF(MID('XML a procesar'!A2730,1,1)="&lt;",P2730,P2730+1)),P2730)</f>
        <v>1</v>
      </c>
    </row>
    <row r="2732" spans="1:16" x14ac:dyDescent="0.25">
      <c r="A2732" s="1" t="str">
        <f>IF('XML a procesar'!A2731&gt;0,'XML a procesar'!A2731,"")</f>
        <v/>
      </c>
      <c r="B2732" s="7">
        <f t="shared" si="473"/>
        <v>0</v>
      </c>
      <c r="C2732" s="1">
        <f t="shared" si="474"/>
        <v>0</v>
      </c>
      <c r="D2732" s="1">
        <f t="shared" si="475"/>
        <v>0</v>
      </c>
      <c r="E2732" s="1">
        <f t="shared" si="476"/>
        <v>0</v>
      </c>
      <c r="F2732" s="1" t="str">
        <f t="shared" ca="1" si="477"/>
        <v/>
      </c>
      <c r="G2732" s="1">
        <f t="shared" ca="1" si="478"/>
        <v>0</v>
      </c>
      <c r="H2732" s="1">
        <f ca="1">IF(AND(G2731&gt;0,G2732&gt;G2731,NOT(ISERROR(MATCH(G2731,D:D,0)))),H2731+1,H2731)</f>
        <v>0</v>
      </c>
      <c r="I2732" s="1">
        <f t="shared" ca="1" si="479"/>
        <v>0</v>
      </c>
      <c r="J2732" s="7" t="str">
        <f t="shared" ca="1" si="480"/>
        <v/>
      </c>
      <c r="K2732" s="1" t="str">
        <f ca="1">IF(J2732="Linea_para_MAIL_creada_por_LuXML",IF(ISERROR(MATCH(INDIRECT(ADDRESS(ROW()-G2732,7)),D:D,0)),J2732,INDIRECT(ADDRESS(MATCH(INDIRECT(ADDRESS(ROW()-G2732,7)),D:D,0),1))),J2732)</f>
        <v/>
      </c>
      <c r="L2732" s="7">
        <f t="shared" ca="1" si="481"/>
        <v>0</v>
      </c>
      <c r="M2732" s="7" t="str">
        <f t="shared" ca="1" si="482"/>
        <v/>
      </c>
      <c r="N2732" s="7">
        <f t="shared" ca="1" si="483"/>
        <v>0</v>
      </c>
      <c r="O2732" s="9" t="str">
        <f ca="1">IF(N2732&gt;-1,INDIRECT(ADDRESS(ROW(),13)),IF(N2732&lt;N2731,CONCATENATE("&lt;page-count count=",CHAR(34),1+LARGE(N:N,1)-LARGE(N:N,2),CHAR(34),"/&gt;"),INDIRECT(ADDRESS(ROW()-1,13))))</f>
        <v/>
      </c>
      <c r="P2732" s="1">
        <f>IF(ROW()&lt;$S$4+2,IF('XML a procesar'!A2731="",P2731,IF(MID('XML a procesar'!A2731,1,1)="&lt;",P2731,P2731+1)),P2731)</f>
        <v>1</v>
      </c>
    </row>
    <row r="2733" spans="1:16" x14ac:dyDescent="0.25">
      <c r="A2733" s="1" t="str">
        <f>IF('XML a procesar'!A2732&gt;0,'XML a procesar'!A2732,"")</f>
        <v/>
      </c>
      <c r="B2733" s="7">
        <f t="shared" si="473"/>
        <v>0</v>
      </c>
      <c r="C2733" s="1">
        <f t="shared" si="474"/>
        <v>0</v>
      </c>
      <c r="D2733" s="1">
        <f t="shared" si="475"/>
        <v>0</v>
      </c>
      <c r="E2733" s="1">
        <f t="shared" si="476"/>
        <v>0</v>
      </c>
      <c r="F2733" s="1" t="str">
        <f t="shared" ca="1" si="477"/>
        <v/>
      </c>
      <c r="G2733" s="1">
        <f t="shared" ca="1" si="478"/>
        <v>0</v>
      </c>
      <c r="H2733" s="1">
        <f ca="1">IF(AND(G2732&gt;0,G2733&gt;G2732,NOT(ISERROR(MATCH(G2732,D:D,0)))),H2732+1,H2732)</f>
        <v>0</v>
      </c>
      <c r="I2733" s="1">
        <f t="shared" ca="1" si="479"/>
        <v>0</v>
      </c>
      <c r="J2733" s="7" t="str">
        <f t="shared" ca="1" si="480"/>
        <v/>
      </c>
      <c r="K2733" s="1" t="str">
        <f ca="1">IF(J2733="Linea_para_MAIL_creada_por_LuXML",IF(ISERROR(MATCH(INDIRECT(ADDRESS(ROW()-G2733,7)),D:D,0)),J2733,INDIRECT(ADDRESS(MATCH(INDIRECT(ADDRESS(ROW()-G2733,7)),D:D,0),1))),J2733)</f>
        <v/>
      </c>
      <c r="L2733" s="7">
        <f t="shared" ca="1" si="481"/>
        <v>0</v>
      </c>
      <c r="M2733" s="7" t="str">
        <f t="shared" ca="1" si="482"/>
        <v/>
      </c>
      <c r="N2733" s="7">
        <f t="shared" ca="1" si="483"/>
        <v>0</v>
      </c>
      <c r="O2733" s="9" t="str">
        <f ca="1">IF(N2733&gt;-1,INDIRECT(ADDRESS(ROW(),13)),IF(N2733&lt;N2732,CONCATENATE("&lt;page-count count=",CHAR(34),1+LARGE(N:N,1)-LARGE(N:N,2),CHAR(34),"/&gt;"),INDIRECT(ADDRESS(ROW()-1,13))))</f>
        <v/>
      </c>
      <c r="P2733" s="1">
        <f>IF(ROW()&lt;$S$4+2,IF('XML a procesar'!A2732="",P2732,IF(MID('XML a procesar'!A2732,1,1)="&lt;",P2732,P2732+1)),P2732)</f>
        <v>1</v>
      </c>
    </row>
    <row r="2734" spans="1:16" x14ac:dyDescent="0.25">
      <c r="A2734" s="1" t="str">
        <f>IF('XML a procesar'!A2733&gt;0,'XML a procesar'!A2733,"")</f>
        <v/>
      </c>
      <c r="B2734" s="7">
        <f t="shared" si="473"/>
        <v>0</v>
      </c>
      <c r="C2734" s="1">
        <f t="shared" si="474"/>
        <v>0</v>
      </c>
      <c r="D2734" s="1">
        <f t="shared" si="475"/>
        <v>0</v>
      </c>
      <c r="E2734" s="1">
        <f t="shared" si="476"/>
        <v>0</v>
      </c>
      <c r="F2734" s="1" t="str">
        <f t="shared" ca="1" si="477"/>
        <v/>
      </c>
      <c r="G2734" s="1">
        <f t="shared" ca="1" si="478"/>
        <v>0</v>
      </c>
      <c r="H2734" s="1">
        <f ca="1">IF(AND(G2733&gt;0,G2734&gt;G2733,NOT(ISERROR(MATCH(G2733,D:D,0)))),H2733+1,H2733)</f>
        <v>0</v>
      </c>
      <c r="I2734" s="1">
        <f t="shared" ca="1" si="479"/>
        <v>0</v>
      </c>
      <c r="J2734" s="7" t="str">
        <f t="shared" ca="1" si="480"/>
        <v/>
      </c>
      <c r="K2734" s="1" t="str">
        <f ca="1">IF(J2734="Linea_para_MAIL_creada_por_LuXML",IF(ISERROR(MATCH(INDIRECT(ADDRESS(ROW()-G2734,7)),D:D,0)),J2734,INDIRECT(ADDRESS(MATCH(INDIRECT(ADDRESS(ROW()-G2734,7)),D:D,0),1))),J2734)</f>
        <v/>
      </c>
      <c r="L2734" s="7">
        <f t="shared" ca="1" si="481"/>
        <v>0</v>
      </c>
      <c r="M2734" s="7" t="str">
        <f t="shared" ca="1" si="482"/>
        <v/>
      </c>
      <c r="N2734" s="7">
        <f t="shared" ca="1" si="483"/>
        <v>0</v>
      </c>
      <c r="O2734" s="9" t="str">
        <f ca="1">IF(N2734&gt;-1,INDIRECT(ADDRESS(ROW(),13)),IF(N2734&lt;N2733,CONCATENATE("&lt;page-count count=",CHAR(34),1+LARGE(N:N,1)-LARGE(N:N,2),CHAR(34),"/&gt;"),INDIRECT(ADDRESS(ROW()-1,13))))</f>
        <v/>
      </c>
      <c r="P2734" s="1">
        <f>IF(ROW()&lt;$S$4+2,IF('XML a procesar'!A2733="",P2733,IF(MID('XML a procesar'!A2733,1,1)="&lt;",P2733,P2733+1)),P2733)</f>
        <v>1</v>
      </c>
    </row>
    <row r="2735" spans="1:16" x14ac:dyDescent="0.25">
      <c r="A2735" s="1" t="str">
        <f>IF('XML a procesar'!A2734&gt;0,'XML a procesar'!A2734,"")</f>
        <v/>
      </c>
      <c r="B2735" s="7">
        <f t="shared" si="473"/>
        <v>0</v>
      </c>
      <c r="C2735" s="1">
        <f t="shared" si="474"/>
        <v>0</v>
      </c>
      <c r="D2735" s="1">
        <f t="shared" si="475"/>
        <v>0</v>
      </c>
      <c r="E2735" s="1">
        <f t="shared" si="476"/>
        <v>0</v>
      </c>
      <c r="F2735" s="1" t="str">
        <f t="shared" ca="1" si="477"/>
        <v/>
      </c>
      <c r="G2735" s="1">
        <f t="shared" ca="1" si="478"/>
        <v>0</v>
      </c>
      <c r="H2735" s="1">
        <f ca="1">IF(AND(G2734&gt;0,G2735&gt;G2734,NOT(ISERROR(MATCH(G2734,D:D,0)))),H2734+1,H2734)</f>
        <v>0</v>
      </c>
      <c r="I2735" s="1">
        <f t="shared" ca="1" si="479"/>
        <v>0</v>
      </c>
      <c r="J2735" s="7" t="str">
        <f t="shared" ca="1" si="480"/>
        <v/>
      </c>
      <c r="K2735" s="1" t="str">
        <f ca="1">IF(J2735="Linea_para_MAIL_creada_por_LuXML",IF(ISERROR(MATCH(INDIRECT(ADDRESS(ROW()-G2735,7)),D:D,0)),J2735,INDIRECT(ADDRESS(MATCH(INDIRECT(ADDRESS(ROW()-G2735,7)),D:D,0),1))),J2735)</f>
        <v/>
      </c>
      <c r="L2735" s="7">
        <f t="shared" ca="1" si="481"/>
        <v>0</v>
      </c>
      <c r="M2735" s="7" t="str">
        <f t="shared" ca="1" si="482"/>
        <v/>
      </c>
      <c r="N2735" s="7">
        <f t="shared" ca="1" si="483"/>
        <v>0</v>
      </c>
      <c r="O2735" s="9" t="str">
        <f ca="1">IF(N2735&gt;-1,INDIRECT(ADDRESS(ROW(),13)),IF(N2735&lt;N2734,CONCATENATE("&lt;page-count count=",CHAR(34),1+LARGE(N:N,1)-LARGE(N:N,2),CHAR(34),"/&gt;"),INDIRECT(ADDRESS(ROW()-1,13))))</f>
        <v/>
      </c>
      <c r="P2735" s="1">
        <f>IF(ROW()&lt;$S$4+2,IF('XML a procesar'!A2734="",P2734,IF(MID('XML a procesar'!A2734,1,1)="&lt;",P2734,P2734+1)),P2734)</f>
        <v>1</v>
      </c>
    </row>
    <row r="2736" spans="1:16" x14ac:dyDescent="0.25">
      <c r="A2736" s="1" t="str">
        <f>IF('XML a procesar'!A2735&gt;0,'XML a procesar'!A2735,"")</f>
        <v/>
      </c>
      <c r="B2736" s="7">
        <f t="shared" si="473"/>
        <v>0</v>
      </c>
      <c r="C2736" s="1">
        <f t="shared" si="474"/>
        <v>0</v>
      </c>
      <c r="D2736" s="1">
        <f t="shared" si="475"/>
        <v>0</v>
      </c>
      <c r="E2736" s="1">
        <f t="shared" si="476"/>
        <v>0</v>
      </c>
      <c r="F2736" s="1" t="str">
        <f t="shared" ca="1" si="477"/>
        <v/>
      </c>
      <c r="G2736" s="1">
        <f t="shared" ca="1" si="478"/>
        <v>0</v>
      </c>
      <c r="H2736" s="1">
        <f ca="1">IF(AND(G2735&gt;0,G2736&gt;G2735,NOT(ISERROR(MATCH(G2735,D:D,0)))),H2735+1,H2735)</f>
        <v>0</v>
      </c>
      <c r="I2736" s="1">
        <f t="shared" ca="1" si="479"/>
        <v>0</v>
      </c>
      <c r="J2736" s="7" t="str">
        <f t="shared" ca="1" si="480"/>
        <v/>
      </c>
      <c r="K2736" s="1" t="str">
        <f ca="1">IF(J2736="Linea_para_MAIL_creada_por_LuXML",IF(ISERROR(MATCH(INDIRECT(ADDRESS(ROW()-G2736,7)),D:D,0)),J2736,INDIRECT(ADDRESS(MATCH(INDIRECT(ADDRESS(ROW()-G2736,7)),D:D,0),1))),J2736)</f>
        <v/>
      </c>
      <c r="L2736" s="7">
        <f t="shared" ca="1" si="481"/>
        <v>0</v>
      </c>
      <c r="M2736" s="7" t="str">
        <f t="shared" ca="1" si="482"/>
        <v/>
      </c>
      <c r="N2736" s="7">
        <f t="shared" ca="1" si="483"/>
        <v>0</v>
      </c>
      <c r="O2736" s="9" t="str">
        <f ca="1">IF(N2736&gt;-1,INDIRECT(ADDRESS(ROW(),13)),IF(N2736&lt;N2735,CONCATENATE("&lt;page-count count=",CHAR(34),1+LARGE(N:N,1)-LARGE(N:N,2),CHAR(34),"/&gt;"),INDIRECT(ADDRESS(ROW()-1,13))))</f>
        <v/>
      </c>
      <c r="P2736" s="1">
        <f>IF(ROW()&lt;$S$4+2,IF('XML a procesar'!A2735="",P2735,IF(MID('XML a procesar'!A2735,1,1)="&lt;",P2735,P2735+1)),P2735)</f>
        <v>1</v>
      </c>
    </row>
    <row r="2737" spans="1:16" x14ac:dyDescent="0.25">
      <c r="A2737" s="1" t="str">
        <f>IF('XML a procesar'!A2736&gt;0,'XML a procesar'!A2736,"")</f>
        <v/>
      </c>
      <c r="B2737" s="7">
        <f t="shared" si="473"/>
        <v>0</v>
      </c>
      <c r="C2737" s="1">
        <f t="shared" si="474"/>
        <v>0</v>
      </c>
      <c r="D2737" s="1">
        <f t="shared" si="475"/>
        <v>0</v>
      </c>
      <c r="E2737" s="1">
        <f t="shared" si="476"/>
        <v>0</v>
      </c>
      <c r="F2737" s="1" t="str">
        <f t="shared" ca="1" si="477"/>
        <v/>
      </c>
      <c r="G2737" s="1">
        <f t="shared" ca="1" si="478"/>
        <v>0</v>
      </c>
      <c r="H2737" s="1">
        <f ca="1">IF(AND(G2736&gt;0,G2737&gt;G2736,NOT(ISERROR(MATCH(G2736,D:D,0)))),H2736+1,H2736)</f>
        <v>0</v>
      </c>
      <c r="I2737" s="1">
        <f t="shared" ca="1" si="479"/>
        <v>0</v>
      </c>
      <c r="J2737" s="7" t="str">
        <f t="shared" ca="1" si="480"/>
        <v/>
      </c>
      <c r="K2737" s="1" t="str">
        <f ca="1">IF(J2737="Linea_para_MAIL_creada_por_LuXML",IF(ISERROR(MATCH(INDIRECT(ADDRESS(ROW()-G2737,7)),D:D,0)),J2737,INDIRECT(ADDRESS(MATCH(INDIRECT(ADDRESS(ROW()-G2737,7)),D:D,0),1))),J2737)</f>
        <v/>
      </c>
      <c r="L2737" s="7">
        <f t="shared" ca="1" si="481"/>
        <v>0</v>
      </c>
      <c r="M2737" s="7" t="str">
        <f t="shared" ca="1" si="482"/>
        <v/>
      </c>
      <c r="N2737" s="7">
        <f t="shared" ca="1" si="483"/>
        <v>0</v>
      </c>
      <c r="O2737" s="9" t="str">
        <f ca="1">IF(N2737&gt;-1,INDIRECT(ADDRESS(ROW(),13)),IF(N2737&lt;N2736,CONCATENATE("&lt;page-count count=",CHAR(34),1+LARGE(N:N,1)-LARGE(N:N,2),CHAR(34),"/&gt;"),INDIRECT(ADDRESS(ROW()-1,13))))</f>
        <v/>
      </c>
      <c r="P2737" s="1">
        <f>IF(ROW()&lt;$S$4+2,IF('XML a procesar'!A2736="",P2736,IF(MID('XML a procesar'!A2736,1,1)="&lt;",P2736,P2736+1)),P2736)</f>
        <v>1</v>
      </c>
    </row>
    <row r="2738" spans="1:16" x14ac:dyDescent="0.25">
      <c r="A2738" s="1" t="str">
        <f>IF('XML a procesar'!A2737&gt;0,'XML a procesar'!A2737,"")</f>
        <v/>
      </c>
      <c r="B2738" s="7">
        <f t="shared" si="473"/>
        <v>0</v>
      </c>
      <c r="C2738" s="1">
        <f t="shared" si="474"/>
        <v>0</v>
      </c>
      <c r="D2738" s="1">
        <f t="shared" si="475"/>
        <v>0</v>
      </c>
      <c r="E2738" s="1">
        <f t="shared" si="476"/>
        <v>0</v>
      </c>
      <c r="F2738" s="1" t="str">
        <f t="shared" ca="1" si="477"/>
        <v/>
      </c>
      <c r="G2738" s="1">
        <f t="shared" ca="1" si="478"/>
        <v>0</v>
      </c>
      <c r="H2738" s="1">
        <f ca="1">IF(AND(G2737&gt;0,G2738&gt;G2737,NOT(ISERROR(MATCH(G2737,D:D,0)))),H2737+1,H2737)</f>
        <v>0</v>
      </c>
      <c r="I2738" s="1">
        <f t="shared" ca="1" si="479"/>
        <v>0</v>
      </c>
      <c r="J2738" s="7" t="str">
        <f t="shared" ca="1" si="480"/>
        <v/>
      </c>
      <c r="K2738" s="1" t="str">
        <f ca="1">IF(J2738="Linea_para_MAIL_creada_por_LuXML",IF(ISERROR(MATCH(INDIRECT(ADDRESS(ROW()-G2738,7)),D:D,0)),J2738,INDIRECT(ADDRESS(MATCH(INDIRECT(ADDRESS(ROW()-G2738,7)),D:D,0),1))),J2738)</f>
        <v/>
      </c>
      <c r="L2738" s="7">
        <f t="shared" ca="1" si="481"/>
        <v>0</v>
      </c>
      <c r="M2738" s="7" t="str">
        <f t="shared" ca="1" si="482"/>
        <v/>
      </c>
      <c r="N2738" s="7">
        <f t="shared" ca="1" si="483"/>
        <v>0</v>
      </c>
      <c r="O2738" s="9" t="str">
        <f ca="1">IF(N2738&gt;-1,INDIRECT(ADDRESS(ROW(),13)),IF(N2738&lt;N2737,CONCATENATE("&lt;page-count count=",CHAR(34),1+LARGE(N:N,1)-LARGE(N:N,2),CHAR(34),"/&gt;"),INDIRECT(ADDRESS(ROW()-1,13))))</f>
        <v/>
      </c>
      <c r="P2738" s="1">
        <f>IF(ROW()&lt;$S$4+2,IF('XML a procesar'!A2737="",P2737,IF(MID('XML a procesar'!A2737,1,1)="&lt;",P2737,P2737+1)),P2737)</f>
        <v>1</v>
      </c>
    </row>
    <row r="2739" spans="1:16" x14ac:dyDescent="0.25">
      <c r="A2739" s="1" t="str">
        <f>IF('XML a procesar'!A2738&gt;0,'XML a procesar'!A2738,"")</f>
        <v/>
      </c>
      <c r="B2739" s="7">
        <f t="shared" si="473"/>
        <v>0</v>
      </c>
      <c r="C2739" s="1">
        <f t="shared" si="474"/>
        <v>0</v>
      </c>
      <c r="D2739" s="1">
        <f t="shared" si="475"/>
        <v>0</v>
      </c>
      <c r="E2739" s="1">
        <f t="shared" si="476"/>
        <v>0</v>
      </c>
      <c r="F2739" s="1" t="str">
        <f t="shared" ca="1" si="477"/>
        <v/>
      </c>
      <c r="G2739" s="1">
        <f t="shared" ca="1" si="478"/>
        <v>0</v>
      </c>
      <c r="H2739" s="1">
        <f ca="1">IF(AND(G2738&gt;0,G2739&gt;G2738,NOT(ISERROR(MATCH(G2738,D:D,0)))),H2738+1,H2738)</f>
        <v>0</v>
      </c>
      <c r="I2739" s="1">
        <f t="shared" ca="1" si="479"/>
        <v>0</v>
      </c>
      <c r="J2739" s="7" t="str">
        <f t="shared" ca="1" si="480"/>
        <v/>
      </c>
      <c r="K2739" s="1" t="str">
        <f ca="1">IF(J2739="Linea_para_MAIL_creada_por_LuXML",IF(ISERROR(MATCH(INDIRECT(ADDRESS(ROW()-G2739,7)),D:D,0)),J2739,INDIRECT(ADDRESS(MATCH(INDIRECT(ADDRESS(ROW()-G2739,7)),D:D,0),1))),J2739)</f>
        <v/>
      </c>
      <c r="L2739" s="7">
        <f t="shared" ca="1" si="481"/>
        <v>0</v>
      </c>
      <c r="M2739" s="7" t="str">
        <f t="shared" ca="1" si="482"/>
        <v/>
      </c>
      <c r="N2739" s="7">
        <f t="shared" ca="1" si="483"/>
        <v>0</v>
      </c>
      <c r="O2739" s="9" t="str">
        <f ca="1">IF(N2739&gt;-1,INDIRECT(ADDRESS(ROW(),13)),IF(N2739&lt;N2738,CONCATENATE("&lt;page-count count=",CHAR(34),1+LARGE(N:N,1)-LARGE(N:N,2),CHAR(34),"/&gt;"),INDIRECT(ADDRESS(ROW()-1,13))))</f>
        <v/>
      </c>
      <c r="P2739" s="1">
        <f>IF(ROW()&lt;$S$4+2,IF('XML a procesar'!A2738="",P2738,IF(MID('XML a procesar'!A2738,1,1)="&lt;",P2738,P2738+1)),P2738)</f>
        <v>1</v>
      </c>
    </row>
    <row r="2740" spans="1:16" x14ac:dyDescent="0.25">
      <c r="A2740" s="1" t="str">
        <f>IF('XML a procesar'!A2739&gt;0,'XML a procesar'!A2739,"")</f>
        <v/>
      </c>
      <c r="B2740" s="7">
        <f t="shared" si="473"/>
        <v>0</v>
      </c>
      <c r="C2740" s="1">
        <f t="shared" si="474"/>
        <v>0</v>
      </c>
      <c r="D2740" s="1">
        <f t="shared" si="475"/>
        <v>0</v>
      </c>
      <c r="E2740" s="1">
        <f t="shared" si="476"/>
        <v>0</v>
      </c>
      <c r="F2740" s="1" t="str">
        <f t="shared" ca="1" si="477"/>
        <v/>
      </c>
      <c r="G2740" s="1">
        <f t="shared" ca="1" si="478"/>
        <v>0</v>
      </c>
      <c r="H2740" s="1">
        <f ca="1">IF(AND(G2739&gt;0,G2740&gt;G2739,NOT(ISERROR(MATCH(G2739,D:D,0)))),H2739+1,H2739)</f>
        <v>0</v>
      </c>
      <c r="I2740" s="1">
        <f t="shared" ca="1" si="479"/>
        <v>0</v>
      </c>
      <c r="J2740" s="7" t="str">
        <f t="shared" ca="1" si="480"/>
        <v/>
      </c>
      <c r="K2740" s="1" t="str">
        <f ca="1">IF(J2740="Linea_para_MAIL_creada_por_LuXML",IF(ISERROR(MATCH(INDIRECT(ADDRESS(ROW()-G2740,7)),D:D,0)),J2740,INDIRECT(ADDRESS(MATCH(INDIRECT(ADDRESS(ROW()-G2740,7)),D:D,0),1))),J2740)</f>
        <v/>
      </c>
      <c r="L2740" s="7">
        <f t="shared" ca="1" si="481"/>
        <v>0</v>
      </c>
      <c r="M2740" s="7" t="str">
        <f t="shared" ca="1" si="482"/>
        <v/>
      </c>
      <c r="N2740" s="7">
        <f t="shared" ca="1" si="483"/>
        <v>0</v>
      </c>
      <c r="O2740" s="9" t="str">
        <f ca="1">IF(N2740&gt;-1,INDIRECT(ADDRESS(ROW(),13)),IF(N2740&lt;N2739,CONCATENATE("&lt;page-count count=",CHAR(34),1+LARGE(N:N,1)-LARGE(N:N,2),CHAR(34),"/&gt;"),INDIRECT(ADDRESS(ROW()-1,13))))</f>
        <v/>
      </c>
      <c r="P2740" s="1">
        <f>IF(ROW()&lt;$S$4+2,IF('XML a procesar'!A2739="",P2739,IF(MID('XML a procesar'!A2739,1,1)="&lt;",P2739,P2739+1)),P2739)</f>
        <v>1</v>
      </c>
    </row>
    <row r="2741" spans="1:16" x14ac:dyDescent="0.25">
      <c r="A2741" s="1" t="str">
        <f>IF('XML a procesar'!A2740&gt;0,'XML a procesar'!A2740,"")</f>
        <v/>
      </c>
      <c r="B2741" s="7">
        <f t="shared" si="473"/>
        <v>0</v>
      </c>
      <c r="C2741" s="1">
        <f t="shared" si="474"/>
        <v>0</v>
      </c>
      <c r="D2741" s="1">
        <f t="shared" si="475"/>
        <v>0</v>
      </c>
      <c r="E2741" s="1">
        <f t="shared" si="476"/>
        <v>0</v>
      </c>
      <c r="F2741" s="1" t="str">
        <f t="shared" ca="1" si="477"/>
        <v/>
      </c>
      <c r="G2741" s="1">
        <f t="shared" ca="1" si="478"/>
        <v>0</v>
      </c>
      <c r="H2741" s="1">
        <f ca="1">IF(AND(G2740&gt;0,G2741&gt;G2740,NOT(ISERROR(MATCH(G2740,D:D,0)))),H2740+1,H2740)</f>
        <v>0</v>
      </c>
      <c r="I2741" s="1">
        <f t="shared" ca="1" si="479"/>
        <v>0</v>
      </c>
      <c r="J2741" s="7" t="str">
        <f t="shared" ca="1" si="480"/>
        <v/>
      </c>
      <c r="K2741" s="1" t="str">
        <f ca="1">IF(J2741="Linea_para_MAIL_creada_por_LuXML",IF(ISERROR(MATCH(INDIRECT(ADDRESS(ROW()-G2741,7)),D:D,0)),J2741,INDIRECT(ADDRESS(MATCH(INDIRECT(ADDRESS(ROW()-G2741,7)),D:D,0),1))),J2741)</f>
        <v/>
      </c>
      <c r="L2741" s="7">
        <f t="shared" ca="1" si="481"/>
        <v>0</v>
      </c>
      <c r="M2741" s="7" t="str">
        <f t="shared" ca="1" si="482"/>
        <v/>
      </c>
      <c r="N2741" s="7">
        <f t="shared" ca="1" si="483"/>
        <v>0</v>
      </c>
      <c r="O2741" s="9" t="str">
        <f ca="1">IF(N2741&gt;-1,INDIRECT(ADDRESS(ROW(),13)),IF(N2741&lt;N2740,CONCATENATE("&lt;page-count count=",CHAR(34),1+LARGE(N:N,1)-LARGE(N:N,2),CHAR(34),"/&gt;"),INDIRECT(ADDRESS(ROW()-1,13))))</f>
        <v/>
      </c>
      <c r="P2741" s="1">
        <f>IF(ROW()&lt;$S$4+2,IF('XML a procesar'!A2740="",P2740,IF(MID('XML a procesar'!A2740,1,1)="&lt;",P2740,P2740+1)),P2740)</f>
        <v>1</v>
      </c>
    </row>
    <row r="2742" spans="1:16" x14ac:dyDescent="0.25">
      <c r="A2742" s="1" t="str">
        <f>IF('XML a procesar'!A2741&gt;0,'XML a procesar'!A2741,"")</f>
        <v/>
      </c>
      <c r="B2742" s="7">
        <f t="shared" si="473"/>
        <v>0</v>
      </c>
      <c r="C2742" s="1">
        <f t="shared" si="474"/>
        <v>0</v>
      </c>
      <c r="D2742" s="1">
        <f t="shared" si="475"/>
        <v>0</v>
      </c>
      <c r="E2742" s="1">
        <f t="shared" si="476"/>
        <v>0</v>
      </c>
      <c r="F2742" s="1" t="str">
        <f t="shared" ca="1" si="477"/>
        <v/>
      </c>
      <c r="G2742" s="1">
        <f t="shared" ca="1" si="478"/>
        <v>0</v>
      </c>
      <c r="H2742" s="1">
        <f ca="1">IF(AND(G2741&gt;0,G2742&gt;G2741,NOT(ISERROR(MATCH(G2741,D:D,0)))),H2741+1,H2741)</f>
        <v>0</v>
      </c>
      <c r="I2742" s="1">
        <f t="shared" ca="1" si="479"/>
        <v>0</v>
      </c>
      <c r="J2742" s="7" t="str">
        <f t="shared" ca="1" si="480"/>
        <v/>
      </c>
      <c r="K2742" s="1" t="str">
        <f ca="1">IF(J2742="Linea_para_MAIL_creada_por_LuXML",IF(ISERROR(MATCH(INDIRECT(ADDRESS(ROW()-G2742,7)),D:D,0)),J2742,INDIRECT(ADDRESS(MATCH(INDIRECT(ADDRESS(ROW()-G2742,7)),D:D,0),1))),J2742)</f>
        <v/>
      </c>
      <c r="L2742" s="7">
        <f t="shared" ca="1" si="481"/>
        <v>0</v>
      </c>
      <c r="M2742" s="7" t="str">
        <f t="shared" ca="1" si="482"/>
        <v/>
      </c>
      <c r="N2742" s="7">
        <f t="shared" ca="1" si="483"/>
        <v>0</v>
      </c>
      <c r="O2742" s="9" t="str">
        <f ca="1">IF(N2742&gt;-1,INDIRECT(ADDRESS(ROW(),13)),IF(N2742&lt;N2741,CONCATENATE("&lt;page-count count=",CHAR(34),1+LARGE(N:N,1)-LARGE(N:N,2),CHAR(34),"/&gt;"),INDIRECT(ADDRESS(ROW()-1,13))))</f>
        <v/>
      </c>
      <c r="P2742" s="1">
        <f>IF(ROW()&lt;$S$4+2,IF('XML a procesar'!A2741="",P2741,IF(MID('XML a procesar'!A2741,1,1)="&lt;",P2741,P2741+1)),P2741)</f>
        <v>1</v>
      </c>
    </row>
    <row r="2743" spans="1:16" x14ac:dyDescent="0.25">
      <c r="A2743" s="1" t="str">
        <f>IF('XML a procesar'!A2742&gt;0,'XML a procesar'!A2742,"")</f>
        <v/>
      </c>
      <c r="B2743" s="7">
        <f t="shared" si="473"/>
        <v>0</v>
      </c>
      <c r="C2743" s="1">
        <f t="shared" si="474"/>
        <v>0</v>
      </c>
      <c r="D2743" s="1">
        <f t="shared" si="475"/>
        <v>0</v>
      </c>
      <c r="E2743" s="1">
        <f t="shared" si="476"/>
        <v>0</v>
      </c>
      <c r="F2743" s="1" t="str">
        <f t="shared" ca="1" si="477"/>
        <v/>
      </c>
      <c r="G2743" s="1">
        <f t="shared" ca="1" si="478"/>
        <v>0</v>
      </c>
      <c r="H2743" s="1">
        <f ca="1">IF(AND(G2742&gt;0,G2743&gt;G2742,NOT(ISERROR(MATCH(G2742,D:D,0)))),H2742+1,H2742)</f>
        <v>0</v>
      </c>
      <c r="I2743" s="1">
        <f t="shared" ca="1" si="479"/>
        <v>0</v>
      </c>
      <c r="J2743" s="7" t="str">
        <f t="shared" ca="1" si="480"/>
        <v/>
      </c>
      <c r="K2743" s="1" t="str">
        <f ca="1">IF(J2743="Linea_para_MAIL_creada_por_LuXML",IF(ISERROR(MATCH(INDIRECT(ADDRESS(ROW()-G2743,7)),D:D,0)),J2743,INDIRECT(ADDRESS(MATCH(INDIRECT(ADDRESS(ROW()-G2743,7)),D:D,0),1))),J2743)</f>
        <v/>
      </c>
      <c r="L2743" s="7">
        <f t="shared" ca="1" si="481"/>
        <v>0</v>
      </c>
      <c r="M2743" s="7" t="str">
        <f t="shared" ca="1" si="482"/>
        <v/>
      </c>
      <c r="N2743" s="7">
        <f t="shared" ca="1" si="483"/>
        <v>0</v>
      </c>
      <c r="O2743" s="9" t="str">
        <f ca="1">IF(N2743&gt;-1,INDIRECT(ADDRESS(ROW(),13)),IF(N2743&lt;N2742,CONCATENATE("&lt;page-count count=",CHAR(34),1+LARGE(N:N,1)-LARGE(N:N,2),CHAR(34),"/&gt;"),INDIRECT(ADDRESS(ROW()-1,13))))</f>
        <v/>
      </c>
      <c r="P2743" s="1">
        <f>IF(ROW()&lt;$S$4+2,IF('XML a procesar'!A2742="",P2742,IF(MID('XML a procesar'!A2742,1,1)="&lt;",P2742,P2742+1)),P2742)</f>
        <v>1</v>
      </c>
    </row>
    <row r="2744" spans="1:16" x14ac:dyDescent="0.25">
      <c r="A2744" s="1" t="str">
        <f>IF('XML a procesar'!A2743&gt;0,'XML a procesar'!A2743,"")</f>
        <v/>
      </c>
      <c r="B2744" s="7">
        <f t="shared" si="473"/>
        <v>0</v>
      </c>
      <c r="C2744" s="1">
        <f t="shared" si="474"/>
        <v>0</v>
      </c>
      <c r="D2744" s="1">
        <f t="shared" si="475"/>
        <v>0</v>
      </c>
      <c r="E2744" s="1">
        <f t="shared" si="476"/>
        <v>0</v>
      </c>
      <c r="F2744" s="1" t="str">
        <f t="shared" ca="1" si="477"/>
        <v/>
      </c>
      <c r="G2744" s="1">
        <f t="shared" ca="1" si="478"/>
        <v>0</v>
      </c>
      <c r="H2744" s="1">
        <f ca="1">IF(AND(G2743&gt;0,G2744&gt;G2743,NOT(ISERROR(MATCH(G2743,D:D,0)))),H2743+1,H2743)</f>
        <v>0</v>
      </c>
      <c r="I2744" s="1">
        <f t="shared" ca="1" si="479"/>
        <v>0</v>
      </c>
      <c r="J2744" s="7" t="str">
        <f t="shared" ca="1" si="480"/>
        <v/>
      </c>
      <c r="K2744" s="1" t="str">
        <f ca="1">IF(J2744="Linea_para_MAIL_creada_por_LuXML",IF(ISERROR(MATCH(INDIRECT(ADDRESS(ROW()-G2744,7)),D:D,0)),J2744,INDIRECT(ADDRESS(MATCH(INDIRECT(ADDRESS(ROW()-G2744,7)),D:D,0),1))),J2744)</f>
        <v/>
      </c>
      <c r="L2744" s="7">
        <f t="shared" ca="1" si="481"/>
        <v>0</v>
      </c>
      <c r="M2744" s="7" t="str">
        <f t="shared" ca="1" si="482"/>
        <v/>
      </c>
      <c r="N2744" s="7">
        <f t="shared" ca="1" si="483"/>
        <v>0</v>
      </c>
      <c r="O2744" s="9" t="str">
        <f ca="1">IF(N2744&gt;-1,INDIRECT(ADDRESS(ROW(),13)),IF(N2744&lt;N2743,CONCATENATE("&lt;page-count count=",CHAR(34),1+LARGE(N:N,1)-LARGE(N:N,2),CHAR(34),"/&gt;"),INDIRECT(ADDRESS(ROW()-1,13))))</f>
        <v/>
      </c>
      <c r="P2744" s="1">
        <f>IF(ROW()&lt;$S$4+2,IF('XML a procesar'!A2743="",P2743,IF(MID('XML a procesar'!A2743,1,1)="&lt;",P2743,P2743+1)),P2743)</f>
        <v>1</v>
      </c>
    </row>
    <row r="2745" spans="1:16" x14ac:dyDescent="0.25">
      <c r="A2745" s="1" t="str">
        <f>IF('XML a procesar'!A2744&gt;0,'XML a procesar'!A2744,"")</f>
        <v/>
      </c>
      <c r="B2745" s="7">
        <f t="shared" si="473"/>
        <v>0</v>
      </c>
      <c r="C2745" s="1">
        <f t="shared" si="474"/>
        <v>0</v>
      </c>
      <c r="D2745" s="1">
        <f t="shared" si="475"/>
        <v>0</v>
      </c>
      <c r="E2745" s="1">
        <f t="shared" si="476"/>
        <v>0</v>
      </c>
      <c r="F2745" s="1" t="str">
        <f t="shared" ca="1" si="477"/>
        <v/>
      </c>
      <c r="G2745" s="1">
        <f t="shared" ca="1" si="478"/>
        <v>0</v>
      </c>
      <c r="H2745" s="1">
        <f ca="1">IF(AND(G2744&gt;0,G2745&gt;G2744,NOT(ISERROR(MATCH(G2744,D:D,0)))),H2744+1,H2744)</f>
        <v>0</v>
      </c>
      <c r="I2745" s="1">
        <f t="shared" ca="1" si="479"/>
        <v>0</v>
      </c>
      <c r="J2745" s="7" t="str">
        <f t="shared" ca="1" si="480"/>
        <v/>
      </c>
      <c r="K2745" s="1" t="str">
        <f ca="1">IF(J2745="Linea_para_MAIL_creada_por_LuXML",IF(ISERROR(MATCH(INDIRECT(ADDRESS(ROW()-G2745,7)),D:D,0)),J2745,INDIRECT(ADDRESS(MATCH(INDIRECT(ADDRESS(ROW()-G2745,7)),D:D,0),1))),J2745)</f>
        <v/>
      </c>
      <c r="L2745" s="7">
        <f t="shared" ca="1" si="481"/>
        <v>0</v>
      </c>
      <c r="M2745" s="7" t="str">
        <f t="shared" ca="1" si="482"/>
        <v/>
      </c>
      <c r="N2745" s="7">
        <f t="shared" ca="1" si="483"/>
        <v>0</v>
      </c>
      <c r="O2745" s="9" t="str">
        <f ca="1">IF(N2745&gt;-1,INDIRECT(ADDRESS(ROW(),13)),IF(N2745&lt;N2744,CONCATENATE("&lt;page-count count=",CHAR(34),1+LARGE(N:N,1)-LARGE(N:N,2),CHAR(34),"/&gt;"),INDIRECT(ADDRESS(ROW()-1,13))))</f>
        <v/>
      </c>
      <c r="P2745" s="1">
        <f>IF(ROW()&lt;$S$4+2,IF('XML a procesar'!A2744="",P2744,IF(MID('XML a procesar'!A2744,1,1)="&lt;",P2744,P2744+1)),P2744)</f>
        <v>1</v>
      </c>
    </row>
    <row r="2746" spans="1:16" x14ac:dyDescent="0.25">
      <c r="A2746" s="1" t="str">
        <f>IF('XML a procesar'!A2745&gt;0,'XML a procesar'!A2745,"")</f>
        <v/>
      </c>
      <c r="B2746" s="7">
        <f t="shared" si="473"/>
        <v>0</v>
      </c>
      <c r="C2746" s="1">
        <f t="shared" si="474"/>
        <v>0</v>
      </c>
      <c r="D2746" s="1">
        <f t="shared" si="475"/>
        <v>0</v>
      </c>
      <c r="E2746" s="1">
        <f t="shared" si="476"/>
        <v>0</v>
      </c>
      <c r="F2746" s="1" t="str">
        <f t="shared" ca="1" si="477"/>
        <v/>
      </c>
      <c r="G2746" s="1">
        <f t="shared" ca="1" si="478"/>
        <v>0</v>
      </c>
      <c r="H2746" s="1">
        <f ca="1">IF(AND(G2745&gt;0,G2746&gt;G2745,NOT(ISERROR(MATCH(G2745,D:D,0)))),H2745+1,H2745)</f>
        <v>0</v>
      </c>
      <c r="I2746" s="1">
        <f t="shared" ca="1" si="479"/>
        <v>0</v>
      </c>
      <c r="J2746" s="7" t="str">
        <f t="shared" ca="1" si="480"/>
        <v/>
      </c>
      <c r="K2746" s="1" t="str">
        <f ca="1">IF(J2746="Linea_para_MAIL_creada_por_LuXML",IF(ISERROR(MATCH(INDIRECT(ADDRESS(ROW()-G2746,7)),D:D,0)),J2746,INDIRECT(ADDRESS(MATCH(INDIRECT(ADDRESS(ROW()-G2746,7)),D:D,0),1))),J2746)</f>
        <v/>
      </c>
      <c r="L2746" s="7">
        <f t="shared" ca="1" si="481"/>
        <v>0</v>
      </c>
      <c r="M2746" s="7" t="str">
        <f t="shared" ca="1" si="482"/>
        <v/>
      </c>
      <c r="N2746" s="7">
        <f t="shared" ca="1" si="483"/>
        <v>0</v>
      </c>
      <c r="O2746" s="9" t="str">
        <f ca="1">IF(N2746&gt;-1,INDIRECT(ADDRESS(ROW(),13)),IF(N2746&lt;N2745,CONCATENATE("&lt;page-count count=",CHAR(34),1+LARGE(N:N,1)-LARGE(N:N,2),CHAR(34),"/&gt;"),INDIRECT(ADDRESS(ROW()-1,13))))</f>
        <v/>
      </c>
      <c r="P2746" s="1">
        <f>IF(ROW()&lt;$S$4+2,IF('XML a procesar'!A2745="",P2745,IF(MID('XML a procesar'!A2745,1,1)="&lt;",P2745,P2745+1)),P2745)</f>
        <v>1</v>
      </c>
    </row>
    <row r="2747" spans="1:16" x14ac:dyDescent="0.25">
      <c r="A2747" s="1" t="str">
        <f>IF('XML a procesar'!A2746&gt;0,'XML a procesar'!A2746,"")</f>
        <v/>
      </c>
      <c r="B2747" s="7">
        <f t="shared" si="473"/>
        <v>0</v>
      </c>
      <c r="C2747" s="1">
        <f t="shared" si="474"/>
        <v>0</v>
      </c>
      <c r="D2747" s="1">
        <f t="shared" si="475"/>
        <v>0</v>
      </c>
      <c r="E2747" s="1">
        <f t="shared" si="476"/>
        <v>0</v>
      </c>
      <c r="F2747" s="1" t="str">
        <f t="shared" ca="1" si="477"/>
        <v/>
      </c>
      <c r="G2747" s="1">
        <f t="shared" ca="1" si="478"/>
        <v>0</v>
      </c>
      <c r="H2747" s="1">
        <f ca="1">IF(AND(G2746&gt;0,G2747&gt;G2746,NOT(ISERROR(MATCH(G2746,D:D,0)))),H2746+1,H2746)</f>
        <v>0</v>
      </c>
      <c r="I2747" s="1">
        <f t="shared" ca="1" si="479"/>
        <v>0</v>
      </c>
      <c r="J2747" s="7" t="str">
        <f t="shared" ca="1" si="480"/>
        <v/>
      </c>
      <c r="K2747" s="1" t="str">
        <f ca="1">IF(J2747="Linea_para_MAIL_creada_por_LuXML",IF(ISERROR(MATCH(INDIRECT(ADDRESS(ROW()-G2747,7)),D:D,0)),J2747,INDIRECT(ADDRESS(MATCH(INDIRECT(ADDRESS(ROW()-G2747,7)),D:D,0),1))),J2747)</f>
        <v/>
      </c>
      <c r="L2747" s="7">
        <f t="shared" ca="1" si="481"/>
        <v>0</v>
      </c>
      <c r="M2747" s="7" t="str">
        <f t="shared" ca="1" si="482"/>
        <v/>
      </c>
      <c r="N2747" s="7">
        <f t="shared" ca="1" si="483"/>
        <v>0</v>
      </c>
      <c r="O2747" s="9" t="str">
        <f ca="1">IF(N2747&gt;-1,INDIRECT(ADDRESS(ROW(),13)),IF(N2747&lt;N2746,CONCATENATE("&lt;page-count count=",CHAR(34),1+LARGE(N:N,1)-LARGE(N:N,2),CHAR(34),"/&gt;"),INDIRECT(ADDRESS(ROW()-1,13))))</f>
        <v/>
      </c>
      <c r="P2747" s="1">
        <f>IF(ROW()&lt;$S$4+2,IF('XML a procesar'!A2746="",P2746,IF(MID('XML a procesar'!A2746,1,1)="&lt;",P2746,P2746+1)),P2746)</f>
        <v>1</v>
      </c>
    </row>
    <row r="2748" spans="1:16" x14ac:dyDescent="0.25">
      <c r="A2748" s="1" t="str">
        <f>IF('XML a procesar'!A2747&gt;0,'XML a procesar'!A2747,"")</f>
        <v/>
      </c>
      <c r="B2748" s="7">
        <f t="shared" si="473"/>
        <v>0</v>
      </c>
      <c r="C2748" s="1">
        <f t="shared" si="474"/>
        <v>0</v>
      </c>
      <c r="D2748" s="1">
        <f t="shared" si="475"/>
        <v>0</v>
      </c>
      <c r="E2748" s="1">
        <f t="shared" si="476"/>
        <v>0</v>
      </c>
      <c r="F2748" s="1" t="str">
        <f t="shared" ca="1" si="477"/>
        <v/>
      </c>
      <c r="G2748" s="1">
        <f t="shared" ca="1" si="478"/>
        <v>0</v>
      </c>
      <c r="H2748" s="1">
        <f ca="1">IF(AND(G2747&gt;0,G2748&gt;G2747,NOT(ISERROR(MATCH(G2747,D:D,0)))),H2747+1,H2747)</f>
        <v>0</v>
      </c>
      <c r="I2748" s="1">
        <f t="shared" ca="1" si="479"/>
        <v>0</v>
      </c>
      <c r="J2748" s="7" t="str">
        <f t="shared" ca="1" si="480"/>
        <v/>
      </c>
      <c r="K2748" s="1" t="str">
        <f ca="1">IF(J2748="Linea_para_MAIL_creada_por_LuXML",IF(ISERROR(MATCH(INDIRECT(ADDRESS(ROW()-G2748,7)),D:D,0)),J2748,INDIRECT(ADDRESS(MATCH(INDIRECT(ADDRESS(ROW()-G2748,7)),D:D,0),1))),J2748)</f>
        <v/>
      </c>
      <c r="L2748" s="7">
        <f t="shared" ca="1" si="481"/>
        <v>0</v>
      </c>
      <c r="M2748" s="7" t="str">
        <f t="shared" ca="1" si="482"/>
        <v/>
      </c>
      <c r="N2748" s="7">
        <f t="shared" ca="1" si="483"/>
        <v>0</v>
      </c>
      <c r="O2748" s="9" t="str">
        <f ca="1">IF(N2748&gt;-1,INDIRECT(ADDRESS(ROW(),13)),IF(N2748&lt;N2747,CONCATENATE("&lt;page-count count=",CHAR(34),1+LARGE(N:N,1)-LARGE(N:N,2),CHAR(34),"/&gt;"),INDIRECT(ADDRESS(ROW()-1,13))))</f>
        <v/>
      </c>
      <c r="P2748" s="1">
        <f>IF(ROW()&lt;$S$4+2,IF('XML a procesar'!A2747="",P2747,IF(MID('XML a procesar'!A2747,1,1)="&lt;",P2747,P2747+1)),P2747)</f>
        <v>1</v>
      </c>
    </row>
    <row r="2749" spans="1:16" x14ac:dyDescent="0.25">
      <c r="A2749" s="1" t="str">
        <f>IF('XML a procesar'!A2748&gt;0,'XML a procesar'!A2748,"")</f>
        <v/>
      </c>
      <c r="B2749" s="7">
        <f t="shared" si="473"/>
        <v>0</v>
      </c>
      <c r="C2749" s="1">
        <f t="shared" si="474"/>
        <v>0</v>
      </c>
      <c r="D2749" s="1">
        <f t="shared" si="475"/>
        <v>0</v>
      </c>
      <c r="E2749" s="1">
        <f t="shared" si="476"/>
        <v>0</v>
      </c>
      <c r="F2749" s="1" t="str">
        <f t="shared" ca="1" si="477"/>
        <v/>
      </c>
      <c r="G2749" s="1">
        <f t="shared" ca="1" si="478"/>
        <v>0</v>
      </c>
      <c r="H2749" s="1">
        <f ca="1">IF(AND(G2748&gt;0,G2749&gt;G2748,NOT(ISERROR(MATCH(G2748,D:D,0)))),H2748+1,H2748)</f>
        <v>0</v>
      </c>
      <c r="I2749" s="1">
        <f t="shared" ca="1" si="479"/>
        <v>0</v>
      </c>
      <c r="J2749" s="7" t="str">
        <f t="shared" ca="1" si="480"/>
        <v/>
      </c>
      <c r="K2749" s="1" t="str">
        <f ca="1">IF(J2749="Linea_para_MAIL_creada_por_LuXML",IF(ISERROR(MATCH(INDIRECT(ADDRESS(ROW()-G2749,7)),D:D,0)),J2749,INDIRECT(ADDRESS(MATCH(INDIRECT(ADDRESS(ROW()-G2749,7)),D:D,0),1))),J2749)</f>
        <v/>
      </c>
      <c r="L2749" s="7">
        <f t="shared" ca="1" si="481"/>
        <v>0</v>
      </c>
      <c r="M2749" s="7" t="str">
        <f t="shared" ca="1" si="482"/>
        <v/>
      </c>
      <c r="N2749" s="7">
        <f t="shared" ca="1" si="483"/>
        <v>0</v>
      </c>
      <c r="O2749" s="9" t="str">
        <f ca="1">IF(N2749&gt;-1,INDIRECT(ADDRESS(ROW(),13)),IF(N2749&lt;N2748,CONCATENATE("&lt;page-count count=",CHAR(34),1+LARGE(N:N,1)-LARGE(N:N,2),CHAR(34),"/&gt;"),INDIRECT(ADDRESS(ROW()-1,13))))</f>
        <v/>
      </c>
      <c r="P2749" s="1">
        <f>IF(ROW()&lt;$S$4+2,IF('XML a procesar'!A2748="",P2748,IF(MID('XML a procesar'!A2748,1,1)="&lt;",P2748,P2748+1)),P2748)</f>
        <v>1</v>
      </c>
    </row>
    <row r="2750" spans="1:16" x14ac:dyDescent="0.25">
      <c r="A2750" s="1" t="str">
        <f>IF('XML a procesar'!A2749&gt;0,'XML a procesar'!A2749,"")</f>
        <v/>
      </c>
      <c r="B2750" s="7">
        <f t="shared" si="473"/>
        <v>0</v>
      </c>
      <c r="C2750" s="1">
        <f t="shared" si="474"/>
        <v>0</v>
      </c>
      <c r="D2750" s="1">
        <f t="shared" si="475"/>
        <v>0</v>
      </c>
      <c r="E2750" s="1">
        <f t="shared" si="476"/>
        <v>0</v>
      </c>
      <c r="F2750" s="1" t="str">
        <f t="shared" ca="1" si="477"/>
        <v/>
      </c>
      <c r="G2750" s="1">
        <f t="shared" ca="1" si="478"/>
        <v>0</v>
      </c>
      <c r="H2750" s="1">
        <f ca="1">IF(AND(G2749&gt;0,G2750&gt;G2749,NOT(ISERROR(MATCH(G2749,D:D,0)))),H2749+1,H2749)</f>
        <v>0</v>
      </c>
      <c r="I2750" s="1">
        <f t="shared" ca="1" si="479"/>
        <v>0</v>
      </c>
      <c r="J2750" s="7" t="str">
        <f t="shared" ca="1" si="480"/>
        <v/>
      </c>
      <c r="K2750" s="1" t="str">
        <f ca="1">IF(J2750="Linea_para_MAIL_creada_por_LuXML",IF(ISERROR(MATCH(INDIRECT(ADDRESS(ROW()-G2750,7)),D:D,0)),J2750,INDIRECT(ADDRESS(MATCH(INDIRECT(ADDRESS(ROW()-G2750,7)),D:D,0),1))),J2750)</f>
        <v/>
      </c>
      <c r="L2750" s="7">
        <f t="shared" ca="1" si="481"/>
        <v>0</v>
      </c>
      <c r="M2750" s="7" t="str">
        <f t="shared" ca="1" si="482"/>
        <v/>
      </c>
      <c r="N2750" s="7">
        <f t="shared" ca="1" si="483"/>
        <v>0</v>
      </c>
      <c r="O2750" s="9" t="str">
        <f ca="1">IF(N2750&gt;-1,INDIRECT(ADDRESS(ROW(),13)),IF(N2750&lt;N2749,CONCATENATE("&lt;page-count count=",CHAR(34),1+LARGE(N:N,1)-LARGE(N:N,2),CHAR(34),"/&gt;"),INDIRECT(ADDRESS(ROW()-1,13))))</f>
        <v/>
      </c>
      <c r="P2750" s="1">
        <f>IF(ROW()&lt;$S$4+2,IF('XML a procesar'!A2749="",P2749,IF(MID('XML a procesar'!A2749,1,1)="&lt;",P2749,P2749+1)),P2749)</f>
        <v>1</v>
      </c>
    </row>
    <row r="2751" spans="1:16" x14ac:dyDescent="0.25">
      <c r="A2751" s="1" t="str">
        <f>IF('XML a procesar'!A2750&gt;0,'XML a procesar'!A2750,"")</f>
        <v/>
      </c>
      <c r="B2751" s="7">
        <f t="shared" si="473"/>
        <v>0</v>
      </c>
      <c r="C2751" s="1">
        <f t="shared" si="474"/>
        <v>0</v>
      </c>
      <c r="D2751" s="1">
        <f t="shared" si="475"/>
        <v>0</v>
      </c>
      <c r="E2751" s="1">
        <f t="shared" si="476"/>
        <v>0</v>
      </c>
      <c r="F2751" s="1" t="str">
        <f t="shared" ca="1" si="477"/>
        <v/>
      </c>
      <c r="G2751" s="1">
        <f t="shared" ca="1" si="478"/>
        <v>0</v>
      </c>
      <c r="H2751" s="1">
        <f ca="1">IF(AND(G2750&gt;0,G2751&gt;G2750,NOT(ISERROR(MATCH(G2750,D:D,0)))),H2750+1,H2750)</f>
        <v>0</v>
      </c>
      <c r="I2751" s="1">
        <f t="shared" ca="1" si="479"/>
        <v>0</v>
      </c>
      <c r="J2751" s="7" t="str">
        <f t="shared" ca="1" si="480"/>
        <v/>
      </c>
      <c r="K2751" s="1" t="str">
        <f ca="1">IF(J2751="Linea_para_MAIL_creada_por_LuXML",IF(ISERROR(MATCH(INDIRECT(ADDRESS(ROW()-G2751,7)),D:D,0)),J2751,INDIRECT(ADDRESS(MATCH(INDIRECT(ADDRESS(ROW()-G2751,7)),D:D,0),1))),J2751)</f>
        <v/>
      </c>
      <c r="L2751" s="7">
        <f t="shared" ca="1" si="481"/>
        <v>0</v>
      </c>
      <c r="M2751" s="7" t="str">
        <f t="shared" ca="1" si="482"/>
        <v/>
      </c>
      <c r="N2751" s="7">
        <f t="shared" ca="1" si="483"/>
        <v>0</v>
      </c>
      <c r="O2751" s="9" t="str">
        <f ca="1">IF(N2751&gt;-1,INDIRECT(ADDRESS(ROW(),13)),IF(N2751&lt;N2750,CONCATENATE("&lt;page-count count=",CHAR(34),1+LARGE(N:N,1)-LARGE(N:N,2),CHAR(34),"/&gt;"),INDIRECT(ADDRESS(ROW()-1,13))))</f>
        <v/>
      </c>
      <c r="P2751" s="1">
        <f>IF(ROW()&lt;$S$4+2,IF('XML a procesar'!A2750="",P2750,IF(MID('XML a procesar'!A2750,1,1)="&lt;",P2750,P2750+1)),P2750)</f>
        <v>1</v>
      </c>
    </row>
    <row r="2752" spans="1:16" x14ac:dyDescent="0.25">
      <c r="A2752" s="1" t="str">
        <f>IF('XML a procesar'!A2751&gt;0,'XML a procesar'!A2751,"")</f>
        <v/>
      </c>
      <c r="B2752" s="7">
        <f t="shared" si="473"/>
        <v>0</v>
      </c>
      <c r="C2752" s="1">
        <f t="shared" si="474"/>
        <v>0</v>
      </c>
      <c r="D2752" s="1">
        <f t="shared" si="475"/>
        <v>0</v>
      </c>
      <c r="E2752" s="1">
        <f t="shared" si="476"/>
        <v>0</v>
      </c>
      <c r="F2752" s="1" t="str">
        <f t="shared" ca="1" si="477"/>
        <v/>
      </c>
      <c r="G2752" s="1">
        <f t="shared" ca="1" si="478"/>
        <v>0</v>
      </c>
      <c r="H2752" s="1">
        <f ca="1">IF(AND(G2751&gt;0,G2752&gt;G2751,NOT(ISERROR(MATCH(G2751,D:D,0)))),H2751+1,H2751)</f>
        <v>0</v>
      </c>
      <c r="I2752" s="1">
        <f t="shared" ca="1" si="479"/>
        <v>0</v>
      </c>
      <c r="J2752" s="7" t="str">
        <f t="shared" ca="1" si="480"/>
        <v/>
      </c>
      <c r="K2752" s="1" t="str">
        <f ca="1">IF(J2752="Linea_para_MAIL_creada_por_LuXML",IF(ISERROR(MATCH(INDIRECT(ADDRESS(ROW()-G2752,7)),D:D,0)),J2752,INDIRECT(ADDRESS(MATCH(INDIRECT(ADDRESS(ROW()-G2752,7)),D:D,0),1))),J2752)</f>
        <v/>
      </c>
      <c r="L2752" s="7">
        <f t="shared" ca="1" si="481"/>
        <v>0</v>
      </c>
      <c r="M2752" s="7" t="str">
        <f t="shared" ca="1" si="482"/>
        <v/>
      </c>
      <c r="N2752" s="7">
        <f t="shared" ca="1" si="483"/>
        <v>0</v>
      </c>
      <c r="O2752" s="9" t="str">
        <f ca="1">IF(N2752&gt;-1,INDIRECT(ADDRESS(ROW(),13)),IF(N2752&lt;N2751,CONCATENATE("&lt;page-count count=",CHAR(34),1+LARGE(N:N,1)-LARGE(N:N,2),CHAR(34),"/&gt;"),INDIRECT(ADDRESS(ROW()-1,13))))</f>
        <v/>
      </c>
      <c r="P2752" s="1">
        <f>IF(ROW()&lt;$S$4+2,IF('XML a procesar'!A2751="",P2751,IF(MID('XML a procesar'!A2751,1,1)="&lt;",P2751,P2751+1)),P2751)</f>
        <v>1</v>
      </c>
    </row>
    <row r="2753" spans="1:16" x14ac:dyDescent="0.25">
      <c r="A2753" s="1" t="str">
        <f>IF('XML a procesar'!A2752&gt;0,'XML a procesar'!A2752,"")</f>
        <v/>
      </c>
      <c r="B2753" s="7">
        <f t="shared" ref="B2753:B2816" si="484">IF(ISERROR(FIND("/doi.org/",A2753,1)),0,1)</f>
        <v>0</v>
      </c>
      <c r="C2753" s="1">
        <f t="shared" ref="C2753:C2816" si="485">IF(LEFT(A2752,16)="&lt;contrib contrib",C2752+1,IF(LEFT(A2752,16)="&lt;/contrib-group&gt;",0,IF(LEFT(A2752,10)="&lt;/contrib&gt;",C2752,C2752)))</f>
        <v>0</v>
      </c>
      <c r="D2753" s="1">
        <f t="shared" ref="D2753:D2816" si="486">IF(AND(C2753&gt;0,LEFT(A2753,7)="&lt;email&gt;",ISNUMBER(SEARCH("@",A2753,1))),C2753,IF(LEFT(A2753,10)="&lt;alt-text&gt;",-1,0))</f>
        <v>0</v>
      </c>
      <c r="E2753" s="1">
        <f t="shared" ref="E2753:E2816" si="487">IF(D2753=0,E2752,E2752+1)</f>
        <v>0</v>
      </c>
      <c r="F2753" s="1" t="str">
        <f t="shared" ref="F2753:F2816" ca="1" si="488">INDIRECT(ADDRESS(ROW()+INDIRECT(ADDRESS(ROW()+E2753,5)),1))</f>
        <v/>
      </c>
      <c r="G2753" s="1">
        <f t="shared" ref="G2753:G2816" ca="1" si="489">IF(LEFT(F2753,7)="&lt;aff id",_xlfn.NUMBERVALUE(MID(F2753,13,LEN(F2753)-14)),IF(F2753="&lt;/aff&gt;",G2752+1,G2752))</f>
        <v>0</v>
      </c>
      <c r="H2753" s="1">
        <f ca="1">IF(AND(G2752&gt;0,G2753&gt;G2752,NOT(ISERROR(MATCH(G2752,D:D,0)))),H2752+1,H2752)</f>
        <v>0</v>
      </c>
      <c r="I2753" s="1">
        <f t="shared" ref="I2753:I2816" ca="1" si="490">INDIRECT(ADDRESS(ROW()-INDIRECT(ADDRESS(ROW()-H2753,8)),8))</f>
        <v>0</v>
      </c>
      <c r="J2753" s="7" t="str">
        <f t="shared" ref="J2753:J2816" ca="1" si="491">IF(J2752="Linea_para_MAIL_creada_por_LuXML","&lt;/aff&gt;",IF(I2753&gt;INDIRECT(ADDRESS(ROW()-I2753-1,8)),"Linea_para_MAIL_creada_por_LuXML",INDIRECT(ADDRESS(ROW()-I2753,6))))</f>
        <v/>
      </c>
      <c r="K2753" s="1" t="str">
        <f ca="1">IF(J2753="Linea_para_MAIL_creada_por_LuXML",IF(ISERROR(MATCH(INDIRECT(ADDRESS(ROW()-G2753,7)),D:D,0)),J2753,INDIRECT(ADDRESS(MATCH(INDIRECT(ADDRESS(ROW()-G2753,7)),D:D,0),1))),J2753)</f>
        <v/>
      </c>
      <c r="L2753" s="7">
        <f t="shared" ref="L2753:L2816" ca="1" si="492">IF(OR(MID(K2751,3,5)="page&gt;",MID(K2752,3,5)="page&gt;"),L2752,IF(OR(K2752="&lt;history&gt;",K2753="&lt;history&gt;"),L2752+1,L2752))</f>
        <v>0</v>
      </c>
      <c r="M2753" s="7" t="str">
        <f t="shared" ref="M2753:M2816" ca="1" si="493">IF(L2753&gt;L2752,IF(L2753=1,CONCATENATE("&lt;fpage&gt;",$S$10,"&lt;/fpage&gt;"),CONCATENATE("&lt;lpage&gt;",$S$10+1,"&lt;/lpage&gt;")),IF(ISERROR(INDIRECT(ADDRESS(ROW()-L2753,11),1)),"",INDIRECT(ADDRESS(ROW()-L2753,11),1)))</f>
        <v/>
      </c>
      <c r="N2753" s="7">
        <f t="shared" ref="N2753:N2816" ca="1" si="494">IF(N2752=-1,-1,IF(M2753="&lt;/counts&gt;",-1,IF(OR(LEFT(M2753,7)="&lt;fpage&gt;",LEFT(M2753,7)="&lt;lpage&gt;"),VALUE(MID(M2753,8,LEN(M2753)-15)),0)))</f>
        <v>0</v>
      </c>
      <c r="O2753" s="9" t="str">
        <f ca="1">IF(N2753&gt;-1,INDIRECT(ADDRESS(ROW(),13)),IF(N2753&lt;N2752,CONCATENATE("&lt;page-count count=",CHAR(34),1+LARGE(N:N,1)-LARGE(N:N,2),CHAR(34),"/&gt;"),INDIRECT(ADDRESS(ROW()-1,13))))</f>
        <v/>
      </c>
      <c r="P2753" s="1">
        <f>IF(ROW()&lt;$S$4+2,IF('XML a procesar'!A2752="",P2752,IF(MID('XML a procesar'!A2752,1,1)="&lt;",P2752,P2752+1)),P2752)</f>
        <v>1</v>
      </c>
    </row>
    <row r="2754" spans="1:16" x14ac:dyDescent="0.25">
      <c r="A2754" s="1" t="str">
        <f>IF('XML a procesar'!A2753&gt;0,'XML a procesar'!A2753,"")</f>
        <v/>
      </c>
      <c r="B2754" s="7">
        <f t="shared" si="484"/>
        <v>0</v>
      </c>
      <c r="C2754" s="1">
        <f t="shared" si="485"/>
        <v>0</v>
      </c>
      <c r="D2754" s="1">
        <f t="shared" si="486"/>
        <v>0</v>
      </c>
      <c r="E2754" s="1">
        <f t="shared" si="487"/>
        <v>0</v>
      </c>
      <c r="F2754" s="1" t="str">
        <f t="shared" ca="1" si="488"/>
        <v/>
      </c>
      <c r="G2754" s="1">
        <f t="shared" ca="1" si="489"/>
        <v>0</v>
      </c>
      <c r="H2754" s="1">
        <f ca="1">IF(AND(G2753&gt;0,G2754&gt;G2753,NOT(ISERROR(MATCH(G2753,D:D,0)))),H2753+1,H2753)</f>
        <v>0</v>
      </c>
      <c r="I2754" s="1">
        <f t="shared" ca="1" si="490"/>
        <v>0</v>
      </c>
      <c r="J2754" s="7" t="str">
        <f t="shared" ca="1" si="491"/>
        <v/>
      </c>
      <c r="K2754" s="1" t="str">
        <f ca="1">IF(J2754="Linea_para_MAIL_creada_por_LuXML",IF(ISERROR(MATCH(INDIRECT(ADDRESS(ROW()-G2754,7)),D:D,0)),J2754,INDIRECT(ADDRESS(MATCH(INDIRECT(ADDRESS(ROW()-G2754,7)),D:D,0),1))),J2754)</f>
        <v/>
      </c>
      <c r="L2754" s="7">
        <f t="shared" ca="1" si="492"/>
        <v>0</v>
      </c>
      <c r="M2754" s="7" t="str">
        <f t="shared" ca="1" si="493"/>
        <v/>
      </c>
      <c r="N2754" s="7">
        <f t="shared" ca="1" si="494"/>
        <v>0</v>
      </c>
      <c r="O2754" s="9" t="str">
        <f ca="1">IF(N2754&gt;-1,INDIRECT(ADDRESS(ROW(),13)),IF(N2754&lt;N2753,CONCATENATE("&lt;page-count count=",CHAR(34),1+LARGE(N:N,1)-LARGE(N:N,2),CHAR(34),"/&gt;"),INDIRECT(ADDRESS(ROW()-1,13))))</f>
        <v/>
      </c>
      <c r="P2754" s="1">
        <f>IF(ROW()&lt;$S$4+2,IF('XML a procesar'!A2753="",P2753,IF(MID('XML a procesar'!A2753,1,1)="&lt;",P2753,P2753+1)),P2753)</f>
        <v>1</v>
      </c>
    </row>
    <row r="2755" spans="1:16" x14ac:dyDescent="0.25">
      <c r="A2755" s="1" t="str">
        <f>IF('XML a procesar'!A2754&gt;0,'XML a procesar'!A2754,"")</f>
        <v/>
      </c>
      <c r="B2755" s="7">
        <f t="shared" si="484"/>
        <v>0</v>
      </c>
      <c r="C2755" s="1">
        <f t="shared" si="485"/>
        <v>0</v>
      </c>
      <c r="D2755" s="1">
        <f t="shared" si="486"/>
        <v>0</v>
      </c>
      <c r="E2755" s="1">
        <f t="shared" si="487"/>
        <v>0</v>
      </c>
      <c r="F2755" s="1" t="str">
        <f t="shared" ca="1" si="488"/>
        <v/>
      </c>
      <c r="G2755" s="1">
        <f t="shared" ca="1" si="489"/>
        <v>0</v>
      </c>
      <c r="H2755" s="1">
        <f ca="1">IF(AND(G2754&gt;0,G2755&gt;G2754,NOT(ISERROR(MATCH(G2754,D:D,0)))),H2754+1,H2754)</f>
        <v>0</v>
      </c>
      <c r="I2755" s="1">
        <f t="shared" ca="1" si="490"/>
        <v>0</v>
      </c>
      <c r="J2755" s="7" t="str">
        <f t="shared" ca="1" si="491"/>
        <v/>
      </c>
      <c r="K2755" s="1" t="str">
        <f ca="1">IF(J2755="Linea_para_MAIL_creada_por_LuXML",IF(ISERROR(MATCH(INDIRECT(ADDRESS(ROW()-G2755,7)),D:D,0)),J2755,INDIRECT(ADDRESS(MATCH(INDIRECT(ADDRESS(ROW()-G2755,7)),D:D,0),1))),J2755)</f>
        <v/>
      </c>
      <c r="L2755" s="7">
        <f t="shared" ca="1" si="492"/>
        <v>0</v>
      </c>
      <c r="M2755" s="7" t="str">
        <f t="shared" ca="1" si="493"/>
        <v/>
      </c>
      <c r="N2755" s="7">
        <f t="shared" ca="1" si="494"/>
        <v>0</v>
      </c>
      <c r="O2755" s="9" t="str">
        <f ca="1">IF(N2755&gt;-1,INDIRECT(ADDRESS(ROW(),13)),IF(N2755&lt;N2754,CONCATENATE("&lt;page-count count=",CHAR(34),1+LARGE(N:N,1)-LARGE(N:N,2),CHAR(34),"/&gt;"),INDIRECT(ADDRESS(ROW()-1,13))))</f>
        <v/>
      </c>
      <c r="P2755" s="1">
        <f>IF(ROW()&lt;$S$4+2,IF('XML a procesar'!A2754="",P2754,IF(MID('XML a procesar'!A2754,1,1)="&lt;",P2754,P2754+1)),P2754)</f>
        <v>1</v>
      </c>
    </row>
    <row r="2756" spans="1:16" x14ac:dyDescent="0.25">
      <c r="A2756" s="1" t="str">
        <f>IF('XML a procesar'!A2755&gt;0,'XML a procesar'!A2755,"")</f>
        <v/>
      </c>
      <c r="B2756" s="7">
        <f t="shared" si="484"/>
        <v>0</v>
      </c>
      <c r="C2756" s="1">
        <f t="shared" si="485"/>
        <v>0</v>
      </c>
      <c r="D2756" s="1">
        <f t="shared" si="486"/>
        <v>0</v>
      </c>
      <c r="E2756" s="1">
        <f t="shared" si="487"/>
        <v>0</v>
      </c>
      <c r="F2756" s="1" t="str">
        <f t="shared" ca="1" si="488"/>
        <v/>
      </c>
      <c r="G2756" s="1">
        <f t="shared" ca="1" si="489"/>
        <v>0</v>
      </c>
      <c r="H2756" s="1">
        <f ca="1">IF(AND(G2755&gt;0,G2756&gt;G2755,NOT(ISERROR(MATCH(G2755,D:D,0)))),H2755+1,H2755)</f>
        <v>0</v>
      </c>
      <c r="I2756" s="1">
        <f t="shared" ca="1" si="490"/>
        <v>0</v>
      </c>
      <c r="J2756" s="7" t="str">
        <f t="shared" ca="1" si="491"/>
        <v/>
      </c>
      <c r="K2756" s="1" t="str">
        <f ca="1">IF(J2756="Linea_para_MAIL_creada_por_LuXML",IF(ISERROR(MATCH(INDIRECT(ADDRESS(ROW()-G2756,7)),D:D,0)),J2756,INDIRECT(ADDRESS(MATCH(INDIRECT(ADDRESS(ROW()-G2756,7)),D:D,0),1))),J2756)</f>
        <v/>
      </c>
      <c r="L2756" s="7">
        <f t="shared" ca="1" si="492"/>
        <v>0</v>
      </c>
      <c r="M2756" s="7" t="str">
        <f t="shared" ca="1" si="493"/>
        <v/>
      </c>
      <c r="N2756" s="7">
        <f t="shared" ca="1" si="494"/>
        <v>0</v>
      </c>
      <c r="O2756" s="9" t="str">
        <f ca="1">IF(N2756&gt;-1,INDIRECT(ADDRESS(ROW(),13)),IF(N2756&lt;N2755,CONCATENATE("&lt;page-count count=",CHAR(34),1+LARGE(N:N,1)-LARGE(N:N,2),CHAR(34),"/&gt;"),INDIRECT(ADDRESS(ROW()-1,13))))</f>
        <v/>
      </c>
      <c r="P2756" s="1">
        <f>IF(ROW()&lt;$S$4+2,IF('XML a procesar'!A2755="",P2755,IF(MID('XML a procesar'!A2755,1,1)="&lt;",P2755,P2755+1)),P2755)</f>
        <v>1</v>
      </c>
    </row>
    <row r="2757" spans="1:16" x14ac:dyDescent="0.25">
      <c r="A2757" s="1" t="str">
        <f>IF('XML a procesar'!A2756&gt;0,'XML a procesar'!A2756,"")</f>
        <v/>
      </c>
      <c r="B2757" s="7">
        <f t="shared" si="484"/>
        <v>0</v>
      </c>
      <c r="C2757" s="1">
        <f t="shared" si="485"/>
        <v>0</v>
      </c>
      <c r="D2757" s="1">
        <f t="shared" si="486"/>
        <v>0</v>
      </c>
      <c r="E2757" s="1">
        <f t="shared" si="487"/>
        <v>0</v>
      </c>
      <c r="F2757" s="1" t="str">
        <f t="shared" ca="1" si="488"/>
        <v/>
      </c>
      <c r="G2757" s="1">
        <f t="shared" ca="1" si="489"/>
        <v>0</v>
      </c>
      <c r="H2757" s="1">
        <f ca="1">IF(AND(G2756&gt;0,G2757&gt;G2756,NOT(ISERROR(MATCH(G2756,D:D,0)))),H2756+1,H2756)</f>
        <v>0</v>
      </c>
      <c r="I2757" s="1">
        <f t="shared" ca="1" si="490"/>
        <v>0</v>
      </c>
      <c r="J2757" s="7" t="str">
        <f t="shared" ca="1" si="491"/>
        <v/>
      </c>
      <c r="K2757" s="1" t="str">
        <f ca="1">IF(J2757="Linea_para_MAIL_creada_por_LuXML",IF(ISERROR(MATCH(INDIRECT(ADDRESS(ROW()-G2757,7)),D:D,0)),J2757,INDIRECT(ADDRESS(MATCH(INDIRECT(ADDRESS(ROW()-G2757,7)),D:D,0),1))),J2757)</f>
        <v/>
      </c>
      <c r="L2757" s="7">
        <f t="shared" ca="1" si="492"/>
        <v>0</v>
      </c>
      <c r="M2757" s="7" t="str">
        <f t="shared" ca="1" si="493"/>
        <v/>
      </c>
      <c r="N2757" s="7">
        <f t="shared" ca="1" si="494"/>
        <v>0</v>
      </c>
      <c r="O2757" s="9" t="str">
        <f ca="1">IF(N2757&gt;-1,INDIRECT(ADDRESS(ROW(),13)),IF(N2757&lt;N2756,CONCATENATE("&lt;page-count count=",CHAR(34),1+LARGE(N:N,1)-LARGE(N:N,2),CHAR(34),"/&gt;"),INDIRECT(ADDRESS(ROW()-1,13))))</f>
        <v/>
      </c>
      <c r="P2757" s="1">
        <f>IF(ROW()&lt;$S$4+2,IF('XML a procesar'!A2756="",P2756,IF(MID('XML a procesar'!A2756,1,1)="&lt;",P2756,P2756+1)),P2756)</f>
        <v>1</v>
      </c>
    </row>
    <row r="2758" spans="1:16" x14ac:dyDescent="0.25">
      <c r="A2758" s="1" t="str">
        <f>IF('XML a procesar'!A2757&gt;0,'XML a procesar'!A2757,"")</f>
        <v/>
      </c>
      <c r="B2758" s="7">
        <f t="shared" si="484"/>
        <v>0</v>
      </c>
      <c r="C2758" s="1">
        <f t="shared" si="485"/>
        <v>0</v>
      </c>
      <c r="D2758" s="1">
        <f t="shared" si="486"/>
        <v>0</v>
      </c>
      <c r="E2758" s="1">
        <f t="shared" si="487"/>
        <v>0</v>
      </c>
      <c r="F2758" s="1" t="str">
        <f t="shared" ca="1" si="488"/>
        <v/>
      </c>
      <c r="G2758" s="1">
        <f t="shared" ca="1" si="489"/>
        <v>0</v>
      </c>
      <c r="H2758" s="1">
        <f ca="1">IF(AND(G2757&gt;0,G2758&gt;G2757,NOT(ISERROR(MATCH(G2757,D:D,0)))),H2757+1,H2757)</f>
        <v>0</v>
      </c>
      <c r="I2758" s="1">
        <f t="shared" ca="1" si="490"/>
        <v>0</v>
      </c>
      <c r="J2758" s="7" t="str">
        <f t="shared" ca="1" si="491"/>
        <v/>
      </c>
      <c r="K2758" s="1" t="str">
        <f ca="1">IF(J2758="Linea_para_MAIL_creada_por_LuXML",IF(ISERROR(MATCH(INDIRECT(ADDRESS(ROW()-G2758,7)),D:D,0)),J2758,INDIRECT(ADDRESS(MATCH(INDIRECT(ADDRESS(ROW()-G2758,7)),D:D,0),1))),J2758)</f>
        <v/>
      </c>
      <c r="L2758" s="7">
        <f t="shared" ca="1" si="492"/>
        <v>0</v>
      </c>
      <c r="M2758" s="7" t="str">
        <f t="shared" ca="1" si="493"/>
        <v/>
      </c>
      <c r="N2758" s="7">
        <f t="shared" ca="1" si="494"/>
        <v>0</v>
      </c>
      <c r="O2758" s="9" t="str">
        <f ca="1">IF(N2758&gt;-1,INDIRECT(ADDRESS(ROW(),13)),IF(N2758&lt;N2757,CONCATENATE("&lt;page-count count=",CHAR(34),1+LARGE(N:N,1)-LARGE(N:N,2),CHAR(34),"/&gt;"),INDIRECT(ADDRESS(ROW()-1,13))))</f>
        <v/>
      </c>
      <c r="P2758" s="1">
        <f>IF(ROW()&lt;$S$4+2,IF('XML a procesar'!A2757="",P2757,IF(MID('XML a procesar'!A2757,1,1)="&lt;",P2757,P2757+1)),P2757)</f>
        <v>1</v>
      </c>
    </row>
    <row r="2759" spans="1:16" x14ac:dyDescent="0.25">
      <c r="A2759" s="1" t="str">
        <f>IF('XML a procesar'!A2758&gt;0,'XML a procesar'!A2758,"")</f>
        <v/>
      </c>
      <c r="B2759" s="7">
        <f t="shared" si="484"/>
        <v>0</v>
      </c>
      <c r="C2759" s="1">
        <f t="shared" si="485"/>
        <v>0</v>
      </c>
      <c r="D2759" s="1">
        <f t="shared" si="486"/>
        <v>0</v>
      </c>
      <c r="E2759" s="1">
        <f t="shared" si="487"/>
        <v>0</v>
      </c>
      <c r="F2759" s="1" t="str">
        <f t="shared" ca="1" si="488"/>
        <v/>
      </c>
      <c r="G2759" s="1">
        <f t="shared" ca="1" si="489"/>
        <v>0</v>
      </c>
      <c r="H2759" s="1">
        <f ca="1">IF(AND(G2758&gt;0,G2759&gt;G2758,NOT(ISERROR(MATCH(G2758,D:D,0)))),H2758+1,H2758)</f>
        <v>0</v>
      </c>
      <c r="I2759" s="1">
        <f t="shared" ca="1" si="490"/>
        <v>0</v>
      </c>
      <c r="J2759" s="7" t="str">
        <f t="shared" ca="1" si="491"/>
        <v/>
      </c>
      <c r="K2759" s="1" t="str">
        <f ca="1">IF(J2759="Linea_para_MAIL_creada_por_LuXML",IF(ISERROR(MATCH(INDIRECT(ADDRESS(ROW()-G2759,7)),D:D,0)),J2759,INDIRECT(ADDRESS(MATCH(INDIRECT(ADDRESS(ROW()-G2759,7)),D:D,0),1))),J2759)</f>
        <v/>
      </c>
      <c r="L2759" s="7">
        <f t="shared" ca="1" si="492"/>
        <v>0</v>
      </c>
      <c r="M2759" s="7" t="str">
        <f t="shared" ca="1" si="493"/>
        <v/>
      </c>
      <c r="N2759" s="7">
        <f t="shared" ca="1" si="494"/>
        <v>0</v>
      </c>
      <c r="O2759" s="9" t="str">
        <f ca="1">IF(N2759&gt;-1,INDIRECT(ADDRESS(ROW(),13)),IF(N2759&lt;N2758,CONCATENATE("&lt;page-count count=",CHAR(34),1+LARGE(N:N,1)-LARGE(N:N,2),CHAR(34),"/&gt;"),INDIRECT(ADDRESS(ROW()-1,13))))</f>
        <v/>
      </c>
      <c r="P2759" s="1">
        <f>IF(ROW()&lt;$S$4+2,IF('XML a procesar'!A2758="",P2758,IF(MID('XML a procesar'!A2758,1,1)="&lt;",P2758,P2758+1)),P2758)</f>
        <v>1</v>
      </c>
    </row>
    <row r="2760" spans="1:16" x14ac:dyDescent="0.25">
      <c r="A2760" s="1" t="str">
        <f>IF('XML a procesar'!A2759&gt;0,'XML a procesar'!A2759,"")</f>
        <v/>
      </c>
      <c r="B2760" s="7">
        <f t="shared" si="484"/>
        <v>0</v>
      </c>
      <c r="C2760" s="1">
        <f t="shared" si="485"/>
        <v>0</v>
      </c>
      <c r="D2760" s="1">
        <f t="shared" si="486"/>
        <v>0</v>
      </c>
      <c r="E2760" s="1">
        <f t="shared" si="487"/>
        <v>0</v>
      </c>
      <c r="F2760" s="1" t="str">
        <f t="shared" ca="1" si="488"/>
        <v/>
      </c>
      <c r="G2760" s="1">
        <f t="shared" ca="1" si="489"/>
        <v>0</v>
      </c>
      <c r="H2760" s="1">
        <f ca="1">IF(AND(G2759&gt;0,G2760&gt;G2759,NOT(ISERROR(MATCH(G2759,D:D,0)))),H2759+1,H2759)</f>
        <v>0</v>
      </c>
      <c r="I2760" s="1">
        <f t="shared" ca="1" si="490"/>
        <v>0</v>
      </c>
      <c r="J2760" s="7" t="str">
        <f t="shared" ca="1" si="491"/>
        <v/>
      </c>
      <c r="K2760" s="1" t="str">
        <f ca="1">IF(J2760="Linea_para_MAIL_creada_por_LuXML",IF(ISERROR(MATCH(INDIRECT(ADDRESS(ROW()-G2760,7)),D:D,0)),J2760,INDIRECT(ADDRESS(MATCH(INDIRECT(ADDRESS(ROW()-G2760,7)),D:D,0),1))),J2760)</f>
        <v/>
      </c>
      <c r="L2760" s="7">
        <f t="shared" ca="1" si="492"/>
        <v>0</v>
      </c>
      <c r="M2760" s="7" t="str">
        <f t="shared" ca="1" si="493"/>
        <v/>
      </c>
      <c r="N2760" s="7">
        <f t="shared" ca="1" si="494"/>
        <v>0</v>
      </c>
      <c r="O2760" s="9" t="str">
        <f ca="1">IF(N2760&gt;-1,INDIRECT(ADDRESS(ROW(),13)),IF(N2760&lt;N2759,CONCATENATE("&lt;page-count count=",CHAR(34),1+LARGE(N:N,1)-LARGE(N:N,2),CHAR(34),"/&gt;"),INDIRECT(ADDRESS(ROW()-1,13))))</f>
        <v/>
      </c>
      <c r="P2760" s="1">
        <f>IF(ROW()&lt;$S$4+2,IF('XML a procesar'!A2759="",P2759,IF(MID('XML a procesar'!A2759,1,1)="&lt;",P2759,P2759+1)),P2759)</f>
        <v>1</v>
      </c>
    </row>
    <row r="2761" spans="1:16" x14ac:dyDescent="0.25">
      <c r="A2761" s="1" t="str">
        <f>IF('XML a procesar'!A2760&gt;0,'XML a procesar'!A2760,"")</f>
        <v/>
      </c>
      <c r="B2761" s="7">
        <f t="shared" si="484"/>
        <v>0</v>
      </c>
      <c r="C2761" s="1">
        <f t="shared" si="485"/>
        <v>0</v>
      </c>
      <c r="D2761" s="1">
        <f t="shared" si="486"/>
        <v>0</v>
      </c>
      <c r="E2761" s="1">
        <f t="shared" si="487"/>
        <v>0</v>
      </c>
      <c r="F2761" s="1" t="str">
        <f t="shared" ca="1" si="488"/>
        <v/>
      </c>
      <c r="G2761" s="1">
        <f t="shared" ca="1" si="489"/>
        <v>0</v>
      </c>
      <c r="H2761" s="1">
        <f ca="1">IF(AND(G2760&gt;0,G2761&gt;G2760,NOT(ISERROR(MATCH(G2760,D:D,0)))),H2760+1,H2760)</f>
        <v>0</v>
      </c>
      <c r="I2761" s="1">
        <f t="shared" ca="1" si="490"/>
        <v>0</v>
      </c>
      <c r="J2761" s="7" t="str">
        <f t="shared" ca="1" si="491"/>
        <v/>
      </c>
      <c r="K2761" s="1" t="str">
        <f ca="1">IF(J2761="Linea_para_MAIL_creada_por_LuXML",IF(ISERROR(MATCH(INDIRECT(ADDRESS(ROW()-G2761,7)),D:D,0)),J2761,INDIRECT(ADDRESS(MATCH(INDIRECT(ADDRESS(ROW()-G2761,7)),D:D,0),1))),J2761)</f>
        <v/>
      </c>
      <c r="L2761" s="7">
        <f t="shared" ca="1" si="492"/>
        <v>0</v>
      </c>
      <c r="M2761" s="7" t="str">
        <f t="shared" ca="1" si="493"/>
        <v/>
      </c>
      <c r="N2761" s="7">
        <f t="shared" ca="1" si="494"/>
        <v>0</v>
      </c>
      <c r="O2761" s="9" t="str">
        <f ca="1">IF(N2761&gt;-1,INDIRECT(ADDRESS(ROW(),13)),IF(N2761&lt;N2760,CONCATENATE("&lt;page-count count=",CHAR(34),1+LARGE(N:N,1)-LARGE(N:N,2),CHAR(34),"/&gt;"),INDIRECT(ADDRESS(ROW()-1,13))))</f>
        <v/>
      </c>
      <c r="P2761" s="1">
        <f>IF(ROW()&lt;$S$4+2,IF('XML a procesar'!A2760="",P2760,IF(MID('XML a procesar'!A2760,1,1)="&lt;",P2760,P2760+1)),P2760)</f>
        <v>1</v>
      </c>
    </row>
    <row r="2762" spans="1:16" x14ac:dyDescent="0.25">
      <c r="A2762" s="1" t="str">
        <f>IF('XML a procesar'!A2761&gt;0,'XML a procesar'!A2761,"")</f>
        <v/>
      </c>
      <c r="B2762" s="7">
        <f t="shared" si="484"/>
        <v>0</v>
      </c>
      <c r="C2762" s="1">
        <f t="shared" si="485"/>
        <v>0</v>
      </c>
      <c r="D2762" s="1">
        <f t="shared" si="486"/>
        <v>0</v>
      </c>
      <c r="E2762" s="1">
        <f t="shared" si="487"/>
        <v>0</v>
      </c>
      <c r="F2762" s="1" t="str">
        <f t="shared" ca="1" si="488"/>
        <v/>
      </c>
      <c r="G2762" s="1">
        <f t="shared" ca="1" si="489"/>
        <v>0</v>
      </c>
      <c r="H2762" s="1">
        <f ca="1">IF(AND(G2761&gt;0,G2762&gt;G2761,NOT(ISERROR(MATCH(G2761,D:D,0)))),H2761+1,H2761)</f>
        <v>0</v>
      </c>
      <c r="I2762" s="1">
        <f t="shared" ca="1" si="490"/>
        <v>0</v>
      </c>
      <c r="J2762" s="7" t="str">
        <f t="shared" ca="1" si="491"/>
        <v/>
      </c>
      <c r="K2762" s="1" t="str">
        <f ca="1">IF(J2762="Linea_para_MAIL_creada_por_LuXML",IF(ISERROR(MATCH(INDIRECT(ADDRESS(ROW()-G2762,7)),D:D,0)),J2762,INDIRECT(ADDRESS(MATCH(INDIRECT(ADDRESS(ROW()-G2762,7)),D:D,0),1))),J2762)</f>
        <v/>
      </c>
      <c r="L2762" s="7">
        <f t="shared" ca="1" si="492"/>
        <v>0</v>
      </c>
      <c r="M2762" s="7" t="str">
        <f t="shared" ca="1" si="493"/>
        <v/>
      </c>
      <c r="N2762" s="7">
        <f t="shared" ca="1" si="494"/>
        <v>0</v>
      </c>
      <c r="O2762" s="9" t="str">
        <f ca="1">IF(N2762&gt;-1,INDIRECT(ADDRESS(ROW(),13)),IF(N2762&lt;N2761,CONCATENATE("&lt;page-count count=",CHAR(34),1+LARGE(N:N,1)-LARGE(N:N,2),CHAR(34),"/&gt;"),INDIRECT(ADDRESS(ROW()-1,13))))</f>
        <v/>
      </c>
      <c r="P2762" s="1">
        <f>IF(ROW()&lt;$S$4+2,IF('XML a procesar'!A2761="",P2761,IF(MID('XML a procesar'!A2761,1,1)="&lt;",P2761,P2761+1)),P2761)</f>
        <v>1</v>
      </c>
    </row>
    <row r="2763" spans="1:16" x14ac:dyDescent="0.25">
      <c r="A2763" s="1" t="str">
        <f>IF('XML a procesar'!A2762&gt;0,'XML a procesar'!A2762,"")</f>
        <v/>
      </c>
      <c r="B2763" s="7">
        <f t="shared" si="484"/>
        <v>0</v>
      </c>
      <c r="C2763" s="1">
        <f t="shared" si="485"/>
        <v>0</v>
      </c>
      <c r="D2763" s="1">
        <f t="shared" si="486"/>
        <v>0</v>
      </c>
      <c r="E2763" s="1">
        <f t="shared" si="487"/>
        <v>0</v>
      </c>
      <c r="F2763" s="1" t="str">
        <f t="shared" ca="1" si="488"/>
        <v/>
      </c>
      <c r="G2763" s="1">
        <f t="shared" ca="1" si="489"/>
        <v>0</v>
      </c>
      <c r="H2763" s="1">
        <f ca="1">IF(AND(G2762&gt;0,G2763&gt;G2762,NOT(ISERROR(MATCH(G2762,D:D,0)))),H2762+1,H2762)</f>
        <v>0</v>
      </c>
      <c r="I2763" s="1">
        <f t="shared" ca="1" si="490"/>
        <v>0</v>
      </c>
      <c r="J2763" s="7" t="str">
        <f t="shared" ca="1" si="491"/>
        <v/>
      </c>
      <c r="K2763" s="1" t="str">
        <f ca="1">IF(J2763="Linea_para_MAIL_creada_por_LuXML",IF(ISERROR(MATCH(INDIRECT(ADDRESS(ROW()-G2763,7)),D:D,0)),J2763,INDIRECT(ADDRESS(MATCH(INDIRECT(ADDRESS(ROW()-G2763,7)),D:D,0),1))),J2763)</f>
        <v/>
      </c>
      <c r="L2763" s="7">
        <f t="shared" ca="1" si="492"/>
        <v>0</v>
      </c>
      <c r="M2763" s="7" t="str">
        <f t="shared" ca="1" si="493"/>
        <v/>
      </c>
      <c r="N2763" s="7">
        <f t="shared" ca="1" si="494"/>
        <v>0</v>
      </c>
      <c r="O2763" s="9" t="str">
        <f ca="1">IF(N2763&gt;-1,INDIRECT(ADDRESS(ROW(),13)),IF(N2763&lt;N2762,CONCATENATE("&lt;page-count count=",CHAR(34),1+LARGE(N:N,1)-LARGE(N:N,2),CHAR(34),"/&gt;"),INDIRECT(ADDRESS(ROW()-1,13))))</f>
        <v/>
      </c>
      <c r="P2763" s="1">
        <f>IF(ROW()&lt;$S$4+2,IF('XML a procesar'!A2762="",P2762,IF(MID('XML a procesar'!A2762,1,1)="&lt;",P2762,P2762+1)),P2762)</f>
        <v>1</v>
      </c>
    </row>
    <row r="2764" spans="1:16" x14ac:dyDescent="0.25">
      <c r="A2764" s="1" t="str">
        <f>IF('XML a procesar'!A2763&gt;0,'XML a procesar'!A2763,"")</f>
        <v/>
      </c>
      <c r="B2764" s="7">
        <f t="shared" si="484"/>
        <v>0</v>
      </c>
      <c r="C2764" s="1">
        <f t="shared" si="485"/>
        <v>0</v>
      </c>
      <c r="D2764" s="1">
        <f t="shared" si="486"/>
        <v>0</v>
      </c>
      <c r="E2764" s="1">
        <f t="shared" si="487"/>
        <v>0</v>
      </c>
      <c r="F2764" s="1" t="str">
        <f t="shared" ca="1" si="488"/>
        <v/>
      </c>
      <c r="G2764" s="1">
        <f t="shared" ca="1" si="489"/>
        <v>0</v>
      </c>
      <c r="H2764" s="1">
        <f ca="1">IF(AND(G2763&gt;0,G2764&gt;G2763,NOT(ISERROR(MATCH(G2763,D:D,0)))),H2763+1,H2763)</f>
        <v>0</v>
      </c>
      <c r="I2764" s="1">
        <f t="shared" ca="1" si="490"/>
        <v>0</v>
      </c>
      <c r="J2764" s="7" t="str">
        <f t="shared" ca="1" si="491"/>
        <v/>
      </c>
      <c r="K2764" s="1" t="str">
        <f ca="1">IF(J2764="Linea_para_MAIL_creada_por_LuXML",IF(ISERROR(MATCH(INDIRECT(ADDRESS(ROW()-G2764,7)),D:D,0)),J2764,INDIRECT(ADDRESS(MATCH(INDIRECT(ADDRESS(ROW()-G2764,7)),D:D,0),1))),J2764)</f>
        <v/>
      </c>
      <c r="L2764" s="7">
        <f t="shared" ca="1" si="492"/>
        <v>0</v>
      </c>
      <c r="M2764" s="7" t="str">
        <f t="shared" ca="1" si="493"/>
        <v/>
      </c>
      <c r="N2764" s="7">
        <f t="shared" ca="1" si="494"/>
        <v>0</v>
      </c>
      <c r="O2764" s="9" t="str">
        <f ca="1">IF(N2764&gt;-1,INDIRECT(ADDRESS(ROW(),13)),IF(N2764&lt;N2763,CONCATENATE("&lt;page-count count=",CHAR(34),1+LARGE(N:N,1)-LARGE(N:N,2),CHAR(34),"/&gt;"),INDIRECT(ADDRESS(ROW()-1,13))))</f>
        <v/>
      </c>
      <c r="P2764" s="1">
        <f>IF(ROW()&lt;$S$4+2,IF('XML a procesar'!A2763="",P2763,IF(MID('XML a procesar'!A2763,1,1)="&lt;",P2763,P2763+1)),P2763)</f>
        <v>1</v>
      </c>
    </row>
    <row r="2765" spans="1:16" x14ac:dyDescent="0.25">
      <c r="A2765" s="1" t="str">
        <f>IF('XML a procesar'!A2764&gt;0,'XML a procesar'!A2764,"")</f>
        <v/>
      </c>
      <c r="B2765" s="7">
        <f t="shared" si="484"/>
        <v>0</v>
      </c>
      <c r="C2765" s="1">
        <f t="shared" si="485"/>
        <v>0</v>
      </c>
      <c r="D2765" s="1">
        <f t="shared" si="486"/>
        <v>0</v>
      </c>
      <c r="E2765" s="1">
        <f t="shared" si="487"/>
        <v>0</v>
      </c>
      <c r="F2765" s="1" t="str">
        <f t="shared" ca="1" si="488"/>
        <v/>
      </c>
      <c r="G2765" s="1">
        <f t="shared" ca="1" si="489"/>
        <v>0</v>
      </c>
      <c r="H2765" s="1">
        <f ca="1">IF(AND(G2764&gt;0,G2765&gt;G2764,NOT(ISERROR(MATCH(G2764,D:D,0)))),H2764+1,H2764)</f>
        <v>0</v>
      </c>
      <c r="I2765" s="1">
        <f t="shared" ca="1" si="490"/>
        <v>0</v>
      </c>
      <c r="J2765" s="7" t="str">
        <f t="shared" ca="1" si="491"/>
        <v/>
      </c>
      <c r="K2765" s="1" t="str">
        <f ca="1">IF(J2765="Linea_para_MAIL_creada_por_LuXML",IF(ISERROR(MATCH(INDIRECT(ADDRESS(ROW()-G2765,7)),D:D,0)),J2765,INDIRECT(ADDRESS(MATCH(INDIRECT(ADDRESS(ROW()-G2765,7)),D:D,0),1))),J2765)</f>
        <v/>
      </c>
      <c r="L2765" s="7">
        <f t="shared" ca="1" si="492"/>
        <v>0</v>
      </c>
      <c r="M2765" s="7" t="str">
        <f t="shared" ca="1" si="493"/>
        <v/>
      </c>
      <c r="N2765" s="7">
        <f t="shared" ca="1" si="494"/>
        <v>0</v>
      </c>
      <c r="O2765" s="9" t="str">
        <f ca="1">IF(N2765&gt;-1,INDIRECT(ADDRESS(ROW(),13)),IF(N2765&lt;N2764,CONCATENATE("&lt;page-count count=",CHAR(34),1+LARGE(N:N,1)-LARGE(N:N,2),CHAR(34),"/&gt;"),INDIRECT(ADDRESS(ROW()-1,13))))</f>
        <v/>
      </c>
      <c r="P2765" s="1">
        <f>IF(ROW()&lt;$S$4+2,IF('XML a procesar'!A2764="",P2764,IF(MID('XML a procesar'!A2764,1,1)="&lt;",P2764,P2764+1)),P2764)</f>
        <v>1</v>
      </c>
    </row>
    <row r="2766" spans="1:16" x14ac:dyDescent="0.25">
      <c r="A2766" s="1" t="str">
        <f>IF('XML a procesar'!A2765&gt;0,'XML a procesar'!A2765,"")</f>
        <v/>
      </c>
      <c r="B2766" s="7">
        <f t="shared" si="484"/>
        <v>0</v>
      </c>
      <c r="C2766" s="1">
        <f t="shared" si="485"/>
        <v>0</v>
      </c>
      <c r="D2766" s="1">
        <f t="shared" si="486"/>
        <v>0</v>
      </c>
      <c r="E2766" s="1">
        <f t="shared" si="487"/>
        <v>0</v>
      </c>
      <c r="F2766" s="1" t="str">
        <f t="shared" ca="1" si="488"/>
        <v/>
      </c>
      <c r="G2766" s="1">
        <f t="shared" ca="1" si="489"/>
        <v>0</v>
      </c>
      <c r="H2766" s="1">
        <f ca="1">IF(AND(G2765&gt;0,G2766&gt;G2765,NOT(ISERROR(MATCH(G2765,D:D,0)))),H2765+1,H2765)</f>
        <v>0</v>
      </c>
      <c r="I2766" s="1">
        <f t="shared" ca="1" si="490"/>
        <v>0</v>
      </c>
      <c r="J2766" s="7" t="str">
        <f t="shared" ca="1" si="491"/>
        <v/>
      </c>
      <c r="K2766" s="1" t="str">
        <f ca="1">IF(J2766="Linea_para_MAIL_creada_por_LuXML",IF(ISERROR(MATCH(INDIRECT(ADDRESS(ROW()-G2766,7)),D:D,0)),J2766,INDIRECT(ADDRESS(MATCH(INDIRECT(ADDRESS(ROW()-G2766,7)),D:D,0),1))),J2766)</f>
        <v/>
      </c>
      <c r="L2766" s="7">
        <f t="shared" ca="1" si="492"/>
        <v>0</v>
      </c>
      <c r="M2766" s="7" t="str">
        <f t="shared" ca="1" si="493"/>
        <v/>
      </c>
      <c r="N2766" s="7">
        <f t="shared" ca="1" si="494"/>
        <v>0</v>
      </c>
      <c r="O2766" s="9" t="str">
        <f ca="1">IF(N2766&gt;-1,INDIRECT(ADDRESS(ROW(),13)),IF(N2766&lt;N2765,CONCATENATE("&lt;page-count count=",CHAR(34),1+LARGE(N:N,1)-LARGE(N:N,2),CHAR(34),"/&gt;"),INDIRECT(ADDRESS(ROW()-1,13))))</f>
        <v/>
      </c>
      <c r="P2766" s="1">
        <f>IF(ROW()&lt;$S$4+2,IF('XML a procesar'!A2765="",P2765,IF(MID('XML a procesar'!A2765,1,1)="&lt;",P2765,P2765+1)),P2765)</f>
        <v>1</v>
      </c>
    </row>
    <row r="2767" spans="1:16" x14ac:dyDescent="0.25">
      <c r="A2767" s="1" t="str">
        <f>IF('XML a procesar'!A2766&gt;0,'XML a procesar'!A2766,"")</f>
        <v/>
      </c>
      <c r="B2767" s="7">
        <f t="shared" si="484"/>
        <v>0</v>
      </c>
      <c r="C2767" s="1">
        <f t="shared" si="485"/>
        <v>0</v>
      </c>
      <c r="D2767" s="1">
        <f t="shared" si="486"/>
        <v>0</v>
      </c>
      <c r="E2767" s="1">
        <f t="shared" si="487"/>
        <v>0</v>
      </c>
      <c r="F2767" s="1" t="str">
        <f t="shared" ca="1" si="488"/>
        <v/>
      </c>
      <c r="G2767" s="1">
        <f t="shared" ca="1" si="489"/>
        <v>0</v>
      </c>
      <c r="H2767" s="1">
        <f ca="1">IF(AND(G2766&gt;0,G2767&gt;G2766,NOT(ISERROR(MATCH(G2766,D:D,0)))),H2766+1,H2766)</f>
        <v>0</v>
      </c>
      <c r="I2767" s="1">
        <f t="shared" ca="1" si="490"/>
        <v>0</v>
      </c>
      <c r="J2767" s="7" t="str">
        <f t="shared" ca="1" si="491"/>
        <v/>
      </c>
      <c r="K2767" s="1" t="str">
        <f ca="1">IF(J2767="Linea_para_MAIL_creada_por_LuXML",IF(ISERROR(MATCH(INDIRECT(ADDRESS(ROW()-G2767,7)),D:D,0)),J2767,INDIRECT(ADDRESS(MATCH(INDIRECT(ADDRESS(ROW()-G2767,7)),D:D,0),1))),J2767)</f>
        <v/>
      </c>
      <c r="L2767" s="7">
        <f t="shared" ca="1" si="492"/>
        <v>0</v>
      </c>
      <c r="M2767" s="7" t="str">
        <f t="shared" ca="1" si="493"/>
        <v/>
      </c>
      <c r="N2767" s="7">
        <f t="shared" ca="1" si="494"/>
        <v>0</v>
      </c>
      <c r="O2767" s="9" t="str">
        <f ca="1">IF(N2767&gt;-1,INDIRECT(ADDRESS(ROW(),13)),IF(N2767&lt;N2766,CONCATENATE("&lt;page-count count=",CHAR(34),1+LARGE(N:N,1)-LARGE(N:N,2),CHAR(34),"/&gt;"),INDIRECT(ADDRESS(ROW()-1,13))))</f>
        <v/>
      </c>
      <c r="P2767" s="1">
        <f>IF(ROW()&lt;$S$4+2,IF('XML a procesar'!A2766="",P2766,IF(MID('XML a procesar'!A2766,1,1)="&lt;",P2766,P2766+1)),P2766)</f>
        <v>1</v>
      </c>
    </row>
    <row r="2768" spans="1:16" x14ac:dyDescent="0.25">
      <c r="A2768" s="1" t="str">
        <f>IF('XML a procesar'!A2767&gt;0,'XML a procesar'!A2767,"")</f>
        <v/>
      </c>
      <c r="B2768" s="7">
        <f t="shared" si="484"/>
        <v>0</v>
      </c>
      <c r="C2768" s="1">
        <f t="shared" si="485"/>
        <v>0</v>
      </c>
      <c r="D2768" s="1">
        <f t="shared" si="486"/>
        <v>0</v>
      </c>
      <c r="E2768" s="1">
        <f t="shared" si="487"/>
        <v>0</v>
      </c>
      <c r="F2768" s="1" t="str">
        <f t="shared" ca="1" si="488"/>
        <v/>
      </c>
      <c r="G2768" s="1">
        <f t="shared" ca="1" si="489"/>
        <v>0</v>
      </c>
      <c r="H2768" s="1">
        <f ca="1">IF(AND(G2767&gt;0,G2768&gt;G2767,NOT(ISERROR(MATCH(G2767,D:D,0)))),H2767+1,H2767)</f>
        <v>0</v>
      </c>
      <c r="I2768" s="1">
        <f t="shared" ca="1" si="490"/>
        <v>0</v>
      </c>
      <c r="J2768" s="7" t="str">
        <f t="shared" ca="1" si="491"/>
        <v/>
      </c>
      <c r="K2768" s="1" t="str">
        <f ca="1">IF(J2768="Linea_para_MAIL_creada_por_LuXML",IF(ISERROR(MATCH(INDIRECT(ADDRESS(ROW()-G2768,7)),D:D,0)),J2768,INDIRECT(ADDRESS(MATCH(INDIRECT(ADDRESS(ROW()-G2768,7)),D:D,0),1))),J2768)</f>
        <v/>
      </c>
      <c r="L2768" s="7">
        <f t="shared" ca="1" si="492"/>
        <v>0</v>
      </c>
      <c r="M2768" s="7" t="str">
        <f t="shared" ca="1" si="493"/>
        <v/>
      </c>
      <c r="N2768" s="7">
        <f t="shared" ca="1" si="494"/>
        <v>0</v>
      </c>
      <c r="O2768" s="9" t="str">
        <f ca="1">IF(N2768&gt;-1,INDIRECT(ADDRESS(ROW(),13)),IF(N2768&lt;N2767,CONCATENATE("&lt;page-count count=",CHAR(34),1+LARGE(N:N,1)-LARGE(N:N,2),CHAR(34),"/&gt;"),INDIRECT(ADDRESS(ROW()-1,13))))</f>
        <v/>
      </c>
      <c r="P2768" s="1">
        <f>IF(ROW()&lt;$S$4+2,IF('XML a procesar'!A2767="",P2767,IF(MID('XML a procesar'!A2767,1,1)="&lt;",P2767,P2767+1)),P2767)</f>
        <v>1</v>
      </c>
    </row>
    <row r="2769" spans="1:16" x14ac:dyDescent="0.25">
      <c r="A2769" s="1" t="str">
        <f>IF('XML a procesar'!A2768&gt;0,'XML a procesar'!A2768,"")</f>
        <v/>
      </c>
      <c r="B2769" s="7">
        <f t="shared" si="484"/>
        <v>0</v>
      </c>
      <c r="C2769" s="1">
        <f t="shared" si="485"/>
        <v>0</v>
      </c>
      <c r="D2769" s="1">
        <f t="shared" si="486"/>
        <v>0</v>
      </c>
      <c r="E2769" s="1">
        <f t="shared" si="487"/>
        <v>0</v>
      </c>
      <c r="F2769" s="1" t="str">
        <f t="shared" ca="1" si="488"/>
        <v/>
      </c>
      <c r="G2769" s="1">
        <f t="shared" ca="1" si="489"/>
        <v>0</v>
      </c>
      <c r="H2769" s="1">
        <f ca="1">IF(AND(G2768&gt;0,G2769&gt;G2768,NOT(ISERROR(MATCH(G2768,D:D,0)))),H2768+1,H2768)</f>
        <v>0</v>
      </c>
      <c r="I2769" s="1">
        <f t="shared" ca="1" si="490"/>
        <v>0</v>
      </c>
      <c r="J2769" s="7" t="str">
        <f t="shared" ca="1" si="491"/>
        <v/>
      </c>
      <c r="K2769" s="1" t="str">
        <f ca="1">IF(J2769="Linea_para_MAIL_creada_por_LuXML",IF(ISERROR(MATCH(INDIRECT(ADDRESS(ROW()-G2769,7)),D:D,0)),J2769,INDIRECT(ADDRESS(MATCH(INDIRECT(ADDRESS(ROW()-G2769,7)),D:D,0),1))),J2769)</f>
        <v/>
      </c>
      <c r="L2769" s="7">
        <f t="shared" ca="1" si="492"/>
        <v>0</v>
      </c>
      <c r="M2769" s="7" t="str">
        <f t="shared" ca="1" si="493"/>
        <v/>
      </c>
      <c r="N2769" s="7">
        <f t="shared" ca="1" si="494"/>
        <v>0</v>
      </c>
      <c r="O2769" s="9" t="str">
        <f ca="1">IF(N2769&gt;-1,INDIRECT(ADDRESS(ROW(),13)),IF(N2769&lt;N2768,CONCATENATE("&lt;page-count count=",CHAR(34),1+LARGE(N:N,1)-LARGE(N:N,2),CHAR(34),"/&gt;"),INDIRECT(ADDRESS(ROW()-1,13))))</f>
        <v/>
      </c>
      <c r="P2769" s="1">
        <f>IF(ROW()&lt;$S$4+2,IF('XML a procesar'!A2768="",P2768,IF(MID('XML a procesar'!A2768,1,1)="&lt;",P2768,P2768+1)),P2768)</f>
        <v>1</v>
      </c>
    </row>
    <row r="2770" spans="1:16" x14ac:dyDescent="0.25">
      <c r="A2770" s="1" t="str">
        <f>IF('XML a procesar'!A2769&gt;0,'XML a procesar'!A2769,"")</f>
        <v/>
      </c>
      <c r="B2770" s="7">
        <f t="shared" si="484"/>
        <v>0</v>
      </c>
      <c r="C2770" s="1">
        <f t="shared" si="485"/>
        <v>0</v>
      </c>
      <c r="D2770" s="1">
        <f t="shared" si="486"/>
        <v>0</v>
      </c>
      <c r="E2770" s="1">
        <f t="shared" si="487"/>
        <v>0</v>
      </c>
      <c r="F2770" s="1" t="str">
        <f t="shared" ca="1" si="488"/>
        <v/>
      </c>
      <c r="G2770" s="1">
        <f t="shared" ca="1" si="489"/>
        <v>0</v>
      </c>
      <c r="H2770" s="1">
        <f ca="1">IF(AND(G2769&gt;0,G2770&gt;G2769,NOT(ISERROR(MATCH(G2769,D:D,0)))),H2769+1,H2769)</f>
        <v>0</v>
      </c>
      <c r="I2770" s="1">
        <f t="shared" ca="1" si="490"/>
        <v>0</v>
      </c>
      <c r="J2770" s="7" t="str">
        <f t="shared" ca="1" si="491"/>
        <v/>
      </c>
      <c r="K2770" s="1" t="str">
        <f ca="1">IF(J2770="Linea_para_MAIL_creada_por_LuXML",IF(ISERROR(MATCH(INDIRECT(ADDRESS(ROW()-G2770,7)),D:D,0)),J2770,INDIRECT(ADDRESS(MATCH(INDIRECT(ADDRESS(ROW()-G2770,7)),D:D,0),1))),J2770)</f>
        <v/>
      </c>
      <c r="L2770" s="7">
        <f t="shared" ca="1" si="492"/>
        <v>0</v>
      </c>
      <c r="M2770" s="7" t="str">
        <f t="shared" ca="1" si="493"/>
        <v/>
      </c>
      <c r="N2770" s="7">
        <f t="shared" ca="1" si="494"/>
        <v>0</v>
      </c>
      <c r="O2770" s="9" t="str">
        <f ca="1">IF(N2770&gt;-1,INDIRECT(ADDRESS(ROW(),13)),IF(N2770&lt;N2769,CONCATENATE("&lt;page-count count=",CHAR(34),1+LARGE(N:N,1)-LARGE(N:N,2),CHAR(34),"/&gt;"),INDIRECT(ADDRESS(ROW()-1,13))))</f>
        <v/>
      </c>
      <c r="P2770" s="1">
        <f>IF(ROW()&lt;$S$4+2,IF('XML a procesar'!A2769="",P2769,IF(MID('XML a procesar'!A2769,1,1)="&lt;",P2769,P2769+1)),P2769)</f>
        <v>1</v>
      </c>
    </row>
    <row r="2771" spans="1:16" x14ac:dyDescent="0.25">
      <c r="A2771" s="1" t="str">
        <f>IF('XML a procesar'!A2770&gt;0,'XML a procesar'!A2770,"")</f>
        <v/>
      </c>
      <c r="B2771" s="7">
        <f t="shared" si="484"/>
        <v>0</v>
      </c>
      <c r="C2771" s="1">
        <f t="shared" si="485"/>
        <v>0</v>
      </c>
      <c r="D2771" s="1">
        <f t="shared" si="486"/>
        <v>0</v>
      </c>
      <c r="E2771" s="1">
        <f t="shared" si="487"/>
        <v>0</v>
      </c>
      <c r="F2771" s="1" t="str">
        <f t="shared" ca="1" si="488"/>
        <v/>
      </c>
      <c r="G2771" s="1">
        <f t="shared" ca="1" si="489"/>
        <v>0</v>
      </c>
      <c r="H2771" s="1">
        <f ca="1">IF(AND(G2770&gt;0,G2771&gt;G2770,NOT(ISERROR(MATCH(G2770,D:D,0)))),H2770+1,H2770)</f>
        <v>0</v>
      </c>
      <c r="I2771" s="1">
        <f t="shared" ca="1" si="490"/>
        <v>0</v>
      </c>
      <c r="J2771" s="7" t="str">
        <f t="shared" ca="1" si="491"/>
        <v/>
      </c>
      <c r="K2771" s="1" t="str">
        <f ca="1">IF(J2771="Linea_para_MAIL_creada_por_LuXML",IF(ISERROR(MATCH(INDIRECT(ADDRESS(ROW()-G2771,7)),D:D,0)),J2771,INDIRECT(ADDRESS(MATCH(INDIRECT(ADDRESS(ROW()-G2771,7)),D:D,0),1))),J2771)</f>
        <v/>
      </c>
      <c r="L2771" s="7">
        <f t="shared" ca="1" si="492"/>
        <v>0</v>
      </c>
      <c r="M2771" s="7" t="str">
        <f t="shared" ca="1" si="493"/>
        <v/>
      </c>
      <c r="N2771" s="7">
        <f t="shared" ca="1" si="494"/>
        <v>0</v>
      </c>
      <c r="O2771" s="9" t="str">
        <f ca="1">IF(N2771&gt;-1,INDIRECT(ADDRESS(ROW(),13)),IF(N2771&lt;N2770,CONCATENATE("&lt;page-count count=",CHAR(34),1+LARGE(N:N,1)-LARGE(N:N,2),CHAR(34),"/&gt;"),INDIRECT(ADDRESS(ROW()-1,13))))</f>
        <v/>
      </c>
      <c r="P2771" s="1">
        <f>IF(ROW()&lt;$S$4+2,IF('XML a procesar'!A2770="",P2770,IF(MID('XML a procesar'!A2770,1,1)="&lt;",P2770,P2770+1)),P2770)</f>
        <v>1</v>
      </c>
    </row>
    <row r="2772" spans="1:16" x14ac:dyDescent="0.25">
      <c r="A2772" s="1" t="str">
        <f>IF('XML a procesar'!A2771&gt;0,'XML a procesar'!A2771,"")</f>
        <v/>
      </c>
      <c r="B2772" s="7">
        <f t="shared" si="484"/>
        <v>0</v>
      </c>
      <c r="C2772" s="1">
        <f t="shared" si="485"/>
        <v>0</v>
      </c>
      <c r="D2772" s="1">
        <f t="shared" si="486"/>
        <v>0</v>
      </c>
      <c r="E2772" s="1">
        <f t="shared" si="487"/>
        <v>0</v>
      </c>
      <c r="F2772" s="1" t="str">
        <f t="shared" ca="1" si="488"/>
        <v/>
      </c>
      <c r="G2772" s="1">
        <f t="shared" ca="1" si="489"/>
        <v>0</v>
      </c>
      <c r="H2772" s="1">
        <f ca="1">IF(AND(G2771&gt;0,G2772&gt;G2771,NOT(ISERROR(MATCH(G2771,D:D,0)))),H2771+1,H2771)</f>
        <v>0</v>
      </c>
      <c r="I2772" s="1">
        <f t="shared" ca="1" si="490"/>
        <v>0</v>
      </c>
      <c r="J2772" s="7" t="str">
        <f t="shared" ca="1" si="491"/>
        <v/>
      </c>
      <c r="K2772" s="1" t="str">
        <f ca="1">IF(J2772="Linea_para_MAIL_creada_por_LuXML",IF(ISERROR(MATCH(INDIRECT(ADDRESS(ROW()-G2772,7)),D:D,0)),J2772,INDIRECT(ADDRESS(MATCH(INDIRECT(ADDRESS(ROW()-G2772,7)),D:D,0),1))),J2772)</f>
        <v/>
      </c>
      <c r="L2772" s="7">
        <f t="shared" ca="1" si="492"/>
        <v>0</v>
      </c>
      <c r="M2772" s="7" t="str">
        <f t="shared" ca="1" si="493"/>
        <v/>
      </c>
      <c r="N2772" s="7">
        <f t="shared" ca="1" si="494"/>
        <v>0</v>
      </c>
      <c r="O2772" s="9" t="str">
        <f ca="1">IF(N2772&gt;-1,INDIRECT(ADDRESS(ROW(),13)),IF(N2772&lt;N2771,CONCATENATE("&lt;page-count count=",CHAR(34),1+LARGE(N:N,1)-LARGE(N:N,2),CHAR(34),"/&gt;"),INDIRECT(ADDRESS(ROW()-1,13))))</f>
        <v/>
      </c>
      <c r="P2772" s="1">
        <f>IF(ROW()&lt;$S$4+2,IF('XML a procesar'!A2771="",P2771,IF(MID('XML a procesar'!A2771,1,1)="&lt;",P2771,P2771+1)),P2771)</f>
        <v>1</v>
      </c>
    </row>
    <row r="2773" spans="1:16" x14ac:dyDescent="0.25">
      <c r="A2773" s="1" t="str">
        <f>IF('XML a procesar'!A2772&gt;0,'XML a procesar'!A2772,"")</f>
        <v/>
      </c>
      <c r="B2773" s="7">
        <f t="shared" si="484"/>
        <v>0</v>
      </c>
      <c r="C2773" s="1">
        <f t="shared" si="485"/>
        <v>0</v>
      </c>
      <c r="D2773" s="1">
        <f t="shared" si="486"/>
        <v>0</v>
      </c>
      <c r="E2773" s="1">
        <f t="shared" si="487"/>
        <v>0</v>
      </c>
      <c r="F2773" s="1" t="str">
        <f t="shared" ca="1" si="488"/>
        <v/>
      </c>
      <c r="G2773" s="1">
        <f t="shared" ca="1" si="489"/>
        <v>0</v>
      </c>
      <c r="H2773" s="1">
        <f ca="1">IF(AND(G2772&gt;0,G2773&gt;G2772,NOT(ISERROR(MATCH(G2772,D:D,0)))),H2772+1,H2772)</f>
        <v>0</v>
      </c>
      <c r="I2773" s="1">
        <f t="shared" ca="1" si="490"/>
        <v>0</v>
      </c>
      <c r="J2773" s="7" t="str">
        <f t="shared" ca="1" si="491"/>
        <v/>
      </c>
      <c r="K2773" s="1" t="str">
        <f ca="1">IF(J2773="Linea_para_MAIL_creada_por_LuXML",IF(ISERROR(MATCH(INDIRECT(ADDRESS(ROW()-G2773,7)),D:D,0)),J2773,INDIRECT(ADDRESS(MATCH(INDIRECT(ADDRESS(ROW()-G2773,7)),D:D,0),1))),J2773)</f>
        <v/>
      </c>
      <c r="L2773" s="7">
        <f t="shared" ca="1" si="492"/>
        <v>0</v>
      </c>
      <c r="M2773" s="7" t="str">
        <f t="shared" ca="1" si="493"/>
        <v/>
      </c>
      <c r="N2773" s="7">
        <f t="shared" ca="1" si="494"/>
        <v>0</v>
      </c>
      <c r="O2773" s="9" t="str">
        <f ca="1">IF(N2773&gt;-1,INDIRECT(ADDRESS(ROW(),13)),IF(N2773&lt;N2772,CONCATENATE("&lt;page-count count=",CHAR(34),1+LARGE(N:N,1)-LARGE(N:N,2),CHAR(34),"/&gt;"),INDIRECT(ADDRESS(ROW()-1,13))))</f>
        <v/>
      </c>
      <c r="P2773" s="1">
        <f>IF(ROW()&lt;$S$4+2,IF('XML a procesar'!A2772="",P2772,IF(MID('XML a procesar'!A2772,1,1)="&lt;",P2772,P2772+1)),P2772)</f>
        <v>1</v>
      </c>
    </row>
    <row r="2774" spans="1:16" x14ac:dyDescent="0.25">
      <c r="A2774" s="1" t="str">
        <f>IF('XML a procesar'!A2773&gt;0,'XML a procesar'!A2773,"")</f>
        <v/>
      </c>
      <c r="B2774" s="7">
        <f t="shared" si="484"/>
        <v>0</v>
      </c>
      <c r="C2774" s="1">
        <f t="shared" si="485"/>
        <v>0</v>
      </c>
      <c r="D2774" s="1">
        <f t="shared" si="486"/>
        <v>0</v>
      </c>
      <c r="E2774" s="1">
        <f t="shared" si="487"/>
        <v>0</v>
      </c>
      <c r="F2774" s="1" t="str">
        <f t="shared" ca="1" si="488"/>
        <v/>
      </c>
      <c r="G2774" s="1">
        <f t="shared" ca="1" si="489"/>
        <v>0</v>
      </c>
      <c r="H2774" s="1">
        <f ca="1">IF(AND(G2773&gt;0,G2774&gt;G2773,NOT(ISERROR(MATCH(G2773,D:D,0)))),H2773+1,H2773)</f>
        <v>0</v>
      </c>
      <c r="I2774" s="1">
        <f t="shared" ca="1" si="490"/>
        <v>0</v>
      </c>
      <c r="J2774" s="7" t="str">
        <f t="shared" ca="1" si="491"/>
        <v/>
      </c>
      <c r="K2774" s="1" t="str">
        <f ca="1">IF(J2774="Linea_para_MAIL_creada_por_LuXML",IF(ISERROR(MATCH(INDIRECT(ADDRESS(ROW()-G2774,7)),D:D,0)),J2774,INDIRECT(ADDRESS(MATCH(INDIRECT(ADDRESS(ROW()-G2774,7)),D:D,0),1))),J2774)</f>
        <v/>
      </c>
      <c r="L2774" s="7">
        <f t="shared" ca="1" si="492"/>
        <v>0</v>
      </c>
      <c r="M2774" s="7" t="str">
        <f t="shared" ca="1" si="493"/>
        <v/>
      </c>
      <c r="N2774" s="7">
        <f t="shared" ca="1" si="494"/>
        <v>0</v>
      </c>
      <c r="O2774" s="9" t="str">
        <f ca="1">IF(N2774&gt;-1,INDIRECT(ADDRESS(ROW(),13)),IF(N2774&lt;N2773,CONCATENATE("&lt;page-count count=",CHAR(34),1+LARGE(N:N,1)-LARGE(N:N,2),CHAR(34),"/&gt;"),INDIRECT(ADDRESS(ROW()-1,13))))</f>
        <v/>
      </c>
      <c r="P2774" s="1">
        <f>IF(ROW()&lt;$S$4+2,IF('XML a procesar'!A2773="",P2773,IF(MID('XML a procesar'!A2773,1,1)="&lt;",P2773,P2773+1)),P2773)</f>
        <v>1</v>
      </c>
    </row>
    <row r="2775" spans="1:16" x14ac:dyDescent="0.25">
      <c r="A2775" s="1" t="str">
        <f>IF('XML a procesar'!A2774&gt;0,'XML a procesar'!A2774,"")</f>
        <v/>
      </c>
      <c r="B2775" s="7">
        <f t="shared" si="484"/>
        <v>0</v>
      </c>
      <c r="C2775" s="1">
        <f t="shared" si="485"/>
        <v>0</v>
      </c>
      <c r="D2775" s="1">
        <f t="shared" si="486"/>
        <v>0</v>
      </c>
      <c r="E2775" s="1">
        <f t="shared" si="487"/>
        <v>0</v>
      </c>
      <c r="F2775" s="1" t="str">
        <f t="shared" ca="1" si="488"/>
        <v/>
      </c>
      <c r="G2775" s="1">
        <f t="shared" ca="1" si="489"/>
        <v>0</v>
      </c>
      <c r="H2775" s="1">
        <f ca="1">IF(AND(G2774&gt;0,G2775&gt;G2774,NOT(ISERROR(MATCH(G2774,D:D,0)))),H2774+1,H2774)</f>
        <v>0</v>
      </c>
      <c r="I2775" s="1">
        <f t="shared" ca="1" si="490"/>
        <v>0</v>
      </c>
      <c r="J2775" s="7" t="str">
        <f t="shared" ca="1" si="491"/>
        <v/>
      </c>
      <c r="K2775" s="1" t="str">
        <f ca="1">IF(J2775="Linea_para_MAIL_creada_por_LuXML",IF(ISERROR(MATCH(INDIRECT(ADDRESS(ROW()-G2775,7)),D:D,0)),J2775,INDIRECT(ADDRESS(MATCH(INDIRECT(ADDRESS(ROW()-G2775,7)),D:D,0),1))),J2775)</f>
        <v/>
      </c>
      <c r="L2775" s="7">
        <f t="shared" ca="1" si="492"/>
        <v>0</v>
      </c>
      <c r="M2775" s="7" t="str">
        <f t="shared" ca="1" si="493"/>
        <v/>
      </c>
      <c r="N2775" s="7">
        <f t="shared" ca="1" si="494"/>
        <v>0</v>
      </c>
      <c r="O2775" s="9" t="str">
        <f ca="1">IF(N2775&gt;-1,INDIRECT(ADDRESS(ROW(),13)),IF(N2775&lt;N2774,CONCATENATE("&lt;page-count count=",CHAR(34),1+LARGE(N:N,1)-LARGE(N:N,2),CHAR(34),"/&gt;"),INDIRECT(ADDRESS(ROW()-1,13))))</f>
        <v/>
      </c>
      <c r="P2775" s="1">
        <f>IF(ROW()&lt;$S$4+2,IF('XML a procesar'!A2774="",P2774,IF(MID('XML a procesar'!A2774,1,1)="&lt;",P2774,P2774+1)),P2774)</f>
        <v>1</v>
      </c>
    </row>
    <row r="2776" spans="1:16" x14ac:dyDescent="0.25">
      <c r="A2776" s="1" t="str">
        <f>IF('XML a procesar'!A2775&gt;0,'XML a procesar'!A2775,"")</f>
        <v/>
      </c>
      <c r="B2776" s="7">
        <f t="shared" si="484"/>
        <v>0</v>
      </c>
      <c r="C2776" s="1">
        <f t="shared" si="485"/>
        <v>0</v>
      </c>
      <c r="D2776" s="1">
        <f t="shared" si="486"/>
        <v>0</v>
      </c>
      <c r="E2776" s="1">
        <f t="shared" si="487"/>
        <v>0</v>
      </c>
      <c r="F2776" s="1" t="str">
        <f t="shared" ca="1" si="488"/>
        <v/>
      </c>
      <c r="G2776" s="1">
        <f t="shared" ca="1" si="489"/>
        <v>0</v>
      </c>
      <c r="H2776" s="1">
        <f ca="1">IF(AND(G2775&gt;0,G2776&gt;G2775,NOT(ISERROR(MATCH(G2775,D:D,0)))),H2775+1,H2775)</f>
        <v>0</v>
      </c>
      <c r="I2776" s="1">
        <f t="shared" ca="1" si="490"/>
        <v>0</v>
      </c>
      <c r="J2776" s="7" t="str">
        <f t="shared" ca="1" si="491"/>
        <v/>
      </c>
      <c r="K2776" s="1" t="str">
        <f ca="1">IF(J2776="Linea_para_MAIL_creada_por_LuXML",IF(ISERROR(MATCH(INDIRECT(ADDRESS(ROW()-G2776,7)),D:D,0)),J2776,INDIRECT(ADDRESS(MATCH(INDIRECT(ADDRESS(ROW()-G2776,7)),D:D,0),1))),J2776)</f>
        <v/>
      </c>
      <c r="L2776" s="7">
        <f t="shared" ca="1" si="492"/>
        <v>0</v>
      </c>
      <c r="M2776" s="7" t="str">
        <f t="shared" ca="1" si="493"/>
        <v/>
      </c>
      <c r="N2776" s="7">
        <f t="shared" ca="1" si="494"/>
        <v>0</v>
      </c>
      <c r="O2776" s="9" t="str">
        <f ca="1">IF(N2776&gt;-1,INDIRECT(ADDRESS(ROW(),13)),IF(N2776&lt;N2775,CONCATENATE("&lt;page-count count=",CHAR(34),1+LARGE(N:N,1)-LARGE(N:N,2),CHAR(34),"/&gt;"),INDIRECT(ADDRESS(ROW()-1,13))))</f>
        <v/>
      </c>
      <c r="P2776" s="1">
        <f>IF(ROW()&lt;$S$4+2,IF('XML a procesar'!A2775="",P2775,IF(MID('XML a procesar'!A2775,1,1)="&lt;",P2775,P2775+1)),P2775)</f>
        <v>1</v>
      </c>
    </row>
    <row r="2777" spans="1:16" x14ac:dyDescent="0.25">
      <c r="A2777" s="1" t="str">
        <f>IF('XML a procesar'!A2776&gt;0,'XML a procesar'!A2776,"")</f>
        <v/>
      </c>
      <c r="B2777" s="7">
        <f t="shared" si="484"/>
        <v>0</v>
      </c>
      <c r="C2777" s="1">
        <f t="shared" si="485"/>
        <v>0</v>
      </c>
      <c r="D2777" s="1">
        <f t="shared" si="486"/>
        <v>0</v>
      </c>
      <c r="E2777" s="1">
        <f t="shared" si="487"/>
        <v>0</v>
      </c>
      <c r="F2777" s="1" t="str">
        <f t="shared" ca="1" si="488"/>
        <v/>
      </c>
      <c r="G2777" s="1">
        <f t="shared" ca="1" si="489"/>
        <v>0</v>
      </c>
      <c r="H2777" s="1">
        <f ca="1">IF(AND(G2776&gt;0,G2777&gt;G2776,NOT(ISERROR(MATCH(G2776,D:D,0)))),H2776+1,H2776)</f>
        <v>0</v>
      </c>
      <c r="I2777" s="1">
        <f t="shared" ca="1" si="490"/>
        <v>0</v>
      </c>
      <c r="J2777" s="7" t="str">
        <f t="shared" ca="1" si="491"/>
        <v/>
      </c>
      <c r="K2777" s="1" t="str">
        <f ca="1">IF(J2777="Linea_para_MAIL_creada_por_LuXML",IF(ISERROR(MATCH(INDIRECT(ADDRESS(ROW()-G2777,7)),D:D,0)),J2777,INDIRECT(ADDRESS(MATCH(INDIRECT(ADDRESS(ROW()-G2777,7)),D:D,0),1))),J2777)</f>
        <v/>
      </c>
      <c r="L2777" s="7">
        <f t="shared" ca="1" si="492"/>
        <v>0</v>
      </c>
      <c r="M2777" s="7" t="str">
        <f t="shared" ca="1" si="493"/>
        <v/>
      </c>
      <c r="N2777" s="7">
        <f t="shared" ca="1" si="494"/>
        <v>0</v>
      </c>
      <c r="O2777" s="9" t="str">
        <f ca="1">IF(N2777&gt;-1,INDIRECT(ADDRESS(ROW(),13)),IF(N2777&lt;N2776,CONCATENATE("&lt;page-count count=",CHAR(34),1+LARGE(N:N,1)-LARGE(N:N,2),CHAR(34),"/&gt;"),INDIRECT(ADDRESS(ROW()-1,13))))</f>
        <v/>
      </c>
      <c r="P2777" s="1">
        <f>IF(ROW()&lt;$S$4+2,IF('XML a procesar'!A2776="",P2776,IF(MID('XML a procesar'!A2776,1,1)="&lt;",P2776,P2776+1)),P2776)</f>
        <v>1</v>
      </c>
    </row>
    <row r="2778" spans="1:16" x14ac:dyDescent="0.25">
      <c r="A2778" s="1" t="str">
        <f>IF('XML a procesar'!A2777&gt;0,'XML a procesar'!A2777,"")</f>
        <v/>
      </c>
      <c r="B2778" s="7">
        <f t="shared" si="484"/>
        <v>0</v>
      </c>
      <c r="C2778" s="1">
        <f t="shared" si="485"/>
        <v>0</v>
      </c>
      <c r="D2778" s="1">
        <f t="shared" si="486"/>
        <v>0</v>
      </c>
      <c r="E2778" s="1">
        <f t="shared" si="487"/>
        <v>0</v>
      </c>
      <c r="F2778" s="1" t="str">
        <f t="shared" ca="1" si="488"/>
        <v/>
      </c>
      <c r="G2778" s="1">
        <f t="shared" ca="1" si="489"/>
        <v>0</v>
      </c>
      <c r="H2778" s="1">
        <f ca="1">IF(AND(G2777&gt;0,G2778&gt;G2777,NOT(ISERROR(MATCH(G2777,D:D,0)))),H2777+1,H2777)</f>
        <v>0</v>
      </c>
      <c r="I2778" s="1">
        <f t="shared" ca="1" si="490"/>
        <v>0</v>
      </c>
      <c r="J2778" s="7" t="str">
        <f t="shared" ca="1" si="491"/>
        <v/>
      </c>
      <c r="K2778" s="1" t="str">
        <f ca="1">IF(J2778="Linea_para_MAIL_creada_por_LuXML",IF(ISERROR(MATCH(INDIRECT(ADDRESS(ROW()-G2778,7)),D:D,0)),J2778,INDIRECT(ADDRESS(MATCH(INDIRECT(ADDRESS(ROW()-G2778,7)),D:D,0),1))),J2778)</f>
        <v/>
      </c>
      <c r="L2778" s="7">
        <f t="shared" ca="1" si="492"/>
        <v>0</v>
      </c>
      <c r="M2778" s="7" t="str">
        <f t="shared" ca="1" si="493"/>
        <v/>
      </c>
      <c r="N2778" s="7">
        <f t="shared" ca="1" si="494"/>
        <v>0</v>
      </c>
      <c r="O2778" s="9" t="str">
        <f ca="1">IF(N2778&gt;-1,INDIRECT(ADDRESS(ROW(),13)),IF(N2778&lt;N2777,CONCATENATE("&lt;page-count count=",CHAR(34),1+LARGE(N:N,1)-LARGE(N:N,2),CHAR(34),"/&gt;"),INDIRECT(ADDRESS(ROW()-1,13))))</f>
        <v/>
      </c>
      <c r="P2778" s="1">
        <f>IF(ROW()&lt;$S$4+2,IF('XML a procesar'!A2777="",P2777,IF(MID('XML a procesar'!A2777,1,1)="&lt;",P2777,P2777+1)),P2777)</f>
        <v>1</v>
      </c>
    </row>
    <row r="2779" spans="1:16" x14ac:dyDescent="0.25">
      <c r="A2779" s="1" t="str">
        <f>IF('XML a procesar'!A2778&gt;0,'XML a procesar'!A2778,"")</f>
        <v/>
      </c>
      <c r="B2779" s="7">
        <f t="shared" si="484"/>
        <v>0</v>
      </c>
      <c r="C2779" s="1">
        <f t="shared" si="485"/>
        <v>0</v>
      </c>
      <c r="D2779" s="1">
        <f t="shared" si="486"/>
        <v>0</v>
      </c>
      <c r="E2779" s="1">
        <f t="shared" si="487"/>
        <v>0</v>
      </c>
      <c r="F2779" s="1" t="str">
        <f t="shared" ca="1" si="488"/>
        <v/>
      </c>
      <c r="G2779" s="1">
        <f t="shared" ca="1" si="489"/>
        <v>0</v>
      </c>
      <c r="H2779" s="1">
        <f ca="1">IF(AND(G2778&gt;0,G2779&gt;G2778,NOT(ISERROR(MATCH(G2778,D:D,0)))),H2778+1,H2778)</f>
        <v>0</v>
      </c>
      <c r="I2779" s="1">
        <f t="shared" ca="1" si="490"/>
        <v>0</v>
      </c>
      <c r="J2779" s="7" t="str">
        <f t="shared" ca="1" si="491"/>
        <v/>
      </c>
      <c r="K2779" s="1" t="str">
        <f ca="1">IF(J2779="Linea_para_MAIL_creada_por_LuXML",IF(ISERROR(MATCH(INDIRECT(ADDRESS(ROW()-G2779,7)),D:D,0)),J2779,INDIRECT(ADDRESS(MATCH(INDIRECT(ADDRESS(ROW()-G2779,7)),D:D,0),1))),J2779)</f>
        <v/>
      </c>
      <c r="L2779" s="7">
        <f t="shared" ca="1" si="492"/>
        <v>0</v>
      </c>
      <c r="M2779" s="7" t="str">
        <f t="shared" ca="1" si="493"/>
        <v/>
      </c>
      <c r="N2779" s="7">
        <f t="shared" ca="1" si="494"/>
        <v>0</v>
      </c>
      <c r="O2779" s="9" t="str">
        <f ca="1">IF(N2779&gt;-1,INDIRECT(ADDRESS(ROW(),13)),IF(N2779&lt;N2778,CONCATENATE("&lt;page-count count=",CHAR(34),1+LARGE(N:N,1)-LARGE(N:N,2),CHAR(34),"/&gt;"),INDIRECT(ADDRESS(ROW()-1,13))))</f>
        <v/>
      </c>
      <c r="P2779" s="1">
        <f>IF(ROW()&lt;$S$4+2,IF('XML a procesar'!A2778="",P2778,IF(MID('XML a procesar'!A2778,1,1)="&lt;",P2778,P2778+1)),P2778)</f>
        <v>1</v>
      </c>
    </row>
    <row r="2780" spans="1:16" x14ac:dyDescent="0.25">
      <c r="A2780" s="1" t="str">
        <f>IF('XML a procesar'!A2779&gt;0,'XML a procesar'!A2779,"")</f>
        <v/>
      </c>
      <c r="B2780" s="7">
        <f t="shared" si="484"/>
        <v>0</v>
      </c>
      <c r="C2780" s="1">
        <f t="shared" si="485"/>
        <v>0</v>
      </c>
      <c r="D2780" s="1">
        <f t="shared" si="486"/>
        <v>0</v>
      </c>
      <c r="E2780" s="1">
        <f t="shared" si="487"/>
        <v>0</v>
      </c>
      <c r="F2780" s="1" t="str">
        <f t="shared" ca="1" si="488"/>
        <v/>
      </c>
      <c r="G2780" s="1">
        <f t="shared" ca="1" si="489"/>
        <v>0</v>
      </c>
      <c r="H2780" s="1">
        <f ca="1">IF(AND(G2779&gt;0,G2780&gt;G2779,NOT(ISERROR(MATCH(G2779,D:D,0)))),H2779+1,H2779)</f>
        <v>0</v>
      </c>
      <c r="I2780" s="1">
        <f t="shared" ca="1" si="490"/>
        <v>0</v>
      </c>
      <c r="J2780" s="7" t="str">
        <f t="shared" ca="1" si="491"/>
        <v/>
      </c>
      <c r="K2780" s="1" t="str">
        <f ca="1">IF(J2780="Linea_para_MAIL_creada_por_LuXML",IF(ISERROR(MATCH(INDIRECT(ADDRESS(ROW()-G2780,7)),D:D,0)),J2780,INDIRECT(ADDRESS(MATCH(INDIRECT(ADDRESS(ROW()-G2780,7)),D:D,0),1))),J2780)</f>
        <v/>
      </c>
      <c r="L2780" s="7">
        <f t="shared" ca="1" si="492"/>
        <v>0</v>
      </c>
      <c r="M2780" s="7" t="str">
        <f t="shared" ca="1" si="493"/>
        <v/>
      </c>
      <c r="N2780" s="7">
        <f t="shared" ca="1" si="494"/>
        <v>0</v>
      </c>
      <c r="O2780" s="9" t="str">
        <f ca="1">IF(N2780&gt;-1,INDIRECT(ADDRESS(ROW(),13)),IF(N2780&lt;N2779,CONCATENATE("&lt;page-count count=",CHAR(34),1+LARGE(N:N,1)-LARGE(N:N,2),CHAR(34),"/&gt;"),INDIRECT(ADDRESS(ROW()-1,13))))</f>
        <v/>
      </c>
      <c r="P2780" s="1">
        <f>IF(ROW()&lt;$S$4+2,IF('XML a procesar'!A2779="",P2779,IF(MID('XML a procesar'!A2779,1,1)="&lt;",P2779,P2779+1)),P2779)</f>
        <v>1</v>
      </c>
    </row>
    <row r="2781" spans="1:16" x14ac:dyDescent="0.25">
      <c r="A2781" s="1" t="str">
        <f>IF('XML a procesar'!A2780&gt;0,'XML a procesar'!A2780,"")</f>
        <v/>
      </c>
      <c r="B2781" s="7">
        <f t="shared" si="484"/>
        <v>0</v>
      </c>
      <c r="C2781" s="1">
        <f t="shared" si="485"/>
        <v>0</v>
      </c>
      <c r="D2781" s="1">
        <f t="shared" si="486"/>
        <v>0</v>
      </c>
      <c r="E2781" s="1">
        <f t="shared" si="487"/>
        <v>0</v>
      </c>
      <c r="F2781" s="1" t="str">
        <f t="shared" ca="1" si="488"/>
        <v/>
      </c>
      <c r="G2781" s="1">
        <f t="shared" ca="1" si="489"/>
        <v>0</v>
      </c>
      <c r="H2781" s="1">
        <f ca="1">IF(AND(G2780&gt;0,G2781&gt;G2780,NOT(ISERROR(MATCH(G2780,D:D,0)))),H2780+1,H2780)</f>
        <v>0</v>
      </c>
      <c r="I2781" s="1">
        <f t="shared" ca="1" si="490"/>
        <v>0</v>
      </c>
      <c r="J2781" s="7" t="str">
        <f t="shared" ca="1" si="491"/>
        <v/>
      </c>
      <c r="K2781" s="1" t="str">
        <f ca="1">IF(J2781="Linea_para_MAIL_creada_por_LuXML",IF(ISERROR(MATCH(INDIRECT(ADDRESS(ROW()-G2781,7)),D:D,0)),J2781,INDIRECT(ADDRESS(MATCH(INDIRECT(ADDRESS(ROW()-G2781,7)),D:D,0),1))),J2781)</f>
        <v/>
      </c>
      <c r="L2781" s="7">
        <f t="shared" ca="1" si="492"/>
        <v>0</v>
      </c>
      <c r="M2781" s="7" t="str">
        <f t="shared" ca="1" si="493"/>
        <v/>
      </c>
      <c r="N2781" s="7">
        <f t="shared" ca="1" si="494"/>
        <v>0</v>
      </c>
      <c r="O2781" s="9" t="str">
        <f ca="1">IF(N2781&gt;-1,INDIRECT(ADDRESS(ROW(),13)),IF(N2781&lt;N2780,CONCATENATE("&lt;page-count count=",CHAR(34),1+LARGE(N:N,1)-LARGE(N:N,2),CHAR(34),"/&gt;"),INDIRECT(ADDRESS(ROW()-1,13))))</f>
        <v/>
      </c>
      <c r="P2781" s="1">
        <f>IF(ROW()&lt;$S$4+2,IF('XML a procesar'!A2780="",P2780,IF(MID('XML a procesar'!A2780,1,1)="&lt;",P2780,P2780+1)),P2780)</f>
        <v>1</v>
      </c>
    </row>
    <row r="2782" spans="1:16" x14ac:dyDescent="0.25">
      <c r="A2782" s="1" t="str">
        <f>IF('XML a procesar'!A2781&gt;0,'XML a procesar'!A2781,"")</f>
        <v/>
      </c>
      <c r="B2782" s="7">
        <f t="shared" si="484"/>
        <v>0</v>
      </c>
      <c r="C2782" s="1">
        <f t="shared" si="485"/>
        <v>0</v>
      </c>
      <c r="D2782" s="1">
        <f t="shared" si="486"/>
        <v>0</v>
      </c>
      <c r="E2782" s="1">
        <f t="shared" si="487"/>
        <v>0</v>
      </c>
      <c r="F2782" s="1" t="str">
        <f t="shared" ca="1" si="488"/>
        <v/>
      </c>
      <c r="G2782" s="1">
        <f t="shared" ca="1" si="489"/>
        <v>0</v>
      </c>
      <c r="H2782" s="1">
        <f ca="1">IF(AND(G2781&gt;0,G2782&gt;G2781,NOT(ISERROR(MATCH(G2781,D:D,0)))),H2781+1,H2781)</f>
        <v>0</v>
      </c>
      <c r="I2782" s="1">
        <f t="shared" ca="1" si="490"/>
        <v>0</v>
      </c>
      <c r="J2782" s="7" t="str">
        <f t="shared" ca="1" si="491"/>
        <v/>
      </c>
      <c r="K2782" s="1" t="str">
        <f ca="1">IF(J2782="Linea_para_MAIL_creada_por_LuXML",IF(ISERROR(MATCH(INDIRECT(ADDRESS(ROW()-G2782,7)),D:D,0)),J2782,INDIRECT(ADDRESS(MATCH(INDIRECT(ADDRESS(ROW()-G2782,7)),D:D,0),1))),J2782)</f>
        <v/>
      </c>
      <c r="L2782" s="7">
        <f t="shared" ca="1" si="492"/>
        <v>0</v>
      </c>
      <c r="M2782" s="7" t="str">
        <f t="shared" ca="1" si="493"/>
        <v/>
      </c>
      <c r="N2782" s="7">
        <f t="shared" ca="1" si="494"/>
        <v>0</v>
      </c>
      <c r="O2782" s="9" t="str">
        <f ca="1">IF(N2782&gt;-1,INDIRECT(ADDRESS(ROW(),13)),IF(N2782&lt;N2781,CONCATENATE("&lt;page-count count=",CHAR(34),1+LARGE(N:N,1)-LARGE(N:N,2),CHAR(34),"/&gt;"),INDIRECT(ADDRESS(ROW()-1,13))))</f>
        <v/>
      </c>
      <c r="P2782" s="1">
        <f>IF(ROW()&lt;$S$4+2,IF('XML a procesar'!A2781="",P2781,IF(MID('XML a procesar'!A2781,1,1)="&lt;",P2781,P2781+1)),P2781)</f>
        <v>1</v>
      </c>
    </row>
    <row r="2783" spans="1:16" x14ac:dyDescent="0.25">
      <c r="A2783" s="1" t="str">
        <f>IF('XML a procesar'!A2782&gt;0,'XML a procesar'!A2782,"")</f>
        <v/>
      </c>
      <c r="B2783" s="7">
        <f t="shared" si="484"/>
        <v>0</v>
      </c>
      <c r="C2783" s="1">
        <f t="shared" si="485"/>
        <v>0</v>
      </c>
      <c r="D2783" s="1">
        <f t="shared" si="486"/>
        <v>0</v>
      </c>
      <c r="E2783" s="1">
        <f t="shared" si="487"/>
        <v>0</v>
      </c>
      <c r="F2783" s="1" t="str">
        <f t="shared" ca="1" si="488"/>
        <v/>
      </c>
      <c r="G2783" s="1">
        <f t="shared" ca="1" si="489"/>
        <v>0</v>
      </c>
      <c r="H2783" s="1">
        <f ca="1">IF(AND(G2782&gt;0,G2783&gt;G2782,NOT(ISERROR(MATCH(G2782,D:D,0)))),H2782+1,H2782)</f>
        <v>0</v>
      </c>
      <c r="I2783" s="1">
        <f t="shared" ca="1" si="490"/>
        <v>0</v>
      </c>
      <c r="J2783" s="7" t="str">
        <f t="shared" ca="1" si="491"/>
        <v/>
      </c>
      <c r="K2783" s="1" t="str">
        <f ca="1">IF(J2783="Linea_para_MAIL_creada_por_LuXML",IF(ISERROR(MATCH(INDIRECT(ADDRESS(ROW()-G2783,7)),D:D,0)),J2783,INDIRECT(ADDRESS(MATCH(INDIRECT(ADDRESS(ROW()-G2783,7)),D:D,0),1))),J2783)</f>
        <v/>
      </c>
      <c r="L2783" s="7">
        <f t="shared" ca="1" si="492"/>
        <v>0</v>
      </c>
      <c r="M2783" s="7" t="str">
        <f t="shared" ca="1" si="493"/>
        <v/>
      </c>
      <c r="N2783" s="7">
        <f t="shared" ca="1" si="494"/>
        <v>0</v>
      </c>
      <c r="O2783" s="9" t="str">
        <f ca="1">IF(N2783&gt;-1,INDIRECT(ADDRESS(ROW(),13)),IF(N2783&lt;N2782,CONCATENATE("&lt;page-count count=",CHAR(34),1+LARGE(N:N,1)-LARGE(N:N,2),CHAR(34),"/&gt;"),INDIRECT(ADDRESS(ROW()-1,13))))</f>
        <v/>
      </c>
      <c r="P2783" s="1">
        <f>IF(ROW()&lt;$S$4+2,IF('XML a procesar'!A2782="",P2782,IF(MID('XML a procesar'!A2782,1,1)="&lt;",P2782,P2782+1)),P2782)</f>
        <v>1</v>
      </c>
    </row>
    <row r="2784" spans="1:16" x14ac:dyDescent="0.25">
      <c r="A2784" s="1" t="str">
        <f>IF('XML a procesar'!A2783&gt;0,'XML a procesar'!A2783,"")</f>
        <v/>
      </c>
      <c r="B2784" s="7">
        <f t="shared" si="484"/>
        <v>0</v>
      </c>
      <c r="C2784" s="1">
        <f t="shared" si="485"/>
        <v>0</v>
      </c>
      <c r="D2784" s="1">
        <f t="shared" si="486"/>
        <v>0</v>
      </c>
      <c r="E2784" s="1">
        <f t="shared" si="487"/>
        <v>0</v>
      </c>
      <c r="F2784" s="1" t="str">
        <f t="shared" ca="1" si="488"/>
        <v/>
      </c>
      <c r="G2784" s="1">
        <f t="shared" ca="1" si="489"/>
        <v>0</v>
      </c>
      <c r="H2784" s="1">
        <f ca="1">IF(AND(G2783&gt;0,G2784&gt;G2783,NOT(ISERROR(MATCH(G2783,D:D,0)))),H2783+1,H2783)</f>
        <v>0</v>
      </c>
      <c r="I2784" s="1">
        <f t="shared" ca="1" si="490"/>
        <v>0</v>
      </c>
      <c r="J2784" s="7" t="str">
        <f t="shared" ca="1" si="491"/>
        <v/>
      </c>
      <c r="K2784" s="1" t="str">
        <f ca="1">IF(J2784="Linea_para_MAIL_creada_por_LuXML",IF(ISERROR(MATCH(INDIRECT(ADDRESS(ROW()-G2784,7)),D:D,0)),J2784,INDIRECT(ADDRESS(MATCH(INDIRECT(ADDRESS(ROW()-G2784,7)),D:D,0),1))),J2784)</f>
        <v/>
      </c>
      <c r="L2784" s="7">
        <f t="shared" ca="1" si="492"/>
        <v>0</v>
      </c>
      <c r="M2784" s="7" t="str">
        <f t="shared" ca="1" si="493"/>
        <v/>
      </c>
      <c r="N2784" s="7">
        <f t="shared" ca="1" si="494"/>
        <v>0</v>
      </c>
      <c r="O2784" s="9" t="str">
        <f ca="1">IF(N2784&gt;-1,INDIRECT(ADDRESS(ROW(),13)),IF(N2784&lt;N2783,CONCATENATE("&lt;page-count count=",CHAR(34),1+LARGE(N:N,1)-LARGE(N:N,2),CHAR(34),"/&gt;"),INDIRECT(ADDRESS(ROW()-1,13))))</f>
        <v/>
      </c>
      <c r="P2784" s="1">
        <f>IF(ROW()&lt;$S$4+2,IF('XML a procesar'!A2783="",P2783,IF(MID('XML a procesar'!A2783,1,1)="&lt;",P2783,P2783+1)),P2783)</f>
        <v>1</v>
      </c>
    </row>
    <row r="2785" spans="1:16" x14ac:dyDescent="0.25">
      <c r="A2785" s="1" t="str">
        <f>IF('XML a procesar'!A2784&gt;0,'XML a procesar'!A2784,"")</f>
        <v/>
      </c>
      <c r="B2785" s="7">
        <f t="shared" si="484"/>
        <v>0</v>
      </c>
      <c r="C2785" s="1">
        <f t="shared" si="485"/>
        <v>0</v>
      </c>
      <c r="D2785" s="1">
        <f t="shared" si="486"/>
        <v>0</v>
      </c>
      <c r="E2785" s="1">
        <f t="shared" si="487"/>
        <v>0</v>
      </c>
      <c r="F2785" s="1" t="str">
        <f t="shared" ca="1" si="488"/>
        <v/>
      </c>
      <c r="G2785" s="1">
        <f t="shared" ca="1" si="489"/>
        <v>0</v>
      </c>
      <c r="H2785" s="1">
        <f ca="1">IF(AND(G2784&gt;0,G2785&gt;G2784,NOT(ISERROR(MATCH(G2784,D:D,0)))),H2784+1,H2784)</f>
        <v>0</v>
      </c>
      <c r="I2785" s="1">
        <f t="shared" ca="1" si="490"/>
        <v>0</v>
      </c>
      <c r="J2785" s="7" t="str">
        <f t="shared" ca="1" si="491"/>
        <v/>
      </c>
      <c r="K2785" s="1" t="str">
        <f ca="1">IF(J2785="Linea_para_MAIL_creada_por_LuXML",IF(ISERROR(MATCH(INDIRECT(ADDRESS(ROW()-G2785,7)),D:D,0)),J2785,INDIRECT(ADDRESS(MATCH(INDIRECT(ADDRESS(ROW()-G2785,7)),D:D,0),1))),J2785)</f>
        <v/>
      </c>
      <c r="L2785" s="7">
        <f t="shared" ca="1" si="492"/>
        <v>0</v>
      </c>
      <c r="M2785" s="7" t="str">
        <f t="shared" ca="1" si="493"/>
        <v/>
      </c>
      <c r="N2785" s="7">
        <f t="shared" ca="1" si="494"/>
        <v>0</v>
      </c>
      <c r="O2785" s="9" t="str">
        <f ca="1">IF(N2785&gt;-1,INDIRECT(ADDRESS(ROW(),13)),IF(N2785&lt;N2784,CONCATENATE("&lt;page-count count=",CHAR(34),1+LARGE(N:N,1)-LARGE(N:N,2),CHAR(34),"/&gt;"),INDIRECT(ADDRESS(ROW()-1,13))))</f>
        <v/>
      </c>
      <c r="P2785" s="1">
        <f>IF(ROW()&lt;$S$4+2,IF('XML a procesar'!A2784="",P2784,IF(MID('XML a procesar'!A2784,1,1)="&lt;",P2784,P2784+1)),P2784)</f>
        <v>1</v>
      </c>
    </row>
    <row r="2786" spans="1:16" x14ac:dyDescent="0.25">
      <c r="A2786" s="1" t="str">
        <f>IF('XML a procesar'!A2785&gt;0,'XML a procesar'!A2785,"")</f>
        <v/>
      </c>
      <c r="B2786" s="7">
        <f t="shared" si="484"/>
        <v>0</v>
      </c>
      <c r="C2786" s="1">
        <f t="shared" si="485"/>
        <v>0</v>
      </c>
      <c r="D2786" s="1">
        <f t="shared" si="486"/>
        <v>0</v>
      </c>
      <c r="E2786" s="1">
        <f t="shared" si="487"/>
        <v>0</v>
      </c>
      <c r="F2786" s="1" t="str">
        <f t="shared" ca="1" si="488"/>
        <v/>
      </c>
      <c r="G2786" s="1">
        <f t="shared" ca="1" si="489"/>
        <v>0</v>
      </c>
      <c r="H2786" s="1">
        <f ca="1">IF(AND(G2785&gt;0,G2786&gt;G2785,NOT(ISERROR(MATCH(G2785,D:D,0)))),H2785+1,H2785)</f>
        <v>0</v>
      </c>
      <c r="I2786" s="1">
        <f t="shared" ca="1" si="490"/>
        <v>0</v>
      </c>
      <c r="J2786" s="7" t="str">
        <f t="shared" ca="1" si="491"/>
        <v/>
      </c>
      <c r="K2786" s="1" t="str">
        <f ca="1">IF(J2786="Linea_para_MAIL_creada_por_LuXML",IF(ISERROR(MATCH(INDIRECT(ADDRESS(ROW()-G2786,7)),D:D,0)),J2786,INDIRECT(ADDRESS(MATCH(INDIRECT(ADDRESS(ROW()-G2786,7)),D:D,0),1))),J2786)</f>
        <v/>
      </c>
      <c r="L2786" s="7">
        <f t="shared" ca="1" si="492"/>
        <v>0</v>
      </c>
      <c r="M2786" s="7" t="str">
        <f t="shared" ca="1" si="493"/>
        <v/>
      </c>
      <c r="N2786" s="7">
        <f t="shared" ca="1" si="494"/>
        <v>0</v>
      </c>
      <c r="O2786" s="9" t="str">
        <f ca="1">IF(N2786&gt;-1,INDIRECT(ADDRESS(ROW(),13)),IF(N2786&lt;N2785,CONCATENATE("&lt;page-count count=",CHAR(34),1+LARGE(N:N,1)-LARGE(N:N,2),CHAR(34),"/&gt;"),INDIRECT(ADDRESS(ROW()-1,13))))</f>
        <v/>
      </c>
      <c r="P2786" s="1">
        <f>IF(ROW()&lt;$S$4+2,IF('XML a procesar'!A2785="",P2785,IF(MID('XML a procesar'!A2785,1,1)="&lt;",P2785,P2785+1)),P2785)</f>
        <v>1</v>
      </c>
    </row>
    <row r="2787" spans="1:16" x14ac:dyDescent="0.25">
      <c r="A2787" s="1" t="str">
        <f>IF('XML a procesar'!A2786&gt;0,'XML a procesar'!A2786,"")</f>
        <v/>
      </c>
      <c r="B2787" s="7">
        <f t="shared" si="484"/>
        <v>0</v>
      </c>
      <c r="C2787" s="1">
        <f t="shared" si="485"/>
        <v>0</v>
      </c>
      <c r="D2787" s="1">
        <f t="shared" si="486"/>
        <v>0</v>
      </c>
      <c r="E2787" s="1">
        <f t="shared" si="487"/>
        <v>0</v>
      </c>
      <c r="F2787" s="1" t="str">
        <f t="shared" ca="1" si="488"/>
        <v/>
      </c>
      <c r="G2787" s="1">
        <f t="shared" ca="1" si="489"/>
        <v>0</v>
      </c>
      <c r="H2787" s="1">
        <f ca="1">IF(AND(G2786&gt;0,G2787&gt;G2786,NOT(ISERROR(MATCH(G2786,D:D,0)))),H2786+1,H2786)</f>
        <v>0</v>
      </c>
      <c r="I2787" s="1">
        <f t="shared" ca="1" si="490"/>
        <v>0</v>
      </c>
      <c r="J2787" s="7" t="str">
        <f t="shared" ca="1" si="491"/>
        <v/>
      </c>
      <c r="K2787" s="1" t="str">
        <f ca="1">IF(J2787="Linea_para_MAIL_creada_por_LuXML",IF(ISERROR(MATCH(INDIRECT(ADDRESS(ROW()-G2787,7)),D:D,0)),J2787,INDIRECT(ADDRESS(MATCH(INDIRECT(ADDRESS(ROW()-G2787,7)),D:D,0),1))),J2787)</f>
        <v/>
      </c>
      <c r="L2787" s="7">
        <f t="shared" ca="1" si="492"/>
        <v>0</v>
      </c>
      <c r="M2787" s="7" t="str">
        <f t="shared" ca="1" si="493"/>
        <v/>
      </c>
      <c r="N2787" s="7">
        <f t="shared" ca="1" si="494"/>
        <v>0</v>
      </c>
      <c r="O2787" s="9" t="str">
        <f ca="1">IF(N2787&gt;-1,INDIRECT(ADDRESS(ROW(),13)),IF(N2787&lt;N2786,CONCATENATE("&lt;page-count count=",CHAR(34),1+LARGE(N:N,1)-LARGE(N:N,2),CHAR(34),"/&gt;"),INDIRECT(ADDRESS(ROW()-1,13))))</f>
        <v/>
      </c>
      <c r="P2787" s="1">
        <f>IF(ROW()&lt;$S$4+2,IF('XML a procesar'!A2786="",P2786,IF(MID('XML a procesar'!A2786,1,1)="&lt;",P2786,P2786+1)),P2786)</f>
        <v>1</v>
      </c>
    </row>
    <row r="2788" spans="1:16" x14ac:dyDescent="0.25">
      <c r="A2788" s="1" t="str">
        <f>IF('XML a procesar'!A2787&gt;0,'XML a procesar'!A2787,"")</f>
        <v/>
      </c>
      <c r="B2788" s="7">
        <f t="shared" si="484"/>
        <v>0</v>
      </c>
      <c r="C2788" s="1">
        <f t="shared" si="485"/>
        <v>0</v>
      </c>
      <c r="D2788" s="1">
        <f t="shared" si="486"/>
        <v>0</v>
      </c>
      <c r="E2788" s="1">
        <f t="shared" si="487"/>
        <v>0</v>
      </c>
      <c r="F2788" s="1" t="str">
        <f t="shared" ca="1" si="488"/>
        <v/>
      </c>
      <c r="G2788" s="1">
        <f t="shared" ca="1" si="489"/>
        <v>0</v>
      </c>
      <c r="H2788" s="1">
        <f ca="1">IF(AND(G2787&gt;0,G2788&gt;G2787,NOT(ISERROR(MATCH(G2787,D:D,0)))),H2787+1,H2787)</f>
        <v>0</v>
      </c>
      <c r="I2788" s="1">
        <f t="shared" ca="1" si="490"/>
        <v>0</v>
      </c>
      <c r="J2788" s="7" t="str">
        <f t="shared" ca="1" si="491"/>
        <v/>
      </c>
      <c r="K2788" s="1" t="str">
        <f ca="1">IF(J2788="Linea_para_MAIL_creada_por_LuXML",IF(ISERROR(MATCH(INDIRECT(ADDRESS(ROW()-G2788,7)),D:D,0)),J2788,INDIRECT(ADDRESS(MATCH(INDIRECT(ADDRESS(ROW()-G2788,7)),D:D,0),1))),J2788)</f>
        <v/>
      </c>
      <c r="L2788" s="7">
        <f t="shared" ca="1" si="492"/>
        <v>0</v>
      </c>
      <c r="M2788" s="7" t="str">
        <f t="shared" ca="1" si="493"/>
        <v/>
      </c>
      <c r="N2788" s="7">
        <f t="shared" ca="1" si="494"/>
        <v>0</v>
      </c>
      <c r="O2788" s="9" t="str">
        <f ca="1">IF(N2788&gt;-1,INDIRECT(ADDRESS(ROW(),13)),IF(N2788&lt;N2787,CONCATENATE("&lt;page-count count=",CHAR(34),1+LARGE(N:N,1)-LARGE(N:N,2),CHAR(34),"/&gt;"),INDIRECT(ADDRESS(ROW()-1,13))))</f>
        <v/>
      </c>
      <c r="P2788" s="1">
        <f>IF(ROW()&lt;$S$4+2,IF('XML a procesar'!A2787="",P2787,IF(MID('XML a procesar'!A2787,1,1)="&lt;",P2787,P2787+1)),P2787)</f>
        <v>1</v>
      </c>
    </row>
    <row r="2789" spans="1:16" x14ac:dyDescent="0.25">
      <c r="A2789" s="1" t="str">
        <f>IF('XML a procesar'!A2788&gt;0,'XML a procesar'!A2788,"")</f>
        <v/>
      </c>
      <c r="B2789" s="7">
        <f t="shared" si="484"/>
        <v>0</v>
      </c>
      <c r="C2789" s="1">
        <f t="shared" si="485"/>
        <v>0</v>
      </c>
      <c r="D2789" s="1">
        <f t="shared" si="486"/>
        <v>0</v>
      </c>
      <c r="E2789" s="1">
        <f t="shared" si="487"/>
        <v>0</v>
      </c>
      <c r="F2789" s="1" t="str">
        <f t="shared" ca="1" si="488"/>
        <v/>
      </c>
      <c r="G2789" s="1">
        <f t="shared" ca="1" si="489"/>
        <v>0</v>
      </c>
      <c r="H2789" s="1">
        <f ca="1">IF(AND(G2788&gt;0,G2789&gt;G2788,NOT(ISERROR(MATCH(G2788,D:D,0)))),H2788+1,H2788)</f>
        <v>0</v>
      </c>
      <c r="I2789" s="1">
        <f t="shared" ca="1" si="490"/>
        <v>0</v>
      </c>
      <c r="J2789" s="7" t="str">
        <f t="shared" ca="1" si="491"/>
        <v/>
      </c>
      <c r="K2789" s="1" t="str">
        <f ca="1">IF(J2789="Linea_para_MAIL_creada_por_LuXML",IF(ISERROR(MATCH(INDIRECT(ADDRESS(ROW()-G2789,7)),D:D,0)),J2789,INDIRECT(ADDRESS(MATCH(INDIRECT(ADDRESS(ROW()-G2789,7)),D:D,0),1))),J2789)</f>
        <v/>
      </c>
      <c r="L2789" s="7">
        <f t="shared" ca="1" si="492"/>
        <v>0</v>
      </c>
      <c r="M2789" s="7" t="str">
        <f t="shared" ca="1" si="493"/>
        <v/>
      </c>
      <c r="N2789" s="7">
        <f t="shared" ca="1" si="494"/>
        <v>0</v>
      </c>
      <c r="O2789" s="9" t="str">
        <f ca="1">IF(N2789&gt;-1,INDIRECT(ADDRESS(ROW(),13)),IF(N2789&lt;N2788,CONCATENATE("&lt;page-count count=",CHAR(34),1+LARGE(N:N,1)-LARGE(N:N,2),CHAR(34),"/&gt;"),INDIRECT(ADDRESS(ROW()-1,13))))</f>
        <v/>
      </c>
      <c r="P2789" s="1">
        <f>IF(ROW()&lt;$S$4+2,IF('XML a procesar'!A2788="",P2788,IF(MID('XML a procesar'!A2788,1,1)="&lt;",P2788,P2788+1)),P2788)</f>
        <v>1</v>
      </c>
    </row>
    <row r="2790" spans="1:16" x14ac:dyDescent="0.25">
      <c r="A2790" s="1" t="str">
        <f>IF('XML a procesar'!A2789&gt;0,'XML a procesar'!A2789,"")</f>
        <v/>
      </c>
      <c r="B2790" s="7">
        <f t="shared" si="484"/>
        <v>0</v>
      </c>
      <c r="C2790" s="1">
        <f t="shared" si="485"/>
        <v>0</v>
      </c>
      <c r="D2790" s="1">
        <f t="shared" si="486"/>
        <v>0</v>
      </c>
      <c r="E2790" s="1">
        <f t="shared" si="487"/>
        <v>0</v>
      </c>
      <c r="F2790" s="1" t="str">
        <f t="shared" ca="1" si="488"/>
        <v/>
      </c>
      <c r="G2790" s="1">
        <f t="shared" ca="1" si="489"/>
        <v>0</v>
      </c>
      <c r="H2790" s="1">
        <f ca="1">IF(AND(G2789&gt;0,G2790&gt;G2789,NOT(ISERROR(MATCH(G2789,D:D,0)))),H2789+1,H2789)</f>
        <v>0</v>
      </c>
      <c r="I2790" s="1">
        <f t="shared" ca="1" si="490"/>
        <v>0</v>
      </c>
      <c r="J2790" s="7" t="str">
        <f t="shared" ca="1" si="491"/>
        <v/>
      </c>
      <c r="K2790" s="1" t="str">
        <f ca="1">IF(J2790="Linea_para_MAIL_creada_por_LuXML",IF(ISERROR(MATCH(INDIRECT(ADDRESS(ROW()-G2790,7)),D:D,0)),J2790,INDIRECT(ADDRESS(MATCH(INDIRECT(ADDRESS(ROW()-G2790,7)),D:D,0),1))),J2790)</f>
        <v/>
      </c>
      <c r="L2790" s="7">
        <f t="shared" ca="1" si="492"/>
        <v>0</v>
      </c>
      <c r="M2790" s="7" t="str">
        <f t="shared" ca="1" si="493"/>
        <v/>
      </c>
      <c r="N2790" s="7">
        <f t="shared" ca="1" si="494"/>
        <v>0</v>
      </c>
      <c r="O2790" s="9" t="str">
        <f ca="1">IF(N2790&gt;-1,INDIRECT(ADDRESS(ROW(),13)),IF(N2790&lt;N2789,CONCATENATE("&lt;page-count count=",CHAR(34),1+LARGE(N:N,1)-LARGE(N:N,2),CHAR(34),"/&gt;"),INDIRECT(ADDRESS(ROW()-1,13))))</f>
        <v/>
      </c>
      <c r="P2790" s="1">
        <f>IF(ROW()&lt;$S$4+2,IF('XML a procesar'!A2789="",P2789,IF(MID('XML a procesar'!A2789,1,1)="&lt;",P2789,P2789+1)),P2789)</f>
        <v>1</v>
      </c>
    </row>
    <row r="2791" spans="1:16" x14ac:dyDescent="0.25">
      <c r="A2791" s="1" t="str">
        <f>IF('XML a procesar'!A2790&gt;0,'XML a procesar'!A2790,"")</f>
        <v/>
      </c>
      <c r="B2791" s="7">
        <f t="shared" si="484"/>
        <v>0</v>
      </c>
      <c r="C2791" s="1">
        <f t="shared" si="485"/>
        <v>0</v>
      </c>
      <c r="D2791" s="1">
        <f t="shared" si="486"/>
        <v>0</v>
      </c>
      <c r="E2791" s="1">
        <f t="shared" si="487"/>
        <v>0</v>
      </c>
      <c r="F2791" s="1" t="str">
        <f t="shared" ca="1" si="488"/>
        <v/>
      </c>
      <c r="G2791" s="1">
        <f t="shared" ca="1" si="489"/>
        <v>0</v>
      </c>
      <c r="H2791" s="1">
        <f ca="1">IF(AND(G2790&gt;0,G2791&gt;G2790,NOT(ISERROR(MATCH(G2790,D:D,0)))),H2790+1,H2790)</f>
        <v>0</v>
      </c>
      <c r="I2791" s="1">
        <f t="shared" ca="1" si="490"/>
        <v>0</v>
      </c>
      <c r="J2791" s="7" t="str">
        <f t="shared" ca="1" si="491"/>
        <v/>
      </c>
      <c r="K2791" s="1" t="str">
        <f ca="1">IF(J2791="Linea_para_MAIL_creada_por_LuXML",IF(ISERROR(MATCH(INDIRECT(ADDRESS(ROW()-G2791,7)),D:D,0)),J2791,INDIRECT(ADDRESS(MATCH(INDIRECT(ADDRESS(ROW()-G2791,7)),D:D,0),1))),J2791)</f>
        <v/>
      </c>
      <c r="L2791" s="7">
        <f t="shared" ca="1" si="492"/>
        <v>0</v>
      </c>
      <c r="M2791" s="7" t="str">
        <f t="shared" ca="1" si="493"/>
        <v/>
      </c>
      <c r="N2791" s="7">
        <f t="shared" ca="1" si="494"/>
        <v>0</v>
      </c>
      <c r="O2791" s="9" t="str">
        <f ca="1">IF(N2791&gt;-1,INDIRECT(ADDRESS(ROW(),13)),IF(N2791&lt;N2790,CONCATENATE("&lt;page-count count=",CHAR(34),1+LARGE(N:N,1)-LARGE(N:N,2),CHAR(34),"/&gt;"),INDIRECT(ADDRESS(ROW()-1,13))))</f>
        <v/>
      </c>
      <c r="P2791" s="1">
        <f>IF(ROW()&lt;$S$4+2,IF('XML a procesar'!A2790="",P2790,IF(MID('XML a procesar'!A2790,1,1)="&lt;",P2790,P2790+1)),P2790)</f>
        <v>1</v>
      </c>
    </row>
    <row r="2792" spans="1:16" x14ac:dyDescent="0.25">
      <c r="A2792" s="1" t="str">
        <f>IF('XML a procesar'!A2791&gt;0,'XML a procesar'!A2791,"")</f>
        <v/>
      </c>
      <c r="B2792" s="7">
        <f t="shared" si="484"/>
        <v>0</v>
      </c>
      <c r="C2792" s="1">
        <f t="shared" si="485"/>
        <v>0</v>
      </c>
      <c r="D2792" s="1">
        <f t="shared" si="486"/>
        <v>0</v>
      </c>
      <c r="E2792" s="1">
        <f t="shared" si="487"/>
        <v>0</v>
      </c>
      <c r="F2792" s="1" t="str">
        <f t="shared" ca="1" si="488"/>
        <v/>
      </c>
      <c r="G2792" s="1">
        <f t="shared" ca="1" si="489"/>
        <v>0</v>
      </c>
      <c r="H2792" s="1">
        <f ca="1">IF(AND(G2791&gt;0,G2792&gt;G2791,NOT(ISERROR(MATCH(G2791,D:D,0)))),H2791+1,H2791)</f>
        <v>0</v>
      </c>
      <c r="I2792" s="1">
        <f t="shared" ca="1" si="490"/>
        <v>0</v>
      </c>
      <c r="J2792" s="7" t="str">
        <f t="shared" ca="1" si="491"/>
        <v/>
      </c>
      <c r="K2792" s="1" t="str">
        <f ca="1">IF(J2792="Linea_para_MAIL_creada_por_LuXML",IF(ISERROR(MATCH(INDIRECT(ADDRESS(ROW()-G2792,7)),D:D,0)),J2792,INDIRECT(ADDRESS(MATCH(INDIRECT(ADDRESS(ROW()-G2792,7)),D:D,0),1))),J2792)</f>
        <v/>
      </c>
      <c r="L2792" s="7">
        <f t="shared" ca="1" si="492"/>
        <v>0</v>
      </c>
      <c r="M2792" s="7" t="str">
        <f t="shared" ca="1" si="493"/>
        <v/>
      </c>
      <c r="N2792" s="7">
        <f t="shared" ca="1" si="494"/>
        <v>0</v>
      </c>
      <c r="O2792" s="9" t="str">
        <f ca="1">IF(N2792&gt;-1,INDIRECT(ADDRESS(ROW(),13)),IF(N2792&lt;N2791,CONCATENATE("&lt;page-count count=",CHAR(34),1+LARGE(N:N,1)-LARGE(N:N,2),CHAR(34),"/&gt;"),INDIRECT(ADDRESS(ROW()-1,13))))</f>
        <v/>
      </c>
      <c r="P2792" s="1">
        <f>IF(ROW()&lt;$S$4+2,IF('XML a procesar'!A2791="",P2791,IF(MID('XML a procesar'!A2791,1,1)="&lt;",P2791,P2791+1)),P2791)</f>
        <v>1</v>
      </c>
    </row>
    <row r="2793" spans="1:16" x14ac:dyDescent="0.25">
      <c r="A2793" s="1" t="str">
        <f>IF('XML a procesar'!A2792&gt;0,'XML a procesar'!A2792,"")</f>
        <v/>
      </c>
      <c r="B2793" s="7">
        <f t="shared" si="484"/>
        <v>0</v>
      </c>
      <c r="C2793" s="1">
        <f t="shared" si="485"/>
        <v>0</v>
      </c>
      <c r="D2793" s="1">
        <f t="shared" si="486"/>
        <v>0</v>
      </c>
      <c r="E2793" s="1">
        <f t="shared" si="487"/>
        <v>0</v>
      </c>
      <c r="F2793" s="1" t="str">
        <f t="shared" ca="1" si="488"/>
        <v/>
      </c>
      <c r="G2793" s="1">
        <f t="shared" ca="1" si="489"/>
        <v>0</v>
      </c>
      <c r="H2793" s="1">
        <f ca="1">IF(AND(G2792&gt;0,G2793&gt;G2792,NOT(ISERROR(MATCH(G2792,D:D,0)))),H2792+1,H2792)</f>
        <v>0</v>
      </c>
      <c r="I2793" s="1">
        <f t="shared" ca="1" si="490"/>
        <v>0</v>
      </c>
      <c r="J2793" s="7" t="str">
        <f t="shared" ca="1" si="491"/>
        <v/>
      </c>
      <c r="K2793" s="1" t="str">
        <f ca="1">IF(J2793="Linea_para_MAIL_creada_por_LuXML",IF(ISERROR(MATCH(INDIRECT(ADDRESS(ROW()-G2793,7)),D:D,0)),J2793,INDIRECT(ADDRESS(MATCH(INDIRECT(ADDRESS(ROW()-G2793,7)),D:D,0),1))),J2793)</f>
        <v/>
      </c>
      <c r="L2793" s="7">
        <f t="shared" ca="1" si="492"/>
        <v>0</v>
      </c>
      <c r="M2793" s="7" t="str">
        <f t="shared" ca="1" si="493"/>
        <v/>
      </c>
      <c r="N2793" s="7">
        <f t="shared" ca="1" si="494"/>
        <v>0</v>
      </c>
      <c r="O2793" s="9" t="str">
        <f ca="1">IF(N2793&gt;-1,INDIRECT(ADDRESS(ROW(),13)),IF(N2793&lt;N2792,CONCATENATE("&lt;page-count count=",CHAR(34),1+LARGE(N:N,1)-LARGE(N:N,2),CHAR(34),"/&gt;"),INDIRECT(ADDRESS(ROW()-1,13))))</f>
        <v/>
      </c>
      <c r="P2793" s="1">
        <f>IF(ROW()&lt;$S$4+2,IF('XML a procesar'!A2792="",P2792,IF(MID('XML a procesar'!A2792,1,1)="&lt;",P2792,P2792+1)),P2792)</f>
        <v>1</v>
      </c>
    </row>
    <row r="2794" spans="1:16" x14ac:dyDescent="0.25">
      <c r="A2794" s="1" t="str">
        <f>IF('XML a procesar'!A2793&gt;0,'XML a procesar'!A2793,"")</f>
        <v/>
      </c>
      <c r="B2794" s="7">
        <f t="shared" si="484"/>
        <v>0</v>
      </c>
      <c r="C2794" s="1">
        <f t="shared" si="485"/>
        <v>0</v>
      </c>
      <c r="D2794" s="1">
        <f t="shared" si="486"/>
        <v>0</v>
      </c>
      <c r="E2794" s="1">
        <f t="shared" si="487"/>
        <v>0</v>
      </c>
      <c r="F2794" s="1" t="str">
        <f t="shared" ca="1" si="488"/>
        <v/>
      </c>
      <c r="G2794" s="1">
        <f t="shared" ca="1" si="489"/>
        <v>0</v>
      </c>
      <c r="H2794" s="1">
        <f ca="1">IF(AND(G2793&gt;0,G2794&gt;G2793,NOT(ISERROR(MATCH(G2793,D:D,0)))),H2793+1,H2793)</f>
        <v>0</v>
      </c>
      <c r="I2794" s="1">
        <f t="shared" ca="1" si="490"/>
        <v>0</v>
      </c>
      <c r="J2794" s="7" t="str">
        <f t="shared" ca="1" si="491"/>
        <v/>
      </c>
      <c r="K2794" s="1" t="str">
        <f ca="1">IF(J2794="Linea_para_MAIL_creada_por_LuXML",IF(ISERROR(MATCH(INDIRECT(ADDRESS(ROW()-G2794,7)),D:D,0)),J2794,INDIRECT(ADDRESS(MATCH(INDIRECT(ADDRESS(ROW()-G2794,7)),D:D,0),1))),J2794)</f>
        <v/>
      </c>
      <c r="L2794" s="7">
        <f t="shared" ca="1" si="492"/>
        <v>0</v>
      </c>
      <c r="M2794" s="7" t="str">
        <f t="shared" ca="1" si="493"/>
        <v/>
      </c>
      <c r="N2794" s="7">
        <f t="shared" ca="1" si="494"/>
        <v>0</v>
      </c>
      <c r="O2794" s="9" t="str">
        <f ca="1">IF(N2794&gt;-1,INDIRECT(ADDRESS(ROW(),13)),IF(N2794&lt;N2793,CONCATENATE("&lt;page-count count=",CHAR(34),1+LARGE(N:N,1)-LARGE(N:N,2),CHAR(34),"/&gt;"),INDIRECT(ADDRESS(ROW()-1,13))))</f>
        <v/>
      </c>
      <c r="P2794" s="1">
        <f>IF(ROW()&lt;$S$4+2,IF('XML a procesar'!A2793="",P2793,IF(MID('XML a procesar'!A2793,1,1)="&lt;",P2793,P2793+1)),P2793)</f>
        <v>1</v>
      </c>
    </row>
    <row r="2795" spans="1:16" x14ac:dyDescent="0.25">
      <c r="A2795" s="1" t="str">
        <f>IF('XML a procesar'!A2794&gt;0,'XML a procesar'!A2794,"")</f>
        <v/>
      </c>
      <c r="B2795" s="7">
        <f t="shared" si="484"/>
        <v>0</v>
      </c>
      <c r="C2795" s="1">
        <f t="shared" si="485"/>
        <v>0</v>
      </c>
      <c r="D2795" s="1">
        <f t="shared" si="486"/>
        <v>0</v>
      </c>
      <c r="E2795" s="1">
        <f t="shared" si="487"/>
        <v>0</v>
      </c>
      <c r="F2795" s="1" t="str">
        <f t="shared" ca="1" si="488"/>
        <v/>
      </c>
      <c r="G2795" s="1">
        <f t="shared" ca="1" si="489"/>
        <v>0</v>
      </c>
      <c r="H2795" s="1">
        <f ca="1">IF(AND(G2794&gt;0,G2795&gt;G2794,NOT(ISERROR(MATCH(G2794,D:D,0)))),H2794+1,H2794)</f>
        <v>0</v>
      </c>
      <c r="I2795" s="1">
        <f t="shared" ca="1" si="490"/>
        <v>0</v>
      </c>
      <c r="J2795" s="7" t="str">
        <f t="shared" ca="1" si="491"/>
        <v/>
      </c>
      <c r="K2795" s="1" t="str">
        <f ca="1">IF(J2795="Linea_para_MAIL_creada_por_LuXML",IF(ISERROR(MATCH(INDIRECT(ADDRESS(ROW()-G2795,7)),D:D,0)),J2795,INDIRECT(ADDRESS(MATCH(INDIRECT(ADDRESS(ROW()-G2795,7)),D:D,0),1))),J2795)</f>
        <v/>
      </c>
      <c r="L2795" s="7">
        <f t="shared" ca="1" si="492"/>
        <v>0</v>
      </c>
      <c r="M2795" s="7" t="str">
        <f t="shared" ca="1" si="493"/>
        <v/>
      </c>
      <c r="N2795" s="7">
        <f t="shared" ca="1" si="494"/>
        <v>0</v>
      </c>
      <c r="O2795" s="9" t="str">
        <f ca="1">IF(N2795&gt;-1,INDIRECT(ADDRESS(ROW(),13)),IF(N2795&lt;N2794,CONCATENATE("&lt;page-count count=",CHAR(34),1+LARGE(N:N,1)-LARGE(N:N,2),CHAR(34),"/&gt;"),INDIRECT(ADDRESS(ROW()-1,13))))</f>
        <v/>
      </c>
      <c r="P2795" s="1">
        <f>IF(ROW()&lt;$S$4+2,IF('XML a procesar'!A2794="",P2794,IF(MID('XML a procesar'!A2794,1,1)="&lt;",P2794,P2794+1)),P2794)</f>
        <v>1</v>
      </c>
    </row>
    <row r="2796" spans="1:16" x14ac:dyDescent="0.25">
      <c r="A2796" s="1" t="str">
        <f>IF('XML a procesar'!A2795&gt;0,'XML a procesar'!A2795,"")</f>
        <v/>
      </c>
      <c r="B2796" s="7">
        <f t="shared" si="484"/>
        <v>0</v>
      </c>
      <c r="C2796" s="1">
        <f t="shared" si="485"/>
        <v>0</v>
      </c>
      <c r="D2796" s="1">
        <f t="shared" si="486"/>
        <v>0</v>
      </c>
      <c r="E2796" s="1">
        <f t="shared" si="487"/>
        <v>0</v>
      </c>
      <c r="F2796" s="1" t="str">
        <f t="shared" ca="1" si="488"/>
        <v/>
      </c>
      <c r="G2796" s="1">
        <f t="shared" ca="1" si="489"/>
        <v>0</v>
      </c>
      <c r="H2796" s="1">
        <f ca="1">IF(AND(G2795&gt;0,G2796&gt;G2795,NOT(ISERROR(MATCH(G2795,D:D,0)))),H2795+1,H2795)</f>
        <v>0</v>
      </c>
      <c r="I2796" s="1">
        <f t="shared" ca="1" si="490"/>
        <v>0</v>
      </c>
      <c r="J2796" s="7" t="str">
        <f t="shared" ca="1" si="491"/>
        <v/>
      </c>
      <c r="K2796" s="1" t="str">
        <f ca="1">IF(J2796="Linea_para_MAIL_creada_por_LuXML",IF(ISERROR(MATCH(INDIRECT(ADDRESS(ROW()-G2796,7)),D:D,0)),J2796,INDIRECT(ADDRESS(MATCH(INDIRECT(ADDRESS(ROW()-G2796,7)),D:D,0),1))),J2796)</f>
        <v/>
      </c>
      <c r="L2796" s="7">
        <f t="shared" ca="1" si="492"/>
        <v>0</v>
      </c>
      <c r="M2796" s="7" t="str">
        <f t="shared" ca="1" si="493"/>
        <v/>
      </c>
      <c r="N2796" s="7">
        <f t="shared" ca="1" si="494"/>
        <v>0</v>
      </c>
      <c r="O2796" s="9" t="str">
        <f ca="1">IF(N2796&gt;-1,INDIRECT(ADDRESS(ROW(),13)),IF(N2796&lt;N2795,CONCATENATE("&lt;page-count count=",CHAR(34),1+LARGE(N:N,1)-LARGE(N:N,2),CHAR(34),"/&gt;"),INDIRECT(ADDRESS(ROW()-1,13))))</f>
        <v/>
      </c>
      <c r="P2796" s="1">
        <f>IF(ROW()&lt;$S$4+2,IF('XML a procesar'!A2795="",P2795,IF(MID('XML a procesar'!A2795,1,1)="&lt;",P2795,P2795+1)),P2795)</f>
        <v>1</v>
      </c>
    </row>
    <row r="2797" spans="1:16" x14ac:dyDescent="0.25">
      <c r="A2797" s="1" t="str">
        <f>IF('XML a procesar'!A2796&gt;0,'XML a procesar'!A2796,"")</f>
        <v/>
      </c>
      <c r="B2797" s="7">
        <f t="shared" si="484"/>
        <v>0</v>
      </c>
      <c r="C2797" s="1">
        <f t="shared" si="485"/>
        <v>0</v>
      </c>
      <c r="D2797" s="1">
        <f t="shared" si="486"/>
        <v>0</v>
      </c>
      <c r="E2797" s="1">
        <f t="shared" si="487"/>
        <v>0</v>
      </c>
      <c r="F2797" s="1" t="str">
        <f t="shared" ca="1" si="488"/>
        <v/>
      </c>
      <c r="G2797" s="1">
        <f t="shared" ca="1" si="489"/>
        <v>0</v>
      </c>
      <c r="H2797" s="1">
        <f ca="1">IF(AND(G2796&gt;0,G2797&gt;G2796,NOT(ISERROR(MATCH(G2796,D:D,0)))),H2796+1,H2796)</f>
        <v>0</v>
      </c>
      <c r="I2797" s="1">
        <f t="shared" ca="1" si="490"/>
        <v>0</v>
      </c>
      <c r="J2797" s="7" t="str">
        <f t="shared" ca="1" si="491"/>
        <v/>
      </c>
      <c r="K2797" s="1" t="str">
        <f ca="1">IF(J2797="Linea_para_MAIL_creada_por_LuXML",IF(ISERROR(MATCH(INDIRECT(ADDRESS(ROW()-G2797,7)),D:D,0)),J2797,INDIRECT(ADDRESS(MATCH(INDIRECT(ADDRESS(ROW()-G2797,7)),D:D,0),1))),J2797)</f>
        <v/>
      </c>
      <c r="L2797" s="7">
        <f t="shared" ca="1" si="492"/>
        <v>0</v>
      </c>
      <c r="M2797" s="7" t="str">
        <f t="shared" ca="1" si="493"/>
        <v/>
      </c>
      <c r="N2797" s="7">
        <f t="shared" ca="1" si="494"/>
        <v>0</v>
      </c>
      <c r="O2797" s="9" t="str">
        <f ca="1">IF(N2797&gt;-1,INDIRECT(ADDRESS(ROW(),13)),IF(N2797&lt;N2796,CONCATENATE("&lt;page-count count=",CHAR(34),1+LARGE(N:N,1)-LARGE(N:N,2),CHAR(34),"/&gt;"),INDIRECT(ADDRESS(ROW()-1,13))))</f>
        <v/>
      </c>
      <c r="P2797" s="1">
        <f>IF(ROW()&lt;$S$4+2,IF('XML a procesar'!A2796="",P2796,IF(MID('XML a procesar'!A2796,1,1)="&lt;",P2796,P2796+1)),P2796)</f>
        <v>1</v>
      </c>
    </row>
    <row r="2798" spans="1:16" x14ac:dyDescent="0.25">
      <c r="A2798" s="1" t="str">
        <f>IF('XML a procesar'!A2797&gt;0,'XML a procesar'!A2797,"")</f>
        <v/>
      </c>
      <c r="B2798" s="7">
        <f t="shared" si="484"/>
        <v>0</v>
      </c>
      <c r="C2798" s="1">
        <f t="shared" si="485"/>
        <v>0</v>
      </c>
      <c r="D2798" s="1">
        <f t="shared" si="486"/>
        <v>0</v>
      </c>
      <c r="E2798" s="1">
        <f t="shared" si="487"/>
        <v>0</v>
      </c>
      <c r="F2798" s="1" t="str">
        <f t="shared" ca="1" si="488"/>
        <v/>
      </c>
      <c r="G2798" s="1">
        <f t="shared" ca="1" si="489"/>
        <v>0</v>
      </c>
      <c r="H2798" s="1">
        <f ca="1">IF(AND(G2797&gt;0,G2798&gt;G2797,NOT(ISERROR(MATCH(G2797,D:D,0)))),H2797+1,H2797)</f>
        <v>0</v>
      </c>
      <c r="I2798" s="1">
        <f t="shared" ca="1" si="490"/>
        <v>0</v>
      </c>
      <c r="J2798" s="7" t="str">
        <f t="shared" ca="1" si="491"/>
        <v/>
      </c>
      <c r="K2798" s="1" t="str">
        <f ca="1">IF(J2798="Linea_para_MAIL_creada_por_LuXML",IF(ISERROR(MATCH(INDIRECT(ADDRESS(ROW()-G2798,7)),D:D,0)),J2798,INDIRECT(ADDRESS(MATCH(INDIRECT(ADDRESS(ROW()-G2798,7)),D:D,0),1))),J2798)</f>
        <v/>
      </c>
      <c r="L2798" s="7">
        <f t="shared" ca="1" si="492"/>
        <v>0</v>
      </c>
      <c r="M2798" s="7" t="str">
        <f t="shared" ca="1" si="493"/>
        <v/>
      </c>
      <c r="N2798" s="7">
        <f t="shared" ca="1" si="494"/>
        <v>0</v>
      </c>
      <c r="O2798" s="9" t="str">
        <f ca="1">IF(N2798&gt;-1,INDIRECT(ADDRESS(ROW(),13)),IF(N2798&lt;N2797,CONCATENATE("&lt;page-count count=",CHAR(34),1+LARGE(N:N,1)-LARGE(N:N,2),CHAR(34),"/&gt;"),INDIRECT(ADDRESS(ROW()-1,13))))</f>
        <v/>
      </c>
      <c r="P2798" s="1">
        <f>IF(ROW()&lt;$S$4+2,IF('XML a procesar'!A2797="",P2797,IF(MID('XML a procesar'!A2797,1,1)="&lt;",P2797,P2797+1)),P2797)</f>
        <v>1</v>
      </c>
    </row>
    <row r="2799" spans="1:16" x14ac:dyDescent="0.25">
      <c r="A2799" s="1" t="str">
        <f>IF('XML a procesar'!A2798&gt;0,'XML a procesar'!A2798,"")</f>
        <v/>
      </c>
      <c r="B2799" s="7">
        <f t="shared" si="484"/>
        <v>0</v>
      </c>
      <c r="C2799" s="1">
        <f t="shared" si="485"/>
        <v>0</v>
      </c>
      <c r="D2799" s="1">
        <f t="shared" si="486"/>
        <v>0</v>
      </c>
      <c r="E2799" s="1">
        <f t="shared" si="487"/>
        <v>0</v>
      </c>
      <c r="F2799" s="1" t="str">
        <f t="shared" ca="1" si="488"/>
        <v/>
      </c>
      <c r="G2799" s="1">
        <f t="shared" ca="1" si="489"/>
        <v>0</v>
      </c>
      <c r="H2799" s="1">
        <f ca="1">IF(AND(G2798&gt;0,G2799&gt;G2798,NOT(ISERROR(MATCH(G2798,D:D,0)))),H2798+1,H2798)</f>
        <v>0</v>
      </c>
      <c r="I2799" s="1">
        <f t="shared" ca="1" si="490"/>
        <v>0</v>
      </c>
      <c r="J2799" s="7" t="str">
        <f t="shared" ca="1" si="491"/>
        <v/>
      </c>
      <c r="K2799" s="1" t="str">
        <f ca="1">IF(J2799="Linea_para_MAIL_creada_por_LuXML",IF(ISERROR(MATCH(INDIRECT(ADDRESS(ROW()-G2799,7)),D:D,0)),J2799,INDIRECT(ADDRESS(MATCH(INDIRECT(ADDRESS(ROW()-G2799,7)),D:D,0),1))),J2799)</f>
        <v/>
      </c>
      <c r="L2799" s="7">
        <f t="shared" ca="1" si="492"/>
        <v>0</v>
      </c>
      <c r="M2799" s="7" t="str">
        <f t="shared" ca="1" si="493"/>
        <v/>
      </c>
      <c r="N2799" s="7">
        <f t="shared" ca="1" si="494"/>
        <v>0</v>
      </c>
      <c r="O2799" s="9" t="str">
        <f ca="1">IF(N2799&gt;-1,INDIRECT(ADDRESS(ROW(),13)),IF(N2799&lt;N2798,CONCATENATE("&lt;page-count count=",CHAR(34),1+LARGE(N:N,1)-LARGE(N:N,2),CHAR(34),"/&gt;"),INDIRECT(ADDRESS(ROW()-1,13))))</f>
        <v/>
      </c>
      <c r="P2799" s="1">
        <f>IF(ROW()&lt;$S$4+2,IF('XML a procesar'!A2798="",P2798,IF(MID('XML a procesar'!A2798,1,1)="&lt;",P2798,P2798+1)),P2798)</f>
        <v>1</v>
      </c>
    </row>
    <row r="2800" spans="1:16" x14ac:dyDescent="0.25">
      <c r="A2800" s="1" t="str">
        <f>IF('XML a procesar'!A2799&gt;0,'XML a procesar'!A2799,"")</f>
        <v/>
      </c>
      <c r="B2800" s="7">
        <f t="shared" si="484"/>
        <v>0</v>
      </c>
      <c r="C2800" s="1">
        <f t="shared" si="485"/>
        <v>0</v>
      </c>
      <c r="D2800" s="1">
        <f t="shared" si="486"/>
        <v>0</v>
      </c>
      <c r="E2800" s="1">
        <f t="shared" si="487"/>
        <v>0</v>
      </c>
      <c r="F2800" s="1" t="str">
        <f t="shared" ca="1" si="488"/>
        <v/>
      </c>
      <c r="G2800" s="1">
        <f t="shared" ca="1" si="489"/>
        <v>0</v>
      </c>
      <c r="H2800" s="1">
        <f ca="1">IF(AND(G2799&gt;0,G2800&gt;G2799,NOT(ISERROR(MATCH(G2799,D:D,0)))),H2799+1,H2799)</f>
        <v>0</v>
      </c>
      <c r="I2800" s="1">
        <f t="shared" ca="1" si="490"/>
        <v>0</v>
      </c>
      <c r="J2800" s="7" t="str">
        <f t="shared" ca="1" si="491"/>
        <v/>
      </c>
      <c r="K2800" s="1" t="str">
        <f ca="1">IF(J2800="Linea_para_MAIL_creada_por_LuXML",IF(ISERROR(MATCH(INDIRECT(ADDRESS(ROW()-G2800,7)),D:D,0)),J2800,INDIRECT(ADDRESS(MATCH(INDIRECT(ADDRESS(ROW()-G2800,7)),D:D,0),1))),J2800)</f>
        <v/>
      </c>
      <c r="L2800" s="7">
        <f t="shared" ca="1" si="492"/>
        <v>0</v>
      </c>
      <c r="M2800" s="7" t="str">
        <f t="shared" ca="1" si="493"/>
        <v/>
      </c>
      <c r="N2800" s="7">
        <f t="shared" ca="1" si="494"/>
        <v>0</v>
      </c>
      <c r="O2800" s="9" t="str">
        <f ca="1">IF(N2800&gt;-1,INDIRECT(ADDRESS(ROW(),13)),IF(N2800&lt;N2799,CONCATENATE("&lt;page-count count=",CHAR(34),1+LARGE(N:N,1)-LARGE(N:N,2),CHAR(34),"/&gt;"),INDIRECT(ADDRESS(ROW()-1,13))))</f>
        <v/>
      </c>
      <c r="P2800" s="1">
        <f>IF(ROW()&lt;$S$4+2,IF('XML a procesar'!A2799="",P2799,IF(MID('XML a procesar'!A2799,1,1)="&lt;",P2799,P2799+1)),P2799)</f>
        <v>1</v>
      </c>
    </row>
    <row r="2801" spans="1:16" x14ac:dyDescent="0.25">
      <c r="A2801" s="1" t="str">
        <f>IF('XML a procesar'!A2800&gt;0,'XML a procesar'!A2800,"")</f>
        <v/>
      </c>
      <c r="B2801" s="7">
        <f t="shared" si="484"/>
        <v>0</v>
      </c>
      <c r="C2801" s="1">
        <f t="shared" si="485"/>
        <v>0</v>
      </c>
      <c r="D2801" s="1">
        <f t="shared" si="486"/>
        <v>0</v>
      </c>
      <c r="E2801" s="1">
        <f t="shared" si="487"/>
        <v>0</v>
      </c>
      <c r="F2801" s="1" t="str">
        <f t="shared" ca="1" si="488"/>
        <v/>
      </c>
      <c r="G2801" s="1">
        <f t="shared" ca="1" si="489"/>
        <v>0</v>
      </c>
      <c r="H2801" s="1">
        <f ca="1">IF(AND(G2800&gt;0,G2801&gt;G2800,NOT(ISERROR(MATCH(G2800,D:D,0)))),H2800+1,H2800)</f>
        <v>0</v>
      </c>
      <c r="I2801" s="1">
        <f t="shared" ca="1" si="490"/>
        <v>0</v>
      </c>
      <c r="J2801" s="7" t="str">
        <f t="shared" ca="1" si="491"/>
        <v/>
      </c>
      <c r="K2801" s="1" t="str">
        <f ca="1">IF(J2801="Linea_para_MAIL_creada_por_LuXML",IF(ISERROR(MATCH(INDIRECT(ADDRESS(ROW()-G2801,7)),D:D,0)),J2801,INDIRECT(ADDRESS(MATCH(INDIRECT(ADDRESS(ROW()-G2801,7)),D:D,0),1))),J2801)</f>
        <v/>
      </c>
      <c r="L2801" s="7">
        <f t="shared" ca="1" si="492"/>
        <v>0</v>
      </c>
      <c r="M2801" s="7" t="str">
        <f t="shared" ca="1" si="493"/>
        <v/>
      </c>
      <c r="N2801" s="7">
        <f t="shared" ca="1" si="494"/>
        <v>0</v>
      </c>
      <c r="O2801" s="9" t="str">
        <f ca="1">IF(N2801&gt;-1,INDIRECT(ADDRESS(ROW(),13)),IF(N2801&lt;N2800,CONCATENATE("&lt;page-count count=",CHAR(34),1+LARGE(N:N,1)-LARGE(N:N,2),CHAR(34),"/&gt;"),INDIRECT(ADDRESS(ROW()-1,13))))</f>
        <v/>
      </c>
      <c r="P2801" s="1">
        <f>IF(ROW()&lt;$S$4+2,IF('XML a procesar'!A2800="",P2800,IF(MID('XML a procesar'!A2800,1,1)="&lt;",P2800,P2800+1)),P2800)</f>
        <v>1</v>
      </c>
    </row>
    <row r="2802" spans="1:16" x14ac:dyDescent="0.25">
      <c r="A2802" s="1" t="str">
        <f>IF('XML a procesar'!A2801&gt;0,'XML a procesar'!A2801,"")</f>
        <v/>
      </c>
      <c r="B2802" s="7">
        <f t="shared" si="484"/>
        <v>0</v>
      </c>
      <c r="C2802" s="1">
        <f t="shared" si="485"/>
        <v>0</v>
      </c>
      <c r="D2802" s="1">
        <f t="shared" si="486"/>
        <v>0</v>
      </c>
      <c r="E2802" s="1">
        <f t="shared" si="487"/>
        <v>0</v>
      </c>
      <c r="F2802" s="1" t="str">
        <f t="shared" ca="1" si="488"/>
        <v/>
      </c>
      <c r="G2802" s="1">
        <f t="shared" ca="1" si="489"/>
        <v>0</v>
      </c>
      <c r="H2802" s="1">
        <f ca="1">IF(AND(G2801&gt;0,G2802&gt;G2801,NOT(ISERROR(MATCH(G2801,D:D,0)))),H2801+1,H2801)</f>
        <v>0</v>
      </c>
      <c r="I2802" s="1">
        <f t="shared" ca="1" si="490"/>
        <v>0</v>
      </c>
      <c r="J2802" s="7" t="str">
        <f t="shared" ca="1" si="491"/>
        <v/>
      </c>
      <c r="K2802" s="1" t="str">
        <f ca="1">IF(J2802="Linea_para_MAIL_creada_por_LuXML",IF(ISERROR(MATCH(INDIRECT(ADDRESS(ROW()-G2802,7)),D:D,0)),J2802,INDIRECT(ADDRESS(MATCH(INDIRECT(ADDRESS(ROW()-G2802,7)),D:D,0),1))),J2802)</f>
        <v/>
      </c>
      <c r="L2802" s="7">
        <f t="shared" ca="1" si="492"/>
        <v>0</v>
      </c>
      <c r="M2802" s="7" t="str">
        <f t="shared" ca="1" si="493"/>
        <v/>
      </c>
      <c r="N2802" s="7">
        <f t="shared" ca="1" si="494"/>
        <v>0</v>
      </c>
      <c r="O2802" s="9" t="str">
        <f ca="1">IF(N2802&gt;-1,INDIRECT(ADDRESS(ROW(),13)),IF(N2802&lt;N2801,CONCATENATE("&lt;page-count count=",CHAR(34),1+LARGE(N:N,1)-LARGE(N:N,2),CHAR(34),"/&gt;"),INDIRECT(ADDRESS(ROW()-1,13))))</f>
        <v/>
      </c>
      <c r="P2802" s="1">
        <f>IF(ROW()&lt;$S$4+2,IF('XML a procesar'!A2801="",P2801,IF(MID('XML a procesar'!A2801,1,1)="&lt;",P2801,P2801+1)),P2801)</f>
        <v>1</v>
      </c>
    </row>
    <row r="2803" spans="1:16" x14ac:dyDescent="0.25">
      <c r="A2803" s="1" t="str">
        <f>IF('XML a procesar'!A2802&gt;0,'XML a procesar'!A2802,"")</f>
        <v/>
      </c>
      <c r="B2803" s="7">
        <f t="shared" si="484"/>
        <v>0</v>
      </c>
      <c r="C2803" s="1">
        <f t="shared" si="485"/>
        <v>0</v>
      </c>
      <c r="D2803" s="1">
        <f t="shared" si="486"/>
        <v>0</v>
      </c>
      <c r="E2803" s="1">
        <f t="shared" si="487"/>
        <v>0</v>
      </c>
      <c r="F2803" s="1" t="str">
        <f t="shared" ca="1" si="488"/>
        <v/>
      </c>
      <c r="G2803" s="1">
        <f t="shared" ca="1" si="489"/>
        <v>0</v>
      </c>
      <c r="H2803" s="1">
        <f ca="1">IF(AND(G2802&gt;0,G2803&gt;G2802,NOT(ISERROR(MATCH(G2802,D:D,0)))),H2802+1,H2802)</f>
        <v>0</v>
      </c>
      <c r="I2803" s="1">
        <f t="shared" ca="1" si="490"/>
        <v>0</v>
      </c>
      <c r="J2803" s="7" t="str">
        <f t="shared" ca="1" si="491"/>
        <v/>
      </c>
      <c r="K2803" s="1" t="str">
        <f ca="1">IF(J2803="Linea_para_MAIL_creada_por_LuXML",IF(ISERROR(MATCH(INDIRECT(ADDRESS(ROW()-G2803,7)),D:D,0)),J2803,INDIRECT(ADDRESS(MATCH(INDIRECT(ADDRESS(ROW()-G2803,7)),D:D,0),1))),J2803)</f>
        <v/>
      </c>
      <c r="L2803" s="7">
        <f t="shared" ca="1" si="492"/>
        <v>0</v>
      </c>
      <c r="M2803" s="7" t="str">
        <f t="shared" ca="1" si="493"/>
        <v/>
      </c>
      <c r="N2803" s="7">
        <f t="shared" ca="1" si="494"/>
        <v>0</v>
      </c>
      <c r="O2803" s="9" t="str">
        <f ca="1">IF(N2803&gt;-1,INDIRECT(ADDRESS(ROW(),13)),IF(N2803&lt;N2802,CONCATENATE("&lt;page-count count=",CHAR(34),1+LARGE(N:N,1)-LARGE(N:N,2),CHAR(34),"/&gt;"),INDIRECT(ADDRESS(ROW()-1,13))))</f>
        <v/>
      </c>
      <c r="P2803" s="1">
        <f>IF(ROW()&lt;$S$4+2,IF('XML a procesar'!A2802="",P2802,IF(MID('XML a procesar'!A2802,1,1)="&lt;",P2802,P2802+1)),P2802)</f>
        <v>1</v>
      </c>
    </row>
    <row r="2804" spans="1:16" x14ac:dyDescent="0.25">
      <c r="A2804" s="1" t="str">
        <f>IF('XML a procesar'!A2803&gt;0,'XML a procesar'!A2803,"")</f>
        <v/>
      </c>
      <c r="B2804" s="7">
        <f t="shared" si="484"/>
        <v>0</v>
      </c>
      <c r="C2804" s="1">
        <f t="shared" si="485"/>
        <v>0</v>
      </c>
      <c r="D2804" s="1">
        <f t="shared" si="486"/>
        <v>0</v>
      </c>
      <c r="E2804" s="1">
        <f t="shared" si="487"/>
        <v>0</v>
      </c>
      <c r="F2804" s="1" t="str">
        <f t="shared" ca="1" si="488"/>
        <v/>
      </c>
      <c r="G2804" s="1">
        <f t="shared" ca="1" si="489"/>
        <v>0</v>
      </c>
      <c r="H2804" s="1">
        <f ca="1">IF(AND(G2803&gt;0,G2804&gt;G2803,NOT(ISERROR(MATCH(G2803,D:D,0)))),H2803+1,H2803)</f>
        <v>0</v>
      </c>
      <c r="I2804" s="1">
        <f t="shared" ca="1" si="490"/>
        <v>0</v>
      </c>
      <c r="J2804" s="7" t="str">
        <f t="shared" ca="1" si="491"/>
        <v/>
      </c>
      <c r="K2804" s="1" t="str">
        <f ca="1">IF(J2804="Linea_para_MAIL_creada_por_LuXML",IF(ISERROR(MATCH(INDIRECT(ADDRESS(ROW()-G2804,7)),D:D,0)),J2804,INDIRECT(ADDRESS(MATCH(INDIRECT(ADDRESS(ROW()-G2804,7)),D:D,0),1))),J2804)</f>
        <v/>
      </c>
      <c r="L2804" s="7">
        <f t="shared" ca="1" si="492"/>
        <v>0</v>
      </c>
      <c r="M2804" s="7" t="str">
        <f t="shared" ca="1" si="493"/>
        <v/>
      </c>
      <c r="N2804" s="7">
        <f t="shared" ca="1" si="494"/>
        <v>0</v>
      </c>
      <c r="O2804" s="9" t="str">
        <f ca="1">IF(N2804&gt;-1,INDIRECT(ADDRESS(ROW(),13)),IF(N2804&lt;N2803,CONCATENATE("&lt;page-count count=",CHAR(34),1+LARGE(N:N,1)-LARGE(N:N,2),CHAR(34),"/&gt;"),INDIRECT(ADDRESS(ROW()-1,13))))</f>
        <v/>
      </c>
      <c r="P2804" s="1">
        <f>IF(ROW()&lt;$S$4+2,IF('XML a procesar'!A2803="",P2803,IF(MID('XML a procesar'!A2803,1,1)="&lt;",P2803,P2803+1)),P2803)</f>
        <v>1</v>
      </c>
    </row>
    <row r="2805" spans="1:16" x14ac:dyDescent="0.25">
      <c r="A2805" s="1" t="str">
        <f>IF('XML a procesar'!A2804&gt;0,'XML a procesar'!A2804,"")</f>
        <v/>
      </c>
      <c r="B2805" s="7">
        <f t="shared" si="484"/>
        <v>0</v>
      </c>
      <c r="C2805" s="1">
        <f t="shared" si="485"/>
        <v>0</v>
      </c>
      <c r="D2805" s="1">
        <f t="shared" si="486"/>
        <v>0</v>
      </c>
      <c r="E2805" s="1">
        <f t="shared" si="487"/>
        <v>0</v>
      </c>
      <c r="F2805" s="1" t="str">
        <f t="shared" ca="1" si="488"/>
        <v/>
      </c>
      <c r="G2805" s="1">
        <f t="shared" ca="1" si="489"/>
        <v>0</v>
      </c>
      <c r="H2805" s="1">
        <f ca="1">IF(AND(G2804&gt;0,G2805&gt;G2804,NOT(ISERROR(MATCH(G2804,D:D,0)))),H2804+1,H2804)</f>
        <v>0</v>
      </c>
      <c r="I2805" s="1">
        <f t="shared" ca="1" si="490"/>
        <v>0</v>
      </c>
      <c r="J2805" s="7" t="str">
        <f t="shared" ca="1" si="491"/>
        <v/>
      </c>
      <c r="K2805" s="1" t="str">
        <f ca="1">IF(J2805="Linea_para_MAIL_creada_por_LuXML",IF(ISERROR(MATCH(INDIRECT(ADDRESS(ROW()-G2805,7)),D:D,0)),J2805,INDIRECT(ADDRESS(MATCH(INDIRECT(ADDRESS(ROW()-G2805,7)),D:D,0),1))),J2805)</f>
        <v/>
      </c>
      <c r="L2805" s="7">
        <f t="shared" ca="1" si="492"/>
        <v>0</v>
      </c>
      <c r="M2805" s="7" t="str">
        <f t="shared" ca="1" si="493"/>
        <v/>
      </c>
      <c r="N2805" s="7">
        <f t="shared" ca="1" si="494"/>
        <v>0</v>
      </c>
      <c r="O2805" s="9" t="str">
        <f ca="1">IF(N2805&gt;-1,INDIRECT(ADDRESS(ROW(),13)),IF(N2805&lt;N2804,CONCATENATE("&lt;page-count count=",CHAR(34),1+LARGE(N:N,1)-LARGE(N:N,2),CHAR(34),"/&gt;"),INDIRECT(ADDRESS(ROW()-1,13))))</f>
        <v/>
      </c>
      <c r="P2805" s="1">
        <f>IF(ROW()&lt;$S$4+2,IF('XML a procesar'!A2804="",P2804,IF(MID('XML a procesar'!A2804,1,1)="&lt;",P2804,P2804+1)),P2804)</f>
        <v>1</v>
      </c>
    </row>
    <row r="2806" spans="1:16" x14ac:dyDescent="0.25">
      <c r="A2806" s="1" t="str">
        <f>IF('XML a procesar'!A2805&gt;0,'XML a procesar'!A2805,"")</f>
        <v/>
      </c>
      <c r="B2806" s="7">
        <f t="shared" si="484"/>
        <v>0</v>
      </c>
      <c r="C2806" s="1">
        <f t="shared" si="485"/>
        <v>0</v>
      </c>
      <c r="D2806" s="1">
        <f t="shared" si="486"/>
        <v>0</v>
      </c>
      <c r="E2806" s="1">
        <f t="shared" si="487"/>
        <v>0</v>
      </c>
      <c r="F2806" s="1" t="str">
        <f t="shared" ca="1" si="488"/>
        <v/>
      </c>
      <c r="G2806" s="1">
        <f t="shared" ca="1" si="489"/>
        <v>0</v>
      </c>
      <c r="H2806" s="1">
        <f ca="1">IF(AND(G2805&gt;0,G2806&gt;G2805,NOT(ISERROR(MATCH(G2805,D:D,0)))),H2805+1,H2805)</f>
        <v>0</v>
      </c>
      <c r="I2806" s="1">
        <f t="shared" ca="1" si="490"/>
        <v>0</v>
      </c>
      <c r="J2806" s="7" t="str">
        <f t="shared" ca="1" si="491"/>
        <v/>
      </c>
      <c r="K2806" s="1" t="str">
        <f ca="1">IF(J2806="Linea_para_MAIL_creada_por_LuXML",IF(ISERROR(MATCH(INDIRECT(ADDRESS(ROW()-G2806,7)),D:D,0)),J2806,INDIRECT(ADDRESS(MATCH(INDIRECT(ADDRESS(ROW()-G2806,7)),D:D,0),1))),J2806)</f>
        <v/>
      </c>
      <c r="L2806" s="7">
        <f t="shared" ca="1" si="492"/>
        <v>0</v>
      </c>
      <c r="M2806" s="7" t="str">
        <f t="shared" ca="1" si="493"/>
        <v/>
      </c>
      <c r="N2806" s="7">
        <f t="shared" ca="1" si="494"/>
        <v>0</v>
      </c>
      <c r="O2806" s="9" t="str">
        <f ca="1">IF(N2806&gt;-1,INDIRECT(ADDRESS(ROW(),13)),IF(N2806&lt;N2805,CONCATENATE("&lt;page-count count=",CHAR(34),1+LARGE(N:N,1)-LARGE(N:N,2),CHAR(34),"/&gt;"),INDIRECT(ADDRESS(ROW()-1,13))))</f>
        <v/>
      </c>
      <c r="P2806" s="1">
        <f>IF(ROW()&lt;$S$4+2,IF('XML a procesar'!A2805="",P2805,IF(MID('XML a procesar'!A2805,1,1)="&lt;",P2805,P2805+1)),P2805)</f>
        <v>1</v>
      </c>
    </row>
    <row r="2807" spans="1:16" x14ac:dyDescent="0.25">
      <c r="A2807" s="1" t="str">
        <f>IF('XML a procesar'!A2806&gt;0,'XML a procesar'!A2806,"")</f>
        <v/>
      </c>
      <c r="B2807" s="7">
        <f t="shared" si="484"/>
        <v>0</v>
      </c>
      <c r="C2807" s="1">
        <f t="shared" si="485"/>
        <v>0</v>
      </c>
      <c r="D2807" s="1">
        <f t="shared" si="486"/>
        <v>0</v>
      </c>
      <c r="E2807" s="1">
        <f t="shared" si="487"/>
        <v>0</v>
      </c>
      <c r="F2807" s="1" t="str">
        <f t="shared" ca="1" si="488"/>
        <v/>
      </c>
      <c r="G2807" s="1">
        <f t="shared" ca="1" si="489"/>
        <v>0</v>
      </c>
      <c r="H2807" s="1">
        <f ca="1">IF(AND(G2806&gt;0,G2807&gt;G2806,NOT(ISERROR(MATCH(G2806,D:D,0)))),H2806+1,H2806)</f>
        <v>0</v>
      </c>
      <c r="I2807" s="1">
        <f t="shared" ca="1" si="490"/>
        <v>0</v>
      </c>
      <c r="J2807" s="7" t="str">
        <f t="shared" ca="1" si="491"/>
        <v/>
      </c>
      <c r="K2807" s="1" t="str">
        <f ca="1">IF(J2807="Linea_para_MAIL_creada_por_LuXML",IF(ISERROR(MATCH(INDIRECT(ADDRESS(ROW()-G2807,7)),D:D,0)),J2807,INDIRECT(ADDRESS(MATCH(INDIRECT(ADDRESS(ROW()-G2807,7)),D:D,0),1))),J2807)</f>
        <v/>
      </c>
      <c r="L2807" s="7">
        <f t="shared" ca="1" si="492"/>
        <v>0</v>
      </c>
      <c r="M2807" s="7" t="str">
        <f t="shared" ca="1" si="493"/>
        <v/>
      </c>
      <c r="N2807" s="7">
        <f t="shared" ca="1" si="494"/>
        <v>0</v>
      </c>
      <c r="O2807" s="9" t="str">
        <f ca="1">IF(N2807&gt;-1,INDIRECT(ADDRESS(ROW(),13)),IF(N2807&lt;N2806,CONCATENATE("&lt;page-count count=",CHAR(34),1+LARGE(N:N,1)-LARGE(N:N,2),CHAR(34),"/&gt;"),INDIRECT(ADDRESS(ROW()-1,13))))</f>
        <v/>
      </c>
      <c r="P2807" s="1">
        <f>IF(ROW()&lt;$S$4+2,IF('XML a procesar'!A2806="",P2806,IF(MID('XML a procesar'!A2806,1,1)="&lt;",P2806,P2806+1)),P2806)</f>
        <v>1</v>
      </c>
    </row>
    <row r="2808" spans="1:16" x14ac:dyDescent="0.25">
      <c r="A2808" s="1" t="str">
        <f>IF('XML a procesar'!A2807&gt;0,'XML a procesar'!A2807,"")</f>
        <v/>
      </c>
      <c r="B2808" s="7">
        <f t="shared" si="484"/>
        <v>0</v>
      </c>
      <c r="C2808" s="1">
        <f t="shared" si="485"/>
        <v>0</v>
      </c>
      <c r="D2808" s="1">
        <f t="shared" si="486"/>
        <v>0</v>
      </c>
      <c r="E2808" s="1">
        <f t="shared" si="487"/>
        <v>0</v>
      </c>
      <c r="F2808" s="1" t="str">
        <f t="shared" ca="1" si="488"/>
        <v/>
      </c>
      <c r="G2808" s="1">
        <f t="shared" ca="1" si="489"/>
        <v>0</v>
      </c>
      <c r="H2808" s="1">
        <f ca="1">IF(AND(G2807&gt;0,G2808&gt;G2807,NOT(ISERROR(MATCH(G2807,D:D,0)))),H2807+1,H2807)</f>
        <v>0</v>
      </c>
      <c r="I2808" s="1">
        <f t="shared" ca="1" si="490"/>
        <v>0</v>
      </c>
      <c r="J2808" s="7" t="str">
        <f t="shared" ca="1" si="491"/>
        <v/>
      </c>
      <c r="K2808" s="1" t="str">
        <f ca="1">IF(J2808="Linea_para_MAIL_creada_por_LuXML",IF(ISERROR(MATCH(INDIRECT(ADDRESS(ROW()-G2808,7)),D:D,0)),J2808,INDIRECT(ADDRESS(MATCH(INDIRECT(ADDRESS(ROW()-G2808,7)),D:D,0),1))),J2808)</f>
        <v/>
      </c>
      <c r="L2808" s="7">
        <f t="shared" ca="1" si="492"/>
        <v>0</v>
      </c>
      <c r="M2808" s="7" t="str">
        <f t="shared" ca="1" si="493"/>
        <v/>
      </c>
      <c r="N2808" s="7">
        <f t="shared" ca="1" si="494"/>
        <v>0</v>
      </c>
      <c r="O2808" s="9" t="str">
        <f ca="1">IF(N2808&gt;-1,INDIRECT(ADDRESS(ROW(),13)),IF(N2808&lt;N2807,CONCATENATE("&lt;page-count count=",CHAR(34),1+LARGE(N:N,1)-LARGE(N:N,2),CHAR(34),"/&gt;"),INDIRECT(ADDRESS(ROW()-1,13))))</f>
        <v/>
      </c>
      <c r="P2808" s="1">
        <f>IF(ROW()&lt;$S$4+2,IF('XML a procesar'!A2807="",P2807,IF(MID('XML a procesar'!A2807,1,1)="&lt;",P2807,P2807+1)),P2807)</f>
        <v>1</v>
      </c>
    </row>
    <row r="2809" spans="1:16" x14ac:dyDescent="0.25">
      <c r="A2809" s="1" t="str">
        <f>IF('XML a procesar'!A2808&gt;0,'XML a procesar'!A2808,"")</f>
        <v/>
      </c>
      <c r="B2809" s="7">
        <f t="shared" si="484"/>
        <v>0</v>
      </c>
      <c r="C2809" s="1">
        <f t="shared" si="485"/>
        <v>0</v>
      </c>
      <c r="D2809" s="1">
        <f t="shared" si="486"/>
        <v>0</v>
      </c>
      <c r="E2809" s="1">
        <f t="shared" si="487"/>
        <v>0</v>
      </c>
      <c r="F2809" s="1" t="str">
        <f t="shared" ca="1" si="488"/>
        <v/>
      </c>
      <c r="G2809" s="1">
        <f t="shared" ca="1" si="489"/>
        <v>0</v>
      </c>
      <c r="H2809" s="1">
        <f ca="1">IF(AND(G2808&gt;0,G2809&gt;G2808,NOT(ISERROR(MATCH(G2808,D:D,0)))),H2808+1,H2808)</f>
        <v>0</v>
      </c>
      <c r="I2809" s="1">
        <f t="shared" ca="1" si="490"/>
        <v>0</v>
      </c>
      <c r="J2809" s="7" t="str">
        <f t="shared" ca="1" si="491"/>
        <v/>
      </c>
      <c r="K2809" s="1" t="str">
        <f ca="1">IF(J2809="Linea_para_MAIL_creada_por_LuXML",IF(ISERROR(MATCH(INDIRECT(ADDRESS(ROW()-G2809,7)),D:D,0)),J2809,INDIRECT(ADDRESS(MATCH(INDIRECT(ADDRESS(ROW()-G2809,7)),D:D,0),1))),J2809)</f>
        <v/>
      </c>
      <c r="L2809" s="7">
        <f t="shared" ca="1" si="492"/>
        <v>0</v>
      </c>
      <c r="M2809" s="7" t="str">
        <f t="shared" ca="1" si="493"/>
        <v/>
      </c>
      <c r="N2809" s="7">
        <f t="shared" ca="1" si="494"/>
        <v>0</v>
      </c>
      <c r="O2809" s="9" t="str">
        <f ca="1">IF(N2809&gt;-1,INDIRECT(ADDRESS(ROW(),13)),IF(N2809&lt;N2808,CONCATENATE("&lt;page-count count=",CHAR(34),1+LARGE(N:N,1)-LARGE(N:N,2),CHAR(34),"/&gt;"),INDIRECT(ADDRESS(ROW()-1,13))))</f>
        <v/>
      </c>
      <c r="P2809" s="1">
        <f>IF(ROW()&lt;$S$4+2,IF('XML a procesar'!A2808="",P2808,IF(MID('XML a procesar'!A2808,1,1)="&lt;",P2808,P2808+1)),P2808)</f>
        <v>1</v>
      </c>
    </row>
    <row r="2810" spans="1:16" x14ac:dyDescent="0.25">
      <c r="A2810" s="1" t="str">
        <f>IF('XML a procesar'!A2809&gt;0,'XML a procesar'!A2809,"")</f>
        <v/>
      </c>
      <c r="B2810" s="7">
        <f t="shared" si="484"/>
        <v>0</v>
      </c>
      <c r="C2810" s="1">
        <f t="shared" si="485"/>
        <v>0</v>
      </c>
      <c r="D2810" s="1">
        <f t="shared" si="486"/>
        <v>0</v>
      </c>
      <c r="E2810" s="1">
        <f t="shared" si="487"/>
        <v>0</v>
      </c>
      <c r="F2810" s="1" t="str">
        <f t="shared" ca="1" si="488"/>
        <v/>
      </c>
      <c r="G2810" s="1">
        <f t="shared" ca="1" si="489"/>
        <v>0</v>
      </c>
      <c r="H2810" s="1">
        <f ca="1">IF(AND(G2809&gt;0,G2810&gt;G2809,NOT(ISERROR(MATCH(G2809,D:D,0)))),H2809+1,H2809)</f>
        <v>0</v>
      </c>
      <c r="I2810" s="1">
        <f t="shared" ca="1" si="490"/>
        <v>0</v>
      </c>
      <c r="J2810" s="7" t="str">
        <f t="shared" ca="1" si="491"/>
        <v/>
      </c>
      <c r="K2810" s="1" t="str">
        <f ca="1">IF(J2810="Linea_para_MAIL_creada_por_LuXML",IF(ISERROR(MATCH(INDIRECT(ADDRESS(ROW()-G2810,7)),D:D,0)),J2810,INDIRECT(ADDRESS(MATCH(INDIRECT(ADDRESS(ROW()-G2810,7)),D:D,0),1))),J2810)</f>
        <v/>
      </c>
      <c r="L2810" s="7">
        <f t="shared" ca="1" si="492"/>
        <v>0</v>
      </c>
      <c r="M2810" s="7" t="str">
        <f t="shared" ca="1" si="493"/>
        <v/>
      </c>
      <c r="N2810" s="7">
        <f t="shared" ca="1" si="494"/>
        <v>0</v>
      </c>
      <c r="O2810" s="9" t="str">
        <f ca="1">IF(N2810&gt;-1,INDIRECT(ADDRESS(ROW(),13)),IF(N2810&lt;N2809,CONCATENATE("&lt;page-count count=",CHAR(34),1+LARGE(N:N,1)-LARGE(N:N,2),CHAR(34),"/&gt;"),INDIRECT(ADDRESS(ROW()-1,13))))</f>
        <v/>
      </c>
      <c r="P2810" s="1">
        <f>IF(ROW()&lt;$S$4+2,IF('XML a procesar'!A2809="",P2809,IF(MID('XML a procesar'!A2809,1,1)="&lt;",P2809,P2809+1)),P2809)</f>
        <v>1</v>
      </c>
    </row>
    <row r="2811" spans="1:16" x14ac:dyDescent="0.25">
      <c r="A2811" s="1" t="str">
        <f>IF('XML a procesar'!A2810&gt;0,'XML a procesar'!A2810,"")</f>
        <v/>
      </c>
      <c r="B2811" s="7">
        <f t="shared" si="484"/>
        <v>0</v>
      </c>
      <c r="C2811" s="1">
        <f t="shared" si="485"/>
        <v>0</v>
      </c>
      <c r="D2811" s="1">
        <f t="shared" si="486"/>
        <v>0</v>
      </c>
      <c r="E2811" s="1">
        <f t="shared" si="487"/>
        <v>0</v>
      </c>
      <c r="F2811" s="1" t="str">
        <f t="shared" ca="1" si="488"/>
        <v/>
      </c>
      <c r="G2811" s="1">
        <f t="shared" ca="1" si="489"/>
        <v>0</v>
      </c>
      <c r="H2811" s="1">
        <f ca="1">IF(AND(G2810&gt;0,G2811&gt;G2810,NOT(ISERROR(MATCH(G2810,D:D,0)))),H2810+1,H2810)</f>
        <v>0</v>
      </c>
      <c r="I2811" s="1">
        <f t="shared" ca="1" si="490"/>
        <v>0</v>
      </c>
      <c r="J2811" s="7" t="str">
        <f t="shared" ca="1" si="491"/>
        <v/>
      </c>
      <c r="K2811" s="1" t="str">
        <f ca="1">IF(J2811="Linea_para_MAIL_creada_por_LuXML",IF(ISERROR(MATCH(INDIRECT(ADDRESS(ROW()-G2811,7)),D:D,0)),J2811,INDIRECT(ADDRESS(MATCH(INDIRECT(ADDRESS(ROW()-G2811,7)),D:D,0),1))),J2811)</f>
        <v/>
      </c>
      <c r="L2811" s="7">
        <f t="shared" ca="1" si="492"/>
        <v>0</v>
      </c>
      <c r="M2811" s="7" t="str">
        <f t="shared" ca="1" si="493"/>
        <v/>
      </c>
      <c r="N2811" s="7">
        <f t="shared" ca="1" si="494"/>
        <v>0</v>
      </c>
      <c r="O2811" s="9" t="str">
        <f ca="1">IF(N2811&gt;-1,INDIRECT(ADDRESS(ROW(),13)),IF(N2811&lt;N2810,CONCATENATE("&lt;page-count count=",CHAR(34),1+LARGE(N:N,1)-LARGE(N:N,2),CHAR(34),"/&gt;"),INDIRECT(ADDRESS(ROW()-1,13))))</f>
        <v/>
      </c>
      <c r="P2811" s="1">
        <f>IF(ROW()&lt;$S$4+2,IF('XML a procesar'!A2810="",P2810,IF(MID('XML a procesar'!A2810,1,1)="&lt;",P2810,P2810+1)),P2810)</f>
        <v>1</v>
      </c>
    </row>
    <row r="2812" spans="1:16" x14ac:dyDescent="0.25">
      <c r="A2812" s="1" t="str">
        <f>IF('XML a procesar'!A2811&gt;0,'XML a procesar'!A2811,"")</f>
        <v/>
      </c>
      <c r="B2812" s="7">
        <f t="shared" si="484"/>
        <v>0</v>
      </c>
      <c r="C2812" s="1">
        <f t="shared" si="485"/>
        <v>0</v>
      </c>
      <c r="D2812" s="1">
        <f t="shared" si="486"/>
        <v>0</v>
      </c>
      <c r="E2812" s="1">
        <f t="shared" si="487"/>
        <v>0</v>
      </c>
      <c r="F2812" s="1" t="str">
        <f t="shared" ca="1" si="488"/>
        <v/>
      </c>
      <c r="G2812" s="1">
        <f t="shared" ca="1" si="489"/>
        <v>0</v>
      </c>
      <c r="H2812" s="1">
        <f ca="1">IF(AND(G2811&gt;0,G2812&gt;G2811,NOT(ISERROR(MATCH(G2811,D:D,0)))),H2811+1,H2811)</f>
        <v>0</v>
      </c>
      <c r="I2812" s="1">
        <f t="shared" ca="1" si="490"/>
        <v>0</v>
      </c>
      <c r="J2812" s="7" t="str">
        <f t="shared" ca="1" si="491"/>
        <v/>
      </c>
      <c r="K2812" s="1" t="str">
        <f ca="1">IF(J2812="Linea_para_MAIL_creada_por_LuXML",IF(ISERROR(MATCH(INDIRECT(ADDRESS(ROW()-G2812,7)),D:D,0)),J2812,INDIRECT(ADDRESS(MATCH(INDIRECT(ADDRESS(ROW()-G2812,7)),D:D,0),1))),J2812)</f>
        <v/>
      </c>
      <c r="L2812" s="7">
        <f t="shared" ca="1" si="492"/>
        <v>0</v>
      </c>
      <c r="M2812" s="7" t="str">
        <f t="shared" ca="1" si="493"/>
        <v/>
      </c>
      <c r="N2812" s="7">
        <f t="shared" ca="1" si="494"/>
        <v>0</v>
      </c>
      <c r="O2812" s="9" t="str">
        <f ca="1">IF(N2812&gt;-1,INDIRECT(ADDRESS(ROW(),13)),IF(N2812&lt;N2811,CONCATENATE("&lt;page-count count=",CHAR(34),1+LARGE(N:N,1)-LARGE(N:N,2),CHAR(34),"/&gt;"),INDIRECT(ADDRESS(ROW()-1,13))))</f>
        <v/>
      </c>
      <c r="P2812" s="1">
        <f>IF(ROW()&lt;$S$4+2,IF('XML a procesar'!A2811="",P2811,IF(MID('XML a procesar'!A2811,1,1)="&lt;",P2811,P2811+1)),P2811)</f>
        <v>1</v>
      </c>
    </row>
    <row r="2813" spans="1:16" x14ac:dyDescent="0.25">
      <c r="A2813" s="1" t="str">
        <f>IF('XML a procesar'!A2812&gt;0,'XML a procesar'!A2812,"")</f>
        <v/>
      </c>
      <c r="B2813" s="7">
        <f t="shared" si="484"/>
        <v>0</v>
      </c>
      <c r="C2813" s="1">
        <f t="shared" si="485"/>
        <v>0</v>
      </c>
      <c r="D2813" s="1">
        <f t="shared" si="486"/>
        <v>0</v>
      </c>
      <c r="E2813" s="1">
        <f t="shared" si="487"/>
        <v>0</v>
      </c>
      <c r="F2813" s="1" t="str">
        <f t="shared" ca="1" si="488"/>
        <v/>
      </c>
      <c r="G2813" s="1">
        <f t="shared" ca="1" si="489"/>
        <v>0</v>
      </c>
      <c r="H2813" s="1">
        <f ca="1">IF(AND(G2812&gt;0,G2813&gt;G2812,NOT(ISERROR(MATCH(G2812,D:D,0)))),H2812+1,H2812)</f>
        <v>0</v>
      </c>
      <c r="I2813" s="1">
        <f t="shared" ca="1" si="490"/>
        <v>0</v>
      </c>
      <c r="J2813" s="7" t="str">
        <f t="shared" ca="1" si="491"/>
        <v/>
      </c>
      <c r="K2813" s="1" t="str">
        <f ca="1">IF(J2813="Linea_para_MAIL_creada_por_LuXML",IF(ISERROR(MATCH(INDIRECT(ADDRESS(ROW()-G2813,7)),D:D,0)),J2813,INDIRECT(ADDRESS(MATCH(INDIRECT(ADDRESS(ROW()-G2813,7)),D:D,0),1))),J2813)</f>
        <v/>
      </c>
      <c r="L2813" s="7">
        <f t="shared" ca="1" si="492"/>
        <v>0</v>
      </c>
      <c r="M2813" s="7" t="str">
        <f t="shared" ca="1" si="493"/>
        <v/>
      </c>
      <c r="N2813" s="7">
        <f t="shared" ca="1" si="494"/>
        <v>0</v>
      </c>
      <c r="O2813" s="9" t="str">
        <f ca="1">IF(N2813&gt;-1,INDIRECT(ADDRESS(ROW(),13)),IF(N2813&lt;N2812,CONCATENATE("&lt;page-count count=",CHAR(34),1+LARGE(N:N,1)-LARGE(N:N,2),CHAR(34),"/&gt;"),INDIRECT(ADDRESS(ROW()-1,13))))</f>
        <v/>
      </c>
      <c r="P2813" s="1">
        <f>IF(ROW()&lt;$S$4+2,IF('XML a procesar'!A2812="",P2812,IF(MID('XML a procesar'!A2812,1,1)="&lt;",P2812,P2812+1)),P2812)</f>
        <v>1</v>
      </c>
    </row>
    <row r="2814" spans="1:16" x14ac:dyDescent="0.25">
      <c r="A2814" s="1" t="str">
        <f>IF('XML a procesar'!A2813&gt;0,'XML a procesar'!A2813,"")</f>
        <v/>
      </c>
      <c r="B2814" s="7">
        <f t="shared" si="484"/>
        <v>0</v>
      </c>
      <c r="C2814" s="1">
        <f t="shared" si="485"/>
        <v>0</v>
      </c>
      <c r="D2814" s="1">
        <f t="shared" si="486"/>
        <v>0</v>
      </c>
      <c r="E2814" s="1">
        <f t="shared" si="487"/>
        <v>0</v>
      </c>
      <c r="F2814" s="1" t="str">
        <f t="shared" ca="1" si="488"/>
        <v/>
      </c>
      <c r="G2814" s="1">
        <f t="shared" ca="1" si="489"/>
        <v>0</v>
      </c>
      <c r="H2814" s="1">
        <f ca="1">IF(AND(G2813&gt;0,G2814&gt;G2813,NOT(ISERROR(MATCH(G2813,D:D,0)))),H2813+1,H2813)</f>
        <v>0</v>
      </c>
      <c r="I2814" s="1">
        <f t="shared" ca="1" si="490"/>
        <v>0</v>
      </c>
      <c r="J2814" s="7" t="str">
        <f t="shared" ca="1" si="491"/>
        <v/>
      </c>
      <c r="K2814" s="1" t="str">
        <f ca="1">IF(J2814="Linea_para_MAIL_creada_por_LuXML",IF(ISERROR(MATCH(INDIRECT(ADDRESS(ROW()-G2814,7)),D:D,0)),J2814,INDIRECT(ADDRESS(MATCH(INDIRECT(ADDRESS(ROW()-G2814,7)),D:D,0),1))),J2814)</f>
        <v/>
      </c>
      <c r="L2814" s="7">
        <f t="shared" ca="1" si="492"/>
        <v>0</v>
      </c>
      <c r="M2814" s="7" t="str">
        <f t="shared" ca="1" si="493"/>
        <v/>
      </c>
      <c r="N2814" s="7">
        <f t="shared" ca="1" si="494"/>
        <v>0</v>
      </c>
      <c r="O2814" s="9" t="str">
        <f ca="1">IF(N2814&gt;-1,INDIRECT(ADDRESS(ROW(),13)),IF(N2814&lt;N2813,CONCATENATE("&lt;page-count count=",CHAR(34),1+LARGE(N:N,1)-LARGE(N:N,2),CHAR(34),"/&gt;"),INDIRECT(ADDRESS(ROW()-1,13))))</f>
        <v/>
      </c>
      <c r="P2814" s="1">
        <f>IF(ROW()&lt;$S$4+2,IF('XML a procesar'!A2813="",P2813,IF(MID('XML a procesar'!A2813,1,1)="&lt;",P2813,P2813+1)),P2813)</f>
        <v>1</v>
      </c>
    </row>
    <row r="2815" spans="1:16" x14ac:dyDescent="0.25">
      <c r="A2815" s="1" t="str">
        <f>IF('XML a procesar'!A2814&gt;0,'XML a procesar'!A2814,"")</f>
        <v/>
      </c>
      <c r="B2815" s="7">
        <f t="shared" si="484"/>
        <v>0</v>
      </c>
      <c r="C2815" s="1">
        <f t="shared" si="485"/>
        <v>0</v>
      </c>
      <c r="D2815" s="1">
        <f t="shared" si="486"/>
        <v>0</v>
      </c>
      <c r="E2815" s="1">
        <f t="shared" si="487"/>
        <v>0</v>
      </c>
      <c r="F2815" s="1" t="str">
        <f t="shared" ca="1" si="488"/>
        <v/>
      </c>
      <c r="G2815" s="1">
        <f t="shared" ca="1" si="489"/>
        <v>0</v>
      </c>
      <c r="H2815" s="1">
        <f ca="1">IF(AND(G2814&gt;0,G2815&gt;G2814,NOT(ISERROR(MATCH(G2814,D:D,0)))),H2814+1,H2814)</f>
        <v>0</v>
      </c>
      <c r="I2815" s="1">
        <f t="shared" ca="1" si="490"/>
        <v>0</v>
      </c>
      <c r="J2815" s="7" t="str">
        <f t="shared" ca="1" si="491"/>
        <v/>
      </c>
      <c r="K2815" s="1" t="str">
        <f ca="1">IF(J2815="Linea_para_MAIL_creada_por_LuXML",IF(ISERROR(MATCH(INDIRECT(ADDRESS(ROW()-G2815,7)),D:D,0)),J2815,INDIRECT(ADDRESS(MATCH(INDIRECT(ADDRESS(ROW()-G2815,7)),D:D,0),1))),J2815)</f>
        <v/>
      </c>
      <c r="L2815" s="7">
        <f t="shared" ca="1" si="492"/>
        <v>0</v>
      </c>
      <c r="M2815" s="7" t="str">
        <f t="shared" ca="1" si="493"/>
        <v/>
      </c>
      <c r="N2815" s="7">
        <f t="shared" ca="1" si="494"/>
        <v>0</v>
      </c>
      <c r="O2815" s="9" t="str">
        <f ca="1">IF(N2815&gt;-1,INDIRECT(ADDRESS(ROW(),13)),IF(N2815&lt;N2814,CONCATENATE("&lt;page-count count=",CHAR(34),1+LARGE(N:N,1)-LARGE(N:N,2),CHAR(34),"/&gt;"),INDIRECT(ADDRESS(ROW()-1,13))))</f>
        <v/>
      </c>
      <c r="P2815" s="1">
        <f>IF(ROW()&lt;$S$4+2,IF('XML a procesar'!A2814="",P2814,IF(MID('XML a procesar'!A2814,1,1)="&lt;",P2814,P2814+1)),P2814)</f>
        <v>1</v>
      </c>
    </row>
    <row r="2816" spans="1:16" x14ac:dyDescent="0.25">
      <c r="A2816" s="1" t="str">
        <f>IF('XML a procesar'!A2815&gt;0,'XML a procesar'!A2815,"")</f>
        <v/>
      </c>
      <c r="B2816" s="7">
        <f t="shared" si="484"/>
        <v>0</v>
      </c>
      <c r="C2816" s="1">
        <f t="shared" si="485"/>
        <v>0</v>
      </c>
      <c r="D2816" s="1">
        <f t="shared" si="486"/>
        <v>0</v>
      </c>
      <c r="E2816" s="1">
        <f t="shared" si="487"/>
        <v>0</v>
      </c>
      <c r="F2816" s="1" t="str">
        <f t="shared" ca="1" si="488"/>
        <v/>
      </c>
      <c r="G2816" s="1">
        <f t="shared" ca="1" si="489"/>
        <v>0</v>
      </c>
      <c r="H2816" s="1">
        <f ca="1">IF(AND(G2815&gt;0,G2816&gt;G2815,NOT(ISERROR(MATCH(G2815,D:D,0)))),H2815+1,H2815)</f>
        <v>0</v>
      </c>
      <c r="I2816" s="1">
        <f t="shared" ca="1" si="490"/>
        <v>0</v>
      </c>
      <c r="J2816" s="7" t="str">
        <f t="shared" ca="1" si="491"/>
        <v/>
      </c>
      <c r="K2816" s="1" t="str">
        <f ca="1">IF(J2816="Linea_para_MAIL_creada_por_LuXML",IF(ISERROR(MATCH(INDIRECT(ADDRESS(ROW()-G2816,7)),D:D,0)),J2816,INDIRECT(ADDRESS(MATCH(INDIRECT(ADDRESS(ROW()-G2816,7)),D:D,0),1))),J2816)</f>
        <v/>
      </c>
      <c r="L2816" s="7">
        <f t="shared" ca="1" si="492"/>
        <v>0</v>
      </c>
      <c r="M2816" s="7" t="str">
        <f t="shared" ca="1" si="493"/>
        <v/>
      </c>
      <c r="N2816" s="7">
        <f t="shared" ca="1" si="494"/>
        <v>0</v>
      </c>
      <c r="O2816" s="9" t="str">
        <f ca="1">IF(N2816&gt;-1,INDIRECT(ADDRESS(ROW(),13)),IF(N2816&lt;N2815,CONCATENATE("&lt;page-count count=",CHAR(34),1+LARGE(N:N,1)-LARGE(N:N,2),CHAR(34),"/&gt;"),INDIRECT(ADDRESS(ROW()-1,13))))</f>
        <v/>
      </c>
      <c r="P2816" s="1">
        <f>IF(ROW()&lt;$S$4+2,IF('XML a procesar'!A2815="",P2815,IF(MID('XML a procesar'!A2815,1,1)="&lt;",P2815,P2815+1)),P2815)</f>
        <v>1</v>
      </c>
    </row>
    <row r="2817" spans="1:16" x14ac:dyDescent="0.25">
      <c r="A2817" s="1" t="str">
        <f>IF('XML a procesar'!A2816&gt;0,'XML a procesar'!A2816,"")</f>
        <v/>
      </c>
      <c r="B2817" s="7">
        <f t="shared" ref="B2817:B2880" si="495">IF(ISERROR(FIND("/doi.org/",A2817,1)),0,1)</f>
        <v>0</v>
      </c>
      <c r="C2817" s="1">
        <f t="shared" ref="C2817:C2880" si="496">IF(LEFT(A2816,16)="&lt;contrib contrib",C2816+1,IF(LEFT(A2816,16)="&lt;/contrib-group&gt;",0,IF(LEFT(A2816,10)="&lt;/contrib&gt;",C2816,C2816)))</f>
        <v>0</v>
      </c>
      <c r="D2817" s="1">
        <f t="shared" ref="D2817:D2880" si="497">IF(AND(C2817&gt;0,LEFT(A2817,7)="&lt;email&gt;",ISNUMBER(SEARCH("@",A2817,1))),C2817,IF(LEFT(A2817,10)="&lt;alt-text&gt;",-1,0))</f>
        <v>0</v>
      </c>
      <c r="E2817" s="1">
        <f t="shared" ref="E2817:E2880" si="498">IF(D2817=0,E2816,E2816+1)</f>
        <v>0</v>
      </c>
      <c r="F2817" s="1" t="str">
        <f t="shared" ref="F2817:F2880" ca="1" si="499">INDIRECT(ADDRESS(ROW()+INDIRECT(ADDRESS(ROW()+E2817,5)),1))</f>
        <v/>
      </c>
      <c r="G2817" s="1">
        <f t="shared" ref="G2817:G2880" ca="1" si="500">IF(LEFT(F2817,7)="&lt;aff id",_xlfn.NUMBERVALUE(MID(F2817,13,LEN(F2817)-14)),IF(F2817="&lt;/aff&gt;",G2816+1,G2816))</f>
        <v>0</v>
      </c>
      <c r="H2817" s="1">
        <f ca="1">IF(AND(G2816&gt;0,G2817&gt;G2816,NOT(ISERROR(MATCH(G2816,D:D,0)))),H2816+1,H2816)</f>
        <v>0</v>
      </c>
      <c r="I2817" s="1">
        <f t="shared" ref="I2817:I2880" ca="1" si="501">INDIRECT(ADDRESS(ROW()-INDIRECT(ADDRESS(ROW()-H2817,8)),8))</f>
        <v>0</v>
      </c>
      <c r="J2817" s="7" t="str">
        <f t="shared" ref="J2817:J2880" ca="1" si="502">IF(J2816="Linea_para_MAIL_creada_por_LuXML","&lt;/aff&gt;",IF(I2817&gt;INDIRECT(ADDRESS(ROW()-I2817-1,8)),"Linea_para_MAIL_creada_por_LuXML",INDIRECT(ADDRESS(ROW()-I2817,6))))</f>
        <v/>
      </c>
      <c r="K2817" s="1" t="str">
        <f ca="1">IF(J2817="Linea_para_MAIL_creada_por_LuXML",IF(ISERROR(MATCH(INDIRECT(ADDRESS(ROW()-G2817,7)),D:D,0)),J2817,INDIRECT(ADDRESS(MATCH(INDIRECT(ADDRESS(ROW()-G2817,7)),D:D,0),1))),J2817)</f>
        <v/>
      </c>
      <c r="L2817" s="7">
        <f t="shared" ref="L2817:L2880" ca="1" si="503">IF(OR(MID(K2815,3,5)="page&gt;",MID(K2816,3,5)="page&gt;"),L2816,IF(OR(K2816="&lt;history&gt;",K2817="&lt;history&gt;"),L2816+1,L2816))</f>
        <v>0</v>
      </c>
      <c r="M2817" s="7" t="str">
        <f t="shared" ref="M2817:M2880" ca="1" si="504">IF(L2817&gt;L2816,IF(L2817=1,CONCATENATE("&lt;fpage&gt;",$S$10,"&lt;/fpage&gt;"),CONCATENATE("&lt;lpage&gt;",$S$10+1,"&lt;/lpage&gt;")),IF(ISERROR(INDIRECT(ADDRESS(ROW()-L2817,11),1)),"",INDIRECT(ADDRESS(ROW()-L2817,11),1)))</f>
        <v/>
      </c>
      <c r="N2817" s="7">
        <f t="shared" ref="N2817:N2880" ca="1" si="505">IF(N2816=-1,-1,IF(M2817="&lt;/counts&gt;",-1,IF(OR(LEFT(M2817,7)="&lt;fpage&gt;",LEFT(M2817,7)="&lt;lpage&gt;"),VALUE(MID(M2817,8,LEN(M2817)-15)),0)))</f>
        <v>0</v>
      </c>
      <c r="O2817" s="9" t="str">
        <f ca="1">IF(N2817&gt;-1,INDIRECT(ADDRESS(ROW(),13)),IF(N2817&lt;N2816,CONCATENATE("&lt;page-count count=",CHAR(34),1+LARGE(N:N,1)-LARGE(N:N,2),CHAR(34),"/&gt;"),INDIRECT(ADDRESS(ROW()-1,13))))</f>
        <v/>
      </c>
      <c r="P2817" s="1">
        <f>IF(ROW()&lt;$S$4+2,IF('XML a procesar'!A2816="",P2816,IF(MID('XML a procesar'!A2816,1,1)="&lt;",P2816,P2816+1)),P2816)</f>
        <v>1</v>
      </c>
    </row>
    <row r="2818" spans="1:16" x14ac:dyDescent="0.25">
      <c r="A2818" s="1" t="str">
        <f>IF('XML a procesar'!A2817&gt;0,'XML a procesar'!A2817,"")</f>
        <v/>
      </c>
      <c r="B2818" s="7">
        <f t="shared" si="495"/>
        <v>0</v>
      </c>
      <c r="C2818" s="1">
        <f t="shared" si="496"/>
        <v>0</v>
      </c>
      <c r="D2818" s="1">
        <f t="shared" si="497"/>
        <v>0</v>
      </c>
      <c r="E2818" s="1">
        <f t="shared" si="498"/>
        <v>0</v>
      </c>
      <c r="F2818" s="1" t="str">
        <f t="shared" ca="1" si="499"/>
        <v/>
      </c>
      <c r="G2818" s="1">
        <f t="shared" ca="1" si="500"/>
        <v>0</v>
      </c>
      <c r="H2818" s="1">
        <f ca="1">IF(AND(G2817&gt;0,G2818&gt;G2817,NOT(ISERROR(MATCH(G2817,D:D,0)))),H2817+1,H2817)</f>
        <v>0</v>
      </c>
      <c r="I2818" s="1">
        <f t="shared" ca="1" si="501"/>
        <v>0</v>
      </c>
      <c r="J2818" s="7" t="str">
        <f t="shared" ca="1" si="502"/>
        <v/>
      </c>
      <c r="K2818" s="1" t="str">
        <f ca="1">IF(J2818="Linea_para_MAIL_creada_por_LuXML",IF(ISERROR(MATCH(INDIRECT(ADDRESS(ROW()-G2818,7)),D:D,0)),J2818,INDIRECT(ADDRESS(MATCH(INDIRECT(ADDRESS(ROW()-G2818,7)),D:D,0),1))),J2818)</f>
        <v/>
      </c>
      <c r="L2818" s="7">
        <f t="shared" ca="1" si="503"/>
        <v>0</v>
      </c>
      <c r="M2818" s="7" t="str">
        <f t="shared" ca="1" si="504"/>
        <v/>
      </c>
      <c r="N2818" s="7">
        <f t="shared" ca="1" si="505"/>
        <v>0</v>
      </c>
      <c r="O2818" s="9" t="str">
        <f ca="1">IF(N2818&gt;-1,INDIRECT(ADDRESS(ROW(),13)),IF(N2818&lt;N2817,CONCATENATE("&lt;page-count count=",CHAR(34),1+LARGE(N:N,1)-LARGE(N:N,2),CHAR(34),"/&gt;"),INDIRECT(ADDRESS(ROW()-1,13))))</f>
        <v/>
      </c>
      <c r="P2818" s="1">
        <f>IF(ROW()&lt;$S$4+2,IF('XML a procesar'!A2817="",P2817,IF(MID('XML a procesar'!A2817,1,1)="&lt;",P2817,P2817+1)),P2817)</f>
        <v>1</v>
      </c>
    </row>
    <row r="2819" spans="1:16" x14ac:dyDescent="0.25">
      <c r="A2819" s="1" t="str">
        <f>IF('XML a procesar'!A2818&gt;0,'XML a procesar'!A2818,"")</f>
        <v/>
      </c>
      <c r="B2819" s="7">
        <f t="shared" si="495"/>
        <v>0</v>
      </c>
      <c r="C2819" s="1">
        <f t="shared" si="496"/>
        <v>0</v>
      </c>
      <c r="D2819" s="1">
        <f t="shared" si="497"/>
        <v>0</v>
      </c>
      <c r="E2819" s="1">
        <f t="shared" si="498"/>
        <v>0</v>
      </c>
      <c r="F2819" s="1" t="str">
        <f t="shared" ca="1" si="499"/>
        <v/>
      </c>
      <c r="G2819" s="1">
        <f t="shared" ca="1" si="500"/>
        <v>0</v>
      </c>
      <c r="H2819" s="1">
        <f ca="1">IF(AND(G2818&gt;0,G2819&gt;G2818,NOT(ISERROR(MATCH(G2818,D:D,0)))),H2818+1,H2818)</f>
        <v>0</v>
      </c>
      <c r="I2819" s="1">
        <f t="shared" ca="1" si="501"/>
        <v>0</v>
      </c>
      <c r="J2819" s="7" t="str">
        <f t="shared" ca="1" si="502"/>
        <v/>
      </c>
      <c r="K2819" s="1" t="str">
        <f ca="1">IF(J2819="Linea_para_MAIL_creada_por_LuXML",IF(ISERROR(MATCH(INDIRECT(ADDRESS(ROW()-G2819,7)),D:D,0)),J2819,INDIRECT(ADDRESS(MATCH(INDIRECT(ADDRESS(ROW()-G2819,7)),D:D,0),1))),J2819)</f>
        <v/>
      </c>
      <c r="L2819" s="7">
        <f t="shared" ca="1" si="503"/>
        <v>0</v>
      </c>
      <c r="M2819" s="7" t="str">
        <f t="shared" ca="1" si="504"/>
        <v/>
      </c>
      <c r="N2819" s="7">
        <f t="shared" ca="1" si="505"/>
        <v>0</v>
      </c>
      <c r="O2819" s="9" t="str">
        <f ca="1">IF(N2819&gt;-1,INDIRECT(ADDRESS(ROW(),13)),IF(N2819&lt;N2818,CONCATENATE("&lt;page-count count=",CHAR(34),1+LARGE(N:N,1)-LARGE(N:N,2),CHAR(34),"/&gt;"),INDIRECT(ADDRESS(ROW()-1,13))))</f>
        <v/>
      </c>
      <c r="P2819" s="1">
        <f>IF(ROW()&lt;$S$4+2,IF('XML a procesar'!A2818="",P2818,IF(MID('XML a procesar'!A2818,1,1)="&lt;",P2818,P2818+1)),P2818)</f>
        <v>1</v>
      </c>
    </row>
    <row r="2820" spans="1:16" x14ac:dyDescent="0.25">
      <c r="A2820" s="1" t="str">
        <f>IF('XML a procesar'!A2819&gt;0,'XML a procesar'!A2819,"")</f>
        <v/>
      </c>
      <c r="B2820" s="7">
        <f t="shared" si="495"/>
        <v>0</v>
      </c>
      <c r="C2820" s="1">
        <f t="shared" si="496"/>
        <v>0</v>
      </c>
      <c r="D2820" s="1">
        <f t="shared" si="497"/>
        <v>0</v>
      </c>
      <c r="E2820" s="1">
        <f t="shared" si="498"/>
        <v>0</v>
      </c>
      <c r="F2820" s="1" t="str">
        <f t="shared" ca="1" si="499"/>
        <v/>
      </c>
      <c r="G2820" s="1">
        <f t="shared" ca="1" si="500"/>
        <v>0</v>
      </c>
      <c r="H2820" s="1">
        <f ca="1">IF(AND(G2819&gt;0,G2820&gt;G2819,NOT(ISERROR(MATCH(G2819,D:D,0)))),H2819+1,H2819)</f>
        <v>0</v>
      </c>
      <c r="I2820" s="1">
        <f t="shared" ca="1" si="501"/>
        <v>0</v>
      </c>
      <c r="J2820" s="7" t="str">
        <f t="shared" ca="1" si="502"/>
        <v/>
      </c>
      <c r="K2820" s="1" t="str">
        <f ca="1">IF(J2820="Linea_para_MAIL_creada_por_LuXML",IF(ISERROR(MATCH(INDIRECT(ADDRESS(ROW()-G2820,7)),D:D,0)),J2820,INDIRECT(ADDRESS(MATCH(INDIRECT(ADDRESS(ROW()-G2820,7)),D:D,0),1))),J2820)</f>
        <v/>
      </c>
      <c r="L2820" s="7">
        <f t="shared" ca="1" si="503"/>
        <v>0</v>
      </c>
      <c r="M2820" s="7" t="str">
        <f t="shared" ca="1" si="504"/>
        <v/>
      </c>
      <c r="N2820" s="7">
        <f t="shared" ca="1" si="505"/>
        <v>0</v>
      </c>
      <c r="O2820" s="9" t="str">
        <f ca="1">IF(N2820&gt;-1,INDIRECT(ADDRESS(ROW(),13)),IF(N2820&lt;N2819,CONCATENATE("&lt;page-count count=",CHAR(34),1+LARGE(N:N,1)-LARGE(N:N,2),CHAR(34),"/&gt;"),INDIRECT(ADDRESS(ROW()-1,13))))</f>
        <v/>
      </c>
      <c r="P2820" s="1">
        <f>IF(ROW()&lt;$S$4+2,IF('XML a procesar'!A2819="",P2819,IF(MID('XML a procesar'!A2819,1,1)="&lt;",P2819,P2819+1)),P2819)</f>
        <v>1</v>
      </c>
    </row>
    <row r="2821" spans="1:16" x14ac:dyDescent="0.25">
      <c r="A2821" s="1" t="str">
        <f>IF('XML a procesar'!A2820&gt;0,'XML a procesar'!A2820,"")</f>
        <v/>
      </c>
      <c r="B2821" s="7">
        <f t="shared" si="495"/>
        <v>0</v>
      </c>
      <c r="C2821" s="1">
        <f t="shared" si="496"/>
        <v>0</v>
      </c>
      <c r="D2821" s="1">
        <f t="shared" si="497"/>
        <v>0</v>
      </c>
      <c r="E2821" s="1">
        <f t="shared" si="498"/>
        <v>0</v>
      </c>
      <c r="F2821" s="1" t="str">
        <f t="shared" ca="1" si="499"/>
        <v/>
      </c>
      <c r="G2821" s="1">
        <f t="shared" ca="1" si="500"/>
        <v>0</v>
      </c>
      <c r="H2821" s="1">
        <f ca="1">IF(AND(G2820&gt;0,G2821&gt;G2820,NOT(ISERROR(MATCH(G2820,D:D,0)))),H2820+1,H2820)</f>
        <v>0</v>
      </c>
      <c r="I2821" s="1">
        <f t="shared" ca="1" si="501"/>
        <v>0</v>
      </c>
      <c r="J2821" s="7" t="str">
        <f t="shared" ca="1" si="502"/>
        <v/>
      </c>
      <c r="K2821" s="1" t="str">
        <f ca="1">IF(J2821="Linea_para_MAIL_creada_por_LuXML",IF(ISERROR(MATCH(INDIRECT(ADDRESS(ROW()-G2821,7)),D:D,0)),J2821,INDIRECT(ADDRESS(MATCH(INDIRECT(ADDRESS(ROW()-G2821,7)),D:D,0),1))),J2821)</f>
        <v/>
      </c>
      <c r="L2821" s="7">
        <f t="shared" ca="1" si="503"/>
        <v>0</v>
      </c>
      <c r="M2821" s="7" t="str">
        <f t="shared" ca="1" si="504"/>
        <v/>
      </c>
      <c r="N2821" s="7">
        <f t="shared" ca="1" si="505"/>
        <v>0</v>
      </c>
      <c r="O2821" s="9" t="str">
        <f ca="1">IF(N2821&gt;-1,INDIRECT(ADDRESS(ROW(),13)),IF(N2821&lt;N2820,CONCATENATE("&lt;page-count count=",CHAR(34),1+LARGE(N:N,1)-LARGE(N:N,2),CHAR(34),"/&gt;"),INDIRECT(ADDRESS(ROW()-1,13))))</f>
        <v/>
      </c>
      <c r="P2821" s="1">
        <f>IF(ROW()&lt;$S$4+2,IF('XML a procesar'!A2820="",P2820,IF(MID('XML a procesar'!A2820,1,1)="&lt;",P2820,P2820+1)),P2820)</f>
        <v>1</v>
      </c>
    </row>
    <row r="2822" spans="1:16" x14ac:dyDescent="0.25">
      <c r="A2822" s="1" t="str">
        <f>IF('XML a procesar'!A2821&gt;0,'XML a procesar'!A2821,"")</f>
        <v/>
      </c>
      <c r="B2822" s="7">
        <f t="shared" si="495"/>
        <v>0</v>
      </c>
      <c r="C2822" s="1">
        <f t="shared" si="496"/>
        <v>0</v>
      </c>
      <c r="D2822" s="1">
        <f t="shared" si="497"/>
        <v>0</v>
      </c>
      <c r="E2822" s="1">
        <f t="shared" si="498"/>
        <v>0</v>
      </c>
      <c r="F2822" s="1" t="str">
        <f t="shared" ca="1" si="499"/>
        <v/>
      </c>
      <c r="G2822" s="1">
        <f t="shared" ca="1" si="500"/>
        <v>0</v>
      </c>
      <c r="H2822" s="1">
        <f ca="1">IF(AND(G2821&gt;0,G2822&gt;G2821,NOT(ISERROR(MATCH(G2821,D:D,0)))),H2821+1,H2821)</f>
        <v>0</v>
      </c>
      <c r="I2822" s="1">
        <f t="shared" ca="1" si="501"/>
        <v>0</v>
      </c>
      <c r="J2822" s="7" t="str">
        <f t="shared" ca="1" si="502"/>
        <v/>
      </c>
      <c r="K2822" s="1" t="str">
        <f ca="1">IF(J2822="Linea_para_MAIL_creada_por_LuXML",IF(ISERROR(MATCH(INDIRECT(ADDRESS(ROW()-G2822,7)),D:D,0)),J2822,INDIRECT(ADDRESS(MATCH(INDIRECT(ADDRESS(ROW()-G2822,7)),D:D,0),1))),J2822)</f>
        <v/>
      </c>
      <c r="L2822" s="7">
        <f t="shared" ca="1" si="503"/>
        <v>0</v>
      </c>
      <c r="M2822" s="7" t="str">
        <f t="shared" ca="1" si="504"/>
        <v/>
      </c>
      <c r="N2822" s="7">
        <f t="shared" ca="1" si="505"/>
        <v>0</v>
      </c>
      <c r="O2822" s="9" t="str">
        <f ca="1">IF(N2822&gt;-1,INDIRECT(ADDRESS(ROW(),13)),IF(N2822&lt;N2821,CONCATENATE("&lt;page-count count=",CHAR(34),1+LARGE(N:N,1)-LARGE(N:N,2),CHAR(34),"/&gt;"),INDIRECT(ADDRESS(ROW()-1,13))))</f>
        <v/>
      </c>
      <c r="P2822" s="1">
        <f>IF(ROW()&lt;$S$4+2,IF('XML a procesar'!A2821="",P2821,IF(MID('XML a procesar'!A2821,1,1)="&lt;",P2821,P2821+1)),P2821)</f>
        <v>1</v>
      </c>
    </row>
    <row r="2823" spans="1:16" x14ac:dyDescent="0.25">
      <c r="A2823" s="1" t="str">
        <f>IF('XML a procesar'!A2822&gt;0,'XML a procesar'!A2822,"")</f>
        <v/>
      </c>
      <c r="B2823" s="7">
        <f t="shared" si="495"/>
        <v>0</v>
      </c>
      <c r="C2823" s="1">
        <f t="shared" si="496"/>
        <v>0</v>
      </c>
      <c r="D2823" s="1">
        <f t="shared" si="497"/>
        <v>0</v>
      </c>
      <c r="E2823" s="1">
        <f t="shared" si="498"/>
        <v>0</v>
      </c>
      <c r="F2823" s="1" t="str">
        <f t="shared" ca="1" si="499"/>
        <v/>
      </c>
      <c r="G2823" s="1">
        <f t="shared" ca="1" si="500"/>
        <v>0</v>
      </c>
      <c r="H2823" s="1">
        <f ca="1">IF(AND(G2822&gt;0,G2823&gt;G2822,NOT(ISERROR(MATCH(G2822,D:D,0)))),H2822+1,H2822)</f>
        <v>0</v>
      </c>
      <c r="I2823" s="1">
        <f t="shared" ca="1" si="501"/>
        <v>0</v>
      </c>
      <c r="J2823" s="7" t="str">
        <f t="shared" ca="1" si="502"/>
        <v/>
      </c>
      <c r="K2823" s="1" t="str">
        <f ca="1">IF(J2823="Linea_para_MAIL_creada_por_LuXML",IF(ISERROR(MATCH(INDIRECT(ADDRESS(ROW()-G2823,7)),D:D,0)),J2823,INDIRECT(ADDRESS(MATCH(INDIRECT(ADDRESS(ROW()-G2823,7)),D:D,0),1))),J2823)</f>
        <v/>
      </c>
      <c r="L2823" s="7">
        <f t="shared" ca="1" si="503"/>
        <v>0</v>
      </c>
      <c r="M2823" s="7" t="str">
        <f t="shared" ca="1" si="504"/>
        <v/>
      </c>
      <c r="N2823" s="7">
        <f t="shared" ca="1" si="505"/>
        <v>0</v>
      </c>
      <c r="O2823" s="9" t="str">
        <f ca="1">IF(N2823&gt;-1,INDIRECT(ADDRESS(ROW(),13)),IF(N2823&lt;N2822,CONCATENATE("&lt;page-count count=",CHAR(34),1+LARGE(N:N,1)-LARGE(N:N,2),CHAR(34),"/&gt;"),INDIRECT(ADDRESS(ROW()-1,13))))</f>
        <v/>
      </c>
      <c r="P2823" s="1">
        <f>IF(ROW()&lt;$S$4+2,IF('XML a procesar'!A2822="",P2822,IF(MID('XML a procesar'!A2822,1,1)="&lt;",P2822,P2822+1)),P2822)</f>
        <v>1</v>
      </c>
    </row>
    <row r="2824" spans="1:16" x14ac:dyDescent="0.25">
      <c r="A2824" s="1" t="str">
        <f>IF('XML a procesar'!A2823&gt;0,'XML a procesar'!A2823,"")</f>
        <v/>
      </c>
      <c r="B2824" s="7">
        <f t="shared" si="495"/>
        <v>0</v>
      </c>
      <c r="C2824" s="1">
        <f t="shared" si="496"/>
        <v>0</v>
      </c>
      <c r="D2824" s="1">
        <f t="shared" si="497"/>
        <v>0</v>
      </c>
      <c r="E2824" s="1">
        <f t="shared" si="498"/>
        <v>0</v>
      </c>
      <c r="F2824" s="1" t="str">
        <f t="shared" ca="1" si="499"/>
        <v/>
      </c>
      <c r="G2824" s="1">
        <f t="shared" ca="1" si="500"/>
        <v>0</v>
      </c>
      <c r="H2824" s="1">
        <f ca="1">IF(AND(G2823&gt;0,G2824&gt;G2823,NOT(ISERROR(MATCH(G2823,D:D,0)))),H2823+1,H2823)</f>
        <v>0</v>
      </c>
      <c r="I2824" s="1">
        <f t="shared" ca="1" si="501"/>
        <v>0</v>
      </c>
      <c r="J2824" s="7" t="str">
        <f t="shared" ca="1" si="502"/>
        <v/>
      </c>
      <c r="K2824" s="1" t="str">
        <f ca="1">IF(J2824="Linea_para_MAIL_creada_por_LuXML",IF(ISERROR(MATCH(INDIRECT(ADDRESS(ROW()-G2824,7)),D:D,0)),J2824,INDIRECT(ADDRESS(MATCH(INDIRECT(ADDRESS(ROW()-G2824,7)),D:D,0),1))),J2824)</f>
        <v/>
      </c>
      <c r="L2824" s="7">
        <f t="shared" ca="1" si="503"/>
        <v>0</v>
      </c>
      <c r="M2824" s="7" t="str">
        <f t="shared" ca="1" si="504"/>
        <v/>
      </c>
      <c r="N2824" s="7">
        <f t="shared" ca="1" si="505"/>
        <v>0</v>
      </c>
      <c r="O2824" s="9" t="str">
        <f ca="1">IF(N2824&gt;-1,INDIRECT(ADDRESS(ROW(),13)),IF(N2824&lt;N2823,CONCATENATE("&lt;page-count count=",CHAR(34),1+LARGE(N:N,1)-LARGE(N:N,2),CHAR(34),"/&gt;"),INDIRECT(ADDRESS(ROW()-1,13))))</f>
        <v/>
      </c>
      <c r="P2824" s="1">
        <f>IF(ROW()&lt;$S$4+2,IF('XML a procesar'!A2823="",P2823,IF(MID('XML a procesar'!A2823,1,1)="&lt;",P2823,P2823+1)),P2823)</f>
        <v>1</v>
      </c>
    </row>
    <row r="2825" spans="1:16" x14ac:dyDescent="0.25">
      <c r="A2825" s="1" t="str">
        <f>IF('XML a procesar'!A2824&gt;0,'XML a procesar'!A2824,"")</f>
        <v/>
      </c>
      <c r="B2825" s="7">
        <f t="shared" si="495"/>
        <v>0</v>
      </c>
      <c r="C2825" s="1">
        <f t="shared" si="496"/>
        <v>0</v>
      </c>
      <c r="D2825" s="1">
        <f t="shared" si="497"/>
        <v>0</v>
      </c>
      <c r="E2825" s="1">
        <f t="shared" si="498"/>
        <v>0</v>
      </c>
      <c r="F2825" s="1" t="str">
        <f t="shared" ca="1" si="499"/>
        <v/>
      </c>
      <c r="G2825" s="1">
        <f t="shared" ca="1" si="500"/>
        <v>0</v>
      </c>
      <c r="H2825" s="1">
        <f ca="1">IF(AND(G2824&gt;0,G2825&gt;G2824,NOT(ISERROR(MATCH(G2824,D:D,0)))),H2824+1,H2824)</f>
        <v>0</v>
      </c>
      <c r="I2825" s="1">
        <f t="shared" ca="1" si="501"/>
        <v>0</v>
      </c>
      <c r="J2825" s="7" t="str">
        <f t="shared" ca="1" si="502"/>
        <v/>
      </c>
      <c r="K2825" s="1" t="str">
        <f ca="1">IF(J2825="Linea_para_MAIL_creada_por_LuXML",IF(ISERROR(MATCH(INDIRECT(ADDRESS(ROW()-G2825,7)),D:D,0)),J2825,INDIRECT(ADDRESS(MATCH(INDIRECT(ADDRESS(ROW()-G2825,7)),D:D,0),1))),J2825)</f>
        <v/>
      </c>
      <c r="L2825" s="7">
        <f t="shared" ca="1" si="503"/>
        <v>0</v>
      </c>
      <c r="M2825" s="7" t="str">
        <f t="shared" ca="1" si="504"/>
        <v/>
      </c>
      <c r="N2825" s="7">
        <f t="shared" ca="1" si="505"/>
        <v>0</v>
      </c>
      <c r="O2825" s="9" t="str">
        <f ca="1">IF(N2825&gt;-1,INDIRECT(ADDRESS(ROW(),13)),IF(N2825&lt;N2824,CONCATENATE("&lt;page-count count=",CHAR(34),1+LARGE(N:N,1)-LARGE(N:N,2),CHAR(34),"/&gt;"),INDIRECT(ADDRESS(ROW()-1,13))))</f>
        <v/>
      </c>
      <c r="P2825" s="1">
        <f>IF(ROW()&lt;$S$4+2,IF('XML a procesar'!A2824="",P2824,IF(MID('XML a procesar'!A2824,1,1)="&lt;",P2824,P2824+1)),P2824)</f>
        <v>1</v>
      </c>
    </row>
    <row r="2826" spans="1:16" x14ac:dyDescent="0.25">
      <c r="A2826" s="1" t="str">
        <f>IF('XML a procesar'!A2825&gt;0,'XML a procesar'!A2825,"")</f>
        <v/>
      </c>
      <c r="B2826" s="7">
        <f t="shared" si="495"/>
        <v>0</v>
      </c>
      <c r="C2826" s="1">
        <f t="shared" si="496"/>
        <v>0</v>
      </c>
      <c r="D2826" s="1">
        <f t="shared" si="497"/>
        <v>0</v>
      </c>
      <c r="E2826" s="1">
        <f t="shared" si="498"/>
        <v>0</v>
      </c>
      <c r="F2826" s="1" t="str">
        <f t="shared" ca="1" si="499"/>
        <v/>
      </c>
      <c r="G2826" s="1">
        <f t="shared" ca="1" si="500"/>
        <v>0</v>
      </c>
      <c r="H2826" s="1">
        <f ca="1">IF(AND(G2825&gt;0,G2826&gt;G2825,NOT(ISERROR(MATCH(G2825,D:D,0)))),H2825+1,H2825)</f>
        <v>0</v>
      </c>
      <c r="I2826" s="1">
        <f t="shared" ca="1" si="501"/>
        <v>0</v>
      </c>
      <c r="J2826" s="7" t="str">
        <f t="shared" ca="1" si="502"/>
        <v/>
      </c>
      <c r="K2826" s="1" t="str">
        <f ca="1">IF(J2826="Linea_para_MAIL_creada_por_LuXML",IF(ISERROR(MATCH(INDIRECT(ADDRESS(ROW()-G2826,7)),D:D,0)),J2826,INDIRECT(ADDRESS(MATCH(INDIRECT(ADDRESS(ROW()-G2826,7)),D:D,0),1))),J2826)</f>
        <v/>
      </c>
      <c r="L2826" s="7">
        <f t="shared" ca="1" si="503"/>
        <v>0</v>
      </c>
      <c r="M2826" s="7" t="str">
        <f t="shared" ca="1" si="504"/>
        <v/>
      </c>
      <c r="N2826" s="7">
        <f t="shared" ca="1" si="505"/>
        <v>0</v>
      </c>
      <c r="O2826" s="9" t="str">
        <f ca="1">IF(N2826&gt;-1,INDIRECT(ADDRESS(ROW(),13)),IF(N2826&lt;N2825,CONCATENATE("&lt;page-count count=",CHAR(34),1+LARGE(N:N,1)-LARGE(N:N,2),CHAR(34),"/&gt;"),INDIRECT(ADDRESS(ROW()-1,13))))</f>
        <v/>
      </c>
      <c r="P2826" s="1">
        <f>IF(ROW()&lt;$S$4+2,IF('XML a procesar'!A2825="",P2825,IF(MID('XML a procesar'!A2825,1,1)="&lt;",P2825,P2825+1)),P2825)</f>
        <v>1</v>
      </c>
    </row>
    <row r="2827" spans="1:16" x14ac:dyDescent="0.25">
      <c r="A2827" s="1" t="str">
        <f>IF('XML a procesar'!A2826&gt;0,'XML a procesar'!A2826,"")</f>
        <v/>
      </c>
      <c r="B2827" s="7">
        <f t="shared" si="495"/>
        <v>0</v>
      </c>
      <c r="C2827" s="1">
        <f t="shared" si="496"/>
        <v>0</v>
      </c>
      <c r="D2827" s="1">
        <f t="shared" si="497"/>
        <v>0</v>
      </c>
      <c r="E2827" s="1">
        <f t="shared" si="498"/>
        <v>0</v>
      </c>
      <c r="F2827" s="1" t="str">
        <f t="shared" ca="1" si="499"/>
        <v/>
      </c>
      <c r="G2827" s="1">
        <f t="shared" ca="1" si="500"/>
        <v>0</v>
      </c>
      <c r="H2827" s="1">
        <f ca="1">IF(AND(G2826&gt;0,G2827&gt;G2826,NOT(ISERROR(MATCH(G2826,D:D,0)))),H2826+1,H2826)</f>
        <v>0</v>
      </c>
      <c r="I2827" s="1">
        <f t="shared" ca="1" si="501"/>
        <v>0</v>
      </c>
      <c r="J2827" s="7" t="str">
        <f t="shared" ca="1" si="502"/>
        <v/>
      </c>
      <c r="K2827" s="1" t="str">
        <f ca="1">IF(J2827="Linea_para_MAIL_creada_por_LuXML",IF(ISERROR(MATCH(INDIRECT(ADDRESS(ROW()-G2827,7)),D:D,0)),J2827,INDIRECT(ADDRESS(MATCH(INDIRECT(ADDRESS(ROW()-G2827,7)),D:D,0),1))),J2827)</f>
        <v/>
      </c>
      <c r="L2827" s="7">
        <f t="shared" ca="1" si="503"/>
        <v>0</v>
      </c>
      <c r="M2827" s="7" t="str">
        <f t="shared" ca="1" si="504"/>
        <v/>
      </c>
      <c r="N2827" s="7">
        <f t="shared" ca="1" si="505"/>
        <v>0</v>
      </c>
      <c r="O2827" s="9" t="str">
        <f ca="1">IF(N2827&gt;-1,INDIRECT(ADDRESS(ROW(),13)),IF(N2827&lt;N2826,CONCATENATE("&lt;page-count count=",CHAR(34),1+LARGE(N:N,1)-LARGE(N:N,2),CHAR(34),"/&gt;"),INDIRECT(ADDRESS(ROW()-1,13))))</f>
        <v/>
      </c>
      <c r="P2827" s="1">
        <f>IF(ROW()&lt;$S$4+2,IF('XML a procesar'!A2826="",P2826,IF(MID('XML a procesar'!A2826,1,1)="&lt;",P2826,P2826+1)),P2826)</f>
        <v>1</v>
      </c>
    </row>
    <row r="2828" spans="1:16" x14ac:dyDescent="0.25">
      <c r="A2828" s="1" t="str">
        <f>IF('XML a procesar'!A2827&gt;0,'XML a procesar'!A2827,"")</f>
        <v/>
      </c>
      <c r="B2828" s="7">
        <f t="shared" si="495"/>
        <v>0</v>
      </c>
      <c r="C2828" s="1">
        <f t="shared" si="496"/>
        <v>0</v>
      </c>
      <c r="D2828" s="1">
        <f t="shared" si="497"/>
        <v>0</v>
      </c>
      <c r="E2828" s="1">
        <f t="shared" si="498"/>
        <v>0</v>
      </c>
      <c r="F2828" s="1" t="str">
        <f t="shared" ca="1" si="499"/>
        <v/>
      </c>
      <c r="G2828" s="1">
        <f t="shared" ca="1" si="500"/>
        <v>0</v>
      </c>
      <c r="H2828" s="1">
        <f ca="1">IF(AND(G2827&gt;0,G2828&gt;G2827,NOT(ISERROR(MATCH(G2827,D:D,0)))),H2827+1,H2827)</f>
        <v>0</v>
      </c>
      <c r="I2828" s="1">
        <f t="shared" ca="1" si="501"/>
        <v>0</v>
      </c>
      <c r="J2828" s="7" t="str">
        <f t="shared" ca="1" si="502"/>
        <v/>
      </c>
      <c r="K2828" s="1" t="str">
        <f ca="1">IF(J2828="Linea_para_MAIL_creada_por_LuXML",IF(ISERROR(MATCH(INDIRECT(ADDRESS(ROW()-G2828,7)),D:D,0)),J2828,INDIRECT(ADDRESS(MATCH(INDIRECT(ADDRESS(ROW()-G2828,7)),D:D,0),1))),J2828)</f>
        <v/>
      </c>
      <c r="L2828" s="7">
        <f t="shared" ca="1" si="503"/>
        <v>0</v>
      </c>
      <c r="M2828" s="7" t="str">
        <f t="shared" ca="1" si="504"/>
        <v/>
      </c>
      <c r="N2828" s="7">
        <f t="shared" ca="1" si="505"/>
        <v>0</v>
      </c>
      <c r="O2828" s="9" t="str">
        <f ca="1">IF(N2828&gt;-1,INDIRECT(ADDRESS(ROW(),13)),IF(N2828&lt;N2827,CONCATENATE("&lt;page-count count=",CHAR(34),1+LARGE(N:N,1)-LARGE(N:N,2),CHAR(34),"/&gt;"),INDIRECT(ADDRESS(ROW()-1,13))))</f>
        <v/>
      </c>
      <c r="P2828" s="1">
        <f>IF(ROW()&lt;$S$4+2,IF('XML a procesar'!A2827="",P2827,IF(MID('XML a procesar'!A2827,1,1)="&lt;",P2827,P2827+1)),P2827)</f>
        <v>1</v>
      </c>
    </row>
    <row r="2829" spans="1:16" x14ac:dyDescent="0.25">
      <c r="A2829" s="1" t="str">
        <f>IF('XML a procesar'!A2828&gt;0,'XML a procesar'!A2828,"")</f>
        <v/>
      </c>
      <c r="B2829" s="7">
        <f t="shared" si="495"/>
        <v>0</v>
      </c>
      <c r="C2829" s="1">
        <f t="shared" si="496"/>
        <v>0</v>
      </c>
      <c r="D2829" s="1">
        <f t="shared" si="497"/>
        <v>0</v>
      </c>
      <c r="E2829" s="1">
        <f t="shared" si="498"/>
        <v>0</v>
      </c>
      <c r="F2829" s="1" t="str">
        <f t="shared" ca="1" si="499"/>
        <v/>
      </c>
      <c r="G2829" s="1">
        <f t="shared" ca="1" si="500"/>
        <v>0</v>
      </c>
      <c r="H2829" s="1">
        <f ca="1">IF(AND(G2828&gt;0,G2829&gt;G2828,NOT(ISERROR(MATCH(G2828,D:D,0)))),H2828+1,H2828)</f>
        <v>0</v>
      </c>
      <c r="I2829" s="1">
        <f t="shared" ca="1" si="501"/>
        <v>0</v>
      </c>
      <c r="J2829" s="7" t="str">
        <f t="shared" ca="1" si="502"/>
        <v/>
      </c>
      <c r="K2829" s="1" t="str">
        <f ca="1">IF(J2829="Linea_para_MAIL_creada_por_LuXML",IF(ISERROR(MATCH(INDIRECT(ADDRESS(ROW()-G2829,7)),D:D,0)),J2829,INDIRECT(ADDRESS(MATCH(INDIRECT(ADDRESS(ROW()-G2829,7)),D:D,0),1))),J2829)</f>
        <v/>
      </c>
      <c r="L2829" s="7">
        <f t="shared" ca="1" si="503"/>
        <v>0</v>
      </c>
      <c r="M2829" s="7" t="str">
        <f t="shared" ca="1" si="504"/>
        <v/>
      </c>
      <c r="N2829" s="7">
        <f t="shared" ca="1" si="505"/>
        <v>0</v>
      </c>
      <c r="O2829" s="9" t="str">
        <f ca="1">IF(N2829&gt;-1,INDIRECT(ADDRESS(ROW(),13)),IF(N2829&lt;N2828,CONCATENATE("&lt;page-count count=",CHAR(34),1+LARGE(N:N,1)-LARGE(N:N,2),CHAR(34),"/&gt;"),INDIRECT(ADDRESS(ROW()-1,13))))</f>
        <v/>
      </c>
      <c r="P2829" s="1">
        <f>IF(ROW()&lt;$S$4+2,IF('XML a procesar'!A2828="",P2828,IF(MID('XML a procesar'!A2828,1,1)="&lt;",P2828,P2828+1)),P2828)</f>
        <v>1</v>
      </c>
    </row>
    <row r="2830" spans="1:16" x14ac:dyDescent="0.25">
      <c r="A2830" s="1" t="str">
        <f>IF('XML a procesar'!A2829&gt;0,'XML a procesar'!A2829,"")</f>
        <v/>
      </c>
      <c r="B2830" s="7">
        <f t="shared" si="495"/>
        <v>0</v>
      </c>
      <c r="C2830" s="1">
        <f t="shared" si="496"/>
        <v>0</v>
      </c>
      <c r="D2830" s="1">
        <f t="shared" si="497"/>
        <v>0</v>
      </c>
      <c r="E2830" s="1">
        <f t="shared" si="498"/>
        <v>0</v>
      </c>
      <c r="F2830" s="1" t="str">
        <f t="shared" ca="1" si="499"/>
        <v/>
      </c>
      <c r="G2830" s="1">
        <f t="shared" ca="1" si="500"/>
        <v>0</v>
      </c>
      <c r="H2830" s="1">
        <f ca="1">IF(AND(G2829&gt;0,G2830&gt;G2829,NOT(ISERROR(MATCH(G2829,D:D,0)))),H2829+1,H2829)</f>
        <v>0</v>
      </c>
      <c r="I2830" s="1">
        <f t="shared" ca="1" si="501"/>
        <v>0</v>
      </c>
      <c r="J2830" s="7" t="str">
        <f t="shared" ca="1" si="502"/>
        <v/>
      </c>
      <c r="K2830" s="1" t="str">
        <f ca="1">IF(J2830="Linea_para_MAIL_creada_por_LuXML",IF(ISERROR(MATCH(INDIRECT(ADDRESS(ROW()-G2830,7)),D:D,0)),J2830,INDIRECT(ADDRESS(MATCH(INDIRECT(ADDRESS(ROW()-G2830,7)),D:D,0),1))),J2830)</f>
        <v/>
      </c>
      <c r="L2830" s="7">
        <f t="shared" ca="1" si="503"/>
        <v>0</v>
      </c>
      <c r="M2830" s="7" t="str">
        <f t="shared" ca="1" si="504"/>
        <v/>
      </c>
      <c r="N2830" s="7">
        <f t="shared" ca="1" si="505"/>
        <v>0</v>
      </c>
      <c r="O2830" s="9" t="str">
        <f ca="1">IF(N2830&gt;-1,INDIRECT(ADDRESS(ROW(),13)),IF(N2830&lt;N2829,CONCATENATE("&lt;page-count count=",CHAR(34),1+LARGE(N:N,1)-LARGE(N:N,2),CHAR(34),"/&gt;"),INDIRECT(ADDRESS(ROW()-1,13))))</f>
        <v/>
      </c>
      <c r="P2830" s="1">
        <f>IF(ROW()&lt;$S$4+2,IF('XML a procesar'!A2829="",P2829,IF(MID('XML a procesar'!A2829,1,1)="&lt;",P2829,P2829+1)),P2829)</f>
        <v>1</v>
      </c>
    </row>
    <row r="2831" spans="1:16" x14ac:dyDescent="0.25">
      <c r="A2831" s="1" t="str">
        <f>IF('XML a procesar'!A2830&gt;0,'XML a procesar'!A2830,"")</f>
        <v/>
      </c>
      <c r="B2831" s="7">
        <f t="shared" si="495"/>
        <v>0</v>
      </c>
      <c r="C2831" s="1">
        <f t="shared" si="496"/>
        <v>0</v>
      </c>
      <c r="D2831" s="1">
        <f t="shared" si="497"/>
        <v>0</v>
      </c>
      <c r="E2831" s="1">
        <f t="shared" si="498"/>
        <v>0</v>
      </c>
      <c r="F2831" s="1" t="str">
        <f t="shared" ca="1" si="499"/>
        <v/>
      </c>
      <c r="G2831" s="1">
        <f t="shared" ca="1" si="500"/>
        <v>0</v>
      </c>
      <c r="H2831" s="1">
        <f ca="1">IF(AND(G2830&gt;0,G2831&gt;G2830,NOT(ISERROR(MATCH(G2830,D:D,0)))),H2830+1,H2830)</f>
        <v>0</v>
      </c>
      <c r="I2831" s="1">
        <f t="shared" ca="1" si="501"/>
        <v>0</v>
      </c>
      <c r="J2831" s="7" t="str">
        <f t="shared" ca="1" si="502"/>
        <v/>
      </c>
      <c r="K2831" s="1" t="str">
        <f ca="1">IF(J2831="Linea_para_MAIL_creada_por_LuXML",IF(ISERROR(MATCH(INDIRECT(ADDRESS(ROW()-G2831,7)),D:D,0)),J2831,INDIRECT(ADDRESS(MATCH(INDIRECT(ADDRESS(ROW()-G2831,7)),D:D,0),1))),J2831)</f>
        <v/>
      </c>
      <c r="L2831" s="7">
        <f t="shared" ca="1" si="503"/>
        <v>0</v>
      </c>
      <c r="M2831" s="7" t="str">
        <f t="shared" ca="1" si="504"/>
        <v/>
      </c>
      <c r="N2831" s="7">
        <f t="shared" ca="1" si="505"/>
        <v>0</v>
      </c>
      <c r="O2831" s="9" t="str">
        <f ca="1">IF(N2831&gt;-1,INDIRECT(ADDRESS(ROW(),13)),IF(N2831&lt;N2830,CONCATENATE("&lt;page-count count=",CHAR(34),1+LARGE(N:N,1)-LARGE(N:N,2),CHAR(34),"/&gt;"),INDIRECT(ADDRESS(ROW()-1,13))))</f>
        <v/>
      </c>
      <c r="P2831" s="1">
        <f>IF(ROW()&lt;$S$4+2,IF('XML a procesar'!A2830="",P2830,IF(MID('XML a procesar'!A2830,1,1)="&lt;",P2830,P2830+1)),P2830)</f>
        <v>1</v>
      </c>
    </row>
    <row r="2832" spans="1:16" x14ac:dyDescent="0.25">
      <c r="A2832" s="1" t="str">
        <f>IF('XML a procesar'!A2831&gt;0,'XML a procesar'!A2831,"")</f>
        <v/>
      </c>
      <c r="B2832" s="7">
        <f t="shared" si="495"/>
        <v>0</v>
      </c>
      <c r="C2832" s="1">
        <f t="shared" si="496"/>
        <v>0</v>
      </c>
      <c r="D2832" s="1">
        <f t="shared" si="497"/>
        <v>0</v>
      </c>
      <c r="E2832" s="1">
        <f t="shared" si="498"/>
        <v>0</v>
      </c>
      <c r="F2832" s="1" t="str">
        <f t="shared" ca="1" si="499"/>
        <v/>
      </c>
      <c r="G2832" s="1">
        <f t="shared" ca="1" si="500"/>
        <v>0</v>
      </c>
      <c r="H2832" s="1">
        <f ca="1">IF(AND(G2831&gt;0,G2832&gt;G2831,NOT(ISERROR(MATCH(G2831,D:D,0)))),H2831+1,H2831)</f>
        <v>0</v>
      </c>
      <c r="I2832" s="1">
        <f t="shared" ca="1" si="501"/>
        <v>0</v>
      </c>
      <c r="J2832" s="7" t="str">
        <f t="shared" ca="1" si="502"/>
        <v/>
      </c>
      <c r="K2832" s="1" t="str">
        <f ca="1">IF(J2832="Linea_para_MAIL_creada_por_LuXML",IF(ISERROR(MATCH(INDIRECT(ADDRESS(ROW()-G2832,7)),D:D,0)),J2832,INDIRECT(ADDRESS(MATCH(INDIRECT(ADDRESS(ROW()-G2832,7)),D:D,0),1))),J2832)</f>
        <v/>
      </c>
      <c r="L2832" s="7">
        <f t="shared" ca="1" si="503"/>
        <v>0</v>
      </c>
      <c r="M2832" s="7" t="str">
        <f t="shared" ca="1" si="504"/>
        <v/>
      </c>
      <c r="N2832" s="7">
        <f t="shared" ca="1" si="505"/>
        <v>0</v>
      </c>
      <c r="O2832" s="9" t="str">
        <f ca="1">IF(N2832&gt;-1,INDIRECT(ADDRESS(ROW(),13)),IF(N2832&lt;N2831,CONCATENATE("&lt;page-count count=",CHAR(34),1+LARGE(N:N,1)-LARGE(N:N,2),CHAR(34),"/&gt;"),INDIRECT(ADDRESS(ROW()-1,13))))</f>
        <v/>
      </c>
      <c r="P2832" s="1">
        <f>IF(ROW()&lt;$S$4+2,IF('XML a procesar'!A2831="",P2831,IF(MID('XML a procesar'!A2831,1,1)="&lt;",P2831,P2831+1)),P2831)</f>
        <v>1</v>
      </c>
    </row>
    <row r="2833" spans="1:16" x14ac:dyDescent="0.25">
      <c r="A2833" s="1" t="str">
        <f>IF('XML a procesar'!A2832&gt;0,'XML a procesar'!A2832,"")</f>
        <v/>
      </c>
      <c r="B2833" s="7">
        <f t="shared" si="495"/>
        <v>0</v>
      </c>
      <c r="C2833" s="1">
        <f t="shared" si="496"/>
        <v>0</v>
      </c>
      <c r="D2833" s="1">
        <f t="shared" si="497"/>
        <v>0</v>
      </c>
      <c r="E2833" s="1">
        <f t="shared" si="498"/>
        <v>0</v>
      </c>
      <c r="F2833" s="1" t="str">
        <f t="shared" ca="1" si="499"/>
        <v/>
      </c>
      <c r="G2833" s="1">
        <f t="shared" ca="1" si="500"/>
        <v>0</v>
      </c>
      <c r="H2833" s="1">
        <f ca="1">IF(AND(G2832&gt;0,G2833&gt;G2832,NOT(ISERROR(MATCH(G2832,D:D,0)))),H2832+1,H2832)</f>
        <v>0</v>
      </c>
      <c r="I2833" s="1">
        <f t="shared" ca="1" si="501"/>
        <v>0</v>
      </c>
      <c r="J2833" s="7" t="str">
        <f t="shared" ca="1" si="502"/>
        <v/>
      </c>
      <c r="K2833" s="1" t="str">
        <f ca="1">IF(J2833="Linea_para_MAIL_creada_por_LuXML",IF(ISERROR(MATCH(INDIRECT(ADDRESS(ROW()-G2833,7)),D:D,0)),J2833,INDIRECT(ADDRESS(MATCH(INDIRECT(ADDRESS(ROW()-G2833,7)),D:D,0),1))),J2833)</f>
        <v/>
      </c>
      <c r="L2833" s="7">
        <f t="shared" ca="1" si="503"/>
        <v>0</v>
      </c>
      <c r="M2833" s="7" t="str">
        <f t="shared" ca="1" si="504"/>
        <v/>
      </c>
      <c r="N2833" s="7">
        <f t="shared" ca="1" si="505"/>
        <v>0</v>
      </c>
      <c r="O2833" s="9" t="str">
        <f ca="1">IF(N2833&gt;-1,INDIRECT(ADDRESS(ROW(),13)),IF(N2833&lt;N2832,CONCATENATE("&lt;page-count count=",CHAR(34),1+LARGE(N:N,1)-LARGE(N:N,2),CHAR(34),"/&gt;"),INDIRECT(ADDRESS(ROW()-1,13))))</f>
        <v/>
      </c>
      <c r="P2833" s="1">
        <f>IF(ROW()&lt;$S$4+2,IF('XML a procesar'!A2832="",P2832,IF(MID('XML a procesar'!A2832,1,1)="&lt;",P2832,P2832+1)),P2832)</f>
        <v>1</v>
      </c>
    </row>
    <row r="2834" spans="1:16" x14ac:dyDescent="0.25">
      <c r="A2834" s="1" t="str">
        <f>IF('XML a procesar'!A2833&gt;0,'XML a procesar'!A2833,"")</f>
        <v/>
      </c>
      <c r="B2834" s="7">
        <f t="shared" si="495"/>
        <v>0</v>
      </c>
      <c r="C2834" s="1">
        <f t="shared" si="496"/>
        <v>0</v>
      </c>
      <c r="D2834" s="1">
        <f t="shared" si="497"/>
        <v>0</v>
      </c>
      <c r="E2834" s="1">
        <f t="shared" si="498"/>
        <v>0</v>
      </c>
      <c r="F2834" s="1" t="str">
        <f t="shared" ca="1" si="499"/>
        <v/>
      </c>
      <c r="G2834" s="1">
        <f t="shared" ca="1" si="500"/>
        <v>0</v>
      </c>
      <c r="H2834" s="1">
        <f ca="1">IF(AND(G2833&gt;0,G2834&gt;G2833,NOT(ISERROR(MATCH(G2833,D:D,0)))),H2833+1,H2833)</f>
        <v>0</v>
      </c>
      <c r="I2834" s="1">
        <f t="shared" ca="1" si="501"/>
        <v>0</v>
      </c>
      <c r="J2834" s="7" t="str">
        <f t="shared" ca="1" si="502"/>
        <v/>
      </c>
      <c r="K2834" s="1" t="str">
        <f ca="1">IF(J2834="Linea_para_MAIL_creada_por_LuXML",IF(ISERROR(MATCH(INDIRECT(ADDRESS(ROW()-G2834,7)),D:D,0)),J2834,INDIRECT(ADDRESS(MATCH(INDIRECT(ADDRESS(ROW()-G2834,7)),D:D,0),1))),J2834)</f>
        <v/>
      </c>
      <c r="L2834" s="7">
        <f t="shared" ca="1" si="503"/>
        <v>0</v>
      </c>
      <c r="M2834" s="7" t="str">
        <f t="shared" ca="1" si="504"/>
        <v/>
      </c>
      <c r="N2834" s="7">
        <f t="shared" ca="1" si="505"/>
        <v>0</v>
      </c>
      <c r="O2834" s="9" t="str">
        <f ca="1">IF(N2834&gt;-1,INDIRECT(ADDRESS(ROW(),13)),IF(N2834&lt;N2833,CONCATENATE("&lt;page-count count=",CHAR(34),1+LARGE(N:N,1)-LARGE(N:N,2),CHAR(34),"/&gt;"),INDIRECT(ADDRESS(ROW()-1,13))))</f>
        <v/>
      </c>
      <c r="P2834" s="1">
        <f>IF(ROW()&lt;$S$4+2,IF('XML a procesar'!A2833="",P2833,IF(MID('XML a procesar'!A2833,1,1)="&lt;",P2833,P2833+1)),P2833)</f>
        <v>1</v>
      </c>
    </row>
    <row r="2835" spans="1:16" x14ac:dyDescent="0.25">
      <c r="A2835" s="1" t="str">
        <f>IF('XML a procesar'!A2834&gt;0,'XML a procesar'!A2834,"")</f>
        <v/>
      </c>
      <c r="B2835" s="7">
        <f t="shared" si="495"/>
        <v>0</v>
      </c>
      <c r="C2835" s="1">
        <f t="shared" si="496"/>
        <v>0</v>
      </c>
      <c r="D2835" s="1">
        <f t="shared" si="497"/>
        <v>0</v>
      </c>
      <c r="E2835" s="1">
        <f t="shared" si="498"/>
        <v>0</v>
      </c>
      <c r="F2835" s="1" t="str">
        <f t="shared" ca="1" si="499"/>
        <v/>
      </c>
      <c r="G2835" s="1">
        <f t="shared" ca="1" si="500"/>
        <v>0</v>
      </c>
      <c r="H2835" s="1">
        <f ca="1">IF(AND(G2834&gt;0,G2835&gt;G2834,NOT(ISERROR(MATCH(G2834,D:D,0)))),H2834+1,H2834)</f>
        <v>0</v>
      </c>
      <c r="I2835" s="1">
        <f t="shared" ca="1" si="501"/>
        <v>0</v>
      </c>
      <c r="J2835" s="7" t="str">
        <f t="shared" ca="1" si="502"/>
        <v/>
      </c>
      <c r="K2835" s="1" t="str">
        <f ca="1">IF(J2835="Linea_para_MAIL_creada_por_LuXML",IF(ISERROR(MATCH(INDIRECT(ADDRESS(ROW()-G2835,7)),D:D,0)),J2835,INDIRECT(ADDRESS(MATCH(INDIRECT(ADDRESS(ROW()-G2835,7)),D:D,0),1))),J2835)</f>
        <v/>
      </c>
      <c r="L2835" s="7">
        <f t="shared" ca="1" si="503"/>
        <v>0</v>
      </c>
      <c r="M2835" s="7" t="str">
        <f t="shared" ca="1" si="504"/>
        <v/>
      </c>
      <c r="N2835" s="7">
        <f t="shared" ca="1" si="505"/>
        <v>0</v>
      </c>
      <c r="O2835" s="9" t="str">
        <f ca="1">IF(N2835&gt;-1,INDIRECT(ADDRESS(ROW(),13)),IF(N2835&lt;N2834,CONCATENATE("&lt;page-count count=",CHAR(34),1+LARGE(N:N,1)-LARGE(N:N,2),CHAR(34),"/&gt;"),INDIRECT(ADDRESS(ROW()-1,13))))</f>
        <v/>
      </c>
      <c r="P2835" s="1">
        <f>IF(ROW()&lt;$S$4+2,IF('XML a procesar'!A2834="",P2834,IF(MID('XML a procesar'!A2834,1,1)="&lt;",P2834,P2834+1)),P2834)</f>
        <v>1</v>
      </c>
    </row>
    <row r="2836" spans="1:16" x14ac:dyDescent="0.25">
      <c r="A2836" s="1" t="str">
        <f>IF('XML a procesar'!A2835&gt;0,'XML a procesar'!A2835,"")</f>
        <v/>
      </c>
      <c r="B2836" s="7">
        <f t="shared" si="495"/>
        <v>0</v>
      </c>
      <c r="C2836" s="1">
        <f t="shared" si="496"/>
        <v>0</v>
      </c>
      <c r="D2836" s="1">
        <f t="shared" si="497"/>
        <v>0</v>
      </c>
      <c r="E2836" s="1">
        <f t="shared" si="498"/>
        <v>0</v>
      </c>
      <c r="F2836" s="1" t="str">
        <f t="shared" ca="1" si="499"/>
        <v/>
      </c>
      <c r="G2836" s="1">
        <f t="shared" ca="1" si="500"/>
        <v>0</v>
      </c>
      <c r="H2836" s="1">
        <f ca="1">IF(AND(G2835&gt;0,G2836&gt;G2835,NOT(ISERROR(MATCH(G2835,D:D,0)))),H2835+1,H2835)</f>
        <v>0</v>
      </c>
      <c r="I2836" s="1">
        <f t="shared" ca="1" si="501"/>
        <v>0</v>
      </c>
      <c r="J2836" s="7" t="str">
        <f t="shared" ca="1" si="502"/>
        <v/>
      </c>
      <c r="K2836" s="1" t="str">
        <f ca="1">IF(J2836="Linea_para_MAIL_creada_por_LuXML",IF(ISERROR(MATCH(INDIRECT(ADDRESS(ROW()-G2836,7)),D:D,0)),J2836,INDIRECT(ADDRESS(MATCH(INDIRECT(ADDRESS(ROW()-G2836,7)),D:D,0),1))),J2836)</f>
        <v/>
      </c>
      <c r="L2836" s="7">
        <f t="shared" ca="1" si="503"/>
        <v>0</v>
      </c>
      <c r="M2836" s="7" t="str">
        <f t="shared" ca="1" si="504"/>
        <v/>
      </c>
      <c r="N2836" s="7">
        <f t="shared" ca="1" si="505"/>
        <v>0</v>
      </c>
      <c r="O2836" s="9" t="str">
        <f ca="1">IF(N2836&gt;-1,INDIRECT(ADDRESS(ROW(),13)),IF(N2836&lt;N2835,CONCATENATE("&lt;page-count count=",CHAR(34),1+LARGE(N:N,1)-LARGE(N:N,2),CHAR(34),"/&gt;"),INDIRECT(ADDRESS(ROW()-1,13))))</f>
        <v/>
      </c>
      <c r="P2836" s="1">
        <f>IF(ROW()&lt;$S$4+2,IF('XML a procesar'!A2835="",P2835,IF(MID('XML a procesar'!A2835,1,1)="&lt;",P2835,P2835+1)),P2835)</f>
        <v>1</v>
      </c>
    </row>
    <row r="2837" spans="1:16" x14ac:dyDescent="0.25">
      <c r="A2837" s="1" t="str">
        <f>IF('XML a procesar'!A2836&gt;0,'XML a procesar'!A2836,"")</f>
        <v/>
      </c>
      <c r="B2837" s="7">
        <f t="shared" si="495"/>
        <v>0</v>
      </c>
      <c r="C2837" s="1">
        <f t="shared" si="496"/>
        <v>0</v>
      </c>
      <c r="D2837" s="1">
        <f t="shared" si="497"/>
        <v>0</v>
      </c>
      <c r="E2837" s="1">
        <f t="shared" si="498"/>
        <v>0</v>
      </c>
      <c r="F2837" s="1" t="str">
        <f t="shared" ca="1" si="499"/>
        <v/>
      </c>
      <c r="G2837" s="1">
        <f t="shared" ca="1" si="500"/>
        <v>0</v>
      </c>
      <c r="H2837" s="1">
        <f ca="1">IF(AND(G2836&gt;0,G2837&gt;G2836,NOT(ISERROR(MATCH(G2836,D:D,0)))),H2836+1,H2836)</f>
        <v>0</v>
      </c>
      <c r="I2837" s="1">
        <f t="shared" ca="1" si="501"/>
        <v>0</v>
      </c>
      <c r="J2837" s="7" t="str">
        <f t="shared" ca="1" si="502"/>
        <v/>
      </c>
      <c r="K2837" s="1" t="str">
        <f ca="1">IF(J2837="Linea_para_MAIL_creada_por_LuXML",IF(ISERROR(MATCH(INDIRECT(ADDRESS(ROW()-G2837,7)),D:D,0)),J2837,INDIRECT(ADDRESS(MATCH(INDIRECT(ADDRESS(ROW()-G2837,7)),D:D,0),1))),J2837)</f>
        <v/>
      </c>
      <c r="L2837" s="7">
        <f t="shared" ca="1" si="503"/>
        <v>0</v>
      </c>
      <c r="M2837" s="7" t="str">
        <f t="shared" ca="1" si="504"/>
        <v/>
      </c>
      <c r="N2837" s="7">
        <f t="shared" ca="1" si="505"/>
        <v>0</v>
      </c>
      <c r="O2837" s="9" t="str">
        <f ca="1">IF(N2837&gt;-1,INDIRECT(ADDRESS(ROW(),13)),IF(N2837&lt;N2836,CONCATENATE("&lt;page-count count=",CHAR(34),1+LARGE(N:N,1)-LARGE(N:N,2),CHAR(34),"/&gt;"),INDIRECT(ADDRESS(ROW()-1,13))))</f>
        <v/>
      </c>
      <c r="P2837" s="1">
        <f>IF(ROW()&lt;$S$4+2,IF('XML a procesar'!A2836="",P2836,IF(MID('XML a procesar'!A2836,1,1)="&lt;",P2836,P2836+1)),P2836)</f>
        <v>1</v>
      </c>
    </row>
    <row r="2838" spans="1:16" x14ac:dyDescent="0.25">
      <c r="A2838" s="1" t="str">
        <f>IF('XML a procesar'!A2837&gt;0,'XML a procesar'!A2837,"")</f>
        <v/>
      </c>
      <c r="B2838" s="7">
        <f t="shared" si="495"/>
        <v>0</v>
      </c>
      <c r="C2838" s="1">
        <f t="shared" si="496"/>
        <v>0</v>
      </c>
      <c r="D2838" s="1">
        <f t="shared" si="497"/>
        <v>0</v>
      </c>
      <c r="E2838" s="1">
        <f t="shared" si="498"/>
        <v>0</v>
      </c>
      <c r="F2838" s="1" t="str">
        <f t="shared" ca="1" si="499"/>
        <v/>
      </c>
      <c r="G2838" s="1">
        <f t="shared" ca="1" si="500"/>
        <v>0</v>
      </c>
      <c r="H2838" s="1">
        <f ca="1">IF(AND(G2837&gt;0,G2838&gt;G2837,NOT(ISERROR(MATCH(G2837,D:D,0)))),H2837+1,H2837)</f>
        <v>0</v>
      </c>
      <c r="I2838" s="1">
        <f t="shared" ca="1" si="501"/>
        <v>0</v>
      </c>
      <c r="J2838" s="7" t="str">
        <f t="shared" ca="1" si="502"/>
        <v/>
      </c>
      <c r="K2838" s="1" t="str">
        <f ca="1">IF(J2838="Linea_para_MAIL_creada_por_LuXML",IF(ISERROR(MATCH(INDIRECT(ADDRESS(ROW()-G2838,7)),D:D,0)),J2838,INDIRECT(ADDRESS(MATCH(INDIRECT(ADDRESS(ROW()-G2838,7)),D:D,0),1))),J2838)</f>
        <v/>
      </c>
      <c r="L2838" s="7">
        <f t="shared" ca="1" si="503"/>
        <v>0</v>
      </c>
      <c r="M2838" s="7" t="str">
        <f t="shared" ca="1" si="504"/>
        <v/>
      </c>
      <c r="N2838" s="7">
        <f t="shared" ca="1" si="505"/>
        <v>0</v>
      </c>
      <c r="O2838" s="9" t="str">
        <f ca="1">IF(N2838&gt;-1,INDIRECT(ADDRESS(ROW(),13)),IF(N2838&lt;N2837,CONCATENATE("&lt;page-count count=",CHAR(34),1+LARGE(N:N,1)-LARGE(N:N,2),CHAR(34),"/&gt;"),INDIRECT(ADDRESS(ROW()-1,13))))</f>
        <v/>
      </c>
      <c r="P2838" s="1">
        <f>IF(ROW()&lt;$S$4+2,IF('XML a procesar'!A2837="",P2837,IF(MID('XML a procesar'!A2837,1,1)="&lt;",P2837,P2837+1)),P2837)</f>
        <v>1</v>
      </c>
    </row>
    <row r="2839" spans="1:16" x14ac:dyDescent="0.25">
      <c r="A2839" s="1" t="str">
        <f>IF('XML a procesar'!A2838&gt;0,'XML a procesar'!A2838,"")</f>
        <v/>
      </c>
      <c r="B2839" s="7">
        <f t="shared" si="495"/>
        <v>0</v>
      </c>
      <c r="C2839" s="1">
        <f t="shared" si="496"/>
        <v>0</v>
      </c>
      <c r="D2839" s="1">
        <f t="shared" si="497"/>
        <v>0</v>
      </c>
      <c r="E2839" s="1">
        <f t="shared" si="498"/>
        <v>0</v>
      </c>
      <c r="F2839" s="1" t="str">
        <f t="shared" ca="1" si="499"/>
        <v/>
      </c>
      <c r="G2839" s="1">
        <f t="shared" ca="1" si="500"/>
        <v>0</v>
      </c>
      <c r="H2839" s="1">
        <f ca="1">IF(AND(G2838&gt;0,G2839&gt;G2838,NOT(ISERROR(MATCH(G2838,D:D,0)))),H2838+1,H2838)</f>
        <v>0</v>
      </c>
      <c r="I2839" s="1">
        <f t="shared" ca="1" si="501"/>
        <v>0</v>
      </c>
      <c r="J2839" s="7" t="str">
        <f t="shared" ca="1" si="502"/>
        <v/>
      </c>
      <c r="K2839" s="1" t="str">
        <f ca="1">IF(J2839="Linea_para_MAIL_creada_por_LuXML",IF(ISERROR(MATCH(INDIRECT(ADDRESS(ROW()-G2839,7)),D:D,0)),J2839,INDIRECT(ADDRESS(MATCH(INDIRECT(ADDRESS(ROW()-G2839,7)),D:D,0),1))),J2839)</f>
        <v/>
      </c>
      <c r="L2839" s="7">
        <f t="shared" ca="1" si="503"/>
        <v>0</v>
      </c>
      <c r="M2839" s="7" t="str">
        <f t="shared" ca="1" si="504"/>
        <v/>
      </c>
      <c r="N2839" s="7">
        <f t="shared" ca="1" si="505"/>
        <v>0</v>
      </c>
      <c r="O2839" s="9" t="str">
        <f ca="1">IF(N2839&gt;-1,INDIRECT(ADDRESS(ROW(),13)),IF(N2839&lt;N2838,CONCATENATE("&lt;page-count count=",CHAR(34),1+LARGE(N:N,1)-LARGE(N:N,2),CHAR(34),"/&gt;"),INDIRECT(ADDRESS(ROW()-1,13))))</f>
        <v/>
      </c>
      <c r="P2839" s="1">
        <f>IF(ROW()&lt;$S$4+2,IF('XML a procesar'!A2838="",P2838,IF(MID('XML a procesar'!A2838,1,1)="&lt;",P2838,P2838+1)),P2838)</f>
        <v>1</v>
      </c>
    </row>
    <row r="2840" spans="1:16" x14ac:dyDescent="0.25">
      <c r="A2840" s="1" t="str">
        <f>IF('XML a procesar'!A2839&gt;0,'XML a procesar'!A2839,"")</f>
        <v/>
      </c>
      <c r="B2840" s="7">
        <f t="shared" si="495"/>
        <v>0</v>
      </c>
      <c r="C2840" s="1">
        <f t="shared" si="496"/>
        <v>0</v>
      </c>
      <c r="D2840" s="1">
        <f t="shared" si="497"/>
        <v>0</v>
      </c>
      <c r="E2840" s="1">
        <f t="shared" si="498"/>
        <v>0</v>
      </c>
      <c r="F2840" s="1" t="str">
        <f t="shared" ca="1" si="499"/>
        <v/>
      </c>
      <c r="G2840" s="1">
        <f t="shared" ca="1" si="500"/>
        <v>0</v>
      </c>
      <c r="H2840" s="1">
        <f ca="1">IF(AND(G2839&gt;0,G2840&gt;G2839,NOT(ISERROR(MATCH(G2839,D:D,0)))),H2839+1,H2839)</f>
        <v>0</v>
      </c>
      <c r="I2840" s="1">
        <f t="shared" ca="1" si="501"/>
        <v>0</v>
      </c>
      <c r="J2840" s="7" t="str">
        <f t="shared" ca="1" si="502"/>
        <v/>
      </c>
      <c r="K2840" s="1" t="str">
        <f ca="1">IF(J2840="Linea_para_MAIL_creada_por_LuXML",IF(ISERROR(MATCH(INDIRECT(ADDRESS(ROW()-G2840,7)),D:D,0)),J2840,INDIRECT(ADDRESS(MATCH(INDIRECT(ADDRESS(ROW()-G2840,7)),D:D,0),1))),J2840)</f>
        <v/>
      </c>
      <c r="L2840" s="7">
        <f t="shared" ca="1" si="503"/>
        <v>0</v>
      </c>
      <c r="M2840" s="7" t="str">
        <f t="shared" ca="1" si="504"/>
        <v/>
      </c>
      <c r="N2840" s="7">
        <f t="shared" ca="1" si="505"/>
        <v>0</v>
      </c>
      <c r="O2840" s="9" t="str">
        <f ca="1">IF(N2840&gt;-1,INDIRECT(ADDRESS(ROW(),13)),IF(N2840&lt;N2839,CONCATENATE("&lt;page-count count=",CHAR(34),1+LARGE(N:N,1)-LARGE(N:N,2),CHAR(34),"/&gt;"),INDIRECT(ADDRESS(ROW()-1,13))))</f>
        <v/>
      </c>
      <c r="P2840" s="1">
        <f>IF(ROW()&lt;$S$4+2,IF('XML a procesar'!A2839="",P2839,IF(MID('XML a procesar'!A2839,1,1)="&lt;",P2839,P2839+1)),P2839)</f>
        <v>1</v>
      </c>
    </row>
    <row r="2841" spans="1:16" x14ac:dyDescent="0.25">
      <c r="A2841" s="1" t="str">
        <f>IF('XML a procesar'!A2840&gt;0,'XML a procesar'!A2840,"")</f>
        <v/>
      </c>
      <c r="B2841" s="7">
        <f t="shared" si="495"/>
        <v>0</v>
      </c>
      <c r="C2841" s="1">
        <f t="shared" si="496"/>
        <v>0</v>
      </c>
      <c r="D2841" s="1">
        <f t="shared" si="497"/>
        <v>0</v>
      </c>
      <c r="E2841" s="1">
        <f t="shared" si="498"/>
        <v>0</v>
      </c>
      <c r="F2841" s="1" t="str">
        <f t="shared" ca="1" si="499"/>
        <v/>
      </c>
      <c r="G2841" s="1">
        <f t="shared" ca="1" si="500"/>
        <v>0</v>
      </c>
      <c r="H2841" s="1">
        <f ca="1">IF(AND(G2840&gt;0,G2841&gt;G2840,NOT(ISERROR(MATCH(G2840,D:D,0)))),H2840+1,H2840)</f>
        <v>0</v>
      </c>
      <c r="I2841" s="1">
        <f t="shared" ca="1" si="501"/>
        <v>0</v>
      </c>
      <c r="J2841" s="7" t="str">
        <f t="shared" ca="1" si="502"/>
        <v/>
      </c>
      <c r="K2841" s="1" t="str">
        <f ca="1">IF(J2841="Linea_para_MAIL_creada_por_LuXML",IF(ISERROR(MATCH(INDIRECT(ADDRESS(ROW()-G2841,7)),D:D,0)),J2841,INDIRECT(ADDRESS(MATCH(INDIRECT(ADDRESS(ROW()-G2841,7)),D:D,0),1))),J2841)</f>
        <v/>
      </c>
      <c r="L2841" s="7">
        <f t="shared" ca="1" si="503"/>
        <v>0</v>
      </c>
      <c r="M2841" s="7" t="str">
        <f t="shared" ca="1" si="504"/>
        <v/>
      </c>
      <c r="N2841" s="7">
        <f t="shared" ca="1" si="505"/>
        <v>0</v>
      </c>
      <c r="O2841" s="9" t="str">
        <f ca="1">IF(N2841&gt;-1,INDIRECT(ADDRESS(ROW(),13)),IF(N2841&lt;N2840,CONCATENATE("&lt;page-count count=",CHAR(34),1+LARGE(N:N,1)-LARGE(N:N,2),CHAR(34),"/&gt;"),INDIRECT(ADDRESS(ROW()-1,13))))</f>
        <v/>
      </c>
      <c r="P2841" s="1">
        <f>IF(ROW()&lt;$S$4+2,IF('XML a procesar'!A2840="",P2840,IF(MID('XML a procesar'!A2840,1,1)="&lt;",P2840,P2840+1)),P2840)</f>
        <v>1</v>
      </c>
    </row>
    <row r="2842" spans="1:16" x14ac:dyDescent="0.25">
      <c r="A2842" s="1" t="str">
        <f>IF('XML a procesar'!A2841&gt;0,'XML a procesar'!A2841,"")</f>
        <v/>
      </c>
      <c r="B2842" s="7">
        <f t="shared" si="495"/>
        <v>0</v>
      </c>
      <c r="C2842" s="1">
        <f t="shared" si="496"/>
        <v>0</v>
      </c>
      <c r="D2842" s="1">
        <f t="shared" si="497"/>
        <v>0</v>
      </c>
      <c r="E2842" s="1">
        <f t="shared" si="498"/>
        <v>0</v>
      </c>
      <c r="F2842" s="1" t="str">
        <f t="shared" ca="1" si="499"/>
        <v/>
      </c>
      <c r="G2842" s="1">
        <f t="shared" ca="1" si="500"/>
        <v>0</v>
      </c>
      <c r="H2842" s="1">
        <f ca="1">IF(AND(G2841&gt;0,G2842&gt;G2841,NOT(ISERROR(MATCH(G2841,D:D,0)))),H2841+1,H2841)</f>
        <v>0</v>
      </c>
      <c r="I2842" s="1">
        <f t="shared" ca="1" si="501"/>
        <v>0</v>
      </c>
      <c r="J2842" s="7" t="str">
        <f t="shared" ca="1" si="502"/>
        <v/>
      </c>
      <c r="K2842" s="1" t="str">
        <f ca="1">IF(J2842="Linea_para_MAIL_creada_por_LuXML",IF(ISERROR(MATCH(INDIRECT(ADDRESS(ROW()-G2842,7)),D:D,0)),J2842,INDIRECT(ADDRESS(MATCH(INDIRECT(ADDRESS(ROW()-G2842,7)),D:D,0),1))),J2842)</f>
        <v/>
      </c>
      <c r="L2842" s="7">
        <f t="shared" ca="1" si="503"/>
        <v>0</v>
      </c>
      <c r="M2842" s="7" t="str">
        <f t="shared" ca="1" si="504"/>
        <v/>
      </c>
      <c r="N2842" s="7">
        <f t="shared" ca="1" si="505"/>
        <v>0</v>
      </c>
      <c r="O2842" s="9" t="str">
        <f ca="1">IF(N2842&gt;-1,INDIRECT(ADDRESS(ROW(),13)),IF(N2842&lt;N2841,CONCATENATE("&lt;page-count count=",CHAR(34),1+LARGE(N:N,1)-LARGE(N:N,2),CHAR(34),"/&gt;"),INDIRECT(ADDRESS(ROW()-1,13))))</f>
        <v/>
      </c>
      <c r="P2842" s="1">
        <f>IF(ROW()&lt;$S$4+2,IF('XML a procesar'!A2841="",P2841,IF(MID('XML a procesar'!A2841,1,1)="&lt;",P2841,P2841+1)),P2841)</f>
        <v>1</v>
      </c>
    </row>
    <row r="2843" spans="1:16" x14ac:dyDescent="0.25">
      <c r="A2843" s="1" t="str">
        <f>IF('XML a procesar'!A2842&gt;0,'XML a procesar'!A2842,"")</f>
        <v/>
      </c>
      <c r="B2843" s="7">
        <f t="shared" si="495"/>
        <v>0</v>
      </c>
      <c r="C2843" s="1">
        <f t="shared" si="496"/>
        <v>0</v>
      </c>
      <c r="D2843" s="1">
        <f t="shared" si="497"/>
        <v>0</v>
      </c>
      <c r="E2843" s="1">
        <f t="shared" si="498"/>
        <v>0</v>
      </c>
      <c r="F2843" s="1" t="str">
        <f t="shared" ca="1" si="499"/>
        <v/>
      </c>
      <c r="G2843" s="1">
        <f t="shared" ca="1" si="500"/>
        <v>0</v>
      </c>
      <c r="H2843" s="1">
        <f ca="1">IF(AND(G2842&gt;0,G2843&gt;G2842,NOT(ISERROR(MATCH(G2842,D:D,0)))),H2842+1,H2842)</f>
        <v>0</v>
      </c>
      <c r="I2843" s="1">
        <f t="shared" ca="1" si="501"/>
        <v>0</v>
      </c>
      <c r="J2843" s="7" t="str">
        <f t="shared" ca="1" si="502"/>
        <v/>
      </c>
      <c r="K2843" s="1" t="str">
        <f ca="1">IF(J2843="Linea_para_MAIL_creada_por_LuXML",IF(ISERROR(MATCH(INDIRECT(ADDRESS(ROW()-G2843,7)),D:D,0)),J2843,INDIRECT(ADDRESS(MATCH(INDIRECT(ADDRESS(ROW()-G2843,7)),D:D,0),1))),J2843)</f>
        <v/>
      </c>
      <c r="L2843" s="7">
        <f t="shared" ca="1" si="503"/>
        <v>0</v>
      </c>
      <c r="M2843" s="7" t="str">
        <f t="shared" ca="1" si="504"/>
        <v/>
      </c>
      <c r="N2843" s="7">
        <f t="shared" ca="1" si="505"/>
        <v>0</v>
      </c>
      <c r="O2843" s="9" t="str">
        <f ca="1">IF(N2843&gt;-1,INDIRECT(ADDRESS(ROW(),13)),IF(N2843&lt;N2842,CONCATENATE("&lt;page-count count=",CHAR(34),1+LARGE(N:N,1)-LARGE(N:N,2),CHAR(34),"/&gt;"),INDIRECT(ADDRESS(ROW()-1,13))))</f>
        <v/>
      </c>
      <c r="P2843" s="1">
        <f>IF(ROW()&lt;$S$4+2,IF('XML a procesar'!A2842="",P2842,IF(MID('XML a procesar'!A2842,1,1)="&lt;",P2842,P2842+1)),P2842)</f>
        <v>1</v>
      </c>
    </row>
    <row r="2844" spans="1:16" x14ac:dyDescent="0.25">
      <c r="A2844" s="1" t="str">
        <f>IF('XML a procesar'!A2843&gt;0,'XML a procesar'!A2843,"")</f>
        <v/>
      </c>
      <c r="B2844" s="7">
        <f t="shared" si="495"/>
        <v>0</v>
      </c>
      <c r="C2844" s="1">
        <f t="shared" si="496"/>
        <v>0</v>
      </c>
      <c r="D2844" s="1">
        <f t="shared" si="497"/>
        <v>0</v>
      </c>
      <c r="E2844" s="1">
        <f t="shared" si="498"/>
        <v>0</v>
      </c>
      <c r="F2844" s="1" t="str">
        <f t="shared" ca="1" si="499"/>
        <v/>
      </c>
      <c r="G2844" s="1">
        <f t="shared" ca="1" si="500"/>
        <v>0</v>
      </c>
      <c r="H2844" s="1">
        <f ca="1">IF(AND(G2843&gt;0,G2844&gt;G2843,NOT(ISERROR(MATCH(G2843,D:D,0)))),H2843+1,H2843)</f>
        <v>0</v>
      </c>
      <c r="I2844" s="1">
        <f t="shared" ca="1" si="501"/>
        <v>0</v>
      </c>
      <c r="J2844" s="7" t="str">
        <f t="shared" ca="1" si="502"/>
        <v/>
      </c>
      <c r="K2844" s="1" t="str">
        <f ca="1">IF(J2844="Linea_para_MAIL_creada_por_LuXML",IF(ISERROR(MATCH(INDIRECT(ADDRESS(ROW()-G2844,7)),D:D,0)),J2844,INDIRECT(ADDRESS(MATCH(INDIRECT(ADDRESS(ROW()-G2844,7)),D:D,0),1))),J2844)</f>
        <v/>
      </c>
      <c r="L2844" s="7">
        <f t="shared" ca="1" si="503"/>
        <v>0</v>
      </c>
      <c r="M2844" s="7" t="str">
        <f t="shared" ca="1" si="504"/>
        <v/>
      </c>
      <c r="N2844" s="7">
        <f t="shared" ca="1" si="505"/>
        <v>0</v>
      </c>
      <c r="O2844" s="9" t="str">
        <f ca="1">IF(N2844&gt;-1,INDIRECT(ADDRESS(ROW(),13)),IF(N2844&lt;N2843,CONCATENATE("&lt;page-count count=",CHAR(34),1+LARGE(N:N,1)-LARGE(N:N,2),CHAR(34),"/&gt;"),INDIRECT(ADDRESS(ROW()-1,13))))</f>
        <v/>
      </c>
      <c r="P2844" s="1">
        <f>IF(ROW()&lt;$S$4+2,IF('XML a procesar'!A2843="",P2843,IF(MID('XML a procesar'!A2843,1,1)="&lt;",P2843,P2843+1)),P2843)</f>
        <v>1</v>
      </c>
    </row>
    <row r="2845" spans="1:16" x14ac:dyDescent="0.25">
      <c r="A2845" s="1" t="str">
        <f>IF('XML a procesar'!A2844&gt;0,'XML a procesar'!A2844,"")</f>
        <v/>
      </c>
      <c r="B2845" s="7">
        <f t="shared" si="495"/>
        <v>0</v>
      </c>
      <c r="C2845" s="1">
        <f t="shared" si="496"/>
        <v>0</v>
      </c>
      <c r="D2845" s="1">
        <f t="shared" si="497"/>
        <v>0</v>
      </c>
      <c r="E2845" s="1">
        <f t="shared" si="498"/>
        <v>0</v>
      </c>
      <c r="F2845" s="1" t="str">
        <f t="shared" ca="1" si="499"/>
        <v/>
      </c>
      <c r="G2845" s="1">
        <f t="shared" ca="1" si="500"/>
        <v>0</v>
      </c>
      <c r="H2845" s="1">
        <f ca="1">IF(AND(G2844&gt;0,G2845&gt;G2844,NOT(ISERROR(MATCH(G2844,D:D,0)))),H2844+1,H2844)</f>
        <v>0</v>
      </c>
      <c r="I2845" s="1">
        <f t="shared" ca="1" si="501"/>
        <v>0</v>
      </c>
      <c r="J2845" s="7" t="str">
        <f t="shared" ca="1" si="502"/>
        <v/>
      </c>
      <c r="K2845" s="1" t="str">
        <f ca="1">IF(J2845="Linea_para_MAIL_creada_por_LuXML",IF(ISERROR(MATCH(INDIRECT(ADDRESS(ROW()-G2845,7)),D:D,0)),J2845,INDIRECT(ADDRESS(MATCH(INDIRECT(ADDRESS(ROW()-G2845,7)),D:D,0),1))),J2845)</f>
        <v/>
      </c>
      <c r="L2845" s="7">
        <f t="shared" ca="1" si="503"/>
        <v>0</v>
      </c>
      <c r="M2845" s="7" t="str">
        <f t="shared" ca="1" si="504"/>
        <v/>
      </c>
      <c r="N2845" s="7">
        <f t="shared" ca="1" si="505"/>
        <v>0</v>
      </c>
      <c r="O2845" s="9" t="str">
        <f ca="1">IF(N2845&gt;-1,INDIRECT(ADDRESS(ROW(),13)),IF(N2845&lt;N2844,CONCATENATE("&lt;page-count count=",CHAR(34),1+LARGE(N:N,1)-LARGE(N:N,2),CHAR(34),"/&gt;"),INDIRECT(ADDRESS(ROW()-1,13))))</f>
        <v/>
      </c>
      <c r="P2845" s="1">
        <f>IF(ROW()&lt;$S$4+2,IF('XML a procesar'!A2844="",P2844,IF(MID('XML a procesar'!A2844,1,1)="&lt;",P2844,P2844+1)),P2844)</f>
        <v>1</v>
      </c>
    </row>
    <row r="2846" spans="1:16" x14ac:dyDescent="0.25">
      <c r="A2846" s="1" t="str">
        <f>IF('XML a procesar'!A2845&gt;0,'XML a procesar'!A2845,"")</f>
        <v/>
      </c>
      <c r="B2846" s="7">
        <f t="shared" si="495"/>
        <v>0</v>
      </c>
      <c r="C2846" s="1">
        <f t="shared" si="496"/>
        <v>0</v>
      </c>
      <c r="D2846" s="1">
        <f t="shared" si="497"/>
        <v>0</v>
      </c>
      <c r="E2846" s="1">
        <f t="shared" si="498"/>
        <v>0</v>
      </c>
      <c r="F2846" s="1" t="str">
        <f t="shared" ca="1" si="499"/>
        <v/>
      </c>
      <c r="G2846" s="1">
        <f t="shared" ca="1" si="500"/>
        <v>0</v>
      </c>
      <c r="H2846" s="1">
        <f ca="1">IF(AND(G2845&gt;0,G2846&gt;G2845,NOT(ISERROR(MATCH(G2845,D:D,0)))),H2845+1,H2845)</f>
        <v>0</v>
      </c>
      <c r="I2846" s="1">
        <f t="shared" ca="1" si="501"/>
        <v>0</v>
      </c>
      <c r="J2846" s="7" t="str">
        <f t="shared" ca="1" si="502"/>
        <v/>
      </c>
      <c r="K2846" s="1" t="str">
        <f ca="1">IF(J2846="Linea_para_MAIL_creada_por_LuXML",IF(ISERROR(MATCH(INDIRECT(ADDRESS(ROW()-G2846,7)),D:D,0)),J2846,INDIRECT(ADDRESS(MATCH(INDIRECT(ADDRESS(ROW()-G2846,7)),D:D,0),1))),J2846)</f>
        <v/>
      </c>
      <c r="L2846" s="7">
        <f t="shared" ca="1" si="503"/>
        <v>0</v>
      </c>
      <c r="M2846" s="7" t="str">
        <f t="shared" ca="1" si="504"/>
        <v/>
      </c>
      <c r="N2846" s="7">
        <f t="shared" ca="1" si="505"/>
        <v>0</v>
      </c>
      <c r="O2846" s="9" t="str">
        <f ca="1">IF(N2846&gt;-1,INDIRECT(ADDRESS(ROW(),13)),IF(N2846&lt;N2845,CONCATENATE("&lt;page-count count=",CHAR(34),1+LARGE(N:N,1)-LARGE(N:N,2),CHAR(34),"/&gt;"),INDIRECT(ADDRESS(ROW()-1,13))))</f>
        <v/>
      </c>
      <c r="P2846" s="1">
        <f>IF(ROW()&lt;$S$4+2,IF('XML a procesar'!A2845="",P2845,IF(MID('XML a procesar'!A2845,1,1)="&lt;",P2845,P2845+1)),P2845)</f>
        <v>1</v>
      </c>
    </row>
    <row r="2847" spans="1:16" x14ac:dyDescent="0.25">
      <c r="A2847" s="1" t="str">
        <f>IF('XML a procesar'!A2846&gt;0,'XML a procesar'!A2846,"")</f>
        <v/>
      </c>
      <c r="B2847" s="7">
        <f t="shared" si="495"/>
        <v>0</v>
      </c>
      <c r="C2847" s="1">
        <f t="shared" si="496"/>
        <v>0</v>
      </c>
      <c r="D2847" s="1">
        <f t="shared" si="497"/>
        <v>0</v>
      </c>
      <c r="E2847" s="1">
        <f t="shared" si="498"/>
        <v>0</v>
      </c>
      <c r="F2847" s="1" t="str">
        <f t="shared" ca="1" si="499"/>
        <v/>
      </c>
      <c r="G2847" s="1">
        <f t="shared" ca="1" si="500"/>
        <v>0</v>
      </c>
      <c r="H2847" s="1">
        <f ca="1">IF(AND(G2846&gt;0,G2847&gt;G2846,NOT(ISERROR(MATCH(G2846,D:D,0)))),H2846+1,H2846)</f>
        <v>0</v>
      </c>
      <c r="I2847" s="1">
        <f t="shared" ca="1" si="501"/>
        <v>0</v>
      </c>
      <c r="J2847" s="7" t="str">
        <f t="shared" ca="1" si="502"/>
        <v/>
      </c>
      <c r="K2847" s="1" t="str">
        <f ca="1">IF(J2847="Linea_para_MAIL_creada_por_LuXML",IF(ISERROR(MATCH(INDIRECT(ADDRESS(ROW()-G2847,7)),D:D,0)),J2847,INDIRECT(ADDRESS(MATCH(INDIRECT(ADDRESS(ROW()-G2847,7)),D:D,0),1))),J2847)</f>
        <v/>
      </c>
      <c r="L2847" s="7">
        <f t="shared" ca="1" si="503"/>
        <v>0</v>
      </c>
      <c r="M2847" s="7" t="str">
        <f t="shared" ca="1" si="504"/>
        <v/>
      </c>
      <c r="N2847" s="7">
        <f t="shared" ca="1" si="505"/>
        <v>0</v>
      </c>
      <c r="O2847" s="9" t="str">
        <f ca="1">IF(N2847&gt;-1,INDIRECT(ADDRESS(ROW(),13)),IF(N2847&lt;N2846,CONCATENATE("&lt;page-count count=",CHAR(34),1+LARGE(N:N,1)-LARGE(N:N,2),CHAR(34),"/&gt;"),INDIRECT(ADDRESS(ROW()-1,13))))</f>
        <v/>
      </c>
      <c r="P2847" s="1">
        <f>IF(ROW()&lt;$S$4+2,IF('XML a procesar'!A2846="",P2846,IF(MID('XML a procesar'!A2846,1,1)="&lt;",P2846,P2846+1)),P2846)</f>
        <v>1</v>
      </c>
    </row>
    <row r="2848" spans="1:16" x14ac:dyDescent="0.25">
      <c r="A2848" s="1" t="str">
        <f>IF('XML a procesar'!A2847&gt;0,'XML a procesar'!A2847,"")</f>
        <v/>
      </c>
      <c r="B2848" s="7">
        <f t="shared" si="495"/>
        <v>0</v>
      </c>
      <c r="C2848" s="1">
        <f t="shared" si="496"/>
        <v>0</v>
      </c>
      <c r="D2848" s="1">
        <f t="shared" si="497"/>
        <v>0</v>
      </c>
      <c r="E2848" s="1">
        <f t="shared" si="498"/>
        <v>0</v>
      </c>
      <c r="F2848" s="1" t="str">
        <f t="shared" ca="1" si="499"/>
        <v/>
      </c>
      <c r="G2848" s="1">
        <f t="shared" ca="1" si="500"/>
        <v>0</v>
      </c>
      <c r="H2848" s="1">
        <f ca="1">IF(AND(G2847&gt;0,G2848&gt;G2847,NOT(ISERROR(MATCH(G2847,D:D,0)))),H2847+1,H2847)</f>
        <v>0</v>
      </c>
      <c r="I2848" s="1">
        <f t="shared" ca="1" si="501"/>
        <v>0</v>
      </c>
      <c r="J2848" s="7" t="str">
        <f t="shared" ca="1" si="502"/>
        <v/>
      </c>
      <c r="K2848" s="1" t="str">
        <f ca="1">IF(J2848="Linea_para_MAIL_creada_por_LuXML",IF(ISERROR(MATCH(INDIRECT(ADDRESS(ROW()-G2848,7)),D:D,0)),J2848,INDIRECT(ADDRESS(MATCH(INDIRECT(ADDRESS(ROW()-G2848,7)),D:D,0),1))),J2848)</f>
        <v/>
      </c>
      <c r="L2848" s="7">
        <f t="shared" ca="1" si="503"/>
        <v>0</v>
      </c>
      <c r="M2848" s="7" t="str">
        <f t="shared" ca="1" si="504"/>
        <v/>
      </c>
      <c r="N2848" s="7">
        <f t="shared" ca="1" si="505"/>
        <v>0</v>
      </c>
      <c r="O2848" s="9" t="str">
        <f ca="1">IF(N2848&gt;-1,INDIRECT(ADDRESS(ROW(),13)),IF(N2848&lt;N2847,CONCATENATE("&lt;page-count count=",CHAR(34),1+LARGE(N:N,1)-LARGE(N:N,2),CHAR(34),"/&gt;"),INDIRECT(ADDRESS(ROW()-1,13))))</f>
        <v/>
      </c>
      <c r="P2848" s="1">
        <f>IF(ROW()&lt;$S$4+2,IF('XML a procesar'!A2847="",P2847,IF(MID('XML a procesar'!A2847,1,1)="&lt;",P2847,P2847+1)),P2847)</f>
        <v>1</v>
      </c>
    </row>
    <row r="2849" spans="1:16" x14ac:dyDescent="0.25">
      <c r="A2849" s="1" t="str">
        <f>IF('XML a procesar'!A2848&gt;0,'XML a procesar'!A2848,"")</f>
        <v/>
      </c>
      <c r="B2849" s="7">
        <f t="shared" si="495"/>
        <v>0</v>
      </c>
      <c r="C2849" s="1">
        <f t="shared" si="496"/>
        <v>0</v>
      </c>
      <c r="D2849" s="1">
        <f t="shared" si="497"/>
        <v>0</v>
      </c>
      <c r="E2849" s="1">
        <f t="shared" si="498"/>
        <v>0</v>
      </c>
      <c r="F2849" s="1" t="str">
        <f t="shared" ca="1" si="499"/>
        <v/>
      </c>
      <c r="G2849" s="1">
        <f t="shared" ca="1" si="500"/>
        <v>0</v>
      </c>
      <c r="H2849" s="1">
        <f ca="1">IF(AND(G2848&gt;0,G2849&gt;G2848,NOT(ISERROR(MATCH(G2848,D:D,0)))),H2848+1,H2848)</f>
        <v>0</v>
      </c>
      <c r="I2849" s="1">
        <f t="shared" ca="1" si="501"/>
        <v>0</v>
      </c>
      <c r="J2849" s="7" t="str">
        <f t="shared" ca="1" si="502"/>
        <v/>
      </c>
      <c r="K2849" s="1" t="str">
        <f ca="1">IF(J2849="Linea_para_MAIL_creada_por_LuXML",IF(ISERROR(MATCH(INDIRECT(ADDRESS(ROW()-G2849,7)),D:D,0)),J2849,INDIRECT(ADDRESS(MATCH(INDIRECT(ADDRESS(ROW()-G2849,7)),D:D,0),1))),J2849)</f>
        <v/>
      </c>
      <c r="L2849" s="7">
        <f t="shared" ca="1" si="503"/>
        <v>0</v>
      </c>
      <c r="M2849" s="7" t="str">
        <f t="shared" ca="1" si="504"/>
        <v/>
      </c>
      <c r="N2849" s="7">
        <f t="shared" ca="1" si="505"/>
        <v>0</v>
      </c>
      <c r="O2849" s="9" t="str">
        <f ca="1">IF(N2849&gt;-1,INDIRECT(ADDRESS(ROW(),13)),IF(N2849&lt;N2848,CONCATENATE("&lt;page-count count=",CHAR(34),1+LARGE(N:N,1)-LARGE(N:N,2),CHAR(34),"/&gt;"),INDIRECT(ADDRESS(ROW()-1,13))))</f>
        <v/>
      </c>
      <c r="P2849" s="1">
        <f>IF(ROW()&lt;$S$4+2,IF('XML a procesar'!A2848="",P2848,IF(MID('XML a procesar'!A2848,1,1)="&lt;",P2848,P2848+1)),P2848)</f>
        <v>1</v>
      </c>
    </row>
    <row r="2850" spans="1:16" x14ac:dyDescent="0.25">
      <c r="A2850" s="1" t="str">
        <f>IF('XML a procesar'!A2849&gt;0,'XML a procesar'!A2849,"")</f>
        <v/>
      </c>
      <c r="B2850" s="7">
        <f t="shared" si="495"/>
        <v>0</v>
      </c>
      <c r="C2850" s="1">
        <f t="shared" si="496"/>
        <v>0</v>
      </c>
      <c r="D2850" s="1">
        <f t="shared" si="497"/>
        <v>0</v>
      </c>
      <c r="E2850" s="1">
        <f t="shared" si="498"/>
        <v>0</v>
      </c>
      <c r="F2850" s="1" t="str">
        <f t="shared" ca="1" si="499"/>
        <v/>
      </c>
      <c r="G2850" s="1">
        <f t="shared" ca="1" si="500"/>
        <v>0</v>
      </c>
      <c r="H2850" s="1">
        <f ca="1">IF(AND(G2849&gt;0,G2850&gt;G2849,NOT(ISERROR(MATCH(G2849,D:D,0)))),H2849+1,H2849)</f>
        <v>0</v>
      </c>
      <c r="I2850" s="1">
        <f t="shared" ca="1" si="501"/>
        <v>0</v>
      </c>
      <c r="J2850" s="7" t="str">
        <f t="shared" ca="1" si="502"/>
        <v/>
      </c>
      <c r="K2850" s="1" t="str">
        <f ca="1">IF(J2850="Linea_para_MAIL_creada_por_LuXML",IF(ISERROR(MATCH(INDIRECT(ADDRESS(ROW()-G2850,7)),D:D,0)),J2850,INDIRECT(ADDRESS(MATCH(INDIRECT(ADDRESS(ROW()-G2850,7)),D:D,0),1))),J2850)</f>
        <v/>
      </c>
      <c r="L2850" s="7">
        <f t="shared" ca="1" si="503"/>
        <v>0</v>
      </c>
      <c r="M2850" s="7" t="str">
        <f t="shared" ca="1" si="504"/>
        <v/>
      </c>
      <c r="N2850" s="7">
        <f t="shared" ca="1" si="505"/>
        <v>0</v>
      </c>
      <c r="O2850" s="9" t="str">
        <f ca="1">IF(N2850&gt;-1,INDIRECT(ADDRESS(ROW(),13)),IF(N2850&lt;N2849,CONCATENATE("&lt;page-count count=",CHAR(34),1+LARGE(N:N,1)-LARGE(N:N,2),CHAR(34),"/&gt;"),INDIRECT(ADDRESS(ROW()-1,13))))</f>
        <v/>
      </c>
      <c r="P2850" s="1">
        <f>IF(ROW()&lt;$S$4+2,IF('XML a procesar'!A2849="",P2849,IF(MID('XML a procesar'!A2849,1,1)="&lt;",P2849,P2849+1)),P2849)</f>
        <v>1</v>
      </c>
    </row>
    <row r="2851" spans="1:16" x14ac:dyDescent="0.25">
      <c r="A2851" s="1" t="str">
        <f>IF('XML a procesar'!A2850&gt;0,'XML a procesar'!A2850,"")</f>
        <v/>
      </c>
      <c r="B2851" s="7">
        <f t="shared" si="495"/>
        <v>0</v>
      </c>
      <c r="C2851" s="1">
        <f t="shared" si="496"/>
        <v>0</v>
      </c>
      <c r="D2851" s="1">
        <f t="shared" si="497"/>
        <v>0</v>
      </c>
      <c r="E2851" s="1">
        <f t="shared" si="498"/>
        <v>0</v>
      </c>
      <c r="F2851" s="1" t="str">
        <f t="shared" ca="1" si="499"/>
        <v/>
      </c>
      <c r="G2851" s="1">
        <f t="shared" ca="1" si="500"/>
        <v>0</v>
      </c>
      <c r="H2851" s="1">
        <f ca="1">IF(AND(G2850&gt;0,G2851&gt;G2850,NOT(ISERROR(MATCH(G2850,D:D,0)))),H2850+1,H2850)</f>
        <v>0</v>
      </c>
      <c r="I2851" s="1">
        <f t="shared" ca="1" si="501"/>
        <v>0</v>
      </c>
      <c r="J2851" s="7" t="str">
        <f t="shared" ca="1" si="502"/>
        <v/>
      </c>
      <c r="K2851" s="1" t="str">
        <f ca="1">IF(J2851="Linea_para_MAIL_creada_por_LuXML",IF(ISERROR(MATCH(INDIRECT(ADDRESS(ROW()-G2851,7)),D:D,0)),J2851,INDIRECT(ADDRESS(MATCH(INDIRECT(ADDRESS(ROW()-G2851,7)),D:D,0),1))),J2851)</f>
        <v/>
      </c>
      <c r="L2851" s="7">
        <f t="shared" ca="1" si="503"/>
        <v>0</v>
      </c>
      <c r="M2851" s="7" t="str">
        <f t="shared" ca="1" si="504"/>
        <v/>
      </c>
      <c r="N2851" s="7">
        <f t="shared" ca="1" si="505"/>
        <v>0</v>
      </c>
      <c r="O2851" s="9" t="str">
        <f ca="1">IF(N2851&gt;-1,INDIRECT(ADDRESS(ROW(),13)),IF(N2851&lt;N2850,CONCATENATE("&lt;page-count count=",CHAR(34),1+LARGE(N:N,1)-LARGE(N:N,2),CHAR(34),"/&gt;"),INDIRECT(ADDRESS(ROW()-1,13))))</f>
        <v/>
      </c>
      <c r="P2851" s="1">
        <f>IF(ROW()&lt;$S$4+2,IF('XML a procesar'!A2850="",P2850,IF(MID('XML a procesar'!A2850,1,1)="&lt;",P2850,P2850+1)),P2850)</f>
        <v>1</v>
      </c>
    </row>
    <row r="2852" spans="1:16" x14ac:dyDescent="0.25">
      <c r="A2852" s="1" t="str">
        <f>IF('XML a procesar'!A2851&gt;0,'XML a procesar'!A2851,"")</f>
        <v/>
      </c>
      <c r="B2852" s="7">
        <f t="shared" si="495"/>
        <v>0</v>
      </c>
      <c r="C2852" s="1">
        <f t="shared" si="496"/>
        <v>0</v>
      </c>
      <c r="D2852" s="1">
        <f t="shared" si="497"/>
        <v>0</v>
      </c>
      <c r="E2852" s="1">
        <f t="shared" si="498"/>
        <v>0</v>
      </c>
      <c r="F2852" s="1" t="str">
        <f t="shared" ca="1" si="499"/>
        <v/>
      </c>
      <c r="G2852" s="1">
        <f t="shared" ca="1" si="500"/>
        <v>0</v>
      </c>
      <c r="H2852" s="1">
        <f ca="1">IF(AND(G2851&gt;0,G2852&gt;G2851,NOT(ISERROR(MATCH(G2851,D:D,0)))),H2851+1,H2851)</f>
        <v>0</v>
      </c>
      <c r="I2852" s="1">
        <f t="shared" ca="1" si="501"/>
        <v>0</v>
      </c>
      <c r="J2852" s="7" t="str">
        <f t="shared" ca="1" si="502"/>
        <v/>
      </c>
      <c r="K2852" s="1" t="str">
        <f ca="1">IF(J2852="Linea_para_MAIL_creada_por_LuXML",IF(ISERROR(MATCH(INDIRECT(ADDRESS(ROW()-G2852,7)),D:D,0)),J2852,INDIRECT(ADDRESS(MATCH(INDIRECT(ADDRESS(ROW()-G2852,7)),D:D,0),1))),J2852)</f>
        <v/>
      </c>
      <c r="L2852" s="7">
        <f t="shared" ca="1" si="503"/>
        <v>0</v>
      </c>
      <c r="M2852" s="7" t="str">
        <f t="shared" ca="1" si="504"/>
        <v/>
      </c>
      <c r="N2852" s="7">
        <f t="shared" ca="1" si="505"/>
        <v>0</v>
      </c>
      <c r="O2852" s="9" t="str">
        <f ca="1">IF(N2852&gt;-1,INDIRECT(ADDRESS(ROW(),13)),IF(N2852&lt;N2851,CONCATENATE("&lt;page-count count=",CHAR(34),1+LARGE(N:N,1)-LARGE(N:N,2),CHAR(34),"/&gt;"),INDIRECT(ADDRESS(ROW()-1,13))))</f>
        <v/>
      </c>
      <c r="P2852" s="1">
        <f>IF(ROW()&lt;$S$4+2,IF('XML a procesar'!A2851="",P2851,IF(MID('XML a procesar'!A2851,1,1)="&lt;",P2851,P2851+1)),P2851)</f>
        <v>1</v>
      </c>
    </row>
    <row r="2853" spans="1:16" x14ac:dyDescent="0.25">
      <c r="A2853" s="1" t="str">
        <f>IF('XML a procesar'!A2852&gt;0,'XML a procesar'!A2852,"")</f>
        <v/>
      </c>
      <c r="B2853" s="7">
        <f t="shared" si="495"/>
        <v>0</v>
      </c>
      <c r="C2853" s="1">
        <f t="shared" si="496"/>
        <v>0</v>
      </c>
      <c r="D2853" s="1">
        <f t="shared" si="497"/>
        <v>0</v>
      </c>
      <c r="E2853" s="1">
        <f t="shared" si="498"/>
        <v>0</v>
      </c>
      <c r="F2853" s="1" t="str">
        <f t="shared" ca="1" si="499"/>
        <v/>
      </c>
      <c r="G2853" s="1">
        <f t="shared" ca="1" si="500"/>
        <v>0</v>
      </c>
      <c r="H2853" s="1">
        <f ca="1">IF(AND(G2852&gt;0,G2853&gt;G2852,NOT(ISERROR(MATCH(G2852,D:D,0)))),H2852+1,H2852)</f>
        <v>0</v>
      </c>
      <c r="I2853" s="1">
        <f t="shared" ca="1" si="501"/>
        <v>0</v>
      </c>
      <c r="J2853" s="7" t="str">
        <f t="shared" ca="1" si="502"/>
        <v/>
      </c>
      <c r="K2853" s="1" t="str">
        <f ca="1">IF(J2853="Linea_para_MAIL_creada_por_LuXML",IF(ISERROR(MATCH(INDIRECT(ADDRESS(ROW()-G2853,7)),D:D,0)),J2853,INDIRECT(ADDRESS(MATCH(INDIRECT(ADDRESS(ROW()-G2853,7)),D:D,0),1))),J2853)</f>
        <v/>
      </c>
      <c r="L2853" s="7">
        <f t="shared" ca="1" si="503"/>
        <v>0</v>
      </c>
      <c r="M2853" s="7" t="str">
        <f t="shared" ca="1" si="504"/>
        <v/>
      </c>
      <c r="N2853" s="7">
        <f t="shared" ca="1" si="505"/>
        <v>0</v>
      </c>
      <c r="O2853" s="9" t="str">
        <f ca="1">IF(N2853&gt;-1,INDIRECT(ADDRESS(ROW(),13)),IF(N2853&lt;N2852,CONCATENATE("&lt;page-count count=",CHAR(34),1+LARGE(N:N,1)-LARGE(N:N,2),CHAR(34),"/&gt;"),INDIRECT(ADDRESS(ROW()-1,13))))</f>
        <v/>
      </c>
      <c r="P2853" s="1">
        <f>IF(ROW()&lt;$S$4+2,IF('XML a procesar'!A2852="",P2852,IF(MID('XML a procesar'!A2852,1,1)="&lt;",P2852,P2852+1)),P2852)</f>
        <v>1</v>
      </c>
    </row>
    <row r="2854" spans="1:16" x14ac:dyDescent="0.25">
      <c r="A2854" s="1" t="str">
        <f>IF('XML a procesar'!A2853&gt;0,'XML a procesar'!A2853,"")</f>
        <v/>
      </c>
      <c r="B2854" s="7">
        <f t="shared" si="495"/>
        <v>0</v>
      </c>
      <c r="C2854" s="1">
        <f t="shared" si="496"/>
        <v>0</v>
      </c>
      <c r="D2854" s="1">
        <f t="shared" si="497"/>
        <v>0</v>
      </c>
      <c r="E2854" s="1">
        <f t="shared" si="498"/>
        <v>0</v>
      </c>
      <c r="F2854" s="1" t="str">
        <f t="shared" ca="1" si="499"/>
        <v/>
      </c>
      <c r="G2854" s="1">
        <f t="shared" ca="1" si="500"/>
        <v>0</v>
      </c>
      <c r="H2854" s="1">
        <f ca="1">IF(AND(G2853&gt;0,G2854&gt;G2853,NOT(ISERROR(MATCH(G2853,D:D,0)))),H2853+1,H2853)</f>
        <v>0</v>
      </c>
      <c r="I2854" s="1">
        <f t="shared" ca="1" si="501"/>
        <v>0</v>
      </c>
      <c r="J2854" s="7" t="str">
        <f t="shared" ca="1" si="502"/>
        <v/>
      </c>
      <c r="K2854" s="1" t="str">
        <f ca="1">IF(J2854="Linea_para_MAIL_creada_por_LuXML",IF(ISERROR(MATCH(INDIRECT(ADDRESS(ROW()-G2854,7)),D:D,0)),J2854,INDIRECT(ADDRESS(MATCH(INDIRECT(ADDRESS(ROW()-G2854,7)),D:D,0),1))),J2854)</f>
        <v/>
      </c>
      <c r="L2854" s="7">
        <f t="shared" ca="1" si="503"/>
        <v>0</v>
      </c>
      <c r="M2854" s="7" t="str">
        <f t="shared" ca="1" si="504"/>
        <v/>
      </c>
      <c r="N2854" s="7">
        <f t="shared" ca="1" si="505"/>
        <v>0</v>
      </c>
      <c r="O2854" s="9" t="str">
        <f ca="1">IF(N2854&gt;-1,INDIRECT(ADDRESS(ROW(),13)),IF(N2854&lt;N2853,CONCATENATE("&lt;page-count count=",CHAR(34),1+LARGE(N:N,1)-LARGE(N:N,2),CHAR(34),"/&gt;"),INDIRECT(ADDRESS(ROW()-1,13))))</f>
        <v/>
      </c>
      <c r="P2854" s="1">
        <f>IF(ROW()&lt;$S$4+2,IF('XML a procesar'!A2853="",P2853,IF(MID('XML a procesar'!A2853,1,1)="&lt;",P2853,P2853+1)),P2853)</f>
        <v>1</v>
      </c>
    </row>
    <row r="2855" spans="1:16" x14ac:dyDescent="0.25">
      <c r="A2855" s="1" t="str">
        <f>IF('XML a procesar'!A2854&gt;0,'XML a procesar'!A2854,"")</f>
        <v/>
      </c>
      <c r="B2855" s="7">
        <f t="shared" si="495"/>
        <v>0</v>
      </c>
      <c r="C2855" s="1">
        <f t="shared" si="496"/>
        <v>0</v>
      </c>
      <c r="D2855" s="1">
        <f t="shared" si="497"/>
        <v>0</v>
      </c>
      <c r="E2855" s="1">
        <f t="shared" si="498"/>
        <v>0</v>
      </c>
      <c r="F2855" s="1" t="str">
        <f t="shared" ca="1" si="499"/>
        <v/>
      </c>
      <c r="G2855" s="1">
        <f t="shared" ca="1" si="500"/>
        <v>0</v>
      </c>
      <c r="H2855" s="1">
        <f ca="1">IF(AND(G2854&gt;0,G2855&gt;G2854,NOT(ISERROR(MATCH(G2854,D:D,0)))),H2854+1,H2854)</f>
        <v>0</v>
      </c>
      <c r="I2855" s="1">
        <f t="shared" ca="1" si="501"/>
        <v>0</v>
      </c>
      <c r="J2855" s="7" t="str">
        <f t="shared" ca="1" si="502"/>
        <v/>
      </c>
      <c r="K2855" s="1" t="str">
        <f ca="1">IF(J2855="Linea_para_MAIL_creada_por_LuXML",IF(ISERROR(MATCH(INDIRECT(ADDRESS(ROW()-G2855,7)),D:D,0)),J2855,INDIRECT(ADDRESS(MATCH(INDIRECT(ADDRESS(ROW()-G2855,7)),D:D,0),1))),J2855)</f>
        <v/>
      </c>
      <c r="L2855" s="7">
        <f t="shared" ca="1" si="503"/>
        <v>0</v>
      </c>
      <c r="M2855" s="7" t="str">
        <f t="shared" ca="1" si="504"/>
        <v/>
      </c>
      <c r="N2855" s="7">
        <f t="shared" ca="1" si="505"/>
        <v>0</v>
      </c>
      <c r="O2855" s="9" t="str">
        <f ca="1">IF(N2855&gt;-1,INDIRECT(ADDRESS(ROW(),13)),IF(N2855&lt;N2854,CONCATENATE("&lt;page-count count=",CHAR(34),1+LARGE(N:N,1)-LARGE(N:N,2),CHAR(34),"/&gt;"),INDIRECT(ADDRESS(ROW()-1,13))))</f>
        <v/>
      </c>
      <c r="P2855" s="1">
        <f>IF(ROW()&lt;$S$4+2,IF('XML a procesar'!A2854="",P2854,IF(MID('XML a procesar'!A2854,1,1)="&lt;",P2854,P2854+1)),P2854)</f>
        <v>1</v>
      </c>
    </row>
    <row r="2856" spans="1:16" x14ac:dyDescent="0.25">
      <c r="A2856" s="1" t="str">
        <f>IF('XML a procesar'!A2855&gt;0,'XML a procesar'!A2855,"")</f>
        <v/>
      </c>
      <c r="B2856" s="7">
        <f t="shared" si="495"/>
        <v>0</v>
      </c>
      <c r="C2856" s="1">
        <f t="shared" si="496"/>
        <v>0</v>
      </c>
      <c r="D2856" s="1">
        <f t="shared" si="497"/>
        <v>0</v>
      </c>
      <c r="E2856" s="1">
        <f t="shared" si="498"/>
        <v>0</v>
      </c>
      <c r="F2856" s="1" t="str">
        <f t="shared" ca="1" si="499"/>
        <v/>
      </c>
      <c r="G2856" s="1">
        <f t="shared" ca="1" si="500"/>
        <v>0</v>
      </c>
      <c r="H2856" s="1">
        <f ca="1">IF(AND(G2855&gt;0,G2856&gt;G2855,NOT(ISERROR(MATCH(G2855,D:D,0)))),H2855+1,H2855)</f>
        <v>0</v>
      </c>
      <c r="I2856" s="1">
        <f t="shared" ca="1" si="501"/>
        <v>0</v>
      </c>
      <c r="J2856" s="7" t="str">
        <f t="shared" ca="1" si="502"/>
        <v/>
      </c>
      <c r="K2856" s="1" t="str">
        <f ca="1">IF(J2856="Linea_para_MAIL_creada_por_LuXML",IF(ISERROR(MATCH(INDIRECT(ADDRESS(ROW()-G2856,7)),D:D,0)),J2856,INDIRECT(ADDRESS(MATCH(INDIRECT(ADDRESS(ROW()-G2856,7)),D:D,0),1))),J2856)</f>
        <v/>
      </c>
      <c r="L2856" s="7">
        <f t="shared" ca="1" si="503"/>
        <v>0</v>
      </c>
      <c r="M2856" s="7" t="str">
        <f t="shared" ca="1" si="504"/>
        <v/>
      </c>
      <c r="N2856" s="7">
        <f t="shared" ca="1" si="505"/>
        <v>0</v>
      </c>
      <c r="O2856" s="9" t="str">
        <f ca="1">IF(N2856&gt;-1,INDIRECT(ADDRESS(ROW(),13)),IF(N2856&lt;N2855,CONCATENATE("&lt;page-count count=",CHAR(34),1+LARGE(N:N,1)-LARGE(N:N,2),CHAR(34),"/&gt;"),INDIRECT(ADDRESS(ROW()-1,13))))</f>
        <v/>
      </c>
      <c r="P2856" s="1">
        <f>IF(ROW()&lt;$S$4+2,IF('XML a procesar'!A2855="",P2855,IF(MID('XML a procesar'!A2855,1,1)="&lt;",P2855,P2855+1)),P2855)</f>
        <v>1</v>
      </c>
    </row>
    <row r="2857" spans="1:16" x14ac:dyDescent="0.25">
      <c r="A2857" s="1" t="str">
        <f>IF('XML a procesar'!A2856&gt;0,'XML a procesar'!A2856,"")</f>
        <v/>
      </c>
      <c r="B2857" s="7">
        <f t="shared" si="495"/>
        <v>0</v>
      </c>
      <c r="C2857" s="1">
        <f t="shared" si="496"/>
        <v>0</v>
      </c>
      <c r="D2857" s="1">
        <f t="shared" si="497"/>
        <v>0</v>
      </c>
      <c r="E2857" s="1">
        <f t="shared" si="498"/>
        <v>0</v>
      </c>
      <c r="F2857" s="1" t="str">
        <f t="shared" ca="1" si="499"/>
        <v/>
      </c>
      <c r="G2857" s="1">
        <f t="shared" ca="1" si="500"/>
        <v>0</v>
      </c>
      <c r="H2857" s="1">
        <f ca="1">IF(AND(G2856&gt;0,G2857&gt;G2856,NOT(ISERROR(MATCH(G2856,D:D,0)))),H2856+1,H2856)</f>
        <v>0</v>
      </c>
      <c r="I2857" s="1">
        <f t="shared" ca="1" si="501"/>
        <v>0</v>
      </c>
      <c r="J2857" s="7" t="str">
        <f t="shared" ca="1" si="502"/>
        <v/>
      </c>
      <c r="K2857" s="1" t="str">
        <f ca="1">IF(J2857="Linea_para_MAIL_creada_por_LuXML",IF(ISERROR(MATCH(INDIRECT(ADDRESS(ROW()-G2857,7)),D:D,0)),J2857,INDIRECT(ADDRESS(MATCH(INDIRECT(ADDRESS(ROW()-G2857,7)),D:D,0),1))),J2857)</f>
        <v/>
      </c>
      <c r="L2857" s="7">
        <f t="shared" ca="1" si="503"/>
        <v>0</v>
      </c>
      <c r="M2857" s="7" t="str">
        <f t="shared" ca="1" si="504"/>
        <v/>
      </c>
      <c r="N2857" s="7">
        <f t="shared" ca="1" si="505"/>
        <v>0</v>
      </c>
      <c r="O2857" s="9" t="str">
        <f ca="1">IF(N2857&gt;-1,INDIRECT(ADDRESS(ROW(),13)),IF(N2857&lt;N2856,CONCATENATE("&lt;page-count count=",CHAR(34),1+LARGE(N:N,1)-LARGE(N:N,2),CHAR(34),"/&gt;"),INDIRECT(ADDRESS(ROW()-1,13))))</f>
        <v/>
      </c>
      <c r="P2857" s="1">
        <f>IF(ROW()&lt;$S$4+2,IF('XML a procesar'!A2856="",P2856,IF(MID('XML a procesar'!A2856,1,1)="&lt;",P2856,P2856+1)),P2856)</f>
        <v>1</v>
      </c>
    </row>
    <row r="2858" spans="1:16" x14ac:dyDescent="0.25">
      <c r="A2858" s="1" t="str">
        <f>IF('XML a procesar'!A2857&gt;0,'XML a procesar'!A2857,"")</f>
        <v/>
      </c>
      <c r="B2858" s="7">
        <f t="shared" si="495"/>
        <v>0</v>
      </c>
      <c r="C2858" s="1">
        <f t="shared" si="496"/>
        <v>0</v>
      </c>
      <c r="D2858" s="1">
        <f t="shared" si="497"/>
        <v>0</v>
      </c>
      <c r="E2858" s="1">
        <f t="shared" si="498"/>
        <v>0</v>
      </c>
      <c r="F2858" s="1" t="str">
        <f t="shared" ca="1" si="499"/>
        <v/>
      </c>
      <c r="G2858" s="1">
        <f t="shared" ca="1" si="500"/>
        <v>0</v>
      </c>
      <c r="H2858" s="1">
        <f ca="1">IF(AND(G2857&gt;0,G2858&gt;G2857,NOT(ISERROR(MATCH(G2857,D:D,0)))),H2857+1,H2857)</f>
        <v>0</v>
      </c>
      <c r="I2858" s="1">
        <f t="shared" ca="1" si="501"/>
        <v>0</v>
      </c>
      <c r="J2858" s="7" t="str">
        <f t="shared" ca="1" si="502"/>
        <v/>
      </c>
      <c r="K2858" s="1" t="str">
        <f ca="1">IF(J2858="Linea_para_MAIL_creada_por_LuXML",IF(ISERROR(MATCH(INDIRECT(ADDRESS(ROW()-G2858,7)),D:D,0)),J2858,INDIRECT(ADDRESS(MATCH(INDIRECT(ADDRESS(ROW()-G2858,7)),D:D,0),1))),J2858)</f>
        <v/>
      </c>
      <c r="L2858" s="7">
        <f t="shared" ca="1" si="503"/>
        <v>0</v>
      </c>
      <c r="M2858" s="7" t="str">
        <f t="shared" ca="1" si="504"/>
        <v/>
      </c>
      <c r="N2858" s="7">
        <f t="shared" ca="1" si="505"/>
        <v>0</v>
      </c>
      <c r="O2858" s="9" t="str">
        <f ca="1">IF(N2858&gt;-1,INDIRECT(ADDRESS(ROW(),13)),IF(N2858&lt;N2857,CONCATENATE("&lt;page-count count=",CHAR(34),1+LARGE(N:N,1)-LARGE(N:N,2),CHAR(34),"/&gt;"),INDIRECT(ADDRESS(ROW()-1,13))))</f>
        <v/>
      </c>
      <c r="P2858" s="1">
        <f>IF(ROW()&lt;$S$4+2,IF('XML a procesar'!A2857="",P2857,IF(MID('XML a procesar'!A2857,1,1)="&lt;",P2857,P2857+1)),P2857)</f>
        <v>1</v>
      </c>
    </row>
    <row r="2859" spans="1:16" x14ac:dyDescent="0.25">
      <c r="A2859" s="1" t="str">
        <f>IF('XML a procesar'!A2858&gt;0,'XML a procesar'!A2858,"")</f>
        <v/>
      </c>
      <c r="B2859" s="7">
        <f t="shared" si="495"/>
        <v>0</v>
      </c>
      <c r="C2859" s="1">
        <f t="shared" si="496"/>
        <v>0</v>
      </c>
      <c r="D2859" s="1">
        <f t="shared" si="497"/>
        <v>0</v>
      </c>
      <c r="E2859" s="1">
        <f t="shared" si="498"/>
        <v>0</v>
      </c>
      <c r="F2859" s="1" t="str">
        <f t="shared" ca="1" si="499"/>
        <v/>
      </c>
      <c r="G2859" s="1">
        <f t="shared" ca="1" si="500"/>
        <v>0</v>
      </c>
      <c r="H2859" s="1">
        <f ca="1">IF(AND(G2858&gt;0,G2859&gt;G2858,NOT(ISERROR(MATCH(G2858,D:D,0)))),H2858+1,H2858)</f>
        <v>0</v>
      </c>
      <c r="I2859" s="1">
        <f t="shared" ca="1" si="501"/>
        <v>0</v>
      </c>
      <c r="J2859" s="7" t="str">
        <f t="shared" ca="1" si="502"/>
        <v/>
      </c>
      <c r="K2859" s="1" t="str">
        <f ca="1">IF(J2859="Linea_para_MAIL_creada_por_LuXML",IF(ISERROR(MATCH(INDIRECT(ADDRESS(ROW()-G2859,7)),D:D,0)),J2859,INDIRECT(ADDRESS(MATCH(INDIRECT(ADDRESS(ROW()-G2859,7)),D:D,0),1))),J2859)</f>
        <v/>
      </c>
      <c r="L2859" s="7">
        <f t="shared" ca="1" si="503"/>
        <v>0</v>
      </c>
      <c r="M2859" s="7" t="str">
        <f t="shared" ca="1" si="504"/>
        <v/>
      </c>
      <c r="N2859" s="7">
        <f t="shared" ca="1" si="505"/>
        <v>0</v>
      </c>
      <c r="O2859" s="9" t="str">
        <f ca="1">IF(N2859&gt;-1,INDIRECT(ADDRESS(ROW(),13)),IF(N2859&lt;N2858,CONCATENATE("&lt;page-count count=",CHAR(34),1+LARGE(N:N,1)-LARGE(N:N,2),CHAR(34),"/&gt;"),INDIRECT(ADDRESS(ROW()-1,13))))</f>
        <v/>
      </c>
      <c r="P2859" s="1">
        <f>IF(ROW()&lt;$S$4+2,IF('XML a procesar'!A2858="",P2858,IF(MID('XML a procesar'!A2858,1,1)="&lt;",P2858,P2858+1)),P2858)</f>
        <v>1</v>
      </c>
    </row>
    <row r="2860" spans="1:16" x14ac:dyDescent="0.25">
      <c r="A2860" s="1" t="str">
        <f>IF('XML a procesar'!A2859&gt;0,'XML a procesar'!A2859,"")</f>
        <v/>
      </c>
      <c r="B2860" s="7">
        <f t="shared" si="495"/>
        <v>0</v>
      </c>
      <c r="C2860" s="1">
        <f t="shared" si="496"/>
        <v>0</v>
      </c>
      <c r="D2860" s="1">
        <f t="shared" si="497"/>
        <v>0</v>
      </c>
      <c r="E2860" s="1">
        <f t="shared" si="498"/>
        <v>0</v>
      </c>
      <c r="F2860" s="1" t="str">
        <f t="shared" ca="1" si="499"/>
        <v/>
      </c>
      <c r="G2860" s="1">
        <f t="shared" ca="1" si="500"/>
        <v>0</v>
      </c>
      <c r="H2860" s="1">
        <f ca="1">IF(AND(G2859&gt;0,G2860&gt;G2859,NOT(ISERROR(MATCH(G2859,D:D,0)))),H2859+1,H2859)</f>
        <v>0</v>
      </c>
      <c r="I2860" s="1">
        <f t="shared" ca="1" si="501"/>
        <v>0</v>
      </c>
      <c r="J2860" s="7" t="str">
        <f t="shared" ca="1" si="502"/>
        <v/>
      </c>
      <c r="K2860" s="1" t="str">
        <f ca="1">IF(J2860="Linea_para_MAIL_creada_por_LuXML",IF(ISERROR(MATCH(INDIRECT(ADDRESS(ROW()-G2860,7)),D:D,0)),J2860,INDIRECT(ADDRESS(MATCH(INDIRECT(ADDRESS(ROW()-G2860,7)),D:D,0),1))),J2860)</f>
        <v/>
      </c>
      <c r="L2860" s="7">
        <f t="shared" ca="1" si="503"/>
        <v>0</v>
      </c>
      <c r="M2860" s="7" t="str">
        <f t="shared" ca="1" si="504"/>
        <v/>
      </c>
      <c r="N2860" s="7">
        <f t="shared" ca="1" si="505"/>
        <v>0</v>
      </c>
      <c r="O2860" s="9" t="str">
        <f ca="1">IF(N2860&gt;-1,INDIRECT(ADDRESS(ROW(),13)),IF(N2860&lt;N2859,CONCATENATE("&lt;page-count count=",CHAR(34),1+LARGE(N:N,1)-LARGE(N:N,2),CHAR(34),"/&gt;"),INDIRECT(ADDRESS(ROW()-1,13))))</f>
        <v/>
      </c>
      <c r="P2860" s="1">
        <f>IF(ROW()&lt;$S$4+2,IF('XML a procesar'!A2859="",P2859,IF(MID('XML a procesar'!A2859,1,1)="&lt;",P2859,P2859+1)),P2859)</f>
        <v>1</v>
      </c>
    </row>
    <row r="2861" spans="1:16" x14ac:dyDescent="0.25">
      <c r="A2861" s="1" t="str">
        <f>IF('XML a procesar'!A2860&gt;0,'XML a procesar'!A2860,"")</f>
        <v/>
      </c>
      <c r="B2861" s="7">
        <f t="shared" si="495"/>
        <v>0</v>
      </c>
      <c r="C2861" s="1">
        <f t="shared" si="496"/>
        <v>0</v>
      </c>
      <c r="D2861" s="1">
        <f t="shared" si="497"/>
        <v>0</v>
      </c>
      <c r="E2861" s="1">
        <f t="shared" si="498"/>
        <v>0</v>
      </c>
      <c r="F2861" s="1" t="str">
        <f t="shared" ca="1" si="499"/>
        <v/>
      </c>
      <c r="G2861" s="1">
        <f t="shared" ca="1" si="500"/>
        <v>0</v>
      </c>
      <c r="H2861" s="1">
        <f ca="1">IF(AND(G2860&gt;0,G2861&gt;G2860,NOT(ISERROR(MATCH(G2860,D:D,0)))),H2860+1,H2860)</f>
        <v>0</v>
      </c>
      <c r="I2861" s="1">
        <f t="shared" ca="1" si="501"/>
        <v>0</v>
      </c>
      <c r="J2861" s="7" t="str">
        <f t="shared" ca="1" si="502"/>
        <v/>
      </c>
      <c r="K2861" s="1" t="str">
        <f ca="1">IF(J2861="Linea_para_MAIL_creada_por_LuXML",IF(ISERROR(MATCH(INDIRECT(ADDRESS(ROW()-G2861,7)),D:D,0)),J2861,INDIRECT(ADDRESS(MATCH(INDIRECT(ADDRESS(ROW()-G2861,7)),D:D,0),1))),J2861)</f>
        <v/>
      </c>
      <c r="L2861" s="7">
        <f t="shared" ca="1" si="503"/>
        <v>0</v>
      </c>
      <c r="M2861" s="7" t="str">
        <f t="shared" ca="1" si="504"/>
        <v/>
      </c>
      <c r="N2861" s="7">
        <f t="shared" ca="1" si="505"/>
        <v>0</v>
      </c>
      <c r="O2861" s="9" t="str">
        <f ca="1">IF(N2861&gt;-1,INDIRECT(ADDRESS(ROW(),13)),IF(N2861&lt;N2860,CONCATENATE("&lt;page-count count=",CHAR(34),1+LARGE(N:N,1)-LARGE(N:N,2),CHAR(34),"/&gt;"),INDIRECT(ADDRESS(ROW()-1,13))))</f>
        <v/>
      </c>
      <c r="P2861" s="1">
        <f>IF(ROW()&lt;$S$4+2,IF('XML a procesar'!A2860="",P2860,IF(MID('XML a procesar'!A2860,1,1)="&lt;",P2860,P2860+1)),P2860)</f>
        <v>1</v>
      </c>
    </row>
    <row r="2862" spans="1:16" x14ac:dyDescent="0.25">
      <c r="A2862" s="1" t="str">
        <f>IF('XML a procesar'!A2861&gt;0,'XML a procesar'!A2861,"")</f>
        <v/>
      </c>
      <c r="B2862" s="7">
        <f t="shared" si="495"/>
        <v>0</v>
      </c>
      <c r="C2862" s="1">
        <f t="shared" si="496"/>
        <v>0</v>
      </c>
      <c r="D2862" s="1">
        <f t="shared" si="497"/>
        <v>0</v>
      </c>
      <c r="E2862" s="1">
        <f t="shared" si="498"/>
        <v>0</v>
      </c>
      <c r="F2862" s="1" t="str">
        <f t="shared" ca="1" si="499"/>
        <v/>
      </c>
      <c r="G2862" s="1">
        <f t="shared" ca="1" si="500"/>
        <v>0</v>
      </c>
      <c r="H2862" s="1">
        <f ca="1">IF(AND(G2861&gt;0,G2862&gt;G2861,NOT(ISERROR(MATCH(G2861,D:D,0)))),H2861+1,H2861)</f>
        <v>0</v>
      </c>
      <c r="I2862" s="1">
        <f t="shared" ca="1" si="501"/>
        <v>0</v>
      </c>
      <c r="J2862" s="7" t="str">
        <f t="shared" ca="1" si="502"/>
        <v/>
      </c>
      <c r="K2862" s="1" t="str">
        <f ca="1">IF(J2862="Linea_para_MAIL_creada_por_LuXML",IF(ISERROR(MATCH(INDIRECT(ADDRESS(ROW()-G2862,7)),D:D,0)),J2862,INDIRECT(ADDRESS(MATCH(INDIRECT(ADDRESS(ROW()-G2862,7)),D:D,0),1))),J2862)</f>
        <v/>
      </c>
      <c r="L2862" s="7">
        <f t="shared" ca="1" si="503"/>
        <v>0</v>
      </c>
      <c r="M2862" s="7" t="str">
        <f t="shared" ca="1" si="504"/>
        <v/>
      </c>
      <c r="N2862" s="7">
        <f t="shared" ca="1" si="505"/>
        <v>0</v>
      </c>
      <c r="O2862" s="9" t="str">
        <f ca="1">IF(N2862&gt;-1,INDIRECT(ADDRESS(ROW(),13)),IF(N2862&lt;N2861,CONCATENATE("&lt;page-count count=",CHAR(34),1+LARGE(N:N,1)-LARGE(N:N,2),CHAR(34),"/&gt;"),INDIRECT(ADDRESS(ROW()-1,13))))</f>
        <v/>
      </c>
      <c r="P2862" s="1">
        <f>IF(ROW()&lt;$S$4+2,IF('XML a procesar'!A2861="",P2861,IF(MID('XML a procesar'!A2861,1,1)="&lt;",P2861,P2861+1)),P2861)</f>
        <v>1</v>
      </c>
    </row>
    <row r="2863" spans="1:16" x14ac:dyDescent="0.25">
      <c r="A2863" s="1" t="str">
        <f>IF('XML a procesar'!A2862&gt;0,'XML a procesar'!A2862,"")</f>
        <v/>
      </c>
      <c r="B2863" s="7">
        <f t="shared" si="495"/>
        <v>0</v>
      </c>
      <c r="C2863" s="1">
        <f t="shared" si="496"/>
        <v>0</v>
      </c>
      <c r="D2863" s="1">
        <f t="shared" si="497"/>
        <v>0</v>
      </c>
      <c r="E2863" s="1">
        <f t="shared" si="498"/>
        <v>0</v>
      </c>
      <c r="F2863" s="1" t="str">
        <f t="shared" ca="1" si="499"/>
        <v/>
      </c>
      <c r="G2863" s="1">
        <f t="shared" ca="1" si="500"/>
        <v>0</v>
      </c>
      <c r="H2863" s="1">
        <f ca="1">IF(AND(G2862&gt;0,G2863&gt;G2862,NOT(ISERROR(MATCH(G2862,D:D,0)))),H2862+1,H2862)</f>
        <v>0</v>
      </c>
      <c r="I2863" s="1">
        <f t="shared" ca="1" si="501"/>
        <v>0</v>
      </c>
      <c r="J2863" s="7" t="str">
        <f t="shared" ca="1" si="502"/>
        <v/>
      </c>
      <c r="K2863" s="1" t="str">
        <f ca="1">IF(J2863="Linea_para_MAIL_creada_por_LuXML",IF(ISERROR(MATCH(INDIRECT(ADDRESS(ROW()-G2863,7)),D:D,0)),J2863,INDIRECT(ADDRESS(MATCH(INDIRECT(ADDRESS(ROW()-G2863,7)),D:D,0),1))),J2863)</f>
        <v/>
      </c>
      <c r="L2863" s="7">
        <f t="shared" ca="1" si="503"/>
        <v>0</v>
      </c>
      <c r="M2863" s="7" t="str">
        <f t="shared" ca="1" si="504"/>
        <v/>
      </c>
      <c r="N2863" s="7">
        <f t="shared" ca="1" si="505"/>
        <v>0</v>
      </c>
      <c r="O2863" s="9" t="str">
        <f ca="1">IF(N2863&gt;-1,INDIRECT(ADDRESS(ROW(),13)),IF(N2863&lt;N2862,CONCATENATE("&lt;page-count count=",CHAR(34),1+LARGE(N:N,1)-LARGE(N:N,2),CHAR(34),"/&gt;"),INDIRECT(ADDRESS(ROW()-1,13))))</f>
        <v/>
      </c>
      <c r="P2863" s="1">
        <f>IF(ROW()&lt;$S$4+2,IF('XML a procesar'!A2862="",P2862,IF(MID('XML a procesar'!A2862,1,1)="&lt;",P2862,P2862+1)),P2862)</f>
        <v>1</v>
      </c>
    </row>
    <row r="2864" spans="1:16" x14ac:dyDescent="0.25">
      <c r="A2864" s="1" t="str">
        <f>IF('XML a procesar'!A2863&gt;0,'XML a procesar'!A2863,"")</f>
        <v/>
      </c>
      <c r="B2864" s="7">
        <f t="shared" si="495"/>
        <v>0</v>
      </c>
      <c r="C2864" s="1">
        <f t="shared" si="496"/>
        <v>0</v>
      </c>
      <c r="D2864" s="1">
        <f t="shared" si="497"/>
        <v>0</v>
      </c>
      <c r="E2864" s="1">
        <f t="shared" si="498"/>
        <v>0</v>
      </c>
      <c r="F2864" s="1" t="str">
        <f t="shared" ca="1" si="499"/>
        <v/>
      </c>
      <c r="G2864" s="1">
        <f t="shared" ca="1" si="500"/>
        <v>0</v>
      </c>
      <c r="H2864" s="1">
        <f ca="1">IF(AND(G2863&gt;0,G2864&gt;G2863,NOT(ISERROR(MATCH(G2863,D:D,0)))),H2863+1,H2863)</f>
        <v>0</v>
      </c>
      <c r="I2864" s="1">
        <f t="shared" ca="1" si="501"/>
        <v>0</v>
      </c>
      <c r="J2864" s="7" t="str">
        <f t="shared" ca="1" si="502"/>
        <v/>
      </c>
      <c r="K2864" s="1" t="str">
        <f ca="1">IF(J2864="Linea_para_MAIL_creada_por_LuXML",IF(ISERROR(MATCH(INDIRECT(ADDRESS(ROW()-G2864,7)),D:D,0)),J2864,INDIRECT(ADDRESS(MATCH(INDIRECT(ADDRESS(ROW()-G2864,7)),D:D,0),1))),J2864)</f>
        <v/>
      </c>
      <c r="L2864" s="7">
        <f t="shared" ca="1" si="503"/>
        <v>0</v>
      </c>
      <c r="M2864" s="7" t="str">
        <f t="shared" ca="1" si="504"/>
        <v/>
      </c>
      <c r="N2864" s="7">
        <f t="shared" ca="1" si="505"/>
        <v>0</v>
      </c>
      <c r="O2864" s="9" t="str">
        <f ca="1">IF(N2864&gt;-1,INDIRECT(ADDRESS(ROW(),13)),IF(N2864&lt;N2863,CONCATENATE("&lt;page-count count=",CHAR(34),1+LARGE(N:N,1)-LARGE(N:N,2),CHAR(34),"/&gt;"),INDIRECT(ADDRESS(ROW()-1,13))))</f>
        <v/>
      </c>
      <c r="P2864" s="1">
        <f>IF(ROW()&lt;$S$4+2,IF('XML a procesar'!A2863="",P2863,IF(MID('XML a procesar'!A2863,1,1)="&lt;",P2863,P2863+1)),P2863)</f>
        <v>1</v>
      </c>
    </row>
    <row r="2865" spans="1:16" x14ac:dyDescent="0.25">
      <c r="A2865" s="1" t="str">
        <f>IF('XML a procesar'!A2864&gt;0,'XML a procesar'!A2864,"")</f>
        <v/>
      </c>
      <c r="B2865" s="7">
        <f t="shared" si="495"/>
        <v>0</v>
      </c>
      <c r="C2865" s="1">
        <f t="shared" si="496"/>
        <v>0</v>
      </c>
      <c r="D2865" s="1">
        <f t="shared" si="497"/>
        <v>0</v>
      </c>
      <c r="E2865" s="1">
        <f t="shared" si="498"/>
        <v>0</v>
      </c>
      <c r="F2865" s="1" t="str">
        <f t="shared" ca="1" si="499"/>
        <v/>
      </c>
      <c r="G2865" s="1">
        <f t="shared" ca="1" si="500"/>
        <v>0</v>
      </c>
      <c r="H2865" s="1">
        <f ca="1">IF(AND(G2864&gt;0,G2865&gt;G2864,NOT(ISERROR(MATCH(G2864,D:D,0)))),H2864+1,H2864)</f>
        <v>0</v>
      </c>
      <c r="I2865" s="1">
        <f t="shared" ca="1" si="501"/>
        <v>0</v>
      </c>
      <c r="J2865" s="7" t="str">
        <f t="shared" ca="1" si="502"/>
        <v/>
      </c>
      <c r="K2865" s="1" t="str">
        <f ca="1">IF(J2865="Linea_para_MAIL_creada_por_LuXML",IF(ISERROR(MATCH(INDIRECT(ADDRESS(ROW()-G2865,7)),D:D,0)),J2865,INDIRECT(ADDRESS(MATCH(INDIRECT(ADDRESS(ROW()-G2865,7)),D:D,0),1))),J2865)</f>
        <v/>
      </c>
      <c r="L2865" s="7">
        <f t="shared" ca="1" si="503"/>
        <v>0</v>
      </c>
      <c r="M2865" s="7" t="str">
        <f t="shared" ca="1" si="504"/>
        <v/>
      </c>
      <c r="N2865" s="7">
        <f t="shared" ca="1" si="505"/>
        <v>0</v>
      </c>
      <c r="O2865" s="9" t="str">
        <f ca="1">IF(N2865&gt;-1,INDIRECT(ADDRESS(ROW(),13)),IF(N2865&lt;N2864,CONCATENATE("&lt;page-count count=",CHAR(34),1+LARGE(N:N,1)-LARGE(N:N,2),CHAR(34),"/&gt;"),INDIRECT(ADDRESS(ROW()-1,13))))</f>
        <v/>
      </c>
      <c r="P2865" s="1">
        <f>IF(ROW()&lt;$S$4+2,IF('XML a procesar'!A2864="",P2864,IF(MID('XML a procesar'!A2864,1,1)="&lt;",P2864,P2864+1)),P2864)</f>
        <v>1</v>
      </c>
    </row>
    <row r="2866" spans="1:16" x14ac:dyDescent="0.25">
      <c r="A2866" s="1" t="str">
        <f>IF('XML a procesar'!A2865&gt;0,'XML a procesar'!A2865,"")</f>
        <v/>
      </c>
      <c r="B2866" s="7">
        <f t="shared" si="495"/>
        <v>0</v>
      </c>
      <c r="C2866" s="1">
        <f t="shared" si="496"/>
        <v>0</v>
      </c>
      <c r="D2866" s="1">
        <f t="shared" si="497"/>
        <v>0</v>
      </c>
      <c r="E2866" s="1">
        <f t="shared" si="498"/>
        <v>0</v>
      </c>
      <c r="F2866" s="1" t="str">
        <f t="shared" ca="1" si="499"/>
        <v/>
      </c>
      <c r="G2866" s="1">
        <f t="shared" ca="1" si="500"/>
        <v>0</v>
      </c>
      <c r="H2866" s="1">
        <f ca="1">IF(AND(G2865&gt;0,G2866&gt;G2865,NOT(ISERROR(MATCH(G2865,D:D,0)))),H2865+1,H2865)</f>
        <v>0</v>
      </c>
      <c r="I2866" s="1">
        <f t="shared" ca="1" si="501"/>
        <v>0</v>
      </c>
      <c r="J2866" s="7" t="str">
        <f t="shared" ca="1" si="502"/>
        <v/>
      </c>
      <c r="K2866" s="1" t="str">
        <f ca="1">IF(J2866="Linea_para_MAIL_creada_por_LuXML",IF(ISERROR(MATCH(INDIRECT(ADDRESS(ROW()-G2866,7)),D:D,0)),J2866,INDIRECT(ADDRESS(MATCH(INDIRECT(ADDRESS(ROW()-G2866,7)),D:D,0),1))),J2866)</f>
        <v/>
      </c>
      <c r="L2866" s="7">
        <f t="shared" ca="1" si="503"/>
        <v>0</v>
      </c>
      <c r="M2866" s="7" t="str">
        <f t="shared" ca="1" si="504"/>
        <v/>
      </c>
      <c r="N2866" s="7">
        <f t="shared" ca="1" si="505"/>
        <v>0</v>
      </c>
      <c r="O2866" s="9" t="str">
        <f ca="1">IF(N2866&gt;-1,INDIRECT(ADDRESS(ROW(),13)),IF(N2866&lt;N2865,CONCATENATE("&lt;page-count count=",CHAR(34),1+LARGE(N:N,1)-LARGE(N:N,2),CHAR(34),"/&gt;"),INDIRECT(ADDRESS(ROW()-1,13))))</f>
        <v/>
      </c>
      <c r="P2866" s="1">
        <f>IF(ROW()&lt;$S$4+2,IF('XML a procesar'!A2865="",P2865,IF(MID('XML a procesar'!A2865,1,1)="&lt;",P2865,P2865+1)),P2865)</f>
        <v>1</v>
      </c>
    </row>
    <row r="2867" spans="1:16" x14ac:dyDescent="0.25">
      <c r="A2867" s="1" t="str">
        <f>IF('XML a procesar'!A2866&gt;0,'XML a procesar'!A2866,"")</f>
        <v/>
      </c>
      <c r="B2867" s="7">
        <f t="shared" si="495"/>
        <v>0</v>
      </c>
      <c r="C2867" s="1">
        <f t="shared" si="496"/>
        <v>0</v>
      </c>
      <c r="D2867" s="1">
        <f t="shared" si="497"/>
        <v>0</v>
      </c>
      <c r="E2867" s="1">
        <f t="shared" si="498"/>
        <v>0</v>
      </c>
      <c r="F2867" s="1" t="str">
        <f t="shared" ca="1" si="499"/>
        <v/>
      </c>
      <c r="G2867" s="1">
        <f t="shared" ca="1" si="500"/>
        <v>0</v>
      </c>
      <c r="H2867" s="1">
        <f ca="1">IF(AND(G2866&gt;0,G2867&gt;G2866,NOT(ISERROR(MATCH(G2866,D:D,0)))),H2866+1,H2866)</f>
        <v>0</v>
      </c>
      <c r="I2867" s="1">
        <f t="shared" ca="1" si="501"/>
        <v>0</v>
      </c>
      <c r="J2867" s="7" t="str">
        <f t="shared" ca="1" si="502"/>
        <v/>
      </c>
      <c r="K2867" s="1" t="str">
        <f ca="1">IF(J2867="Linea_para_MAIL_creada_por_LuXML",IF(ISERROR(MATCH(INDIRECT(ADDRESS(ROW()-G2867,7)),D:D,0)),J2867,INDIRECT(ADDRESS(MATCH(INDIRECT(ADDRESS(ROW()-G2867,7)),D:D,0),1))),J2867)</f>
        <v/>
      </c>
      <c r="L2867" s="7">
        <f t="shared" ca="1" si="503"/>
        <v>0</v>
      </c>
      <c r="M2867" s="7" t="str">
        <f t="shared" ca="1" si="504"/>
        <v/>
      </c>
      <c r="N2867" s="7">
        <f t="shared" ca="1" si="505"/>
        <v>0</v>
      </c>
      <c r="O2867" s="9" t="str">
        <f ca="1">IF(N2867&gt;-1,INDIRECT(ADDRESS(ROW(),13)),IF(N2867&lt;N2866,CONCATENATE("&lt;page-count count=",CHAR(34),1+LARGE(N:N,1)-LARGE(N:N,2),CHAR(34),"/&gt;"),INDIRECT(ADDRESS(ROW()-1,13))))</f>
        <v/>
      </c>
      <c r="P2867" s="1">
        <f>IF(ROW()&lt;$S$4+2,IF('XML a procesar'!A2866="",P2866,IF(MID('XML a procesar'!A2866,1,1)="&lt;",P2866,P2866+1)),P2866)</f>
        <v>1</v>
      </c>
    </row>
    <row r="2868" spans="1:16" x14ac:dyDescent="0.25">
      <c r="A2868" s="1" t="str">
        <f>IF('XML a procesar'!A2867&gt;0,'XML a procesar'!A2867,"")</f>
        <v/>
      </c>
      <c r="B2868" s="7">
        <f t="shared" si="495"/>
        <v>0</v>
      </c>
      <c r="C2868" s="1">
        <f t="shared" si="496"/>
        <v>0</v>
      </c>
      <c r="D2868" s="1">
        <f t="shared" si="497"/>
        <v>0</v>
      </c>
      <c r="E2868" s="1">
        <f t="shared" si="498"/>
        <v>0</v>
      </c>
      <c r="F2868" s="1" t="str">
        <f t="shared" ca="1" si="499"/>
        <v/>
      </c>
      <c r="G2868" s="1">
        <f t="shared" ca="1" si="500"/>
        <v>0</v>
      </c>
      <c r="H2868" s="1">
        <f ca="1">IF(AND(G2867&gt;0,G2868&gt;G2867,NOT(ISERROR(MATCH(G2867,D:D,0)))),H2867+1,H2867)</f>
        <v>0</v>
      </c>
      <c r="I2868" s="1">
        <f t="shared" ca="1" si="501"/>
        <v>0</v>
      </c>
      <c r="J2868" s="7" t="str">
        <f t="shared" ca="1" si="502"/>
        <v/>
      </c>
      <c r="K2868" s="1" t="str">
        <f ca="1">IF(J2868="Linea_para_MAIL_creada_por_LuXML",IF(ISERROR(MATCH(INDIRECT(ADDRESS(ROW()-G2868,7)),D:D,0)),J2868,INDIRECT(ADDRESS(MATCH(INDIRECT(ADDRESS(ROW()-G2868,7)),D:D,0),1))),J2868)</f>
        <v/>
      </c>
      <c r="L2868" s="7">
        <f t="shared" ca="1" si="503"/>
        <v>0</v>
      </c>
      <c r="M2868" s="7" t="str">
        <f t="shared" ca="1" si="504"/>
        <v/>
      </c>
      <c r="N2868" s="7">
        <f t="shared" ca="1" si="505"/>
        <v>0</v>
      </c>
      <c r="O2868" s="9" t="str">
        <f ca="1">IF(N2868&gt;-1,INDIRECT(ADDRESS(ROW(),13)),IF(N2868&lt;N2867,CONCATENATE("&lt;page-count count=",CHAR(34),1+LARGE(N:N,1)-LARGE(N:N,2),CHAR(34),"/&gt;"),INDIRECT(ADDRESS(ROW()-1,13))))</f>
        <v/>
      </c>
      <c r="P2868" s="1">
        <f>IF(ROW()&lt;$S$4+2,IF('XML a procesar'!A2867="",P2867,IF(MID('XML a procesar'!A2867,1,1)="&lt;",P2867,P2867+1)),P2867)</f>
        <v>1</v>
      </c>
    </row>
    <row r="2869" spans="1:16" x14ac:dyDescent="0.25">
      <c r="A2869" s="1" t="str">
        <f>IF('XML a procesar'!A2868&gt;0,'XML a procesar'!A2868,"")</f>
        <v/>
      </c>
      <c r="B2869" s="7">
        <f t="shared" si="495"/>
        <v>0</v>
      </c>
      <c r="C2869" s="1">
        <f t="shared" si="496"/>
        <v>0</v>
      </c>
      <c r="D2869" s="1">
        <f t="shared" si="497"/>
        <v>0</v>
      </c>
      <c r="E2869" s="1">
        <f t="shared" si="498"/>
        <v>0</v>
      </c>
      <c r="F2869" s="1" t="str">
        <f t="shared" ca="1" si="499"/>
        <v/>
      </c>
      <c r="G2869" s="1">
        <f t="shared" ca="1" si="500"/>
        <v>0</v>
      </c>
      <c r="H2869" s="1">
        <f ca="1">IF(AND(G2868&gt;0,G2869&gt;G2868,NOT(ISERROR(MATCH(G2868,D:D,0)))),H2868+1,H2868)</f>
        <v>0</v>
      </c>
      <c r="I2869" s="1">
        <f t="shared" ca="1" si="501"/>
        <v>0</v>
      </c>
      <c r="J2869" s="7" t="str">
        <f t="shared" ca="1" si="502"/>
        <v/>
      </c>
      <c r="K2869" s="1" t="str">
        <f ca="1">IF(J2869="Linea_para_MAIL_creada_por_LuXML",IF(ISERROR(MATCH(INDIRECT(ADDRESS(ROW()-G2869,7)),D:D,0)),J2869,INDIRECT(ADDRESS(MATCH(INDIRECT(ADDRESS(ROW()-G2869,7)),D:D,0),1))),J2869)</f>
        <v/>
      </c>
      <c r="L2869" s="7">
        <f t="shared" ca="1" si="503"/>
        <v>0</v>
      </c>
      <c r="M2869" s="7" t="str">
        <f t="shared" ca="1" si="504"/>
        <v/>
      </c>
      <c r="N2869" s="7">
        <f t="shared" ca="1" si="505"/>
        <v>0</v>
      </c>
      <c r="O2869" s="9" t="str">
        <f ca="1">IF(N2869&gt;-1,INDIRECT(ADDRESS(ROW(),13)),IF(N2869&lt;N2868,CONCATENATE("&lt;page-count count=",CHAR(34),1+LARGE(N:N,1)-LARGE(N:N,2),CHAR(34),"/&gt;"),INDIRECT(ADDRESS(ROW()-1,13))))</f>
        <v/>
      </c>
      <c r="P2869" s="1">
        <f>IF(ROW()&lt;$S$4+2,IF('XML a procesar'!A2868="",P2868,IF(MID('XML a procesar'!A2868,1,1)="&lt;",P2868,P2868+1)),P2868)</f>
        <v>1</v>
      </c>
    </row>
    <row r="2870" spans="1:16" x14ac:dyDescent="0.25">
      <c r="A2870" s="1" t="str">
        <f>IF('XML a procesar'!A2869&gt;0,'XML a procesar'!A2869,"")</f>
        <v/>
      </c>
      <c r="B2870" s="7">
        <f t="shared" si="495"/>
        <v>0</v>
      </c>
      <c r="C2870" s="1">
        <f t="shared" si="496"/>
        <v>0</v>
      </c>
      <c r="D2870" s="1">
        <f t="shared" si="497"/>
        <v>0</v>
      </c>
      <c r="E2870" s="1">
        <f t="shared" si="498"/>
        <v>0</v>
      </c>
      <c r="F2870" s="1" t="str">
        <f t="shared" ca="1" si="499"/>
        <v/>
      </c>
      <c r="G2870" s="1">
        <f t="shared" ca="1" si="500"/>
        <v>0</v>
      </c>
      <c r="H2870" s="1">
        <f ca="1">IF(AND(G2869&gt;0,G2870&gt;G2869,NOT(ISERROR(MATCH(G2869,D:D,0)))),H2869+1,H2869)</f>
        <v>0</v>
      </c>
      <c r="I2870" s="1">
        <f t="shared" ca="1" si="501"/>
        <v>0</v>
      </c>
      <c r="J2870" s="7" t="str">
        <f t="shared" ca="1" si="502"/>
        <v/>
      </c>
      <c r="K2870" s="1" t="str">
        <f ca="1">IF(J2870="Linea_para_MAIL_creada_por_LuXML",IF(ISERROR(MATCH(INDIRECT(ADDRESS(ROW()-G2870,7)),D:D,0)),J2870,INDIRECT(ADDRESS(MATCH(INDIRECT(ADDRESS(ROW()-G2870,7)),D:D,0),1))),J2870)</f>
        <v/>
      </c>
      <c r="L2870" s="7">
        <f t="shared" ca="1" si="503"/>
        <v>0</v>
      </c>
      <c r="M2870" s="7" t="str">
        <f t="shared" ca="1" si="504"/>
        <v/>
      </c>
      <c r="N2870" s="7">
        <f t="shared" ca="1" si="505"/>
        <v>0</v>
      </c>
      <c r="O2870" s="9" t="str">
        <f ca="1">IF(N2870&gt;-1,INDIRECT(ADDRESS(ROW(),13)),IF(N2870&lt;N2869,CONCATENATE("&lt;page-count count=",CHAR(34),1+LARGE(N:N,1)-LARGE(N:N,2),CHAR(34),"/&gt;"),INDIRECT(ADDRESS(ROW()-1,13))))</f>
        <v/>
      </c>
      <c r="P2870" s="1">
        <f>IF(ROW()&lt;$S$4+2,IF('XML a procesar'!A2869="",P2869,IF(MID('XML a procesar'!A2869,1,1)="&lt;",P2869,P2869+1)),P2869)</f>
        <v>1</v>
      </c>
    </row>
    <row r="2871" spans="1:16" x14ac:dyDescent="0.25">
      <c r="A2871" s="1" t="str">
        <f>IF('XML a procesar'!A2870&gt;0,'XML a procesar'!A2870,"")</f>
        <v/>
      </c>
      <c r="B2871" s="7">
        <f t="shared" si="495"/>
        <v>0</v>
      </c>
      <c r="C2871" s="1">
        <f t="shared" si="496"/>
        <v>0</v>
      </c>
      <c r="D2871" s="1">
        <f t="shared" si="497"/>
        <v>0</v>
      </c>
      <c r="E2871" s="1">
        <f t="shared" si="498"/>
        <v>0</v>
      </c>
      <c r="F2871" s="1" t="str">
        <f t="shared" ca="1" si="499"/>
        <v/>
      </c>
      <c r="G2871" s="1">
        <f t="shared" ca="1" si="500"/>
        <v>0</v>
      </c>
      <c r="H2871" s="1">
        <f ca="1">IF(AND(G2870&gt;0,G2871&gt;G2870,NOT(ISERROR(MATCH(G2870,D:D,0)))),H2870+1,H2870)</f>
        <v>0</v>
      </c>
      <c r="I2871" s="1">
        <f t="shared" ca="1" si="501"/>
        <v>0</v>
      </c>
      <c r="J2871" s="7" t="str">
        <f t="shared" ca="1" si="502"/>
        <v/>
      </c>
      <c r="K2871" s="1" t="str">
        <f ca="1">IF(J2871="Linea_para_MAIL_creada_por_LuXML",IF(ISERROR(MATCH(INDIRECT(ADDRESS(ROW()-G2871,7)),D:D,0)),J2871,INDIRECT(ADDRESS(MATCH(INDIRECT(ADDRESS(ROW()-G2871,7)),D:D,0),1))),J2871)</f>
        <v/>
      </c>
      <c r="L2871" s="7">
        <f t="shared" ca="1" si="503"/>
        <v>0</v>
      </c>
      <c r="M2871" s="7" t="str">
        <f t="shared" ca="1" si="504"/>
        <v/>
      </c>
      <c r="N2871" s="7">
        <f t="shared" ca="1" si="505"/>
        <v>0</v>
      </c>
      <c r="O2871" s="9" t="str">
        <f ca="1">IF(N2871&gt;-1,INDIRECT(ADDRESS(ROW(),13)),IF(N2871&lt;N2870,CONCATENATE("&lt;page-count count=",CHAR(34),1+LARGE(N:N,1)-LARGE(N:N,2),CHAR(34),"/&gt;"),INDIRECT(ADDRESS(ROW()-1,13))))</f>
        <v/>
      </c>
      <c r="P2871" s="1">
        <f>IF(ROW()&lt;$S$4+2,IF('XML a procesar'!A2870="",P2870,IF(MID('XML a procesar'!A2870,1,1)="&lt;",P2870,P2870+1)),P2870)</f>
        <v>1</v>
      </c>
    </row>
    <row r="2872" spans="1:16" x14ac:dyDescent="0.25">
      <c r="A2872" s="1" t="str">
        <f>IF('XML a procesar'!A2871&gt;0,'XML a procesar'!A2871,"")</f>
        <v/>
      </c>
      <c r="B2872" s="7">
        <f t="shared" si="495"/>
        <v>0</v>
      </c>
      <c r="C2872" s="1">
        <f t="shared" si="496"/>
        <v>0</v>
      </c>
      <c r="D2872" s="1">
        <f t="shared" si="497"/>
        <v>0</v>
      </c>
      <c r="E2872" s="1">
        <f t="shared" si="498"/>
        <v>0</v>
      </c>
      <c r="F2872" s="1" t="str">
        <f t="shared" ca="1" si="499"/>
        <v/>
      </c>
      <c r="G2872" s="1">
        <f t="shared" ca="1" si="500"/>
        <v>0</v>
      </c>
      <c r="H2872" s="1">
        <f ca="1">IF(AND(G2871&gt;0,G2872&gt;G2871,NOT(ISERROR(MATCH(G2871,D:D,0)))),H2871+1,H2871)</f>
        <v>0</v>
      </c>
      <c r="I2872" s="1">
        <f t="shared" ca="1" si="501"/>
        <v>0</v>
      </c>
      <c r="J2872" s="7" t="str">
        <f t="shared" ca="1" si="502"/>
        <v/>
      </c>
      <c r="K2872" s="1" t="str">
        <f ca="1">IF(J2872="Linea_para_MAIL_creada_por_LuXML",IF(ISERROR(MATCH(INDIRECT(ADDRESS(ROW()-G2872,7)),D:D,0)),J2872,INDIRECT(ADDRESS(MATCH(INDIRECT(ADDRESS(ROW()-G2872,7)),D:D,0),1))),J2872)</f>
        <v/>
      </c>
      <c r="L2872" s="7">
        <f t="shared" ca="1" si="503"/>
        <v>0</v>
      </c>
      <c r="M2872" s="7" t="str">
        <f t="shared" ca="1" si="504"/>
        <v/>
      </c>
      <c r="N2872" s="7">
        <f t="shared" ca="1" si="505"/>
        <v>0</v>
      </c>
      <c r="O2872" s="9" t="str">
        <f ca="1">IF(N2872&gt;-1,INDIRECT(ADDRESS(ROW(),13)),IF(N2872&lt;N2871,CONCATENATE("&lt;page-count count=",CHAR(34),1+LARGE(N:N,1)-LARGE(N:N,2),CHAR(34),"/&gt;"),INDIRECT(ADDRESS(ROW()-1,13))))</f>
        <v/>
      </c>
      <c r="P2872" s="1">
        <f>IF(ROW()&lt;$S$4+2,IF('XML a procesar'!A2871="",P2871,IF(MID('XML a procesar'!A2871,1,1)="&lt;",P2871,P2871+1)),P2871)</f>
        <v>1</v>
      </c>
    </row>
    <row r="2873" spans="1:16" x14ac:dyDescent="0.25">
      <c r="A2873" s="1" t="str">
        <f>IF('XML a procesar'!A2872&gt;0,'XML a procesar'!A2872,"")</f>
        <v/>
      </c>
      <c r="B2873" s="7">
        <f t="shared" si="495"/>
        <v>0</v>
      </c>
      <c r="C2873" s="1">
        <f t="shared" si="496"/>
        <v>0</v>
      </c>
      <c r="D2873" s="1">
        <f t="shared" si="497"/>
        <v>0</v>
      </c>
      <c r="E2873" s="1">
        <f t="shared" si="498"/>
        <v>0</v>
      </c>
      <c r="F2873" s="1" t="str">
        <f t="shared" ca="1" si="499"/>
        <v/>
      </c>
      <c r="G2873" s="1">
        <f t="shared" ca="1" si="500"/>
        <v>0</v>
      </c>
      <c r="H2873" s="1">
        <f ca="1">IF(AND(G2872&gt;0,G2873&gt;G2872,NOT(ISERROR(MATCH(G2872,D:D,0)))),H2872+1,H2872)</f>
        <v>0</v>
      </c>
      <c r="I2873" s="1">
        <f t="shared" ca="1" si="501"/>
        <v>0</v>
      </c>
      <c r="J2873" s="7" t="str">
        <f t="shared" ca="1" si="502"/>
        <v/>
      </c>
      <c r="K2873" s="1" t="str">
        <f ca="1">IF(J2873="Linea_para_MAIL_creada_por_LuXML",IF(ISERROR(MATCH(INDIRECT(ADDRESS(ROW()-G2873,7)),D:D,0)),J2873,INDIRECT(ADDRESS(MATCH(INDIRECT(ADDRESS(ROW()-G2873,7)),D:D,0),1))),J2873)</f>
        <v/>
      </c>
      <c r="L2873" s="7">
        <f t="shared" ca="1" si="503"/>
        <v>0</v>
      </c>
      <c r="M2873" s="7" t="str">
        <f t="shared" ca="1" si="504"/>
        <v/>
      </c>
      <c r="N2873" s="7">
        <f t="shared" ca="1" si="505"/>
        <v>0</v>
      </c>
      <c r="O2873" s="9" t="str">
        <f ca="1">IF(N2873&gt;-1,INDIRECT(ADDRESS(ROW(),13)),IF(N2873&lt;N2872,CONCATENATE("&lt;page-count count=",CHAR(34),1+LARGE(N:N,1)-LARGE(N:N,2),CHAR(34),"/&gt;"),INDIRECT(ADDRESS(ROW()-1,13))))</f>
        <v/>
      </c>
      <c r="P2873" s="1">
        <f>IF(ROW()&lt;$S$4+2,IF('XML a procesar'!A2872="",P2872,IF(MID('XML a procesar'!A2872,1,1)="&lt;",P2872,P2872+1)),P2872)</f>
        <v>1</v>
      </c>
    </row>
    <row r="2874" spans="1:16" x14ac:dyDescent="0.25">
      <c r="A2874" s="1" t="str">
        <f>IF('XML a procesar'!A2873&gt;0,'XML a procesar'!A2873,"")</f>
        <v/>
      </c>
      <c r="B2874" s="7">
        <f t="shared" si="495"/>
        <v>0</v>
      </c>
      <c r="C2874" s="1">
        <f t="shared" si="496"/>
        <v>0</v>
      </c>
      <c r="D2874" s="1">
        <f t="shared" si="497"/>
        <v>0</v>
      </c>
      <c r="E2874" s="1">
        <f t="shared" si="498"/>
        <v>0</v>
      </c>
      <c r="F2874" s="1" t="str">
        <f t="shared" ca="1" si="499"/>
        <v/>
      </c>
      <c r="G2874" s="1">
        <f t="shared" ca="1" si="500"/>
        <v>0</v>
      </c>
      <c r="H2874" s="1">
        <f ca="1">IF(AND(G2873&gt;0,G2874&gt;G2873,NOT(ISERROR(MATCH(G2873,D:D,0)))),H2873+1,H2873)</f>
        <v>0</v>
      </c>
      <c r="I2874" s="1">
        <f t="shared" ca="1" si="501"/>
        <v>0</v>
      </c>
      <c r="J2874" s="7" t="str">
        <f t="shared" ca="1" si="502"/>
        <v/>
      </c>
      <c r="K2874" s="1" t="str">
        <f ca="1">IF(J2874="Linea_para_MAIL_creada_por_LuXML",IF(ISERROR(MATCH(INDIRECT(ADDRESS(ROW()-G2874,7)),D:D,0)),J2874,INDIRECT(ADDRESS(MATCH(INDIRECT(ADDRESS(ROW()-G2874,7)),D:D,0),1))),J2874)</f>
        <v/>
      </c>
      <c r="L2874" s="7">
        <f t="shared" ca="1" si="503"/>
        <v>0</v>
      </c>
      <c r="M2874" s="7" t="str">
        <f t="shared" ca="1" si="504"/>
        <v/>
      </c>
      <c r="N2874" s="7">
        <f t="shared" ca="1" si="505"/>
        <v>0</v>
      </c>
      <c r="O2874" s="9" t="str">
        <f ca="1">IF(N2874&gt;-1,INDIRECT(ADDRESS(ROW(),13)),IF(N2874&lt;N2873,CONCATENATE("&lt;page-count count=",CHAR(34),1+LARGE(N:N,1)-LARGE(N:N,2),CHAR(34),"/&gt;"),INDIRECT(ADDRESS(ROW()-1,13))))</f>
        <v/>
      </c>
      <c r="P2874" s="1">
        <f>IF(ROW()&lt;$S$4+2,IF('XML a procesar'!A2873="",P2873,IF(MID('XML a procesar'!A2873,1,1)="&lt;",P2873,P2873+1)),P2873)</f>
        <v>1</v>
      </c>
    </row>
    <row r="2875" spans="1:16" x14ac:dyDescent="0.25">
      <c r="A2875" s="1" t="str">
        <f>IF('XML a procesar'!A2874&gt;0,'XML a procesar'!A2874,"")</f>
        <v/>
      </c>
      <c r="B2875" s="7">
        <f t="shared" si="495"/>
        <v>0</v>
      </c>
      <c r="C2875" s="1">
        <f t="shared" si="496"/>
        <v>0</v>
      </c>
      <c r="D2875" s="1">
        <f t="shared" si="497"/>
        <v>0</v>
      </c>
      <c r="E2875" s="1">
        <f t="shared" si="498"/>
        <v>0</v>
      </c>
      <c r="F2875" s="1" t="str">
        <f t="shared" ca="1" si="499"/>
        <v/>
      </c>
      <c r="G2875" s="1">
        <f t="shared" ca="1" si="500"/>
        <v>0</v>
      </c>
      <c r="H2875" s="1">
        <f ca="1">IF(AND(G2874&gt;0,G2875&gt;G2874,NOT(ISERROR(MATCH(G2874,D:D,0)))),H2874+1,H2874)</f>
        <v>0</v>
      </c>
      <c r="I2875" s="1">
        <f t="shared" ca="1" si="501"/>
        <v>0</v>
      </c>
      <c r="J2875" s="7" t="str">
        <f t="shared" ca="1" si="502"/>
        <v/>
      </c>
      <c r="K2875" s="1" t="str">
        <f ca="1">IF(J2875="Linea_para_MAIL_creada_por_LuXML",IF(ISERROR(MATCH(INDIRECT(ADDRESS(ROW()-G2875,7)),D:D,0)),J2875,INDIRECT(ADDRESS(MATCH(INDIRECT(ADDRESS(ROW()-G2875,7)),D:D,0),1))),J2875)</f>
        <v/>
      </c>
      <c r="L2875" s="7">
        <f t="shared" ca="1" si="503"/>
        <v>0</v>
      </c>
      <c r="M2875" s="7" t="str">
        <f t="shared" ca="1" si="504"/>
        <v/>
      </c>
      <c r="N2875" s="7">
        <f t="shared" ca="1" si="505"/>
        <v>0</v>
      </c>
      <c r="O2875" s="9" t="str">
        <f ca="1">IF(N2875&gt;-1,INDIRECT(ADDRESS(ROW(),13)),IF(N2875&lt;N2874,CONCATENATE("&lt;page-count count=",CHAR(34),1+LARGE(N:N,1)-LARGE(N:N,2),CHAR(34),"/&gt;"),INDIRECT(ADDRESS(ROW()-1,13))))</f>
        <v/>
      </c>
      <c r="P2875" s="1">
        <f>IF(ROW()&lt;$S$4+2,IF('XML a procesar'!A2874="",P2874,IF(MID('XML a procesar'!A2874,1,1)="&lt;",P2874,P2874+1)),P2874)</f>
        <v>1</v>
      </c>
    </row>
    <row r="2876" spans="1:16" x14ac:dyDescent="0.25">
      <c r="A2876" s="1" t="str">
        <f>IF('XML a procesar'!A2875&gt;0,'XML a procesar'!A2875,"")</f>
        <v/>
      </c>
      <c r="B2876" s="7">
        <f t="shared" si="495"/>
        <v>0</v>
      </c>
      <c r="C2876" s="1">
        <f t="shared" si="496"/>
        <v>0</v>
      </c>
      <c r="D2876" s="1">
        <f t="shared" si="497"/>
        <v>0</v>
      </c>
      <c r="E2876" s="1">
        <f t="shared" si="498"/>
        <v>0</v>
      </c>
      <c r="F2876" s="1" t="str">
        <f t="shared" ca="1" si="499"/>
        <v/>
      </c>
      <c r="G2876" s="1">
        <f t="shared" ca="1" si="500"/>
        <v>0</v>
      </c>
      <c r="H2876" s="1">
        <f ca="1">IF(AND(G2875&gt;0,G2876&gt;G2875,NOT(ISERROR(MATCH(G2875,D:D,0)))),H2875+1,H2875)</f>
        <v>0</v>
      </c>
      <c r="I2876" s="1">
        <f t="shared" ca="1" si="501"/>
        <v>0</v>
      </c>
      <c r="J2876" s="7" t="str">
        <f t="shared" ca="1" si="502"/>
        <v/>
      </c>
      <c r="K2876" s="1" t="str">
        <f ca="1">IF(J2876="Linea_para_MAIL_creada_por_LuXML",IF(ISERROR(MATCH(INDIRECT(ADDRESS(ROW()-G2876,7)),D:D,0)),J2876,INDIRECT(ADDRESS(MATCH(INDIRECT(ADDRESS(ROW()-G2876,7)),D:D,0),1))),J2876)</f>
        <v/>
      </c>
      <c r="L2876" s="7">
        <f t="shared" ca="1" si="503"/>
        <v>0</v>
      </c>
      <c r="M2876" s="7" t="str">
        <f t="shared" ca="1" si="504"/>
        <v/>
      </c>
      <c r="N2876" s="7">
        <f t="shared" ca="1" si="505"/>
        <v>0</v>
      </c>
      <c r="O2876" s="9" t="str">
        <f ca="1">IF(N2876&gt;-1,INDIRECT(ADDRESS(ROW(),13)),IF(N2876&lt;N2875,CONCATENATE("&lt;page-count count=",CHAR(34),1+LARGE(N:N,1)-LARGE(N:N,2),CHAR(34),"/&gt;"),INDIRECT(ADDRESS(ROW()-1,13))))</f>
        <v/>
      </c>
      <c r="P2876" s="1">
        <f>IF(ROW()&lt;$S$4+2,IF('XML a procesar'!A2875="",P2875,IF(MID('XML a procesar'!A2875,1,1)="&lt;",P2875,P2875+1)),P2875)</f>
        <v>1</v>
      </c>
    </row>
    <row r="2877" spans="1:16" x14ac:dyDescent="0.25">
      <c r="A2877" s="1" t="str">
        <f>IF('XML a procesar'!A2876&gt;0,'XML a procesar'!A2876,"")</f>
        <v/>
      </c>
      <c r="B2877" s="7">
        <f t="shared" si="495"/>
        <v>0</v>
      </c>
      <c r="C2877" s="1">
        <f t="shared" si="496"/>
        <v>0</v>
      </c>
      <c r="D2877" s="1">
        <f t="shared" si="497"/>
        <v>0</v>
      </c>
      <c r="E2877" s="1">
        <f t="shared" si="498"/>
        <v>0</v>
      </c>
      <c r="F2877" s="1" t="str">
        <f t="shared" ca="1" si="499"/>
        <v/>
      </c>
      <c r="G2877" s="1">
        <f t="shared" ca="1" si="500"/>
        <v>0</v>
      </c>
      <c r="H2877" s="1">
        <f ca="1">IF(AND(G2876&gt;0,G2877&gt;G2876,NOT(ISERROR(MATCH(G2876,D:D,0)))),H2876+1,H2876)</f>
        <v>0</v>
      </c>
      <c r="I2877" s="1">
        <f t="shared" ca="1" si="501"/>
        <v>0</v>
      </c>
      <c r="J2877" s="7" t="str">
        <f t="shared" ca="1" si="502"/>
        <v/>
      </c>
      <c r="K2877" s="1" t="str">
        <f ca="1">IF(J2877="Linea_para_MAIL_creada_por_LuXML",IF(ISERROR(MATCH(INDIRECT(ADDRESS(ROW()-G2877,7)),D:D,0)),J2877,INDIRECT(ADDRESS(MATCH(INDIRECT(ADDRESS(ROW()-G2877,7)),D:D,0),1))),J2877)</f>
        <v/>
      </c>
      <c r="L2877" s="7">
        <f t="shared" ca="1" si="503"/>
        <v>0</v>
      </c>
      <c r="M2877" s="7" t="str">
        <f t="shared" ca="1" si="504"/>
        <v/>
      </c>
      <c r="N2877" s="7">
        <f t="shared" ca="1" si="505"/>
        <v>0</v>
      </c>
      <c r="O2877" s="9" t="str">
        <f ca="1">IF(N2877&gt;-1,INDIRECT(ADDRESS(ROW(),13)),IF(N2877&lt;N2876,CONCATENATE("&lt;page-count count=",CHAR(34),1+LARGE(N:N,1)-LARGE(N:N,2),CHAR(34),"/&gt;"),INDIRECT(ADDRESS(ROW()-1,13))))</f>
        <v/>
      </c>
      <c r="P2877" s="1">
        <f>IF(ROW()&lt;$S$4+2,IF('XML a procesar'!A2876="",P2876,IF(MID('XML a procesar'!A2876,1,1)="&lt;",P2876,P2876+1)),P2876)</f>
        <v>1</v>
      </c>
    </row>
    <row r="2878" spans="1:16" x14ac:dyDescent="0.25">
      <c r="A2878" s="1" t="str">
        <f>IF('XML a procesar'!A2877&gt;0,'XML a procesar'!A2877,"")</f>
        <v/>
      </c>
      <c r="B2878" s="7">
        <f t="shared" si="495"/>
        <v>0</v>
      </c>
      <c r="C2878" s="1">
        <f t="shared" si="496"/>
        <v>0</v>
      </c>
      <c r="D2878" s="1">
        <f t="shared" si="497"/>
        <v>0</v>
      </c>
      <c r="E2878" s="1">
        <f t="shared" si="498"/>
        <v>0</v>
      </c>
      <c r="F2878" s="1" t="str">
        <f t="shared" ca="1" si="499"/>
        <v/>
      </c>
      <c r="G2878" s="1">
        <f t="shared" ca="1" si="500"/>
        <v>0</v>
      </c>
      <c r="H2878" s="1">
        <f ca="1">IF(AND(G2877&gt;0,G2878&gt;G2877,NOT(ISERROR(MATCH(G2877,D:D,0)))),H2877+1,H2877)</f>
        <v>0</v>
      </c>
      <c r="I2878" s="1">
        <f t="shared" ca="1" si="501"/>
        <v>0</v>
      </c>
      <c r="J2878" s="7" t="str">
        <f t="shared" ca="1" si="502"/>
        <v/>
      </c>
      <c r="K2878" s="1" t="str">
        <f ca="1">IF(J2878="Linea_para_MAIL_creada_por_LuXML",IF(ISERROR(MATCH(INDIRECT(ADDRESS(ROW()-G2878,7)),D:D,0)),J2878,INDIRECT(ADDRESS(MATCH(INDIRECT(ADDRESS(ROW()-G2878,7)),D:D,0),1))),J2878)</f>
        <v/>
      </c>
      <c r="L2878" s="7">
        <f t="shared" ca="1" si="503"/>
        <v>0</v>
      </c>
      <c r="M2878" s="7" t="str">
        <f t="shared" ca="1" si="504"/>
        <v/>
      </c>
      <c r="N2878" s="7">
        <f t="shared" ca="1" si="505"/>
        <v>0</v>
      </c>
      <c r="O2878" s="9" t="str">
        <f ca="1">IF(N2878&gt;-1,INDIRECT(ADDRESS(ROW(),13)),IF(N2878&lt;N2877,CONCATENATE("&lt;page-count count=",CHAR(34),1+LARGE(N:N,1)-LARGE(N:N,2),CHAR(34),"/&gt;"),INDIRECT(ADDRESS(ROW()-1,13))))</f>
        <v/>
      </c>
      <c r="P2878" s="1">
        <f>IF(ROW()&lt;$S$4+2,IF('XML a procesar'!A2877="",P2877,IF(MID('XML a procesar'!A2877,1,1)="&lt;",P2877,P2877+1)),P2877)</f>
        <v>1</v>
      </c>
    </row>
    <row r="2879" spans="1:16" x14ac:dyDescent="0.25">
      <c r="A2879" s="1" t="str">
        <f>IF('XML a procesar'!A2878&gt;0,'XML a procesar'!A2878,"")</f>
        <v/>
      </c>
      <c r="B2879" s="7">
        <f t="shared" si="495"/>
        <v>0</v>
      </c>
      <c r="C2879" s="1">
        <f t="shared" si="496"/>
        <v>0</v>
      </c>
      <c r="D2879" s="1">
        <f t="shared" si="497"/>
        <v>0</v>
      </c>
      <c r="E2879" s="1">
        <f t="shared" si="498"/>
        <v>0</v>
      </c>
      <c r="F2879" s="1" t="str">
        <f t="shared" ca="1" si="499"/>
        <v/>
      </c>
      <c r="G2879" s="1">
        <f t="shared" ca="1" si="500"/>
        <v>0</v>
      </c>
      <c r="H2879" s="1">
        <f ca="1">IF(AND(G2878&gt;0,G2879&gt;G2878,NOT(ISERROR(MATCH(G2878,D:D,0)))),H2878+1,H2878)</f>
        <v>0</v>
      </c>
      <c r="I2879" s="1">
        <f t="shared" ca="1" si="501"/>
        <v>0</v>
      </c>
      <c r="J2879" s="7" t="str">
        <f t="shared" ca="1" si="502"/>
        <v/>
      </c>
      <c r="K2879" s="1" t="str">
        <f ca="1">IF(J2879="Linea_para_MAIL_creada_por_LuXML",IF(ISERROR(MATCH(INDIRECT(ADDRESS(ROW()-G2879,7)),D:D,0)),J2879,INDIRECT(ADDRESS(MATCH(INDIRECT(ADDRESS(ROW()-G2879,7)),D:D,0),1))),J2879)</f>
        <v/>
      </c>
      <c r="L2879" s="7">
        <f t="shared" ca="1" si="503"/>
        <v>0</v>
      </c>
      <c r="M2879" s="7" t="str">
        <f t="shared" ca="1" si="504"/>
        <v/>
      </c>
      <c r="N2879" s="7">
        <f t="shared" ca="1" si="505"/>
        <v>0</v>
      </c>
      <c r="O2879" s="9" t="str">
        <f ca="1">IF(N2879&gt;-1,INDIRECT(ADDRESS(ROW(),13)),IF(N2879&lt;N2878,CONCATENATE("&lt;page-count count=",CHAR(34),1+LARGE(N:N,1)-LARGE(N:N,2),CHAR(34),"/&gt;"),INDIRECT(ADDRESS(ROW()-1,13))))</f>
        <v/>
      </c>
      <c r="P2879" s="1">
        <f>IF(ROW()&lt;$S$4+2,IF('XML a procesar'!A2878="",P2878,IF(MID('XML a procesar'!A2878,1,1)="&lt;",P2878,P2878+1)),P2878)</f>
        <v>1</v>
      </c>
    </row>
    <row r="2880" spans="1:16" x14ac:dyDescent="0.25">
      <c r="A2880" s="1" t="str">
        <f>IF('XML a procesar'!A2879&gt;0,'XML a procesar'!A2879,"")</f>
        <v/>
      </c>
      <c r="B2880" s="7">
        <f t="shared" si="495"/>
        <v>0</v>
      </c>
      <c r="C2880" s="1">
        <f t="shared" si="496"/>
        <v>0</v>
      </c>
      <c r="D2880" s="1">
        <f t="shared" si="497"/>
        <v>0</v>
      </c>
      <c r="E2880" s="1">
        <f t="shared" si="498"/>
        <v>0</v>
      </c>
      <c r="F2880" s="1" t="str">
        <f t="shared" ca="1" si="499"/>
        <v/>
      </c>
      <c r="G2880" s="1">
        <f t="shared" ca="1" si="500"/>
        <v>0</v>
      </c>
      <c r="H2880" s="1">
        <f ca="1">IF(AND(G2879&gt;0,G2880&gt;G2879,NOT(ISERROR(MATCH(G2879,D:D,0)))),H2879+1,H2879)</f>
        <v>0</v>
      </c>
      <c r="I2880" s="1">
        <f t="shared" ca="1" si="501"/>
        <v>0</v>
      </c>
      <c r="J2880" s="7" t="str">
        <f t="shared" ca="1" si="502"/>
        <v/>
      </c>
      <c r="K2880" s="1" t="str">
        <f ca="1">IF(J2880="Linea_para_MAIL_creada_por_LuXML",IF(ISERROR(MATCH(INDIRECT(ADDRESS(ROW()-G2880,7)),D:D,0)),J2880,INDIRECT(ADDRESS(MATCH(INDIRECT(ADDRESS(ROW()-G2880,7)),D:D,0),1))),J2880)</f>
        <v/>
      </c>
      <c r="L2880" s="7">
        <f t="shared" ca="1" si="503"/>
        <v>0</v>
      </c>
      <c r="M2880" s="7" t="str">
        <f t="shared" ca="1" si="504"/>
        <v/>
      </c>
      <c r="N2880" s="7">
        <f t="shared" ca="1" si="505"/>
        <v>0</v>
      </c>
      <c r="O2880" s="9" t="str">
        <f ca="1">IF(N2880&gt;-1,INDIRECT(ADDRESS(ROW(),13)),IF(N2880&lt;N2879,CONCATENATE("&lt;page-count count=",CHAR(34),1+LARGE(N:N,1)-LARGE(N:N,2),CHAR(34),"/&gt;"),INDIRECT(ADDRESS(ROW()-1,13))))</f>
        <v/>
      </c>
      <c r="P2880" s="1">
        <f>IF(ROW()&lt;$S$4+2,IF('XML a procesar'!A2879="",P2879,IF(MID('XML a procesar'!A2879,1,1)="&lt;",P2879,P2879+1)),P2879)</f>
        <v>1</v>
      </c>
    </row>
    <row r="2881" spans="1:16" x14ac:dyDescent="0.25">
      <c r="A2881" s="1" t="str">
        <f>IF('XML a procesar'!A2880&gt;0,'XML a procesar'!A2880,"")</f>
        <v/>
      </c>
      <c r="B2881" s="7">
        <f t="shared" ref="B2881:B2944" si="506">IF(ISERROR(FIND("/doi.org/",A2881,1)),0,1)</f>
        <v>0</v>
      </c>
      <c r="C2881" s="1">
        <f t="shared" ref="C2881:C2944" si="507">IF(LEFT(A2880,16)="&lt;contrib contrib",C2880+1,IF(LEFT(A2880,16)="&lt;/contrib-group&gt;",0,IF(LEFT(A2880,10)="&lt;/contrib&gt;",C2880,C2880)))</f>
        <v>0</v>
      </c>
      <c r="D2881" s="1">
        <f t="shared" ref="D2881:D2944" si="508">IF(AND(C2881&gt;0,LEFT(A2881,7)="&lt;email&gt;",ISNUMBER(SEARCH("@",A2881,1))),C2881,IF(LEFT(A2881,10)="&lt;alt-text&gt;",-1,0))</f>
        <v>0</v>
      </c>
      <c r="E2881" s="1">
        <f t="shared" ref="E2881:E2944" si="509">IF(D2881=0,E2880,E2880+1)</f>
        <v>0</v>
      </c>
      <c r="F2881" s="1" t="str">
        <f t="shared" ref="F2881:F2944" ca="1" si="510">INDIRECT(ADDRESS(ROW()+INDIRECT(ADDRESS(ROW()+E2881,5)),1))</f>
        <v/>
      </c>
      <c r="G2881" s="1">
        <f t="shared" ref="G2881:G2944" ca="1" si="511">IF(LEFT(F2881,7)="&lt;aff id",_xlfn.NUMBERVALUE(MID(F2881,13,LEN(F2881)-14)),IF(F2881="&lt;/aff&gt;",G2880+1,G2880))</f>
        <v>0</v>
      </c>
      <c r="H2881" s="1">
        <f ca="1">IF(AND(G2880&gt;0,G2881&gt;G2880,NOT(ISERROR(MATCH(G2880,D:D,0)))),H2880+1,H2880)</f>
        <v>0</v>
      </c>
      <c r="I2881" s="1">
        <f t="shared" ref="I2881:I2944" ca="1" si="512">INDIRECT(ADDRESS(ROW()-INDIRECT(ADDRESS(ROW()-H2881,8)),8))</f>
        <v>0</v>
      </c>
      <c r="J2881" s="7" t="str">
        <f t="shared" ref="J2881:J2944" ca="1" si="513">IF(J2880="Linea_para_MAIL_creada_por_LuXML","&lt;/aff&gt;",IF(I2881&gt;INDIRECT(ADDRESS(ROW()-I2881-1,8)),"Linea_para_MAIL_creada_por_LuXML",INDIRECT(ADDRESS(ROW()-I2881,6))))</f>
        <v/>
      </c>
      <c r="K2881" s="1" t="str">
        <f ca="1">IF(J2881="Linea_para_MAIL_creada_por_LuXML",IF(ISERROR(MATCH(INDIRECT(ADDRESS(ROW()-G2881,7)),D:D,0)),J2881,INDIRECT(ADDRESS(MATCH(INDIRECT(ADDRESS(ROW()-G2881,7)),D:D,0),1))),J2881)</f>
        <v/>
      </c>
      <c r="L2881" s="7">
        <f t="shared" ref="L2881:L2944" ca="1" si="514">IF(OR(MID(K2879,3,5)="page&gt;",MID(K2880,3,5)="page&gt;"),L2880,IF(OR(K2880="&lt;history&gt;",K2881="&lt;history&gt;"),L2880+1,L2880))</f>
        <v>0</v>
      </c>
      <c r="M2881" s="7" t="str">
        <f t="shared" ref="M2881:M2944" ca="1" si="515">IF(L2881&gt;L2880,IF(L2881=1,CONCATENATE("&lt;fpage&gt;",$S$10,"&lt;/fpage&gt;"),CONCATENATE("&lt;lpage&gt;",$S$10+1,"&lt;/lpage&gt;")),IF(ISERROR(INDIRECT(ADDRESS(ROW()-L2881,11),1)),"",INDIRECT(ADDRESS(ROW()-L2881,11),1)))</f>
        <v/>
      </c>
      <c r="N2881" s="7">
        <f t="shared" ref="N2881:N2944" ca="1" si="516">IF(N2880=-1,-1,IF(M2881="&lt;/counts&gt;",-1,IF(OR(LEFT(M2881,7)="&lt;fpage&gt;",LEFT(M2881,7)="&lt;lpage&gt;"),VALUE(MID(M2881,8,LEN(M2881)-15)),0)))</f>
        <v>0</v>
      </c>
      <c r="O2881" s="9" t="str">
        <f ca="1">IF(N2881&gt;-1,INDIRECT(ADDRESS(ROW(),13)),IF(N2881&lt;N2880,CONCATENATE("&lt;page-count count=",CHAR(34),1+LARGE(N:N,1)-LARGE(N:N,2),CHAR(34),"/&gt;"),INDIRECT(ADDRESS(ROW()-1,13))))</f>
        <v/>
      </c>
      <c r="P2881" s="1">
        <f>IF(ROW()&lt;$S$4+2,IF('XML a procesar'!A2880="",P2880,IF(MID('XML a procesar'!A2880,1,1)="&lt;",P2880,P2880+1)),P2880)</f>
        <v>1</v>
      </c>
    </row>
    <row r="2882" spans="1:16" x14ac:dyDescent="0.25">
      <c r="A2882" s="1" t="str">
        <f>IF('XML a procesar'!A2881&gt;0,'XML a procesar'!A2881,"")</f>
        <v/>
      </c>
      <c r="B2882" s="7">
        <f t="shared" si="506"/>
        <v>0</v>
      </c>
      <c r="C2882" s="1">
        <f t="shared" si="507"/>
        <v>0</v>
      </c>
      <c r="D2882" s="1">
        <f t="shared" si="508"/>
        <v>0</v>
      </c>
      <c r="E2882" s="1">
        <f t="shared" si="509"/>
        <v>0</v>
      </c>
      <c r="F2882" s="1" t="str">
        <f t="shared" ca="1" si="510"/>
        <v/>
      </c>
      <c r="G2882" s="1">
        <f t="shared" ca="1" si="511"/>
        <v>0</v>
      </c>
      <c r="H2882" s="1">
        <f ca="1">IF(AND(G2881&gt;0,G2882&gt;G2881,NOT(ISERROR(MATCH(G2881,D:D,0)))),H2881+1,H2881)</f>
        <v>0</v>
      </c>
      <c r="I2882" s="1">
        <f t="shared" ca="1" si="512"/>
        <v>0</v>
      </c>
      <c r="J2882" s="7" t="str">
        <f t="shared" ca="1" si="513"/>
        <v/>
      </c>
      <c r="K2882" s="1" t="str">
        <f ca="1">IF(J2882="Linea_para_MAIL_creada_por_LuXML",IF(ISERROR(MATCH(INDIRECT(ADDRESS(ROW()-G2882,7)),D:D,0)),J2882,INDIRECT(ADDRESS(MATCH(INDIRECT(ADDRESS(ROW()-G2882,7)),D:D,0),1))),J2882)</f>
        <v/>
      </c>
      <c r="L2882" s="7">
        <f t="shared" ca="1" si="514"/>
        <v>0</v>
      </c>
      <c r="M2882" s="7" t="str">
        <f t="shared" ca="1" si="515"/>
        <v/>
      </c>
      <c r="N2882" s="7">
        <f t="shared" ca="1" si="516"/>
        <v>0</v>
      </c>
      <c r="O2882" s="9" t="str">
        <f ca="1">IF(N2882&gt;-1,INDIRECT(ADDRESS(ROW(),13)),IF(N2882&lt;N2881,CONCATENATE("&lt;page-count count=",CHAR(34),1+LARGE(N:N,1)-LARGE(N:N,2),CHAR(34),"/&gt;"),INDIRECT(ADDRESS(ROW()-1,13))))</f>
        <v/>
      </c>
      <c r="P2882" s="1">
        <f>IF(ROW()&lt;$S$4+2,IF('XML a procesar'!A2881="",P2881,IF(MID('XML a procesar'!A2881,1,1)="&lt;",P2881,P2881+1)),P2881)</f>
        <v>1</v>
      </c>
    </row>
    <row r="2883" spans="1:16" x14ac:dyDescent="0.25">
      <c r="A2883" s="1" t="str">
        <f>IF('XML a procesar'!A2882&gt;0,'XML a procesar'!A2882,"")</f>
        <v/>
      </c>
      <c r="B2883" s="7">
        <f t="shared" si="506"/>
        <v>0</v>
      </c>
      <c r="C2883" s="1">
        <f t="shared" si="507"/>
        <v>0</v>
      </c>
      <c r="D2883" s="1">
        <f t="shared" si="508"/>
        <v>0</v>
      </c>
      <c r="E2883" s="1">
        <f t="shared" si="509"/>
        <v>0</v>
      </c>
      <c r="F2883" s="1" t="str">
        <f t="shared" ca="1" si="510"/>
        <v/>
      </c>
      <c r="G2883" s="1">
        <f t="shared" ca="1" si="511"/>
        <v>0</v>
      </c>
      <c r="H2883" s="1">
        <f ca="1">IF(AND(G2882&gt;0,G2883&gt;G2882,NOT(ISERROR(MATCH(G2882,D:D,0)))),H2882+1,H2882)</f>
        <v>0</v>
      </c>
      <c r="I2883" s="1">
        <f t="shared" ca="1" si="512"/>
        <v>0</v>
      </c>
      <c r="J2883" s="7" t="str">
        <f t="shared" ca="1" si="513"/>
        <v/>
      </c>
      <c r="K2883" s="1" t="str">
        <f ca="1">IF(J2883="Linea_para_MAIL_creada_por_LuXML",IF(ISERROR(MATCH(INDIRECT(ADDRESS(ROW()-G2883,7)),D:D,0)),J2883,INDIRECT(ADDRESS(MATCH(INDIRECT(ADDRESS(ROW()-G2883,7)),D:D,0),1))),J2883)</f>
        <v/>
      </c>
      <c r="L2883" s="7">
        <f t="shared" ca="1" si="514"/>
        <v>0</v>
      </c>
      <c r="M2883" s="7" t="str">
        <f t="shared" ca="1" si="515"/>
        <v/>
      </c>
      <c r="N2883" s="7">
        <f t="shared" ca="1" si="516"/>
        <v>0</v>
      </c>
      <c r="O2883" s="9" t="str">
        <f ca="1">IF(N2883&gt;-1,INDIRECT(ADDRESS(ROW(),13)),IF(N2883&lt;N2882,CONCATENATE("&lt;page-count count=",CHAR(34),1+LARGE(N:N,1)-LARGE(N:N,2),CHAR(34),"/&gt;"),INDIRECT(ADDRESS(ROW()-1,13))))</f>
        <v/>
      </c>
      <c r="P2883" s="1">
        <f>IF(ROW()&lt;$S$4+2,IF('XML a procesar'!A2882="",P2882,IF(MID('XML a procesar'!A2882,1,1)="&lt;",P2882,P2882+1)),P2882)</f>
        <v>1</v>
      </c>
    </row>
    <row r="2884" spans="1:16" x14ac:dyDescent="0.25">
      <c r="A2884" s="1" t="str">
        <f>IF('XML a procesar'!A2883&gt;0,'XML a procesar'!A2883,"")</f>
        <v/>
      </c>
      <c r="B2884" s="7">
        <f t="shared" si="506"/>
        <v>0</v>
      </c>
      <c r="C2884" s="1">
        <f t="shared" si="507"/>
        <v>0</v>
      </c>
      <c r="D2884" s="1">
        <f t="shared" si="508"/>
        <v>0</v>
      </c>
      <c r="E2884" s="1">
        <f t="shared" si="509"/>
        <v>0</v>
      </c>
      <c r="F2884" s="1" t="str">
        <f t="shared" ca="1" si="510"/>
        <v/>
      </c>
      <c r="G2884" s="1">
        <f t="shared" ca="1" si="511"/>
        <v>0</v>
      </c>
      <c r="H2884" s="1">
        <f ca="1">IF(AND(G2883&gt;0,G2884&gt;G2883,NOT(ISERROR(MATCH(G2883,D:D,0)))),H2883+1,H2883)</f>
        <v>0</v>
      </c>
      <c r="I2884" s="1">
        <f t="shared" ca="1" si="512"/>
        <v>0</v>
      </c>
      <c r="J2884" s="7" t="str">
        <f t="shared" ca="1" si="513"/>
        <v/>
      </c>
      <c r="K2884" s="1" t="str">
        <f ca="1">IF(J2884="Linea_para_MAIL_creada_por_LuXML",IF(ISERROR(MATCH(INDIRECT(ADDRESS(ROW()-G2884,7)),D:D,0)),J2884,INDIRECT(ADDRESS(MATCH(INDIRECT(ADDRESS(ROW()-G2884,7)),D:D,0),1))),J2884)</f>
        <v/>
      </c>
      <c r="L2884" s="7">
        <f t="shared" ca="1" si="514"/>
        <v>0</v>
      </c>
      <c r="M2884" s="7" t="str">
        <f t="shared" ca="1" si="515"/>
        <v/>
      </c>
      <c r="N2884" s="7">
        <f t="shared" ca="1" si="516"/>
        <v>0</v>
      </c>
      <c r="O2884" s="9" t="str">
        <f ca="1">IF(N2884&gt;-1,INDIRECT(ADDRESS(ROW(),13)),IF(N2884&lt;N2883,CONCATENATE("&lt;page-count count=",CHAR(34),1+LARGE(N:N,1)-LARGE(N:N,2),CHAR(34),"/&gt;"),INDIRECT(ADDRESS(ROW()-1,13))))</f>
        <v/>
      </c>
      <c r="P2884" s="1">
        <f>IF(ROW()&lt;$S$4+2,IF('XML a procesar'!A2883="",P2883,IF(MID('XML a procesar'!A2883,1,1)="&lt;",P2883,P2883+1)),P2883)</f>
        <v>1</v>
      </c>
    </row>
    <row r="2885" spans="1:16" x14ac:dyDescent="0.25">
      <c r="A2885" s="1" t="str">
        <f>IF('XML a procesar'!A2884&gt;0,'XML a procesar'!A2884,"")</f>
        <v/>
      </c>
      <c r="B2885" s="7">
        <f t="shared" si="506"/>
        <v>0</v>
      </c>
      <c r="C2885" s="1">
        <f t="shared" si="507"/>
        <v>0</v>
      </c>
      <c r="D2885" s="1">
        <f t="shared" si="508"/>
        <v>0</v>
      </c>
      <c r="E2885" s="1">
        <f t="shared" si="509"/>
        <v>0</v>
      </c>
      <c r="F2885" s="1" t="str">
        <f t="shared" ca="1" si="510"/>
        <v/>
      </c>
      <c r="G2885" s="1">
        <f t="shared" ca="1" si="511"/>
        <v>0</v>
      </c>
      <c r="H2885" s="1">
        <f ca="1">IF(AND(G2884&gt;0,G2885&gt;G2884,NOT(ISERROR(MATCH(G2884,D:D,0)))),H2884+1,H2884)</f>
        <v>0</v>
      </c>
      <c r="I2885" s="1">
        <f t="shared" ca="1" si="512"/>
        <v>0</v>
      </c>
      <c r="J2885" s="7" t="str">
        <f t="shared" ca="1" si="513"/>
        <v/>
      </c>
      <c r="K2885" s="1" t="str">
        <f ca="1">IF(J2885="Linea_para_MAIL_creada_por_LuXML",IF(ISERROR(MATCH(INDIRECT(ADDRESS(ROW()-G2885,7)),D:D,0)),J2885,INDIRECT(ADDRESS(MATCH(INDIRECT(ADDRESS(ROW()-G2885,7)),D:D,0),1))),J2885)</f>
        <v/>
      </c>
      <c r="L2885" s="7">
        <f t="shared" ca="1" si="514"/>
        <v>0</v>
      </c>
      <c r="M2885" s="7" t="str">
        <f t="shared" ca="1" si="515"/>
        <v/>
      </c>
      <c r="N2885" s="7">
        <f t="shared" ca="1" si="516"/>
        <v>0</v>
      </c>
      <c r="O2885" s="9" t="str">
        <f ca="1">IF(N2885&gt;-1,INDIRECT(ADDRESS(ROW(),13)),IF(N2885&lt;N2884,CONCATENATE("&lt;page-count count=",CHAR(34),1+LARGE(N:N,1)-LARGE(N:N,2),CHAR(34),"/&gt;"),INDIRECT(ADDRESS(ROW()-1,13))))</f>
        <v/>
      </c>
      <c r="P2885" s="1">
        <f>IF(ROW()&lt;$S$4+2,IF('XML a procesar'!A2884="",P2884,IF(MID('XML a procesar'!A2884,1,1)="&lt;",P2884,P2884+1)),P2884)</f>
        <v>1</v>
      </c>
    </row>
    <row r="2886" spans="1:16" x14ac:dyDescent="0.25">
      <c r="A2886" s="1" t="str">
        <f>IF('XML a procesar'!A2885&gt;0,'XML a procesar'!A2885,"")</f>
        <v/>
      </c>
      <c r="B2886" s="7">
        <f t="shared" si="506"/>
        <v>0</v>
      </c>
      <c r="C2886" s="1">
        <f t="shared" si="507"/>
        <v>0</v>
      </c>
      <c r="D2886" s="1">
        <f t="shared" si="508"/>
        <v>0</v>
      </c>
      <c r="E2886" s="1">
        <f t="shared" si="509"/>
        <v>0</v>
      </c>
      <c r="F2886" s="1" t="str">
        <f t="shared" ca="1" si="510"/>
        <v/>
      </c>
      <c r="G2886" s="1">
        <f t="shared" ca="1" si="511"/>
        <v>0</v>
      </c>
      <c r="H2886" s="1">
        <f ca="1">IF(AND(G2885&gt;0,G2886&gt;G2885,NOT(ISERROR(MATCH(G2885,D:D,0)))),H2885+1,H2885)</f>
        <v>0</v>
      </c>
      <c r="I2886" s="1">
        <f t="shared" ca="1" si="512"/>
        <v>0</v>
      </c>
      <c r="J2886" s="7" t="str">
        <f t="shared" ca="1" si="513"/>
        <v/>
      </c>
      <c r="K2886" s="1" t="str">
        <f ca="1">IF(J2886="Linea_para_MAIL_creada_por_LuXML",IF(ISERROR(MATCH(INDIRECT(ADDRESS(ROW()-G2886,7)),D:D,0)),J2886,INDIRECT(ADDRESS(MATCH(INDIRECT(ADDRESS(ROW()-G2886,7)),D:D,0),1))),J2886)</f>
        <v/>
      </c>
      <c r="L2886" s="7">
        <f t="shared" ca="1" si="514"/>
        <v>0</v>
      </c>
      <c r="M2886" s="7" t="str">
        <f t="shared" ca="1" si="515"/>
        <v/>
      </c>
      <c r="N2886" s="7">
        <f t="shared" ca="1" si="516"/>
        <v>0</v>
      </c>
      <c r="O2886" s="9" t="str">
        <f ca="1">IF(N2886&gt;-1,INDIRECT(ADDRESS(ROW(),13)),IF(N2886&lt;N2885,CONCATENATE("&lt;page-count count=",CHAR(34),1+LARGE(N:N,1)-LARGE(N:N,2),CHAR(34),"/&gt;"),INDIRECT(ADDRESS(ROW()-1,13))))</f>
        <v/>
      </c>
      <c r="P2886" s="1">
        <f>IF(ROW()&lt;$S$4+2,IF('XML a procesar'!A2885="",P2885,IF(MID('XML a procesar'!A2885,1,1)="&lt;",P2885,P2885+1)),P2885)</f>
        <v>1</v>
      </c>
    </row>
    <row r="2887" spans="1:16" x14ac:dyDescent="0.25">
      <c r="A2887" s="1" t="str">
        <f>IF('XML a procesar'!A2886&gt;0,'XML a procesar'!A2886,"")</f>
        <v/>
      </c>
      <c r="B2887" s="7">
        <f t="shared" si="506"/>
        <v>0</v>
      </c>
      <c r="C2887" s="1">
        <f t="shared" si="507"/>
        <v>0</v>
      </c>
      <c r="D2887" s="1">
        <f t="shared" si="508"/>
        <v>0</v>
      </c>
      <c r="E2887" s="1">
        <f t="shared" si="509"/>
        <v>0</v>
      </c>
      <c r="F2887" s="1" t="str">
        <f t="shared" ca="1" si="510"/>
        <v/>
      </c>
      <c r="G2887" s="1">
        <f t="shared" ca="1" si="511"/>
        <v>0</v>
      </c>
      <c r="H2887" s="1">
        <f ca="1">IF(AND(G2886&gt;0,G2887&gt;G2886,NOT(ISERROR(MATCH(G2886,D:D,0)))),H2886+1,H2886)</f>
        <v>0</v>
      </c>
      <c r="I2887" s="1">
        <f t="shared" ca="1" si="512"/>
        <v>0</v>
      </c>
      <c r="J2887" s="7" t="str">
        <f t="shared" ca="1" si="513"/>
        <v/>
      </c>
      <c r="K2887" s="1" t="str">
        <f ca="1">IF(J2887="Linea_para_MAIL_creada_por_LuXML",IF(ISERROR(MATCH(INDIRECT(ADDRESS(ROW()-G2887,7)),D:D,0)),J2887,INDIRECT(ADDRESS(MATCH(INDIRECT(ADDRESS(ROW()-G2887,7)),D:D,0),1))),J2887)</f>
        <v/>
      </c>
      <c r="L2887" s="7">
        <f t="shared" ca="1" si="514"/>
        <v>0</v>
      </c>
      <c r="M2887" s="7" t="str">
        <f t="shared" ca="1" si="515"/>
        <v/>
      </c>
      <c r="N2887" s="7">
        <f t="shared" ca="1" si="516"/>
        <v>0</v>
      </c>
      <c r="O2887" s="9" t="str">
        <f ca="1">IF(N2887&gt;-1,INDIRECT(ADDRESS(ROW(),13)),IF(N2887&lt;N2886,CONCATENATE("&lt;page-count count=",CHAR(34),1+LARGE(N:N,1)-LARGE(N:N,2),CHAR(34),"/&gt;"),INDIRECT(ADDRESS(ROW()-1,13))))</f>
        <v/>
      </c>
      <c r="P2887" s="1">
        <f>IF(ROW()&lt;$S$4+2,IF('XML a procesar'!A2886="",P2886,IF(MID('XML a procesar'!A2886,1,1)="&lt;",P2886,P2886+1)),P2886)</f>
        <v>1</v>
      </c>
    </row>
    <row r="2888" spans="1:16" x14ac:dyDescent="0.25">
      <c r="A2888" s="1" t="str">
        <f>IF('XML a procesar'!A2887&gt;0,'XML a procesar'!A2887,"")</f>
        <v/>
      </c>
      <c r="B2888" s="7">
        <f t="shared" si="506"/>
        <v>0</v>
      </c>
      <c r="C2888" s="1">
        <f t="shared" si="507"/>
        <v>0</v>
      </c>
      <c r="D2888" s="1">
        <f t="shared" si="508"/>
        <v>0</v>
      </c>
      <c r="E2888" s="1">
        <f t="shared" si="509"/>
        <v>0</v>
      </c>
      <c r="F2888" s="1" t="str">
        <f t="shared" ca="1" si="510"/>
        <v/>
      </c>
      <c r="G2888" s="1">
        <f t="shared" ca="1" si="511"/>
        <v>0</v>
      </c>
      <c r="H2888" s="1">
        <f ca="1">IF(AND(G2887&gt;0,G2888&gt;G2887,NOT(ISERROR(MATCH(G2887,D:D,0)))),H2887+1,H2887)</f>
        <v>0</v>
      </c>
      <c r="I2888" s="1">
        <f t="shared" ca="1" si="512"/>
        <v>0</v>
      </c>
      <c r="J2888" s="7" t="str">
        <f t="shared" ca="1" si="513"/>
        <v/>
      </c>
      <c r="K2888" s="1" t="str">
        <f ca="1">IF(J2888="Linea_para_MAIL_creada_por_LuXML",IF(ISERROR(MATCH(INDIRECT(ADDRESS(ROW()-G2888,7)),D:D,0)),J2888,INDIRECT(ADDRESS(MATCH(INDIRECT(ADDRESS(ROW()-G2888,7)),D:D,0),1))),J2888)</f>
        <v/>
      </c>
      <c r="L2888" s="7">
        <f t="shared" ca="1" si="514"/>
        <v>0</v>
      </c>
      <c r="M2888" s="7" t="str">
        <f t="shared" ca="1" si="515"/>
        <v/>
      </c>
      <c r="N2888" s="7">
        <f t="shared" ca="1" si="516"/>
        <v>0</v>
      </c>
      <c r="O2888" s="9" t="str">
        <f ca="1">IF(N2888&gt;-1,INDIRECT(ADDRESS(ROW(),13)),IF(N2888&lt;N2887,CONCATENATE("&lt;page-count count=",CHAR(34),1+LARGE(N:N,1)-LARGE(N:N,2),CHAR(34),"/&gt;"),INDIRECT(ADDRESS(ROW()-1,13))))</f>
        <v/>
      </c>
      <c r="P2888" s="1">
        <f>IF(ROW()&lt;$S$4+2,IF('XML a procesar'!A2887="",P2887,IF(MID('XML a procesar'!A2887,1,1)="&lt;",P2887,P2887+1)),P2887)</f>
        <v>1</v>
      </c>
    </row>
    <row r="2889" spans="1:16" x14ac:dyDescent="0.25">
      <c r="A2889" s="1" t="str">
        <f>IF('XML a procesar'!A2888&gt;0,'XML a procesar'!A2888,"")</f>
        <v/>
      </c>
      <c r="B2889" s="7">
        <f t="shared" si="506"/>
        <v>0</v>
      </c>
      <c r="C2889" s="1">
        <f t="shared" si="507"/>
        <v>0</v>
      </c>
      <c r="D2889" s="1">
        <f t="shared" si="508"/>
        <v>0</v>
      </c>
      <c r="E2889" s="1">
        <f t="shared" si="509"/>
        <v>0</v>
      </c>
      <c r="F2889" s="1" t="str">
        <f t="shared" ca="1" si="510"/>
        <v/>
      </c>
      <c r="G2889" s="1">
        <f t="shared" ca="1" si="511"/>
        <v>0</v>
      </c>
      <c r="H2889" s="1">
        <f ca="1">IF(AND(G2888&gt;0,G2889&gt;G2888,NOT(ISERROR(MATCH(G2888,D:D,0)))),H2888+1,H2888)</f>
        <v>0</v>
      </c>
      <c r="I2889" s="1">
        <f t="shared" ca="1" si="512"/>
        <v>0</v>
      </c>
      <c r="J2889" s="7" t="str">
        <f t="shared" ca="1" si="513"/>
        <v/>
      </c>
      <c r="K2889" s="1" t="str">
        <f ca="1">IF(J2889="Linea_para_MAIL_creada_por_LuXML",IF(ISERROR(MATCH(INDIRECT(ADDRESS(ROW()-G2889,7)),D:D,0)),J2889,INDIRECT(ADDRESS(MATCH(INDIRECT(ADDRESS(ROW()-G2889,7)),D:D,0),1))),J2889)</f>
        <v/>
      </c>
      <c r="L2889" s="7">
        <f t="shared" ca="1" si="514"/>
        <v>0</v>
      </c>
      <c r="M2889" s="7" t="str">
        <f t="shared" ca="1" si="515"/>
        <v/>
      </c>
      <c r="N2889" s="7">
        <f t="shared" ca="1" si="516"/>
        <v>0</v>
      </c>
      <c r="O2889" s="9" t="str">
        <f ca="1">IF(N2889&gt;-1,INDIRECT(ADDRESS(ROW(),13)),IF(N2889&lt;N2888,CONCATENATE("&lt;page-count count=",CHAR(34),1+LARGE(N:N,1)-LARGE(N:N,2),CHAR(34),"/&gt;"),INDIRECT(ADDRESS(ROW()-1,13))))</f>
        <v/>
      </c>
      <c r="P2889" s="1">
        <f>IF(ROW()&lt;$S$4+2,IF('XML a procesar'!A2888="",P2888,IF(MID('XML a procesar'!A2888,1,1)="&lt;",P2888,P2888+1)),P2888)</f>
        <v>1</v>
      </c>
    </row>
    <row r="2890" spans="1:16" x14ac:dyDescent="0.25">
      <c r="A2890" s="1" t="str">
        <f>IF('XML a procesar'!A2889&gt;0,'XML a procesar'!A2889,"")</f>
        <v/>
      </c>
      <c r="B2890" s="7">
        <f t="shared" si="506"/>
        <v>0</v>
      </c>
      <c r="C2890" s="1">
        <f t="shared" si="507"/>
        <v>0</v>
      </c>
      <c r="D2890" s="1">
        <f t="shared" si="508"/>
        <v>0</v>
      </c>
      <c r="E2890" s="1">
        <f t="shared" si="509"/>
        <v>0</v>
      </c>
      <c r="F2890" s="1" t="str">
        <f t="shared" ca="1" si="510"/>
        <v/>
      </c>
      <c r="G2890" s="1">
        <f t="shared" ca="1" si="511"/>
        <v>0</v>
      </c>
      <c r="H2890" s="1">
        <f ca="1">IF(AND(G2889&gt;0,G2890&gt;G2889,NOT(ISERROR(MATCH(G2889,D:D,0)))),H2889+1,H2889)</f>
        <v>0</v>
      </c>
      <c r="I2890" s="1">
        <f t="shared" ca="1" si="512"/>
        <v>0</v>
      </c>
      <c r="J2890" s="7" t="str">
        <f t="shared" ca="1" si="513"/>
        <v/>
      </c>
      <c r="K2890" s="1" t="str">
        <f ca="1">IF(J2890="Linea_para_MAIL_creada_por_LuXML",IF(ISERROR(MATCH(INDIRECT(ADDRESS(ROW()-G2890,7)),D:D,0)),J2890,INDIRECT(ADDRESS(MATCH(INDIRECT(ADDRESS(ROW()-G2890,7)),D:D,0),1))),J2890)</f>
        <v/>
      </c>
      <c r="L2890" s="7">
        <f t="shared" ca="1" si="514"/>
        <v>0</v>
      </c>
      <c r="M2890" s="7" t="str">
        <f t="shared" ca="1" si="515"/>
        <v/>
      </c>
      <c r="N2890" s="7">
        <f t="shared" ca="1" si="516"/>
        <v>0</v>
      </c>
      <c r="O2890" s="9" t="str">
        <f ca="1">IF(N2890&gt;-1,INDIRECT(ADDRESS(ROW(),13)),IF(N2890&lt;N2889,CONCATENATE("&lt;page-count count=",CHAR(34),1+LARGE(N:N,1)-LARGE(N:N,2),CHAR(34),"/&gt;"),INDIRECT(ADDRESS(ROW()-1,13))))</f>
        <v/>
      </c>
      <c r="P2890" s="1">
        <f>IF(ROW()&lt;$S$4+2,IF('XML a procesar'!A2889="",P2889,IF(MID('XML a procesar'!A2889,1,1)="&lt;",P2889,P2889+1)),P2889)</f>
        <v>1</v>
      </c>
    </row>
    <row r="2891" spans="1:16" x14ac:dyDescent="0.25">
      <c r="A2891" s="1" t="str">
        <f>IF('XML a procesar'!A2890&gt;0,'XML a procesar'!A2890,"")</f>
        <v/>
      </c>
      <c r="B2891" s="7">
        <f t="shared" si="506"/>
        <v>0</v>
      </c>
      <c r="C2891" s="1">
        <f t="shared" si="507"/>
        <v>0</v>
      </c>
      <c r="D2891" s="1">
        <f t="shared" si="508"/>
        <v>0</v>
      </c>
      <c r="E2891" s="1">
        <f t="shared" si="509"/>
        <v>0</v>
      </c>
      <c r="F2891" s="1" t="str">
        <f t="shared" ca="1" si="510"/>
        <v/>
      </c>
      <c r="G2891" s="1">
        <f t="shared" ca="1" si="511"/>
        <v>0</v>
      </c>
      <c r="H2891" s="1">
        <f ca="1">IF(AND(G2890&gt;0,G2891&gt;G2890,NOT(ISERROR(MATCH(G2890,D:D,0)))),H2890+1,H2890)</f>
        <v>0</v>
      </c>
      <c r="I2891" s="1">
        <f t="shared" ca="1" si="512"/>
        <v>0</v>
      </c>
      <c r="J2891" s="7" t="str">
        <f t="shared" ca="1" si="513"/>
        <v/>
      </c>
      <c r="K2891" s="1" t="str">
        <f ca="1">IF(J2891="Linea_para_MAIL_creada_por_LuXML",IF(ISERROR(MATCH(INDIRECT(ADDRESS(ROW()-G2891,7)),D:D,0)),J2891,INDIRECT(ADDRESS(MATCH(INDIRECT(ADDRESS(ROW()-G2891,7)),D:D,0),1))),J2891)</f>
        <v/>
      </c>
      <c r="L2891" s="7">
        <f t="shared" ca="1" si="514"/>
        <v>0</v>
      </c>
      <c r="M2891" s="7" t="str">
        <f t="shared" ca="1" si="515"/>
        <v/>
      </c>
      <c r="N2891" s="7">
        <f t="shared" ca="1" si="516"/>
        <v>0</v>
      </c>
      <c r="O2891" s="9" t="str">
        <f ca="1">IF(N2891&gt;-1,INDIRECT(ADDRESS(ROW(),13)),IF(N2891&lt;N2890,CONCATENATE("&lt;page-count count=",CHAR(34),1+LARGE(N:N,1)-LARGE(N:N,2),CHAR(34),"/&gt;"),INDIRECT(ADDRESS(ROW()-1,13))))</f>
        <v/>
      </c>
      <c r="P2891" s="1">
        <f>IF(ROW()&lt;$S$4+2,IF('XML a procesar'!A2890="",P2890,IF(MID('XML a procesar'!A2890,1,1)="&lt;",P2890,P2890+1)),P2890)</f>
        <v>1</v>
      </c>
    </row>
    <row r="2892" spans="1:16" x14ac:dyDescent="0.25">
      <c r="A2892" s="1" t="str">
        <f>IF('XML a procesar'!A2891&gt;0,'XML a procesar'!A2891,"")</f>
        <v/>
      </c>
      <c r="B2892" s="7">
        <f t="shared" si="506"/>
        <v>0</v>
      </c>
      <c r="C2892" s="1">
        <f t="shared" si="507"/>
        <v>0</v>
      </c>
      <c r="D2892" s="1">
        <f t="shared" si="508"/>
        <v>0</v>
      </c>
      <c r="E2892" s="1">
        <f t="shared" si="509"/>
        <v>0</v>
      </c>
      <c r="F2892" s="1" t="str">
        <f t="shared" ca="1" si="510"/>
        <v/>
      </c>
      <c r="G2892" s="1">
        <f t="shared" ca="1" si="511"/>
        <v>0</v>
      </c>
      <c r="H2892" s="1">
        <f ca="1">IF(AND(G2891&gt;0,G2892&gt;G2891,NOT(ISERROR(MATCH(G2891,D:D,0)))),H2891+1,H2891)</f>
        <v>0</v>
      </c>
      <c r="I2892" s="1">
        <f t="shared" ca="1" si="512"/>
        <v>0</v>
      </c>
      <c r="J2892" s="7" t="str">
        <f t="shared" ca="1" si="513"/>
        <v/>
      </c>
      <c r="K2892" s="1" t="str">
        <f ca="1">IF(J2892="Linea_para_MAIL_creada_por_LuXML",IF(ISERROR(MATCH(INDIRECT(ADDRESS(ROW()-G2892,7)),D:D,0)),J2892,INDIRECT(ADDRESS(MATCH(INDIRECT(ADDRESS(ROW()-G2892,7)),D:D,0),1))),J2892)</f>
        <v/>
      </c>
      <c r="L2892" s="7">
        <f t="shared" ca="1" si="514"/>
        <v>0</v>
      </c>
      <c r="M2892" s="7" t="str">
        <f t="shared" ca="1" si="515"/>
        <v/>
      </c>
      <c r="N2892" s="7">
        <f t="shared" ca="1" si="516"/>
        <v>0</v>
      </c>
      <c r="O2892" s="9" t="str">
        <f ca="1">IF(N2892&gt;-1,INDIRECT(ADDRESS(ROW(),13)),IF(N2892&lt;N2891,CONCATENATE("&lt;page-count count=",CHAR(34),1+LARGE(N:N,1)-LARGE(N:N,2),CHAR(34),"/&gt;"),INDIRECT(ADDRESS(ROW()-1,13))))</f>
        <v/>
      </c>
      <c r="P2892" s="1">
        <f>IF(ROW()&lt;$S$4+2,IF('XML a procesar'!A2891="",P2891,IF(MID('XML a procesar'!A2891,1,1)="&lt;",P2891,P2891+1)),P2891)</f>
        <v>1</v>
      </c>
    </row>
    <row r="2893" spans="1:16" x14ac:dyDescent="0.25">
      <c r="A2893" s="1" t="str">
        <f>IF('XML a procesar'!A2892&gt;0,'XML a procesar'!A2892,"")</f>
        <v/>
      </c>
      <c r="B2893" s="7">
        <f t="shared" si="506"/>
        <v>0</v>
      </c>
      <c r="C2893" s="1">
        <f t="shared" si="507"/>
        <v>0</v>
      </c>
      <c r="D2893" s="1">
        <f t="shared" si="508"/>
        <v>0</v>
      </c>
      <c r="E2893" s="1">
        <f t="shared" si="509"/>
        <v>0</v>
      </c>
      <c r="F2893" s="1" t="str">
        <f t="shared" ca="1" si="510"/>
        <v/>
      </c>
      <c r="G2893" s="1">
        <f t="shared" ca="1" si="511"/>
        <v>0</v>
      </c>
      <c r="H2893" s="1">
        <f ca="1">IF(AND(G2892&gt;0,G2893&gt;G2892,NOT(ISERROR(MATCH(G2892,D:D,0)))),H2892+1,H2892)</f>
        <v>0</v>
      </c>
      <c r="I2893" s="1">
        <f t="shared" ca="1" si="512"/>
        <v>0</v>
      </c>
      <c r="J2893" s="7" t="str">
        <f t="shared" ca="1" si="513"/>
        <v/>
      </c>
      <c r="K2893" s="1" t="str">
        <f ca="1">IF(J2893="Linea_para_MAIL_creada_por_LuXML",IF(ISERROR(MATCH(INDIRECT(ADDRESS(ROW()-G2893,7)),D:D,0)),J2893,INDIRECT(ADDRESS(MATCH(INDIRECT(ADDRESS(ROW()-G2893,7)),D:D,0),1))),J2893)</f>
        <v/>
      </c>
      <c r="L2893" s="7">
        <f t="shared" ca="1" si="514"/>
        <v>0</v>
      </c>
      <c r="M2893" s="7" t="str">
        <f t="shared" ca="1" si="515"/>
        <v/>
      </c>
      <c r="N2893" s="7">
        <f t="shared" ca="1" si="516"/>
        <v>0</v>
      </c>
      <c r="O2893" s="9" t="str">
        <f ca="1">IF(N2893&gt;-1,INDIRECT(ADDRESS(ROW(),13)),IF(N2893&lt;N2892,CONCATENATE("&lt;page-count count=",CHAR(34),1+LARGE(N:N,1)-LARGE(N:N,2),CHAR(34),"/&gt;"),INDIRECT(ADDRESS(ROW()-1,13))))</f>
        <v/>
      </c>
      <c r="P2893" s="1">
        <f>IF(ROW()&lt;$S$4+2,IF('XML a procesar'!A2892="",P2892,IF(MID('XML a procesar'!A2892,1,1)="&lt;",P2892,P2892+1)),P2892)</f>
        <v>1</v>
      </c>
    </row>
    <row r="2894" spans="1:16" x14ac:dyDescent="0.25">
      <c r="A2894" s="1" t="str">
        <f>IF('XML a procesar'!A2893&gt;0,'XML a procesar'!A2893,"")</f>
        <v/>
      </c>
      <c r="B2894" s="7">
        <f t="shared" si="506"/>
        <v>0</v>
      </c>
      <c r="C2894" s="1">
        <f t="shared" si="507"/>
        <v>0</v>
      </c>
      <c r="D2894" s="1">
        <f t="shared" si="508"/>
        <v>0</v>
      </c>
      <c r="E2894" s="1">
        <f t="shared" si="509"/>
        <v>0</v>
      </c>
      <c r="F2894" s="1" t="str">
        <f t="shared" ca="1" si="510"/>
        <v/>
      </c>
      <c r="G2894" s="1">
        <f t="shared" ca="1" si="511"/>
        <v>0</v>
      </c>
      <c r="H2894" s="1">
        <f ca="1">IF(AND(G2893&gt;0,G2894&gt;G2893,NOT(ISERROR(MATCH(G2893,D:D,0)))),H2893+1,H2893)</f>
        <v>0</v>
      </c>
      <c r="I2894" s="1">
        <f t="shared" ca="1" si="512"/>
        <v>0</v>
      </c>
      <c r="J2894" s="7" t="str">
        <f t="shared" ca="1" si="513"/>
        <v/>
      </c>
      <c r="K2894" s="1" t="str">
        <f ca="1">IF(J2894="Linea_para_MAIL_creada_por_LuXML",IF(ISERROR(MATCH(INDIRECT(ADDRESS(ROW()-G2894,7)),D:D,0)),J2894,INDIRECT(ADDRESS(MATCH(INDIRECT(ADDRESS(ROW()-G2894,7)),D:D,0),1))),J2894)</f>
        <v/>
      </c>
      <c r="L2894" s="7">
        <f t="shared" ca="1" si="514"/>
        <v>0</v>
      </c>
      <c r="M2894" s="7" t="str">
        <f t="shared" ca="1" si="515"/>
        <v/>
      </c>
      <c r="N2894" s="7">
        <f t="shared" ca="1" si="516"/>
        <v>0</v>
      </c>
      <c r="O2894" s="9" t="str">
        <f ca="1">IF(N2894&gt;-1,INDIRECT(ADDRESS(ROW(),13)),IF(N2894&lt;N2893,CONCATENATE("&lt;page-count count=",CHAR(34),1+LARGE(N:N,1)-LARGE(N:N,2),CHAR(34),"/&gt;"),INDIRECT(ADDRESS(ROW()-1,13))))</f>
        <v/>
      </c>
      <c r="P2894" s="1">
        <f>IF(ROW()&lt;$S$4+2,IF('XML a procesar'!A2893="",P2893,IF(MID('XML a procesar'!A2893,1,1)="&lt;",P2893,P2893+1)),P2893)</f>
        <v>1</v>
      </c>
    </row>
    <row r="2895" spans="1:16" x14ac:dyDescent="0.25">
      <c r="A2895" s="1" t="str">
        <f>IF('XML a procesar'!A2894&gt;0,'XML a procesar'!A2894,"")</f>
        <v/>
      </c>
      <c r="B2895" s="7">
        <f t="shared" si="506"/>
        <v>0</v>
      </c>
      <c r="C2895" s="1">
        <f t="shared" si="507"/>
        <v>0</v>
      </c>
      <c r="D2895" s="1">
        <f t="shared" si="508"/>
        <v>0</v>
      </c>
      <c r="E2895" s="1">
        <f t="shared" si="509"/>
        <v>0</v>
      </c>
      <c r="F2895" s="1" t="str">
        <f t="shared" ca="1" si="510"/>
        <v/>
      </c>
      <c r="G2895" s="1">
        <f t="shared" ca="1" si="511"/>
        <v>0</v>
      </c>
      <c r="H2895" s="1">
        <f ca="1">IF(AND(G2894&gt;0,G2895&gt;G2894,NOT(ISERROR(MATCH(G2894,D:D,0)))),H2894+1,H2894)</f>
        <v>0</v>
      </c>
      <c r="I2895" s="1">
        <f t="shared" ca="1" si="512"/>
        <v>0</v>
      </c>
      <c r="J2895" s="7" t="str">
        <f t="shared" ca="1" si="513"/>
        <v/>
      </c>
      <c r="K2895" s="1" t="str">
        <f ca="1">IF(J2895="Linea_para_MAIL_creada_por_LuXML",IF(ISERROR(MATCH(INDIRECT(ADDRESS(ROW()-G2895,7)),D:D,0)),J2895,INDIRECT(ADDRESS(MATCH(INDIRECT(ADDRESS(ROW()-G2895,7)),D:D,0),1))),J2895)</f>
        <v/>
      </c>
      <c r="L2895" s="7">
        <f t="shared" ca="1" si="514"/>
        <v>0</v>
      </c>
      <c r="M2895" s="7" t="str">
        <f t="shared" ca="1" si="515"/>
        <v/>
      </c>
      <c r="N2895" s="7">
        <f t="shared" ca="1" si="516"/>
        <v>0</v>
      </c>
      <c r="O2895" s="9" t="str">
        <f ca="1">IF(N2895&gt;-1,INDIRECT(ADDRESS(ROW(),13)),IF(N2895&lt;N2894,CONCATENATE("&lt;page-count count=",CHAR(34),1+LARGE(N:N,1)-LARGE(N:N,2),CHAR(34),"/&gt;"),INDIRECT(ADDRESS(ROW()-1,13))))</f>
        <v/>
      </c>
      <c r="P2895" s="1">
        <f>IF(ROW()&lt;$S$4+2,IF('XML a procesar'!A2894="",P2894,IF(MID('XML a procesar'!A2894,1,1)="&lt;",P2894,P2894+1)),P2894)</f>
        <v>1</v>
      </c>
    </row>
    <row r="2896" spans="1:16" x14ac:dyDescent="0.25">
      <c r="A2896" s="1" t="str">
        <f>IF('XML a procesar'!A2895&gt;0,'XML a procesar'!A2895,"")</f>
        <v/>
      </c>
      <c r="B2896" s="7">
        <f t="shared" si="506"/>
        <v>0</v>
      </c>
      <c r="C2896" s="1">
        <f t="shared" si="507"/>
        <v>0</v>
      </c>
      <c r="D2896" s="1">
        <f t="shared" si="508"/>
        <v>0</v>
      </c>
      <c r="E2896" s="1">
        <f t="shared" si="509"/>
        <v>0</v>
      </c>
      <c r="F2896" s="1" t="str">
        <f t="shared" ca="1" si="510"/>
        <v/>
      </c>
      <c r="G2896" s="1">
        <f t="shared" ca="1" si="511"/>
        <v>0</v>
      </c>
      <c r="H2896" s="1">
        <f ca="1">IF(AND(G2895&gt;0,G2896&gt;G2895,NOT(ISERROR(MATCH(G2895,D:D,0)))),H2895+1,H2895)</f>
        <v>0</v>
      </c>
      <c r="I2896" s="1">
        <f t="shared" ca="1" si="512"/>
        <v>0</v>
      </c>
      <c r="J2896" s="7" t="str">
        <f t="shared" ca="1" si="513"/>
        <v/>
      </c>
      <c r="K2896" s="1" t="str">
        <f ca="1">IF(J2896="Linea_para_MAIL_creada_por_LuXML",IF(ISERROR(MATCH(INDIRECT(ADDRESS(ROW()-G2896,7)),D:D,0)),J2896,INDIRECT(ADDRESS(MATCH(INDIRECT(ADDRESS(ROW()-G2896,7)),D:D,0),1))),J2896)</f>
        <v/>
      </c>
      <c r="L2896" s="7">
        <f t="shared" ca="1" si="514"/>
        <v>0</v>
      </c>
      <c r="M2896" s="7" t="str">
        <f t="shared" ca="1" si="515"/>
        <v/>
      </c>
      <c r="N2896" s="7">
        <f t="shared" ca="1" si="516"/>
        <v>0</v>
      </c>
      <c r="O2896" s="9" t="str">
        <f ca="1">IF(N2896&gt;-1,INDIRECT(ADDRESS(ROW(),13)),IF(N2896&lt;N2895,CONCATENATE("&lt;page-count count=",CHAR(34),1+LARGE(N:N,1)-LARGE(N:N,2),CHAR(34),"/&gt;"),INDIRECT(ADDRESS(ROW()-1,13))))</f>
        <v/>
      </c>
      <c r="P2896" s="1">
        <f>IF(ROW()&lt;$S$4+2,IF('XML a procesar'!A2895="",P2895,IF(MID('XML a procesar'!A2895,1,1)="&lt;",P2895,P2895+1)),P2895)</f>
        <v>1</v>
      </c>
    </row>
    <row r="2897" spans="1:16" x14ac:dyDescent="0.25">
      <c r="A2897" s="1" t="str">
        <f>IF('XML a procesar'!A2896&gt;0,'XML a procesar'!A2896,"")</f>
        <v/>
      </c>
      <c r="B2897" s="7">
        <f t="shared" si="506"/>
        <v>0</v>
      </c>
      <c r="C2897" s="1">
        <f t="shared" si="507"/>
        <v>0</v>
      </c>
      <c r="D2897" s="1">
        <f t="shared" si="508"/>
        <v>0</v>
      </c>
      <c r="E2897" s="1">
        <f t="shared" si="509"/>
        <v>0</v>
      </c>
      <c r="F2897" s="1" t="str">
        <f t="shared" ca="1" si="510"/>
        <v/>
      </c>
      <c r="G2897" s="1">
        <f t="shared" ca="1" si="511"/>
        <v>0</v>
      </c>
      <c r="H2897" s="1">
        <f ca="1">IF(AND(G2896&gt;0,G2897&gt;G2896,NOT(ISERROR(MATCH(G2896,D:D,0)))),H2896+1,H2896)</f>
        <v>0</v>
      </c>
      <c r="I2897" s="1">
        <f t="shared" ca="1" si="512"/>
        <v>0</v>
      </c>
      <c r="J2897" s="7" t="str">
        <f t="shared" ca="1" si="513"/>
        <v/>
      </c>
      <c r="K2897" s="1" t="str">
        <f ca="1">IF(J2897="Linea_para_MAIL_creada_por_LuXML",IF(ISERROR(MATCH(INDIRECT(ADDRESS(ROW()-G2897,7)),D:D,0)),J2897,INDIRECT(ADDRESS(MATCH(INDIRECT(ADDRESS(ROW()-G2897,7)),D:D,0),1))),J2897)</f>
        <v/>
      </c>
      <c r="L2897" s="7">
        <f t="shared" ca="1" si="514"/>
        <v>0</v>
      </c>
      <c r="M2897" s="7" t="str">
        <f t="shared" ca="1" si="515"/>
        <v/>
      </c>
      <c r="N2897" s="7">
        <f t="shared" ca="1" si="516"/>
        <v>0</v>
      </c>
      <c r="O2897" s="9" t="str">
        <f ca="1">IF(N2897&gt;-1,INDIRECT(ADDRESS(ROW(),13)),IF(N2897&lt;N2896,CONCATENATE("&lt;page-count count=",CHAR(34),1+LARGE(N:N,1)-LARGE(N:N,2),CHAR(34),"/&gt;"),INDIRECT(ADDRESS(ROW()-1,13))))</f>
        <v/>
      </c>
      <c r="P2897" s="1">
        <f>IF(ROW()&lt;$S$4+2,IF('XML a procesar'!A2896="",P2896,IF(MID('XML a procesar'!A2896,1,1)="&lt;",P2896,P2896+1)),P2896)</f>
        <v>1</v>
      </c>
    </row>
    <row r="2898" spans="1:16" x14ac:dyDescent="0.25">
      <c r="A2898" s="1" t="str">
        <f>IF('XML a procesar'!A2897&gt;0,'XML a procesar'!A2897,"")</f>
        <v/>
      </c>
      <c r="B2898" s="7">
        <f t="shared" si="506"/>
        <v>0</v>
      </c>
      <c r="C2898" s="1">
        <f t="shared" si="507"/>
        <v>0</v>
      </c>
      <c r="D2898" s="1">
        <f t="shared" si="508"/>
        <v>0</v>
      </c>
      <c r="E2898" s="1">
        <f t="shared" si="509"/>
        <v>0</v>
      </c>
      <c r="F2898" s="1" t="str">
        <f t="shared" ca="1" si="510"/>
        <v/>
      </c>
      <c r="G2898" s="1">
        <f t="shared" ca="1" si="511"/>
        <v>0</v>
      </c>
      <c r="H2898" s="1">
        <f ca="1">IF(AND(G2897&gt;0,G2898&gt;G2897,NOT(ISERROR(MATCH(G2897,D:D,0)))),H2897+1,H2897)</f>
        <v>0</v>
      </c>
      <c r="I2898" s="1">
        <f t="shared" ca="1" si="512"/>
        <v>0</v>
      </c>
      <c r="J2898" s="7" t="str">
        <f t="shared" ca="1" si="513"/>
        <v/>
      </c>
      <c r="K2898" s="1" t="str">
        <f ca="1">IF(J2898="Linea_para_MAIL_creada_por_LuXML",IF(ISERROR(MATCH(INDIRECT(ADDRESS(ROW()-G2898,7)),D:D,0)),J2898,INDIRECT(ADDRESS(MATCH(INDIRECT(ADDRESS(ROW()-G2898,7)),D:D,0),1))),J2898)</f>
        <v/>
      </c>
      <c r="L2898" s="7">
        <f t="shared" ca="1" si="514"/>
        <v>0</v>
      </c>
      <c r="M2898" s="7" t="str">
        <f t="shared" ca="1" si="515"/>
        <v/>
      </c>
      <c r="N2898" s="7">
        <f t="shared" ca="1" si="516"/>
        <v>0</v>
      </c>
      <c r="O2898" s="9" t="str">
        <f ca="1">IF(N2898&gt;-1,INDIRECT(ADDRESS(ROW(),13)),IF(N2898&lt;N2897,CONCATENATE("&lt;page-count count=",CHAR(34),1+LARGE(N:N,1)-LARGE(N:N,2),CHAR(34),"/&gt;"),INDIRECT(ADDRESS(ROW()-1,13))))</f>
        <v/>
      </c>
      <c r="P2898" s="1">
        <f>IF(ROW()&lt;$S$4+2,IF('XML a procesar'!A2897="",P2897,IF(MID('XML a procesar'!A2897,1,1)="&lt;",P2897,P2897+1)),P2897)</f>
        <v>1</v>
      </c>
    </row>
    <row r="2899" spans="1:16" x14ac:dyDescent="0.25">
      <c r="A2899" s="1" t="str">
        <f>IF('XML a procesar'!A2898&gt;0,'XML a procesar'!A2898,"")</f>
        <v/>
      </c>
      <c r="B2899" s="7">
        <f t="shared" si="506"/>
        <v>0</v>
      </c>
      <c r="C2899" s="1">
        <f t="shared" si="507"/>
        <v>0</v>
      </c>
      <c r="D2899" s="1">
        <f t="shared" si="508"/>
        <v>0</v>
      </c>
      <c r="E2899" s="1">
        <f t="shared" si="509"/>
        <v>0</v>
      </c>
      <c r="F2899" s="1" t="str">
        <f t="shared" ca="1" si="510"/>
        <v/>
      </c>
      <c r="G2899" s="1">
        <f t="shared" ca="1" si="511"/>
        <v>0</v>
      </c>
      <c r="H2899" s="1">
        <f ca="1">IF(AND(G2898&gt;0,G2899&gt;G2898,NOT(ISERROR(MATCH(G2898,D:D,0)))),H2898+1,H2898)</f>
        <v>0</v>
      </c>
      <c r="I2899" s="1">
        <f t="shared" ca="1" si="512"/>
        <v>0</v>
      </c>
      <c r="J2899" s="7" t="str">
        <f t="shared" ca="1" si="513"/>
        <v/>
      </c>
      <c r="K2899" s="1" t="str">
        <f ca="1">IF(J2899="Linea_para_MAIL_creada_por_LuXML",IF(ISERROR(MATCH(INDIRECT(ADDRESS(ROW()-G2899,7)),D:D,0)),J2899,INDIRECT(ADDRESS(MATCH(INDIRECT(ADDRESS(ROW()-G2899,7)),D:D,0),1))),J2899)</f>
        <v/>
      </c>
      <c r="L2899" s="7">
        <f t="shared" ca="1" si="514"/>
        <v>0</v>
      </c>
      <c r="M2899" s="7" t="str">
        <f t="shared" ca="1" si="515"/>
        <v/>
      </c>
      <c r="N2899" s="7">
        <f t="shared" ca="1" si="516"/>
        <v>0</v>
      </c>
      <c r="O2899" s="9" t="str">
        <f ca="1">IF(N2899&gt;-1,INDIRECT(ADDRESS(ROW(),13)),IF(N2899&lt;N2898,CONCATENATE("&lt;page-count count=",CHAR(34),1+LARGE(N:N,1)-LARGE(N:N,2),CHAR(34),"/&gt;"),INDIRECT(ADDRESS(ROW()-1,13))))</f>
        <v/>
      </c>
      <c r="P2899" s="1">
        <f>IF(ROW()&lt;$S$4+2,IF('XML a procesar'!A2898="",P2898,IF(MID('XML a procesar'!A2898,1,1)="&lt;",P2898,P2898+1)),P2898)</f>
        <v>1</v>
      </c>
    </row>
    <row r="2900" spans="1:16" x14ac:dyDescent="0.25">
      <c r="A2900" s="1" t="str">
        <f>IF('XML a procesar'!A2899&gt;0,'XML a procesar'!A2899,"")</f>
        <v/>
      </c>
      <c r="B2900" s="7">
        <f t="shared" si="506"/>
        <v>0</v>
      </c>
      <c r="C2900" s="1">
        <f t="shared" si="507"/>
        <v>0</v>
      </c>
      <c r="D2900" s="1">
        <f t="shared" si="508"/>
        <v>0</v>
      </c>
      <c r="E2900" s="1">
        <f t="shared" si="509"/>
        <v>0</v>
      </c>
      <c r="F2900" s="1" t="str">
        <f t="shared" ca="1" si="510"/>
        <v/>
      </c>
      <c r="G2900" s="1">
        <f t="shared" ca="1" si="511"/>
        <v>0</v>
      </c>
      <c r="H2900" s="1">
        <f ca="1">IF(AND(G2899&gt;0,G2900&gt;G2899,NOT(ISERROR(MATCH(G2899,D:D,0)))),H2899+1,H2899)</f>
        <v>0</v>
      </c>
      <c r="I2900" s="1">
        <f t="shared" ca="1" si="512"/>
        <v>0</v>
      </c>
      <c r="J2900" s="7" t="str">
        <f t="shared" ca="1" si="513"/>
        <v/>
      </c>
      <c r="K2900" s="1" t="str">
        <f ca="1">IF(J2900="Linea_para_MAIL_creada_por_LuXML",IF(ISERROR(MATCH(INDIRECT(ADDRESS(ROW()-G2900,7)),D:D,0)),J2900,INDIRECT(ADDRESS(MATCH(INDIRECT(ADDRESS(ROW()-G2900,7)),D:D,0),1))),J2900)</f>
        <v/>
      </c>
      <c r="L2900" s="7">
        <f t="shared" ca="1" si="514"/>
        <v>0</v>
      </c>
      <c r="M2900" s="7" t="str">
        <f t="shared" ca="1" si="515"/>
        <v/>
      </c>
      <c r="N2900" s="7">
        <f t="shared" ca="1" si="516"/>
        <v>0</v>
      </c>
      <c r="O2900" s="9" t="str">
        <f ca="1">IF(N2900&gt;-1,INDIRECT(ADDRESS(ROW(),13)),IF(N2900&lt;N2899,CONCATENATE("&lt;page-count count=",CHAR(34),1+LARGE(N:N,1)-LARGE(N:N,2),CHAR(34),"/&gt;"),INDIRECT(ADDRESS(ROW()-1,13))))</f>
        <v/>
      </c>
      <c r="P2900" s="1">
        <f>IF(ROW()&lt;$S$4+2,IF('XML a procesar'!A2899="",P2899,IF(MID('XML a procesar'!A2899,1,1)="&lt;",P2899,P2899+1)),P2899)</f>
        <v>1</v>
      </c>
    </row>
    <row r="2901" spans="1:16" x14ac:dyDescent="0.25">
      <c r="A2901" s="1" t="str">
        <f>IF('XML a procesar'!A2900&gt;0,'XML a procesar'!A2900,"")</f>
        <v/>
      </c>
      <c r="B2901" s="7">
        <f t="shared" si="506"/>
        <v>0</v>
      </c>
      <c r="C2901" s="1">
        <f t="shared" si="507"/>
        <v>0</v>
      </c>
      <c r="D2901" s="1">
        <f t="shared" si="508"/>
        <v>0</v>
      </c>
      <c r="E2901" s="1">
        <f t="shared" si="509"/>
        <v>0</v>
      </c>
      <c r="F2901" s="1" t="str">
        <f t="shared" ca="1" si="510"/>
        <v/>
      </c>
      <c r="G2901" s="1">
        <f t="shared" ca="1" si="511"/>
        <v>0</v>
      </c>
      <c r="H2901" s="1">
        <f ca="1">IF(AND(G2900&gt;0,G2901&gt;G2900,NOT(ISERROR(MATCH(G2900,D:D,0)))),H2900+1,H2900)</f>
        <v>0</v>
      </c>
      <c r="I2901" s="1">
        <f t="shared" ca="1" si="512"/>
        <v>0</v>
      </c>
      <c r="J2901" s="7" t="str">
        <f t="shared" ca="1" si="513"/>
        <v/>
      </c>
      <c r="K2901" s="1" t="str">
        <f ca="1">IF(J2901="Linea_para_MAIL_creada_por_LuXML",IF(ISERROR(MATCH(INDIRECT(ADDRESS(ROW()-G2901,7)),D:D,0)),J2901,INDIRECT(ADDRESS(MATCH(INDIRECT(ADDRESS(ROW()-G2901,7)),D:D,0),1))),J2901)</f>
        <v/>
      </c>
      <c r="L2901" s="7">
        <f t="shared" ca="1" si="514"/>
        <v>0</v>
      </c>
      <c r="M2901" s="7" t="str">
        <f t="shared" ca="1" si="515"/>
        <v/>
      </c>
      <c r="N2901" s="7">
        <f t="shared" ca="1" si="516"/>
        <v>0</v>
      </c>
      <c r="O2901" s="9" t="str">
        <f ca="1">IF(N2901&gt;-1,INDIRECT(ADDRESS(ROW(),13)),IF(N2901&lt;N2900,CONCATENATE("&lt;page-count count=",CHAR(34),1+LARGE(N:N,1)-LARGE(N:N,2),CHAR(34),"/&gt;"),INDIRECT(ADDRESS(ROW()-1,13))))</f>
        <v/>
      </c>
      <c r="P2901" s="1">
        <f>IF(ROW()&lt;$S$4+2,IF('XML a procesar'!A2900="",P2900,IF(MID('XML a procesar'!A2900,1,1)="&lt;",P2900,P2900+1)),P2900)</f>
        <v>1</v>
      </c>
    </row>
    <row r="2902" spans="1:16" x14ac:dyDescent="0.25">
      <c r="A2902" s="1" t="str">
        <f>IF('XML a procesar'!A2901&gt;0,'XML a procesar'!A2901,"")</f>
        <v/>
      </c>
      <c r="B2902" s="7">
        <f t="shared" si="506"/>
        <v>0</v>
      </c>
      <c r="C2902" s="1">
        <f t="shared" si="507"/>
        <v>0</v>
      </c>
      <c r="D2902" s="1">
        <f t="shared" si="508"/>
        <v>0</v>
      </c>
      <c r="E2902" s="1">
        <f t="shared" si="509"/>
        <v>0</v>
      </c>
      <c r="F2902" s="1" t="str">
        <f t="shared" ca="1" si="510"/>
        <v/>
      </c>
      <c r="G2902" s="1">
        <f t="shared" ca="1" si="511"/>
        <v>0</v>
      </c>
      <c r="H2902" s="1">
        <f ca="1">IF(AND(G2901&gt;0,G2902&gt;G2901,NOT(ISERROR(MATCH(G2901,D:D,0)))),H2901+1,H2901)</f>
        <v>0</v>
      </c>
      <c r="I2902" s="1">
        <f t="shared" ca="1" si="512"/>
        <v>0</v>
      </c>
      <c r="J2902" s="7" t="str">
        <f t="shared" ca="1" si="513"/>
        <v/>
      </c>
      <c r="K2902" s="1" t="str">
        <f ca="1">IF(J2902="Linea_para_MAIL_creada_por_LuXML",IF(ISERROR(MATCH(INDIRECT(ADDRESS(ROW()-G2902,7)),D:D,0)),J2902,INDIRECT(ADDRESS(MATCH(INDIRECT(ADDRESS(ROW()-G2902,7)),D:D,0),1))),J2902)</f>
        <v/>
      </c>
      <c r="L2902" s="7">
        <f t="shared" ca="1" si="514"/>
        <v>0</v>
      </c>
      <c r="M2902" s="7" t="str">
        <f t="shared" ca="1" si="515"/>
        <v/>
      </c>
      <c r="N2902" s="7">
        <f t="shared" ca="1" si="516"/>
        <v>0</v>
      </c>
      <c r="O2902" s="9" t="str">
        <f ca="1">IF(N2902&gt;-1,INDIRECT(ADDRESS(ROW(),13)),IF(N2902&lt;N2901,CONCATENATE("&lt;page-count count=",CHAR(34),1+LARGE(N:N,1)-LARGE(N:N,2),CHAR(34),"/&gt;"),INDIRECT(ADDRESS(ROW()-1,13))))</f>
        <v/>
      </c>
      <c r="P2902" s="1">
        <f>IF(ROW()&lt;$S$4+2,IF('XML a procesar'!A2901="",P2901,IF(MID('XML a procesar'!A2901,1,1)="&lt;",P2901,P2901+1)),P2901)</f>
        <v>1</v>
      </c>
    </row>
    <row r="2903" spans="1:16" x14ac:dyDescent="0.25">
      <c r="A2903" s="1" t="str">
        <f>IF('XML a procesar'!A2902&gt;0,'XML a procesar'!A2902,"")</f>
        <v/>
      </c>
      <c r="B2903" s="7">
        <f t="shared" si="506"/>
        <v>0</v>
      </c>
      <c r="C2903" s="1">
        <f t="shared" si="507"/>
        <v>0</v>
      </c>
      <c r="D2903" s="1">
        <f t="shared" si="508"/>
        <v>0</v>
      </c>
      <c r="E2903" s="1">
        <f t="shared" si="509"/>
        <v>0</v>
      </c>
      <c r="F2903" s="1" t="str">
        <f t="shared" ca="1" si="510"/>
        <v/>
      </c>
      <c r="G2903" s="1">
        <f t="shared" ca="1" si="511"/>
        <v>0</v>
      </c>
      <c r="H2903" s="1">
        <f ca="1">IF(AND(G2902&gt;0,G2903&gt;G2902,NOT(ISERROR(MATCH(G2902,D:D,0)))),H2902+1,H2902)</f>
        <v>0</v>
      </c>
      <c r="I2903" s="1">
        <f t="shared" ca="1" si="512"/>
        <v>0</v>
      </c>
      <c r="J2903" s="7" t="str">
        <f t="shared" ca="1" si="513"/>
        <v/>
      </c>
      <c r="K2903" s="1" t="str">
        <f ca="1">IF(J2903="Linea_para_MAIL_creada_por_LuXML",IF(ISERROR(MATCH(INDIRECT(ADDRESS(ROW()-G2903,7)),D:D,0)),J2903,INDIRECT(ADDRESS(MATCH(INDIRECT(ADDRESS(ROW()-G2903,7)),D:D,0),1))),J2903)</f>
        <v/>
      </c>
      <c r="L2903" s="7">
        <f t="shared" ca="1" si="514"/>
        <v>0</v>
      </c>
      <c r="M2903" s="7" t="str">
        <f t="shared" ca="1" si="515"/>
        <v/>
      </c>
      <c r="N2903" s="7">
        <f t="shared" ca="1" si="516"/>
        <v>0</v>
      </c>
      <c r="O2903" s="9" t="str">
        <f ca="1">IF(N2903&gt;-1,INDIRECT(ADDRESS(ROW(),13)),IF(N2903&lt;N2902,CONCATENATE("&lt;page-count count=",CHAR(34),1+LARGE(N:N,1)-LARGE(N:N,2),CHAR(34),"/&gt;"),INDIRECT(ADDRESS(ROW()-1,13))))</f>
        <v/>
      </c>
      <c r="P2903" s="1">
        <f>IF(ROW()&lt;$S$4+2,IF('XML a procesar'!A2902="",P2902,IF(MID('XML a procesar'!A2902,1,1)="&lt;",P2902,P2902+1)),P2902)</f>
        <v>1</v>
      </c>
    </row>
    <row r="2904" spans="1:16" x14ac:dyDescent="0.25">
      <c r="A2904" s="1" t="str">
        <f>IF('XML a procesar'!A2903&gt;0,'XML a procesar'!A2903,"")</f>
        <v/>
      </c>
      <c r="B2904" s="7">
        <f t="shared" si="506"/>
        <v>0</v>
      </c>
      <c r="C2904" s="1">
        <f t="shared" si="507"/>
        <v>0</v>
      </c>
      <c r="D2904" s="1">
        <f t="shared" si="508"/>
        <v>0</v>
      </c>
      <c r="E2904" s="1">
        <f t="shared" si="509"/>
        <v>0</v>
      </c>
      <c r="F2904" s="1" t="str">
        <f t="shared" ca="1" si="510"/>
        <v/>
      </c>
      <c r="G2904" s="1">
        <f t="shared" ca="1" si="511"/>
        <v>0</v>
      </c>
      <c r="H2904" s="1">
        <f ca="1">IF(AND(G2903&gt;0,G2904&gt;G2903,NOT(ISERROR(MATCH(G2903,D:D,0)))),H2903+1,H2903)</f>
        <v>0</v>
      </c>
      <c r="I2904" s="1">
        <f t="shared" ca="1" si="512"/>
        <v>0</v>
      </c>
      <c r="J2904" s="7" t="str">
        <f t="shared" ca="1" si="513"/>
        <v/>
      </c>
      <c r="K2904" s="1" t="str">
        <f ca="1">IF(J2904="Linea_para_MAIL_creada_por_LuXML",IF(ISERROR(MATCH(INDIRECT(ADDRESS(ROW()-G2904,7)),D:D,0)),J2904,INDIRECT(ADDRESS(MATCH(INDIRECT(ADDRESS(ROW()-G2904,7)),D:D,0),1))),J2904)</f>
        <v/>
      </c>
      <c r="L2904" s="7">
        <f t="shared" ca="1" si="514"/>
        <v>0</v>
      </c>
      <c r="M2904" s="7" t="str">
        <f t="shared" ca="1" si="515"/>
        <v/>
      </c>
      <c r="N2904" s="7">
        <f t="shared" ca="1" si="516"/>
        <v>0</v>
      </c>
      <c r="O2904" s="9" t="str">
        <f ca="1">IF(N2904&gt;-1,INDIRECT(ADDRESS(ROW(),13)),IF(N2904&lt;N2903,CONCATENATE("&lt;page-count count=",CHAR(34),1+LARGE(N:N,1)-LARGE(N:N,2),CHAR(34),"/&gt;"),INDIRECT(ADDRESS(ROW()-1,13))))</f>
        <v/>
      </c>
      <c r="P2904" s="1">
        <f>IF(ROW()&lt;$S$4+2,IF('XML a procesar'!A2903="",P2903,IF(MID('XML a procesar'!A2903,1,1)="&lt;",P2903,P2903+1)),P2903)</f>
        <v>1</v>
      </c>
    </row>
    <row r="2905" spans="1:16" x14ac:dyDescent="0.25">
      <c r="A2905" s="1" t="str">
        <f>IF('XML a procesar'!A2904&gt;0,'XML a procesar'!A2904,"")</f>
        <v/>
      </c>
      <c r="B2905" s="7">
        <f t="shared" si="506"/>
        <v>0</v>
      </c>
      <c r="C2905" s="1">
        <f t="shared" si="507"/>
        <v>0</v>
      </c>
      <c r="D2905" s="1">
        <f t="shared" si="508"/>
        <v>0</v>
      </c>
      <c r="E2905" s="1">
        <f t="shared" si="509"/>
        <v>0</v>
      </c>
      <c r="F2905" s="1" t="str">
        <f t="shared" ca="1" si="510"/>
        <v/>
      </c>
      <c r="G2905" s="1">
        <f t="shared" ca="1" si="511"/>
        <v>0</v>
      </c>
      <c r="H2905" s="1">
        <f ca="1">IF(AND(G2904&gt;0,G2905&gt;G2904,NOT(ISERROR(MATCH(G2904,D:D,0)))),H2904+1,H2904)</f>
        <v>0</v>
      </c>
      <c r="I2905" s="1">
        <f t="shared" ca="1" si="512"/>
        <v>0</v>
      </c>
      <c r="J2905" s="7" t="str">
        <f t="shared" ca="1" si="513"/>
        <v/>
      </c>
      <c r="K2905" s="1" t="str">
        <f ca="1">IF(J2905="Linea_para_MAIL_creada_por_LuXML",IF(ISERROR(MATCH(INDIRECT(ADDRESS(ROW()-G2905,7)),D:D,0)),J2905,INDIRECT(ADDRESS(MATCH(INDIRECT(ADDRESS(ROW()-G2905,7)),D:D,0),1))),J2905)</f>
        <v/>
      </c>
      <c r="L2905" s="7">
        <f t="shared" ca="1" si="514"/>
        <v>0</v>
      </c>
      <c r="M2905" s="7" t="str">
        <f t="shared" ca="1" si="515"/>
        <v/>
      </c>
      <c r="N2905" s="7">
        <f t="shared" ca="1" si="516"/>
        <v>0</v>
      </c>
      <c r="O2905" s="9" t="str">
        <f ca="1">IF(N2905&gt;-1,INDIRECT(ADDRESS(ROW(),13)),IF(N2905&lt;N2904,CONCATENATE("&lt;page-count count=",CHAR(34),1+LARGE(N:N,1)-LARGE(N:N,2),CHAR(34),"/&gt;"),INDIRECT(ADDRESS(ROW()-1,13))))</f>
        <v/>
      </c>
      <c r="P2905" s="1">
        <f>IF(ROW()&lt;$S$4+2,IF('XML a procesar'!A2904="",P2904,IF(MID('XML a procesar'!A2904,1,1)="&lt;",P2904,P2904+1)),P2904)</f>
        <v>1</v>
      </c>
    </row>
    <row r="2906" spans="1:16" x14ac:dyDescent="0.25">
      <c r="A2906" s="1" t="str">
        <f>IF('XML a procesar'!A2905&gt;0,'XML a procesar'!A2905,"")</f>
        <v/>
      </c>
      <c r="B2906" s="7">
        <f t="shared" si="506"/>
        <v>0</v>
      </c>
      <c r="C2906" s="1">
        <f t="shared" si="507"/>
        <v>0</v>
      </c>
      <c r="D2906" s="1">
        <f t="shared" si="508"/>
        <v>0</v>
      </c>
      <c r="E2906" s="1">
        <f t="shared" si="509"/>
        <v>0</v>
      </c>
      <c r="F2906" s="1" t="str">
        <f t="shared" ca="1" si="510"/>
        <v/>
      </c>
      <c r="G2906" s="1">
        <f t="shared" ca="1" si="511"/>
        <v>0</v>
      </c>
      <c r="H2906" s="1">
        <f ca="1">IF(AND(G2905&gt;0,G2906&gt;G2905,NOT(ISERROR(MATCH(G2905,D:D,0)))),H2905+1,H2905)</f>
        <v>0</v>
      </c>
      <c r="I2906" s="1">
        <f t="shared" ca="1" si="512"/>
        <v>0</v>
      </c>
      <c r="J2906" s="7" t="str">
        <f t="shared" ca="1" si="513"/>
        <v/>
      </c>
      <c r="K2906" s="1" t="str">
        <f ca="1">IF(J2906="Linea_para_MAIL_creada_por_LuXML",IF(ISERROR(MATCH(INDIRECT(ADDRESS(ROW()-G2906,7)),D:D,0)),J2906,INDIRECT(ADDRESS(MATCH(INDIRECT(ADDRESS(ROW()-G2906,7)),D:D,0),1))),J2906)</f>
        <v/>
      </c>
      <c r="L2906" s="7">
        <f t="shared" ca="1" si="514"/>
        <v>0</v>
      </c>
      <c r="M2906" s="7" t="str">
        <f t="shared" ca="1" si="515"/>
        <v/>
      </c>
      <c r="N2906" s="7">
        <f t="shared" ca="1" si="516"/>
        <v>0</v>
      </c>
      <c r="O2906" s="9" t="str">
        <f ca="1">IF(N2906&gt;-1,INDIRECT(ADDRESS(ROW(),13)),IF(N2906&lt;N2905,CONCATENATE("&lt;page-count count=",CHAR(34),1+LARGE(N:N,1)-LARGE(N:N,2),CHAR(34),"/&gt;"),INDIRECT(ADDRESS(ROW()-1,13))))</f>
        <v/>
      </c>
      <c r="P2906" s="1">
        <f>IF(ROW()&lt;$S$4+2,IF('XML a procesar'!A2905="",P2905,IF(MID('XML a procesar'!A2905,1,1)="&lt;",P2905,P2905+1)),P2905)</f>
        <v>1</v>
      </c>
    </row>
    <row r="2907" spans="1:16" x14ac:dyDescent="0.25">
      <c r="A2907" s="1" t="str">
        <f>IF('XML a procesar'!A2906&gt;0,'XML a procesar'!A2906,"")</f>
        <v/>
      </c>
      <c r="B2907" s="7">
        <f t="shared" si="506"/>
        <v>0</v>
      </c>
      <c r="C2907" s="1">
        <f t="shared" si="507"/>
        <v>0</v>
      </c>
      <c r="D2907" s="1">
        <f t="shared" si="508"/>
        <v>0</v>
      </c>
      <c r="E2907" s="1">
        <f t="shared" si="509"/>
        <v>0</v>
      </c>
      <c r="F2907" s="1" t="str">
        <f t="shared" ca="1" si="510"/>
        <v/>
      </c>
      <c r="G2907" s="1">
        <f t="shared" ca="1" si="511"/>
        <v>0</v>
      </c>
      <c r="H2907" s="1">
        <f ca="1">IF(AND(G2906&gt;0,G2907&gt;G2906,NOT(ISERROR(MATCH(G2906,D:D,0)))),H2906+1,H2906)</f>
        <v>0</v>
      </c>
      <c r="I2907" s="1">
        <f t="shared" ca="1" si="512"/>
        <v>0</v>
      </c>
      <c r="J2907" s="7" t="str">
        <f t="shared" ca="1" si="513"/>
        <v/>
      </c>
      <c r="K2907" s="1" t="str">
        <f ca="1">IF(J2907="Linea_para_MAIL_creada_por_LuXML",IF(ISERROR(MATCH(INDIRECT(ADDRESS(ROW()-G2907,7)),D:D,0)),J2907,INDIRECT(ADDRESS(MATCH(INDIRECT(ADDRESS(ROW()-G2907,7)),D:D,0),1))),J2907)</f>
        <v/>
      </c>
      <c r="L2907" s="7">
        <f t="shared" ca="1" si="514"/>
        <v>0</v>
      </c>
      <c r="M2907" s="7" t="str">
        <f t="shared" ca="1" si="515"/>
        <v/>
      </c>
      <c r="N2907" s="7">
        <f t="shared" ca="1" si="516"/>
        <v>0</v>
      </c>
      <c r="O2907" s="9" t="str">
        <f ca="1">IF(N2907&gt;-1,INDIRECT(ADDRESS(ROW(),13)),IF(N2907&lt;N2906,CONCATENATE("&lt;page-count count=",CHAR(34),1+LARGE(N:N,1)-LARGE(N:N,2),CHAR(34),"/&gt;"),INDIRECT(ADDRESS(ROW()-1,13))))</f>
        <v/>
      </c>
      <c r="P2907" s="1">
        <f>IF(ROW()&lt;$S$4+2,IF('XML a procesar'!A2906="",P2906,IF(MID('XML a procesar'!A2906,1,1)="&lt;",P2906,P2906+1)),P2906)</f>
        <v>1</v>
      </c>
    </row>
    <row r="2908" spans="1:16" x14ac:dyDescent="0.25">
      <c r="A2908" s="1" t="str">
        <f>IF('XML a procesar'!A2907&gt;0,'XML a procesar'!A2907,"")</f>
        <v/>
      </c>
      <c r="B2908" s="7">
        <f t="shared" si="506"/>
        <v>0</v>
      </c>
      <c r="C2908" s="1">
        <f t="shared" si="507"/>
        <v>0</v>
      </c>
      <c r="D2908" s="1">
        <f t="shared" si="508"/>
        <v>0</v>
      </c>
      <c r="E2908" s="1">
        <f t="shared" si="509"/>
        <v>0</v>
      </c>
      <c r="F2908" s="1" t="str">
        <f t="shared" ca="1" si="510"/>
        <v/>
      </c>
      <c r="G2908" s="1">
        <f t="shared" ca="1" si="511"/>
        <v>0</v>
      </c>
      <c r="H2908" s="1">
        <f ca="1">IF(AND(G2907&gt;0,G2908&gt;G2907,NOT(ISERROR(MATCH(G2907,D:D,0)))),H2907+1,H2907)</f>
        <v>0</v>
      </c>
      <c r="I2908" s="1">
        <f t="shared" ca="1" si="512"/>
        <v>0</v>
      </c>
      <c r="J2908" s="7" t="str">
        <f t="shared" ca="1" si="513"/>
        <v/>
      </c>
      <c r="K2908" s="1" t="str">
        <f ca="1">IF(J2908="Linea_para_MAIL_creada_por_LuXML",IF(ISERROR(MATCH(INDIRECT(ADDRESS(ROW()-G2908,7)),D:D,0)),J2908,INDIRECT(ADDRESS(MATCH(INDIRECT(ADDRESS(ROW()-G2908,7)),D:D,0),1))),J2908)</f>
        <v/>
      </c>
      <c r="L2908" s="7">
        <f t="shared" ca="1" si="514"/>
        <v>0</v>
      </c>
      <c r="M2908" s="7" t="str">
        <f t="shared" ca="1" si="515"/>
        <v/>
      </c>
      <c r="N2908" s="7">
        <f t="shared" ca="1" si="516"/>
        <v>0</v>
      </c>
      <c r="O2908" s="9" t="str">
        <f ca="1">IF(N2908&gt;-1,INDIRECT(ADDRESS(ROW(),13)),IF(N2908&lt;N2907,CONCATENATE("&lt;page-count count=",CHAR(34),1+LARGE(N:N,1)-LARGE(N:N,2),CHAR(34),"/&gt;"),INDIRECT(ADDRESS(ROW()-1,13))))</f>
        <v/>
      </c>
      <c r="P2908" s="1">
        <f>IF(ROW()&lt;$S$4+2,IF('XML a procesar'!A2907="",P2907,IF(MID('XML a procesar'!A2907,1,1)="&lt;",P2907,P2907+1)),P2907)</f>
        <v>1</v>
      </c>
    </row>
    <row r="2909" spans="1:16" x14ac:dyDescent="0.25">
      <c r="A2909" s="1" t="str">
        <f>IF('XML a procesar'!A2908&gt;0,'XML a procesar'!A2908,"")</f>
        <v/>
      </c>
      <c r="B2909" s="7">
        <f t="shared" si="506"/>
        <v>0</v>
      </c>
      <c r="C2909" s="1">
        <f t="shared" si="507"/>
        <v>0</v>
      </c>
      <c r="D2909" s="1">
        <f t="shared" si="508"/>
        <v>0</v>
      </c>
      <c r="E2909" s="1">
        <f t="shared" si="509"/>
        <v>0</v>
      </c>
      <c r="F2909" s="1" t="str">
        <f t="shared" ca="1" si="510"/>
        <v/>
      </c>
      <c r="G2909" s="1">
        <f t="shared" ca="1" si="511"/>
        <v>0</v>
      </c>
      <c r="H2909" s="1">
        <f ca="1">IF(AND(G2908&gt;0,G2909&gt;G2908,NOT(ISERROR(MATCH(G2908,D:D,0)))),H2908+1,H2908)</f>
        <v>0</v>
      </c>
      <c r="I2909" s="1">
        <f t="shared" ca="1" si="512"/>
        <v>0</v>
      </c>
      <c r="J2909" s="7" t="str">
        <f t="shared" ca="1" si="513"/>
        <v/>
      </c>
      <c r="K2909" s="1" t="str">
        <f ca="1">IF(J2909="Linea_para_MAIL_creada_por_LuXML",IF(ISERROR(MATCH(INDIRECT(ADDRESS(ROW()-G2909,7)),D:D,0)),J2909,INDIRECT(ADDRESS(MATCH(INDIRECT(ADDRESS(ROW()-G2909,7)),D:D,0),1))),J2909)</f>
        <v/>
      </c>
      <c r="L2909" s="7">
        <f t="shared" ca="1" si="514"/>
        <v>0</v>
      </c>
      <c r="M2909" s="7" t="str">
        <f t="shared" ca="1" si="515"/>
        <v/>
      </c>
      <c r="N2909" s="7">
        <f t="shared" ca="1" si="516"/>
        <v>0</v>
      </c>
      <c r="O2909" s="9" t="str">
        <f ca="1">IF(N2909&gt;-1,INDIRECT(ADDRESS(ROW(),13)),IF(N2909&lt;N2908,CONCATENATE("&lt;page-count count=",CHAR(34),1+LARGE(N:N,1)-LARGE(N:N,2),CHAR(34),"/&gt;"),INDIRECT(ADDRESS(ROW()-1,13))))</f>
        <v/>
      </c>
      <c r="P2909" s="1">
        <f>IF(ROW()&lt;$S$4+2,IF('XML a procesar'!A2908="",P2908,IF(MID('XML a procesar'!A2908,1,1)="&lt;",P2908,P2908+1)),P2908)</f>
        <v>1</v>
      </c>
    </row>
    <row r="2910" spans="1:16" x14ac:dyDescent="0.25">
      <c r="A2910" s="1" t="str">
        <f>IF('XML a procesar'!A2909&gt;0,'XML a procesar'!A2909,"")</f>
        <v/>
      </c>
      <c r="B2910" s="7">
        <f t="shared" si="506"/>
        <v>0</v>
      </c>
      <c r="C2910" s="1">
        <f t="shared" si="507"/>
        <v>0</v>
      </c>
      <c r="D2910" s="1">
        <f t="shared" si="508"/>
        <v>0</v>
      </c>
      <c r="E2910" s="1">
        <f t="shared" si="509"/>
        <v>0</v>
      </c>
      <c r="F2910" s="1" t="str">
        <f t="shared" ca="1" si="510"/>
        <v/>
      </c>
      <c r="G2910" s="1">
        <f t="shared" ca="1" si="511"/>
        <v>0</v>
      </c>
      <c r="H2910" s="1">
        <f ca="1">IF(AND(G2909&gt;0,G2910&gt;G2909,NOT(ISERROR(MATCH(G2909,D:D,0)))),H2909+1,H2909)</f>
        <v>0</v>
      </c>
      <c r="I2910" s="1">
        <f t="shared" ca="1" si="512"/>
        <v>0</v>
      </c>
      <c r="J2910" s="7" t="str">
        <f t="shared" ca="1" si="513"/>
        <v/>
      </c>
      <c r="K2910" s="1" t="str">
        <f ca="1">IF(J2910="Linea_para_MAIL_creada_por_LuXML",IF(ISERROR(MATCH(INDIRECT(ADDRESS(ROW()-G2910,7)),D:D,0)),J2910,INDIRECT(ADDRESS(MATCH(INDIRECT(ADDRESS(ROW()-G2910,7)),D:D,0),1))),J2910)</f>
        <v/>
      </c>
      <c r="L2910" s="7">
        <f t="shared" ca="1" si="514"/>
        <v>0</v>
      </c>
      <c r="M2910" s="7" t="str">
        <f t="shared" ca="1" si="515"/>
        <v/>
      </c>
      <c r="N2910" s="7">
        <f t="shared" ca="1" si="516"/>
        <v>0</v>
      </c>
      <c r="O2910" s="9" t="str">
        <f ca="1">IF(N2910&gt;-1,INDIRECT(ADDRESS(ROW(),13)),IF(N2910&lt;N2909,CONCATENATE("&lt;page-count count=",CHAR(34),1+LARGE(N:N,1)-LARGE(N:N,2),CHAR(34),"/&gt;"),INDIRECT(ADDRESS(ROW()-1,13))))</f>
        <v/>
      </c>
      <c r="P2910" s="1">
        <f>IF(ROW()&lt;$S$4+2,IF('XML a procesar'!A2909="",P2909,IF(MID('XML a procesar'!A2909,1,1)="&lt;",P2909,P2909+1)),P2909)</f>
        <v>1</v>
      </c>
    </row>
    <row r="2911" spans="1:16" x14ac:dyDescent="0.25">
      <c r="A2911" s="1" t="str">
        <f>IF('XML a procesar'!A2910&gt;0,'XML a procesar'!A2910,"")</f>
        <v/>
      </c>
      <c r="B2911" s="7">
        <f t="shared" si="506"/>
        <v>0</v>
      </c>
      <c r="C2911" s="1">
        <f t="shared" si="507"/>
        <v>0</v>
      </c>
      <c r="D2911" s="1">
        <f t="shared" si="508"/>
        <v>0</v>
      </c>
      <c r="E2911" s="1">
        <f t="shared" si="509"/>
        <v>0</v>
      </c>
      <c r="F2911" s="1" t="str">
        <f t="shared" ca="1" si="510"/>
        <v/>
      </c>
      <c r="G2911" s="1">
        <f t="shared" ca="1" si="511"/>
        <v>0</v>
      </c>
      <c r="H2911" s="1">
        <f ca="1">IF(AND(G2910&gt;0,G2911&gt;G2910,NOT(ISERROR(MATCH(G2910,D:D,0)))),H2910+1,H2910)</f>
        <v>0</v>
      </c>
      <c r="I2911" s="1">
        <f t="shared" ca="1" si="512"/>
        <v>0</v>
      </c>
      <c r="J2911" s="7" t="str">
        <f t="shared" ca="1" si="513"/>
        <v/>
      </c>
      <c r="K2911" s="1" t="str">
        <f ca="1">IF(J2911="Linea_para_MAIL_creada_por_LuXML",IF(ISERROR(MATCH(INDIRECT(ADDRESS(ROW()-G2911,7)),D:D,0)),J2911,INDIRECT(ADDRESS(MATCH(INDIRECT(ADDRESS(ROW()-G2911,7)),D:D,0),1))),J2911)</f>
        <v/>
      </c>
      <c r="L2911" s="7">
        <f t="shared" ca="1" si="514"/>
        <v>0</v>
      </c>
      <c r="M2911" s="7" t="str">
        <f t="shared" ca="1" si="515"/>
        <v/>
      </c>
      <c r="N2911" s="7">
        <f t="shared" ca="1" si="516"/>
        <v>0</v>
      </c>
      <c r="O2911" s="9" t="str">
        <f ca="1">IF(N2911&gt;-1,INDIRECT(ADDRESS(ROW(),13)),IF(N2911&lt;N2910,CONCATENATE("&lt;page-count count=",CHAR(34),1+LARGE(N:N,1)-LARGE(N:N,2),CHAR(34),"/&gt;"),INDIRECT(ADDRESS(ROW()-1,13))))</f>
        <v/>
      </c>
      <c r="P2911" s="1">
        <f>IF(ROW()&lt;$S$4+2,IF('XML a procesar'!A2910="",P2910,IF(MID('XML a procesar'!A2910,1,1)="&lt;",P2910,P2910+1)),P2910)</f>
        <v>1</v>
      </c>
    </row>
    <row r="2912" spans="1:16" x14ac:dyDescent="0.25">
      <c r="A2912" s="1" t="str">
        <f>IF('XML a procesar'!A2911&gt;0,'XML a procesar'!A2911,"")</f>
        <v/>
      </c>
      <c r="B2912" s="7">
        <f t="shared" si="506"/>
        <v>0</v>
      </c>
      <c r="C2912" s="1">
        <f t="shared" si="507"/>
        <v>0</v>
      </c>
      <c r="D2912" s="1">
        <f t="shared" si="508"/>
        <v>0</v>
      </c>
      <c r="E2912" s="1">
        <f t="shared" si="509"/>
        <v>0</v>
      </c>
      <c r="F2912" s="1" t="str">
        <f t="shared" ca="1" si="510"/>
        <v/>
      </c>
      <c r="G2912" s="1">
        <f t="shared" ca="1" si="511"/>
        <v>0</v>
      </c>
      <c r="H2912" s="1">
        <f ca="1">IF(AND(G2911&gt;0,G2912&gt;G2911,NOT(ISERROR(MATCH(G2911,D:D,0)))),H2911+1,H2911)</f>
        <v>0</v>
      </c>
      <c r="I2912" s="1">
        <f t="shared" ca="1" si="512"/>
        <v>0</v>
      </c>
      <c r="J2912" s="7" t="str">
        <f t="shared" ca="1" si="513"/>
        <v/>
      </c>
      <c r="K2912" s="1" t="str">
        <f ca="1">IF(J2912="Linea_para_MAIL_creada_por_LuXML",IF(ISERROR(MATCH(INDIRECT(ADDRESS(ROW()-G2912,7)),D:D,0)),J2912,INDIRECT(ADDRESS(MATCH(INDIRECT(ADDRESS(ROW()-G2912,7)),D:D,0),1))),J2912)</f>
        <v/>
      </c>
      <c r="L2912" s="7">
        <f t="shared" ca="1" si="514"/>
        <v>0</v>
      </c>
      <c r="M2912" s="7" t="str">
        <f t="shared" ca="1" si="515"/>
        <v/>
      </c>
      <c r="N2912" s="7">
        <f t="shared" ca="1" si="516"/>
        <v>0</v>
      </c>
      <c r="O2912" s="9" t="str">
        <f ca="1">IF(N2912&gt;-1,INDIRECT(ADDRESS(ROW(),13)),IF(N2912&lt;N2911,CONCATENATE("&lt;page-count count=",CHAR(34),1+LARGE(N:N,1)-LARGE(N:N,2),CHAR(34),"/&gt;"),INDIRECT(ADDRESS(ROW()-1,13))))</f>
        <v/>
      </c>
      <c r="P2912" s="1">
        <f>IF(ROW()&lt;$S$4+2,IF('XML a procesar'!A2911="",P2911,IF(MID('XML a procesar'!A2911,1,1)="&lt;",P2911,P2911+1)),P2911)</f>
        <v>1</v>
      </c>
    </row>
    <row r="2913" spans="1:16" x14ac:dyDescent="0.25">
      <c r="A2913" s="1" t="str">
        <f>IF('XML a procesar'!A2912&gt;0,'XML a procesar'!A2912,"")</f>
        <v/>
      </c>
      <c r="B2913" s="7">
        <f t="shared" si="506"/>
        <v>0</v>
      </c>
      <c r="C2913" s="1">
        <f t="shared" si="507"/>
        <v>0</v>
      </c>
      <c r="D2913" s="1">
        <f t="shared" si="508"/>
        <v>0</v>
      </c>
      <c r="E2913" s="1">
        <f t="shared" si="509"/>
        <v>0</v>
      </c>
      <c r="F2913" s="1" t="str">
        <f t="shared" ca="1" si="510"/>
        <v/>
      </c>
      <c r="G2913" s="1">
        <f t="shared" ca="1" si="511"/>
        <v>0</v>
      </c>
      <c r="H2913" s="1">
        <f ca="1">IF(AND(G2912&gt;0,G2913&gt;G2912,NOT(ISERROR(MATCH(G2912,D:D,0)))),H2912+1,H2912)</f>
        <v>0</v>
      </c>
      <c r="I2913" s="1">
        <f t="shared" ca="1" si="512"/>
        <v>0</v>
      </c>
      <c r="J2913" s="7" t="str">
        <f t="shared" ca="1" si="513"/>
        <v/>
      </c>
      <c r="K2913" s="1" t="str">
        <f ca="1">IF(J2913="Linea_para_MAIL_creada_por_LuXML",IF(ISERROR(MATCH(INDIRECT(ADDRESS(ROW()-G2913,7)),D:D,0)),J2913,INDIRECT(ADDRESS(MATCH(INDIRECT(ADDRESS(ROW()-G2913,7)),D:D,0),1))),J2913)</f>
        <v/>
      </c>
      <c r="L2913" s="7">
        <f t="shared" ca="1" si="514"/>
        <v>0</v>
      </c>
      <c r="M2913" s="7" t="str">
        <f t="shared" ca="1" si="515"/>
        <v/>
      </c>
      <c r="N2913" s="7">
        <f t="shared" ca="1" si="516"/>
        <v>0</v>
      </c>
      <c r="O2913" s="9" t="str">
        <f ca="1">IF(N2913&gt;-1,INDIRECT(ADDRESS(ROW(),13)),IF(N2913&lt;N2912,CONCATENATE("&lt;page-count count=",CHAR(34),1+LARGE(N:N,1)-LARGE(N:N,2),CHAR(34),"/&gt;"),INDIRECT(ADDRESS(ROW()-1,13))))</f>
        <v/>
      </c>
      <c r="P2913" s="1">
        <f>IF(ROW()&lt;$S$4+2,IF('XML a procesar'!A2912="",P2912,IF(MID('XML a procesar'!A2912,1,1)="&lt;",P2912,P2912+1)),P2912)</f>
        <v>1</v>
      </c>
    </row>
    <row r="2914" spans="1:16" x14ac:dyDescent="0.25">
      <c r="A2914" s="1" t="str">
        <f>IF('XML a procesar'!A2913&gt;0,'XML a procesar'!A2913,"")</f>
        <v/>
      </c>
      <c r="B2914" s="7">
        <f t="shared" si="506"/>
        <v>0</v>
      </c>
      <c r="C2914" s="1">
        <f t="shared" si="507"/>
        <v>0</v>
      </c>
      <c r="D2914" s="1">
        <f t="shared" si="508"/>
        <v>0</v>
      </c>
      <c r="E2914" s="1">
        <f t="shared" si="509"/>
        <v>0</v>
      </c>
      <c r="F2914" s="1" t="str">
        <f t="shared" ca="1" si="510"/>
        <v/>
      </c>
      <c r="G2914" s="1">
        <f t="shared" ca="1" si="511"/>
        <v>0</v>
      </c>
      <c r="H2914" s="1">
        <f ca="1">IF(AND(G2913&gt;0,G2914&gt;G2913,NOT(ISERROR(MATCH(G2913,D:D,0)))),H2913+1,H2913)</f>
        <v>0</v>
      </c>
      <c r="I2914" s="1">
        <f t="shared" ca="1" si="512"/>
        <v>0</v>
      </c>
      <c r="J2914" s="7" t="str">
        <f t="shared" ca="1" si="513"/>
        <v/>
      </c>
      <c r="K2914" s="1" t="str">
        <f ca="1">IF(J2914="Linea_para_MAIL_creada_por_LuXML",IF(ISERROR(MATCH(INDIRECT(ADDRESS(ROW()-G2914,7)),D:D,0)),J2914,INDIRECT(ADDRESS(MATCH(INDIRECT(ADDRESS(ROW()-G2914,7)),D:D,0),1))),J2914)</f>
        <v/>
      </c>
      <c r="L2914" s="7">
        <f t="shared" ca="1" si="514"/>
        <v>0</v>
      </c>
      <c r="M2914" s="7" t="str">
        <f t="shared" ca="1" si="515"/>
        <v/>
      </c>
      <c r="N2914" s="7">
        <f t="shared" ca="1" si="516"/>
        <v>0</v>
      </c>
      <c r="O2914" s="9" t="str">
        <f ca="1">IF(N2914&gt;-1,INDIRECT(ADDRESS(ROW(),13)),IF(N2914&lt;N2913,CONCATENATE("&lt;page-count count=",CHAR(34),1+LARGE(N:N,1)-LARGE(N:N,2),CHAR(34),"/&gt;"),INDIRECT(ADDRESS(ROW()-1,13))))</f>
        <v/>
      </c>
      <c r="P2914" s="1">
        <f>IF(ROW()&lt;$S$4+2,IF('XML a procesar'!A2913="",P2913,IF(MID('XML a procesar'!A2913,1,1)="&lt;",P2913,P2913+1)),P2913)</f>
        <v>1</v>
      </c>
    </row>
    <row r="2915" spans="1:16" x14ac:dyDescent="0.25">
      <c r="A2915" s="1" t="str">
        <f>IF('XML a procesar'!A2914&gt;0,'XML a procesar'!A2914,"")</f>
        <v/>
      </c>
      <c r="B2915" s="7">
        <f t="shared" si="506"/>
        <v>0</v>
      </c>
      <c r="C2915" s="1">
        <f t="shared" si="507"/>
        <v>0</v>
      </c>
      <c r="D2915" s="1">
        <f t="shared" si="508"/>
        <v>0</v>
      </c>
      <c r="E2915" s="1">
        <f t="shared" si="509"/>
        <v>0</v>
      </c>
      <c r="F2915" s="1" t="str">
        <f t="shared" ca="1" si="510"/>
        <v/>
      </c>
      <c r="G2915" s="1">
        <f t="shared" ca="1" si="511"/>
        <v>0</v>
      </c>
      <c r="H2915" s="1">
        <f ca="1">IF(AND(G2914&gt;0,G2915&gt;G2914,NOT(ISERROR(MATCH(G2914,D:D,0)))),H2914+1,H2914)</f>
        <v>0</v>
      </c>
      <c r="I2915" s="1">
        <f t="shared" ca="1" si="512"/>
        <v>0</v>
      </c>
      <c r="J2915" s="7" t="str">
        <f t="shared" ca="1" si="513"/>
        <v/>
      </c>
      <c r="K2915" s="1" t="str">
        <f ca="1">IF(J2915="Linea_para_MAIL_creada_por_LuXML",IF(ISERROR(MATCH(INDIRECT(ADDRESS(ROW()-G2915,7)),D:D,0)),J2915,INDIRECT(ADDRESS(MATCH(INDIRECT(ADDRESS(ROW()-G2915,7)),D:D,0),1))),J2915)</f>
        <v/>
      </c>
      <c r="L2915" s="7">
        <f t="shared" ca="1" si="514"/>
        <v>0</v>
      </c>
      <c r="M2915" s="7" t="str">
        <f t="shared" ca="1" si="515"/>
        <v/>
      </c>
      <c r="N2915" s="7">
        <f t="shared" ca="1" si="516"/>
        <v>0</v>
      </c>
      <c r="O2915" s="9" t="str">
        <f ca="1">IF(N2915&gt;-1,INDIRECT(ADDRESS(ROW(),13)),IF(N2915&lt;N2914,CONCATENATE("&lt;page-count count=",CHAR(34),1+LARGE(N:N,1)-LARGE(N:N,2),CHAR(34),"/&gt;"),INDIRECT(ADDRESS(ROW()-1,13))))</f>
        <v/>
      </c>
      <c r="P2915" s="1">
        <f>IF(ROW()&lt;$S$4+2,IF('XML a procesar'!A2914="",P2914,IF(MID('XML a procesar'!A2914,1,1)="&lt;",P2914,P2914+1)),P2914)</f>
        <v>1</v>
      </c>
    </row>
    <row r="2916" spans="1:16" x14ac:dyDescent="0.25">
      <c r="A2916" s="1" t="str">
        <f>IF('XML a procesar'!A2915&gt;0,'XML a procesar'!A2915,"")</f>
        <v/>
      </c>
      <c r="B2916" s="7">
        <f t="shared" si="506"/>
        <v>0</v>
      </c>
      <c r="C2916" s="1">
        <f t="shared" si="507"/>
        <v>0</v>
      </c>
      <c r="D2916" s="1">
        <f t="shared" si="508"/>
        <v>0</v>
      </c>
      <c r="E2916" s="1">
        <f t="shared" si="509"/>
        <v>0</v>
      </c>
      <c r="F2916" s="1" t="str">
        <f t="shared" ca="1" si="510"/>
        <v/>
      </c>
      <c r="G2916" s="1">
        <f t="shared" ca="1" si="511"/>
        <v>0</v>
      </c>
      <c r="H2916" s="1">
        <f ca="1">IF(AND(G2915&gt;0,G2916&gt;G2915,NOT(ISERROR(MATCH(G2915,D:D,0)))),H2915+1,H2915)</f>
        <v>0</v>
      </c>
      <c r="I2916" s="1">
        <f t="shared" ca="1" si="512"/>
        <v>0</v>
      </c>
      <c r="J2916" s="7" t="str">
        <f t="shared" ca="1" si="513"/>
        <v/>
      </c>
      <c r="K2916" s="1" t="str">
        <f ca="1">IF(J2916="Linea_para_MAIL_creada_por_LuXML",IF(ISERROR(MATCH(INDIRECT(ADDRESS(ROW()-G2916,7)),D:D,0)),J2916,INDIRECT(ADDRESS(MATCH(INDIRECT(ADDRESS(ROW()-G2916,7)),D:D,0),1))),J2916)</f>
        <v/>
      </c>
      <c r="L2916" s="7">
        <f t="shared" ca="1" si="514"/>
        <v>0</v>
      </c>
      <c r="M2916" s="7" t="str">
        <f t="shared" ca="1" si="515"/>
        <v/>
      </c>
      <c r="N2916" s="7">
        <f t="shared" ca="1" si="516"/>
        <v>0</v>
      </c>
      <c r="O2916" s="9" t="str">
        <f ca="1">IF(N2916&gt;-1,INDIRECT(ADDRESS(ROW(),13)),IF(N2916&lt;N2915,CONCATENATE("&lt;page-count count=",CHAR(34),1+LARGE(N:N,1)-LARGE(N:N,2),CHAR(34),"/&gt;"),INDIRECT(ADDRESS(ROW()-1,13))))</f>
        <v/>
      </c>
      <c r="P2916" s="1">
        <f>IF(ROW()&lt;$S$4+2,IF('XML a procesar'!A2915="",P2915,IF(MID('XML a procesar'!A2915,1,1)="&lt;",P2915,P2915+1)),P2915)</f>
        <v>1</v>
      </c>
    </row>
    <row r="2917" spans="1:16" x14ac:dyDescent="0.25">
      <c r="A2917" s="1" t="str">
        <f>IF('XML a procesar'!A2916&gt;0,'XML a procesar'!A2916,"")</f>
        <v/>
      </c>
      <c r="B2917" s="7">
        <f t="shared" si="506"/>
        <v>0</v>
      </c>
      <c r="C2917" s="1">
        <f t="shared" si="507"/>
        <v>0</v>
      </c>
      <c r="D2917" s="1">
        <f t="shared" si="508"/>
        <v>0</v>
      </c>
      <c r="E2917" s="1">
        <f t="shared" si="509"/>
        <v>0</v>
      </c>
      <c r="F2917" s="1" t="str">
        <f t="shared" ca="1" si="510"/>
        <v/>
      </c>
      <c r="G2917" s="1">
        <f t="shared" ca="1" si="511"/>
        <v>0</v>
      </c>
      <c r="H2917" s="1">
        <f ca="1">IF(AND(G2916&gt;0,G2917&gt;G2916,NOT(ISERROR(MATCH(G2916,D:D,0)))),H2916+1,H2916)</f>
        <v>0</v>
      </c>
      <c r="I2917" s="1">
        <f t="shared" ca="1" si="512"/>
        <v>0</v>
      </c>
      <c r="J2917" s="7" t="str">
        <f t="shared" ca="1" si="513"/>
        <v/>
      </c>
      <c r="K2917" s="1" t="str">
        <f ca="1">IF(J2917="Linea_para_MAIL_creada_por_LuXML",IF(ISERROR(MATCH(INDIRECT(ADDRESS(ROW()-G2917,7)),D:D,0)),J2917,INDIRECT(ADDRESS(MATCH(INDIRECT(ADDRESS(ROW()-G2917,7)),D:D,0),1))),J2917)</f>
        <v/>
      </c>
      <c r="L2917" s="7">
        <f t="shared" ca="1" si="514"/>
        <v>0</v>
      </c>
      <c r="M2917" s="7" t="str">
        <f t="shared" ca="1" si="515"/>
        <v/>
      </c>
      <c r="N2917" s="7">
        <f t="shared" ca="1" si="516"/>
        <v>0</v>
      </c>
      <c r="O2917" s="9" t="str">
        <f ca="1">IF(N2917&gt;-1,INDIRECT(ADDRESS(ROW(),13)),IF(N2917&lt;N2916,CONCATENATE("&lt;page-count count=",CHAR(34),1+LARGE(N:N,1)-LARGE(N:N,2),CHAR(34),"/&gt;"),INDIRECT(ADDRESS(ROW()-1,13))))</f>
        <v/>
      </c>
      <c r="P2917" s="1">
        <f>IF(ROW()&lt;$S$4+2,IF('XML a procesar'!A2916="",P2916,IF(MID('XML a procesar'!A2916,1,1)="&lt;",P2916,P2916+1)),P2916)</f>
        <v>1</v>
      </c>
    </row>
    <row r="2918" spans="1:16" x14ac:dyDescent="0.25">
      <c r="A2918" s="1" t="str">
        <f>IF('XML a procesar'!A2917&gt;0,'XML a procesar'!A2917,"")</f>
        <v/>
      </c>
      <c r="B2918" s="7">
        <f t="shared" si="506"/>
        <v>0</v>
      </c>
      <c r="C2918" s="1">
        <f t="shared" si="507"/>
        <v>0</v>
      </c>
      <c r="D2918" s="1">
        <f t="shared" si="508"/>
        <v>0</v>
      </c>
      <c r="E2918" s="1">
        <f t="shared" si="509"/>
        <v>0</v>
      </c>
      <c r="F2918" s="1" t="str">
        <f t="shared" ca="1" si="510"/>
        <v/>
      </c>
      <c r="G2918" s="1">
        <f t="shared" ca="1" si="511"/>
        <v>0</v>
      </c>
      <c r="H2918" s="1">
        <f ca="1">IF(AND(G2917&gt;0,G2918&gt;G2917,NOT(ISERROR(MATCH(G2917,D:D,0)))),H2917+1,H2917)</f>
        <v>0</v>
      </c>
      <c r="I2918" s="1">
        <f t="shared" ca="1" si="512"/>
        <v>0</v>
      </c>
      <c r="J2918" s="7" t="str">
        <f t="shared" ca="1" si="513"/>
        <v/>
      </c>
      <c r="K2918" s="1" t="str">
        <f ca="1">IF(J2918="Linea_para_MAIL_creada_por_LuXML",IF(ISERROR(MATCH(INDIRECT(ADDRESS(ROW()-G2918,7)),D:D,0)),J2918,INDIRECT(ADDRESS(MATCH(INDIRECT(ADDRESS(ROW()-G2918,7)),D:D,0),1))),J2918)</f>
        <v/>
      </c>
      <c r="L2918" s="7">
        <f t="shared" ca="1" si="514"/>
        <v>0</v>
      </c>
      <c r="M2918" s="7" t="str">
        <f t="shared" ca="1" si="515"/>
        <v/>
      </c>
      <c r="N2918" s="7">
        <f t="shared" ca="1" si="516"/>
        <v>0</v>
      </c>
      <c r="O2918" s="9" t="str">
        <f ca="1">IF(N2918&gt;-1,INDIRECT(ADDRESS(ROW(),13)),IF(N2918&lt;N2917,CONCATENATE("&lt;page-count count=",CHAR(34),1+LARGE(N:N,1)-LARGE(N:N,2),CHAR(34),"/&gt;"),INDIRECT(ADDRESS(ROW()-1,13))))</f>
        <v/>
      </c>
      <c r="P2918" s="1">
        <f>IF(ROW()&lt;$S$4+2,IF('XML a procesar'!A2917="",P2917,IF(MID('XML a procesar'!A2917,1,1)="&lt;",P2917,P2917+1)),P2917)</f>
        <v>1</v>
      </c>
    </row>
    <row r="2919" spans="1:16" x14ac:dyDescent="0.25">
      <c r="A2919" s="1" t="str">
        <f>IF('XML a procesar'!A2918&gt;0,'XML a procesar'!A2918,"")</f>
        <v/>
      </c>
      <c r="B2919" s="7">
        <f t="shared" si="506"/>
        <v>0</v>
      </c>
      <c r="C2919" s="1">
        <f t="shared" si="507"/>
        <v>0</v>
      </c>
      <c r="D2919" s="1">
        <f t="shared" si="508"/>
        <v>0</v>
      </c>
      <c r="E2919" s="1">
        <f t="shared" si="509"/>
        <v>0</v>
      </c>
      <c r="F2919" s="1" t="str">
        <f t="shared" ca="1" si="510"/>
        <v/>
      </c>
      <c r="G2919" s="1">
        <f t="shared" ca="1" si="511"/>
        <v>0</v>
      </c>
      <c r="H2919" s="1">
        <f ca="1">IF(AND(G2918&gt;0,G2919&gt;G2918,NOT(ISERROR(MATCH(G2918,D:D,0)))),H2918+1,H2918)</f>
        <v>0</v>
      </c>
      <c r="I2919" s="1">
        <f t="shared" ca="1" si="512"/>
        <v>0</v>
      </c>
      <c r="J2919" s="7" t="str">
        <f t="shared" ca="1" si="513"/>
        <v/>
      </c>
      <c r="K2919" s="1" t="str">
        <f ca="1">IF(J2919="Linea_para_MAIL_creada_por_LuXML",IF(ISERROR(MATCH(INDIRECT(ADDRESS(ROW()-G2919,7)),D:D,0)),J2919,INDIRECT(ADDRESS(MATCH(INDIRECT(ADDRESS(ROW()-G2919,7)),D:D,0),1))),J2919)</f>
        <v/>
      </c>
      <c r="L2919" s="7">
        <f t="shared" ca="1" si="514"/>
        <v>0</v>
      </c>
      <c r="M2919" s="7" t="str">
        <f t="shared" ca="1" si="515"/>
        <v/>
      </c>
      <c r="N2919" s="7">
        <f t="shared" ca="1" si="516"/>
        <v>0</v>
      </c>
      <c r="O2919" s="9" t="str">
        <f ca="1">IF(N2919&gt;-1,INDIRECT(ADDRESS(ROW(),13)),IF(N2919&lt;N2918,CONCATENATE("&lt;page-count count=",CHAR(34),1+LARGE(N:N,1)-LARGE(N:N,2),CHAR(34),"/&gt;"),INDIRECT(ADDRESS(ROW()-1,13))))</f>
        <v/>
      </c>
      <c r="P2919" s="1">
        <f>IF(ROW()&lt;$S$4+2,IF('XML a procesar'!A2918="",P2918,IF(MID('XML a procesar'!A2918,1,1)="&lt;",P2918,P2918+1)),P2918)</f>
        <v>1</v>
      </c>
    </row>
    <row r="2920" spans="1:16" x14ac:dyDescent="0.25">
      <c r="A2920" s="1" t="str">
        <f>IF('XML a procesar'!A2919&gt;0,'XML a procesar'!A2919,"")</f>
        <v/>
      </c>
      <c r="B2920" s="7">
        <f t="shared" si="506"/>
        <v>0</v>
      </c>
      <c r="C2920" s="1">
        <f t="shared" si="507"/>
        <v>0</v>
      </c>
      <c r="D2920" s="1">
        <f t="shared" si="508"/>
        <v>0</v>
      </c>
      <c r="E2920" s="1">
        <f t="shared" si="509"/>
        <v>0</v>
      </c>
      <c r="F2920" s="1" t="str">
        <f t="shared" ca="1" si="510"/>
        <v/>
      </c>
      <c r="G2920" s="1">
        <f t="shared" ca="1" si="511"/>
        <v>0</v>
      </c>
      <c r="H2920" s="1">
        <f ca="1">IF(AND(G2919&gt;0,G2920&gt;G2919,NOT(ISERROR(MATCH(G2919,D:D,0)))),H2919+1,H2919)</f>
        <v>0</v>
      </c>
      <c r="I2920" s="1">
        <f t="shared" ca="1" si="512"/>
        <v>0</v>
      </c>
      <c r="J2920" s="7" t="str">
        <f t="shared" ca="1" si="513"/>
        <v/>
      </c>
      <c r="K2920" s="1" t="str">
        <f ca="1">IF(J2920="Linea_para_MAIL_creada_por_LuXML",IF(ISERROR(MATCH(INDIRECT(ADDRESS(ROW()-G2920,7)),D:D,0)),J2920,INDIRECT(ADDRESS(MATCH(INDIRECT(ADDRESS(ROW()-G2920,7)),D:D,0),1))),J2920)</f>
        <v/>
      </c>
      <c r="L2920" s="7">
        <f t="shared" ca="1" si="514"/>
        <v>0</v>
      </c>
      <c r="M2920" s="7" t="str">
        <f t="shared" ca="1" si="515"/>
        <v/>
      </c>
      <c r="N2920" s="7">
        <f t="shared" ca="1" si="516"/>
        <v>0</v>
      </c>
      <c r="O2920" s="9" t="str">
        <f ca="1">IF(N2920&gt;-1,INDIRECT(ADDRESS(ROW(),13)),IF(N2920&lt;N2919,CONCATENATE("&lt;page-count count=",CHAR(34),1+LARGE(N:N,1)-LARGE(N:N,2),CHAR(34),"/&gt;"),INDIRECT(ADDRESS(ROW()-1,13))))</f>
        <v/>
      </c>
      <c r="P2920" s="1">
        <f>IF(ROW()&lt;$S$4+2,IF('XML a procesar'!A2919="",P2919,IF(MID('XML a procesar'!A2919,1,1)="&lt;",P2919,P2919+1)),P2919)</f>
        <v>1</v>
      </c>
    </row>
    <row r="2921" spans="1:16" x14ac:dyDescent="0.25">
      <c r="A2921" s="1" t="str">
        <f>IF('XML a procesar'!A2920&gt;0,'XML a procesar'!A2920,"")</f>
        <v/>
      </c>
      <c r="B2921" s="7">
        <f t="shared" si="506"/>
        <v>0</v>
      </c>
      <c r="C2921" s="1">
        <f t="shared" si="507"/>
        <v>0</v>
      </c>
      <c r="D2921" s="1">
        <f t="shared" si="508"/>
        <v>0</v>
      </c>
      <c r="E2921" s="1">
        <f t="shared" si="509"/>
        <v>0</v>
      </c>
      <c r="F2921" s="1" t="str">
        <f t="shared" ca="1" si="510"/>
        <v/>
      </c>
      <c r="G2921" s="1">
        <f t="shared" ca="1" si="511"/>
        <v>0</v>
      </c>
      <c r="H2921" s="1">
        <f ca="1">IF(AND(G2920&gt;0,G2921&gt;G2920,NOT(ISERROR(MATCH(G2920,D:D,0)))),H2920+1,H2920)</f>
        <v>0</v>
      </c>
      <c r="I2921" s="1">
        <f t="shared" ca="1" si="512"/>
        <v>0</v>
      </c>
      <c r="J2921" s="7" t="str">
        <f t="shared" ca="1" si="513"/>
        <v/>
      </c>
      <c r="K2921" s="1" t="str">
        <f ca="1">IF(J2921="Linea_para_MAIL_creada_por_LuXML",IF(ISERROR(MATCH(INDIRECT(ADDRESS(ROW()-G2921,7)),D:D,0)),J2921,INDIRECT(ADDRESS(MATCH(INDIRECT(ADDRESS(ROW()-G2921,7)),D:D,0),1))),J2921)</f>
        <v/>
      </c>
      <c r="L2921" s="7">
        <f t="shared" ca="1" si="514"/>
        <v>0</v>
      </c>
      <c r="M2921" s="7" t="str">
        <f t="shared" ca="1" si="515"/>
        <v/>
      </c>
      <c r="N2921" s="7">
        <f t="shared" ca="1" si="516"/>
        <v>0</v>
      </c>
      <c r="O2921" s="9" t="str">
        <f ca="1">IF(N2921&gt;-1,INDIRECT(ADDRESS(ROW(),13)),IF(N2921&lt;N2920,CONCATENATE("&lt;page-count count=",CHAR(34),1+LARGE(N:N,1)-LARGE(N:N,2),CHAR(34),"/&gt;"),INDIRECT(ADDRESS(ROW()-1,13))))</f>
        <v/>
      </c>
      <c r="P2921" s="1">
        <f>IF(ROW()&lt;$S$4+2,IF('XML a procesar'!A2920="",P2920,IF(MID('XML a procesar'!A2920,1,1)="&lt;",P2920,P2920+1)),P2920)</f>
        <v>1</v>
      </c>
    </row>
    <row r="2922" spans="1:16" x14ac:dyDescent="0.25">
      <c r="A2922" s="1" t="str">
        <f>IF('XML a procesar'!A2921&gt;0,'XML a procesar'!A2921,"")</f>
        <v/>
      </c>
      <c r="B2922" s="7">
        <f t="shared" si="506"/>
        <v>0</v>
      </c>
      <c r="C2922" s="1">
        <f t="shared" si="507"/>
        <v>0</v>
      </c>
      <c r="D2922" s="1">
        <f t="shared" si="508"/>
        <v>0</v>
      </c>
      <c r="E2922" s="1">
        <f t="shared" si="509"/>
        <v>0</v>
      </c>
      <c r="F2922" s="1" t="str">
        <f t="shared" ca="1" si="510"/>
        <v/>
      </c>
      <c r="G2922" s="1">
        <f t="shared" ca="1" si="511"/>
        <v>0</v>
      </c>
      <c r="H2922" s="1">
        <f ca="1">IF(AND(G2921&gt;0,G2922&gt;G2921,NOT(ISERROR(MATCH(G2921,D:D,0)))),H2921+1,H2921)</f>
        <v>0</v>
      </c>
      <c r="I2922" s="1">
        <f t="shared" ca="1" si="512"/>
        <v>0</v>
      </c>
      <c r="J2922" s="7" t="str">
        <f t="shared" ca="1" si="513"/>
        <v/>
      </c>
      <c r="K2922" s="1" t="str">
        <f ca="1">IF(J2922="Linea_para_MAIL_creada_por_LuXML",IF(ISERROR(MATCH(INDIRECT(ADDRESS(ROW()-G2922,7)),D:D,0)),J2922,INDIRECT(ADDRESS(MATCH(INDIRECT(ADDRESS(ROW()-G2922,7)),D:D,0),1))),J2922)</f>
        <v/>
      </c>
      <c r="L2922" s="7">
        <f t="shared" ca="1" si="514"/>
        <v>0</v>
      </c>
      <c r="M2922" s="7" t="str">
        <f t="shared" ca="1" si="515"/>
        <v/>
      </c>
      <c r="N2922" s="7">
        <f t="shared" ca="1" si="516"/>
        <v>0</v>
      </c>
      <c r="O2922" s="9" t="str">
        <f ca="1">IF(N2922&gt;-1,INDIRECT(ADDRESS(ROW(),13)),IF(N2922&lt;N2921,CONCATENATE("&lt;page-count count=",CHAR(34),1+LARGE(N:N,1)-LARGE(N:N,2),CHAR(34),"/&gt;"),INDIRECT(ADDRESS(ROW()-1,13))))</f>
        <v/>
      </c>
      <c r="P2922" s="1">
        <f>IF(ROW()&lt;$S$4+2,IF('XML a procesar'!A2921="",P2921,IF(MID('XML a procesar'!A2921,1,1)="&lt;",P2921,P2921+1)),P2921)</f>
        <v>1</v>
      </c>
    </row>
    <row r="2923" spans="1:16" x14ac:dyDescent="0.25">
      <c r="A2923" s="1" t="str">
        <f>IF('XML a procesar'!A2922&gt;0,'XML a procesar'!A2922,"")</f>
        <v/>
      </c>
      <c r="B2923" s="7">
        <f t="shared" si="506"/>
        <v>0</v>
      </c>
      <c r="C2923" s="1">
        <f t="shared" si="507"/>
        <v>0</v>
      </c>
      <c r="D2923" s="1">
        <f t="shared" si="508"/>
        <v>0</v>
      </c>
      <c r="E2923" s="1">
        <f t="shared" si="509"/>
        <v>0</v>
      </c>
      <c r="F2923" s="1" t="str">
        <f t="shared" ca="1" si="510"/>
        <v/>
      </c>
      <c r="G2923" s="1">
        <f t="shared" ca="1" si="511"/>
        <v>0</v>
      </c>
      <c r="H2923" s="1">
        <f ca="1">IF(AND(G2922&gt;0,G2923&gt;G2922,NOT(ISERROR(MATCH(G2922,D:D,0)))),H2922+1,H2922)</f>
        <v>0</v>
      </c>
      <c r="I2923" s="1">
        <f t="shared" ca="1" si="512"/>
        <v>0</v>
      </c>
      <c r="J2923" s="7" t="str">
        <f t="shared" ca="1" si="513"/>
        <v/>
      </c>
      <c r="K2923" s="1" t="str">
        <f ca="1">IF(J2923="Linea_para_MAIL_creada_por_LuXML",IF(ISERROR(MATCH(INDIRECT(ADDRESS(ROW()-G2923,7)),D:D,0)),J2923,INDIRECT(ADDRESS(MATCH(INDIRECT(ADDRESS(ROW()-G2923,7)),D:D,0),1))),J2923)</f>
        <v/>
      </c>
      <c r="L2923" s="7">
        <f t="shared" ca="1" si="514"/>
        <v>0</v>
      </c>
      <c r="M2923" s="7" t="str">
        <f t="shared" ca="1" si="515"/>
        <v/>
      </c>
      <c r="N2923" s="7">
        <f t="shared" ca="1" si="516"/>
        <v>0</v>
      </c>
      <c r="O2923" s="9" t="str">
        <f ca="1">IF(N2923&gt;-1,INDIRECT(ADDRESS(ROW(),13)),IF(N2923&lt;N2922,CONCATENATE("&lt;page-count count=",CHAR(34),1+LARGE(N:N,1)-LARGE(N:N,2),CHAR(34),"/&gt;"),INDIRECT(ADDRESS(ROW()-1,13))))</f>
        <v/>
      </c>
      <c r="P2923" s="1">
        <f>IF(ROW()&lt;$S$4+2,IF('XML a procesar'!A2922="",P2922,IF(MID('XML a procesar'!A2922,1,1)="&lt;",P2922,P2922+1)),P2922)</f>
        <v>1</v>
      </c>
    </row>
    <row r="2924" spans="1:16" x14ac:dyDescent="0.25">
      <c r="A2924" s="1" t="str">
        <f>IF('XML a procesar'!A2923&gt;0,'XML a procesar'!A2923,"")</f>
        <v/>
      </c>
      <c r="B2924" s="7">
        <f t="shared" si="506"/>
        <v>0</v>
      </c>
      <c r="C2924" s="1">
        <f t="shared" si="507"/>
        <v>0</v>
      </c>
      <c r="D2924" s="1">
        <f t="shared" si="508"/>
        <v>0</v>
      </c>
      <c r="E2924" s="1">
        <f t="shared" si="509"/>
        <v>0</v>
      </c>
      <c r="F2924" s="1" t="str">
        <f t="shared" ca="1" si="510"/>
        <v/>
      </c>
      <c r="G2924" s="1">
        <f t="shared" ca="1" si="511"/>
        <v>0</v>
      </c>
      <c r="H2924" s="1">
        <f ca="1">IF(AND(G2923&gt;0,G2924&gt;G2923,NOT(ISERROR(MATCH(G2923,D:D,0)))),H2923+1,H2923)</f>
        <v>0</v>
      </c>
      <c r="I2924" s="1">
        <f t="shared" ca="1" si="512"/>
        <v>0</v>
      </c>
      <c r="J2924" s="7" t="str">
        <f t="shared" ca="1" si="513"/>
        <v/>
      </c>
      <c r="K2924" s="1" t="str">
        <f ca="1">IF(J2924="Linea_para_MAIL_creada_por_LuXML",IF(ISERROR(MATCH(INDIRECT(ADDRESS(ROW()-G2924,7)),D:D,0)),J2924,INDIRECT(ADDRESS(MATCH(INDIRECT(ADDRESS(ROW()-G2924,7)),D:D,0),1))),J2924)</f>
        <v/>
      </c>
      <c r="L2924" s="7">
        <f t="shared" ca="1" si="514"/>
        <v>0</v>
      </c>
      <c r="M2924" s="7" t="str">
        <f t="shared" ca="1" si="515"/>
        <v/>
      </c>
      <c r="N2924" s="7">
        <f t="shared" ca="1" si="516"/>
        <v>0</v>
      </c>
      <c r="O2924" s="9" t="str">
        <f ca="1">IF(N2924&gt;-1,INDIRECT(ADDRESS(ROW(),13)),IF(N2924&lt;N2923,CONCATENATE("&lt;page-count count=",CHAR(34),1+LARGE(N:N,1)-LARGE(N:N,2),CHAR(34),"/&gt;"),INDIRECT(ADDRESS(ROW()-1,13))))</f>
        <v/>
      </c>
      <c r="P2924" s="1">
        <f>IF(ROW()&lt;$S$4+2,IF('XML a procesar'!A2923="",P2923,IF(MID('XML a procesar'!A2923,1,1)="&lt;",P2923,P2923+1)),P2923)</f>
        <v>1</v>
      </c>
    </row>
    <row r="2925" spans="1:16" x14ac:dyDescent="0.25">
      <c r="A2925" s="1" t="str">
        <f>IF('XML a procesar'!A2924&gt;0,'XML a procesar'!A2924,"")</f>
        <v/>
      </c>
      <c r="B2925" s="7">
        <f t="shared" si="506"/>
        <v>0</v>
      </c>
      <c r="C2925" s="1">
        <f t="shared" si="507"/>
        <v>0</v>
      </c>
      <c r="D2925" s="1">
        <f t="shared" si="508"/>
        <v>0</v>
      </c>
      <c r="E2925" s="1">
        <f t="shared" si="509"/>
        <v>0</v>
      </c>
      <c r="F2925" s="1" t="str">
        <f t="shared" ca="1" si="510"/>
        <v/>
      </c>
      <c r="G2925" s="1">
        <f t="shared" ca="1" si="511"/>
        <v>0</v>
      </c>
      <c r="H2925" s="1">
        <f ca="1">IF(AND(G2924&gt;0,G2925&gt;G2924,NOT(ISERROR(MATCH(G2924,D:D,0)))),H2924+1,H2924)</f>
        <v>0</v>
      </c>
      <c r="I2925" s="1">
        <f t="shared" ca="1" si="512"/>
        <v>0</v>
      </c>
      <c r="J2925" s="7" t="str">
        <f t="shared" ca="1" si="513"/>
        <v/>
      </c>
      <c r="K2925" s="1" t="str">
        <f ca="1">IF(J2925="Linea_para_MAIL_creada_por_LuXML",IF(ISERROR(MATCH(INDIRECT(ADDRESS(ROW()-G2925,7)),D:D,0)),J2925,INDIRECT(ADDRESS(MATCH(INDIRECT(ADDRESS(ROW()-G2925,7)),D:D,0),1))),J2925)</f>
        <v/>
      </c>
      <c r="L2925" s="7">
        <f t="shared" ca="1" si="514"/>
        <v>0</v>
      </c>
      <c r="M2925" s="7" t="str">
        <f t="shared" ca="1" si="515"/>
        <v/>
      </c>
      <c r="N2925" s="7">
        <f t="shared" ca="1" si="516"/>
        <v>0</v>
      </c>
      <c r="O2925" s="9" t="str">
        <f ca="1">IF(N2925&gt;-1,INDIRECT(ADDRESS(ROW(),13)),IF(N2925&lt;N2924,CONCATENATE("&lt;page-count count=",CHAR(34),1+LARGE(N:N,1)-LARGE(N:N,2),CHAR(34),"/&gt;"),INDIRECT(ADDRESS(ROW()-1,13))))</f>
        <v/>
      </c>
      <c r="P2925" s="1">
        <f>IF(ROW()&lt;$S$4+2,IF('XML a procesar'!A2924="",P2924,IF(MID('XML a procesar'!A2924,1,1)="&lt;",P2924,P2924+1)),P2924)</f>
        <v>1</v>
      </c>
    </row>
    <row r="2926" spans="1:16" x14ac:dyDescent="0.25">
      <c r="A2926" s="1" t="str">
        <f>IF('XML a procesar'!A2925&gt;0,'XML a procesar'!A2925,"")</f>
        <v/>
      </c>
      <c r="B2926" s="7">
        <f t="shared" si="506"/>
        <v>0</v>
      </c>
      <c r="C2926" s="1">
        <f t="shared" si="507"/>
        <v>0</v>
      </c>
      <c r="D2926" s="1">
        <f t="shared" si="508"/>
        <v>0</v>
      </c>
      <c r="E2926" s="1">
        <f t="shared" si="509"/>
        <v>0</v>
      </c>
      <c r="F2926" s="1" t="str">
        <f t="shared" ca="1" si="510"/>
        <v/>
      </c>
      <c r="G2926" s="1">
        <f t="shared" ca="1" si="511"/>
        <v>0</v>
      </c>
      <c r="H2926" s="1">
        <f ca="1">IF(AND(G2925&gt;0,G2926&gt;G2925,NOT(ISERROR(MATCH(G2925,D:D,0)))),H2925+1,H2925)</f>
        <v>0</v>
      </c>
      <c r="I2926" s="1">
        <f t="shared" ca="1" si="512"/>
        <v>0</v>
      </c>
      <c r="J2926" s="7" t="str">
        <f t="shared" ca="1" si="513"/>
        <v/>
      </c>
      <c r="K2926" s="1" t="str">
        <f ca="1">IF(J2926="Linea_para_MAIL_creada_por_LuXML",IF(ISERROR(MATCH(INDIRECT(ADDRESS(ROW()-G2926,7)),D:D,0)),J2926,INDIRECT(ADDRESS(MATCH(INDIRECT(ADDRESS(ROW()-G2926,7)),D:D,0),1))),J2926)</f>
        <v/>
      </c>
      <c r="L2926" s="7">
        <f t="shared" ca="1" si="514"/>
        <v>0</v>
      </c>
      <c r="M2926" s="7" t="str">
        <f t="shared" ca="1" si="515"/>
        <v/>
      </c>
      <c r="N2926" s="7">
        <f t="shared" ca="1" si="516"/>
        <v>0</v>
      </c>
      <c r="O2926" s="9" t="str">
        <f ca="1">IF(N2926&gt;-1,INDIRECT(ADDRESS(ROW(),13)),IF(N2926&lt;N2925,CONCATENATE("&lt;page-count count=",CHAR(34),1+LARGE(N:N,1)-LARGE(N:N,2),CHAR(34),"/&gt;"),INDIRECT(ADDRESS(ROW()-1,13))))</f>
        <v/>
      </c>
      <c r="P2926" s="1">
        <f>IF(ROW()&lt;$S$4+2,IF('XML a procesar'!A2925="",P2925,IF(MID('XML a procesar'!A2925,1,1)="&lt;",P2925,P2925+1)),P2925)</f>
        <v>1</v>
      </c>
    </row>
    <row r="2927" spans="1:16" x14ac:dyDescent="0.25">
      <c r="A2927" s="1" t="str">
        <f>IF('XML a procesar'!A2926&gt;0,'XML a procesar'!A2926,"")</f>
        <v/>
      </c>
      <c r="B2927" s="7">
        <f t="shared" si="506"/>
        <v>0</v>
      </c>
      <c r="C2927" s="1">
        <f t="shared" si="507"/>
        <v>0</v>
      </c>
      <c r="D2927" s="1">
        <f t="shared" si="508"/>
        <v>0</v>
      </c>
      <c r="E2927" s="1">
        <f t="shared" si="509"/>
        <v>0</v>
      </c>
      <c r="F2927" s="1" t="str">
        <f t="shared" ca="1" si="510"/>
        <v/>
      </c>
      <c r="G2927" s="1">
        <f t="shared" ca="1" si="511"/>
        <v>0</v>
      </c>
      <c r="H2927" s="1">
        <f ca="1">IF(AND(G2926&gt;0,G2927&gt;G2926,NOT(ISERROR(MATCH(G2926,D:D,0)))),H2926+1,H2926)</f>
        <v>0</v>
      </c>
      <c r="I2927" s="1">
        <f t="shared" ca="1" si="512"/>
        <v>0</v>
      </c>
      <c r="J2927" s="7" t="str">
        <f t="shared" ca="1" si="513"/>
        <v/>
      </c>
      <c r="K2927" s="1" t="str">
        <f ca="1">IF(J2927="Linea_para_MAIL_creada_por_LuXML",IF(ISERROR(MATCH(INDIRECT(ADDRESS(ROW()-G2927,7)),D:D,0)),J2927,INDIRECT(ADDRESS(MATCH(INDIRECT(ADDRESS(ROW()-G2927,7)),D:D,0),1))),J2927)</f>
        <v/>
      </c>
      <c r="L2927" s="7">
        <f t="shared" ca="1" si="514"/>
        <v>0</v>
      </c>
      <c r="M2927" s="7" t="str">
        <f t="shared" ca="1" si="515"/>
        <v/>
      </c>
      <c r="N2927" s="7">
        <f t="shared" ca="1" si="516"/>
        <v>0</v>
      </c>
      <c r="O2927" s="9" t="str">
        <f ca="1">IF(N2927&gt;-1,INDIRECT(ADDRESS(ROW(),13)),IF(N2927&lt;N2926,CONCATENATE("&lt;page-count count=",CHAR(34),1+LARGE(N:N,1)-LARGE(N:N,2),CHAR(34),"/&gt;"),INDIRECT(ADDRESS(ROW()-1,13))))</f>
        <v/>
      </c>
      <c r="P2927" s="1">
        <f>IF(ROW()&lt;$S$4+2,IF('XML a procesar'!A2926="",P2926,IF(MID('XML a procesar'!A2926,1,1)="&lt;",P2926,P2926+1)),P2926)</f>
        <v>1</v>
      </c>
    </row>
    <row r="2928" spans="1:16" x14ac:dyDescent="0.25">
      <c r="A2928" s="1" t="str">
        <f>IF('XML a procesar'!A2927&gt;0,'XML a procesar'!A2927,"")</f>
        <v/>
      </c>
      <c r="B2928" s="7">
        <f t="shared" si="506"/>
        <v>0</v>
      </c>
      <c r="C2928" s="1">
        <f t="shared" si="507"/>
        <v>0</v>
      </c>
      <c r="D2928" s="1">
        <f t="shared" si="508"/>
        <v>0</v>
      </c>
      <c r="E2928" s="1">
        <f t="shared" si="509"/>
        <v>0</v>
      </c>
      <c r="F2928" s="1" t="str">
        <f t="shared" ca="1" si="510"/>
        <v/>
      </c>
      <c r="G2928" s="1">
        <f t="shared" ca="1" si="511"/>
        <v>0</v>
      </c>
      <c r="H2928" s="1">
        <f ca="1">IF(AND(G2927&gt;0,G2928&gt;G2927,NOT(ISERROR(MATCH(G2927,D:D,0)))),H2927+1,H2927)</f>
        <v>0</v>
      </c>
      <c r="I2928" s="1">
        <f t="shared" ca="1" si="512"/>
        <v>0</v>
      </c>
      <c r="J2928" s="7" t="str">
        <f t="shared" ca="1" si="513"/>
        <v/>
      </c>
      <c r="K2928" s="1" t="str">
        <f ca="1">IF(J2928="Linea_para_MAIL_creada_por_LuXML",IF(ISERROR(MATCH(INDIRECT(ADDRESS(ROW()-G2928,7)),D:D,0)),J2928,INDIRECT(ADDRESS(MATCH(INDIRECT(ADDRESS(ROW()-G2928,7)),D:D,0),1))),J2928)</f>
        <v/>
      </c>
      <c r="L2928" s="7">
        <f t="shared" ca="1" si="514"/>
        <v>0</v>
      </c>
      <c r="M2928" s="7" t="str">
        <f t="shared" ca="1" si="515"/>
        <v/>
      </c>
      <c r="N2928" s="7">
        <f t="shared" ca="1" si="516"/>
        <v>0</v>
      </c>
      <c r="O2928" s="9" t="str">
        <f ca="1">IF(N2928&gt;-1,INDIRECT(ADDRESS(ROW(),13)),IF(N2928&lt;N2927,CONCATENATE("&lt;page-count count=",CHAR(34),1+LARGE(N:N,1)-LARGE(N:N,2),CHAR(34),"/&gt;"),INDIRECT(ADDRESS(ROW()-1,13))))</f>
        <v/>
      </c>
      <c r="P2928" s="1">
        <f>IF(ROW()&lt;$S$4+2,IF('XML a procesar'!A2927="",P2927,IF(MID('XML a procesar'!A2927,1,1)="&lt;",P2927,P2927+1)),P2927)</f>
        <v>1</v>
      </c>
    </row>
    <row r="2929" spans="1:16" x14ac:dyDescent="0.25">
      <c r="A2929" s="1" t="str">
        <f>IF('XML a procesar'!A2928&gt;0,'XML a procesar'!A2928,"")</f>
        <v/>
      </c>
      <c r="B2929" s="7">
        <f t="shared" si="506"/>
        <v>0</v>
      </c>
      <c r="C2929" s="1">
        <f t="shared" si="507"/>
        <v>0</v>
      </c>
      <c r="D2929" s="1">
        <f t="shared" si="508"/>
        <v>0</v>
      </c>
      <c r="E2929" s="1">
        <f t="shared" si="509"/>
        <v>0</v>
      </c>
      <c r="F2929" s="1" t="str">
        <f t="shared" ca="1" si="510"/>
        <v/>
      </c>
      <c r="G2929" s="1">
        <f t="shared" ca="1" si="511"/>
        <v>0</v>
      </c>
      <c r="H2929" s="1">
        <f ca="1">IF(AND(G2928&gt;0,G2929&gt;G2928,NOT(ISERROR(MATCH(G2928,D:D,0)))),H2928+1,H2928)</f>
        <v>0</v>
      </c>
      <c r="I2929" s="1">
        <f t="shared" ca="1" si="512"/>
        <v>0</v>
      </c>
      <c r="J2929" s="7" t="str">
        <f t="shared" ca="1" si="513"/>
        <v/>
      </c>
      <c r="K2929" s="1" t="str">
        <f ca="1">IF(J2929="Linea_para_MAIL_creada_por_LuXML",IF(ISERROR(MATCH(INDIRECT(ADDRESS(ROW()-G2929,7)),D:D,0)),J2929,INDIRECT(ADDRESS(MATCH(INDIRECT(ADDRESS(ROW()-G2929,7)),D:D,0),1))),J2929)</f>
        <v/>
      </c>
      <c r="L2929" s="7">
        <f t="shared" ca="1" si="514"/>
        <v>0</v>
      </c>
      <c r="M2929" s="7" t="str">
        <f t="shared" ca="1" si="515"/>
        <v/>
      </c>
      <c r="N2929" s="7">
        <f t="shared" ca="1" si="516"/>
        <v>0</v>
      </c>
      <c r="O2929" s="9" t="str">
        <f ca="1">IF(N2929&gt;-1,INDIRECT(ADDRESS(ROW(),13)),IF(N2929&lt;N2928,CONCATENATE("&lt;page-count count=",CHAR(34),1+LARGE(N:N,1)-LARGE(N:N,2),CHAR(34),"/&gt;"),INDIRECT(ADDRESS(ROW()-1,13))))</f>
        <v/>
      </c>
      <c r="P2929" s="1">
        <f>IF(ROW()&lt;$S$4+2,IF('XML a procesar'!A2928="",P2928,IF(MID('XML a procesar'!A2928,1,1)="&lt;",P2928,P2928+1)),P2928)</f>
        <v>1</v>
      </c>
    </row>
    <row r="2930" spans="1:16" x14ac:dyDescent="0.25">
      <c r="A2930" s="1" t="str">
        <f>IF('XML a procesar'!A2929&gt;0,'XML a procesar'!A2929,"")</f>
        <v/>
      </c>
      <c r="B2930" s="7">
        <f t="shared" si="506"/>
        <v>0</v>
      </c>
      <c r="C2930" s="1">
        <f t="shared" si="507"/>
        <v>0</v>
      </c>
      <c r="D2930" s="1">
        <f t="shared" si="508"/>
        <v>0</v>
      </c>
      <c r="E2930" s="1">
        <f t="shared" si="509"/>
        <v>0</v>
      </c>
      <c r="F2930" s="1" t="str">
        <f t="shared" ca="1" si="510"/>
        <v/>
      </c>
      <c r="G2930" s="1">
        <f t="shared" ca="1" si="511"/>
        <v>0</v>
      </c>
      <c r="H2930" s="1">
        <f ca="1">IF(AND(G2929&gt;0,G2930&gt;G2929,NOT(ISERROR(MATCH(G2929,D:D,0)))),H2929+1,H2929)</f>
        <v>0</v>
      </c>
      <c r="I2930" s="1">
        <f t="shared" ca="1" si="512"/>
        <v>0</v>
      </c>
      <c r="J2930" s="7" t="str">
        <f t="shared" ca="1" si="513"/>
        <v/>
      </c>
      <c r="K2930" s="1" t="str">
        <f ca="1">IF(J2930="Linea_para_MAIL_creada_por_LuXML",IF(ISERROR(MATCH(INDIRECT(ADDRESS(ROW()-G2930,7)),D:D,0)),J2930,INDIRECT(ADDRESS(MATCH(INDIRECT(ADDRESS(ROW()-G2930,7)),D:D,0),1))),J2930)</f>
        <v/>
      </c>
      <c r="L2930" s="7">
        <f t="shared" ca="1" si="514"/>
        <v>0</v>
      </c>
      <c r="M2930" s="7" t="str">
        <f t="shared" ca="1" si="515"/>
        <v/>
      </c>
      <c r="N2930" s="7">
        <f t="shared" ca="1" si="516"/>
        <v>0</v>
      </c>
      <c r="O2930" s="9" t="str">
        <f ca="1">IF(N2930&gt;-1,INDIRECT(ADDRESS(ROW(),13)),IF(N2930&lt;N2929,CONCATENATE("&lt;page-count count=",CHAR(34),1+LARGE(N:N,1)-LARGE(N:N,2),CHAR(34),"/&gt;"),INDIRECT(ADDRESS(ROW()-1,13))))</f>
        <v/>
      </c>
      <c r="P2930" s="1">
        <f>IF(ROW()&lt;$S$4+2,IF('XML a procesar'!A2929="",P2929,IF(MID('XML a procesar'!A2929,1,1)="&lt;",P2929,P2929+1)),P2929)</f>
        <v>1</v>
      </c>
    </row>
    <row r="2931" spans="1:16" x14ac:dyDescent="0.25">
      <c r="A2931" s="1" t="str">
        <f>IF('XML a procesar'!A2930&gt;0,'XML a procesar'!A2930,"")</f>
        <v/>
      </c>
      <c r="B2931" s="7">
        <f t="shared" si="506"/>
        <v>0</v>
      </c>
      <c r="C2931" s="1">
        <f t="shared" si="507"/>
        <v>0</v>
      </c>
      <c r="D2931" s="1">
        <f t="shared" si="508"/>
        <v>0</v>
      </c>
      <c r="E2931" s="1">
        <f t="shared" si="509"/>
        <v>0</v>
      </c>
      <c r="F2931" s="1" t="str">
        <f t="shared" ca="1" si="510"/>
        <v/>
      </c>
      <c r="G2931" s="1">
        <f t="shared" ca="1" si="511"/>
        <v>0</v>
      </c>
      <c r="H2931" s="1">
        <f ca="1">IF(AND(G2930&gt;0,G2931&gt;G2930,NOT(ISERROR(MATCH(G2930,D:D,0)))),H2930+1,H2930)</f>
        <v>0</v>
      </c>
      <c r="I2931" s="1">
        <f t="shared" ca="1" si="512"/>
        <v>0</v>
      </c>
      <c r="J2931" s="7" t="str">
        <f t="shared" ca="1" si="513"/>
        <v/>
      </c>
      <c r="K2931" s="1" t="str">
        <f ca="1">IF(J2931="Linea_para_MAIL_creada_por_LuXML",IF(ISERROR(MATCH(INDIRECT(ADDRESS(ROW()-G2931,7)),D:D,0)),J2931,INDIRECT(ADDRESS(MATCH(INDIRECT(ADDRESS(ROW()-G2931,7)),D:D,0),1))),J2931)</f>
        <v/>
      </c>
      <c r="L2931" s="7">
        <f t="shared" ca="1" si="514"/>
        <v>0</v>
      </c>
      <c r="M2931" s="7" t="str">
        <f t="shared" ca="1" si="515"/>
        <v/>
      </c>
      <c r="N2931" s="7">
        <f t="shared" ca="1" si="516"/>
        <v>0</v>
      </c>
      <c r="O2931" s="9" t="str">
        <f ca="1">IF(N2931&gt;-1,INDIRECT(ADDRESS(ROW(),13)),IF(N2931&lt;N2930,CONCATENATE("&lt;page-count count=",CHAR(34),1+LARGE(N:N,1)-LARGE(N:N,2),CHAR(34),"/&gt;"),INDIRECT(ADDRESS(ROW()-1,13))))</f>
        <v/>
      </c>
      <c r="P2931" s="1">
        <f>IF(ROW()&lt;$S$4+2,IF('XML a procesar'!A2930="",P2930,IF(MID('XML a procesar'!A2930,1,1)="&lt;",P2930,P2930+1)),P2930)</f>
        <v>1</v>
      </c>
    </row>
    <row r="2932" spans="1:16" x14ac:dyDescent="0.25">
      <c r="A2932" s="1" t="str">
        <f>IF('XML a procesar'!A2931&gt;0,'XML a procesar'!A2931,"")</f>
        <v/>
      </c>
      <c r="B2932" s="7">
        <f t="shared" si="506"/>
        <v>0</v>
      </c>
      <c r="C2932" s="1">
        <f t="shared" si="507"/>
        <v>0</v>
      </c>
      <c r="D2932" s="1">
        <f t="shared" si="508"/>
        <v>0</v>
      </c>
      <c r="E2932" s="1">
        <f t="shared" si="509"/>
        <v>0</v>
      </c>
      <c r="F2932" s="1" t="str">
        <f t="shared" ca="1" si="510"/>
        <v/>
      </c>
      <c r="G2932" s="1">
        <f t="shared" ca="1" si="511"/>
        <v>0</v>
      </c>
      <c r="H2932" s="1">
        <f ca="1">IF(AND(G2931&gt;0,G2932&gt;G2931,NOT(ISERROR(MATCH(G2931,D:D,0)))),H2931+1,H2931)</f>
        <v>0</v>
      </c>
      <c r="I2932" s="1">
        <f t="shared" ca="1" si="512"/>
        <v>0</v>
      </c>
      <c r="J2932" s="7" t="str">
        <f t="shared" ca="1" si="513"/>
        <v/>
      </c>
      <c r="K2932" s="1" t="str">
        <f ca="1">IF(J2932="Linea_para_MAIL_creada_por_LuXML",IF(ISERROR(MATCH(INDIRECT(ADDRESS(ROW()-G2932,7)),D:D,0)),J2932,INDIRECT(ADDRESS(MATCH(INDIRECT(ADDRESS(ROW()-G2932,7)),D:D,0),1))),J2932)</f>
        <v/>
      </c>
      <c r="L2932" s="7">
        <f t="shared" ca="1" si="514"/>
        <v>0</v>
      </c>
      <c r="M2932" s="7" t="str">
        <f t="shared" ca="1" si="515"/>
        <v/>
      </c>
      <c r="N2932" s="7">
        <f t="shared" ca="1" si="516"/>
        <v>0</v>
      </c>
      <c r="O2932" s="9" t="str">
        <f ca="1">IF(N2932&gt;-1,INDIRECT(ADDRESS(ROW(),13)),IF(N2932&lt;N2931,CONCATENATE("&lt;page-count count=",CHAR(34),1+LARGE(N:N,1)-LARGE(N:N,2),CHAR(34),"/&gt;"),INDIRECT(ADDRESS(ROW()-1,13))))</f>
        <v/>
      </c>
      <c r="P2932" s="1">
        <f>IF(ROW()&lt;$S$4+2,IF('XML a procesar'!A2931="",P2931,IF(MID('XML a procesar'!A2931,1,1)="&lt;",P2931,P2931+1)),P2931)</f>
        <v>1</v>
      </c>
    </row>
    <row r="2933" spans="1:16" x14ac:dyDescent="0.25">
      <c r="A2933" s="1" t="str">
        <f>IF('XML a procesar'!A2932&gt;0,'XML a procesar'!A2932,"")</f>
        <v/>
      </c>
      <c r="B2933" s="7">
        <f t="shared" si="506"/>
        <v>0</v>
      </c>
      <c r="C2933" s="1">
        <f t="shared" si="507"/>
        <v>0</v>
      </c>
      <c r="D2933" s="1">
        <f t="shared" si="508"/>
        <v>0</v>
      </c>
      <c r="E2933" s="1">
        <f t="shared" si="509"/>
        <v>0</v>
      </c>
      <c r="F2933" s="1" t="str">
        <f t="shared" ca="1" si="510"/>
        <v/>
      </c>
      <c r="G2933" s="1">
        <f t="shared" ca="1" si="511"/>
        <v>0</v>
      </c>
      <c r="H2933" s="1">
        <f ca="1">IF(AND(G2932&gt;0,G2933&gt;G2932,NOT(ISERROR(MATCH(G2932,D:D,0)))),H2932+1,H2932)</f>
        <v>0</v>
      </c>
      <c r="I2933" s="1">
        <f t="shared" ca="1" si="512"/>
        <v>0</v>
      </c>
      <c r="J2933" s="7" t="str">
        <f t="shared" ca="1" si="513"/>
        <v/>
      </c>
      <c r="K2933" s="1" t="str">
        <f ca="1">IF(J2933="Linea_para_MAIL_creada_por_LuXML",IF(ISERROR(MATCH(INDIRECT(ADDRESS(ROW()-G2933,7)),D:D,0)),J2933,INDIRECT(ADDRESS(MATCH(INDIRECT(ADDRESS(ROW()-G2933,7)),D:D,0),1))),J2933)</f>
        <v/>
      </c>
      <c r="L2933" s="7">
        <f t="shared" ca="1" si="514"/>
        <v>0</v>
      </c>
      <c r="M2933" s="7" t="str">
        <f t="shared" ca="1" si="515"/>
        <v/>
      </c>
      <c r="N2933" s="7">
        <f t="shared" ca="1" si="516"/>
        <v>0</v>
      </c>
      <c r="O2933" s="9" t="str">
        <f ca="1">IF(N2933&gt;-1,INDIRECT(ADDRESS(ROW(),13)),IF(N2933&lt;N2932,CONCATENATE("&lt;page-count count=",CHAR(34),1+LARGE(N:N,1)-LARGE(N:N,2),CHAR(34),"/&gt;"),INDIRECT(ADDRESS(ROW()-1,13))))</f>
        <v/>
      </c>
      <c r="P2933" s="1">
        <f>IF(ROW()&lt;$S$4+2,IF('XML a procesar'!A2932="",P2932,IF(MID('XML a procesar'!A2932,1,1)="&lt;",P2932,P2932+1)),P2932)</f>
        <v>1</v>
      </c>
    </row>
    <row r="2934" spans="1:16" x14ac:dyDescent="0.25">
      <c r="A2934" s="1" t="str">
        <f>IF('XML a procesar'!A2933&gt;0,'XML a procesar'!A2933,"")</f>
        <v/>
      </c>
      <c r="B2934" s="7">
        <f t="shared" si="506"/>
        <v>0</v>
      </c>
      <c r="C2934" s="1">
        <f t="shared" si="507"/>
        <v>0</v>
      </c>
      <c r="D2934" s="1">
        <f t="shared" si="508"/>
        <v>0</v>
      </c>
      <c r="E2934" s="1">
        <f t="shared" si="509"/>
        <v>0</v>
      </c>
      <c r="F2934" s="1" t="str">
        <f t="shared" ca="1" si="510"/>
        <v/>
      </c>
      <c r="G2934" s="1">
        <f t="shared" ca="1" si="511"/>
        <v>0</v>
      </c>
      <c r="H2934" s="1">
        <f ca="1">IF(AND(G2933&gt;0,G2934&gt;G2933,NOT(ISERROR(MATCH(G2933,D:D,0)))),H2933+1,H2933)</f>
        <v>0</v>
      </c>
      <c r="I2934" s="1">
        <f t="shared" ca="1" si="512"/>
        <v>0</v>
      </c>
      <c r="J2934" s="7" t="str">
        <f t="shared" ca="1" si="513"/>
        <v/>
      </c>
      <c r="K2934" s="1" t="str">
        <f ca="1">IF(J2934="Linea_para_MAIL_creada_por_LuXML",IF(ISERROR(MATCH(INDIRECT(ADDRESS(ROW()-G2934,7)),D:D,0)),J2934,INDIRECT(ADDRESS(MATCH(INDIRECT(ADDRESS(ROW()-G2934,7)),D:D,0),1))),J2934)</f>
        <v/>
      </c>
      <c r="L2934" s="7">
        <f t="shared" ca="1" si="514"/>
        <v>0</v>
      </c>
      <c r="M2934" s="7" t="str">
        <f t="shared" ca="1" si="515"/>
        <v/>
      </c>
      <c r="N2934" s="7">
        <f t="shared" ca="1" si="516"/>
        <v>0</v>
      </c>
      <c r="O2934" s="9" t="str">
        <f ca="1">IF(N2934&gt;-1,INDIRECT(ADDRESS(ROW(),13)),IF(N2934&lt;N2933,CONCATENATE("&lt;page-count count=",CHAR(34),1+LARGE(N:N,1)-LARGE(N:N,2),CHAR(34),"/&gt;"),INDIRECT(ADDRESS(ROW()-1,13))))</f>
        <v/>
      </c>
      <c r="P2934" s="1">
        <f>IF(ROW()&lt;$S$4+2,IF('XML a procesar'!A2933="",P2933,IF(MID('XML a procesar'!A2933,1,1)="&lt;",P2933,P2933+1)),P2933)</f>
        <v>1</v>
      </c>
    </row>
    <row r="2935" spans="1:16" x14ac:dyDescent="0.25">
      <c r="A2935" s="1" t="str">
        <f>IF('XML a procesar'!A2934&gt;0,'XML a procesar'!A2934,"")</f>
        <v/>
      </c>
      <c r="B2935" s="7">
        <f t="shared" si="506"/>
        <v>0</v>
      </c>
      <c r="C2935" s="1">
        <f t="shared" si="507"/>
        <v>0</v>
      </c>
      <c r="D2935" s="1">
        <f t="shared" si="508"/>
        <v>0</v>
      </c>
      <c r="E2935" s="1">
        <f t="shared" si="509"/>
        <v>0</v>
      </c>
      <c r="F2935" s="1" t="str">
        <f t="shared" ca="1" si="510"/>
        <v/>
      </c>
      <c r="G2935" s="1">
        <f t="shared" ca="1" si="511"/>
        <v>0</v>
      </c>
      <c r="H2935" s="1">
        <f ca="1">IF(AND(G2934&gt;0,G2935&gt;G2934,NOT(ISERROR(MATCH(G2934,D:D,0)))),H2934+1,H2934)</f>
        <v>0</v>
      </c>
      <c r="I2935" s="1">
        <f t="shared" ca="1" si="512"/>
        <v>0</v>
      </c>
      <c r="J2935" s="7" t="str">
        <f t="shared" ca="1" si="513"/>
        <v/>
      </c>
      <c r="K2935" s="1" t="str">
        <f ca="1">IF(J2935="Linea_para_MAIL_creada_por_LuXML",IF(ISERROR(MATCH(INDIRECT(ADDRESS(ROW()-G2935,7)),D:D,0)),J2935,INDIRECT(ADDRESS(MATCH(INDIRECT(ADDRESS(ROW()-G2935,7)),D:D,0),1))),J2935)</f>
        <v/>
      </c>
      <c r="L2935" s="7">
        <f t="shared" ca="1" si="514"/>
        <v>0</v>
      </c>
      <c r="M2935" s="7" t="str">
        <f t="shared" ca="1" si="515"/>
        <v/>
      </c>
      <c r="N2935" s="7">
        <f t="shared" ca="1" si="516"/>
        <v>0</v>
      </c>
      <c r="O2935" s="9" t="str">
        <f ca="1">IF(N2935&gt;-1,INDIRECT(ADDRESS(ROW(),13)),IF(N2935&lt;N2934,CONCATENATE("&lt;page-count count=",CHAR(34),1+LARGE(N:N,1)-LARGE(N:N,2),CHAR(34),"/&gt;"),INDIRECT(ADDRESS(ROW()-1,13))))</f>
        <v/>
      </c>
      <c r="P2935" s="1">
        <f>IF(ROW()&lt;$S$4+2,IF('XML a procesar'!A2934="",P2934,IF(MID('XML a procesar'!A2934,1,1)="&lt;",P2934,P2934+1)),P2934)</f>
        <v>1</v>
      </c>
    </row>
    <row r="2936" spans="1:16" x14ac:dyDescent="0.25">
      <c r="A2936" s="1" t="str">
        <f>IF('XML a procesar'!A2935&gt;0,'XML a procesar'!A2935,"")</f>
        <v/>
      </c>
      <c r="B2936" s="7">
        <f t="shared" si="506"/>
        <v>0</v>
      </c>
      <c r="C2936" s="1">
        <f t="shared" si="507"/>
        <v>0</v>
      </c>
      <c r="D2936" s="1">
        <f t="shared" si="508"/>
        <v>0</v>
      </c>
      <c r="E2936" s="1">
        <f t="shared" si="509"/>
        <v>0</v>
      </c>
      <c r="F2936" s="1" t="str">
        <f t="shared" ca="1" si="510"/>
        <v/>
      </c>
      <c r="G2936" s="1">
        <f t="shared" ca="1" si="511"/>
        <v>0</v>
      </c>
      <c r="H2936" s="1">
        <f ca="1">IF(AND(G2935&gt;0,G2936&gt;G2935,NOT(ISERROR(MATCH(G2935,D:D,0)))),H2935+1,H2935)</f>
        <v>0</v>
      </c>
      <c r="I2936" s="1">
        <f t="shared" ca="1" si="512"/>
        <v>0</v>
      </c>
      <c r="J2936" s="7" t="str">
        <f t="shared" ca="1" si="513"/>
        <v/>
      </c>
      <c r="K2936" s="1" t="str">
        <f ca="1">IF(J2936="Linea_para_MAIL_creada_por_LuXML",IF(ISERROR(MATCH(INDIRECT(ADDRESS(ROW()-G2936,7)),D:D,0)),J2936,INDIRECT(ADDRESS(MATCH(INDIRECT(ADDRESS(ROW()-G2936,7)),D:D,0),1))),J2936)</f>
        <v/>
      </c>
      <c r="L2936" s="7">
        <f t="shared" ca="1" si="514"/>
        <v>0</v>
      </c>
      <c r="M2936" s="7" t="str">
        <f t="shared" ca="1" si="515"/>
        <v/>
      </c>
      <c r="N2936" s="7">
        <f t="shared" ca="1" si="516"/>
        <v>0</v>
      </c>
      <c r="O2936" s="9" t="str">
        <f ca="1">IF(N2936&gt;-1,INDIRECT(ADDRESS(ROW(),13)),IF(N2936&lt;N2935,CONCATENATE("&lt;page-count count=",CHAR(34),1+LARGE(N:N,1)-LARGE(N:N,2),CHAR(34),"/&gt;"),INDIRECT(ADDRESS(ROW()-1,13))))</f>
        <v/>
      </c>
      <c r="P2936" s="1">
        <f>IF(ROW()&lt;$S$4+2,IF('XML a procesar'!A2935="",P2935,IF(MID('XML a procesar'!A2935,1,1)="&lt;",P2935,P2935+1)),P2935)</f>
        <v>1</v>
      </c>
    </row>
    <row r="2937" spans="1:16" x14ac:dyDescent="0.25">
      <c r="A2937" s="1" t="str">
        <f>IF('XML a procesar'!A2936&gt;0,'XML a procesar'!A2936,"")</f>
        <v/>
      </c>
      <c r="B2937" s="7">
        <f t="shared" si="506"/>
        <v>0</v>
      </c>
      <c r="C2937" s="1">
        <f t="shared" si="507"/>
        <v>0</v>
      </c>
      <c r="D2937" s="1">
        <f t="shared" si="508"/>
        <v>0</v>
      </c>
      <c r="E2937" s="1">
        <f t="shared" si="509"/>
        <v>0</v>
      </c>
      <c r="F2937" s="1" t="str">
        <f t="shared" ca="1" si="510"/>
        <v/>
      </c>
      <c r="G2937" s="1">
        <f t="shared" ca="1" si="511"/>
        <v>0</v>
      </c>
      <c r="H2937" s="1">
        <f ca="1">IF(AND(G2936&gt;0,G2937&gt;G2936,NOT(ISERROR(MATCH(G2936,D:D,0)))),H2936+1,H2936)</f>
        <v>0</v>
      </c>
      <c r="I2937" s="1">
        <f t="shared" ca="1" si="512"/>
        <v>0</v>
      </c>
      <c r="J2937" s="7" t="str">
        <f t="shared" ca="1" si="513"/>
        <v/>
      </c>
      <c r="K2937" s="1" t="str">
        <f ca="1">IF(J2937="Linea_para_MAIL_creada_por_LuXML",IF(ISERROR(MATCH(INDIRECT(ADDRESS(ROW()-G2937,7)),D:D,0)),J2937,INDIRECT(ADDRESS(MATCH(INDIRECT(ADDRESS(ROW()-G2937,7)),D:D,0),1))),J2937)</f>
        <v/>
      </c>
      <c r="L2937" s="7">
        <f t="shared" ca="1" si="514"/>
        <v>0</v>
      </c>
      <c r="M2937" s="7" t="str">
        <f t="shared" ca="1" si="515"/>
        <v/>
      </c>
      <c r="N2937" s="7">
        <f t="shared" ca="1" si="516"/>
        <v>0</v>
      </c>
      <c r="O2937" s="9" t="str">
        <f ca="1">IF(N2937&gt;-1,INDIRECT(ADDRESS(ROW(),13)),IF(N2937&lt;N2936,CONCATENATE("&lt;page-count count=",CHAR(34),1+LARGE(N:N,1)-LARGE(N:N,2),CHAR(34),"/&gt;"),INDIRECT(ADDRESS(ROW()-1,13))))</f>
        <v/>
      </c>
      <c r="P2937" s="1">
        <f>IF(ROW()&lt;$S$4+2,IF('XML a procesar'!A2936="",P2936,IF(MID('XML a procesar'!A2936,1,1)="&lt;",P2936,P2936+1)),P2936)</f>
        <v>1</v>
      </c>
    </row>
    <row r="2938" spans="1:16" x14ac:dyDescent="0.25">
      <c r="A2938" s="1" t="str">
        <f>IF('XML a procesar'!A2937&gt;0,'XML a procesar'!A2937,"")</f>
        <v/>
      </c>
      <c r="B2938" s="7">
        <f t="shared" si="506"/>
        <v>0</v>
      </c>
      <c r="C2938" s="1">
        <f t="shared" si="507"/>
        <v>0</v>
      </c>
      <c r="D2938" s="1">
        <f t="shared" si="508"/>
        <v>0</v>
      </c>
      <c r="E2938" s="1">
        <f t="shared" si="509"/>
        <v>0</v>
      </c>
      <c r="F2938" s="1" t="str">
        <f t="shared" ca="1" si="510"/>
        <v/>
      </c>
      <c r="G2938" s="1">
        <f t="shared" ca="1" si="511"/>
        <v>0</v>
      </c>
      <c r="H2938" s="1">
        <f ca="1">IF(AND(G2937&gt;0,G2938&gt;G2937,NOT(ISERROR(MATCH(G2937,D:D,0)))),H2937+1,H2937)</f>
        <v>0</v>
      </c>
      <c r="I2938" s="1">
        <f t="shared" ca="1" si="512"/>
        <v>0</v>
      </c>
      <c r="J2938" s="7" t="str">
        <f t="shared" ca="1" si="513"/>
        <v/>
      </c>
      <c r="K2938" s="1" t="str">
        <f ca="1">IF(J2938="Linea_para_MAIL_creada_por_LuXML",IF(ISERROR(MATCH(INDIRECT(ADDRESS(ROW()-G2938,7)),D:D,0)),J2938,INDIRECT(ADDRESS(MATCH(INDIRECT(ADDRESS(ROW()-G2938,7)),D:D,0),1))),J2938)</f>
        <v/>
      </c>
      <c r="L2938" s="7">
        <f t="shared" ca="1" si="514"/>
        <v>0</v>
      </c>
      <c r="M2938" s="7" t="str">
        <f t="shared" ca="1" si="515"/>
        <v/>
      </c>
      <c r="N2938" s="7">
        <f t="shared" ca="1" si="516"/>
        <v>0</v>
      </c>
      <c r="O2938" s="9" t="str">
        <f ca="1">IF(N2938&gt;-1,INDIRECT(ADDRESS(ROW(),13)),IF(N2938&lt;N2937,CONCATENATE("&lt;page-count count=",CHAR(34),1+LARGE(N:N,1)-LARGE(N:N,2),CHAR(34),"/&gt;"),INDIRECT(ADDRESS(ROW()-1,13))))</f>
        <v/>
      </c>
      <c r="P2938" s="1">
        <f>IF(ROW()&lt;$S$4+2,IF('XML a procesar'!A2937="",P2937,IF(MID('XML a procesar'!A2937,1,1)="&lt;",P2937,P2937+1)),P2937)</f>
        <v>1</v>
      </c>
    </row>
    <row r="2939" spans="1:16" x14ac:dyDescent="0.25">
      <c r="A2939" s="1" t="str">
        <f>IF('XML a procesar'!A2938&gt;0,'XML a procesar'!A2938,"")</f>
        <v/>
      </c>
      <c r="B2939" s="7">
        <f t="shared" si="506"/>
        <v>0</v>
      </c>
      <c r="C2939" s="1">
        <f t="shared" si="507"/>
        <v>0</v>
      </c>
      <c r="D2939" s="1">
        <f t="shared" si="508"/>
        <v>0</v>
      </c>
      <c r="E2939" s="1">
        <f t="shared" si="509"/>
        <v>0</v>
      </c>
      <c r="F2939" s="1" t="str">
        <f t="shared" ca="1" si="510"/>
        <v/>
      </c>
      <c r="G2939" s="1">
        <f t="shared" ca="1" si="511"/>
        <v>0</v>
      </c>
      <c r="H2939" s="1">
        <f ca="1">IF(AND(G2938&gt;0,G2939&gt;G2938,NOT(ISERROR(MATCH(G2938,D:D,0)))),H2938+1,H2938)</f>
        <v>0</v>
      </c>
      <c r="I2939" s="1">
        <f t="shared" ca="1" si="512"/>
        <v>0</v>
      </c>
      <c r="J2939" s="7" t="str">
        <f t="shared" ca="1" si="513"/>
        <v/>
      </c>
      <c r="K2939" s="1" t="str">
        <f ca="1">IF(J2939="Linea_para_MAIL_creada_por_LuXML",IF(ISERROR(MATCH(INDIRECT(ADDRESS(ROW()-G2939,7)),D:D,0)),J2939,INDIRECT(ADDRESS(MATCH(INDIRECT(ADDRESS(ROW()-G2939,7)),D:D,0),1))),J2939)</f>
        <v/>
      </c>
      <c r="L2939" s="7">
        <f t="shared" ca="1" si="514"/>
        <v>0</v>
      </c>
      <c r="M2939" s="7" t="str">
        <f t="shared" ca="1" si="515"/>
        <v/>
      </c>
      <c r="N2939" s="7">
        <f t="shared" ca="1" si="516"/>
        <v>0</v>
      </c>
      <c r="O2939" s="9" t="str">
        <f ca="1">IF(N2939&gt;-1,INDIRECT(ADDRESS(ROW(),13)),IF(N2939&lt;N2938,CONCATENATE("&lt;page-count count=",CHAR(34),1+LARGE(N:N,1)-LARGE(N:N,2),CHAR(34),"/&gt;"),INDIRECT(ADDRESS(ROW()-1,13))))</f>
        <v/>
      </c>
      <c r="P2939" s="1">
        <f>IF(ROW()&lt;$S$4+2,IF('XML a procesar'!A2938="",P2938,IF(MID('XML a procesar'!A2938,1,1)="&lt;",P2938,P2938+1)),P2938)</f>
        <v>1</v>
      </c>
    </row>
    <row r="2940" spans="1:16" x14ac:dyDescent="0.25">
      <c r="A2940" s="1" t="str">
        <f>IF('XML a procesar'!A2939&gt;0,'XML a procesar'!A2939,"")</f>
        <v/>
      </c>
      <c r="B2940" s="7">
        <f t="shared" si="506"/>
        <v>0</v>
      </c>
      <c r="C2940" s="1">
        <f t="shared" si="507"/>
        <v>0</v>
      </c>
      <c r="D2940" s="1">
        <f t="shared" si="508"/>
        <v>0</v>
      </c>
      <c r="E2940" s="1">
        <f t="shared" si="509"/>
        <v>0</v>
      </c>
      <c r="F2940" s="1" t="str">
        <f t="shared" ca="1" si="510"/>
        <v/>
      </c>
      <c r="G2940" s="1">
        <f t="shared" ca="1" si="511"/>
        <v>0</v>
      </c>
      <c r="H2940" s="1">
        <f ca="1">IF(AND(G2939&gt;0,G2940&gt;G2939,NOT(ISERROR(MATCH(G2939,D:D,0)))),H2939+1,H2939)</f>
        <v>0</v>
      </c>
      <c r="I2940" s="1">
        <f t="shared" ca="1" si="512"/>
        <v>0</v>
      </c>
      <c r="J2940" s="7" t="str">
        <f t="shared" ca="1" si="513"/>
        <v/>
      </c>
      <c r="K2940" s="1" t="str">
        <f ca="1">IF(J2940="Linea_para_MAIL_creada_por_LuXML",IF(ISERROR(MATCH(INDIRECT(ADDRESS(ROW()-G2940,7)),D:D,0)),J2940,INDIRECT(ADDRESS(MATCH(INDIRECT(ADDRESS(ROW()-G2940,7)),D:D,0),1))),J2940)</f>
        <v/>
      </c>
      <c r="L2940" s="7">
        <f t="shared" ca="1" si="514"/>
        <v>0</v>
      </c>
      <c r="M2940" s="7" t="str">
        <f t="shared" ca="1" si="515"/>
        <v/>
      </c>
      <c r="N2940" s="7">
        <f t="shared" ca="1" si="516"/>
        <v>0</v>
      </c>
      <c r="O2940" s="9" t="str">
        <f ca="1">IF(N2940&gt;-1,INDIRECT(ADDRESS(ROW(),13)),IF(N2940&lt;N2939,CONCATENATE("&lt;page-count count=",CHAR(34),1+LARGE(N:N,1)-LARGE(N:N,2),CHAR(34),"/&gt;"),INDIRECT(ADDRESS(ROW()-1,13))))</f>
        <v/>
      </c>
      <c r="P2940" s="1">
        <f>IF(ROW()&lt;$S$4+2,IF('XML a procesar'!A2939="",P2939,IF(MID('XML a procesar'!A2939,1,1)="&lt;",P2939,P2939+1)),P2939)</f>
        <v>1</v>
      </c>
    </row>
    <row r="2941" spans="1:16" x14ac:dyDescent="0.25">
      <c r="A2941" s="1" t="str">
        <f>IF('XML a procesar'!A2940&gt;0,'XML a procesar'!A2940,"")</f>
        <v/>
      </c>
      <c r="B2941" s="7">
        <f t="shared" si="506"/>
        <v>0</v>
      </c>
      <c r="C2941" s="1">
        <f t="shared" si="507"/>
        <v>0</v>
      </c>
      <c r="D2941" s="1">
        <f t="shared" si="508"/>
        <v>0</v>
      </c>
      <c r="E2941" s="1">
        <f t="shared" si="509"/>
        <v>0</v>
      </c>
      <c r="F2941" s="1" t="str">
        <f t="shared" ca="1" si="510"/>
        <v/>
      </c>
      <c r="G2941" s="1">
        <f t="shared" ca="1" si="511"/>
        <v>0</v>
      </c>
      <c r="H2941" s="1">
        <f ca="1">IF(AND(G2940&gt;0,G2941&gt;G2940,NOT(ISERROR(MATCH(G2940,D:D,0)))),H2940+1,H2940)</f>
        <v>0</v>
      </c>
      <c r="I2941" s="1">
        <f t="shared" ca="1" si="512"/>
        <v>0</v>
      </c>
      <c r="J2941" s="7" t="str">
        <f t="shared" ca="1" si="513"/>
        <v/>
      </c>
      <c r="K2941" s="1" t="str">
        <f ca="1">IF(J2941="Linea_para_MAIL_creada_por_LuXML",IF(ISERROR(MATCH(INDIRECT(ADDRESS(ROW()-G2941,7)),D:D,0)),J2941,INDIRECT(ADDRESS(MATCH(INDIRECT(ADDRESS(ROW()-G2941,7)),D:D,0),1))),J2941)</f>
        <v/>
      </c>
      <c r="L2941" s="7">
        <f t="shared" ca="1" si="514"/>
        <v>0</v>
      </c>
      <c r="M2941" s="7" t="str">
        <f t="shared" ca="1" si="515"/>
        <v/>
      </c>
      <c r="N2941" s="7">
        <f t="shared" ca="1" si="516"/>
        <v>0</v>
      </c>
      <c r="O2941" s="9" t="str">
        <f ca="1">IF(N2941&gt;-1,INDIRECT(ADDRESS(ROW(),13)),IF(N2941&lt;N2940,CONCATENATE("&lt;page-count count=",CHAR(34),1+LARGE(N:N,1)-LARGE(N:N,2),CHAR(34),"/&gt;"),INDIRECT(ADDRESS(ROW()-1,13))))</f>
        <v/>
      </c>
      <c r="P2941" s="1">
        <f>IF(ROW()&lt;$S$4+2,IF('XML a procesar'!A2940="",P2940,IF(MID('XML a procesar'!A2940,1,1)="&lt;",P2940,P2940+1)),P2940)</f>
        <v>1</v>
      </c>
    </row>
    <row r="2942" spans="1:16" x14ac:dyDescent="0.25">
      <c r="A2942" s="1" t="str">
        <f>IF('XML a procesar'!A2941&gt;0,'XML a procesar'!A2941,"")</f>
        <v/>
      </c>
      <c r="B2942" s="7">
        <f t="shared" si="506"/>
        <v>0</v>
      </c>
      <c r="C2942" s="1">
        <f t="shared" si="507"/>
        <v>0</v>
      </c>
      <c r="D2942" s="1">
        <f t="shared" si="508"/>
        <v>0</v>
      </c>
      <c r="E2942" s="1">
        <f t="shared" si="509"/>
        <v>0</v>
      </c>
      <c r="F2942" s="1" t="str">
        <f t="shared" ca="1" si="510"/>
        <v/>
      </c>
      <c r="G2942" s="1">
        <f t="shared" ca="1" si="511"/>
        <v>0</v>
      </c>
      <c r="H2942" s="1">
        <f ca="1">IF(AND(G2941&gt;0,G2942&gt;G2941,NOT(ISERROR(MATCH(G2941,D:D,0)))),H2941+1,H2941)</f>
        <v>0</v>
      </c>
      <c r="I2942" s="1">
        <f t="shared" ca="1" si="512"/>
        <v>0</v>
      </c>
      <c r="J2942" s="7" t="str">
        <f t="shared" ca="1" si="513"/>
        <v/>
      </c>
      <c r="K2942" s="1" t="str">
        <f ca="1">IF(J2942="Linea_para_MAIL_creada_por_LuXML",IF(ISERROR(MATCH(INDIRECT(ADDRESS(ROW()-G2942,7)),D:D,0)),J2942,INDIRECT(ADDRESS(MATCH(INDIRECT(ADDRESS(ROW()-G2942,7)),D:D,0),1))),J2942)</f>
        <v/>
      </c>
      <c r="L2942" s="7">
        <f t="shared" ca="1" si="514"/>
        <v>0</v>
      </c>
      <c r="M2942" s="7" t="str">
        <f t="shared" ca="1" si="515"/>
        <v/>
      </c>
      <c r="N2942" s="7">
        <f t="shared" ca="1" si="516"/>
        <v>0</v>
      </c>
      <c r="O2942" s="9" t="str">
        <f ca="1">IF(N2942&gt;-1,INDIRECT(ADDRESS(ROW(),13)),IF(N2942&lt;N2941,CONCATENATE("&lt;page-count count=",CHAR(34),1+LARGE(N:N,1)-LARGE(N:N,2),CHAR(34),"/&gt;"),INDIRECT(ADDRESS(ROW()-1,13))))</f>
        <v/>
      </c>
      <c r="P2942" s="1">
        <f>IF(ROW()&lt;$S$4+2,IF('XML a procesar'!A2941="",P2941,IF(MID('XML a procesar'!A2941,1,1)="&lt;",P2941,P2941+1)),P2941)</f>
        <v>1</v>
      </c>
    </row>
    <row r="2943" spans="1:16" x14ac:dyDescent="0.25">
      <c r="A2943" s="1" t="str">
        <f>IF('XML a procesar'!A2942&gt;0,'XML a procesar'!A2942,"")</f>
        <v/>
      </c>
      <c r="B2943" s="7">
        <f t="shared" si="506"/>
        <v>0</v>
      </c>
      <c r="C2943" s="1">
        <f t="shared" si="507"/>
        <v>0</v>
      </c>
      <c r="D2943" s="1">
        <f t="shared" si="508"/>
        <v>0</v>
      </c>
      <c r="E2943" s="1">
        <f t="shared" si="509"/>
        <v>0</v>
      </c>
      <c r="F2943" s="1" t="str">
        <f t="shared" ca="1" si="510"/>
        <v/>
      </c>
      <c r="G2943" s="1">
        <f t="shared" ca="1" si="511"/>
        <v>0</v>
      </c>
      <c r="H2943" s="1">
        <f ca="1">IF(AND(G2942&gt;0,G2943&gt;G2942,NOT(ISERROR(MATCH(G2942,D:D,0)))),H2942+1,H2942)</f>
        <v>0</v>
      </c>
      <c r="I2943" s="1">
        <f t="shared" ca="1" si="512"/>
        <v>0</v>
      </c>
      <c r="J2943" s="7" t="str">
        <f t="shared" ca="1" si="513"/>
        <v/>
      </c>
      <c r="K2943" s="1" t="str">
        <f ca="1">IF(J2943="Linea_para_MAIL_creada_por_LuXML",IF(ISERROR(MATCH(INDIRECT(ADDRESS(ROW()-G2943,7)),D:D,0)),J2943,INDIRECT(ADDRESS(MATCH(INDIRECT(ADDRESS(ROW()-G2943,7)),D:D,0),1))),J2943)</f>
        <v/>
      </c>
      <c r="L2943" s="7">
        <f t="shared" ca="1" si="514"/>
        <v>0</v>
      </c>
      <c r="M2943" s="7" t="str">
        <f t="shared" ca="1" si="515"/>
        <v/>
      </c>
      <c r="N2943" s="7">
        <f t="shared" ca="1" si="516"/>
        <v>0</v>
      </c>
      <c r="O2943" s="9" t="str">
        <f ca="1">IF(N2943&gt;-1,INDIRECT(ADDRESS(ROW(),13)),IF(N2943&lt;N2942,CONCATENATE("&lt;page-count count=",CHAR(34),1+LARGE(N:N,1)-LARGE(N:N,2),CHAR(34),"/&gt;"),INDIRECT(ADDRESS(ROW()-1,13))))</f>
        <v/>
      </c>
      <c r="P2943" s="1">
        <f>IF(ROW()&lt;$S$4+2,IF('XML a procesar'!A2942="",P2942,IF(MID('XML a procesar'!A2942,1,1)="&lt;",P2942,P2942+1)),P2942)</f>
        <v>1</v>
      </c>
    </row>
    <row r="2944" spans="1:16" x14ac:dyDescent="0.25">
      <c r="A2944" s="1" t="str">
        <f>IF('XML a procesar'!A2943&gt;0,'XML a procesar'!A2943,"")</f>
        <v/>
      </c>
      <c r="B2944" s="7">
        <f t="shared" si="506"/>
        <v>0</v>
      </c>
      <c r="C2944" s="1">
        <f t="shared" si="507"/>
        <v>0</v>
      </c>
      <c r="D2944" s="1">
        <f t="shared" si="508"/>
        <v>0</v>
      </c>
      <c r="E2944" s="1">
        <f t="shared" si="509"/>
        <v>0</v>
      </c>
      <c r="F2944" s="1" t="str">
        <f t="shared" ca="1" si="510"/>
        <v/>
      </c>
      <c r="G2944" s="1">
        <f t="shared" ca="1" si="511"/>
        <v>0</v>
      </c>
      <c r="H2944" s="1">
        <f ca="1">IF(AND(G2943&gt;0,G2944&gt;G2943,NOT(ISERROR(MATCH(G2943,D:D,0)))),H2943+1,H2943)</f>
        <v>0</v>
      </c>
      <c r="I2944" s="1">
        <f t="shared" ca="1" si="512"/>
        <v>0</v>
      </c>
      <c r="J2944" s="7" t="str">
        <f t="shared" ca="1" si="513"/>
        <v/>
      </c>
      <c r="K2944" s="1" t="str">
        <f ca="1">IF(J2944="Linea_para_MAIL_creada_por_LuXML",IF(ISERROR(MATCH(INDIRECT(ADDRESS(ROW()-G2944,7)),D:D,0)),J2944,INDIRECT(ADDRESS(MATCH(INDIRECT(ADDRESS(ROW()-G2944,7)),D:D,0),1))),J2944)</f>
        <v/>
      </c>
      <c r="L2944" s="7">
        <f t="shared" ca="1" si="514"/>
        <v>0</v>
      </c>
      <c r="M2944" s="7" t="str">
        <f t="shared" ca="1" si="515"/>
        <v/>
      </c>
      <c r="N2944" s="7">
        <f t="shared" ca="1" si="516"/>
        <v>0</v>
      </c>
      <c r="O2944" s="9" t="str">
        <f ca="1">IF(N2944&gt;-1,INDIRECT(ADDRESS(ROW(),13)),IF(N2944&lt;N2943,CONCATENATE("&lt;page-count count=",CHAR(34),1+LARGE(N:N,1)-LARGE(N:N,2),CHAR(34),"/&gt;"),INDIRECT(ADDRESS(ROW()-1,13))))</f>
        <v/>
      </c>
      <c r="P2944" s="1">
        <f>IF(ROW()&lt;$S$4+2,IF('XML a procesar'!A2943="",P2943,IF(MID('XML a procesar'!A2943,1,1)="&lt;",P2943,P2943+1)),P2943)</f>
        <v>1</v>
      </c>
    </row>
    <row r="2945" spans="1:16" x14ac:dyDescent="0.25">
      <c r="A2945" s="1" t="str">
        <f>IF('XML a procesar'!A2944&gt;0,'XML a procesar'!A2944,"")</f>
        <v/>
      </c>
      <c r="B2945" s="7">
        <f t="shared" ref="B2945:B3008" si="517">IF(ISERROR(FIND("/doi.org/",A2945,1)),0,1)</f>
        <v>0</v>
      </c>
      <c r="C2945" s="1">
        <f t="shared" ref="C2945:C3008" si="518">IF(LEFT(A2944,16)="&lt;contrib contrib",C2944+1,IF(LEFT(A2944,16)="&lt;/contrib-group&gt;",0,IF(LEFT(A2944,10)="&lt;/contrib&gt;",C2944,C2944)))</f>
        <v>0</v>
      </c>
      <c r="D2945" s="1">
        <f t="shared" ref="D2945:D3008" si="519">IF(AND(C2945&gt;0,LEFT(A2945,7)="&lt;email&gt;",ISNUMBER(SEARCH("@",A2945,1))),C2945,IF(LEFT(A2945,10)="&lt;alt-text&gt;",-1,0))</f>
        <v>0</v>
      </c>
      <c r="E2945" s="1">
        <f t="shared" ref="E2945:E3008" si="520">IF(D2945=0,E2944,E2944+1)</f>
        <v>0</v>
      </c>
      <c r="F2945" s="1" t="str">
        <f t="shared" ref="F2945:F3008" ca="1" si="521">INDIRECT(ADDRESS(ROW()+INDIRECT(ADDRESS(ROW()+E2945,5)),1))</f>
        <v/>
      </c>
      <c r="G2945" s="1">
        <f t="shared" ref="G2945:G3008" ca="1" si="522">IF(LEFT(F2945,7)="&lt;aff id",_xlfn.NUMBERVALUE(MID(F2945,13,LEN(F2945)-14)),IF(F2945="&lt;/aff&gt;",G2944+1,G2944))</f>
        <v>0</v>
      </c>
      <c r="H2945" s="1">
        <f ca="1">IF(AND(G2944&gt;0,G2945&gt;G2944,NOT(ISERROR(MATCH(G2944,D:D,0)))),H2944+1,H2944)</f>
        <v>0</v>
      </c>
      <c r="I2945" s="1">
        <f t="shared" ref="I2945:I3008" ca="1" si="523">INDIRECT(ADDRESS(ROW()-INDIRECT(ADDRESS(ROW()-H2945,8)),8))</f>
        <v>0</v>
      </c>
      <c r="J2945" s="7" t="str">
        <f t="shared" ref="J2945:J3008" ca="1" si="524">IF(J2944="Linea_para_MAIL_creada_por_LuXML","&lt;/aff&gt;",IF(I2945&gt;INDIRECT(ADDRESS(ROW()-I2945-1,8)),"Linea_para_MAIL_creada_por_LuXML",INDIRECT(ADDRESS(ROW()-I2945,6))))</f>
        <v/>
      </c>
      <c r="K2945" s="1" t="str">
        <f ca="1">IF(J2945="Linea_para_MAIL_creada_por_LuXML",IF(ISERROR(MATCH(INDIRECT(ADDRESS(ROW()-G2945,7)),D:D,0)),J2945,INDIRECT(ADDRESS(MATCH(INDIRECT(ADDRESS(ROW()-G2945,7)),D:D,0),1))),J2945)</f>
        <v/>
      </c>
      <c r="L2945" s="7">
        <f t="shared" ref="L2945:L3008" ca="1" si="525">IF(OR(MID(K2943,3,5)="page&gt;",MID(K2944,3,5)="page&gt;"),L2944,IF(OR(K2944="&lt;history&gt;",K2945="&lt;history&gt;"),L2944+1,L2944))</f>
        <v>0</v>
      </c>
      <c r="M2945" s="7" t="str">
        <f t="shared" ref="M2945:M3008" ca="1" si="526">IF(L2945&gt;L2944,IF(L2945=1,CONCATENATE("&lt;fpage&gt;",$S$10,"&lt;/fpage&gt;"),CONCATENATE("&lt;lpage&gt;",$S$10+1,"&lt;/lpage&gt;")),IF(ISERROR(INDIRECT(ADDRESS(ROW()-L2945,11),1)),"",INDIRECT(ADDRESS(ROW()-L2945,11),1)))</f>
        <v/>
      </c>
      <c r="N2945" s="7">
        <f t="shared" ref="N2945:N3008" ca="1" si="527">IF(N2944=-1,-1,IF(M2945="&lt;/counts&gt;",-1,IF(OR(LEFT(M2945,7)="&lt;fpage&gt;",LEFT(M2945,7)="&lt;lpage&gt;"),VALUE(MID(M2945,8,LEN(M2945)-15)),0)))</f>
        <v>0</v>
      </c>
      <c r="O2945" s="9" t="str">
        <f ca="1">IF(N2945&gt;-1,INDIRECT(ADDRESS(ROW(),13)),IF(N2945&lt;N2944,CONCATENATE("&lt;page-count count=",CHAR(34),1+LARGE(N:N,1)-LARGE(N:N,2),CHAR(34),"/&gt;"),INDIRECT(ADDRESS(ROW()-1,13))))</f>
        <v/>
      </c>
      <c r="P2945" s="1">
        <f>IF(ROW()&lt;$S$4+2,IF('XML a procesar'!A2944="",P2944,IF(MID('XML a procesar'!A2944,1,1)="&lt;",P2944,P2944+1)),P2944)</f>
        <v>1</v>
      </c>
    </row>
    <row r="2946" spans="1:16" x14ac:dyDescent="0.25">
      <c r="A2946" s="1" t="str">
        <f>IF('XML a procesar'!A2945&gt;0,'XML a procesar'!A2945,"")</f>
        <v/>
      </c>
      <c r="B2946" s="7">
        <f t="shared" si="517"/>
        <v>0</v>
      </c>
      <c r="C2946" s="1">
        <f t="shared" si="518"/>
        <v>0</v>
      </c>
      <c r="D2946" s="1">
        <f t="shared" si="519"/>
        <v>0</v>
      </c>
      <c r="E2946" s="1">
        <f t="shared" si="520"/>
        <v>0</v>
      </c>
      <c r="F2946" s="1" t="str">
        <f t="shared" ca="1" si="521"/>
        <v/>
      </c>
      <c r="G2946" s="1">
        <f t="shared" ca="1" si="522"/>
        <v>0</v>
      </c>
      <c r="H2946" s="1">
        <f ca="1">IF(AND(G2945&gt;0,G2946&gt;G2945,NOT(ISERROR(MATCH(G2945,D:D,0)))),H2945+1,H2945)</f>
        <v>0</v>
      </c>
      <c r="I2946" s="1">
        <f t="shared" ca="1" si="523"/>
        <v>0</v>
      </c>
      <c r="J2946" s="7" t="str">
        <f t="shared" ca="1" si="524"/>
        <v/>
      </c>
      <c r="K2946" s="1" t="str">
        <f ca="1">IF(J2946="Linea_para_MAIL_creada_por_LuXML",IF(ISERROR(MATCH(INDIRECT(ADDRESS(ROW()-G2946,7)),D:D,0)),J2946,INDIRECT(ADDRESS(MATCH(INDIRECT(ADDRESS(ROW()-G2946,7)),D:D,0),1))),J2946)</f>
        <v/>
      </c>
      <c r="L2946" s="7">
        <f t="shared" ca="1" si="525"/>
        <v>0</v>
      </c>
      <c r="M2946" s="7" t="str">
        <f t="shared" ca="1" si="526"/>
        <v/>
      </c>
      <c r="N2946" s="7">
        <f t="shared" ca="1" si="527"/>
        <v>0</v>
      </c>
      <c r="O2946" s="9" t="str">
        <f ca="1">IF(N2946&gt;-1,INDIRECT(ADDRESS(ROW(),13)),IF(N2946&lt;N2945,CONCATENATE("&lt;page-count count=",CHAR(34),1+LARGE(N:N,1)-LARGE(N:N,2),CHAR(34),"/&gt;"),INDIRECT(ADDRESS(ROW()-1,13))))</f>
        <v/>
      </c>
      <c r="P2946" s="1">
        <f>IF(ROW()&lt;$S$4+2,IF('XML a procesar'!A2945="",P2945,IF(MID('XML a procesar'!A2945,1,1)="&lt;",P2945,P2945+1)),P2945)</f>
        <v>1</v>
      </c>
    </row>
    <row r="2947" spans="1:16" x14ac:dyDescent="0.25">
      <c r="A2947" s="1" t="str">
        <f>IF('XML a procesar'!A2946&gt;0,'XML a procesar'!A2946,"")</f>
        <v/>
      </c>
      <c r="B2947" s="7">
        <f t="shared" si="517"/>
        <v>0</v>
      </c>
      <c r="C2947" s="1">
        <f t="shared" si="518"/>
        <v>0</v>
      </c>
      <c r="D2947" s="1">
        <f t="shared" si="519"/>
        <v>0</v>
      </c>
      <c r="E2947" s="1">
        <f t="shared" si="520"/>
        <v>0</v>
      </c>
      <c r="F2947" s="1" t="str">
        <f t="shared" ca="1" si="521"/>
        <v/>
      </c>
      <c r="G2947" s="1">
        <f t="shared" ca="1" si="522"/>
        <v>0</v>
      </c>
      <c r="H2947" s="1">
        <f ca="1">IF(AND(G2946&gt;0,G2947&gt;G2946,NOT(ISERROR(MATCH(G2946,D:D,0)))),H2946+1,H2946)</f>
        <v>0</v>
      </c>
      <c r="I2947" s="1">
        <f t="shared" ca="1" si="523"/>
        <v>0</v>
      </c>
      <c r="J2947" s="7" t="str">
        <f t="shared" ca="1" si="524"/>
        <v/>
      </c>
      <c r="K2947" s="1" t="str">
        <f ca="1">IF(J2947="Linea_para_MAIL_creada_por_LuXML",IF(ISERROR(MATCH(INDIRECT(ADDRESS(ROW()-G2947,7)),D:D,0)),J2947,INDIRECT(ADDRESS(MATCH(INDIRECT(ADDRESS(ROW()-G2947,7)),D:D,0),1))),J2947)</f>
        <v/>
      </c>
      <c r="L2947" s="7">
        <f t="shared" ca="1" si="525"/>
        <v>0</v>
      </c>
      <c r="M2947" s="7" t="str">
        <f t="shared" ca="1" si="526"/>
        <v/>
      </c>
      <c r="N2947" s="7">
        <f t="shared" ca="1" si="527"/>
        <v>0</v>
      </c>
      <c r="O2947" s="9" t="str">
        <f ca="1">IF(N2947&gt;-1,INDIRECT(ADDRESS(ROW(),13)),IF(N2947&lt;N2946,CONCATENATE("&lt;page-count count=",CHAR(34),1+LARGE(N:N,1)-LARGE(N:N,2),CHAR(34),"/&gt;"),INDIRECT(ADDRESS(ROW()-1,13))))</f>
        <v/>
      </c>
      <c r="P2947" s="1">
        <f>IF(ROW()&lt;$S$4+2,IF('XML a procesar'!A2946="",P2946,IF(MID('XML a procesar'!A2946,1,1)="&lt;",P2946,P2946+1)),P2946)</f>
        <v>1</v>
      </c>
    </row>
    <row r="2948" spans="1:16" x14ac:dyDescent="0.25">
      <c r="A2948" s="1" t="str">
        <f>IF('XML a procesar'!A2947&gt;0,'XML a procesar'!A2947,"")</f>
        <v/>
      </c>
      <c r="B2948" s="7">
        <f t="shared" si="517"/>
        <v>0</v>
      </c>
      <c r="C2948" s="1">
        <f t="shared" si="518"/>
        <v>0</v>
      </c>
      <c r="D2948" s="1">
        <f t="shared" si="519"/>
        <v>0</v>
      </c>
      <c r="E2948" s="1">
        <f t="shared" si="520"/>
        <v>0</v>
      </c>
      <c r="F2948" s="1" t="str">
        <f t="shared" ca="1" si="521"/>
        <v/>
      </c>
      <c r="G2948" s="1">
        <f t="shared" ca="1" si="522"/>
        <v>0</v>
      </c>
      <c r="H2948" s="1">
        <f ca="1">IF(AND(G2947&gt;0,G2948&gt;G2947,NOT(ISERROR(MATCH(G2947,D:D,0)))),H2947+1,H2947)</f>
        <v>0</v>
      </c>
      <c r="I2948" s="1">
        <f t="shared" ca="1" si="523"/>
        <v>0</v>
      </c>
      <c r="J2948" s="7" t="str">
        <f t="shared" ca="1" si="524"/>
        <v/>
      </c>
      <c r="K2948" s="1" t="str">
        <f ca="1">IF(J2948="Linea_para_MAIL_creada_por_LuXML",IF(ISERROR(MATCH(INDIRECT(ADDRESS(ROW()-G2948,7)),D:D,0)),J2948,INDIRECT(ADDRESS(MATCH(INDIRECT(ADDRESS(ROW()-G2948,7)),D:D,0),1))),J2948)</f>
        <v/>
      </c>
      <c r="L2948" s="7">
        <f t="shared" ca="1" si="525"/>
        <v>0</v>
      </c>
      <c r="M2948" s="7" t="str">
        <f t="shared" ca="1" si="526"/>
        <v/>
      </c>
      <c r="N2948" s="7">
        <f t="shared" ca="1" si="527"/>
        <v>0</v>
      </c>
      <c r="O2948" s="9" t="str">
        <f ca="1">IF(N2948&gt;-1,INDIRECT(ADDRESS(ROW(),13)),IF(N2948&lt;N2947,CONCATENATE("&lt;page-count count=",CHAR(34),1+LARGE(N:N,1)-LARGE(N:N,2),CHAR(34),"/&gt;"),INDIRECT(ADDRESS(ROW()-1,13))))</f>
        <v/>
      </c>
      <c r="P2948" s="1">
        <f>IF(ROW()&lt;$S$4+2,IF('XML a procesar'!A2947="",P2947,IF(MID('XML a procesar'!A2947,1,1)="&lt;",P2947,P2947+1)),P2947)</f>
        <v>1</v>
      </c>
    </row>
    <row r="2949" spans="1:16" x14ac:dyDescent="0.25">
      <c r="A2949" s="1" t="str">
        <f>IF('XML a procesar'!A2948&gt;0,'XML a procesar'!A2948,"")</f>
        <v/>
      </c>
      <c r="B2949" s="7">
        <f t="shared" si="517"/>
        <v>0</v>
      </c>
      <c r="C2949" s="1">
        <f t="shared" si="518"/>
        <v>0</v>
      </c>
      <c r="D2949" s="1">
        <f t="shared" si="519"/>
        <v>0</v>
      </c>
      <c r="E2949" s="1">
        <f t="shared" si="520"/>
        <v>0</v>
      </c>
      <c r="F2949" s="1" t="str">
        <f t="shared" ca="1" si="521"/>
        <v/>
      </c>
      <c r="G2949" s="1">
        <f t="shared" ca="1" si="522"/>
        <v>0</v>
      </c>
      <c r="H2949" s="1">
        <f ca="1">IF(AND(G2948&gt;0,G2949&gt;G2948,NOT(ISERROR(MATCH(G2948,D:D,0)))),H2948+1,H2948)</f>
        <v>0</v>
      </c>
      <c r="I2949" s="1">
        <f t="shared" ca="1" si="523"/>
        <v>0</v>
      </c>
      <c r="J2949" s="7" t="str">
        <f t="shared" ca="1" si="524"/>
        <v/>
      </c>
      <c r="K2949" s="1" t="str">
        <f ca="1">IF(J2949="Linea_para_MAIL_creada_por_LuXML",IF(ISERROR(MATCH(INDIRECT(ADDRESS(ROW()-G2949,7)),D:D,0)),J2949,INDIRECT(ADDRESS(MATCH(INDIRECT(ADDRESS(ROW()-G2949,7)),D:D,0),1))),J2949)</f>
        <v/>
      </c>
      <c r="L2949" s="7">
        <f t="shared" ca="1" si="525"/>
        <v>0</v>
      </c>
      <c r="M2949" s="7" t="str">
        <f t="shared" ca="1" si="526"/>
        <v/>
      </c>
      <c r="N2949" s="7">
        <f t="shared" ca="1" si="527"/>
        <v>0</v>
      </c>
      <c r="O2949" s="9" t="str">
        <f ca="1">IF(N2949&gt;-1,INDIRECT(ADDRESS(ROW(),13)),IF(N2949&lt;N2948,CONCATENATE("&lt;page-count count=",CHAR(34),1+LARGE(N:N,1)-LARGE(N:N,2),CHAR(34),"/&gt;"),INDIRECT(ADDRESS(ROW()-1,13))))</f>
        <v/>
      </c>
      <c r="P2949" s="1">
        <f>IF(ROW()&lt;$S$4+2,IF('XML a procesar'!A2948="",P2948,IF(MID('XML a procesar'!A2948,1,1)="&lt;",P2948,P2948+1)),P2948)</f>
        <v>1</v>
      </c>
    </row>
    <row r="2950" spans="1:16" x14ac:dyDescent="0.25">
      <c r="A2950" s="1" t="str">
        <f>IF('XML a procesar'!A2949&gt;0,'XML a procesar'!A2949,"")</f>
        <v/>
      </c>
      <c r="B2950" s="7">
        <f t="shared" si="517"/>
        <v>0</v>
      </c>
      <c r="C2950" s="1">
        <f t="shared" si="518"/>
        <v>0</v>
      </c>
      <c r="D2950" s="1">
        <f t="shared" si="519"/>
        <v>0</v>
      </c>
      <c r="E2950" s="1">
        <f t="shared" si="520"/>
        <v>0</v>
      </c>
      <c r="F2950" s="1" t="str">
        <f t="shared" ca="1" si="521"/>
        <v/>
      </c>
      <c r="G2950" s="1">
        <f t="shared" ca="1" si="522"/>
        <v>0</v>
      </c>
      <c r="H2950" s="1">
        <f ca="1">IF(AND(G2949&gt;0,G2950&gt;G2949,NOT(ISERROR(MATCH(G2949,D:D,0)))),H2949+1,H2949)</f>
        <v>0</v>
      </c>
      <c r="I2950" s="1">
        <f t="shared" ca="1" si="523"/>
        <v>0</v>
      </c>
      <c r="J2950" s="7" t="str">
        <f t="shared" ca="1" si="524"/>
        <v/>
      </c>
      <c r="K2950" s="1" t="str">
        <f ca="1">IF(J2950="Linea_para_MAIL_creada_por_LuXML",IF(ISERROR(MATCH(INDIRECT(ADDRESS(ROW()-G2950,7)),D:D,0)),J2950,INDIRECT(ADDRESS(MATCH(INDIRECT(ADDRESS(ROW()-G2950,7)),D:D,0),1))),J2950)</f>
        <v/>
      </c>
      <c r="L2950" s="7">
        <f t="shared" ca="1" si="525"/>
        <v>0</v>
      </c>
      <c r="M2950" s="7" t="str">
        <f t="shared" ca="1" si="526"/>
        <v/>
      </c>
      <c r="N2950" s="7">
        <f t="shared" ca="1" si="527"/>
        <v>0</v>
      </c>
      <c r="O2950" s="9" t="str">
        <f ca="1">IF(N2950&gt;-1,INDIRECT(ADDRESS(ROW(),13)),IF(N2950&lt;N2949,CONCATENATE("&lt;page-count count=",CHAR(34),1+LARGE(N:N,1)-LARGE(N:N,2),CHAR(34),"/&gt;"),INDIRECT(ADDRESS(ROW()-1,13))))</f>
        <v/>
      </c>
      <c r="P2950" s="1">
        <f>IF(ROW()&lt;$S$4+2,IF('XML a procesar'!A2949="",P2949,IF(MID('XML a procesar'!A2949,1,1)="&lt;",P2949,P2949+1)),P2949)</f>
        <v>1</v>
      </c>
    </row>
    <row r="2951" spans="1:16" x14ac:dyDescent="0.25">
      <c r="A2951" s="1" t="str">
        <f>IF('XML a procesar'!A2950&gt;0,'XML a procesar'!A2950,"")</f>
        <v/>
      </c>
      <c r="B2951" s="7">
        <f t="shared" si="517"/>
        <v>0</v>
      </c>
      <c r="C2951" s="1">
        <f t="shared" si="518"/>
        <v>0</v>
      </c>
      <c r="D2951" s="1">
        <f t="shared" si="519"/>
        <v>0</v>
      </c>
      <c r="E2951" s="1">
        <f t="shared" si="520"/>
        <v>0</v>
      </c>
      <c r="F2951" s="1" t="str">
        <f t="shared" ca="1" si="521"/>
        <v/>
      </c>
      <c r="G2951" s="1">
        <f t="shared" ca="1" si="522"/>
        <v>0</v>
      </c>
      <c r="H2951" s="1">
        <f ca="1">IF(AND(G2950&gt;0,G2951&gt;G2950,NOT(ISERROR(MATCH(G2950,D:D,0)))),H2950+1,H2950)</f>
        <v>0</v>
      </c>
      <c r="I2951" s="1">
        <f t="shared" ca="1" si="523"/>
        <v>0</v>
      </c>
      <c r="J2951" s="7" t="str">
        <f t="shared" ca="1" si="524"/>
        <v/>
      </c>
      <c r="K2951" s="1" t="str">
        <f ca="1">IF(J2951="Linea_para_MAIL_creada_por_LuXML",IF(ISERROR(MATCH(INDIRECT(ADDRESS(ROW()-G2951,7)),D:D,0)),J2951,INDIRECT(ADDRESS(MATCH(INDIRECT(ADDRESS(ROW()-G2951,7)),D:D,0),1))),J2951)</f>
        <v/>
      </c>
      <c r="L2951" s="7">
        <f t="shared" ca="1" si="525"/>
        <v>0</v>
      </c>
      <c r="M2951" s="7" t="str">
        <f t="shared" ca="1" si="526"/>
        <v/>
      </c>
      <c r="N2951" s="7">
        <f t="shared" ca="1" si="527"/>
        <v>0</v>
      </c>
      <c r="O2951" s="9" t="str">
        <f ca="1">IF(N2951&gt;-1,INDIRECT(ADDRESS(ROW(),13)),IF(N2951&lt;N2950,CONCATENATE("&lt;page-count count=",CHAR(34),1+LARGE(N:N,1)-LARGE(N:N,2),CHAR(34),"/&gt;"),INDIRECT(ADDRESS(ROW()-1,13))))</f>
        <v/>
      </c>
      <c r="P2951" s="1">
        <f>IF(ROW()&lt;$S$4+2,IF('XML a procesar'!A2950="",P2950,IF(MID('XML a procesar'!A2950,1,1)="&lt;",P2950,P2950+1)),P2950)</f>
        <v>1</v>
      </c>
    </row>
    <row r="2952" spans="1:16" x14ac:dyDescent="0.25">
      <c r="A2952" s="1" t="str">
        <f>IF('XML a procesar'!A2951&gt;0,'XML a procesar'!A2951,"")</f>
        <v/>
      </c>
      <c r="B2952" s="7">
        <f t="shared" si="517"/>
        <v>0</v>
      </c>
      <c r="C2952" s="1">
        <f t="shared" si="518"/>
        <v>0</v>
      </c>
      <c r="D2952" s="1">
        <f t="shared" si="519"/>
        <v>0</v>
      </c>
      <c r="E2952" s="1">
        <f t="shared" si="520"/>
        <v>0</v>
      </c>
      <c r="F2952" s="1" t="str">
        <f t="shared" ca="1" si="521"/>
        <v/>
      </c>
      <c r="G2952" s="1">
        <f t="shared" ca="1" si="522"/>
        <v>0</v>
      </c>
      <c r="H2952" s="1">
        <f ca="1">IF(AND(G2951&gt;0,G2952&gt;G2951,NOT(ISERROR(MATCH(G2951,D:D,0)))),H2951+1,H2951)</f>
        <v>0</v>
      </c>
      <c r="I2952" s="1">
        <f t="shared" ca="1" si="523"/>
        <v>0</v>
      </c>
      <c r="J2952" s="7" t="str">
        <f t="shared" ca="1" si="524"/>
        <v/>
      </c>
      <c r="K2952" s="1" t="str">
        <f ca="1">IF(J2952="Linea_para_MAIL_creada_por_LuXML",IF(ISERROR(MATCH(INDIRECT(ADDRESS(ROW()-G2952,7)),D:D,0)),J2952,INDIRECT(ADDRESS(MATCH(INDIRECT(ADDRESS(ROW()-G2952,7)),D:D,0),1))),J2952)</f>
        <v/>
      </c>
      <c r="L2952" s="7">
        <f t="shared" ca="1" si="525"/>
        <v>0</v>
      </c>
      <c r="M2952" s="7" t="str">
        <f t="shared" ca="1" si="526"/>
        <v/>
      </c>
      <c r="N2952" s="7">
        <f t="shared" ca="1" si="527"/>
        <v>0</v>
      </c>
      <c r="O2952" s="9" t="str">
        <f ca="1">IF(N2952&gt;-1,INDIRECT(ADDRESS(ROW(),13)),IF(N2952&lt;N2951,CONCATENATE("&lt;page-count count=",CHAR(34),1+LARGE(N:N,1)-LARGE(N:N,2),CHAR(34),"/&gt;"),INDIRECT(ADDRESS(ROW()-1,13))))</f>
        <v/>
      </c>
      <c r="P2952" s="1">
        <f>IF(ROW()&lt;$S$4+2,IF('XML a procesar'!A2951="",P2951,IF(MID('XML a procesar'!A2951,1,1)="&lt;",P2951,P2951+1)),P2951)</f>
        <v>1</v>
      </c>
    </row>
    <row r="2953" spans="1:16" x14ac:dyDescent="0.25">
      <c r="A2953" s="1" t="str">
        <f>IF('XML a procesar'!A2952&gt;0,'XML a procesar'!A2952,"")</f>
        <v/>
      </c>
      <c r="B2953" s="7">
        <f t="shared" si="517"/>
        <v>0</v>
      </c>
      <c r="C2953" s="1">
        <f t="shared" si="518"/>
        <v>0</v>
      </c>
      <c r="D2953" s="1">
        <f t="shared" si="519"/>
        <v>0</v>
      </c>
      <c r="E2953" s="1">
        <f t="shared" si="520"/>
        <v>0</v>
      </c>
      <c r="F2953" s="1" t="str">
        <f t="shared" ca="1" si="521"/>
        <v/>
      </c>
      <c r="G2953" s="1">
        <f t="shared" ca="1" si="522"/>
        <v>0</v>
      </c>
      <c r="H2953" s="1">
        <f ca="1">IF(AND(G2952&gt;0,G2953&gt;G2952,NOT(ISERROR(MATCH(G2952,D:D,0)))),H2952+1,H2952)</f>
        <v>0</v>
      </c>
      <c r="I2953" s="1">
        <f t="shared" ca="1" si="523"/>
        <v>0</v>
      </c>
      <c r="J2953" s="7" t="str">
        <f t="shared" ca="1" si="524"/>
        <v/>
      </c>
      <c r="K2953" s="1" t="str">
        <f ca="1">IF(J2953="Linea_para_MAIL_creada_por_LuXML",IF(ISERROR(MATCH(INDIRECT(ADDRESS(ROW()-G2953,7)),D:D,0)),J2953,INDIRECT(ADDRESS(MATCH(INDIRECT(ADDRESS(ROW()-G2953,7)),D:D,0),1))),J2953)</f>
        <v/>
      </c>
      <c r="L2953" s="7">
        <f t="shared" ca="1" si="525"/>
        <v>0</v>
      </c>
      <c r="M2953" s="7" t="str">
        <f t="shared" ca="1" si="526"/>
        <v/>
      </c>
      <c r="N2953" s="7">
        <f t="shared" ca="1" si="527"/>
        <v>0</v>
      </c>
      <c r="O2953" s="9" t="str">
        <f ca="1">IF(N2953&gt;-1,INDIRECT(ADDRESS(ROW(),13)),IF(N2953&lt;N2952,CONCATENATE("&lt;page-count count=",CHAR(34),1+LARGE(N:N,1)-LARGE(N:N,2),CHAR(34),"/&gt;"),INDIRECT(ADDRESS(ROW()-1,13))))</f>
        <v/>
      </c>
      <c r="P2953" s="1">
        <f>IF(ROW()&lt;$S$4+2,IF('XML a procesar'!A2952="",P2952,IF(MID('XML a procesar'!A2952,1,1)="&lt;",P2952,P2952+1)),P2952)</f>
        <v>1</v>
      </c>
    </row>
    <row r="2954" spans="1:16" x14ac:dyDescent="0.25">
      <c r="A2954" s="1" t="str">
        <f>IF('XML a procesar'!A2953&gt;0,'XML a procesar'!A2953,"")</f>
        <v/>
      </c>
      <c r="B2954" s="7">
        <f t="shared" si="517"/>
        <v>0</v>
      </c>
      <c r="C2954" s="1">
        <f t="shared" si="518"/>
        <v>0</v>
      </c>
      <c r="D2954" s="1">
        <f t="shared" si="519"/>
        <v>0</v>
      </c>
      <c r="E2954" s="1">
        <f t="shared" si="520"/>
        <v>0</v>
      </c>
      <c r="F2954" s="1" t="str">
        <f t="shared" ca="1" si="521"/>
        <v/>
      </c>
      <c r="G2954" s="1">
        <f t="shared" ca="1" si="522"/>
        <v>0</v>
      </c>
      <c r="H2954" s="1">
        <f ca="1">IF(AND(G2953&gt;0,G2954&gt;G2953,NOT(ISERROR(MATCH(G2953,D:D,0)))),H2953+1,H2953)</f>
        <v>0</v>
      </c>
      <c r="I2954" s="1">
        <f t="shared" ca="1" si="523"/>
        <v>0</v>
      </c>
      <c r="J2954" s="7" t="str">
        <f t="shared" ca="1" si="524"/>
        <v/>
      </c>
      <c r="K2954" s="1" t="str">
        <f ca="1">IF(J2954="Linea_para_MAIL_creada_por_LuXML",IF(ISERROR(MATCH(INDIRECT(ADDRESS(ROW()-G2954,7)),D:D,0)),J2954,INDIRECT(ADDRESS(MATCH(INDIRECT(ADDRESS(ROW()-G2954,7)),D:D,0),1))),J2954)</f>
        <v/>
      </c>
      <c r="L2954" s="7">
        <f t="shared" ca="1" si="525"/>
        <v>0</v>
      </c>
      <c r="M2954" s="7" t="str">
        <f t="shared" ca="1" si="526"/>
        <v/>
      </c>
      <c r="N2954" s="7">
        <f t="shared" ca="1" si="527"/>
        <v>0</v>
      </c>
      <c r="O2954" s="9" t="str">
        <f ca="1">IF(N2954&gt;-1,INDIRECT(ADDRESS(ROW(),13)),IF(N2954&lt;N2953,CONCATENATE("&lt;page-count count=",CHAR(34),1+LARGE(N:N,1)-LARGE(N:N,2),CHAR(34),"/&gt;"),INDIRECT(ADDRESS(ROW()-1,13))))</f>
        <v/>
      </c>
      <c r="P2954" s="1">
        <f>IF(ROW()&lt;$S$4+2,IF('XML a procesar'!A2953="",P2953,IF(MID('XML a procesar'!A2953,1,1)="&lt;",P2953,P2953+1)),P2953)</f>
        <v>1</v>
      </c>
    </row>
    <row r="2955" spans="1:16" x14ac:dyDescent="0.25">
      <c r="A2955" s="1" t="str">
        <f>IF('XML a procesar'!A2954&gt;0,'XML a procesar'!A2954,"")</f>
        <v/>
      </c>
      <c r="B2955" s="7">
        <f t="shared" si="517"/>
        <v>0</v>
      </c>
      <c r="C2955" s="1">
        <f t="shared" si="518"/>
        <v>0</v>
      </c>
      <c r="D2955" s="1">
        <f t="shared" si="519"/>
        <v>0</v>
      </c>
      <c r="E2955" s="1">
        <f t="shared" si="520"/>
        <v>0</v>
      </c>
      <c r="F2955" s="1" t="str">
        <f t="shared" ca="1" si="521"/>
        <v/>
      </c>
      <c r="G2955" s="1">
        <f t="shared" ca="1" si="522"/>
        <v>0</v>
      </c>
      <c r="H2955" s="1">
        <f ca="1">IF(AND(G2954&gt;0,G2955&gt;G2954,NOT(ISERROR(MATCH(G2954,D:D,0)))),H2954+1,H2954)</f>
        <v>0</v>
      </c>
      <c r="I2955" s="1">
        <f t="shared" ca="1" si="523"/>
        <v>0</v>
      </c>
      <c r="J2955" s="7" t="str">
        <f t="shared" ca="1" si="524"/>
        <v/>
      </c>
      <c r="K2955" s="1" t="str">
        <f ca="1">IF(J2955="Linea_para_MAIL_creada_por_LuXML",IF(ISERROR(MATCH(INDIRECT(ADDRESS(ROW()-G2955,7)),D:D,0)),J2955,INDIRECT(ADDRESS(MATCH(INDIRECT(ADDRESS(ROW()-G2955,7)),D:D,0),1))),J2955)</f>
        <v/>
      </c>
      <c r="L2955" s="7">
        <f t="shared" ca="1" si="525"/>
        <v>0</v>
      </c>
      <c r="M2955" s="7" t="str">
        <f t="shared" ca="1" si="526"/>
        <v/>
      </c>
      <c r="N2955" s="7">
        <f t="shared" ca="1" si="527"/>
        <v>0</v>
      </c>
      <c r="O2955" s="9" t="str">
        <f ca="1">IF(N2955&gt;-1,INDIRECT(ADDRESS(ROW(),13)),IF(N2955&lt;N2954,CONCATENATE("&lt;page-count count=",CHAR(34),1+LARGE(N:N,1)-LARGE(N:N,2),CHAR(34),"/&gt;"),INDIRECT(ADDRESS(ROW()-1,13))))</f>
        <v/>
      </c>
      <c r="P2955" s="1">
        <f>IF(ROW()&lt;$S$4+2,IF('XML a procesar'!A2954="",P2954,IF(MID('XML a procesar'!A2954,1,1)="&lt;",P2954,P2954+1)),P2954)</f>
        <v>1</v>
      </c>
    </row>
    <row r="2956" spans="1:16" x14ac:dyDescent="0.25">
      <c r="A2956" s="1" t="str">
        <f>IF('XML a procesar'!A2955&gt;0,'XML a procesar'!A2955,"")</f>
        <v/>
      </c>
      <c r="B2956" s="7">
        <f t="shared" si="517"/>
        <v>0</v>
      </c>
      <c r="C2956" s="1">
        <f t="shared" si="518"/>
        <v>0</v>
      </c>
      <c r="D2956" s="1">
        <f t="shared" si="519"/>
        <v>0</v>
      </c>
      <c r="E2956" s="1">
        <f t="shared" si="520"/>
        <v>0</v>
      </c>
      <c r="F2956" s="1" t="str">
        <f t="shared" ca="1" si="521"/>
        <v/>
      </c>
      <c r="G2956" s="1">
        <f t="shared" ca="1" si="522"/>
        <v>0</v>
      </c>
      <c r="H2956" s="1">
        <f ca="1">IF(AND(G2955&gt;0,G2956&gt;G2955,NOT(ISERROR(MATCH(G2955,D:D,0)))),H2955+1,H2955)</f>
        <v>0</v>
      </c>
      <c r="I2956" s="1">
        <f t="shared" ca="1" si="523"/>
        <v>0</v>
      </c>
      <c r="J2956" s="7" t="str">
        <f t="shared" ca="1" si="524"/>
        <v/>
      </c>
      <c r="K2956" s="1" t="str">
        <f ca="1">IF(J2956="Linea_para_MAIL_creada_por_LuXML",IF(ISERROR(MATCH(INDIRECT(ADDRESS(ROW()-G2956,7)),D:D,0)),J2956,INDIRECT(ADDRESS(MATCH(INDIRECT(ADDRESS(ROW()-G2956,7)),D:D,0),1))),J2956)</f>
        <v/>
      </c>
      <c r="L2956" s="7">
        <f t="shared" ca="1" si="525"/>
        <v>0</v>
      </c>
      <c r="M2956" s="7" t="str">
        <f t="shared" ca="1" si="526"/>
        <v/>
      </c>
      <c r="N2956" s="7">
        <f t="shared" ca="1" si="527"/>
        <v>0</v>
      </c>
      <c r="O2956" s="9" t="str">
        <f ca="1">IF(N2956&gt;-1,INDIRECT(ADDRESS(ROW(),13)),IF(N2956&lt;N2955,CONCATENATE("&lt;page-count count=",CHAR(34),1+LARGE(N:N,1)-LARGE(N:N,2),CHAR(34),"/&gt;"),INDIRECT(ADDRESS(ROW()-1,13))))</f>
        <v/>
      </c>
      <c r="P2956" s="1">
        <f>IF(ROW()&lt;$S$4+2,IF('XML a procesar'!A2955="",P2955,IF(MID('XML a procesar'!A2955,1,1)="&lt;",P2955,P2955+1)),P2955)</f>
        <v>1</v>
      </c>
    </row>
    <row r="2957" spans="1:16" x14ac:dyDescent="0.25">
      <c r="A2957" s="1" t="str">
        <f>IF('XML a procesar'!A2956&gt;0,'XML a procesar'!A2956,"")</f>
        <v/>
      </c>
      <c r="B2957" s="7">
        <f t="shared" si="517"/>
        <v>0</v>
      </c>
      <c r="C2957" s="1">
        <f t="shared" si="518"/>
        <v>0</v>
      </c>
      <c r="D2957" s="1">
        <f t="shared" si="519"/>
        <v>0</v>
      </c>
      <c r="E2957" s="1">
        <f t="shared" si="520"/>
        <v>0</v>
      </c>
      <c r="F2957" s="1" t="str">
        <f t="shared" ca="1" si="521"/>
        <v/>
      </c>
      <c r="G2957" s="1">
        <f t="shared" ca="1" si="522"/>
        <v>0</v>
      </c>
      <c r="H2957" s="1">
        <f ca="1">IF(AND(G2956&gt;0,G2957&gt;G2956,NOT(ISERROR(MATCH(G2956,D:D,0)))),H2956+1,H2956)</f>
        <v>0</v>
      </c>
      <c r="I2957" s="1">
        <f t="shared" ca="1" si="523"/>
        <v>0</v>
      </c>
      <c r="J2957" s="7" t="str">
        <f t="shared" ca="1" si="524"/>
        <v/>
      </c>
      <c r="K2957" s="1" t="str">
        <f ca="1">IF(J2957="Linea_para_MAIL_creada_por_LuXML",IF(ISERROR(MATCH(INDIRECT(ADDRESS(ROW()-G2957,7)),D:D,0)),J2957,INDIRECT(ADDRESS(MATCH(INDIRECT(ADDRESS(ROW()-G2957,7)),D:D,0),1))),J2957)</f>
        <v/>
      </c>
      <c r="L2957" s="7">
        <f t="shared" ca="1" si="525"/>
        <v>0</v>
      </c>
      <c r="M2957" s="7" t="str">
        <f t="shared" ca="1" si="526"/>
        <v/>
      </c>
      <c r="N2957" s="7">
        <f t="shared" ca="1" si="527"/>
        <v>0</v>
      </c>
      <c r="O2957" s="9" t="str">
        <f ca="1">IF(N2957&gt;-1,INDIRECT(ADDRESS(ROW(),13)),IF(N2957&lt;N2956,CONCATENATE("&lt;page-count count=",CHAR(34),1+LARGE(N:N,1)-LARGE(N:N,2),CHAR(34),"/&gt;"),INDIRECT(ADDRESS(ROW()-1,13))))</f>
        <v/>
      </c>
      <c r="P2957" s="1">
        <f>IF(ROW()&lt;$S$4+2,IF('XML a procesar'!A2956="",P2956,IF(MID('XML a procesar'!A2956,1,1)="&lt;",P2956,P2956+1)),P2956)</f>
        <v>1</v>
      </c>
    </row>
    <row r="2958" spans="1:16" x14ac:dyDescent="0.25">
      <c r="A2958" s="1" t="str">
        <f>IF('XML a procesar'!A2957&gt;0,'XML a procesar'!A2957,"")</f>
        <v/>
      </c>
      <c r="B2958" s="7">
        <f t="shared" si="517"/>
        <v>0</v>
      </c>
      <c r="C2958" s="1">
        <f t="shared" si="518"/>
        <v>0</v>
      </c>
      <c r="D2958" s="1">
        <f t="shared" si="519"/>
        <v>0</v>
      </c>
      <c r="E2958" s="1">
        <f t="shared" si="520"/>
        <v>0</v>
      </c>
      <c r="F2958" s="1" t="str">
        <f t="shared" ca="1" si="521"/>
        <v/>
      </c>
      <c r="G2958" s="1">
        <f t="shared" ca="1" si="522"/>
        <v>0</v>
      </c>
      <c r="H2958" s="1">
        <f ca="1">IF(AND(G2957&gt;0,G2958&gt;G2957,NOT(ISERROR(MATCH(G2957,D:D,0)))),H2957+1,H2957)</f>
        <v>0</v>
      </c>
      <c r="I2958" s="1">
        <f t="shared" ca="1" si="523"/>
        <v>0</v>
      </c>
      <c r="J2958" s="7" t="str">
        <f t="shared" ca="1" si="524"/>
        <v/>
      </c>
      <c r="K2958" s="1" t="str">
        <f ca="1">IF(J2958="Linea_para_MAIL_creada_por_LuXML",IF(ISERROR(MATCH(INDIRECT(ADDRESS(ROW()-G2958,7)),D:D,0)),J2958,INDIRECT(ADDRESS(MATCH(INDIRECT(ADDRESS(ROW()-G2958,7)),D:D,0),1))),J2958)</f>
        <v/>
      </c>
      <c r="L2958" s="7">
        <f t="shared" ca="1" si="525"/>
        <v>0</v>
      </c>
      <c r="M2958" s="7" t="str">
        <f t="shared" ca="1" si="526"/>
        <v/>
      </c>
      <c r="N2958" s="7">
        <f t="shared" ca="1" si="527"/>
        <v>0</v>
      </c>
      <c r="O2958" s="9" t="str">
        <f ca="1">IF(N2958&gt;-1,INDIRECT(ADDRESS(ROW(),13)),IF(N2958&lt;N2957,CONCATENATE("&lt;page-count count=",CHAR(34),1+LARGE(N:N,1)-LARGE(N:N,2),CHAR(34),"/&gt;"),INDIRECT(ADDRESS(ROW()-1,13))))</f>
        <v/>
      </c>
      <c r="P2958" s="1">
        <f>IF(ROW()&lt;$S$4+2,IF('XML a procesar'!A2957="",P2957,IF(MID('XML a procesar'!A2957,1,1)="&lt;",P2957,P2957+1)),P2957)</f>
        <v>1</v>
      </c>
    </row>
    <row r="2959" spans="1:16" x14ac:dyDescent="0.25">
      <c r="A2959" s="1" t="str">
        <f>IF('XML a procesar'!A2958&gt;0,'XML a procesar'!A2958,"")</f>
        <v/>
      </c>
      <c r="B2959" s="7">
        <f t="shared" si="517"/>
        <v>0</v>
      </c>
      <c r="C2959" s="1">
        <f t="shared" si="518"/>
        <v>0</v>
      </c>
      <c r="D2959" s="1">
        <f t="shared" si="519"/>
        <v>0</v>
      </c>
      <c r="E2959" s="1">
        <f t="shared" si="520"/>
        <v>0</v>
      </c>
      <c r="F2959" s="1" t="str">
        <f t="shared" ca="1" si="521"/>
        <v/>
      </c>
      <c r="G2959" s="1">
        <f t="shared" ca="1" si="522"/>
        <v>0</v>
      </c>
      <c r="H2959" s="1">
        <f ca="1">IF(AND(G2958&gt;0,G2959&gt;G2958,NOT(ISERROR(MATCH(G2958,D:D,0)))),H2958+1,H2958)</f>
        <v>0</v>
      </c>
      <c r="I2959" s="1">
        <f t="shared" ca="1" si="523"/>
        <v>0</v>
      </c>
      <c r="J2959" s="7" t="str">
        <f t="shared" ca="1" si="524"/>
        <v/>
      </c>
      <c r="K2959" s="1" t="str">
        <f ca="1">IF(J2959="Linea_para_MAIL_creada_por_LuXML",IF(ISERROR(MATCH(INDIRECT(ADDRESS(ROW()-G2959,7)),D:D,0)),J2959,INDIRECT(ADDRESS(MATCH(INDIRECT(ADDRESS(ROW()-G2959,7)),D:D,0),1))),J2959)</f>
        <v/>
      </c>
      <c r="L2959" s="7">
        <f t="shared" ca="1" si="525"/>
        <v>0</v>
      </c>
      <c r="M2959" s="7" t="str">
        <f t="shared" ca="1" si="526"/>
        <v/>
      </c>
      <c r="N2959" s="7">
        <f t="shared" ca="1" si="527"/>
        <v>0</v>
      </c>
      <c r="O2959" s="9" t="str">
        <f ca="1">IF(N2959&gt;-1,INDIRECT(ADDRESS(ROW(),13)),IF(N2959&lt;N2958,CONCATENATE("&lt;page-count count=",CHAR(34),1+LARGE(N:N,1)-LARGE(N:N,2),CHAR(34),"/&gt;"),INDIRECT(ADDRESS(ROW()-1,13))))</f>
        <v/>
      </c>
      <c r="P2959" s="1">
        <f>IF(ROW()&lt;$S$4+2,IF('XML a procesar'!A2958="",P2958,IF(MID('XML a procesar'!A2958,1,1)="&lt;",P2958,P2958+1)),P2958)</f>
        <v>1</v>
      </c>
    </row>
    <row r="2960" spans="1:16" x14ac:dyDescent="0.25">
      <c r="A2960" s="1" t="str">
        <f>IF('XML a procesar'!A2959&gt;0,'XML a procesar'!A2959,"")</f>
        <v/>
      </c>
      <c r="B2960" s="7">
        <f t="shared" si="517"/>
        <v>0</v>
      </c>
      <c r="C2960" s="1">
        <f t="shared" si="518"/>
        <v>0</v>
      </c>
      <c r="D2960" s="1">
        <f t="shared" si="519"/>
        <v>0</v>
      </c>
      <c r="E2960" s="1">
        <f t="shared" si="520"/>
        <v>0</v>
      </c>
      <c r="F2960" s="1" t="str">
        <f t="shared" ca="1" si="521"/>
        <v/>
      </c>
      <c r="G2960" s="1">
        <f t="shared" ca="1" si="522"/>
        <v>0</v>
      </c>
      <c r="H2960" s="1">
        <f ca="1">IF(AND(G2959&gt;0,G2960&gt;G2959,NOT(ISERROR(MATCH(G2959,D:D,0)))),H2959+1,H2959)</f>
        <v>0</v>
      </c>
      <c r="I2960" s="1">
        <f t="shared" ca="1" si="523"/>
        <v>0</v>
      </c>
      <c r="J2960" s="7" t="str">
        <f t="shared" ca="1" si="524"/>
        <v/>
      </c>
      <c r="K2960" s="1" t="str">
        <f ca="1">IF(J2960="Linea_para_MAIL_creada_por_LuXML",IF(ISERROR(MATCH(INDIRECT(ADDRESS(ROW()-G2960,7)),D:D,0)),J2960,INDIRECT(ADDRESS(MATCH(INDIRECT(ADDRESS(ROW()-G2960,7)),D:D,0),1))),J2960)</f>
        <v/>
      </c>
      <c r="L2960" s="7">
        <f t="shared" ca="1" si="525"/>
        <v>0</v>
      </c>
      <c r="M2960" s="7" t="str">
        <f t="shared" ca="1" si="526"/>
        <v/>
      </c>
      <c r="N2960" s="7">
        <f t="shared" ca="1" si="527"/>
        <v>0</v>
      </c>
      <c r="O2960" s="9" t="str">
        <f ca="1">IF(N2960&gt;-1,INDIRECT(ADDRESS(ROW(),13)),IF(N2960&lt;N2959,CONCATENATE("&lt;page-count count=",CHAR(34),1+LARGE(N:N,1)-LARGE(N:N,2),CHAR(34),"/&gt;"),INDIRECT(ADDRESS(ROW()-1,13))))</f>
        <v/>
      </c>
      <c r="P2960" s="1">
        <f>IF(ROW()&lt;$S$4+2,IF('XML a procesar'!A2959="",P2959,IF(MID('XML a procesar'!A2959,1,1)="&lt;",P2959,P2959+1)),P2959)</f>
        <v>1</v>
      </c>
    </row>
    <row r="2961" spans="1:16" x14ac:dyDescent="0.25">
      <c r="A2961" s="1" t="str">
        <f>IF('XML a procesar'!A2960&gt;0,'XML a procesar'!A2960,"")</f>
        <v/>
      </c>
      <c r="B2961" s="7">
        <f t="shared" si="517"/>
        <v>0</v>
      </c>
      <c r="C2961" s="1">
        <f t="shared" si="518"/>
        <v>0</v>
      </c>
      <c r="D2961" s="1">
        <f t="shared" si="519"/>
        <v>0</v>
      </c>
      <c r="E2961" s="1">
        <f t="shared" si="520"/>
        <v>0</v>
      </c>
      <c r="F2961" s="1" t="str">
        <f t="shared" ca="1" si="521"/>
        <v/>
      </c>
      <c r="G2961" s="1">
        <f t="shared" ca="1" si="522"/>
        <v>0</v>
      </c>
      <c r="H2961" s="1">
        <f ca="1">IF(AND(G2960&gt;0,G2961&gt;G2960,NOT(ISERROR(MATCH(G2960,D:D,0)))),H2960+1,H2960)</f>
        <v>0</v>
      </c>
      <c r="I2961" s="1">
        <f t="shared" ca="1" si="523"/>
        <v>0</v>
      </c>
      <c r="J2961" s="7" t="str">
        <f t="shared" ca="1" si="524"/>
        <v/>
      </c>
      <c r="K2961" s="1" t="str">
        <f ca="1">IF(J2961="Linea_para_MAIL_creada_por_LuXML",IF(ISERROR(MATCH(INDIRECT(ADDRESS(ROW()-G2961,7)),D:D,0)),J2961,INDIRECT(ADDRESS(MATCH(INDIRECT(ADDRESS(ROW()-G2961,7)),D:D,0),1))),J2961)</f>
        <v/>
      </c>
      <c r="L2961" s="7">
        <f t="shared" ca="1" si="525"/>
        <v>0</v>
      </c>
      <c r="M2961" s="7" t="str">
        <f t="shared" ca="1" si="526"/>
        <v/>
      </c>
      <c r="N2961" s="7">
        <f t="shared" ca="1" si="527"/>
        <v>0</v>
      </c>
      <c r="O2961" s="9" t="str">
        <f ca="1">IF(N2961&gt;-1,INDIRECT(ADDRESS(ROW(),13)),IF(N2961&lt;N2960,CONCATENATE("&lt;page-count count=",CHAR(34),1+LARGE(N:N,1)-LARGE(N:N,2),CHAR(34),"/&gt;"),INDIRECT(ADDRESS(ROW()-1,13))))</f>
        <v/>
      </c>
      <c r="P2961" s="1">
        <f>IF(ROW()&lt;$S$4+2,IF('XML a procesar'!A2960="",P2960,IF(MID('XML a procesar'!A2960,1,1)="&lt;",P2960,P2960+1)),P2960)</f>
        <v>1</v>
      </c>
    </row>
    <row r="2962" spans="1:16" x14ac:dyDescent="0.25">
      <c r="A2962" s="1" t="str">
        <f>IF('XML a procesar'!A2961&gt;0,'XML a procesar'!A2961,"")</f>
        <v/>
      </c>
      <c r="B2962" s="7">
        <f t="shared" si="517"/>
        <v>0</v>
      </c>
      <c r="C2962" s="1">
        <f t="shared" si="518"/>
        <v>0</v>
      </c>
      <c r="D2962" s="1">
        <f t="shared" si="519"/>
        <v>0</v>
      </c>
      <c r="E2962" s="1">
        <f t="shared" si="520"/>
        <v>0</v>
      </c>
      <c r="F2962" s="1" t="str">
        <f t="shared" ca="1" si="521"/>
        <v/>
      </c>
      <c r="G2962" s="1">
        <f t="shared" ca="1" si="522"/>
        <v>0</v>
      </c>
      <c r="H2962" s="1">
        <f ca="1">IF(AND(G2961&gt;0,G2962&gt;G2961,NOT(ISERROR(MATCH(G2961,D:D,0)))),H2961+1,H2961)</f>
        <v>0</v>
      </c>
      <c r="I2962" s="1">
        <f t="shared" ca="1" si="523"/>
        <v>0</v>
      </c>
      <c r="J2962" s="7" t="str">
        <f t="shared" ca="1" si="524"/>
        <v/>
      </c>
      <c r="K2962" s="1" t="str">
        <f ca="1">IF(J2962="Linea_para_MAIL_creada_por_LuXML",IF(ISERROR(MATCH(INDIRECT(ADDRESS(ROW()-G2962,7)),D:D,0)),J2962,INDIRECT(ADDRESS(MATCH(INDIRECT(ADDRESS(ROW()-G2962,7)),D:D,0),1))),J2962)</f>
        <v/>
      </c>
      <c r="L2962" s="7">
        <f t="shared" ca="1" si="525"/>
        <v>0</v>
      </c>
      <c r="M2962" s="7" t="str">
        <f t="shared" ca="1" si="526"/>
        <v/>
      </c>
      <c r="N2962" s="7">
        <f t="shared" ca="1" si="527"/>
        <v>0</v>
      </c>
      <c r="O2962" s="9" t="str">
        <f ca="1">IF(N2962&gt;-1,INDIRECT(ADDRESS(ROW(),13)),IF(N2962&lt;N2961,CONCATENATE("&lt;page-count count=",CHAR(34),1+LARGE(N:N,1)-LARGE(N:N,2),CHAR(34),"/&gt;"),INDIRECT(ADDRESS(ROW()-1,13))))</f>
        <v/>
      </c>
      <c r="P2962" s="1">
        <f>IF(ROW()&lt;$S$4+2,IF('XML a procesar'!A2961="",P2961,IF(MID('XML a procesar'!A2961,1,1)="&lt;",P2961,P2961+1)),P2961)</f>
        <v>1</v>
      </c>
    </row>
    <row r="2963" spans="1:16" x14ac:dyDescent="0.25">
      <c r="A2963" s="1" t="str">
        <f>IF('XML a procesar'!A2962&gt;0,'XML a procesar'!A2962,"")</f>
        <v/>
      </c>
      <c r="B2963" s="7">
        <f t="shared" si="517"/>
        <v>0</v>
      </c>
      <c r="C2963" s="1">
        <f t="shared" si="518"/>
        <v>0</v>
      </c>
      <c r="D2963" s="1">
        <f t="shared" si="519"/>
        <v>0</v>
      </c>
      <c r="E2963" s="1">
        <f t="shared" si="520"/>
        <v>0</v>
      </c>
      <c r="F2963" s="1" t="str">
        <f t="shared" ca="1" si="521"/>
        <v/>
      </c>
      <c r="G2963" s="1">
        <f t="shared" ca="1" si="522"/>
        <v>0</v>
      </c>
      <c r="H2963" s="1">
        <f ca="1">IF(AND(G2962&gt;0,G2963&gt;G2962,NOT(ISERROR(MATCH(G2962,D:D,0)))),H2962+1,H2962)</f>
        <v>0</v>
      </c>
      <c r="I2963" s="1">
        <f t="shared" ca="1" si="523"/>
        <v>0</v>
      </c>
      <c r="J2963" s="7" t="str">
        <f t="shared" ca="1" si="524"/>
        <v/>
      </c>
      <c r="K2963" s="1" t="str">
        <f ca="1">IF(J2963="Linea_para_MAIL_creada_por_LuXML",IF(ISERROR(MATCH(INDIRECT(ADDRESS(ROW()-G2963,7)),D:D,0)),J2963,INDIRECT(ADDRESS(MATCH(INDIRECT(ADDRESS(ROW()-G2963,7)),D:D,0),1))),J2963)</f>
        <v/>
      </c>
      <c r="L2963" s="7">
        <f t="shared" ca="1" si="525"/>
        <v>0</v>
      </c>
      <c r="M2963" s="7" t="str">
        <f t="shared" ca="1" si="526"/>
        <v/>
      </c>
      <c r="N2963" s="7">
        <f t="shared" ca="1" si="527"/>
        <v>0</v>
      </c>
      <c r="O2963" s="9" t="str">
        <f ca="1">IF(N2963&gt;-1,INDIRECT(ADDRESS(ROW(),13)),IF(N2963&lt;N2962,CONCATENATE("&lt;page-count count=",CHAR(34),1+LARGE(N:N,1)-LARGE(N:N,2),CHAR(34),"/&gt;"),INDIRECT(ADDRESS(ROW()-1,13))))</f>
        <v/>
      </c>
      <c r="P2963" s="1">
        <f>IF(ROW()&lt;$S$4+2,IF('XML a procesar'!A2962="",P2962,IF(MID('XML a procesar'!A2962,1,1)="&lt;",P2962,P2962+1)),P2962)</f>
        <v>1</v>
      </c>
    </row>
    <row r="2964" spans="1:16" x14ac:dyDescent="0.25">
      <c r="A2964" s="1" t="str">
        <f>IF('XML a procesar'!A2963&gt;0,'XML a procesar'!A2963,"")</f>
        <v/>
      </c>
      <c r="B2964" s="7">
        <f t="shared" si="517"/>
        <v>0</v>
      </c>
      <c r="C2964" s="1">
        <f t="shared" si="518"/>
        <v>0</v>
      </c>
      <c r="D2964" s="1">
        <f t="shared" si="519"/>
        <v>0</v>
      </c>
      <c r="E2964" s="1">
        <f t="shared" si="520"/>
        <v>0</v>
      </c>
      <c r="F2964" s="1" t="str">
        <f t="shared" ca="1" si="521"/>
        <v/>
      </c>
      <c r="G2964" s="1">
        <f t="shared" ca="1" si="522"/>
        <v>0</v>
      </c>
      <c r="H2964" s="1">
        <f ca="1">IF(AND(G2963&gt;0,G2964&gt;G2963,NOT(ISERROR(MATCH(G2963,D:D,0)))),H2963+1,H2963)</f>
        <v>0</v>
      </c>
      <c r="I2964" s="1">
        <f t="shared" ca="1" si="523"/>
        <v>0</v>
      </c>
      <c r="J2964" s="7" t="str">
        <f t="shared" ca="1" si="524"/>
        <v/>
      </c>
      <c r="K2964" s="1" t="str">
        <f ca="1">IF(J2964="Linea_para_MAIL_creada_por_LuXML",IF(ISERROR(MATCH(INDIRECT(ADDRESS(ROW()-G2964,7)),D:D,0)),J2964,INDIRECT(ADDRESS(MATCH(INDIRECT(ADDRESS(ROW()-G2964,7)),D:D,0),1))),J2964)</f>
        <v/>
      </c>
      <c r="L2964" s="7">
        <f t="shared" ca="1" si="525"/>
        <v>0</v>
      </c>
      <c r="M2964" s="7" t="str">
        <f t="shared" ca="1" si="526"/>
        <v/>
      </c>
      <c r="N2964" s="7">
        <f t="shared" ca="1" si="527"/>
        <v>0</v>
      </c>
      <c r="O2964" s="9" t="str">
        <f ca="1">IF(N2964&gt;-1,INDIRECT(ADDRESS(ROW(),13)),IF(N2964&lt;N2963,CONCATENATE("&lt;page-count count=",CHAR(34),1+LARGE(N:N,1)-LARGE(N:N,2),CHAR(34),"/&gt;"),INDIRECT(ADDRESS(ROW()-1,13))))</f>
        <v/>
      </c>
      <c r="P2964" s="1">
        <f>IF(ROW()&lt;$S$4+2,IF('XML a procesar'!A2963="",P2963,IF(MID('XML a procesar'!A2963,1,1)="&lt;",P2963,P2963+1)),P2963)</f>
        <v>1</v>
      </c>
    </row>
    <row r="2965" spans="1:16" x14ac:dyDescent="0.25">
      <c r="A2965" s="1" t="str">
        <f>IF('XML a procesar'!A2964&gt;0,'XML a procesar'!A2964,"")</f>
        <v/>
      </c>
      <c r="B2965" s="7">
        <f t="shared" si="517"/>
        <v>0</v>
      </c>
      <c r="C2965" s="1">
        <f t="shared" si="518"/>
        <v>0</v>
      </c>
      <c r="D2965" s="1">
        <f t="shared" si="519"/>
        <v>0</v>
      </c>
      <c r="E2965" s="1">
        <f t="shared" si="520"/>
        <v>0</v>
      </c>
      <c r="F2965" s="1" t="str">
        <f t="shared" ca="1" si="521"/>
        <v/>
      </c>
      <c r="G2965" s="1">
        <f t="shared" ca="1" si="522"/>
        <v>0</v>
      </c>
      <c r="H2965" s="1">
        <f ca="1">IF(AND(G2964&gt;0,G2965&gt;G2964,NOT(ISERROR(MATCH(G2964,D:D,0)))),H2964+1,H2964)</f>
        <v>0</v>
      </c>
      <c r="I2965" s="1">
        <f t="shared" ca="1" si="523"/>
        <v>0</v>
      </c>
      <c r="J2965" s="7" t="str">
        <f t="shared" ca="1" si="524"/>
        <v/>
      </c>
      <c r="K2965" s="1" t="str">
        <f ca="1">IF(J2965="Linea_para_MAIL_creada_por_LuXML",IF(ISERROR(MATCH(INDIRECT(ADDRESS(ROW()-G2965,7)),D:D,0)),J2965,INDIRECT(ADDRESS(MATCH(INDIRECT(ADDRESS(ROW()-G2965,7)),D:D,0),1))),J2965)</f>
        <v/>
      </c>
      <c r="L2965" s="7">
        <f t="shared" ca="1" si="525"/>
        <v>0</v>
      </c>
      <c r="M2965" s="7" t="str">
        <f t="shared" ca="1" si="526"/>
        <v/>
      </c>
      <c r="N2965" s="7">
        <f t="shared" ca="1" si="527"/>
        <v>0</v>
      </c>
      <c r="O2965" s="9" t="str">
        <f ca="1">IF(N2965&gt;-1,INDIRECT(ADDRESS(ROW(),13)),IF(N2965&lt;N2964,CONCATENATE("&lt;page-count count=",CHAR(34),1+LARGE(N:N,1)-LARGE(N:N,2),CHAR(34),"/&gt;"),INDIRECT(ADDRESS(ROW()-1,13))))</f>
        <v/>
      </c>
      <c r="P2965" s="1">
        <f>IF(ROW()&lt;$S$4+2,IF('XML a procesar'!A2964="",P2964,IF(MID('XML a procesar'!A2964,1,1)="&lt;",P2964,P2964+1)),P2964)</f>
        <v>1</v>
      </c>
    </row>
    <row r="2966" spans="1:16" x14ac:dyDescent="0.25">
      <c r="A2966" s="1" t="str">
        <f>IF('XML a procesar'!A2965&gt;0,'XML a procesar'!A2965,"")</f>
        <v/>
      </c>
      <c r="B2966" s="7">
        <f t="shared" si="517"/>
        <v>0</v>
      </c>
      <c r="C2966" s="1">
        <f t="shared" si="518"/>
        <v>0</v>
      </c>
      <c r="D2966" s="1">
        <f t="shared" si="519"/>
        <v>0</v>
      </c>
      <c r="E2966" s="1">
        <f t="shared" si="520"/>
        <v>0</v>
      </c>
      <c r="F2966" s="1" t="str">
        <f t="shared" ca="1" si="521"/>
        <v/>
      </c>
      <c r="G2966" s="1">
        <f t="shared" ca="1" si="522"/>
        <v>0</v>
      </c>
      <c r="H2966" s="1">
        <f ca="1">IF(AND(G2965&gt;0,G2966&gt;G2965,NOT(ISERROR(MATCH(G2965,D:D,0)))),H2965+1,H2965)</f>
        <v>0</v>
      </c>
      <c r="I2966" s="1">
        <f t="shared" ca="1" si="523"/>
        <v>0</v>
      </c>
      <c r="J2966" s="7" t="str">
        <f t="shared" ca="1" si="524"/>
        <v/>
      </c>
      <c r="K2966" s="1" t="str">
        <f ca="1">IF(J2966="Linea_para_MAIL_creada_por_LuXML",IF(ISERROR(MATCH(INDIRECT(ADDRESS(ROW()-G2966,7)),D:D,0)),J2966,INDIRECT(ADDRESS(MATCH(INDIRECT(ADDRESS(ROW()-G2966,7)),D:D,0),1))),J2966)</f>
        <v/>
      </c>
      <c r="L2966" s="7">
        <f t="shared" ca="1" si="525"/>
        <v>0</v>
      </c>
      <c r="M2966" s="7" t="str">
        <f t="shared" ca="1" si="526"/>
        <v/>
      </c>
      <c r="N2966" s="7">
        <f t="shared" ca="1" si="527"/>
        <v>0</v>
      </c>
      <c r="O2966" s="9" t="str">
        <f ca="1">IF(N2966&gt;-1,INDIRECT(ADDRESS(ROW(),13)),IF(N2966&lt;N2965,CONCATENATE("&lt;page-count count=",CHAR(34),1+LARGE(N:N,1)-LARGE(N:N,2),CHAR(34),"/&gt;"),INDIRECT(ADDRESS(ROW()-1,13))))</f>
        <v/>
      </c>
      <c r="P2966" s="1">
        <f>IF(ROW()&lt;$S$4+2,IF('XML a procesar'!A2965="",P2965,IF(MID('XML a procesar'!A2965,1,1)="&lt;",P2965,P2965+1)),P2965)</f>
        <v>1</v>
      </c>
    </row>
    <row r="2967" spans="1:16" x14ac:dyDescent="0.25">
      <c r="A2967" s="1" t="str">
        <f>IF('XML a procesar'!A2966&gt;0,'XML a procesar'!A2966,"")</f>
        <v/>
      </c>
      <c r="B2967" s="7">
        <f t="shared" si="517"/>
        <v>0</v>
      </c>
      <c r="C2967" s="1">
        <f t="shared" si="518"/>
        <v>0</v>
      </c>
      <c r="D2967" s="1">
        <f t="shared" si="519"/>
        <v>0</v>
      </c>
      <c r="E2967" s="1">
        <f t="shared" si="520"/>
        <v>0</v>
      </c>
      <c r="F2967" s="1" t="str">
        <f t="shared" ca="1" si="521"/>
        <v/>
      </c>
      <c r="G2967" s="1">
        <f t="shared" ca="1" si="522"/>
        <v>0</v>
      </c>
      <c r="H2967" s="1">
        <f ca="1">IF(AND(G2966&gt;0,G2967&gt;G2966,NOT(ISERROR(MATCH(G2966,D:D,0)))),H2966+1,H2966)</f>
        <v>0</v>
      </c>
      <c r="I2967" s="1">
        <f t="shared" ca="1" si="523"/>
        <v>0</v>
      </c>
      <c r="J2967" s="7" t="str">
        <f t="shared" ca="1" si="524"/>
        <v/>
      </c>
      <c r="K2967" s="1" t="str">
        <f ca="1">IF(J2967="Linea_para_MAIL_creada_por_LuXML",IF(ISERROR(MATCH(INDIRECT(ADDRESS(ROW()-G2967,7)),D:D,0)),J2967,INDIRECT(ADDRESS(MATCH(INDIRECT(ADDRESS(ROW()-G2967,7)),D:D,0),1))),J2967)</f>
        <v/>
      </c>
      <c r="L2967" s="7">
        <f t="shared" ca="1" si="525"/>
        <v>0</v>
      </c>
      <c r="M2967" s="7" t="str">
        <f t="shared" ca="1" si="526"/>
        <v/>
      </c>
      <c r="N2967" s="7">
        <f t="shared" ca="1" si="527"/>
        <v>0</v>
      </c>
      <c r="O2967" s="9" t="str">
        <f ca="1">IF(N2967&gt;-1,INDIRECT(ADDRESS(ROW(),13)),IF(N2967&lt;N2966,CONCATENATE("&lt;page-count count=",CHAR(34),1+LARGE(N:N,1)-LARGE(N:N,2),CHAR(34),"/&gt;"),INDIRECT(ADDRESS(ROW()-1,13))))</f>
        <v/>
      </c>
      <c r="P2967" s="1">
        <f>IF(ROW()&lt;$S$4+2,IF('XML a procesar'!A2966="",P2966,IF(MID('XML a procesar'!A2966,1,1)="&lt;",P2966,P2966+1)),P2966)</f>
        <v>1</v>
      </c>
    </row>
    <row r="2968" spans="1:16" x14ac:dyDescent="0.25">
      <c r="A2968" s="1" t="str">
        <f>IF('XML a procesar'!A2967&gt;0,'XML a procesar'!A2967,"")</f>
        <v/>
      </c>
      <c r="B2968" s="7">
        <f t="shared" si="517"/>
        <v>0</v>
      </c>
      <c r="C2968" s="1">
        <f t="shared" si="518"/>
        <v>0</v>
      </c>
      <c r="D2968" s="1">
        <f t="shared" si="519"/>
        <v>0</v>
      </c>
      <c r="E2968" s="1">
        <f t="shared" si="520"/>
        <v>0</v>
      </c>
      <c r="F2968" s="1" t="str">
        <f t="shared" ca="1" si="521"/>
        <v/>
      </c>
      <c r="G2968" s="1">
        <f t="shared" ca="1" si="522"/>
        <v>0</v>
      </c>
      <c r="H2968" s="1">
        <f ca="1">IF(AND(G2967&gt;0,G2968&gt;G2967,NOT(ISERROR(MATCH(G2967,D:D,0)))),H2967+1,H2967)</f>
        <v>0</v>
      </c>
      <c r="I2968" s="1">
        <f t="shared" ca="1" si="523"/>
        <v>0</v>
      </c>
      <c r="J2968" s="7" t="str">
        <f t="shared" ca="1" si="524"/>
        <v/>
      </c>
      <c r="K2968" s="1" t="str">
        <f ca="1">IF(J2968="Linea_para_MAIL_creada_por_LuXML",IF(ISERROR(MATCH(INDIRECT(ADDRESS(ROW()-G2968,7)),D:D,0)),J2968,INDIRECT(ADDRESS(MATCH(INDIRECT(ADDRESS(ROW()-G2968,7)),D:D,0),1))),J2968)</f>
        <v/>
      </c>
      <c r="L2968" s="7">
        <f t="shared" ca="1" si="525"/>
        <v>0</v>
      </c>
      <c r="M2968" s="7" t="str">
        <f t="shared" ca="1" si="526"/>
        <v/>
      </c>
      <c r="N2968" s="7">
        <f t="shared" ca="1" si="527"/>
        <v>0</v>
      </c>
      <c r="O2968" s="9" t="str">
        <f ca="1">IF(N2968&gt;-1,INDIRECT(ADDRESS(ROW(),13)),IF(N2968&lt;N2967,CONCATENATE("&lt;page-count count=",CHAR(34),1+LARGE(N:N,1)-LARGE(N:N,2),CHAR(34),"/&gt;"),INDIRECT(ADDRESS(ROW()-1,13))))</f>
        <v/>
      </c>
      <c r="P2968" s="1">
        <f>IF(ROW()&lt;$S$4+2,IF('XML a procesar'!A2967="",P2967,IF(MID('XML a procesar'!A2967,1,1)="&lt;",P2967,P2967+1)),P2967)</f>
        <v>1</v>
      </c>
    </row>
    <row r="2969" spans="1:16" x14ac:dyDescent="0.25">
      <c r="A2969" s="1" t="str">
        <f>IF('XML a procesar'!A2968&gt;0,'XML a procesar'!A2968,"")</f>
        <v/>
      </c>
      <c r="B2969" s="7">
        <f t="shared" si="517"/>
        <v>0</v>
      </c>
      <c r="C2969" s="1">
        <f t="shared" si="518"/>
        <v>0</v>
      </c>
      <c r="D2969" s="1">
        <f t="shared" si="519"/>
        <v>0</v>
      </c>
      <c r="E2969" s="1">
        <f t="shared" si="520"/>
        <v>0</v>
      </c>
      <c r="F2969" s="1" t="str">
        <f t="shared" ca="1" si="521"/>
        <v/>
      </c>
      <c r="G2969" s="1">
        <f t="shared" ca="1" si="522"/>
        <v>0</v>
      </c>
      <c r="H2969" s="1">
        <f ca="1">IF(AND(G2968&gt;0,G2969&gt;G2968,NOT(ISERROR(MATCH(G2968,D:D,0)))),H2968+1,H2968)</f>
        <v>0</v>
      </c>
      <c r="I2969" s="1">
        <f t="shared" ca="1" si="523"/>
        <v>0</v>
      </c>
      <c r="J2969" s="7" t="str">
        <f t="shared" ca="1" si="524"/>
        <v/>
      </c>
      <c r="K2969" s="1" t="str">
        <f ca="1">IF(J2969="Linea_para_MAIL_creada_por_LuXML",IF(ISERROR(MATCH(INDIRECT(ADDRESS(ROW()-G2969,7)),D:D,0)),J2969,INDIRECT(ADDRESS(MATCH(INDIRECT(ADDRESS(ROW()-G2969,7)),D:D,0),1))),J2969)</f>
        <v/>
      </c>
      <c r="L2969" s="7">
        <f t="shared" ca="1" si="525"/>
        <v>0</v>
      </c>
      <c r="M2969" s="7" t="str">
        <f t="shared" ca="1" si="526"/>
        <v/>
      </c>
      <c r="N2969" s="7">
        <f t="shared" ca="1" si="527"/>
        <v>0</v>
      </c>
      <c r="O2969" s="9" t="str">
        <f ca="1">IF(N2969&gt;-1,INDIRECT(ADDRESS(ROW(),13)),IF(N2969&lt;N2968,CONCATENATE("&lt;page-count count=",CHAR(34),1+LARGE(N:N,1)-LARGE(N:N,2),CHAR(34),"/&gt;"),INDIRECT(ADDRESS(ROW()-1,13))))</f>
        <v/>
      </c>
      <c r="P2969" s="1">
        <f>IF(ROW()&lt;$S$4+2,IF('XML a procesar'!A2968="",P2968,IF(MID('XML a procesar'!A2968,1,1)="&lt;",P2968,P2968+1)),P2968)</f>
        <v>1</v>
      </c>
    </row>
    <row r="2970" spans="1:16" x14ac:dyDescent="0.25">
      <c r="A2970" s="1" t="str">
        <f>IF('XML a procesar'!A2969&gt;0,'XML a procesar'!A2969,"")</f>
        <v/>
      </c>
      <c r="B2970" s="7">
        <f t="shared" si="517"/>
        <v>0</v>
      </c>
      <c r="C2970" s="1">
        <f t="shared" si="518"/>
        <v>0</v>
      </c>
      <c r="D2970" s="1">
        <f t="shared" si="519"/>
        <v>0</v>
      </c>
      <c r="E2970" s="1">
        <f t="shared" si="520"/>
        <v>0</v>
      </c>
      <c r="F2970" s="1" t="str">
        <f t="shared" ca="1" si="521"/>
        <v/>
      </c>
      <c r="G2970" s="1">
        <f t="shared" ca="1" si="522"/>
        <v>0</v>
      </c>
      <c r="H2970" s="1">
        <f ca="1">IF(AND(G2969&gt;0,G2970&gt;G2969,NOT(ISERROR(MATCH(G2969,D:D,0)))),H2969+1,H2969)</f>
        <v>0</v>
      </c>
      <c r="I2970" s="1">
        <f t="shared" ca="1" si="523"/>
        <v>0</v>
      </c>
      <c r="J2970" s="7" t="str">
        <f t="shared" ca="1" si="524"/>
        <v/>
      </c>
      <c r="K2970" s="1" t="str">
        <f ca="1">IF(J2970="Linea_para_MAIL_creada_por_LuXML",IF(ISERROR(MATCH(INDIRECT(ADDRESS(ROW()-G2970,7)),D:D,0)),J2970,INDIRECT(ADDRESS(MATCH(INDIRECT(ADDRESS(ROW()-G2970,7)),D:D,0),1))),J2970)</f>
        <v/>
      </c>
      <c r="L2970" s="7">
        <f t="shared" ca="1" si="525"/>
        <v>0</v>
      </c>
      <c r="M2970" s="7" t="str">
        <f t="shared" ca="1" si="526"/>
        <v/>
      </c>
      <c r="N2970" s="7">
        <f t="shared" ca="1" si="527"/>
        <v>0</v>
      </c>
      <c r="O2970" s="9" t="str">
        <f ca="1">IF(N2970&gt;-1,INDIRECT(ADDRESS(ROW(),13)),IF(N2970&lt;N2969,CONCATENATE("&lt;page-count count=",CHAR(34),1+LARGE(N:N,1)-LARGE(N:N,2),CHAR(34),"/&gt;"),INDIRECT(ADDRESS(ROW()-1,13))))</f>
        <v/>
      </c>
      <c r="P2970" s="1">
        <f>IF(ROW()&lt;$S$4+2,IF('XML a procesar'!A2969="",P2969,IF(MID('XML a procesar'!A2969,1,1)="&lt;",P2969,P2969+1)),P2969)</f>
        <v>1</v>
      </c>
    </row>
    <row r="2971" spans="1:16" x14ac:dyDescent="0.25">
      <c r="A2971" s="1" t="str">
        <f>IF('XML a procesar'!A2970&gt;0,'XML a procesar'!A2970,"")</f>
        <v/>
      </c>
      <c r="B2971" s="7">
        <f t="shared" si="517"/>
        <v>0</v>
      </c>
      <c r="C2971" s="1">
        <f t="shared" si="518"/>
        <v>0</v>
      </c>
      <c r="D2971" s="1">
        <f t="shared" si="519"/>
        <v>0</v>
      </c>
      <c r="E2971" s="1">
        <f t="shared" si="520"/>
        <v>0</v>
      </c>
      <c r="F2971" s="1" t="str">
        <f t="shared" ca="1" si="521"/>
        <v/>
      </c>
      <c r="G2971" s="1">
        <f t="shared" ca="1" si="522"/>
        <v>0</v>
      </c>
      <c r="H2971" s="1">
        <f ca="1">IF(AND(G2970&gt;0,G2971&gt;G2970,NOT(ISERROR(MATCH(G2970,D:D,0)))),H2970+1,H2970)</f>
        <v>0</v>
      </c>
      <c r="I2971" s="1">
        <f t="shared" ca="1" si="523"/>
        <v>0</v>
      </c>
      <c r="J2971" s="7" t="str">
        <f t="shared" ca="1" si="524"/>
        <v/>
      </c>
      <c r="K2971" s="1" t="str">
        <f ca="1">IF(J2971="Linea_para_MAIL_creada_por_LuXML",IF(ISERROR(MATCH(INDIRECT(ADDRESS(ROW()-G2971,7)),D:D,0)),J2971,INDIRECT(ADDRESS(MATCH(INDIRECT(ADDRESS(ROW()-G2971,7)),D:D,0),1))),J2971)</f>
        <v/>
      </c>
      <c r="L2971" s="7">
        <f t="shared" ca="1" si="525"/>
        <v>0</v>
      </c>
      <c r="M2971" s="7" t="str">
        <f t="shared" ca="1" si="526"/>
        <v/>
      </c>
      <c r="N2971" s="7">
        <f t="shared" ca="1" si="527"/>
        <v>0</v>
      </c>
      <c r="O2971" s="9" t="str">
        <f ca="1">IF(N2971&gt;-1,INDIRECT(ADDRESS(ROW(),13)),IF(N2971&lt;N2970,CONCATENATE("&lt;page-count count=",CHAR(34),1+LARGE(N:N,1)-LARGE(N:N,2),CHAR(34),"/&gt;"),INDIRECT(ADDRESS(ROW()-1,13))))</f>
        <v/>
      </c>
      <c r="P2971" s="1">
        <f>IF(ROW()&lt;$S$4+2,IF('XML a procesar'!A2970="",P2970,IF(MID('XML a procesar'!A2970,1,1)="&lt;",P2970,P2970+1)),P2970)</f>
        <v>1</v>
      </c>
    </row>
    <row r="2972" spans="1:16" x14ac:dyDescent="0.25">
      <c r="A2972" s="1" t="str">
        <f>IF('XML a procesar'!A2971&gt;0,'XML a procesar'!A2971,"")</f>
        <v/>
      </c>
      <c r="B2972" s="7">
        <f t="shared" si="517"/>
        <v>0</v>
      </c>
      <c r="C2972" s="1">
        <f t="shared" si="518"/>
        <v>0</v>
      </c>
      <c r="D2972" s="1">
        <f t="shared" si="519"/>
        <v>0</v>
      </c>
      <c r="E2972" s="1">
        <f t="shared" si="520"/>
        <v>0</v>
      </c>
      <c r="F2972" s="1" t="str">
        <f t="shared" ca="1" si="521"/>
        <v/>
      </c>
      <c r="G2972" s="1">
        <f t="shared" ca="1" si="522"/>
        <v>0</v>
      </c>
      <c r="H2972" s="1">
        <f ca="1">IF(AND(G2971&gt;0,G2972&gt;G2971,NOT(ISERROR(MATCH(G2971,D:D,0)))),H2971+1,H2971)</f>
        <v>0</v>
      </c>
      <c r="I2972" s="1">
        <f t="shared" ca="1" si="523"/>
        <v>0</v>
      </c>
      <c r="J2972" s="7" t="str">
        <f t="shared" ca="1" si="524"/>
        <v/>
      </c>
      <c r="K2972" s="1" t="str">
        <f ca="1">IF(J2972="Linea_para_MAIL_creada_por_LuXML",IF(ISERROR(MATCH(INDIRECT(ADDRESS(ROW()-G2972,7)),D:D,0)),J2972,INDIRECT(ADDRESS(MATCH(INDIRECT(ADDRESS(ROW()-G2972,7)),D:D,0),1))),J2972)</f>
        <v/>
      </c>
      <c r="L2972" s="7">
        <f t="shared" ca="1" si="525"/>
        <v>0</v>
      </c>
      <c r="M2972" s="7" t="str">
        <f t="shared" ca="1" si="526"/>
        <v/>
      </c>
      <c r="N2972" s="7">
        <f t="shared" ca="1" si="527"/>
        <v>0</v>
      </c>
      <c r="O2972" s="9" t="str">
        <f ca="1">IF(N2972&gt;-1,INDIRECT(ADDRESS(ROW(),13)),IF(N2972&lt;N2971,CONCATENATE("&lt;page-count count=",CHAR(34),1+LARGE(N:N,1)-LARGE(N:N,2),CHAR(34),"/&gt;"),INDIRECT(ADDRESS(ROW()-1,13))))</f>
        <v/>
      </c>
      <c r="P2972" s="1">
        <f>IF(ROW()&lt;$S$4+2,IF('XML a procesar'!A2971="",P2971,IF(MID('XML a procesar'!A2971,1,1)="&lt;",P2971,P2971+1)),P2971)</f>
        <v>1</v>
      </c>
    </row>
    <row r="2973" spans="1:16" x14ac:dyDescent="0.25">
      <c r="A2973" s="1" t="str">
        <f>IF('XML a procesar'!A2972&gt;0,'XML a procesar'!A2972,"")</f>
        <v/>
      </c>
      <c r="B2973" s="7">
        <f t="shared" si="517"/>
        <v>0</v>
      </c>
      <c r="C2973" s="1">
        <f t="shared" si="518"/>
        <v>0</v>
      </c>
      <c r="D2973" s="1">
        <f t="shared" si="519"/>
        <v>0</v>
      </c>
      <c r="E2973" s="1">
        <f t="shared" si="520"/>
        <v>0</v>
      </c>
      <c r="F2973" s="1" t="str">
        <f t="shared" ca="1" si="521"/>
        <v/>
      </c>
      <c r="G2973" s="1">
        <f t="shared" ca="1" si="522"/>
        <v>0</v>
      </c>
      <c r="H2973" s="1">
        <f ca="1">IF(AND(G2972&gt;0,G2973&gt;G2972,NOT(ISERROR(MATCH(G2972,D:D,0)))),H2972+1,H2972)</f>
        <v>0</v>
      </c>
      <c r="I2973" s="1">
        <f t="shared" ca="1" si="523"/>
        <v>0</v>
      </c>
      <c r="J2973" s="7" t="str">
        <f t="shared" ca="1" si="524"/>
        <v/>
      </c>
      <c r="K2973" s="1" t="str">
        <f ca="1">IF(J2973="Linea_para_MAIL_creada_por_LuXML",IF(ISERROR(MATCH(INDIRECT(ADDRESS(ROW()-G2973,7)),D:D,0)),J2973,INDIRECT(ADDRESS(MATCH(INDIRECT(ADDRESS(ROW()-G2973,7)),D:D,0),1))),J2973)</f>
        <v/>
      </c>
      <c r="L2973" s="7">
        <f t="shared" ca="1" si="525"/>
        <v>0</v>
      </c>
      <c r="M2973" s="7" t="str">
        <f t="shared" ca="1" si="526"/>
        <v/>
      </c>
      <c r="N2973" s="7">
        <f t="shared" ca="1" si="527"/>
        <v>0</v>
      </c>
      <c r="O2973" s="9" t="str">
        <f ca="1">IF(N2973&gt;-1,INDIRECT(ADDRESS(ROW(),13)),IF(N2973&lt;N2972,CONCATENATE("&lt;page-count count=",CHAR(34),1+LARGE(N:N,1)-LARGE(N:N,2),CHAR(34),"/&gt;"),INDIRECT(ADDRESS(ROW()-1,13))))</f>
        <v/>
      </c>
      <c r="P2973" s="1">
        <f>IF(ROW()&lt;$S$4+2,IF('XML a procesar'!A2972="",P2972,IF(MID('XML a procesar'!A2972,1,1)="&lt;",P2972,P2972+1)),P2972)</f>
        <v>1</v>
      </c>
    </row>
    <row r="2974" spans="1:16" x14ac:dyDescent="0.25">
      <c r="A2974" s="1" t="str">
        <f>IF('XML a procesar'!A2973&gt;0,'XML a procesar'!A2973,"")</f>
        <v/>
      </c>
      <c r="B2974" s="7">
        <f t="shared" si="517"/>
        <v>0</v>
      </c>
      <c r="C2974" s="1">
        <f t="shared" si="518"/>
        <v>0</v>
      </c>
      <c r="D2974" s="1">
        <f t="shared" si="519"/>
        <v>0</v>
      </c>
      <c r="E2974" s="1">
        <f t="shared" si="520"/>
        <v>0</v>
      </c>
      <c r="F2974" s="1" t="str">
        <f t="shared" ca="1" si="521"/>
        <v/>
      </c>
      <c r="G2974" s="1">
        <f t="shared" ca="1" si="522"/>
        <v>0</v>
      </c>
      <c r="H2974" s="1">
        <f ca="1">IF(AND(G2973&gt;0,G2974&gt;G2973,NOT(ISERROR(MATCH(G2973,D:D,0)))),H2973+1,H2973)</f>
        <v>0</v>
      </c>
      <c r="I2974" s="1">
        <f t="shared" ca="1" si="523"/>
        <v>0</v>
      </c>
      <c r="J2974" s="7" t="str">
        <f t="shared" ca="1" si="524"/>
        <v/>
      </c>
      <c r="K2974" s="1" t="str">
        <f ca="1">IF(J2974="Linea_para_MAIL_creada_por_LuXML",IF(ISERROR(MATCH(INDIRECT(ADDRESS(ROW()-G2974,7)),D:D,0)),J2974,INDIRECT(ADDRESS(MATCH(INDIRECT(ADDRESS(ROW()-G2974,7)),D:D,0),1))),J2974)</f>
        <v/>
      </c>
      <c r="L2974" s="7">
        <f t="shared" ca="1" si="525"/>
        <v>0</v>
      </c>
      <c r="M2974" s="7" t="str">
        <f t="shared" ca="1" si="526"/>
        <v/>
      </c>
      <c r="N2974" s="7">
        <f t="shared" ca="1" si="527"/>
        <v>0</v>
      </c>
      <c r="O2974" s="9" t="str">
        <f ca="1">IF(N2974&gt;-1,INDIRECT(ADDRESS(ROW(),13)),IF(N2974&lt;N2973,CONCATENATE("&lt;page-count count=",CHAR(34),1+LARGE(N:N,1)-LARGE(N:N,2),CHAR(34),"/&gt;"),INDIRECT(ADDRESS(ROW()-1,13))))</f>
        <v/>
      </c>
      <c r="P2974" s="1">
        <f>IF(ROW()&lt;$S$4+2,IF('XML a procesar'!A2973="",P2973,IF(MID('XML a procesar'!A2973,1,1)="&lt;",P2973,P2973+1)),P2973)</f>
        <v>1</v>
      </c>
    </row>
    <row r="2975" spans="1:16" x14ac:dyDescent="0.25">
      <c r="A2975" s="1" t="str">
        <f>IF('XML a procesar'!A2974&gt;0,'XML a procesar'!A2974,"")</f>
        <v/>
      </c>
      <c r="B2975" s="7">
        <f t="shared" si="517"/>
        <v>0</v>
      </c>
      <c r="C2975" s="1">
        <f t="shared" si="518"/>
        <v>0</v>
      </c>
      <c r="D2975" s="1">
        <f t="shared" si="519"/>
        <v>0</v>
      </c>
      <c r="E2975" s="1">
        <f t="shared" si="520"/>
        <v>0</v>
      </c>
      <c r="F2975" s="1" t="str">
        <f t="shared" ca="1" si="521"/>
        <v/>
      </c>
      <c r="G2975" s="1">
        <f t="shared" ca="1" si="522"/>
        <v>0</v>
      </c>
      <c r="H2975" s="1">
        <f ca="1">IF(AND(G2974&gt;0,G2975&gt;G2974,NOT(ISERROR(MATCH(G2974,D:D,0)))),H2974+1,H2974)</f>
        <v>0</v>
      </c>
      <c r="I2975" s="1">
        <f t="shared" ca="1" si="523"/>
        <v>0</v>
      </c>
      <c r="J2975" s="7" t="str">
        <f t="shared" ca="1" si="524"/>
        <v/>
      </c>
      <c r="K2975" s="1" t="str">
        <f ca="1">IF(J2975="Linea_para_MAIL_creada_por_LuXML",IF(ISERROR(MATCH(INDIRECT(ADDRESS(ROW()-G2975,7)),D:D,0)),J2975,INDIRECT(ADDRESS(MATCH(INDIRECT(ADDRESS(ROW()-G2975,7)),D:D,0),1))),J2975)</f>
        <v/>
      </c>
      <c r="L2975" s="7">
        <f t="shared" ca="1" si="525"/>
        <v>0</v>
      </c>
      <c r="M2975" s="7" t="str">
        <f t="shared" ca="1" si="526"/>
        <v/>
      </c>
      <c r="N2975" s="7">
        <f t="shared" ca="1" si="527"/>
        <v>0</v>
      </c>
      <c r="O2975" s="9" t="str">
        <f ca="1">IF(N2975&gt;-1,INDIRECT(ADDRESS(ROW(),13)),IF(N2975&lt;N2974,CONCATENATE("&lt;page-count count=",CHAR(34),1+LARGE(N:N,1)-LARGE(N:N,2),CHAR(34),"/&gt;"),INDIRECT(ADDRESS(ROW()-1,13))))</f>
        <v/>
      </c>
      <c r="P2975" s="1">
        <f>IF(ROW()&lt;$S$4+2,IF('XML a procesar'!A2974="",P2974,IF(MID('XML a procesar'!A2974,1,1)="&lt;",P2974,P2974+1)),P2974)</f>
        <v>1</v>
      </c>
    </row>
    <row r="2976" spans="1:16" x14ac:dyDescent="0.25">
      <c r="A2976" s="1" t="str">
        <f>IF('XML a procesar'!A2975&gt;0,'XML a procesar'!A2975,"")</f>
        <v/>
      </c>
      <c r="B2976" s="7">
        <f t="shared" si="517"/>
        <v>0</v>
      </c>
      <c r="C2976" s="1">
        <f t="shared" si="518"/>
        <v>0</v>
      </c>
      <c r="D2976" s="1">
        <f t="shared" si="519"/>
        <v>0</v>
      </c>
      <c r="E2976" s="1">
        <f t="shared" si="520"/>
        <v>0</v>
      </c>
      <c r="F2976" s="1" t="str">
        <f t="shared" ca="1" si="521"/>
        <v/>
      </c>
      <c r="G2976" s="1">
        <f t="shared" ca="1" si="522"/>
        <v>0</v>
      </c>
      <c r="H2976" s="1">
        <f ca="1">IF(AND(G2975&gt;0,G2976&gt;G2975,NOT(ISERROR(MATCH(G2975,D:D,0)))),H2975+1,H2975)</f>
        <v>0</v>
      </c>
      <c r="I2976" s="1">
        <f t="shared" ca="1" si="523"/>
        <v>0</v>
      </c>
      <c r="J2976" s="7" t="str">
        <f t="shared" ca="1" si="524"/>
        <v/>
      </c>
      <c r="K2976" s="1" t="str">
        <f ca="1">IF(J2976="Linea_para_MAIL_creada_por_LuXML",IF(ISERROR(MATCH(INDIRECT(ADDRESS(ROW()-G2976,7)),D:D,0)),J2976,INDIRECT(ADDRESS(MATCH(INDIRECT(ADDRESS(ROW()-G2976,7)),D:D,0),1))),J2976)</f>
        <v/>
      </c>
      <c r="L2976" s="7">
        <f t="shared" ca="1" si="525"/>
        <v>0</v>
      </c>
      <c r="M2976" s="7" t="str">
        <f t="shared" ca="1" si="526"/>
        <v/>
      </c>
      <c r="N2976" s="7">
        <f t="shared" ca="1" si="527"/>
        <v>0</v>
      </c>
      <c r="O2976" s="9" t="str">
        <f ca="1">IF(N2976&gt;-1,INDIRECT(ADDRESS(ROW(),13)),IF(N2976&lt;N2975,CONCATENATE("&lt;page-count count=",CHAR(34),1+LARGE(N:N,1)-LARGE(N:N,2),CHAR(34),"/&gt;"),INDIRECT(ADDRESS(ROW()-1,13))))</f>
        <v/>
      </c>
      <c r="P2976" s="1">
        <f>IF(ROW()&lt;$S$4+2,IF('XML a procesar'!A2975="",P2975,IF(MID('XML a procesar'!A2975,1,1)="&lt;",P2975,P2975+1)),P2975)</f>
        <v>1</v>
      </c>
    </row>
    <row r="2977" spans="1:16" x14ac:dyDescent="0.25">
      <c r="A2977" s="1" t="str">
        <f>IF('XML a procesar'!A2976&gt;0,'XML a procesar'!A2976,"")</f>
        <v/>
      </c>
      <c r="B2977" s="7">
        <f t="shared" si="517"/>
        <v>0</v>
      </c>
      <c r="C2977" s="1">
        <f t="shared" si="518"/>
        <v>0</v>
      </c>
      <c r="D2977" s="1">
        <f t="shared" si="519"/>
        <v>0</v>
      </c>
      <c r="E2977" s="1">
        <f t="shared" si="520"/>
        <v>0</v>
      </c>
      <c r="F2977" s="1" t="str">
        <f t="shared" ca="1" si="521"/>
        <v/>
      </c>
      <c r="G2977" s="1">
        <f t="shared" ca="1" si="522"/>
        <v>0</v>
      </c>
      <c r="H2977" s="1">
        <f ca="1">IF(AND(G2976&gt;0,G2977&gt;G2976,NOT(ISERROR(MATCH(G2976,D:D,0)))),H2976+1,H2976)</f>
        <v>0</v>
      </c>
      <c r="I2977" s="1">
        <f t="shared" ca="1" si="523"/>
        <v>0</v>
      </c>
      <c r="J2977" s="7" t="str">
        <f t="shared" ca="1" si="524"/>
        <v/>
      </c>
      <c r="K2977" s="1" t="str">
        <f ca="1">IF(J2977="Linea_para_MAIL_creada_por_LuXML",IF(ISERROR(MATCH(INDIRECT(ADDRESS(ROW()-G2977,7)),D:D,0)),J2977,INDIRECT(ADDRESS(MATCH(INDIRECT(ADDRESS(ROW()-G2977,7)),D:D,0),1))),J2977)</f>
        <v/>
      </c>
      <c r="L2977" s="7">
        <f t="shared" ca="1" si="525"/>
        <v>0</v>
      </c>
      <c r="M2977" s="7" t="str">
        <f t="shared" ca="1" si="526"/>
        <v/>
      </c>
      <c r="N2977" s="7">
        <f t="shared" ca="1" si="527"/>
        <v>0</v>
      </c>
      <c r="O2977" s="9" t="str">
        <f ca="1">IF(N2977&gt;-1,INDIRECT(ADDRESS(ROW(),13)),IF(N2977&lt;N2976,CONCATENATE("&lt;page-count count=",CHAR(34),1+LARGE(N:N,1)-LARGE(N:N,2),CHAR(34),"/&gt;"),INDIRECT(ADDRESS(ROW()-1,13))))</f>
        <v/>
      </c>
      <c r="P2977" s="1">
        <f>IF(ROW()&lt;$S$4+2,IF('XML a procesar'!A2976="",P2976,IF(MID('XML a procesar'!A2976,1,1)="&lt;",P2976,P2976+1)),P2976)</f>
        <v>1</v>
      </c>
    </row>
    <row r="2978" spans="1:16" x14ac:dyDescent="0.25">
      <c r="A2978" s="1" t="str">
        <f>IF('XML a procesar'!A2977&gt;0,'XML a procesar'!A2977,"")</f>
        <v/>
      </c>
      <c r="B2978" s="7">
        <f t="shared" si="517"/>
        <v>0</v>
      </c>
      <c r="C2978" s="1">
        <f t="shared" si="518"/>
        <v>0</v>
      </c>
      <c r="D2978" s="1">
        <f t="shared" si="519"/>
        <v>0</v>
      </c>
      <c r="E2978" s="1">
        <f t="shared" si="520"/>
        <v>0</v>
      </c>
      <c r="F2978" s="1" t="str">
        <f t="shared" ca="1" si="521"/>
        <v/>
      </c>
      <c r="G2978" s="1">
        <f t="shared" ca="1" si="522"/>
        <v>0</v>
      </c>
      <c r="H2978" s="1">
        <f ca="1">IF(AND(G2977&gt;0,G2978&gt;G2977,NOT(ISERROR(MATCH(G2977,D:D,0)))),H2977+1,H2977)</f>
        <v>0</v>
      </c>
      <c r="I2978" s="1">
        <f t="shared" ca="1" si="523"/>
        <v>0</v>
      </c>
      <c r="J2978" s="7" t="str">
        <f t="shared" ca="1" si="524"/>
        <v/>
      </c>
      <c r="K2978" s="1" t="str">
        <f ca="1">IF(J2978="Linea_para_MAIL_creada_por_LuXML",IF(ISERROR(MATCH(INDIRECT(ADDRESS(ROW()-G2978,7)),D:D,0)),J2978,INDIRECT(ADDRESS(MATCH(INDIRECT(ADDRESS(ROW()-G2978,7)),D:D,0),1))),J2978)</f>
        <v/>
      </c>
      <c r="L2978" s="7">
        <f t="shared" ca="1" si="525"/>
        <v>0</v>
      </c>
      <c r="M2978" s="7" t="str">
        <f t="shared" ca="1" si="526"/>
        <v/>
      </c>
      <c r="N2978" s="7">
        <f t="shared" ca="1" si="527"/>
        <v>0</v>
      </c>
      <c r="O2978" s="9" t="str">
        <f ca="1">IF(N2978&gt;-1,INDIRECT(ADDRESS(ROW(),13)),IF(N2978&lt;N2977,CONCATENATE("&lt;page-count count=",CHAR(34),1+LARGE(N:N,1)-LARGE(N:N,2),CHAR(34),"/&gt;"),INDIRECT(ADDRESS(ROW()-1,13))))</f>
        <v/>
      </c>
      <c r="P2978" s="1">
        <f>IF(ROW()&lt;$S$4+2,IF('XML a procesar'!A2977="",P2977,IF(MID('XML a procesar'!A2977,1,1)="&lt;",P2977,P2977+1)),P2977)</f>
        <v>1</v>
      </c>
    </row>
    <row r="2979" spans="1:16" x14ac:dyDescent="0.25">
      <c r="A2979" s="1" t="str">
        <f>IF('XML a procesar'!A2978&gt;0,'XML a procesar'!A2978,"")</f>
        <v/>
      </c>
      <c r="B2979" s="7">
        <f t="shared" si="517"/>
        <v>0</v>
      </c>
      <c r="C2979" s="1">
        <f t="shared" si="518"/>
        <v>0</v>
      </c>
      <c r="D2979" s="1">
        <f t="shared" si="519"/>
        <v>0</v>
      </c>
      <c r="E2979" s="1">
        <f t="shared" si="520"/>
        <v>0</v>
      </c>
      <c r="F2979" s="1" t="str">
        <f t="shared" ca="1" si="521"/>
        <v/>
      </c>
      <c r="G2979" s="1">
        <f t="shared" ca="1" si="522"/>
        <v>0</v>
      </c>
      <c r="H2979" s="1">
        <f ca="1">IF(AND(G2978&gt;0,G2979&gt;G2978,NOT(ISERROR(MATCH(G2978,D:D,0)))),H2978+1,H2978)</f>
        <v>0</v>
      </c>
      <c r="I2979" s="1">
        <f t="shared" ca="1" si="523"/>
        <v>0</v>
      </c>
      <c r="J2979" s="7" t="str">
        <f t="shared" ca="1" si="524"/>
        <v/>
      </c>
      <c r="K2979" s="1" t="str">
        <f ca="1">IF(J2979="Linea_para_MAIL_creada_por_LuXML",IF(ISERROR(MATCH(INDIRECT(ADDRESS(ROW()-G2979,7)),D:D,0)),J2979,INDIRECT(ADDRESS(MATCH(INDIRECT(ADDRESS(ROW()-G2979,7)),D:D,0),1))),J2979)</f>
        <v/>
      </c>
      <c r="L2979" s="7">
        <f t="shared" ca="1" si="525"/>
        <v>0</v>
      </c>
      <c r="M2979" s="7" t="str">
        <f t="shared" ca="1" si="526"/>
        <v/>
      </c>
      <c r="N2979" s="7">
        <f t="shared" ca="1" si="527"/>
        <v>0</v>
      </c>
      <c r="O2979" s="9" t="str">
        <f ca="1">IF(N2979&gt;-1,INDIRECT(ADDRESS(ROW(),13)),IF(N2979&lt;N2978,CONCATENATE("&lt;page-count count=",CHAR(34),1+LARGE(N:N,1)-LARGE(N:N,2),CHAR(34),"/&gt;"),INDIRECT(ADDRESS(ROW()-1,13))))</f>
        <v/>
      </c>
      <c r="P2979" s="1">
        <f>IF(ROW()&lt;$S$4+2,IF('XML a procesar'!A2978="",P2978,IF(MID('XML a procesar'!A2978,1,1)="&lt;",P2978,P2978+1)),P2978)</f>
        <v>1</v>
      </c>
    </row>
    <row r="2980" spans="1:16" x14ac:dyDescent="0.25">
      <c r="A2980" s="1" t="str">
        <f>IF('XML a procesar'!A2979&gt;0,'XML a procesar'!A2979,"")</f>
        <v/>
      </c>
      <c r="B2980" s="7">
        <f t="shared" si="517"/>
        <v>0</v>
      </c>
      <c r="C2980" s="1">
        <f t="shared" si="518"/>
        <v>0</v>
      </c>
      <c r="D2980" s="1">
        <f t="shared" si="519"/>
        <v>0</v>
      </c>
      <c r="E2980" s="1">
        <f t="shared" si="520"/>
        <v>0</v>
      </c>
      <c r="F2980" s="1" t="str">
        <f t="shared" ca="1" si="521"/>
        <v/>
      </c>
      <c r="G2980" s="1">
        <f t="shared" ca="1" si="522"/>
        <v>0</v>
      </c>
      <c r="H2980" s="1">
        <f ca="1">IF(AND(G2979&gt;0,G2980&gt;G2979,NOT(ISERROR(MATCH(G2979,D:D,0)))),H2979+1,H2979)</f>
        <v>0</v>
      </c>
      <c r="I2980" s="1">
        <f t="shared" ca="1" si="523"/>
        <v>0</v>
      </c>
      <c r="J2980" s="7" t="str">
        <f t="shared" ca="1" si="524"/>
        <v/>
      </c>
      <c r="K2980" s="1" t="str">
        <f ca="1">IF(J2980="Linea_para_MAIL_creada_por_LuXML",IF(ISERROR(MATCH(INDIRECT(ADDRESS(ROW()-G2980,7)),D:D,0)),J2980,INDIRECT(ADDRESS(MATCH(INDIRECT(ADDRESS(ROW()-G2980,7)),D:D,0),1))),J2980)</f>
        <v/>
      </c>
      <c r="L2980" s="7">
        <f t="shared" ca="1" si="525"/>
        <v>0</v>
      </c>
      <c r="M2980" s="7" t="str">
        <f t="shared" ca="1" si="526"/>
        <v/>
      </c>
      <c r="N2980" s="7">
        <f t="shared" ca="1" si="527"/>
        <v>0</v>
      </c>
      <c r="O2980" s="9" t="str">
        <f ca="1">IF(N2980&gt;-1,INDIRECT(ADDRESS(ROW(),13)),IF(N2980&lt;N2979,CONCATENATE("&lt;page-count count=",CHAR(34),1+LARGE(N:N,1)-LARGE(N:N,2),CHAR(34),"/&gt;"),INDIRECT(ADDRESS(ROW()-1,13))))</f>
        <v/>
      </c>
      <c r="P2980" s="1">
        <f>IF(ROW()&lt;$S$4+2,IF('XML a procesar'!A2979="",P2979,IF(MID('XML a procesar'!A2979,1,1)="&lt;",P2979,P2979+1)),P2979)</f>
        <v>1</v>
      </c>
    </row>
    <row r="2981" spans="1:16" x14ac:dyDescent="0.25">
      <c r="A2981" s="1" t="str">
        <f>IF('XML a procesar'!A2980&gt;0,'XML a procesar'!A2980,"")</f>
        <v/>
      </c>
      <c r="B2981" s="7">
        <f t="shared" si="517"/>
        <v>0</v>
      </c>
      <c r="C2981" s="1">
        <f t="shared" si="518"/>
        <v>0</v>
      </c>
      <c r="D2981" s="1">
        <f t="shared" si="519"/>
        <v>0</v>
      </c>
      <c r="E2981" s="1">
        <f t="shared" si="520"/>
        <v>0</v>
      </c>
      <c r="F2981" s="1" t="str">
        <f t="shared" ca="1" si="521"/>
        <v/>
      </c>
      <c r="G2981" s="1">
        <f t="shared" ca="1" si="522"/>
        <v>0</v>
      </c>
      <c r="H2981" s="1">
        <f ca="1">IF(AND(G2980&gt;0,G2981&gt;G2980,NOT(ISERROR(MATCH(G2980,D:D,0)))),H2980+1,H2980)</f>
        <v>0</v>
      </c>
      <c r="I2981" s="1">
        <f t="shared" ca="1" si="523"/>
        <v>0</v>
      </c>
      <c r="J2981" s="7" t="str">
        <f t="shared" ca="1" si="524"/>
        <v/>
      </c>
      <c r="K2981" s="1" t="str">
        <f ca="1">IF(J2981="Linea_para_MAIL_creada_por_LuXML",IF(ISERROR(MATCH(INDIRECT(ADDRESS(ROW()-G2981,7)),D:D,0)),J2981,INDIRECT(ADDRESS(MATCH(INDIRECT(ADDRESS(ROW()-G2981,7)),D:D,0),1))),J2981)</f>
        <v/>
      </c>
      <c r="L2981" s="7">
        <f t="shared" ca="1" si="525"/>
        <v>0</v>
      </c>
      <c r="M2981" s="7" t="str">
        <f t="shared" ca="1" si="526"/>
        <v/>
      </c>
      <c r="N2981" s="7">
        <f t="shared" ca="1" si="527"/>
        <v>0</v>
      </c>
      <c r="O2981" s="9" t="str">
        <f ca="1">IF(N2981&gt;-1,INDIRECT(ADDRESS(ROW(),13)),IF(N2981&lt;N2980,CONCATENATE("&lt;page-count count=",CHAR(34),1+LARGE(N:N,1)-LARGE(N:N,2),CHAR(34),"/&gt;"),INDIRECT(ADDRESS(ROW()-1,13))))</f>
        <v/>
      </c>
      <c r="P2981" s="1">
        <f>IF(ROW()&lt;$S$4+2,IF('XML a procesar'!A2980="",P2980,IF(MID('XML a procesar'!A2980,1,1)="&lt;",P2980,P2980+1)),P2980)</f>
        <v>1</v>
      </c>
    </row>
    <row r="2982" spans="1:16" x14ac:dyDescent="0.25">
      <c r="A2982" s="1" t="str">
        <f>IF('XML a procesar'!A2981&gt;0,'XML a procesar'!A2981,"")</f>
        <v/>
      </c>
      <c r="B2982" s="7">
        <f t="shared" si="517"/>
        <v>0</v>
      </c>
      <c r="C2982" s="1">
        <f t="shared" si="518"/>
        <v>0</v>
      </c>
      <c r="D2982" s="1">
        <f t="shared" si="519"/>
        <v>0</v>
      </c>
      <c r="E2982" s="1">
        <f t="shared" si="520"/>
        <v>0</v>
      </c>
      <c r="F2982" s="1" t="str">
        <f t="shared" ca="1" si="521"/>
        <v/>
      </c>
      <c r="G2982" s="1">
        <f t="shared" ca="1" si="522"/>
        <v>0</v>
      </c>
      <c r="H2982" s="1">
        <f ca="1">IF(AND(G2981&gt;0,G2982&gt;G2981,NOT(ISERROR(MATCH(G2981,D:D,0)))),H2981+1,H2981)</f>
        <v>0</v>
      </c>
      <c r="I2982" s="1">
        <f t="shared" ca="1" si="523"/>
        <v>0</v>
      </c>
      <c r="J2982" s="7" t="str">
        <f t="shared" ca="1" si="524"/>
        <v/>
      </c>
      <c r="K2982" s="1" t="str">
        <f ca="1">IF(J2982="Linea_para_MAIL_creada_por_LuXML",IF(ISERROR(MATCH(INDIRECT(ADDRESS(ROW()-G2982,7)),D:D,0)),J2982,INDIRECT(ADDRESS(MATCH(INDIRECT(ADDRESS(ROW()-G2982,7)),D:D,0),1))),J2982)</f>
        <v/>
      </c>
      <c r="L2982" s="7">
        <f t="shared" ca="1" si="525"/>
        <v>0</v>
      </c>
      <c r="M2982" s="7" t="str">
        <f t="shared" ca="1" si="526"/>
        <v/>
      </c>
      <c r="N2982" s="7">
        <f t="shared" ca="1" si="527"/>
        <v>0</v>
      </c>
      <c r="O2982" s="9" t="str">
        <f ca="1">IF(N2982&gt;-1,INDIRECT(ADDRESS(ROW(),13)),IF(N2982&lt;N2981,CONCATENATE("&lt;page-count count=",CHAR(34),1+LARGE(N:N,1)-LARGE(N:N,2),CHAR(34),"/&gt;"),INDIRECT(ADDRESS(ROW()-1,13))))</f>
        <v/>
      </c>
      <c r="P2982" s="1">
        <f>IF(ROW()&lt;$S$4+2,IF('XML a procesar'!A2981="",P2981,IF(MID('XML a procesar'!A2981,1,1)="&lt;",P2981,P2981+1)),P2981)</f>
        <v>1</v>
      </c>
    </row>
    <row r="2983" spans="1:16" x14ac:dyDescent="0.25">
      <c r="A2983" s="1" t="str">
        <f>IF('XML a procesar'!A2982&gt;0,'XML a procesar'!A2982,"")</f>
        <v/>
      </c>
      <c r="B2983" s="7">
        <f t="shared" si="517"/>
        <v>0</v>
      </c>
      <c r="C2983" s="1">
        <f t="shared" si="518"/>
        <v>0</v>
      </c>
      <c r="D2983" s="1">
        <f t="shared" si="519"/>
        <v>0</v>
      </c>
      <c r="E2983" s="1">
        <f t="shared" si="520"/>
        <v>0</v>
      </c>
      <c r="F2983" s="1" t="str">
        <f t="shared" ca="1" si="521"/>
        <v/>
      </c>
      <c r="G2983" s="1">
        <f t="shared" ca="1" si="522"/>
        <v>0</v>
      </c>
      <c r="H2983" s="1">
        <f ca="1">IF(AND(G2982&gt;0,G2983&gt;G2982,NOT(ISERROR(MATCH(G2982,D:D,0)))),H2982+1,H2982)</f>
        <v>0</v>
      </c>
      <c r="I2983" s="1">
        <f t="shared" ca="1" si="523"/>
        <v>0</v>
      </c>
      <c r="J2983" s="7" t="str">
        <f t="shared" ca="1" si="524"/>
        <v/>
      </c>
      <c r="K2983" s="1" t="str">
        <f ca="1">IF(J2983="Linea_para_MAIL_creada_por_LuXML",IF(ISERROR(MATCH(INDIRECT(ADDRESS(ROW()-G2983,7)),D:D,0)),J2983,INDIRECT(ADDRESS(MATCH(INDIRECT(ADDRESS(ROW()-G2983,7)),D:D,0),1))),J2983)</f>
        <v/>
      </c>
      <c r="L2983" s="7">
        <f t="shared" ca="1" si="525"/>
        <v>0</v>
      </c>
      <c r="M2983" s="7" t="str">
        <f t="shared" ca="1" si="526"/>
        <v/>
      </c>
      <c r="N2983" s="7">
        <f t="shared" ca="1" si="527"/>
        <v>0</v>
      </c>
      <c r="O2983" s="9" t="str">
        <f ca="1">IF(N2983&gt;-1,INDIRECT(ADDRESS(ROW(),13)),IF(N2983&lt;N2982,CONCATENATE("&lt;page-count count=",CHAR(34),1+LARGE(N:N,1)-LARGE(N:N,2),CHAR(34),"/&gt;"),INDIRECT(ADDRESS(ROW()-1,13))))</f>
        <v/>
      </c>
      <c r="P2983" s="1">
        <f>IF(ROW()&lt;$S$4+2,IF('XML a procesar'!A2982="",P2982,IF(MID('XML a procesar'!A2982,1,1)="&lt;",P2982,P2982+1)),P2982)</f>
        <v>1</v>
      </c>
    </row>
    <row r="2984" spans="1:16" x14ac:dyDescent="0.25">
      <c r="A2984" s="1" t="str">
        <f>IF('XML a procesar'!A2983&gt;0,'XML a procesar'!A2983,"")</f>
        <v/>
      </c>
      <c r="B2984" s="7">
        <f t="shared" si="517"/>
        <v>0</v>
      </c>
      <c r="C2984" s="1">
        <f t="shared" si="518"/>
        <v>0</v>
      </c>
      <c r="D2984" s="1">
        <f t="shared" si="519"/>
        <v>0</v>
      </c>
      <c r="E2984" s="1">
        <f t="shared" si="520"/>
        <v>0</v>
      </c>
      <c r="F2984" s="1" t="str">
        <f t="shared" ca="1" si="521"/>
        <v/>
      </c>
      <c r="G2984" s="1">
        <f t="shared" ca="1" si="522"/>
        <v>0</v>
      </c>
      <c r="H2984" s="1">
        <f ca="1">IF(AND(G2983&gt;0,G2984&gt;G2983,NOT(ISERROR(MATCH(G2983,D:D,0)))),H2983+1,H2983)</f>
        <v>0</v>
      </c>
      <c r="I2984" s="1">
        <f t="shared" ca="1" si="523"/>
        <v>0</v>
      </c>
      <c r="J2984" s="7" t="str">
        <f t="shared" ca="1" si="524"/>
        <v/>
      </c>
      <c r="K2984" s="1" t="str">
        <f ca="1">IF(J2984="Linea_para_MAIL_creada_por_LuXML",IF(ISERROR(MATCH(INDIRECT(ADDRESS(ROW()-G2984,7)),D:D,0)),J2984,INDIRECT(ADDRESS(MATCH(INDIRECT(ADDRESS(ROW()-G2984,7)),D:D,0),1))),J2984)</f>
        <v/>
      </c>
      <c r="L2984" s="7">
        <f t="shared" ca="1" si="525"/>
        <v>0</v>
      </c>
      <c r="M2984" s="7" t="str">
        <f t="shared" ca="1" si="526"/>
        <v/>
      </c>
      <c r="N2984" s="7">
        <f t="shared" ca="1" si="527"/>
        <v>0</v>
      </c>
      <c r="O2984" s="9" t="str">
        <f ca="1">IF(N2984&gt;-1,INDIRECT(ADDRESS(ROW(),13)),IF(N2984&lt;N2983,CONCATENATE("&lt;page-count count=",CHAR(34),1+LARGE(N:N,1)-LARGE(N:N,2),CHAR(34),"/&gt;"),INDIRECT(ADDRESS(ROW()-1,13))))</f>
        <v/>
      </c>
      <c r="P2984" s="1">
        <f>IF(ROW()&lt;$S$4+2,IF('XML a procesar'!A2983="",P2983,IF(MID('XML a procesar'!A2983,1,1)="&lt;",P2983,P2983+1)),P2983)</f>
        <v>1</v>
      </c>
    </row>
    <row r="2985" spans="1:16" x14ac:dyDescent="0.25">
      <c r="A2985" s="1" t="str">
        <f>IF('XML a procesar'!A2984&gt;0,'XML a procesar'!A2984,"")</f>
        <v/>
      </c>
      <c r="B2985" s="7">
        <f t="shared" si="517"/>
        <v>0</v>
      </c>
      <c r="C2985" s="1">
        <f t="shared" si="518"/>
        <v>0</v>
      </c>
      <c r="D2985" s="1">
        <f t="shared" si="519"/>
        <v>0</v>
      </c>
      <c r="E2985" s="1">
        <f t="shared" si="520"/>
        <v>0</v>
      </c>
      <c r="F2985" s="1" t="str">
        <f t="shared" ca="1" si="521"/>
        <v/>
      </c>
      <c r="G2985" s="1">
        <f t="shared" ca="1" si="522"/>
        <v>0</v>
      </c>
      <c r="H2985" s="1">
        <f ca="1">IF(AND(G2984&gt;0,G2985&gt;G2984,NOT(ISERROR(MATCH(G2984,D:D,0)))),H2984+1,H2984)</f>
        <v>0</v>
      </c>
      <c r="I2985" s="1">
        <f t="shared" ca="1" si="523"/>
        <v>0</v>
      </c>
      <c r="J2985" s="7" t="str">
        <f t="shared" ca="1" si="524"/>
        <v/>
      </c>
      <c r="K2985" s="1" t="str">
        <f ca="1">IF(J2985="Linea_para_MAIL_creada_por_LuXML",IF(ISERROR(MATCH(INDIRECT(ADDRESS(ROW()-G2985,7)),D:D,0)),J2985,INDIRECT(ADDRESS(MATCH(INDIRECT(ADDRESS(ROW()-G2985,7)),D:D,0),1))),J2985)</f>
        <v/>
      </c>
      <c r="L2985" s="7">
        <f t="shared" ca="1" si="525"/>
        <v>0</v>
      </c>
      <c r="M2985" s="7" t="str">
        <f t="shared" ca="1" si="526"/>
        <v/>
      </c>
      <c r="N2985" s="7">
        <f t="shared" ca="1" si="527"/>
        <v>0</v>
      </c>
      <c r="O2985" s="9" t="str">
        <f ca="1">IF(N2985&gt;-1,INDIRECT(ADDRESS(ROW(),13)),IF(N2985&lt;N2984,CONCATENATE("&lt;page-count count=",CHAR(34),1+LARGE(N:N,1)-LARGE(N:N,2),CHAR(34),"/&gt;"),INDIRECT(ADDRESS(ROW()-1,13))))</f>
        <v/>
      </c>
      <c r="P2985" s="1">
        <f>IF(ROW()&lt;$S$4+2,IF('XML a procesar'!A2984="",P2984,IF(MID('XML a procesar'!A2984,1,1)="&lt;",P2984,P2984+1)),P2984)</f>
        <v>1</v>
      </c>
    </row>
    <row r="2986" spans="1:16" x14ac:dyDescent="0.25">
      <c r="A2986" s="1" t="str">
        <f>IF('XML a procesar'!A2985&gt;0,'XML a procesar'!A2985,"")</f>
        <v/>
      </c>
      <c r="B2986" s="7">
        <f t="shared" si="517"/>
        <v>0</v>
      </c>
      <c r="C2986" s="1">
        <f t="shared" si="518"/>
        <v>0</v>
      </c>
      <c r="D2986" s="1">
        <f t="shared" si="519"/>
        <v>0</v>
      </c>
      <c r="E2986" s="1">
        <f t="shared" si="520"/>
        <v>0</v>
      </c>
      <c r="F2986" s="1" t="str">
        <f t="shared" ca="1" si="521"/>
        <v/>
      </c>
      <c r="G2986" s="1">
        <f t="shared" ca="1" si="522"/>
        <v>0</v>
      </c>
      <c r="H2986" s="1">
        <f ca="1">IF(AND(G2985&gt;0,G2986&gt;G2985,NOT(ISERROR(MATCH(G2985,D:D,0)))),H2985+1,H2985)</f>
        <v>0</v>
      </c>
      <c r="I2986" s="1">
        <f t="shared" ca="1" si="523"/>
        <v>0</v>
      </c>
      <c r="J2986" s="7" t="str">
        <f t="shared" ca="1" si="524"/>
        <v/>
      </c>
      <c r="K2986" s="1" t="str">
        <f ca="1">IF(J2986="Linea_para_MAIL_creada_por_LuXML",IF(ISERROR(MATCH(INDIRECT(ADDRESS(ROW()-G2986,7)),D:D,0)),J2986,INDIRECT(ADDRESS(MATCH(INDIRECT(ADDRESS(ROW()-G2986,7)),D:D,0),1))),J2986)</f>
        <v/>
      </c>
      <c r="L2986" s="7">
        <f t="shared" ca="1" si="525"/>
        <v>0</v>
      </c>
      <c r="M2986" s="7" t="str">
        <f t="shared" ca="1" si="526"/>
        <v/>
      </c>
      <c r="N2986" s="7">
        <f t="shared" ca="1" si="527"/>
        <v>0</v>
      </c>
      <c r="O2986" s="9" t="str">
        <f ca="1">IF(N2986&gt;-1,INDIRECT(ADDRESS(ROW(),13)),IF(N2986&lt;N2985,CONCATENATE("&lt;page-count count=",CHAR(34),1+LARGE(N:N,1)-LARGE(N:N,2),CHAR(34),"/&gt;"),INDIRECT(ADDRESS(ROW()-1,13))))</f>
        <v/>
      </c>
      <c r="P2986" s="1">
        <f>IF(ROW()&lt;$S$4+2,IF('XML a procesar'!A2985="",P2985,IF(MID('XML a procesar'!A2985,1,1)="&lt;",P2985,P2985+1)),P2985)</f>
        <v>1</v>
      </c>
    </row>
    <row r="2987" spans="1:16" x14ac:dyDescent="0.25">
      <c r="A2987" s="1" t="str">
        <f>IF('XML a procesar'!A2986&gt;0,'XML a procesar'!A2986,"")</f>
        <v/>
      </c>
      <c r="B2987" s="7">
        <f t="shared" si="517"/>
        <v>0</v>
      </c>
      <c r="C2987" s="1">
        <f t="shared" si="518"/>
        <v>0</v>
      </c>
      <c r="D2987" s="1">
        <f t="shared" si="519"/>
        <v>0</v>
      </c>
      <c r="E2987" s="1">
        <f t="shared" si="520"/>
        <v>0</v>
      </c>
      <c r="F2987" s="1" t="str">
        <f t="shared" ca="1" si="521"/>
        <v/>
      </c>
      <c r="G2987" s="1">
        <f t="shared" ca="1" si="522"/>
        <v>0</v>
      </c>
      <c r="H2987" s="1">
        <f ca="1">IF(AND(G2986&gt;0,G2987&gt;G2986,NOT(ISERROR(MATCH(G2986,D:D,0)))),H2986+1,H2986)</f>
        <v>0</v>
      </c>
      <c r="I2987" s="1">
        <f t="shared" ca="1" si="523"/>
        <v>0</v>
      </c>
      <c r="J2987" s="7" t="str">
        <f t="shared" ca="1" si="524"/>
        <v/>
      </c>
      <c r="K2987" s="1" t="str">
        <f ca="1">IF(J2987="Linea_para_MAIL_creada_por_LuXML",IF(ISERROR(MATCH(INDIRECT(ADDRESS(ROW()-G2987,7)),D:D,0)),J2987,INDIRECT(ADDRESS(MATCH(INDIRECT(ADDRESS(ROW()-G2987,7)),D:D,0),1))),J2987)</f>
        <v/>
      </c>
      <c r="L2987" s="7">
        <f t="shared" ca="1" si="525"/>
        <v>0</v>
      </c>
      <c r="M2987" s="7" t="str">
        <f t="shared" ca="1" si="526"/>
        <v/>
      </c>
      <c r="N2987" s="7">
        <f t="shared" ca="1" si="527"/>
        <v>0</v>
      </c>
      <c r="O2987" s="9" t="str">
        <f ca="1">IF(N2987&gt;-1,INDIRECT(ADDRESS(ROW(),13)),IF(N2987&lt;N2986,CONCATENATE("&lt;page-count count=",CHAR(34),1+LARGE(N:N,1)-LARGE(N:N,2),CHAR(34),"/&gt;"),INDIRECT(ADDRESS(ROW()-1,13))))</f>
        <v/>
      </c>
      <c r="P2987" s="1">
        <f>IF(ROW()&lt;$S$4+2,IF('XML a procesar'!A2986="",P2986,IF(MID('XML a procesar'!A2986,1,1)="&lt;",P2986,P2986+1)),P2986)</f>
        <v>1</v>
      </c>
    </row>
    <row r="2988" spans="1:16" x14ac:dyDescent="0.25">
      <c r="A2988" s="1" t="str">
        <f>IF('XML a procesar'!A2987&gt;0,'XML a procesar'!A2987,"")</f>
        <v/>
      </c>
      <c r="B2988" s="7">
        <f t="shared" si="517"/>
        <v>0</v>
      </c>
      <c r="C2988" s="1">
        <f t="shared" si="518"/>
        <v>0</v>
      </c>
      <c r="D2988" s="1">
        <f t="shared" si="519"/>
        <v>0</v>
      </c>
      <c r="E2988" s="1">
        <f t="shared" si="520"/>
        <v>0</v>
      </c>
      <c r="F2988" s="1" t="str">
        <f t="shared" ca="1" si="521"/>
        <v/>
      </c>
      <c r="G2988" s="1">
        <f t="shared" ca="1" si="522"/>
        <v>0</v>
      </c>
      <c r="H2988" s="1">
        <f ca="1">IF(AND(G2987&gt;0,G2988&gt;G2987,NOT(ISERROR(MATCH(G2987,D:D,0)))),H2987+1,H2987)</f>
        <v>0</v>
      </c>
      <c r="I2988" s="1">
        <f t="shared" ca="1" si="523"/>
        <v>0</v>
      </c>
      <c r="J2988" s="7" t="str">
        <f t="shared" ca="1" si="524"/>
        <v/>
      </c>
      <c r="K2988" s="1" t="str">
        <f ca="1">IF(J2988="Linea_para_MAIL_creada_por_LuXML",IF(ISERROR(MATCH(INDIRECT(ADDRESS(ROW()-G2988,7)),D:D,0)),J2988,INDIRECT(ADDRESS(MATCH(INDIRECT(ADDRESS(ROW()-G2988,7)),D:D,0),1))),J2988)</f>
        <v/>
      </c>
      <c r="L2988" s="7">
        <f t="shared" ca="1" si="525"/>
        <v>0</v>
      </c>
      <c r="M2988" s="7" t="str">
        <f t="shared" ca="1" si="526"/>
        <v/>
      </c>
      <c r="N2988" s="7">
        <f t="shared" ca="1" si="527"/>
        <v>0</v>
      </c>
      <c r="O2988" s="9" t="str">
        <f ca="1">IF(N2988&gt;-1,INDIRECT(ADDRESS(ROW(),13)),IF(N2988&lt;N2987,CONCATENATE("&lt;page-count count=",CHAR(34),1+LARGE(N:N,1)-LARGE(N:N,2),CHAR(34),"/&gt;"),INDIRECT(ADDRESS(ROW()-1,13))))</f>
        <v/>
      </c>
      <c r="P2988" s="1">
        <f>IF(ROW()&lt;$S$4+2,IF('XML a procesar'!A2987="",P2987,IF(MID('XML a procesar'!A2987,1,1)="&lt;",P2987,P2987+1)),P2987)</f>
        <v>1</v>
      </c>
    </row>
    <row r="2989" spans="1:16" x14ac:dyDescent="0.25">
      <c r="A2989" s="1" t="str">
        <f>IF('XML a procesar'!A2988&gt;0,'XML a procesar'!A2988,"")</f>
        <v/>
      </c>
      <c r="B2989" s="7">
        <f t="shared" si="517"/>
        <v>0</v>
      </c>
      <c r="C2989" s="1">
        <f t="shared" si="518"/>
        <v>0</v>
      </c>
      <c r="D2989" s="1">
        <f t="shared" si="519"/>
        <v>0</v>
      </c>
      <c r="E2989" s="1">
        <f t="shared" si="520"/>
        <v>0</v>
      </c>
      <c r="F2989" s="1" t="str">
        <f t="shared" ca="1" si="521"/>
        <v/>
      </c>
      <c r="G2989" s="1">
        <f t="shared" ca="1" si="522"/>
        <v>0</v>
      </c>
      <c r="H2989" s="1">
        <f ca="1">IF(AND(G2988&gt;0,G2989&gt;G2988,NOT(ISERROR(MATCH(G2988,D:D,0)))),H2988+1,H2988)</f>
        <v>0</v>
      </c>
      <c r="I2989" s="1">
        <f t="shared" ca="1" si="523"/>
        <v>0</v>
      </c>
      <c r="J2989" s="7" t="str">
        <f t="shared" ca="1" si="524"/>
        <v/>
      </c>
      <c r="K2989" s="1" t="str">
        <f ca="1">IF(J2989="Linea_para_MAIL_creada_por_LuXML",IF(ISERROR(MATCH(INDIRECT(ADDRESS(ROW()-G2989,7)),D:D,0)),J2989,INDIRECT(ADDRESS(MATCH(INDIRECT(ADDRESS(ROW()-G2989,7)),D:D,0),1))),J2989)</f>
        <v/>
      </c>
      <c r="L2989" s="7">
        <f t="shared" ca="1" si="525"/>
        <v>0</v>
      </c>
      <c r="M2989" s="7" t="str">
        <f t="shared" ca="1" si="526"/>
        <v/>
      </c>
      <c r="N2989" s="7">
        <f t="shared" ca="1" si="527"/>
        <v>0</v>
      </c>
      <c r="O2989" s="9" t="str">
        <f ca="1">IF(N2989&gt;-1,INDIRECT(ADDRESS(ROW(),13)),IF(N2989&lt;N2988,CONCATENATE("&lt;page-count count=",CHAR(34),1+LARGE(N:N,1)-LARGE(N:N,2),CHAR(34),"/&gt;"),INDIRECT(ADDRESS(ROW()-1,13))))</f>
        <v/>
      </c>
      <c r="P2989" s="1">
        <f>IF(ROW()&lt;$S$4+2,IF('XML a procesar'!A2988="",P2988,IF(MID('XML a procesar'!A2988,1,1)="&lt;",P2988,P2988+1)),P2988)</f>
        <v>1</v>
      </c>
    </row>
    <row r="2990" spans="1:16" x14ac:dyDescent="0.25">
      <c r="A2990" s="1" t="str">
        <f>IF('XML a procesar'!A2989&gt;0,'XML a procesar'!A2989,"")</f>
        <v/>
      </c>
      <c r="B2990" s="7">
        <f t="shared" si="517"/>
        <v>0</v>
      </c>
      <c r="C2990" s="1">
        <f t="shared" si="518"/>
        <v>0</v>
      </c>
      <c r="D2990" s="1">
        <f t="shared" si="519"/>
        <v>0</v>
      </c>
      <c r="E2990" s="1">
        <f t="shared" si="520"/>
        <v>0</v>
      </c>
      <c r="F2990" s="1" t="str">
        <f t="shared" ca="1" si="521"/>
        <v/>
      </c>
      <c r="G2990" s="1">
        <f t="shared" ca="1" si="522"/>
        <v>0</v>
      </c>
      <c r="H2990" s="1">
        <f ca="1">IF(AND(G2989&gt;0,G2990&gt;G2989,NOT(ISERROR(MATCH(G2989,D:D,0)))),H2989+1,H2989)</f>
        <v>0</v>
      </c>
      <c r="I2990" s="1">
        <f t="shared" ca="1" si="523"/>
        <v>0</v>
      </c>
      <c r="J2990" s="7" t="str">
        <f t="shared" ca="1" si="524"/>
        <v/>
      </c>
      <c r="K2990" s="1" t="str">
        <f ca="1">IF(J2990="Linea_para_MAIL_creada_por_LuXML",IF(ISERROR(MATCH(INDIRECT(ADDRESS(ROW()-G2990,7)),D:D,0)),J2990,INDIRECT(ADDRESS(MATCH(INDIRECT(ADDRESS(ROW()-G2990,7)),D:D,0),1))),J2990)</f>
        <v/>
      </c>
      <c r="L2990" s="7">
        <f t="shared" ca="1" si="525"/>
        <v>0</v>
      </c>
      <c r="M2990" s="7" t="str">
        <f t="shared" ca="1" si="526"/>
        <v/>
      </c>
      <c r="N2990" s="7">
        <f t="shared" ca="1" si="527"/>
        <v>0</v>
      </c>
      <c r="O2990" s="9" t="str">
        <f ca="1">IF(N2990&gt;-1,INDIRECT(ADDRESS(ROW(),13)),IF(N2990&lt;N2989,CONCATENATE("&lt;page-count count=",CHAR(34),1+LARGE(N:N,1)-LARGE(N:N,2),CHAR(34),"/&gt;"),INDIRECT(ADDRESS(ROW()-1,13))))</f>
        <v/>
      </c>
      <c r="P2990" s="1">
        <f>IF(ROW()&lt;$S$4+2,IF('XML a procesar'!A2989="",P2989,IF(MID('XML a procesar'!A2989,1,1)="&lt;",P2989,P2989+1)),P2989)</f>
        <v>1</v>
      </c>
    </row>
    <row r="2991" spans="1:16" x14ac:dyDescent="0.25">
      <c r="A2991" s="1" t="str">
        <f>IF('XML a procesar'!A2990&gt;0,'XML a procesar'!A2990,"")</f>
        <v/>
      </c>
      <c r="B2991" s="7">
        <f t="shared" si="517"/>
        <v>0</v>
      </c>
      <c r="C2991" s="1">
        <f t="shared" si="518"/>
        <v>0</v>
      </c>
      <c r="D2991" s="1">
        <f t="shared" si="519"/>
        <v>0</v>
      </c>
      <c r="E2991" s="1">
        <f t="shared" si="520"/>
        <v>0</v>
      </c>
      <c r="F2991" s="1" t="str">
        <f t="shared" ca="1" si="521"/>
        <v/>
      </c>
      <c r="G2991" s="1">
        <f t="shared" ca="1" si="522"/>
        <v>0</v>
      </c>
      <c r="H2991" s="1">
        <f ca="1">IF(AND(G2990&gt;0,G2991&gt;G2990,NOT(ISERROR(MATCH(G2990,D:D,0)))),H2990+1,H2990)</f>
        <v>0</v>
      </c>
      <c r="I2991" s="1">
        <f t="shared" ca="1" si="523"/>
        <v>0</v>
      </c>
      <c r="J2991" s="7" t="str">
        <f t="shared" ca="1" si="524"/>
        <v/>
      </c>
      <c r="K2991" s="1" t="str">
        <f ca="1">IF(J2991="Linea_para_MAIL_creada_por_LuXML",IF(ISERROR(MATCH(INDIRECT(ADDRESS(ROW()-G2991,7)),D:D,0)),J2991,INDIRECT(ADDRESS(MATCH(INDIRECT(ADDRESS(ROW()-G2991,7)),D:D,0),1))),J2991)</f>
        <v/>
      </c>
      <c r="L2991" s="7">
        <f t="shared" ca="1" si="525"/>
        <v>0</v>
      </c>
      <c r="M2991" s="7" t="str">
        <f t="shared" ca="1" si="526"/>
        <v/>
      </c>
      <c r="N2991" s="7">
        <f t="shared" ca="1" si="527"/>
        <v>0</v>
      </c>
      <c r="O2991" s="9" t="str">
        <f ca="1">IF(N2991&gt;-1,INDIRECT(ADDRESS(ROW(),13)),IF(N2991&lt;N2990,CONCATENATE("&lt;page-count count=",CHAR(34),1+LARGE(N:N,1)-LARGE(N:N,2),CHAR(34),"/&gt;"),INDIRECT(ADDRESS(ROW()-1,13))))</f>
        <v/>
      </c>
      <c r="P2991" s="1">
        <f>IF(ROW()&lt;$S$4+2,IF('XML a procesar'!A2990="",P2990,IF(MID('XML a procesar'!A2990,1,1)="&lt;",P2990,P2990+1)),P2990)</f>
        <v>1</v>
      </c>
    </row>
    <row r="2992" spans="1:16" x14ac:dyDescent="0.25">
      <c r="A2992" s="1" t="str">
        <f>IF('XML a procesar'!A2991&gt;0,'XML a procesar'!A2991,"")</f>
        <v/>
      </c>
      <c r="B2992" s="7">
        <f t="shared" si="517"/>
        <v>0</v>
      </c>
      <c r="C2992" s="1">
        <f t="shared" si="518"/>
        <v>0</v>
      </c>
      <c r="D2992" s="1">
        <f t="shared" si="519"/>
        <v>0</v>
      </c>
      <c r="E2992" s="1">
        <f t="shared" si="520"/>
        <v>0</v>
      </c>
      <c r="F2992" s="1" t="str">
        <f t="shared" ca="1" si="521"/>
        <v/>
      </c>
      <c r="G2992" s="1">
        <f t="shared" ca="1" si="522"/>
        <v>0</v>
      </c>
      <c r="H2992" s="1">
        <f ca="1">IF(AND(G2991&gt;0,G2992&gt;G2991,NOT(ISERROR(MATCH(G2991,D:D,0)))),H2991+1,H2991)</f>
        <v>0</v>
      </c>
      <c r="I2992" s="1">
        <f t="shared" ca="1" si="523"/>
        <v>0</v>
      </c>
      <c r="J2992" s="7" t="str">
        <f t="shared" ca="1" si="524"/>
        <v/>
      </c>
      <c r="K2992" s="1" t="str">
        <f ca="1">IF(J2992="Linea_para_MAIL_creada_por_LuXML",IF(ISERROR(MATCH(INDIRECT(ADDRESS(ROW()-G2992,7)),D:D,0)),J2992,INDIRECT(ADDRESS(MATCH(INDIRECT(ADDRESS(ROW()-G2992,7)),D:D,0),1))),J2992)</f>
        <v/>
      </c>
      <c r="L2992" s="7">
        <f t="shared" ca="1" si="525"/>
        <v>0</v>
      </c>
      <c r="M2992" s="7" t="str">
        <f t="shared" ca="1" si="526"/>
        <v/>
      </c>
      <c r="N2992" s="7">
        <f t="shared" ca="1" si="527"/>
        <v>0</v>
      </c>
      <c r="O2992" s="9" t="str">
        <f ca="1">IF(N2992&gt;-1,INDIRECT(ADDRESS(ROW(),13)),IF(N2992&lt;N2991,CONCATENATE("&lt;page-count count=",CHAR(34),1+LARGE(N:N,1)-LARGE(N:N,2),CHAR(34),"/&gt;"),INDIRECT(ADDRESS(ROW()-1,13))))</f>
        <v/>
      </c>
      <c r="P2992" s="1">
        <f>IF(ROW()&lt;$S$4+2,IF('XML a procesar'!A2991="",P2991,IF(MID('XML a procesar'!A2991,1,1)="&lt;",P2991,P2991+1)),P2991)</f>
        <v>1</v>
      </c>
    </row>
    <row r="2993" spans="1:16" x14ac:dyDescent="0.25">
      <c r="A2993" s="1" t="str">
        <f>IF('XML a procesar'!A2992&gt;0,'XML a procesar'!A2992,"")</f>
        <v/>
      </c>
      <c r="B2993" s="7">
        <f t="shared" si="517"/>
        <v>0</v>
      </c>
      <c r="C2993" s="1">
        <f t="shared" si="518"/>
        <v>0</v>
      </c>
      <c r="D2993" s="1">
        <f t="shared" si="519"/>
        <v>0</v>
      </c>
      <c r="E2993" s="1">
        <f t="shared" si="520"/>
        <v>0</v>
      </c>
      <c r="F2993" s="1" t="str">
        <f t="shared" ca="1" si="521"/>
        <v/>
      </c>
      <c r="G2993" s="1">
        <f t="shared" ca="1" si="522"/>
        <v>0</v>
      </c>
      <c r="H2993" s="1">
        <f ca="1">IF(AND(G2992&gt;0,G2993&gt;G2992,NOT(ISERROR(MATCH(G2992,D:D,0)))),H2992+1,H2992)</f>
        <v>0</v>
      </c>
      <c r="I2993" s="1">
        <f t="shared" ca="1" si="523"/>
        <v>0</v>
      </c>
      <c r="J2993" s="7" t="str">
        <f t="shared" ca="1" si="524"/>
        <v/>
      </c>
      <c r="K2993" s="1" t="str">
        <f ca="1">IF(J2993="Linea_para_MAIL_creada_por_LuXML",IF(ISERROR(MATCH(INDIRECT(ADDRESS(ROW()-G2993,7)),D:D,0)),J2993,INDIRECT(ADDRESS(MATCH(INDIRECT(ADDRESS(ROW()-G2993,7)),D:D,0),1))),J2993)</f>
        <v/>
      </c>
      <c r="L2993" s="7">
        <f t="shared" ca="1" si="525"/>
        <v>0</v>
      </c>
      <c r="M2993" s="7" t="str">
        <f t="shared" ca="1" si="526"/>
        <v/>
      </c>
      <c r="N2993" s="7">
        <f t="shared" ca="1" si="527"/>
        <v>0</v>
      </c>
      <c r="O2993" s="9" t="str">
        <f ca="1">IF(N2993&gt;-1,INDIRECT(ADDRESS(ROW(),13)),IF(N2993&lt;N2992,CONCATENATE("&lt;page-count count=",CHAR(34),1+LARGE(N:N,1)-LARGE(N:N,2),CHAR(34),"/&gt;"),INDIRECT(ADDRESS(ROW()-1,13))))</f>
        <v/>
      </c>
      <c r="P2993" s="1">
        <f>IF(ROW()&lt;$S$4+2,IF('XML a procesar'!A2992="",P2992,IF(MID('XML a procesar'!A2992,1,1)="&lt;",P2992,P2992+1)),P2992)</f>
        <v>1</v>
      </c>
    </row>
    <row r="2994" spans="1:16" x14ac:dyDescent="0.25">
      <c r="A2994" s="1" t="str">
        <f>IF('XML a procesar'!A2993&gt;0,'XML a procesar'!A2993,"")</f>
        <v/>
      </c>
      <c r="B2994" s="7">
        <f t="shared" si="517"/>
        <v>0</v>
      </c>
      <c r="C2994" s="1">
        <f t="shared" si="518"/>
        <v>0</v>
      </c>
      <c r="D2994" s="1">
        <f t="shared" si="519"/>
        <v>0</v>
      </c>
      <c r="E2994" s="1">
        <f t="shared" si="520"/>
        <v>0</v>
      </c>
      <c r="F2994" s="1" t="str">
        <f t="shared" ca="1" si="521"/>
        <v/>
      </c>
      <c r="G2994" s="1">
        <f t="shared" ca="1" si="522"/>
        <v>0</v>
      </c>
      <c r="H2994" s="1">
        <f ca="1">IF(AND(G2993&gt;0,G2994&gt;G2993,NOT(ISERROR(MATCH(G2993,D:D,0)))),H2993+1,H2993)</f>
        <v>0</v>
      </c>
      <c r="I2994" s="1">
        <f t="shared" ca="1" si="523"/>
        <v>0</v>
      </c>
      <c r="J2994" s="7" t="str">
        <f t="shared" ca="1" si="524"/>
        <v/>
      </c>
      <c r="K2994" s="1" t="str">
        <f ca="1">IF(J2994="Linea_para_MAIL_creada_por_LuXML",IF(ISERROR(MATCH(INDIRECT(ADDRESS(ROW()-G2994,7)),D:D,0)),J2994,INDIRECT(ADDRESS(MATCH(INDIRECT(ADDRESS(ROW()-G2994,7)),D:D,0),1))),J2994)</f>
        <v/>
      </c>
      <c r="L2994" s="7">
        <f t="shared" ca="1" si="525"/>
        <v>0</v>
      </c>
      <c r="M2994" s="7" t="str">
        <f t="shared" ca="1" si="526"/>
        <v/>
      </c>
      <c r="N2994" s="7">
        <f t="shared" ca="1" si="527"/>
        <v>0</v>
      </c>
      <c r="O2994" s="9" t="str">
        <f ca="1">IF(N2994&gt;-1,INDIRECT(ADDRESS(ROW(),13)),IF(N2994&lt;N2993,CONCATENATE("&lt;page-count count=",CHAR(34),1+LARGE(N:N,1)-LARGE(N:N,2),CHAR(34),"/&gt;"),INDIRECT(ADDRESS(ROW()-1,13))))</f>
        <v/>
      </c>
      <c r="P2994" s="1">
        <f>IF(ROW()&lt;$S$4+2,IF('XML a procesar'!A2993="",P2993,IF(MID('XML a procesar'!A2993,1,1)="&lt;",P2993,P2993+1)),P2993)</f>
        <v>1</v>
      </c>
    </row>
    <row r="2995" spans="1:16" x14ac:dyDescent="0.25">
      <c r="A2995" s="1" t="str">
        <f>IF('XML a procesar'!A2994&gt;0,'XML a procesar'!A2994,"")</f>
        <v/>
      </c>
      <c r="B2995" s="7">
        <f t="shared" si="517"/>
        <v>0</v>
      </c>
      <c r="C2995" s="1">
        <f t="shared" si="518"/>
        <v>0</v>
      </c>
      <c r="D2995" s="1">
        <f t="shared" si="519"/>
        <v>0</v>
      </c>
      <c r="E2995" s="1">
        <f t="shared" si="520"/>
        <v>0</v>
      </c>
      <c r="F2995" s="1" t="str">
        <f t="shared" ca="1" si="521"/>
        <v/>
      </c>
      <c r="G2995" s="1">
        <f t="shared" ca="1" si="522"/>
        <v>0</v>
      </c>
      <c r="H2995" s="1">
        <f ca="1">IF(AND(G2994&gt;0,G2995&gt;G2994,NOT(ISERROR(MATCH(G2994,D:D,0)))),H2994+1,H2994)</f>
        <v>0</v>
      </c>
      <c r="I2995" s="1">
        <f t="shared" ca="1" si="523"/>
        <v>0</v>
      </c>
      <c r="J2995" s="7" t="str">
        <f t="shared" ca="1" si="524"/>
        <v/>
      </c>
      <c r="K2995" s="1" t="str">
        <f ca="1">IF(J2995="Linea_para_MAIL_creada_por_LuXML",IF(ISERROR(MATCH(INDIRECT(ADDRESS(ROW()-G2995,7)),D:D,0)),J2995,INDIRECT(ADDRESS(MATCH(INDIRECT(ADDRESS(ROW()-G2995,7)),D:D,0),1))),J2995)</f>
        <v/>
      </c>
      <c r="L2995" s="7">
        <f t="shared" ca="1" si="525"/>
        <v>0</v>
      </c>
      <c r="M2995" s="7" t="str">
        <f t="shared" ca="1" si="526"/>
        <v/>
      </c>
      <c r="N2995" s="7">
        <f t="shared" ca="1" si="527"/>
        <v>0</v>
      </c>
      <c r="O2995" s="9" t="str">
        <f ca="1">IF(N2995&gt;-1,INDIRECT(ADDRESS(ROW(),13)),IF(N2995&lt;N2994,CONCATENATE("&lt;page-count count=",CHAR(34),1+LARGE(N:N,1)-LARGE(N:N,2),CHAR(34),"/&gt;"),INDIRECT(ADDRESS(ROW()-1,13))))</f>
        <v/>
      </c>
      <c r="P2995" s="1">
        <f>IF(ROW()&lt;$S$4+2,IF('XML a procesar'!A2994="",P2994,IF(MID('XML a procesar'!A2994,1,1)="&lt;",P2994,P2994+1)),P2994)</f>
        <v>1</v>
      </c>
    </row>
    <row r="2996" spans="1:16" x14ac:dyDescent="0.25">
      <c r="A2996" s="1" t="str">
        <f>IF('XML a procesar'!A2995&gt;0,'XML a procesar'!A2995,"")</f>
        <v/>
      </c>
      <c r="B2996" s="7">
        <f t="shared" si="517"/>
        <v>0</v>
      </c>
      <c r="C2996" s="1">
        <f t="shared" si="518"/>
        <v>0</v>
      </c>
      <c r="D2996" s="1">
        <f t="shared" si="519"/>
        <v>0</v>
      </c>
      <c r="E2996" s="1">
        <f t="shared" si="520"/>
        <v>0</v>
      </c>
      <c r="F2996" s="1" t="str">
        <f t="shared" ca="1" si="521"/>
        <v/>
      </c>
      <c r="G2996" s="1">
        <f t="shared" ca="1" si="522"/>
        <v>0</v>
      </c>
      <c r="H2996" s="1">
        <f ca="1">IF(AND(G2995&gt;0,G2996&gt;G2995,NOT(ISERROR(MATCH(G2995,D:D,0)))),H2995+1,H2995)</f>
        <v>0</v>
      </c>
      <c r="I2996" s="1">
        <f t="shared" ca="1" si="523"/>
        <v>0</v>
      </c>
      <c r="J2996" s="7" t="str">
        <f t="shared" ca="1" si="524"/>
        <v/>
      </c>
      <c r="K2996" s="1" t="str">
        <f ca="1">IF(J2996="Linea_para_MAIL_creada_por_LuXML",IF(ISERROR(MATCH(INDIRECT(ADDRESS(ROW()-G2996,7)),D:D,0)),J2996,INDIRECT(ADDRESS(MATCH(INDIRECT(ADDRESS(ROW()-G2996,7)),D:D,0),1))),J2996)</f>
        <v/>
      </c>
      <c r="L2996" s="7">
        <f t="shared" ca="1" si="525"/>
        <v>0</v>
      </c>
      <c r="M2996" s="7" t="str">
        <f t="shared" ca="1" si="526"/>
        <v/>
      </c>
      <c r="N2996" s="7">
        <f t="shared" ca="1" si="527"/>
        <v>0</v>
      </c>
      <c r="O2996" s="9" t="str">
        <f ca="1">IF(N2996&gt;-1,INDIRECT(ADDRESS(ROW(),13)),IF(N2996&lt;N2995,CONCATENATE("&lt;page-count count=",CHAR(34),1+LARGE(N:N,1)-LARGE(N:N,2),CHAR(34),"/&gt;"),INDIRECT(ADDRESS(ROW()-1,13))))</f>
        <v/>
      </c>
      <c r="P2996" s="1">
        <f>IF(ROW()&lt;$S$4+2,IF('XML a procesar'!A2995="",P2995,IF(MID('XML a procesar'!A2995,1,1)="&lt;",P2995,P2995+1)),P2995)</f>
        <v>1</v>
      </c>
    </row>
    <row r="2997" spans="1:16" x14ac:dyDescent="0.25">
      <c r="A2997" s="1" t="str">
        <f>IF('XML a procesar'!A2996&gt;0,'XML a procesar'!A2996,"")</f>
        <v/>
      </c>
      <c r="B2997" s="7">
        <f t="shared" si="517"/>
        <v>0</v>
      </c>
      <c r="C2997" s="1">
        <f t="shared" si="518"/>
        <v>0</v>
      </c>
      <c r="D2997" s="1">
        <f t="shared" si="519"/>
        <v>0</v>
      </c>
      <c r="E2997" s="1">
        <f t="shared" si="520"/>
        <v>0</v>
      </c>
      <c r="F2997" s="1" t="str">
        <f t="shared" ca="1" si="521"/>
        <v/>
      </c>
      <c r="G2997" s="1">
        <f t="shared" ca="1" si="522"/>
        <v>0</v>
      </c>
      <c r="H2997" s="1">
        <f ca="1">IF(AND(G2996&gt;0,G2997&gt;G2996,NOT(ISERROR(MATCH(G2996,D:D,0)))),H2996+1,H2996)</f>
        <v>0</v>
      </c>
      <c r="I2997" s="1">
        <f t="shared" ca="1" si="523"/>
        <v>0</v>
      </c>
      <c r="J2997" s="7" t="str">
        <f t="shared" ca="1" si="524"/>
        <v/>
      </c>
      <c r="K2997" s="1" t="str">
        <f ca="1">IF(J2997="Linea_para_MAIL_creada_por_LuXML",IF(ISERROR(MATCH(INDIRECT(ADDRESS(ROW()-G2997,7)),D:D,0)),J2997,INDIRECT(ADDRESS(MATCH(INDIRECT(ADDRESS(ROW()-G2997,7)),D:D,0),1))),J2997)</f>
        <v/>
      </c>
      <c r="L2997" s="7">
        <f t="shared" ca="1" si="525"/>
        <v>0</v>
      </c>
      <c r="M2997" s="7" t="str">
        <f t="shared" ca="1" si="526"/>
        <v/>
      </c>
      <c r="N2997" s="7">
        <f t="shared" ca="1" si="527"/>
        <v>0</v>
      </c>
      <c r="O2997" s="9" t="str">
        <f ca="1">IF(N2997&gt;-1,INDIRECT(ADDRESS(ROW(),13)),IF(N2997&lt;N2996,CONCATENATE("&lt;page-count count=",CHAR(34),1+LARGE(N:N,1)-LARGE(N:N,2),CHAR(34),"/&gt;"),INDIRECT(ADDRESS(ROW()-1,13))))</f>
        <v/>
      </c>
      <c r="P2997" s="1">
        <f>IF(ROW()&lt;$S$4+2,IF('XML a procesar'!A2996="",P2996,IF(MID('XML a procesar'!A2996,1,1)="&lt;",P2996,P2996+1)),P2996)</f>
        <v>1</v>
      </c>
    </row>
    <row r="2998" spans="1:16" x14ac:dyDescent="0.25">
      <c r="A2998" s="1" t="str">
        <f>IF('XML a procesar'!A2997&gt;0,'XML a procesar'!A2997,"")</f>
        <v/>
      </c>
      <c r="B2998" s="7">
        <f t="shared" si="517"/>
        <v>0</v>
      </c>
      <c r="C2998" s="1">
        <f t="shared" si="518"/>
        <v>0</v>
      </c>
      <c r="D2998" s="1">
        <f t="shared" si="519"/>
        <v>0</v>
      </c>
      <c r="E2998" s="1">
        <f t="shared" si="520"/>
        <v>0</v>
      </c>
      <c r="F2998" s="1" t="str">
        <f t="shared" ca="1" si="521"/>
        <v/>
      </c>
      <c r="G2998" s="1">
        <f t="shared" ca="1" si="522"/>
        <v>0</v>
      </c>
      <c r="H2998" s="1">
        <f ca="1">IF(AND(G2997&gt;0,G2998&gt;G2997,NOT(ISERROR(MATCH(G2997,D:D,0)))),H2997+1,H2997)</f>
        <v>0</v>
      </c>
      <c r="I2998" s="1">
        <f t="shared" ca="1" si="523"/>
        <v>0</v>
      </c>
      <c r="J2998" s="7" t="str">
        <f t="shared" ca="1" si="524"/>
        <v/>
      </c>
      <c r="K2998" s="1" t="str">
        <f ca="1">IF(J2998="Linea_para_MAIL_creada_por_LuXML",IF(ISERROR(MATCH(INDIRECT(ADDRESS(ROW()-G2998,7)),D:D,0)),J2998,INDIRECT(ADDRESS(MATCH(INDIRECT(ADDRESS(ROW()-G2998,7)),D:D,0),1))),J2998)</f>
        <v/>
      </c>
      <c r="L2998" s="7">
        <f t="shared" ca="1" si="525"/>
        <v>0</v>
      </c>
      <c r="M2998" s="7" t="str">
        <f t="shared" ca="1" si="526"/>
        <v/>
      </c>
      <c r="N2998" s="7">
        <f t="shared" ca="1" si="527"/>
        <v>0</v>
      </c>
      <c r="O2998" s="9" t="str">
        <f ca="1">IF(N2998&gt;-1,INDIRECT(ADDRESS(ROW(),13)),IF(N2998&lt;N2997,CONCATENATE("&lt;page-count count=",CHAR(34),1+LARGE(N:N,1)-LARGE(N:N,2),CHAR(34),"/&gt;"),INDIRECT(ADDRESS(ROW()-1,13))))</f>
        <v/>
      </c>
      <c r="P2998" s="1">
        <f>IF(ROW()&lt;$S$4+2,IF('XML a procesar'!A2997="",P2997,IF(MID('XML a procesar'!A2997,1,1)="&lt;",P2997,P2997+1)),P2997)</f>
        <v>1</v>
      </c>
    </row>
    <row r="2999" spans="1:16" x14ac:dyDescent="0.25">
      <c r="A2999" s="1" t="str">
        <f>IF('XML a procesar'!A2998&gt;0,'XML a procesar'!A2998,"")</f>
        <v/>
      </c>
      <c r="B2999" s="7">
        <f t="shared" si="517"/>
        <v>0</v>
      </c>
      <c r="C2999" s="1">
        <f t="shared" si="518"/>
        <v>0</v>
      </c>
      <c r="D2999" s="1">
        <f t="shared" si="519"/>
        <v>0</v>
      </c>
      <c r="E2999" s="1">
        <f t="shared" si="520"/>
        <v>0</v>
      </c>
      <c r="F2999" s="1" t="str">
        <f t="shared" ca="1" si="521"/>
        <v/>
      </c>
      <c r="G2999" s="1">
        <f t="shared" ca="1" si="522"/>
        <v>0</v>
      </c>
      <c r="H2999" s="1">
        <f ca="1">IF(AND(G2998&gt;0,G2999&gt;G2998,NOT(ISERROR(MATCH(G2998,D:D,0)))),H2998+1,H2998)</f>
        <v>0</v>
      </c>
      <c r="I2999" s="1">
        <f t="shared" ca="1" si="523"/>
        <v>0</v>
      </c>
      <c r="J2999" s="7" t="str">
        <f t="shared" ca="1" si="524"/>
        <v/>
      </c>
      <c r="K2999" s="1" t="str">
        <f ca="1">IF(J2999="Linea_para_MAIL_creada_por_LuXML",IF(ISERROR(MATCH(INDIRECT(ADDRESS(ROW()-G2999,7)),D:D,0)),J2999,INDIRECT(ADDRESS(MATCH(INDIRECT(ADDRESS(ROW()-G2999,7)),D:D,0),1))),J2999)</f>
        <v/>
      </c>
      <c r="L2999" s="7">
        <f t="shared" ca="1" si="525"/>
        <v>0</v>
      </c>
      <c r="M2999" s="7" t="str">
        <f t="shared" ca="1" si="526"/>
        <v/>
      </c>
      <c r="N2999" s="7">
        <f t="shared" ca="1" si="527"/>
        <v>0</v>
      </c>
      <c r="O2999" s="9" t="str">
        <f ca="1">IF(N2999&gt;-1,INDIRECT(ADDRESS(ROW(),13)),IF(N2999&lt;N2998,CONCATENATE("&lt;page-count count=",CHAR(34),1+LARGE(N:N,1)-LARGE(N:N,2),CHAR(34),"/&gt;"),INDIRECT(ADDRESS(ROW()-1,13))))</f>
        <v/>
      </c>
      <c r="P2999" s="1">
        <f>IF(ROW()&lt;$S$4+2,IF('XML a procesar'!A2998="",P2998,IF(MID('XML a procesar'!A2998,1,1)="&lt;",P2998,P2998+1)),P2998)</f>
        <v>1</v>
      </c>
    </row>
    <row r="3000" spans="1:16" x14ac:dyDescent="0.25">
      <c r="A3000" s="1" t="str">
        <f>IF('XML a procesar'!A2999&gt;0,'XML a procesar'!A2999,"")</f>
        <v/>
      </c>
      <c r="B3000" s="7">
        <f t="shared" si="517"/>
        <v>0</v>
      </c>
      <c r="C3000" s="1">
        <f t="shared" si="518"/>
        <v>0</v>
      </c>
      <c r="D3000" s="1">
        <f t="shared" si="519"/>
        <v>0</v>
      </c>
      <c r="E3000" s="1">
        <f t="shared" si="520"/>
        <v>0</v>
      </c>
      <c r="F3000" s="1" t="str">
        <f t="shared" ca="1" si="521"/>
        <v/>
      </c>
      <c r="G3000" s="1">
        <f t="shared" ca="1" si="522"/>
        <v>0</v>
      </c>
      <c r="H3000" s="1">
        <f ca="1">IF(AND(G2999&gt;0,G3000&gt;G2999,NOT(ISERROR(MATCH(G2999,D:D,0)))),H2999+1,H2999)</f>
        <v>0</v>
      </c>
      <c r="I3000" s="1">
        <f t="shared" ca="1" si="523"/>
        <v>0</v>
      </c>
      <c r="J3000" s="7" t="str">
        <f t="shared" ca="1" si="524"/>
        <v/>
      </c>
      <c r="K3000" s="1" t="str">
        <f ca="1">IF(J3000="Linea_para_MAIL_creada_por_LuXML",IF(ISERROR(MATCH(INDIRECT(ADDRESS(ROW()-G3000,7)),D:D,0)),J3000,INDIRECT(ADDRESS(MATCH(INDIRECT(ADDRESS(ROW()-G3000,7)),D:D,0),1))),J3000)</f>
        <v/>
      </c>
      <c r="L3000" s="7">
        <f t="shared" ca="1" si="525"/>
        <v>0</v>
      </c>
      <c r="M3000" s="7" t="str">
        <f t="shared" ca="1" si="526"/>
        <v/>
      </c>
      <c r="N3000" s="7">
        <f t="shared" ca="1" si="527"/>
        <v>0</v>
      </c>
      <c r="O3000" s="9" t="str">
        <f ca="1">IF(N3000&gt;-1,INDIRECT(ADDRESS(ROW(),13)),IF(N3000&lt;N2999,CONCATENATE("&lt;page-count count=",CHAR(34),1+LARGE(N:N,1)-LARGE(N:N,2),CHAR(34),"/&gt;"),INDIRECT(ADDRESS(ROW()-1,13))))</f>
        <v/>
      </c>
      <c r="P3000" s="1">
        <f>IF(ROW()&lt;$S$4+2,IF('XML a procesar'!A2999="",P2999,IF(MID('XML a procesar'!A2999,1,1)="&lt;",P2999,P2999+1)),P2999)</f>
        <v>1</v>
      </c>
    </row>
    <row r="3001" spans="1:16" x14ac:dyDescent="0.25">
      <c r="A3001" s="1" t="str">
        <f>IF('XML a procesar'!A3000&gt;0,'XML a procesar'!A3000,"")</f>
        <v/>
      </c>
      <c r="B3001" s="7">
        <f t="shared" si="517"/>
        <v>0</v>
      </c>
      <c r="C3001" s="1">
        <f t="shared" si="518"/>
        <v>0</v>
      </c>
      <c r="D3001" s="1">
        <f t="shared" si="519"/>
        <v>0</v>
      </c>
      <c r="E3001" s="1">
        <f t="shared" si="520"/>
        <v>0</v>
      </c>
      <c r="F3001" s="1" t="str">
        <f t="shared" ca="1" si="521"/>
        <v/>
      </c>
      <c r="G3001" s="1">
        <f t="shared" ca="1" si="522"/>
        <v>0</v>
      </c>
      <c r="H3001" s="1">
        <f ca="1">IF(AND(G3000&gt;0,G3001&gt;G3000,NOT(ISERROR(MATCH(G3000,D:D,0)))),H3000+1,H3000)</f>
        <v>0</v>
      </c>
      <c r="I3001" s="1">
        <f t="shared" ca="1" si="523"/>
        <v>0</v>
      </c>
      <c r="J3001" s="7" t="str">
        <f t="shared" ca="1" si="524"/>
        <v/>
      </c>
      <c r="K3001" s="1" t="str">
        <f ca="1">IF(J3001="Linea_para_MAIL_creada_por_LuXML",IF(ISERROR(MATCH(INDIRECT(ADDRESS(ROW()-G3001,7)),D:D,0)),J3001,INDIRECT(ADDRESS(MATCH(INDIRECT(ADDRESS(ROW()-G3001,7)),D:D,0),1))),J3001)</f>
        <v/>
      </c>
      <c r="L3001" s="7">
        <f t="shared" ca="1" si="525"/>
        <v>0</v>
      </c>
      <c r="M3001" s="7" t="str">
        <f t="shared" ca="1" si="526"/>
        <v/>
      </c>
      <c r="N3001" s="7">
        <f t="shared" ca="1" si="527"/>
        <v>0</v>
      </c>
      <c r="O3001" s="9" t="str">
        <f ca="1">IF(N3001&gt;-1,INDIRECT(ADDRESS(ROW(),13)),IF(N3001&lt;N3000,CONCATENATE("&lt;page-count count=",CHAR(34),1+LARGE(N:N,1)-LARGE(N:N,2),CHAR(34),"/&gt;"),INDIRECT(ADDRESS(ROW()-1,13))))</f>
        <v/>
      </c>
      <c r="P3001" s="1">
        <f>IF(ROW()&lt;$S$4+2,IF('XML a procesar'!A3000="",P3000,IF(MID('XML a procesar'!A3000,1,1)="&lt;",P3000,P3000+1)),P3000)</f>
        <v>1</v>
      </c>
    </row>
    <row r="3002" spans="1:16" x14ac:dyDescent="0.25">
      <c r="A3002" s="1" t="str">
        <f>IF('XML a procesar'!A3001&gt;0,'XML a procesar'!A3001,"")</f>
        <v/>
      </c>
      <c r="B3002" s="7">
        <f t="shared" si="517"/>
        <v>0</v>
      </c>
      <c r="C3002" s="1">
        <f t="shared" si="518"/>
        <v>0</v>
      </c>
      <c r="D3002" s="1">
        <f t="shared" si="519"/>
        <v>0</v>
      </c>
      <c r="E3002" s="1">
        <f t="shared" si="520"/>
        <v>0</v>
      </c>
      <c r="F3002" s="1" t="str">
        <f t="shared" ca="1" si="521"/>
        <v/>
      </c>
      <c r="G3002" s="1">
        <f t="shared" ca="1" si="522"/>
        <v>0</v>
      </c>
      <c r="H3002" s="1">
        <f ca="1">IF(AND(G3001&gt;0,G3002&gt;G3001,NOT(ISERROR(MATCH(G3001,D:D,0)))),H3001+1,H3001)</f>
        <v>0</v>
      </c>
      <c r="I3002" s="1">
        <f t="shared" ca="1" si="523"/>
        <v>0</v>
      </c>
      <c r="J3002" s="7" t="str">
        <f t="shared" ca="1" si="524"/>
        <v/>
      </c>
      <c r="K3002" s="1" t="str">
        <f ca="1">IF(J3002="Linea_para_MAIL_creada_por_LuXML",IF(ISERROR(MATCH(INDIRECT(ADDRESS(ROW()-G3002,7)),D:D,0)),J3002,INDIRECT(ADDRESS(MATCH(INDIRECT(ADDRESS(ROW()-G3002,7)),D:D,0),1))),J3002)</f>
        <v/>
      </c>
      <c r="L3002" s="7">
        <f t="shared" ca="1" si="525"/>
        <v>0</v>
      </c>
      <c r="M3002" s="7" t="str">
        <f t="shared" ca="1" si="526"/>
        <v/>
      </c>
      <c r="N3002" s="7">
        <f t="shared" ca="1" si="527"/>
        <v>0</v>
      </c>
      <c r="O3002" s="9" t="str">
        <f ca="1">IF(N3002&gt;-1,INDIRECT(ADDRESS(ROW(),13)),IF(N3002&lt;N3001,CONCATENATE("&lt;page-count count=",CHAR(34),1+LARGE(N:N,1)-LARGE(N:N,2),CHAR(34),"/&gt;"),INDIRECT(ADDRESS(ROW()-1,13))))</f>
        <v/>
      </c>
      <c r="P3002" s="1">
        <f>IF(ROW()&lt;$S$4+2,IF('XML a procesar'!A3001="",P3001,IF(MID('XML a procesar'!A3001,1,1)="&lt;",P3001,P3001+1)),P3001)</f>
        <v>1</v>
      </c>
    </row>
    <row r="3003" spans="1:16" x14ac:dyDescent="0.25">
      <c r="A3003" s="1" t="str">
        <f>IF('XML a procesar'!A3002&gt;0,'XML a procesar'!A3002,"")</f>
        <v/>
      </c>
      <c r="B3003" s="7">
        <f t="shared" si="517"/>
        <v>0</v>
      </c>
      <c r="C3003" s="1">
        <f t="shared" si="518"/>
        <v>0</v>
      </c>
      <c r="D3003" s="1">
        <f t="shared" si="519"/>
        <v>0</v>
      </c>
      <c r="E3003" s="1">
        <f t="shared" si="520"/>
        <v>0</v>
      </c>
      <c r="F3003" s="1" t="str">
        <f t="shared" ca="1" si="521"/>
        <v/>
      </c>
      <c r="G3003" s="1">
        <f t="shared" ca="1" si="522"/>
        <v>0</v>
      </c>
      <c r="H3003" s="1">
        <f ca="1">IF(AND(G3002&gt;0,G3003&gt;G3002,NOT(ISERROR(MATCH(G3002,D:D,0)))),H3002+1,H3002)</f>
        <v>0</v>
      </c>
      <c r="I3003" s="1">
        <f t="shared" ca="1" si="523"/>
        <v>0</v>
      </c>
      <c r="J3003" s="7" t="str">
        <f t="shared" ca="1" si="524"/>
        <v/>
      </c>
      <c r="K3003" s="1" t="str">
        <f ca="1">IF(J3003="Linea_para_MAIL_creada_por_LuXML",IF(ISERROR(MATCH(INDIRECT(ADDRESS(ROW()-G3003,7)),D:D,0)),J3003,INDIRECT(ADDRESS(MATCH(INDIRECT(ADDRESS(ROW()-G3003,7)),D:D,0),1))),J3003)</f>
        <v/>
      </c>
      <c r="L3003" s="7">
        <f t="shared" ca="1" si="525"/>
        <v>0</v>
      </c>
      <c r="M3003" s="7" t="str">
        <f t="shared" ca="1" si="526"/>
        <v/>
      </c>
      <c r="N3003" s="7">
        <f t="shared" ca="1" si="527"/>
        <v>0</v>
      </c>
      <c r="O3003" s="9" t="str">
        <f ca="1">IF(N3003&gt;-1,INDIRECT(ADDRESS(ROW(),13)),IF(N3003&lt;N3002,CONCATENATE("&lt;page-count count=",CHAR(34),1+LARGE(N:N,1)-LARGE(N:N,2),CHAR(34),"/&gt;"),INDIRECT(ADDRESS(ROW()-1,13))))</f>
        <v/>
      </c>
      <c r="P3003" s="1">
        <f>IF(ROW()&lt;$S$4+2,IF('XML a procesar'!A3002="",P3002,IF(MID('XML a procesar'!A3002,1,1)="&lt;",P3002,P3002+1)),P3002)</f>
        <v>1</v>
      </c>
    </row>
    <row r="3004" spans="1:16" x14ac:dyDescent="0.25">
      <c r="A3004" s="1" t="str">
        <f>IF('XML a procesar'!A3003&gt;0,'XML a procesar'!A3003,"")</f>
        <v/>
      </c>
      <c r="B3004" s="7">
        <f t="shared" si="517"/>
        <v>0</v>
      </c>
      <c r="C3004" s="1">
        <f t="shared" si="518"/>
        <v>0</v>
      </c>
      <c r="D3004" s="1">
        <f t="shared" si="519"/>
        <v>0</v>
      </c>
      <c r="E3004" s="1">
        <f t="shared" si="520"/>
        <v>0</v>
      </c>
      <c r="F3004" s="1" t="str">
        <f t="shared" ca="1" si="521"/>
        <v/>
      </c>
      <c r="G3004" s="1">
        <f t="shared" ca="1" si="522"/>
        <v>0</v>
      </c>
      <c r="H3004" s="1">
        <f ca="1">IF(AND(G3003&gt;0,G3004&gt;G3003,NOT(ISERROR(MATCH(G3003,D:D,0)))),H3003+1,H3003)</f>
        <v>0</v>
      </c>
      <c r="I3004" s="1">
        <f t="shared" ca="1" si="523"/>
        <v>0</v>
      </c>
      <c r="J3004" s="7" t="str">
        <f t="shared" ca="1" si="524"/>
        <v/>
      </c>
      <c r="K3004" s="1" t="str">
        <f ca="1">IF(J3004="Linea_para_MAIL_creada_por_LuXML",IF(ISERROR(MATCH(INDIRECT(ADDRESS(ROW()-G3004,7)),D:D,0)),J3004,INDIRECT(ADDRESS(MATCH(INDIRECT(ADDRESS(ROW()-G3004,7)),D:D,0),1))),J3004)</f>
        <v/>
      </c>
      <c r="L3004" s="7">
        <f t="shared" ca="1" si="525"/>
        <v>0</v>
      </c>
      <c r="M3004" s="7" t="str">
        <f t="shared" ca="1" si="526"/>
        <v/>
      </c>
      <c r="N3004" s="7">
        <f t="shared" ca="1" si="527"/>
        <v>0</v>
      </c>
      <c r="O3004" s="9" t="str">
        <f ca="1">IF(N3004&gt;-1,INDIRECT(ADDRESS(ROW(),13)),IF(N3004&lt;N3003,CONCATENATE("&lt;page-count count=",CHAR(34),1+LARGE(N:N,1)-LARGE(N:N,2),CHAR(34),"/&gt;"),INDIRECT(ADDRESS(ROW()-1,13))))</f>
        <v/>
      </c>
      <c r="P3004" s="1">
        <f>IF(ROW()&lt;$S$4+2,IF('XML a procesar'!A3003="",P3003,IF(MID('XML a procesar'!A3003,1,1)="&lt;",P3003,P3003+1)),P3003)</f>
        <v>1</v>
      </c>
    </row>
    <row r="3005" spans="1:16" x14ac:dyDescent="0.25">
      <c r="A3005" s="1" t="str">
        <f>IF('XML a procesar'!A3004&gt;0,'XML a procesar'!A3004,"")</f>
        <v/>
      </c>
      <c r="B3005" s="7">
        <f t="shared" si="517"/>
        <v>0</v>
      </c>
      <c r="C3005" s="1">
        <f t="shared" si="518"/>
        <v>0</v>
      </c>
      <c r="D3005" s="1">
        <f t="shared" si="519"/>
        <v>0</v>
      </c>
      <c r="E3005" s="1">
        <f t="shared" si="520"/>
        <v>0</v>
      </c>
      <c r="F3005" s="1" t="str">
        <f t="shared" ca="1" si="521"/>
        <v/>
      </c>
      <c r="G3005" s="1">
        <f t="shared" ca="1" si="522"/>
        <v>0</v>
      </c>
      <c r="H3005" s="1">
        <f ca="1">IF(AND(G3004&gt;0,G3005&gt;G3004,NOT(ISERROR(MATCH(G3004,D:D,0)))),H3004+1,H3004)</f>
        <v>0</v>
      </c>
      <c r="I3005" s="1">
        <f t="shared" ca="1" si="523"/>
        <v>0</v>
      </c>
      <c r="J3005" s="7" t="str">
        <f t="shared" ca="1" si="524"/>
        <v/>
      </c>
      <c r="K3005" s="1" t="str">
        <f ca="1">IF(J3005="Linea_para_MAIL_creada_por_LuXML",IF(ISERROR(MATCH(INDIRECT(ADDRESS(ROW()-G3005,7)),D:D,0)),J3005,INDIRECT(ADDRESS(MATCH(INDIRECT(ADDRESS(ROW()-G3005,7)),D:D,0),1))),J3005)</f>
        <v/>
      </c>
      <c r="L3005" s="7">
        <f t="shared" ca="1" si="525"/>
        <v>0</v>
      </c>
      <c r="M3005" s="7" t="str">
        <f t="shared" ca="1" si="526"/>
        <v/>
      </c>
      <c r="N3005" s="7">
        <f t="shared" ca="1" si="527"/>
        <v>0</v>
      </c>
      <c r="O3005" s="9" t="str">
        <f ca="1">IF(N3005&gt;-1,INDIRECT(ADDRESS(ROW(),13)),IF(N3005&lt;N3004,CONCATENATE("&lt;page-count count=",CHAR(34),1+LARGE(N:N,1)-LARGE(N:N,2),CHAR(34),"/&gt;"),INDIRECT(ADDRESS(ROW()-1,13))))</f>
        <v/>
      </c>
      <c r="P3005" s="1">
        <f>IF(ROW()&lt;$S$4+2,IF('XML a procesar'!A3004="",P3004,IF(MID('XML a procesar'!A3004,1,1)="&lt;",P3004,P3004+1)),P3004)</f>
        <v>1</v>
      </c>
    </row>
    <row r="3006" spans="1:16" x14ac:dyDescent="0.25">
      <c r="A3006" s="1" t="str">
        <f>IF('XML a procesar'!A3005&gt;0,'XML a procesar'!A3005,"")</f>
        <v/>
      </c>
      <c r="B3006" s="7">
        <f t="shared" si="517"/>
        <v>0</v>
      </c>
      <c r="C3006" s="1">
        <f t="shared" si="518"/>
        <v>0</v>
      </c>
      <c r="D3006" s="1">
        <f t="shared" si="519"/>
        <v>0</v>
      </c>
      <c r="E3006" s="1">
        <f t="shared" si="520"/>
        <v>0</v>
      </c>
      <c r="F3006" s="1" t="str">
        <f t="shared" ca="1" si="521"/>
        <v/>
      </c>
      <c r="G3006" s="1">
        <f t="shared" ca="1" si="522"/>
        <v>0</v>
      </c>
      <c r="H3006" s="1">
        <f ca="1">IF(AND(G3005&gt;0,G3006&gt;G3005,NOT(ISERROR(MATCH(G3005,D:D,0)))),H3005+1,H3005)</f>
        <v>0</v>
      </c>
      <c r="I3006" s="1">
        <f t="shared" ca="1" si="523"/>
        <v>0</v>
      </c>
      <c r="J3006" s="7" t="str">
        <f t="shared" ca="1" si="524"/>
        <v/>
      </c>
      <c r="K3006" s="1" t="str">
        <f ca="1">IF(J3006="Linea_para_MAIL_creada_por_LuXML",IF(ISERROR(MATCH(INDIRECT(ADDRESS(ROW()-G3006,7)),D:D,0)),J3006,INDIRECT(ADDRESS(MATCH(INDIRECT(ADDRESS(ROW()-G3006,7)),D:D,0),1))),J3006)</f>
        <v/>
      </c>
      <c r="L3006" s="7">
        <f t="shared" ca="1" si="525"/>
        <v>0</v>
      </c>
      <c r="M3006" s="7" t="str">
        <f t="shared" ca="1" si="526"/>
        <v/>
      </c>
      <c r="N3006" s="7">
        <f t="shared" ca="1" si="527"/>
        <v>0</v>
      </c>
      <c r="O3006" s="9" t="str">
        <f ca="1">IF(N3006&gt;-1,INDIRECT(ADDRESS(ROW(),13)),IF(N3006&lt;N3005,CONCATENATE("&lt;page-count count=",CHAR(34),1+LARGE(N:N,1)-LARGE(N:N,2),CHAR(34),"/&gt;"),INDIRECT(ADDRESS(ROW()-1,13))))</f>
        <v/>
      </c>
      <c r="P3006" s="1">
        <f>IF(ROW()&lt;$S$4+2,IF('XML a procesar'!A3005="",P3005,IF(MID('XML a procesar'!A3005,1,1)="&lt;",P3005,P3005+1)),P3005)</f>
        <v>1</v>
      </c>
    </row>
    <row r="3007" spans="1:16" x14ac:dyDescent="0.25">
      <c r="A3007" s="1" t="str">
        <f>IF('XML a procesar'!A3006&gt;0,'XML a procesar'!A3006,"")</f>
        <v/>
      </c>
      <c r="B3007" s="7">
        <f t="shared" si="517"/>
        <v>0</v>
      </c>
      <c r="C3007" s="1">
        <f t="shared" si="518"/>
        <v>0</v>
      </c>
      <c r="D3007" s="1">
        <f t="shared" si="519"/>
        <v>0</v>
      </c>
      <c r="E3007" s="1">
        <f t="shared" si="520"/>
        <v>0</v>
      </c>
      <c r="F3007" s="1" t="str">
        <f t="shared" ca="1" si="521"/>
        <v/>
      </c>
      <c r="G3007" s="1">
        <f t="shared" ca="1" si="522"/>
        <v>0</v>
      </c>
      <c r="H3007" s="1">
        <f ca="1">IF(AND(G3006&gt;0,G3007&gt;G3006,NOT(ISERROR(MATCH(G3006,D:D,0)))),H3006+1,H3006)</f>
        <v>0</v>
      </c>
      <c r="I3007" s="1">
        <f t="shared" ca="1" si="523"/>
        <v>0</v>
      </c>
      <c r="J3007" s="7" t="str">
        <f t="shared" ca="1" si="524"/>
        <v/>
      </c>
      <c r="K3007" s="1" t="str">
        <f ca="1">IF(J3007="Linea_para_MAIL_creada_por_LuXML",IF(ISERROR(MATCH(INDIRECT(ADDRESS(ROW()-G3007,7)),D:D,0)),J3007,INDIRECT(ADDRESS(MATCH(INDIRECT(ADDRESS(ROW()-G3007,7)),D:D,0),1))),J3007)</f>
        <v/>
      </c>
      <c r="L3007" s="7">
        <f t="shared" ca="1" si="525"/>
        <v>0</v>
      </c>
      <c r="M3007" s="7" t="str">
        <f t="shared" ca="1" si="526"/>
        <v/>
      </c>
      <c r="N3007" s="7">
        <f t="shared" ca="1" si="527"/>
        <v>0</v>
      </c>
      <c r="O3007" s="9" t="str">
        <f ca="1">IF(N3007&gt;-1,INDIRECT(ADDRESS(ROW(),13)),IF(N3007&lt;N3006,CONCATENATE("&lt;page-count count=",CHAR(34),1+LARGE(N:N,1)-LARGE(N:N,2),CHAR(34),"/&gt;"),INDIRECT(ADDRESS(ROW()-1,13))))</f>
        <v/>
      </c>
      <c r="P3007" s="1">
        <f>IF(ROW()&lt;$S$4+2,IF('XML a procesar'!A3006="",P3006,IF(MID('XML a procesar'!A3006,1,1)="&lt;",P3006,P3006+1)),P3006)</f>
        <v>1</v>
      </c>
    </row>
    <row r="3008" spans="1:16" x14ac:dyDescent="0.25">
      <c r="A3008" s="1" t="str">
        <f>IF('XML a procesar'!A3007&gt;0,'XML a procesar'!A3007,"")</f>
        <v/>
      </c>
      <c r="B3008" s="7">
        <f t="shared" si="517"/>
        <v>0</v>
      </c>
      <c r="C3008" s="1">
        <f t="shared" si="518"/>
        <v>0</v>
      </c>
      <c r="D3008" s="1">
        <f t="shared" si="519"/>
        <v>0</v>
      </c>
      <c r="E3008" s="1">
        <f t="shared" si="520"/>
        <v>0</v>
      </c>
      <c r="F3008" s="1" t="str">
        <f t="shared" ca="1" si="521"/>
        <v/>
      </c>
      <c r="G3008" s="1">
        <f t="shared" ca="1" si="522"/>
        <v>0</v>
      </c>
      <c r="H3008" s="1">
        <f ca="1">IF(AND(G3007&gt;0,G3008&gt;G3007,NOT(ISERROR(MATCH(G3007,D:D,0)))),H3007+1,H3007)</f>
        <v>0</v>
      </c>
      <c r="I3008" s="1">
        <f t="shared" ca="1" si="523"/>
        <v>0</v>
      </c>
      <c r="J3008" s="7" t="str">
        <f t="shared" ca="1" si="524"/>
        <v/>
      </c>
      <c r="K3008" s="1" t="str">
        <f ca="1">IF(J3008="Linea_para_MAIL_creada_por_LuXML",IF(ISERROR(MATCH(INDIRECT(ADDRESS(ROW()-G3008,7)),D:D,0)),J3008,INDIRECT(ADDRESS(MATCH(INDIRECT(ADDRESS(ROW()-G3008,7)),D:D,0),1))),J3008)</f>
        <v/>
      </c>
      <c r="L3008" s="7">
        <f t="shared" ca="1" si="525"/>
        <v>0</v>
      </c>
      <c r="M3008" s="7" t="str">
        <f t="shared" ca="1" si="526"/>
        <v/>
      </c>
      <c r="N3008" s="7">
        <f t="shared" ca="1" si="527"/>
        <v>0</v>
      </c>
      <c r="O3008" s="9" t="str">
        <f ca="1">IF(N3008&gt;-1,INDIRECT(ADDRESS(ROW(),13)),IF(N3008&lt;N3007,CONCATENATE("&lt;page-count count=",CHAR(34),1+LARGE(N:N,1)-LARGE(N:N,2),CHAR(34),"/&gt;"),INDIRECT(ADDRESS(ROW()-1,13))))</f>
        <v/>
      </c>
      <c r="P3008" s="1">
        <f>IF(ROW()&lt;$S$4+2,IF('XML a procesar'!A3007="",P3007,IF(MID('XML a procesar'!A3007,1,1)="&lt;",P3007,P3007+1)),P3007)</f>
        <v>1</v>
      </c>
    </row>
    <row r="3009" spans="1:16" x14ac:dyDescent="0.25">
      <c r="A3009" s="1" t="str">
        <f>IF('XML a procesar'!A3008&gt;0,'XML a procesar'!A3008,"")</f>
        <v/>
      </c>
      <c r="B3009" s="7">
        <f t="shared" ref="B3009:B3072" si="528">IF(ISERROR(FIND("/doi.org/",A3009,1)),0,1)</f>
        <v>0</v>
      </c>
      <c r="C3009" s="1">
        <f t="shared" ref="C3009:C3072" si="529">IF(LEFT(A3008,16)="&lt;contrib contrib",C3008+1,IF(LEFT(A3008,16)="&lt;/contrib-group&gt;",0,IF(LEFT(A3008,10)="&lt;/contrib&gt;",C3008,C3008)))</f>
        <v>0</v>
      </c>
      <c r="D3009" s="1">
        <f t="shared" ref="D3009:D3072" si="530">IF(AND(C3009&gt;0,LEFT(A3009,7)="&lt;email&gt;",ISNUMBER(SEARCH("@",A3009,1))),C3009,IF(LEFT(A3009,10)="&lt;alt-text&gt;",-1,0))</f>
        <v>0</v>
      </c>
      <c r="E3009" s="1">
        <f t="shared" ref="E3009:E3072" si="531">IF(D3009=0,E3008,E3008+1)</f>
        <v>0</v>
      </c>
      <c r="F3009" s="1" t="str">
        <f t="shared" ref="F3009:F3072" ca="1" si="532">INDIRECT(ADDRESS(ROW()+INDIRECT(ADDRESS(ROW()+E3009,5)),1))</f>
        <v/>
      </c>
      <c r="G3009" s="1">
        <f t="shared" ref="G3009:G3072" ca="1" si="533">IF(LEFT(F3009,7)="&lt;aff id",_xlfn.NUMBERVALUE(MID(F3009,13,LEN(F3009)-14)),IF(F3009="&lt;/aff&gt;",G3008+1,G3008))</f>
        <v>0</v>
      </c>
      <c r="H3009" s="1">
        <f ca="1">IF(AND(G3008&gt;0,G3009&gt;G3008,NOT(ISERROR(MATCH(G3008,D:D,0)))),H3008+1,H3008)</f>
        <v>0</v>
      </c>
      <c r="I3009" s="1">
        <f t="shared" ref="I3009:I3072" ca="1" si="534">INDIRECT(ADDRESS(ROW()-INDIRECT(ADDRESS(ROW()-H3009,8)),8))</f>
        <v>0</v>
      </c>
      <c r="J3009" s="7" t="str">
        <f t="shared" ref="J3009:J3072" ca="1" si="535">IF(J3008="Linea_para_MAIL_creada_por_LuXML","&lt;/aff&gt;",IF(I3009&gt;INDIRECT(ADDRESS(ROW()-I3009-1,8)),"Linea_para_MAIL_creada_por_LuXML",INDIRECT(ADDRESS(ROW()-I3009,6))))</f>
        <v/>
      </c>
      <c r="K3009" s="1" t="str">
        <f ca="1">IF(J3009="Linea_para_MAIL_creada_por_LuXML",IF(ISERROR(MATCH(INDIRECT(ADDRESS(ROW()-G3009,7)),D:D,0)),J3009,INDIRECT(ADDRESS(MATCH(INDIRECT(ADDRESS(ROW()-G3009,7)),D:D,0),1))),J3009)</f>
        <v/>
      </c>
      <c r="L3009" s="7">
        <f t="shared" ref="L3009:L3072" ca="1" si="536">IF(OR(MID(K3007,3,5)="page&gt;",MID(K3008,3,5)="page&gt;"),L3008,IF(OR(K3008="&lt;history&gt;",K3009="&lt;history&gt;"),L3008+1,L3008))</f>
        <v>0</v>
      </c>
      <c r="M3009" s="7" t="str">
        <f t="shared" ref="M3009:M3072" ca="1" si="537">IF(L3009&gt;L3008,IF(L3009=1,CONCATENATE("&lt;fpage&gt;",$S$10,"&lt;/fpage&gt;"),CONCATENATE("&lt;lpage&gt;",$S$10+1,"&lt;/lpage&gt;")),IF(ISERROR(INDIRECT(ADDRESS(ROW()-L3009,11),1)),"",INDIRECT(ADDRESS(ROW()-L3009,11),1)))</f>
        <v/>
      </c>
      <c r="N3009" s="7">
        <f t="shared" ref="N3009:N3072" ca="1" si="538">IF(N3008=-1,-1,IF(M3009="&lt;/counts&gt;",-1,IF(OR(LEFT(M3009,7)="&lt;fpage&gt;",LEFT(M3009,7)="&lt;lpage&gt;"),VALUE(MID(M3009,8,LEN(M3009)-15)),0)))</f>
        <v>0</v>
      </c>
      <c r="O3009" s="9" t="str">
        <f ca="1">IF(N3009&gt;-1,INDIRECT(ADDRESS(ROW(),13)),IF(N3009&lt;N3008,CONCATENATE("&lt;page-count count=",CHAR(34),1+LARGE(N:N,1)-LARGE(N:N,2),CHAR(34),"/&gt;"),INDIRECT(ADDRESS(ROW()-1,13))))</f>
        <v/>
      </c>
      <c r="P3009" s="1">
        <f>IF(ROW()&lt;$S$4+2,IF('XML a procesar'!A3008="",P3008,IF(MID('XML a procesar'!A3008,1,1)="&lt;",P3008,P3008+1)),P3008)</f>
        <v>1</v>
      </c>
    </row>
    <row r="3010" spans="1:16" x14ac:dyDescent="0.25">
      <c r="A3010" s="1" t="str">
        <f>IF('XML a procesar'!A3009&gt;0,'XML a procesar'!A3009,"")</f>
        <v/>
      </c>
      <c r="B3010" s="7">
        <f t="shared" si="528"/>
        <v>0</v>
      </c>
      <c r="C3010" s="1">
        <f t="shared" si="529"/>
        <v>0</v>
      </c>
      <c r="D3010" s="1">
        <f t="shared" si="530"/>
        <v>0</v>
      </c>
      <c r="E3010" s="1">
        <f t="shared" si="531"/>
        <v>0</v>
      </c>
      <c r="F3010" s="1" t="str">
        <f t="shared" ca="1" si="532"/>
        <v/>
      </c>
      <c r="G3010" s="1">
        <f t="shared" ca="1" si="533"/>
        <v>0</v>
      </c>
      <c r="H3010" s="1">
        <f ca="1">IF(AND(G3009&gt;0,G3010&gt;G3009,NOT(ISERROR(MATCH(G3009,D:D,0)))),H3009+1,H3009)</f>
        <v>0</v>
      </c>
      <c r="I3010" s="1">
        <f t="shared" ca="1" si="534"/>
        <v>0</v>
      </c>
      <c r="J3010" s="7" t="str">
        <f t="shared" ca="1" si="535"/>
        <v/>
      </c>
      <c r="K3010" s="1" t="str">
        <f ca="1">IF(J3010="Linea_para_MAIL_creada_por_LuXML",IF(ISERROR(MATCH(INDIRECT(ADDRESS(ROW()-G3010,7)),D:D,0)),J3010,INDIRECT(ADDRESS(MATCH(INDIRECT(ADDRESS(ROW()-G3010,7)),D:D,0),1))),J3010)</f>
        <v/>
      </c>
      <c r="L3010" s="7">
        <f t="shared" ca="1" si="536"/>
        <v>0</v>
      </c>
      <c r="M3010" s="7" t="str">
        <f t="shared" ca="1" si="537"/>
        <v/>
      </c>
      <c r="N3010" s="7">
        <f t="shared" ca="1" si="538"/>
        <v>0</v>
      </c>
      <c r="O3010" s="9" t="str">
        <f ca="1">IF(N3010&gt;-1,INDIRECT(ADDRESS(ROW(),13)),IF(N3010&lt;N3009,CONCATENATE("&lt;page-count count=",CHAR(34),1+LARGE(N:N,1)-LARGE(N:N,2),CHAR(34),"/&gt;"),INDIRECT(ADDRESS(ROW()-1,13))))</f>
        <v/>
      </c>
      <c r="P3010" s="1">
        <f>IF(ROW()&lt;$S$4+2,IF('XML a procesar'!A3009="",P3009,IF(MID('XML a procesar'!A3009,1,1)="&lt;",P3009,P3009+1)),P3009)</f>
        <v>1</v>
      </c>
    </row>
    <row r="3011" spans="1:16" x14ac:dyDescent="0.25">
      <c r="A3011" s="1" t="str">
        <f>IF('XML a procesar'!A3010&gt;0,'XML a procesar'!A3010,"")</f>
        <v/>
      </c>
      <c r="B3011" s="7">
        <f t="shared" si="528"/>
        <v>0</v>
      </c>
      <c r="C3011" s="1">
        <f t="shared" si="529"/>
        <v>0</v>
      </c>
      <c r="D3011" s="1">
        <f t="shared" si="530"/>
        <v>0</v>
      </c>
      <c r="E3011" s="1">
        <f t="shared" si="531"/>
        <v>0</v>
      </c>
      <c r="F3011" s="1" t="str">
        <f t="shared" ca="1" si="532"/>
        <v/>
      </c>
      <c r="G3011" s="1">
        <f t="shared" ca="1" si="533"/>
        <v>0</v>
      </c>
      <c r="H3011" s="1">
        <f ca="1">IF(AND(G3010&gt;0,G3011&gt;G3010,NOT(ISERROR(MATCH(G3010,D:D,0)))),H3010+1,H3010)</f>
        <v>0</v>
      </c>
      <c r="I3011" s="1">
        <f t="shared" ca="1" si="534"/>
        <v>0</v>
      </c>
      <c r="J3011" s="7" t="str">
        <f t="shared" ca="1" si="535"/>
        <v/>
      </c>
      <c r="K3011" s="1" t="str">
        <f ca="1">IF(J3011="Linea_para_MAIL_creada_por_LuXML",IF(ISERROR(MATCH(INDIRECT(ADDRESS(ROW()-G3011,7)),D:D,0)),J3011,INDIRECT(ADDRESS(MATCH(INDIRECT(ADDRESS(ROW()-G3011,7)),D:D,0),1))),J3011)</f>
        <v/>
      </c>
      <c r="L3011" s="7">
        <f t="shared" ca="1" si="536"/>
        <v>0</v>
      </c>
      <c r="M3011" s="7" t="str">
        <f t="shared" ca="1" si="537"/>
        <v/>
      </c>
      <c r="N3011" s="7">
        <f t="shared" ca="1" si="538"/>
        <v>0</v>
      </c>
      <c r="O3011" s="9" t="str">
        <f ca="1">IF(N3011&gt;-1,INDIRECT(ADDRESS(ROW(),13)),IF(N3011&lt;N3010,CONCATENATE("&lt;page-count count=",CHAR(34),1+LARGE(N:N,1)-LARGE(N:N,2),CHAR(34),"/&gt;"),INDIRECT(ADDRESS(ROW()-1,13))))</f>
        <v/>
      </c>
      <c r="P3011" s="1">
        <f>IF(ROW()&lt;$S$4+2,IF('XML a procesar'!A3010="",P3010,IF(MID('XML a procesar'!A3010,1,1)="&lt;",P3010,P3010+1)),P3010)</f>
        <v>1</v>
      </c>
    </row>
    <row r="3012" spans="1:16" x14ac:dyDescent="0.25">
      <c r="A3012" s="1" t="str">
        <f>IF('XML a procesar'!A3011&gt;0,'XML a procesar'!A3011,"")</f>
        <v/>
      </c>
      <c r="B3012" s="7">
        <f t="shared" si="528"/>
        <v>0</v>
      </c>
      <c r="C3012" s="1">
        <f t="shared" si="529"/>
        <v>0</v>
      </c>
      <c r="D3012" s="1">
        <f t="shared" si="530"/>
        <v>0</v>
      </c>
      <c r="E3012" s="1">
        <f t="shared" si="531"/>
        <v>0</v>
      </c>
      <c r="F3012" s="1" t="str">
        <f t="shared" ca="1" si="532"/>
        <v/>
      </c>
      <c r="G3012" s="1">
        <f t="shared" ca="1" si="533"/>
        <v>0</v>
      </c>
      <c r="H3012" s="1">
        <f ca="1">IF(AND(G3011&gt;0,G3012&gt;G3011,NOT(ISERROR(MATCH(G3011,D:D,0)))),H3011+1,H3011)</f>
        <v>0</v>
      </c>
      <c r="I3012" s="1">
        <f t="shared" ca="1" si="534"/>
        <v>0</v>
      </c>
      <c r="J3012" s="7" t="str">
        <f t="shared" ca="1" si="535"/>
        <v/>
      </c>
      <c r="K3012" s="1" t="str">
        <f ca="1">IF(J3012="Linea_para_MAIL_creada_por_LuXML",IF(ISERROR(MATCH(INDIRECT(ADDRESS(ROW()-G3012,7)),D:D,0)),J3012,INDIRECT(ADDRESS(MATCH(INDIRECT(ADDRESS(ROW()-G3012,7)),D:D,0),1))),J3012)</f>
        <v/>
      </c>
      <c r="L3012" s="7">
        <f t="shared" ca="1" si="536"/>
        <v>0</v>
      </c>
      <c r="M3012" s="7" t="str">
        <f t="shared" ca="1" si="537"/>
        <v/>
      </c>
      <c r="N3012" s="7">
        <f t="shared" ca="1" si="538"/>
        <v>0</v>
      </c>
      <c r="O3012" s="9" t="str">
        <f ca="1">IF(N3012&gt;-1,INDIRECT(ADDRESS(ROW(),13)),IF(N3012&lt;N3011,CONCATENATE("&lt;page-count count=",CHAR(34),1+LARGE(N:N,1)-LARGE(N:N,2),CHAR(34),"/&gt;"),INDIRECT(ADDRESS(ROW()-1,13))))</f>
        <v/>
      </c>
      <c r="P3012" s="1">
        <f>IF(ROW()&lt;$S$4+2,IF('XML a procesar'!A3011="",P3011,IF(MID('XML a procesar'!A3011,1,1)="&lt;",P3011,P3011+1)),P3011)</f>
        <v>1</v>
      </c>
    </row>
    <row r="3013" spans="1:16" x14ac:dyDescent="0.25">
      <c r="A3013" s="1" t="str">
        <f>IF('XML a procesar'!A3012&gt;0,'XML a procesar'!A3012,"")</f>
        <v/>
      </c>
      <c r="B3013" s="7">
        <f t="shared" si="528"/>
        <v>0</v>
      </c>
      <c r="C3013" s="1">
        <f t="shared" si="529"/>
        <v>0</v>
      </c>
      <c r="D3013" s="1">
        <f t="shared" si="530"/>
        <v>0</v>
      </c>
      <c r="E3013" s="1">
        <f t="shared" si="531"/>
        <v>0</v>
      </c>
      <c r="F3013" s="1" t="str">
        <f t="shared" ca="1" si="532"/>
        <v/>
      </c>
      <c r="G3013" s="1">
        <f t="shared" ca="1" si="533"/>
        <v>0</v>
      </c>
      <c r="H3013" s="1">
        <f ca="1">IF(AND(G3012&gt;0,G3013&gt;G3012,NOT(ISERROR(MATCH(G3012,D:D,0)))),H3012+1,H3012)</f>
        <v>0</v>
      </c>
      <c r="I3013" s="1">
        <f t="shared" ca="1" si="534"/>
        <v>0</v>
      </c>
      <c r="J3013" s="7" t="str">
        <f t="shared" ca="1" si="535"/>
        <v/>
      </c>
      <c r="K3013" s="1" t="str">
        <f ca="1">IF(J3013="Linea_para_MAIL_creada_por_LuXML",IF(ISERROR(MATCH(INDIRECT(ADDRESS(ROW()-G3013,7)),D:D,0)),J3013,INDIRECT(ADDRESS(MATCH(INDIRECT(ADDRESS(ROW()-G3013,7)),D:D,0),1))),J3013)</f>
        <v/>
      </c>
      <c r="L3013" s="7">
        <f t="shared" ca="1" si="536"/>
        <v>0</v>
      </c>
      <c r="M3013" s="7" t="str">
        <f t="shared" ca="1" si="537"/>
        <v/>
      </c>
      <c r="N3013" s="7">
        <f t="shared" ca="1" si="538"/>
        <v>0</v>
      </c>
      <c r="O3013" s="9" t="str">
        <f ca="1">IF(N3013&gt;-1,INDIRECT(ADDRESS(ROW(),13)),IF(N3013&lt;N3012,CONCATENATE("&lt;page-count count=",CHAR(34),1+LARGE(N:N,1)-LARGE(N:N,2),CHAR(34),"/&gt;"),INDIRECT(ADDRESS(ROW()-1,13))))</f>
        <v/>
      </c>
      <c r="P3013" s="1">
        <f>IF(ROW()&lt;$S$4+2,IF('XML a procesar'!A3012="",P3012,IF(MID('XML a procesar'!A3012,1,1)="&lt;",P3012,P3012+1)),P3012)</f>
        <v>1</v>
      </c>
    </row>
    <row r="3014" spans="1:16" x14ac:dyDescent="0.25">
      <c r="A3014" s="1" t="str">
        <f>IF('XML a procesar'!A3013&gt;0,'XML a procesar'!A3013,"")</f>
        <v/>
      </c>
      <c r="B3014" s="7">
        <f t="shared" si="528"/>
        <v>0</v>
      </c>
      <c r="C3014" s="1">
        <f t="shared" si="529"/>
        <v>0</v>
      </c>
      <c r="D3014" s="1">
        <f t="shared" si="530"/>
        <v>0</v>
      </c>
      <c r="E3014" s="1">
        <f t="shared" si="531"/>
        <v>0</v>
      </c>
      <c r="F3014" s="1" t="str">
        <f t="shared" ca="1" si="532"/>
        <v/>
      </c>
      <c r="G3014" s="1">
        <f t="shared" ca="1" si="533"/>
        <v>0</v>
      </c>
      <c r="H3014" s="1">
        <f ca="1">IF(AND(G3013&gt;0,G3014&gt;G3013,NOT(ISERROR(MATCH(G3013,D:D,0)))),H3013+1,H3013)</f>
        <v>0</v>
      </c>
      <c r="I3014" s="1">
        <f t="shared" ca="1" si="534"/>
        <v>0</v>
      </c>
      <c r="J3014" s="7" t="str">
        <f t="shared" ca="1" si="535"/>
        <v/>
      </c>
      <c r="K3014" s="1" t="str">
        <f ca="1">IF(J3014="Linea_para_MAIL_creada_por_LuXML",IF(ISERROR(MATCH(INDIRECT(ADDRESS(ROW()-G3014,7)),D:D,0)),J3014,INDIRECT(ADDRESS(MATCH(INDIRECT(ADDRESS(ROW()-G3014,7)),D:D,0),1))),J3014)</f>
        <v/>
      </c>
      <c r="L3014" s="7">
        <f t="shared" ca="1" si="536"/>
        <v>0</v>
      </c>
      <c r="M3014" s="7" t="str">
        <f t="shared" ca="1" si="537"/>
        <v/>
      </c>
      <c r="N3014" s="7">
        <f t="shared" ca="1" si="538"/>
        <v>0</v>
      </c>
      <c r="O3014" s="9" t="str">
        <f ca="1">IF(N3014&gt;-1,INDIRECT(ADDRESS(ROW(),13)),IF(N3014&lt;N3013,CONCATENATE("&lt;page-count count=",CHAR(34),1+LARGE(N:N,1)-LARGE(N:N,2),CHAR(34),"/&gt;"),INDIRECT(ADDRESS(ROW()-1,13))))</f>
        <v/>
      </c>
      <c r="P3014" s="1">
        <f>IF(ROW()&lt;$S$4+2,IF('XML a procesar'!A3013="",P3013,IF(MID('XML a procesar'!A3013,1,1)="&lt;",P3013,P3013+1)),P3013)</f>
        <v>1</v>
      </c>
    </row>
    <row r="3015" spans="1:16" x14ac:dyDescent="0.25">
      <c r="A3015" s="1" t="str">
        <f>IF('XML a procesar'!A3014&gt;0,'XML a procesar'!A3014,"")</f>
        <v/>
      </c>
      <c r="B3015" s="7">
        <f t="shared" si="528"/>
        <v>0</v>
      </c>
      <c r="C3015" s="1">
        <f t="shared" si="529"/>
        <v>0</v>
      </c>
      <c r="D3015" s="1">
        <f t="shared" si="530"/>
        <v>0</v>
      </c>
      <c r="E3015" s="1">
        <f t="shared" si="531"/>
        <v>0</v>
      </c>
      <c r="F3015" s="1" t="str">
        <f t="shared" ca="1" si="532"/>
        <v/>
      </c>
      <c r="G3015" s="1">
        <f t="shared" ca="1" si="533"/>
        <v>0</v>
      </c>
      <c r="H3015" s="1">
        <f ca="1">IF(AND(G3014&gt;0,G3015&gt;G3014,NOT(ISERROR(MATCH(G3014,D:D,0)))),H3014+1,H3014)</f>
        <v>0</v>
      </c>
      <c r="I3015" s="1">
        <f t="shared" ca="1" si="534"/>
        <v>0</v>
      </c>
      <c r="J3015" s="7" t="str">
        <f t="shared" ca="1" si="535"/>
        <v/>
      </c>
      <c r="K3015" s="1" t="str">
        <f ca="1">IF(J3015="Linea_para_MAIL_creada_por_LuXML",IF(ISERROR(MATCH(INDIRECT(ADDRESS(ROW()-G3015,7)),D:D,0)),J3015,INDIRECT(ADDRESS(MATCH(INDIRECT(ADDRESS(ROW()-G3015,7)),D:D,0),1))),J3015)</f>
        <v/>
      </c>
      <c r="L3015" s="7">
        <f t="shared" ca="1" si="536"/>
        <v>0</v>
      </c>
      <c r="M3015" s="7" t="str">
        <f t="shared" ca="1" si="537"/>
        <v/>
      </c>
      <c r="N3015" s="7">
        <f t="shared" ca="1" si="538"/>
        <v>0</v>
      </c>
      <c r="O3015" s="9" t="str">
        <f ca="1">IF(N3015&gt;-1,INDIRECT(ADDRESS(ROW(),13)),IF(N3015&lt;N3014,CONCATENATE("&lt;page-count count=",CHAR(34),1+LARGE(N:N,1)-LARGE(N:N,2),CHAR(34),"/&gt;"),INDIRECT(ADDRESS(ROW()-1,13))))</f>
        <v/>
      </c>
      <c r="P3015" s="1">
        <f>IF(ROW()&lt;$S$4+2,IF('XML a procesar'!A3014="",P3014,IF(MID('XML a procesar'!A3014,1,1)="&lt;",P3014,P3014+1)),P3014)</f>
        <v>1</v>
      </c>
    </row>
    <row r="3016" spans="1:16" x14ac:dyDescent="0.25">
      <c r="A3016" s="1" t="str">
        <f>IF('XML a procesar'!A3015&gt;0,'XML a procesar'!A3015,"")</f>
        <v/>
      </c>
      <c r="B3016" s="7">
        <f t="shared" si="528"/>
        <v>0</v>
      </c>
      <c r="C3016" s="1">
        <f t="shared" si="529"/>
        <v>0</v>
      </c>
      <c r="D3016" s="1">
        <f t="shared" si="530"/>
        <v>0</v>
      </c>
      <c r="E3016" s="1">
        <f t="shared" si="531"/>
        <v>0</v>
      </c>
      <c r="F3016" s="1" t="str">
        <f t="shared" ca="1" si="532"/>
        <v/>
      </c>
      <c r="G3016" s="1">
        <f t="shared" ca="1" si="533"/>
        <v>0</v>
      </c>
      <c r="H3016" s="1">
        <f ca="1">IF(AND(G3015&gt;0,G3016&gt;G3015,NOT(ISERROR(MATCH(G3015,D:D,0)))),H3015+1,H3015)</f>
        <v>0</v>
      </c>
      <c r="I3016" s="1">
        <f t="shared" ca="1" si="534"/>
        <v>0</v>
      </c>
      <c r="J3016" s="7" t="str">
        <f t="shared" ca="1" si="535"/>
        <v/>
      </c>
      <c r="K3016" s="1" t="str">
        <f ca="1">IF(J3016="Linea_para_MAIL_creada_por_LuXML",IF(ISERROR(MATCH(INDIRECT(ADDRESS(ROW()-G3016,7)),D:D,0)),J3016,INDIRECT(ADDRESS(MATCH(INDIRECT(ADDRESS(ROW()-G3016,7)),D:D,0),1))),J3016)</f>
        <v/>
      </c>
      <c r="L3016" s="7">
        <f t="shared" ca="1" si="536"/>
        <v>0</v>
      </c>
      <c r="M3016" s="7" t="str">
        <f t="shared" ca="1" si="537"/>
        <v/>
      </c>
      <c r="N3016" s="7">
        <f t="shared" ca="1" si="538"/>
        <v>0</v>
      </c>
      <c r="O3016" s="9" t="str">
        <f ca="1">IF(N3016&gt;-1,INDIRECT(ADDRESS(ROW(),13)),IF(N3016&lt;N3015,CONCATENATE("&lt;page-count count=",CHAR(34),1+LARGE(N:N,1)-LARGE(N:N,2),CHAR(34),"/&gt;"),INDIRECT(ADDRESS(ROW()-1,13))))</f>
        <v/>
      </c>
      <c r="P3016" s="1">
        <f>IF(ROW()&lt;$S$4+2,IF('XML a procesar'!A3015="",P3015,IF(MID('XML a procesar'!A3015,1,1)="&lt;",P3015,P3015+1)),P3015)</f>
        <v>1</v>
      </c>
    </row>
    <row r="3017" spans="1:16" x14ac:dyDescent="0.25">
      <c r="A3017" s="1" t="str">
        <f>IF('XML a procesar'!A3016&gt;0,'XML a procesar'!A3016,"")</f>
        <v/>
      </c>
      <c r="B3017" s="7">
        <f t="shared" si="528"/>
        <v>0</v>
      </c>
      <c r="C3017" s="1">
        <f t="shared" si="529"/>
        <v>0</v>
      </c>
      <c r="D3017" s="1">
        <f t="shared" si="530"/>
        <v>0</v>
      </c>
      <c r="E3017" s="1">
        <f t="shared" si="531"/>
        <v>0</v>
      </c>
      <c r="F3017" s="1" t="str">
        <f t="shared" ca="1" si="532"/>
        <v/>
      </c>
      <c r="G3017" s="1">
        <f t="shared" ca="1" si="533"/>
        <v>0</v>
      </c>
      <c r="H3017" s="1">
        <f ca="1">IF(AND(G3016&gt;0,G3017&gt;G3016,NOT(ISERROR(MATCH(G3016,D:D,0)))),H3016+1,H3016)</f>
        <v>0</v>
      </c>
      <c r="I3017" s="1">
        <f t="shared" ca="1" si="534"/>
        <v>0</v>
      </c>
      <c r="J3017" s="7" t="str">
        <f t="shared" ca="1" si="535"/>
        <v/>
      </c>
      <c r="K3017" s="1" t="str">
        <f ca="1">IF(J3017="Linea_para_MAIL_creada_por_LuXML",IF(ISERROR(MATCH(INDIRECT(ADDRESS(ROW()-G3017,7)),D:D,0)),J3017,INDIRECT(ADDRESS(MATCH(INDIRECT(ADDRESS(ROW()-G3017,7)),D:D,0),1))),J3017)</f>
        <v/>
      </c>
      <c r="L3017" s="7">
        <f t="shared" ca="1" si="536"/>
        <v>0</v>
      </c>
      <c r="M3017" s="7" t="str">
        <f t="shared" ca="1" si="537"/>
        <v/>
      </c>
      <c r="N3017" s="7">
        <f t="shared" ca="1" si="538"/>
        <v>0</v>
      </c>
      <c r="O3017" s="9" t="str">
        <f ca="1">IF(N3017&gt;-1,INDIRECT(ADDRESS(ROW(),13)),IF(N3017&lt;N3016,CONCATENATE("&lt;page-count count=",CHAR(34),1+LARGE(N:N,1)-LARGE(N:N,2),CHAR(34),"/&gt;"),INDIRECT(ADDRESS(ROW()-1,13))))</f>
        <v/>
      </c>
      <c r="P3017" s="1">
        <f>IF(ROW()&lt;$S$4+2,IF('XML a procesar'!A3016="",P3016,IF(MID('XML a procesar'!A3016,1,1)="&lt;",P3016,P3016+1)),P3016)</f>
        <v>1</v>
      </c>
    </row>
    <row r="3018" spans="1:16" x14ac:dyDescent="0.25">
      <c r="A3018" s="1" t="str">
        <f>IF('XML a procesar'!A3017&gt;0,'XML a procesar'!A3017,"")</f>
        <v/>
      </c>
      <c r="B3018" s="7">
        <f t="shared" si="528"/>
        <v>0</v>
      </c>
      <c r="C3018" s="1">
        <f t="shared" si="529"/>
        <v>0</v>
      </c>
      <c r="D3018" s="1">
        <f t="shared" si="530"/>
        <v>0</v>
      </c>
      <c r="E3018" s="1">
        <f t="shared" si="531"/>
        <v>0</v>
      </c>
      <c r="F3018" s="1" t="str">
        <f t="shared" ca="1" si="532"/>
        <v/>
      </c>
      <c r="G3018" s="1">
        <f t="shared" ca="1" si="533"/>
        <v>0</v>
      </c>
      <c r="H3018" s="1">
        <f ca="1">IF(AND(G3017&gt;0,G3018&gt;G3017,NOT(ISERROR(MATCH(G3017,D:D,0)))),H3017+1,H3017)</f>
        <v>0</v>
      </c>
      <c r="I3018" s="1">
        <f t="shared" ca="1" si="534"/>
        <v>0</v>
      </c>
      <c r="J3018" s="7" t="str">
        <f t="shared" ca="1" si="535"/>
        <v/>
      </c>
      <c r="K3018" s="1" t="str">
        <f ca="1">IF(J3018="Linea_para_MAIL_creada_por_LuXML",IF(ISERROR(MATCH(INDIRECT(ADDRESS(ROW()-G3018,7)),D:D,0)),J3018,INDIRECT(ADDRESS(MATCH(INDIRECT(ADDRESS(ROW()-G3018,7)),D:D,0),1))),J3018)</f>
        <v/>
      </c>
      <c r="L3018" s="7">
        <f t="shared" ca="1" si="536"/>
        <v>0</v>
      </c>
      <c r="M3018" s="7" t="str">
        <f t="shared" ca="1" si="537"/>
        <v/>
      </c>
      <c r="N3018" s="7">
        <f t="shared" ca="1" si="538"/>
        <v>0</v>
      </c>
      <c r="O3018" s="9" t="str">
        <f ca="1">IF(N3018&gt;-1,INDIRECT(ADDRESS(ROW(),13)),IF(N3018&lt;N3017,CONCATENATE("&lt;page-count count=",CHAR(34),1+LARGE(N:N,1)-LARGE(N:N,2),CHAR(34),"/&gt;"),INDIRECT(ADDRESS(ROW()-1,13))))</f>
        <v/>
      </c>
      <c r="P3018" s="1">
        <f>IF(ROW()&lt;$S$4+2,IF('XML a procesar'!A3017="",P3017,IF(MID('XML a procesar'!A3017,1,1)="&lt;",P3017,P3017+1)),P3017)</f>
        <v>1</v>
      </c>
    </row>
    <row r="3019" spans="1:16" x14ac:dyDescent="0.25">
      <c r="A3019" s="1" t="str">
        <f>IF('XML a procesar'!A3018&gt;0,'XML a procesar'!A3018,"")</f>
        <v/>
      </c>
      <c r="B3019" s="7">
        <f t="shared" si="528"/>
        <v>0</v>
      </c>
      <c r="C3019" s="1">
        <f t="shared" si="529"/>
        <v>0</v>
      </c>
      <c r="D3019" s="1">
        <f t="shared" si="530"/>
        <v>0</v>
      </c>
      <c r="E3019" s="1">
        <f t="shared" si="531"/>
        <v>0</v>
      </c>
      <c r="F3019" s="1" t="str">
        <f t="shared" ca="1" si="532"/>
        <v/>
      </c>
      <c r="G3019" s="1">
        <f t="shared" ca="1" si="533"/>
        <v>0</v>
      </c>
      <c r="H3019" s="1">
        <f ca="1">IF(AND(G3018&gt;0,G3019&gt;G3018,NOT(ISERROR(MATCH(G3018,D:D,0)))),H3018+1,H3018)</f>
        <v>0</v>
      </c>
      <c r="I3019" s="1">
        <f t="shared" ca="1" si="534"/>
        <v>0</v>
      </c>
      <c r="J3019" s="7" t="str">
        <f t="shared" ca="1" si="535"/>
        <v/>
      </c>
      <c r="K3019" s="1" t="str">
        <f ca="1">IF(J3019="Linea_para_MAIL_creada_por_LuXML",IF(ISERROR(MATCH(INDIRECT(ADDRESS(ROW()-G3019,7)),D:D,0)),J3019,INDIRECT(ADDRESS(MATCH(INDIRECT(ADDRESS(ROW()-G3019,7)),D:D,0),1))),J3019)</f>
        <v/>
      </c>
      <c r="L3019" s="7">
        <f t="shared" ca="1" si="536"/>
        <v>0</v>
      </c>
      <c r="M3019" s="7" t="str">
        <f t="shared" ca="1" si="537"/>
        <v/>
      </c>
      <c r="N3019" s="7">
        <f t="shared" ca="1" si="538"/>
        <v>0</v>
      </c>
      <c r="O3019" s="9" t="str">
        <f ca="1">IF(N3019&gt;-1,INDIRECT(ADDRESS(ROW(),13)),IF(N3019&lt;N3018,CONCATENATE("&lt;page-count count=",CHAR(34),1+LARGE(N:N,1)-LARGE(N:N,2),CHAR(34),"/&gt;"),INDIRECT(ADDRESS(ROW()-1,13))))</f>
        <v/>
      </c>
      <c r="P3019" s="1">
        <f>IF(ROW()&lt;$S$4+2,IF('XML a procesar'!A3018="",P3018,IF(MID('XML a procesar'!A3018,1,1)="&lt;",P3018,P3018+1)),P3018)</f>
        <v>1</v>
      </c>
    </row>
    <row r="3020" spans="1:16" x14ac:dyDescent="0.25">
      <c r="A3020" s="1" t="str">
        <f>IF('XML a procesar'!A3019&gt;0,'XML a procesar'!A3019,"")</f>
        <v/>
      </c>
      <c r="B3020" s="7">
        <f t="shared" si="528"/>
        <v>0</v>
      </c>
      <c r="C3020" s="1">
        <f t="shared" si="529"/>
        <v>0</v>
      </c>
      <c r="D3020" s="1">
        <f t="shared" si="530"/>
        <v>0</v>
      </c>
      <c r="E3020" s="1">
        <f t="shared" si="531"/>
        <v>0</v>
      </c>
      <c r="F3020" s="1" t="str">
        <f t="shared" ca="1" si="532"/>
        <v/>
      </c>
      <c r="G3020" s="1">
        <f t="shared" ca="1" si="533"/>
        <v>0</v>
      </c>
      <c r="H3020" s="1">
        <f ca="1">IF(AND(G3019&gt;0,G3020&gt;G3019,NOT(ISERROR(MATCH(G3019,D:D,0)))),H3019+1,H3019)</f>
        <v>0</v>
      </c>
      <c r="I3020" s="1">
        <f t="shared" ca="1" si="534"/>
        <v>0</v>
      </c>
      <c r="J3020" s="7" t="str">
        <f t="shared" ca="1" si="535"/>
        <v/>
      </c>
      <c r="K3020" s="1" t="str">
        <f ca="1">IF(J3020="Linea_para_MAIL_creada_por_LuXML",IF(ISERROR(MATCH(INDIRECT(ADDRESS(ROW()-G3020,7)),D:D,0)),J3020,INDIRECT(ADDRESS(MATCH(INDIRECT(ADDRESS(ROW()-G3020,7)),D:D,0),1))),J3020)</f>
        <v/>
      </c>
      <c r="L3020" s="7">
        <f t="shared" ca="1" si="536"/>
        <v>0</v>
      </c>
      <c r="M3020" s="7" t="str">
        <f t="shared" ca="1" si="537"/>
        <v/>
      </c>
      <c r="N3020" s="7">
        <f t="shared" ca="1" si="538"/>
        <v>0</v>
      </c>
      <c r="O3020" s="9" t="str">
        <f ca="1">IF(N3020&gt;-1,INDIRECT(ADDRESS(ROW(),13)),IF(N3020&lt;N3019,CONCATENATE("&lt;page-count count=",CHAR(34),1+LARGE(N:N,1)-LARGE(N:N,2),CHAR(34),"/&gt;"),INDIRECT(ADDRESS(ROW()-1,13))))</f>
        <v/>
      </c>
      <c r="P3020" s="1">
        <f>IF(ROW()&lt;$S$4+2,IF('XML a procesar'!A3019="",P3019,IF(MID('XML a procesar'!A3019,1,1)="&lt;",P3019,P3019+1)),P3019)</f>
        <v>1</v>
      </c>
    </row>
    <row r="3021" spans="1:16" x14ac:dyDescent="0.25">
      <c r="A3021" s="1" t="str">
        <f>IF('XML a procesar'!A3020&gt;0,'XML a procesar'!A3020,"")</f>
        <v/>
      </c>
      <c r="B3021" s="7">
        <f t="shared" si="528"/>
        <v>0</v>
      </c>
      <c r="C3021" s="1">
        <f t="shared" si="529"/>
        <v>0</v>
      </c>
      <c r="D3021" s="1">
        <f t="shared" si="530"/>
        <v>0</v>
      </c>
      <c r="E3021" s="1">
        <f t="shared" si="531"/>
        <v>0</v>
      </c>
      <c r="F3021" s="1" t="str">
        <f t="shared" ca="1" si="532"/>
        <v/>
      </c>
      <c r="G3021" s="1">
        <f t="shared" ca="1" si="533"/>
        <v>0</v>
      </c>
      <c r="H3021" s="1">
        <f ca="1">IF(AND(G3020&gt;0,G3021&gt;G3020,NOT(ISERROR(MATCH(G3020,D:D,0)))),H3020+1,H3020)</f>
        <v>0</v>
      </c>
      <c r="I3021" s="1">
        <f t="shared" ca="1" si="534"/>
        <v>0</v>
      </c>
      <c r="J3021" s="7" t="str">
        <f t="shared" ca="1" si="535"/>
        <v/>
      </c>
      <c r="K3021" s="1" t="str">
        <f ca="1">IF(J3021="Linea_para_MAIL_creada_por_LuXML",IF(ISERROR(MATCH(INDIRECT(ADDRESS(ROW()-G3021,7)),D:D,0)),J3021,INDIRECT(ADDRESS(MATCH(INDIRECT(ADDRESS(ROW()-G3021,7)),D:D,0),1))),J3021)</f>
        <v/>
      </c>
      <c r="L3021" s="7">
        <f t="shared" ca="1" si="536"/>
        <v>0</v>
      </c>
      <c r="M3021" s="7" t="str">
        <f t="shared" ca="1" si="537"/>
        <v/>
      </c>
      <c r="N3021" s="7">
        <f t="shared" ca="1" si="538"/>
        <v>0</v>
      </c>
      <c r="O3021" s="9" t="str">
        <f ca="1">IF(N3021&gt;-1,INDIRECT(ADDRESS(ROW(),13)),IF(N3021&lt;N3020,CONCATENATE("&lt;page-count count=",CHAR(34),1+LARGE(N:N,1)-LARGE(N:N,2),CHAR(34),"/&gt;"),INDIRECT(ADDRESS(ROW()-1,13))))</f>
        <v/>
      </c>
      <c r="P3021" s="1">
        <f>IF(ROW()&lt;$S$4+2,IF('XML a procesar'!A3020="",P3020,IF(MID('XML a procesar'!A3020,1,1)="&lt;",P3020,P3020+1)),P3020)</f>
        <v>1</v>
      </c>
    </row>
    <row r="3022" spans="1:16" x14ac:dyDescent="0.25">
      <c r="A3022" s="1" t="str">
        <f>IF('XML a procesar'!A3021&gt;0,'XML a procesar'!A3021,"")</f>
        <v/>
      </c>
      <c r="B3022" s="7">
        <f t="shared" si="528"/>
        <v>0</v>
      </c>
      <c r="C3022" s="1">
        <f t="shared" si="529"/>
        <v>0</v>
      </c>
      <c r="D3022" s="1">
        <f t="shared" si="530"/>
        <v>0</v>
      </c>
      <c r="E3022" s="1">
        <f t="shared" si="531"/>
        <v>0</v>
      </c>
      <c r="F3022" s="1" t="str">
        <f t="shared" ca="1" si="532"/>
        <v/>
      </c>
      <c r="G3022" s="1">
        <f t="shared" ca="1" si="533"/>
        <v>0</v>
      </c>
      <c r="H3022" s="1">
        <f ca="1">IF(AND(G3021&gt;0,G3022&gt;G3021,NOT(ISERROR(MATCH(G3021,D:D,0)))),H3021+1,H3021)</f>
        <v>0</v>
      </c>
      <c r="I3022" s="1">
        <f t="shared" ca="1" si="534"/>
        <v>0</v>
      </c>
      <c r="J3022" s="7" t="str">
        <f t="shared" ca="1" si="535"/>
        <v/>
      </c>
      <c r="K3022" s="1" t="str">
        <f ca="1">IF(J3022="Linea_para_MAIL_creada_por_LuXML",IF(ISERROR(MATCH(INDIRECT(ADDRESS(ROW()-G3022,7)),D:D,0)),J3022,INDIRECT(ADDRESS(MATCH(INDIRECT(ADDRESS(ROW()-G3022,7)),D:D,0),1))),J3022)</f>
        <v/>
      </c>
      <c r="L3022" s="7">
        <f t="shared" ca="1" si="536"/>
        <v>0</v>
      </c>
      <c r="M3022" s="7" t="str">
        <f t="shared" ca="1" si="537"/>
        <v/>
      </c>
      <c r="N3022" s="7">
        <f t="shared" ca="1" si="538"/>
        <v>0</v>
      </c>
      <c r="O3022" s="9" t="str">
        <f ca="1">IF(N3022&gt;-1,INDIRECT(ADDRESS(ROW(),13)),IF(N3022&lt;N3021,CONCATENATE("&lt;page-count count=",CHAR(34),1+LARGE(N:N,1)-LARGE(N:N,2),CHAR(34),"/&gt;"),INDIRECT(ADDRESS(ROW()-1,13))))</f>
        <v/>
      </c>
      <c r="P3022" s="1">
        <f>IF(ROW()&lt;$S$4+2,IF('XML a procesar'!A3021="",P3021,IF(MID('XML a procesar'!A3021,1,1)="&lt;",P3021,P3021+1)),P3021)</f>
        <v>1</v>
      </c>
    </row>
    <row r="3023" spans="1:16" x14ac:dyDescent="0.25">
      <c r="A3023" s="1" t="str">
        <f>IF('XML a procesar'!A3022&gt;0,'XML a procesar'!A3022,"")</f>
        <v/>
      </c>
      <c r="B3023" s="7">
        <f t="shared" si="528"/>
        <v>0</v>
      </c>
      <c r="C3023" s="1">
        <f t="shared" si="529"/>
        <v>0</v>
      </c>
      <c r="D3023" s="1">
        <f t="shared" si="530"/>
        <v>0</v>
      </c>
      <c r="E3023" s="1">
        <f t="shared" si="531"/>
        <v>0</v>
      </c>
      <c r="F3023" s="1" t="str">
        <f t="shared" ca="1" si="532"/>
        <v/>
      </c>
      <c r="G3023" s="1">
        <f t="shared" ca="1" si="533"/>
        <v>0</v>
      </c>
      <c r="H3023" s="1">
        <f ca="1">IF(AND(G3022&gt;0,G3023&gt;G3022,NOT(ISERROR(MATCH(G3022,D:D,0)))),H3022+1,H3022)</f>
        <v>0</v>
      </c>
      <c r="I3023" s="1">
        <f t="shared" ca="1" si="534"/>
        <v>0</v>
      </c>
      <c r="J3023" s="7" t="str">
        <f t="shared" ca="1" si="535"/>
        <v/>
      </c>
      <c r="K3023" s="1" t="str">
        <f ca="1">IF(J3023="Linea_para_MAIL_creada_por_LuXML",IF(ISERROR(MATCH(INDIRECT(ADDRESS(ROW()-G3023,7)),D:D,0)),J3023,INDIRECT(ADDRESS(MATCH(INDIRECT(ADDRESS(ROW()-G3023,7)),D:D,0),1))),J3023)</f>
        <v/>
      </c>
      <c r="L3023" s="7">
        <f t="shared" ca="1" si="536"/>
        <v>0</v>
      </c>
      <c r="M3023" s="7" t="str">
        <f t="shared" ca="1" si="537"/>
        <v/>
      </c>
      <c r="N3023" s="7">
        <f t="shared" ca="1" si="538"/>
        <v>0</v>
      </c>
      <c r="O3023" s="9" t="str">
        <f ca="1">IF(N3023&gt;-1,INDIRECT(ADDRESS(ROW(),13)),IF(N3023&lt;N3022,CONCATENATE("&lt;page-count count=",CHAR(34),1+LARGE(N:N,1)-LARGE(N:N,2),CHAR(34),"/&gt;"),INDIRECT(ADDRESS(ROW()-1,13))))</f>
        <v/>
      </c>
      <c r="P3023" s="1">
        <f>IF(ROW()&lt;$S$4+2,IF('XML a procesar'!A3022="",P3022,IF(MID('XML a procesar'!A3022,1,1)="&lt;",P3022,P3022+1)),P3022)</f>
        <v>1</v>
      </c>
    </row>
    <row r="3024" spans="1:16" x14ac:dyDescent="0.25">
      <c r="A3024" s="1" t="str">
        <f>IF('XML a procesar'!A3023&gt;0,'XML a procesar'!A3023,"")</f>
        <v/>
      </c>
      <c r="B3024" s="7">
        <f t="shared" si="528"/>
        <v>0</v>
      </c>
      <c r="C3024" s="1">
        <f t="shared" si="529"/>
        <v>0</v>
      </c>
      <c r="D3024" s="1">
        <f t="shared" si="530"/>
        <v>0</v>
      </c>
      <c r="E3024" s="1">
        <f t="shared" si="531"/>
        <v>0</v>
      </c>
      <c r="F3024" s="1" t="str">
        <f t="shared" ca="1" si="532"/>
        <v/>
      </c>
      <c r="G3024" s="1">
        <f t="shared" ca="1" si="533"/>
        <v>0</v>
      </c>
      <c r="H3024" s="1">
        <f ca="1">IF(AND(G3023&gt;0,G3024&gt;G3023,NOT(ISERROR(MATCH(G3023,D:D,0)))),H3023+1,H3023)</f>
        <v>0</v>
      </c>
      <c r="I3024" s="1">
        <f t="shared" ca="1" si="534"/>
        <v>0</v>
      </c>
      <c r="J3024" s="7" t="str">
        <f t="shared" ca="1" si="535"/>
        <v/>
      </c>
      <c r="K3024" s="1" t="str">
        <f ca="1">IF(J3024="Linea_para_MAIL_creada_por_LuXML",IF(ISERROR(MATCH(INDIRECT(ADDRESS(ROW()-G3024,7)),D:D,0)),J3024,INDIRECT(ADDRESS(MATCH(INDIRECT(ADDRESS(ROW()-G3024,7)),D:D,0),1))),J3024)</f>
        <v/>
      </c>
      <c r="L3024" s="7">
        <f t="shared" ca="1" si="536"/>
        <v>0</v>
      </c>
      <c r="M3024" s="7" t="str">
        <f t="shared" ca="1" si="537"/>
        <v/>
      </c>
      <c r="N3024" s="7">
        <f t="shared" ca="1" si="538"/>
        <v>0</v>
      </c>
      <c r="O3024" s="9" t="str">
        <f ca="1">IF(N3024&gt;-1,INDIRECT(ADDRESS(ROW(),13)),IF(N3024&lt;N3023,CONCATENATE("&lt;page-count count=",CHAR(34),1+LARGE(N:N,1)-LARGE(N:N,2),CHAR(34),"/&gt;"),INDIRECT(ADDRESS(ROW()-1,13))))</f>
        <v/>
      </c>
      <c r="P3024" s="1">
        <f>IF(ROW()&lt;$S$4+2,IF('XML a procesar'!A3023="",P3023,IF(MID('XML a procesar'!A3023,1,1)="&lt;",P3023,P3023+1)),P3023)</f>
        <v>1</v>
      </c>
    </row>
    <row r="3025" spans="1:16" x14ac:dyDescent="0.25">
      <c r="A3025" s="1" t="str">
        <f>IF('XML a procesar'!A3024&gt;0,'XML a procesar'!A3024,"")</f>
        <v/>
      </c>
      <c r="B3025" s="7">
        <f t="shared" si="528"/>
        <v>0</v>
      </c>
      <c r="C3025" s="1">
        <f t="shared" si="529"/>
        <v>0</v>
      </c>
      <c r="D3025" s="1">
        <f t="shared" si="530"/>
        <v>0</v>
      </c>
      <c r="E3025" s="1">
        <f t="shared" si="531"/>
        <v>0</v>
      </c>
      <c r="F3025" s="1" t="str">
        <f t="shared" ca="1" si="532"/>
        <v/>
      </c>
      <c r="G3025" s="1">
        <f t="shared" ca="1" si="533"/>
        <v>0</v>
      </c>
      <c r="H3025" s="1">
        <f ca="1">IF(AND(G3024&gt;0,G3025&gt;G3024,NOT(ISERROR(MATCH(G3024,D:D,0)))),H3024+1,H3024)</f>
        <v>0</v>
      </c>
      <c r="I3025" s="1">
        <f t="shared" ca="1" si="534"/>
        <v>0</v>
      </c>
      <c r="J3025" s="7" t="str">
        <f t="shared" ca="1" si="535"/>
        <v/>
      </c>
      <c r="K3025" s="1" t="str">
        <f ca="1">IF(J3025="Linea_para_MAIL_creada_por_LuXML",IF(ISERROR(MATCH(INDIRECT(ADDRESS(ROW()-G3025,7)),D:D,0)),J3025,INDIRECT(ADDRESS(MATCH(INDIRECT(ADDRESS(ROW()-G3025,7)),D:D,0),1))),J3025)</f>
        <v/>
      </c>
      <c r="L3025" s="7">
        <f t="shared" ca="1" si="536"/>
        <v>0</v>
      </c>
      <c r="M3025" s="7" t="str">
        <f t="shared" ca="1" si="537"/>
        <v/>
      </c>
      <c r="N3025" s="7">
        <f t="shared" ca="1" si="538"/>
        <v>0</v>
      </c>
      <c r="O3025" s="9" t="str">
        <f ca="1">IF(N3025&gt;-1,INDIRECT(ADDRESS(ROW(),13)),IF(N3025&lt;N3024,CONCATENATE("&lt;page-count count=",CHAR(34),1+LARGE(N:N,1)-LARGE(N:N,2),CHAR(34),"/&gt;"),INDIRECT(ADDRESS(ROW()-1,13))))</f>
        <v/>
      </c>
      <c r="P3025" s="1">
        <f>IF(ROW()&lt;$S$4+2,IF('XML a procesar'!A3024="",P3024,IF(MID('XML a procesar'!A3024,1,1)="&lt;",P3024,P3024+1)),P3024)</f>
        <v>1</v>
      </c>
    </row>
    <row r="3026" spans="1:16" x14ac:dyDescent="0.25">
      <c r="A3026" s="1" t="str">
        <f>IF('XML a procesar'!A3025&gt;0,'XML a procesar'!A3025,"")</f>
        <v/>
      </c>
      <c r="B3026" s="7">
        <f t="shared" si="528"/>
        <v>0</v>
      </c>
      <c r="C3026" s="1">
        <f t="shared" si="529"/>
        <v>0</v>
      </c>
      <c r="D3026" s="1">
        <f t="shared" si="530"/>
        <v>0</v>
      </c>
      <c r="E3026" s="1">
        <f t="shared" si="531"/>
        <v>0</v>
      </c>
      <c r="F3026" s="1" t="str">
        <f t="shared" ca="1" si="532"/>
        <v/>
      </c>
      <c r="G3026" s="1">
        <f t="shared" ca="1" si="533"/>
        <v>0</v>
      </c>
      <c r="H3026" s="1">
        <f ca="1">IF(AND(G3025&gt;0,G3026&gt;G3025,NOT(ISERROR(MATCH(G3025,D:D,0)))),H3025+1,H3025)</f>
        <v>0</v>
      </c>
      <c r="I3026" s="1">
        <f t="shared" ca="1" si="534"/>
        <v>0</v>
      </c>
      <c r="J3026" s="7" t="str">
        <f t="shared" ca="1" si="535"/>
        <v/>
      </c>
      <c r="K3026" s="1" t="str">
        <f ca="1">IF(J3026="Linea_para_MAIL_creada_por_LuXML",IF(ISERROR(MATCH(INDIRECT(ADDRESS(ROW()-G3026,7)),D:D,0)),J3026,INDIRECT(ADDRESS(MATCH(INDIRECT(ADDRESS(ROW()-G3026,7)),D:D,0),1))),J3026)</f>
        <v/>
      </c>
      <c r="L3026" s="7">
        <f t="shared" ca="1" si="536"/>
        <v>0</v>
      </c>
      <c r="M3026" s="7" t="str">
        <f t="shared" ca="1" si="537"/>
        <v/>
      </c>
      <c r="N3026" s="7">
        <f t="shared" ca="1" si="538"/>
        <v>0</v>
      </c>
      <c r="O3026" s="9" t="str">
        <f ca="1">IF(N3026&gt;-1,INDIRECT(ADDRESS(ROW(),13)),IF(N3026&lt;N3025,CONCATENATE("&lt;page-count count=",CHAR(34),1+LARGE(N:N,1)-LARGE(N:N,2),CHAR(34),"/&gt;"),INDIRECT(ADDRESS(ROW()-1,13))))</f>
        <v/>
      </c>
      <c r="P3026" s="1">
        <f>IF(ROW()&lt;$S$4+2,IF('XML a procesar'!A3025="",P3025,IF(MID('XML a procesar'!A3025,1,1)="&lt;",P3025,P3025+1)),P3025)</f>
        <v>1</v>
      </c>
    </row>
    <row r="3027" spans="1:16" x14ac:dyDescent="0.25">
      <c r="A3027" s="1" t="str">
        <f>IF('XML a procesar'!A3026&gt;0,'XML a procesar'!A3026,"")</f>
        <v/>
      </c>
      <c r="B3027" s="7">
        <f t="shared" si="528"/>
        <v>0</v>
      </c>
      <c r="C3027" s="1">
        <f t="shared" si="529"/>
        <v>0</v>
      </c>
      <c r="D3027" s="1">
        <f t="shared" si="530"/>
        <v>0</v>
      </c>
      <c r="E3027" s="1">
        <f t="shared" si="531"/>
        <v>0</v>
      </c>
      <c r="F3027" s="1" t="str">
        <f t="shared" ca="1" si="532"/>
        <v/>
      </c>
      <c r="G3027" s="1">
        <f t="shared" ca="1" si="533"/>
        <v>0</v>
      </c>
      <c r="H3027" s="1">
        <f ca="1">IF(AND(G3026&gt;0,G3027&gt;G3026,NOT(ISERROR(MATCH(G3026,D:D,0)))),H3026+1,H3026)</f>
        <v>0</v>
      </c>
      <c r="I3027" s="1">
        <f t="shared" ca="1" si="534"/>
        <v>0</v>
      </c>
      <c r="J3027" s="7" t="str">
        <f t="shared" ca="1" si="535"/>
        <v/>
      </c>
      <c r="K3027" s="1" t="str">
        <f ca="1">IF(J3027="Linea_para_MAIL_creada_por_LuXML",IF(ISERROR(MATCH(INDIRECT(ADDRESS(ROW()-G3027,7)),D:D,0)),J3027,INDIRECT(ADDRESS(MATCH(INDIRECT(ADDRESS(ROW()-G3027,7)),D:D,0),1))),J3027)</f>
        <v/>
      </c>
      <c r="L3027" s="7">
        <f t="shared" ca="1" si="536"/>
        <v>0</v>
      </c>
      <c r="M3027" s="7" t="str">
        <f t="shared" ca="1" si="537"/>
        <v/>
      </c>
      <c r="N3027" s="7">
        <f t="shared" ca="1" si="538"/>
        <v>0</v>
      </c>
      <c r="O3027" s="9" t="str">
        <f ca="1">IF(N3027&gt;-1,INDIRECT(ADDRESS(ROW(),13)),IF(N3027&lt;N3026,CONCATENATE("&lt;page-count count=",CHAR(34),1+LARGE(N:N,1)-LARGE(N:N,2),CHAR(34),"/&gt;"),INDIRECT(ADDRESS(ROW()-1,13))))</f>
        <v/>
      </c>
      <c r="P3027" s="1">
        <f>IF(ROW()&lt;$S$4+2,IF('XML a procesar'!A3026="",P3026,IF(MID('XML a procesar'!A3026,1,1)="&lt;",P3026,P3026+1)),P3026)</f>
        <v>1</v>
      </c>
    </row>
    <row r="3028" spans="1:16" x14ac:dyDescent="0.25">
      <c r="A3028" s="1" t="str">
        <f>IF('XML a procesar'!A3027&gt;0,'XML a procesar'!A3027,"")</f>
        <v/>
      </c>
      <c r="B3028" s="7">
        <f t="shared" si="528"/>
        <v>0</v>
      </c>
      <c r="C3028" s="1">
        <f t="shared" si="529"/>
        <v>0</v>
      </c>
      <c r="D3028" s="1">
        <f t="shared" si="530"/>
        <v>0</v>
      </c>
      <c r="E3028" s="1">
        <f t="shared" si="531"/>
        <v>0</v>
      </c>
      <c r="F3028" s="1" t="str">
        <f t="shared" ca="1" si="532"/>
        <v/>
      </c>
      <c r="G3028" s="1">
        <f t="shared" ca="1" si="533"/>
        <v>0</v>
      </c>
      <c r="H3028" s="1">
        <f ca="1">IF(AND(G3027&gt;0,G3028&gt;G3027,NOT(ISERROR(MATCH(G3027,D:D,0)))),H3027+1,H3027)</f>
        <v>0</v>
      </c>
      <c r="I3028" s="1">
        <f t="shared" ca="1" si="534"/>
        <v>0</v>
      </c>
      <c r="J3028" s="7" t="str">
        <f t="shared" ca="1" si="535"/>
        <v/>
      </c>
      <c r="K3028" s="1" t="str">
        <f ca="1">IF(J3028="Linea_para_MAIL_creada_por_LuXML",IF(ISERROR(MATCH(INDIRECT(ADDRESS(ROW()-G3028,7)),D:D,0)),J3028,INDIRECT(ADDRESS(MATCH(INDIRECT(ADDRESS(ROW()-G3028,7)),D:D,0),1))),J3028)</f>
        <v/>
      </c>
      <c r="L3028" s="7">
        <f t="shared" ca="1" si="536"/>
        <v>0</v>
      </c>
      <c r="M3028" s="7" t="str">
        <f t="shared" ca="1" si="537"/>
        <v/>
      </c>
      <c r="N3028" s="7">
        <f t="shared" ca="1" si="538"/>
        <v>0</v>
      </c>
      <c r="O3028" s="9" t="str">
        <f ca="1">IF(N3028&gt;-1,INDIRECT(ADDRESS(ROW(),13)),IF(N3028&lt;N3027,CONCATENATE("&lt;page-count count=",CHAR(34),1+LARGE(N:N,1)-LARGE(N:N,2),CHAR(34),"/&gt;"),INDIRECT(ADDRESS(ROW()-1,13))))</f>
        <v/>
      </c>
      <c r="P3028" s="1">
        <f>IF(ROW()&lt;$S$4+2,IF('XML a procesar'!A3027="",P3027,IF(MID('XML a procesar'!A3027,1,1)="&lt;",P3027,P3027+1)),P3027)</f>
        <v>1</v>
      </c>
    </row>
    <row r="3029" spans="1:16" x14ac:dyDescent="0.25">
      <c r="A3029" s="1" t="str">
        <f>IF('XML a procesar'!A3028&gt;0,'XML a procesar'!A3028,"")</f>
        <v/>
      </c>
      <c r="B3029" s="7">
        <f t="shared" si="528"/>
        <v>0</v>
      </c>
      <c r="C3029" s="1">
        <f t="shared" si="529"/>
        <v>0</v>
      </c>
      <c r="D3029" s="1">
        <f t="shared" si="530"/>
        <v>0</v>
      </c>
      <c r="E3029" s="1">
        <f t="shared" si="531"/>
        <v>0</v>
      </c>
      <c r="F3029" s="1" t="str">
        <f t="shared" ca="1" si="532"/>
        <v/>
      </c>
      <c r="G3029" s="1">
        <f t="shared" ca="1" si="533"/>
        <v>0</v>
      </c>
      <c r="H3029" s="1">
        <f ca="1">IF(AND(G3028&gt;0,G3029&gt;G3028,NOT(ISERROR(MATCH(G3028,D:D,0)))),H3028+1,H3028)</f>
        <v>0</v>
      </c>
      <c r="I3029" s="1">
        <f t="shared" ca="1" si="534"/>
        <v>0</v>
      </c>
      <c r="J3029" s="7" t="str">
        <f t="shared" ca="1" si="535"/>
        <v/>
      </c>
      <c r="K3029" s="1" t="str">
        <f ca="1">IF(J3029="Linea_para_MAIL_creada_por_LuXML",IF(ISERROR(MATCH(INDIRECT(ADDRESS(ROW()-G3029,7)),D:D,0)),J3029,INDIRECT(ADDRESS(MATCH(INDIRECT(ADDRESS(ROW()-G3029,7)),D:D,0),1))),J3029)</f>
        <v/>
      </c>
      <c r="L3029" s="7">
        <f t="shared" ca="1" si="536"/>
        <v>0</v>
      </c>
      <c r="M3029" s="7" t="str">
        <f t="shared" ca="1" si="537"/>
        <v/>
      </c>
      <c r="N3029" s="7">
        <f t="shared" ca="1" si="538"/>
        <v>0</v>
      </c>
      <c r="O3029" s="9" t="str">
        <f ca="1">IF(N3029&gt;-1,INDIRECT(ADDRESS(ROW(),13)),IF(N3029&lt;N3028,CONCATENATE("&lt;page-count count=",CHAR(34),1+LARGE(N:N,1)-LARGE(N:N,2),CHAR(34),"/&gt;"),INDIRECT(ADDRESS(ROW()-1,13))))</f>
        <v/>
      </c>
      <c r="P3029" s="1">
        <f>IF(ROW()&lt;$S$4+2,IF('XML a procesar'!A3028="",P3028,IF(MID('XML a procesar'!A3028,1,1)="&lt;",P3028,P3028+1)),P3028)</f>
        <v>1</v>
      </c>
    </row>
    <row r="3030" spans="1:16" x14ac:dyDescent="0.25">
      <c r="A3030" s="1" t="str">
        <f>IF('XML a procesar'!A3029&gt;0,'XML a procesar'!A3029,"")</f>
        <v/>
      </c>
      <c r="B3030" s="7">
        <f t="shared" si="528"/>
        <v>0</v>
      </c>
      <c r="C3030" s="1">
        <f t="shared" si="529"/>
        <v>0</v>
      </c>
      <c r="D3030" s="1">
        <f t="shared" si="530"/>
        <v>0</v>
      </c>
      <c r="E3030" s="1">
        <f t="shared" si="531"/>
        <v>0</v>
      </c>
      <c r="F3030" s="1" t="str">
        <f t="shared" ca="1" si="532"/>
        <v/>
      </c>
      <c r="G3030" s="1">
        <f t="shared" ca="1" si="533"/>
        <v>0</v>
      </c>
      <c r="H3030" s="1">
        <f ca="1">IF(AND(G3029&gt;0,G3030&gt;G3029,NOT(ISERROR(MATCH(G3029,D:D,0)))),H3029+1,H3029)</f>
        <v>0</v>
      </c>
      <c r="I3030" s="1">
        <f t="shared" ca="1" si="534"/>
        <v>0</v>
      </c>
      <c r="J3030" s="7" t="str">
        <f t="shared" ca="1" si="535"/>
        <v/>
      </c>
      <c r="K3030" s="1" t="str">
        <f ca="1">IF(J3030="Linea_para_MAIL_creada_por_LuXML",IF(ISERROR(MATCH(INDIRECT(ADDRESS(ROW()-G3030,7)),D:D,0)),J3030,INDIRECT(ADDRESS(MATCH(INDIRECT(ADDRESS(ROW()-G3030,7)),D:D,0),1))),J3030)</f>
        <v/>
      </c>
      <c r="L3030" s="7">
        <f t="shared" ca="1" si="536"/>
        <v>0</v>
      </c>
      <c r="M3030" s="7" t="str">
        <f t="shared" ca="1" si="537"/>
        <v/>
      </c>
      <c r="N3030" s="7">
        <f t="shared" ca="1" si="538"/>
        <v>0</v>
      </c>
      <c r="O3030" s="9" t="str">
        <f ca="1">IF(N3030&gt;-1,INDIRECT(ADDRESS(ROW(),13)),IF(N3030&lt;N3029,CONCATENATE("&lt;page-count count=",CHAR(34),1+LARGE(N:N,1)-LARGE(N:N,2),CHAR(34),"/&gt;"),INDIRECT(ADDRESS(ROW()-1,13))))</f>
        <v/>
      </c>
      <c r="P3030" s="1">
        <f>IF(ROW()&lt;$S$4+2,IF('XML a procesar'!A3029="",P3029,IF(MID('XML a procesar'!A3029,1,1)="&lt;",P3029,P3029+1)),P3029)</f>
        <v>1</v>
      </c>
    </row>
    <row r="3031" spans="1:16" x14ac:dyDescent="0.25">
      <c r="A3031" s="1" t="str">
        <f>IF('XML a procesar'!A3030&gt;0,'XML a procesar'!A3030,"")</f>
        <v/>
      </c>
      <c r="B3031" s="7">
        <f t="shared" si="528"/>
        <v>0</v>
      </c>
      <c r="C3031" s="1">
        <f t="shared" si="529"/>
        <v>0</v>
      </c>
      <c r="D3031" s="1">
        <f t="shared" si="530"/>
        <v>0</v>
      </c>
      <c r="E3031" s="1">
        <f t="shared" si="531"/>
        <v>0</v>
      </c>
      <c r="F3031" s="1" t="str">
        <f t="shared" ca="1" si="532"/>
        <v/>
      </c>
      <c r="G3031" s="1">
        <f t="shared" ca="1" si="533"/>
        <v>0</v>
      </c>
      <c r="H3031" s="1">
        <f ca="1">IF(AND(G3030&gt;0,G3031&gt;G3030,NOT(ISERROR(MATCH(G3030,D:D,0)))),H3030+1,H3030)</f>
        <v>0</v>
      </c>
      <c r="I3031" s="1">
        <f t="shared" ca="1" si="534"/>
        <v>0</v>
      </c>
      <c r="J3031" s="7" t="str">
        <f t="shared" ca="1" si="535"/>
        <v/>
      </c>
      <c r="K3031" s="1" t="str">
        <f ca="1">IF(J3031="Linea_para_MAIL_creada_por_LuXML",IF(ISERROR(MATCH(INDIRECT(ADDRESS(ROW()-G3031,7)),D:D,0)),J3031,INDIRECT(ADDRESS(MATCH(INDIRECT(ADDRESS(ROW()-G3031,7)),D:D,0),1))),J3031)</f>
        <v/>
      </c>
      <c r="L3031" s="7">
        <f t="shared" ca="1" si="536"/>
        <v>0</v>
      </c>
      <c r="M3031" s="7" t="str">
        <f t="shared" ca="1" si="537"/>
        <v/>
      </c>
      <c r="N3031" s="7">
        <f t="shared" ca="1" si="538"/>
        <v>0</v>
      </c>
      <c r="O3031" s="9" t="str">
        <f ca="1">IF(N3031&gt;-1,INDIRECT(ADDRESS(ROW(),13)),IF(N3031&lt;N3030,CONCATENATE("&lt;page-count count=",CHAR(34),1+LARGE(N:N,1)-LARGE(N:N,2),CHAR(34),"/&gt;"),INDIRECT(ADDRESS(ROW()-1,13))))</f>
        <v/>
      </c>
      <c r="P3031" s="1">
        <f>IF(ROW()&lt;$S$4+2,IF('XML a procesar'!A3030="",P3030,IF(MID('XML a procesar'!A3030,1,1)="&lt;",P3030,P3030+1)),P3030)</f>
        <v>1</v>
      </c>
    </row>
    <row r="3032" spans="1:16" x14ac:dyDescent="0.25">
      <c r="A3032" s="1" t="str">
        <f>IF('XML a procesar'!A3031&gt;0,'XML a procesar'!A3031,"")</f>
        <v/>
      </c>
      <c r="B3032" s="7">
        <f t="shared" si="528"/>
        <v>0</v>
      </c>
      <c r="C3032" s="1">
        <f t="shared" si="529"/>
        <v>0</v>
      </c>
      <c r="D3032" s="1">
        <f t="shared" si="530"/>
        <v>0</v>
      </c>
      <c r="E3032" s="1">
        <f t="shared" si="531"/>
        <v>0</v>
      </c>
      <c r="F3032" s="1" t="str">
        <f t="shared" ca="1" si="532"/>
        <v/>
      </c>
      <c r="G3032" s="1">
        <f t="shared" ca="1" si="533"/>
        <v>0</v>
      </c>
      <c r="H3032" s="1">
        <f ca="1">IF(AND(G3031&gt;0,G3032&gt;G3031,NOT(ISERROR(MATCH(G3031,D:D,0)))),H3031+1,H3031)</f>
        <v>0</v>
      </c>
      <c r="I3032" s="1">
        <f t="shared" ca="1" si="534"/>
        <v>0</v>
      </c>
      <c r="J3032" s="7" t="str">
        <f t="shared" ca="1" si="535"/>
        <v/>
      </c>
      <c r="K3032" s="1" t="str">
        <f ca="1">IF(J3032="Linea_para_MAIL_creada_por_LuXML",IF(ISERROR(MATCH(INDIRECT(ADDRESS(ROW()-G3032,7)),D:D,0)),J3032,INDIRECT(ADDRESS(MATCH(INDIRECT(ADDRESS(ROW()-G3032,7)),D:D,0),1))),J3032)</f>
        <v/>
      </c>
      <c r="L3032" s="7">
        <f t="shared" ca="1" si="536"/>
        <v>0</v>
      </c>
      <c r="M3032" s="7" t="str">
        <f t="shared" ca="1" si="537"/>
        <v/>
      </c>
      <c r="N3032" s="7">
        <f t="shared" ca="1" si="538"/>
        <v>0</v>
      </c>
      <c r="O3032" s="9" t="str">
        <f ca="1">IF(N3032&gt;-1,INDIRECT(ADDRESS(ROW(),13)),IF(N3032&lt;N3031,CONCATENATE("&lt;page-count count=",CHAR(34),1+LARGE(N:N,1)-LARGE(N:N,2),CHAR(34),"/&gt;"),INDIRECT(ADDRESS(ROW()-1,13))))</f>
        <v/>
      </c>
      <c r="P3032" s="1">
        <f>IF(ROW()&lt;$S$4+2,IF('XML a procesar'!A3031="",P3031,IF(MID('XML a procesar'!A3031,1,1)="&lt;",P3031,P3031+1)),P3031)</f>
        <v>1</v>
      </c>
    </row>
    <row r="3033" spans="1:16" x14ac:dyDescent="0.25">
      <c r="A3033" s="1" t="str">
        <f>IF('XML a procesar'!A3032&gt;0,'XML a procesar'!A3032,"")</f>
        <v/>
      </c>
      <c r="B3033" s="7">
        <f t="shared" si="528"/>
        <v>0</v>
      </c>
      <c r="C3033" s="1">
        <f t="shared" si="529"/>
        <v>0</v>
      </c>
      <c r="D3033" s="1">
        <f t="shared" si="530"/>
        <v>0</v>
      </c>
      <c r="E3033" s="1">
        <f t="shared" si="531"/>
        <v>0</v>
      </c>
      <c r="F3033" s="1" t="str">
        <f t="shared" ca="1" si="532"/>
        <v/>
      </c>
      <c r="G3033" s="1">
        <f t="shared" ca="1" si="533"/>
        <v>0</v>
      </c>
      <c r="H3033" s="1">
        <f ca="1">IF(AND(G3032&gt;0,G3033&gt;G3032,NOT(ISERROR(MATCH(G3032,D:D,0)))),H3032+1,H3032)</f>
        <v>0</v>
      </c>
      <c r="I3033" s="1">
        <f t="shared" ca="1" si="534"/>
        <v>0</v>
      </c>
      <c r="J3033" s="7" t="str">
        <f t="shared" ca="1" si="535"/>
        <v/>
      </c>
      <c r="K3033" s="1" t="str">
        <f ca="1">IF(J3033="Linea_para_MAIL_creada_por_LuXML",IF(ISERROR(MATCH(INDIRECT(ADDRESS(ROW()-G3033,7)),D:D,0)),J3033,INDIRECT(ADDRESS(MATCH(INDIRECT(ADDRESS(ROW()-G3033,7)),D:D,0),1))),J3033)</f>
        <v/>
      </c>
      <c r="L3033" s="7">
        <f t="shared" ca="1" si="536"/>
        <v>0</v>
      </c>
      <c r="M3033" s="7" t="str">
        <f t="shared" ca="1" si="537"/>
        <v/>
      </c>
      <c r="N3033" s="7">
        <f t="shared" ca="1" si="538"/>
        <v>0</v>
      </c>
      <c r="O3033" s="9" t="str">
        <f ca="1">IF(N3033&gt;-1,INDIRECT(ADDRESS(ROW(),13)),IF(N3033&lt;N3032,CONCATENATE("&lt;page-count count=",CHAR(34),1+LARGE(N:N,1)-LARGE(N:N,2),CHAR(34),"/&gt;"),INDIRECT(ADDRESS(ROW()-1,13))))</f>
        <v/>
      </c>
      <c r="P3033" s="1">
        <f>IF(ROW()&lt;$S$4+2,IF('XML a procesar'!A3032="",P3032,IF(MID('XML a procesar'!A3032,1,1)="&lt;",P3032,P3032+1)),P3032)</f>
        <v>1</v>
      </c>
    </row>
    <row r="3034" spans="1:16" x14ac:dyDescent="0.25">
      <c r="A3034" s="1" t="str">
        <f>IF('XML a procesar'!A3033&gt;0,'XML a procesar'!A3033,"")</f>
        <v/>
      </c>
      <c r="B3034" s="7">
        <f t="shared" si="528"/>
        <v>0</v>
      </c>
      <c r="C3034" s="1">
        <f t="shared" si="529"/>
        <v>0</v>
      </c>
      <c r="D3034" s="1">
        <f t="shared" si="530"/>
        <v>0</v>
      </c>
      <c r="E3034" s="1">
        <f t="shared" si="531"/>
        <v>0</v>
      </c>
      <c r="F3034" s="1" t="str">
        <f t="shared" ca="1" si="532"/>
        <v/>
      </c>
      <c r="G3034" s="1">
        <f t="shared" ca="1" si="533"/>
        <v>0</v>
      </c>
      <c r="H3034" s="1">
        <f ca="1">IF(AND(G3033&gt;0,G3034&gt;G3033,NOT(ISERROR(MATCH(G3033,D:D,0)))),H3033+1,H3033)</f>
        <v>0</v>
      </c>
      <c r="I3034" s="1">
        <f t="shared" ca="1" si="534"/>
        <v>0</v>
      </c>
      <c r="J3034" s="7" t="str">
        <f t="shared" ca="1" si="535"/>
        <v/>
      </c>
      <c r="K3034" s="1" t="str">
        <f ca="1">IF(J3034="Linea_para_MAIL_creada_por_LuXML",IF(ISERROR(MATCH(INDIRECT(ADDRESS(ROW()-G3034,7)),D:D,0)),J3034,INDIRECT(ADDRESS(MATCH(INDIRECT(ADDRESS(ROW()-G3034,7)),D:D,0),1))),J3034)</f>
        <v/>
      </c>
      <c r="L3034" s="7">
        <f t="shared" ca="1" si="536"/>
        <v>0</v>
      </c>
      <c r="M3034" s="7" t="str">
        <f t="shared" ca="1" si="537"/>
        <v/>
      </c>
      <c r="N3034" s="7">
        <f t="shared" ca="1" si="538"/>
        <v>0</v>
      </c>
      <c r="O3034" s="9" t="str">
        <f ca="1">IF(N3034&gt;-1,INDIRECT(ADDRESS(ROW(),13)),IF(N3034&lt;N3033,CONCATENATE("&lt;page-count count=",CHAR(34),1+LARGE(N:N,1)-LARGE(N:N,2),CHAR(34),"/&gt;"),INDIRECT(ADDRESS(ROW()-1,13))))</f>
        <v/>
      </c>
      <c r="P3034" s="1">
        <f>IF(ROW()&lt;$S$4+2,IF('XML a procesar'!A3033="",P3033,IF(MID('XML a procesar'!A3033,1,1)="&lt;",P3033,P3033+1)),P3033)</f>
        <v>1</v>
      </c>
    </row>
    <row r="3035" spans="1:16" x14ac:dyDescent="0.25">
      <c r="A3035" s="1" t="str">
        <f>IF('XML a procesar'!A3034&gt;0,'XML a procesar'!A3034,"")</f>
        <v/>
      </c>
      <c r="B3035" s="7">
        <f t="shared" si="528"/>
        <v>0</v>
      </c>
      <c r="C3035" s="1">
        <f t="shared" si="529"/>
        <v>0</v>
      </c>
      <c r="D3035" s="1">
        <f t="shared" si="530"/>
        <v>0</v>
      </c>
      <c r="E3035" s="1">
        <f t="shared" si="531"/>
        <v>0</v>
      </c>
      <c r="F3035" s="1" t="str">
        <f t="shared" ca="1" si="532"/>
        <v/>
      </c>
      <c r="G3035" s="1">
        <f t="shared" ca="1" si="533"/>
        <v>0</v>
      </c>
      <c r="H3035" s="1">
        <f ca="1">IF(AND(G3034&gt;0,G3035&gt;G3034,NOT(ISERROR(MATCH(G3034,D:D,0)))),H3034+1,H3034)</f>
        <v>0</v>
      </c>
      <c r="I3035" s="1">
        <f t="shared" ca="1" si="534"/>
        <v>0</v>
      </c>
      <c r="J3035" s="7" t="str">
        <f t="shared" ca="1" si="535"/>
        <v/>
      </c>
      <c r="K3035" s="1" t="str">
        <f ca="1">IF(J3035="Linea_para_MAIL_creada_por_LuXML",IF(ISERROR(MATCH(INDIRECT(ADDRESS(ROW()-G3035,7)),D:D,0)),J3035,INDIRECT(ADDRESS(MATCH(INDIRECT(ADDRESS(ROW()-G3035,7)),D:D,0),1))),J3035)</f>
        <v/>
      </c>
      <c r="L3035" s="7">
        <f t="shared" ca="1" si="536"/>
        <v>0</v>
      </c>
      <c r="M3035" s="7" t="str">
        <f t="shared" ca="1" si="537"/>
        <v/>
      </c>
      <c r="N3035" s="7">
        <f t="shared" ca="1" si="538"/>
        <v>0</v>
      </c>
      <c r="O3035" s="9" t="str">
        <f ca="1">IF(N3035&gt;-1,INDIRECT(ADDRESS(ROW(),13)),IF(N3035&lt;N3034,CONCATENATE("&lt;page-count count=",CHAR(34),1+LARGE(N:N,1)-LARGE(N:N,2),CHAR(34),"/&gt;"),INDIRECT(ADDRESS(ROW()-1,13))))</f>
        <v/>
      </c>
      <c r="P3035" s="1">
        <f>IF(ROW()&lt;$S$4+2,IF('XML a procesar'!A3034="",P3034,IF(MID('XML a procesar'!A3034,1,1)="&lt;",P3034,P3034+1)),P3034)</f>
        <v>1</v>
      </c>
    </row>
    <row r="3036" spans="1:16" x14ac:dyDescent="0.25">
      <c r="A3036" s="1" t="str">
        <f>IF('XML a procesar'!A3035&gt;0,'XML a procesar'!A3035,"")</f>
        <v/>
      </c>
      <c r="B3036" s="7">
        <f t="shared" si="528"/>
        <v>0</v>
      </c>
      <c r="C3036" s="1">
        <f t="shared" si="529"/>
        <v>0</v>
      </c>
      <c r="D3036" s="1">
        <f t="shared" si="530"/>
        <v>0</v>
      </c>
      <c r="E3036" s="1">
        <f t="shared" si="531"/>
        <v>0</v>
      </c>
      <c r="F3036" s="1" t="str">
        <f t="shared" ca="1" si="532"/>
        <v/>
      </c>
      <c r="G3036" s="1">
        <f t="shared" ca="1" si="533"/>
        <v>0</v>
      </c>
      <c r="H3036" s="1">
        <f ca="1">IF(AND(G3035&gt;0,G3036&gt;G3035,NOT(ISERROR(MATCH(G3035,D:D,0)))),H3035+1,H3035)</f>
        <v>0</v>
      </c>
      <c r="I3036" s="1">
        <f t="shared" ca="1" si="534"/>
        <v>0</v>
      </c>
      <c r="J3036" s="7" t="str">
        <f t="shared" ca="1" si="535"/>
        <v/>
      </c>
      <c r="K3036" s="1" t="str">
        <f ca="1">IF(J3036="Linea_para_MAIL_creada_por_LuXML",IF(ISERROR(MATCH(INDIRECT(ADDRESS(ROW()-G3036,7)),D:D,0)),J3036,INDIRECT(ADDRESS(MATCH(INDIRECT(ADDRESS(ROW()-G3036,7)),D:D,0),1))),J3036)</f>
        <v/>
      </c>
      <c r="L3036" s="7">
        <f t="shared" ca="1" si="536"/>
        <v>0</v>
      </c>
      <c r="M3036" s="7" t="str">
        <f t="shared" ca="1" si="537"/>
        <v/>
      </c>
      <c r="N3036" s="7">
        <f t="shared" ca="1" si="538"/>
        <v>0</v>
      </c>
      <c r="O3036" s="9" t="str">
        <f ca="1">IF(N3036&gt;-1,INDIRECT(ADDRESS(ROW(),13)),IF(N3036&lt;N3035,CONCATENATE("&lt;page-count count=",CHAR(34),1+LARGE(N:N,1)-LARGE(N:N,2),CHAR(34),"/&gt;"),INDIRECT(ADDRESS(ROW()-1,13))))</f>
        <v/>
      </c>
      <c r="P3036" s="1">
        <f>IF(ROW()&lt;$S$4+2,IF('XML a procesar'!A3035="",P3035,IF(MID('XML a procesar'!A3035,1,1)="&lt;",P3035,P3035+1)),P3035)</f>
        <v>1</v>
      </c>
    </row>
    <row r="3037" spans="1:16" x14ac:dyDescent="0.25">
      <c r="A3037" s="1" t="str">
        <f>IF('XML a procesar'!A3036&gt;0,'XML a procesar'!A3036,"")</f>
        <v/>
      </c>
      <c r="B3037" s="7">
        <f t="shared" si="528"/>
        <v>0</v>
      </c>
      <c r="C3037" s="1">
        <f t="shared" si="529"/>
        <v>0</v>
      </c>
      <c r="D3037" s="1">
        <f t="shared" si="530"/>
        <v>0</v>
      </c>
      <c r="E3037" s="1">
        <f t="shared" si="531"/>
        <v>0</v>
      </c>
      <c r="F3037" s="1" t="str">
        <f t="shared" ca="1" si="532"/>
        <v/>
      </c>
      <c r="G3037" s="1">
        <f t="shared" ca="1" si="533"/>
        <v>0</v>
      </c>
      <c r="H3037" s="1">
        <f ca="1">IF(AND(G3036&gt;0,G3037&gt;G3036,NOT(ISERROR(MATCH(G3036,D:D,0)))),H3036+1,H3036)</f>
        <v>0</v>
      </c>
      <c r="I3037" s="1">
        <f t="shared" ca="1" si="534"/>
        <v>0</v>
      </c>
      <c r="J3037" s="7" t="str">
        <f t="shared" ca="1" si="535"/>
        <v/>
      </c>
      <c r="K3037" s="1" t="str">
        <f ca="1">IF(J3037="Linea_para_MAIL_creada_por_LuXML",IF(ISERROR(MATCH(INDIRECT(ADDRESS(ROW()-G3037,7)),D:D,0)),J3037,INDIRECT(ADDRESS(MATCH(INDIRECT(ADDRESS(ROW()-G3037,7)),D:D,0),1))),J3037)</f>
        <v/>
      </c>
      <c r="L3037" s="7">
        <f t="shared" ca="1" si="536"/>
        <v>0</v>
      </c>
      <c r="M3037" s="7" t="str">
        <f t="shared" ca="1" si="537"/>
        <v/>
      </c>
      <c r="N3037" s="7">
        <f t="shared" ca="1" si="538"/>
        <v>0</v>
      </c>
      <c r="O3037" s="9" t="str">
        <f ca="1">IF(N3037&gt;-1,INDIRECT(ADDRESS(ROW(),13)),IF(N3037&lt;N3036,CONCATENATE("&lt;page-count count=",CHAR(34),1+LARGE(N:N,1)-LARGE(N:N,2),CHAR(34),"/&gt;"),INDIRECT(ADDRESS(ROW()-1,13))))</f>
        <v/>
      </c>
      <c r="P3037" s="1">
        <f>IF(ROW()&lt;$S$4+2,IF('XML a procesar'!A3036="",P3036,IF(MID('XML a procesar'!A3036,1,1)="&lt;",P3036,P3036+1)),P3036)</f>
        <v>1</v>
      </c>
    </row>
    <row r="3038" spans="1:16" x14ac:dyDescent="0.25">
      <c r="A3038" s="1" t="str">
        <f>IF('XML a procesar'!A3037&gt;0,'XML a procesar'!A3037,"")</f>
        <v/>
      </c>
      <c r="B3038" s="7">
        <f t="shared" si="528"/>
        <v>0</v>
      </c>
      <c r="C3038" s="1">
        <f t="shared" si="529"/>
        <v>0</v>
      </c>
      <c r="D3038" s="1">
        <f t="shared" si="530"/>
        <v>0</v>
      </c>
      <c r="E3038" s="1">
        <f t="shared" si="531"/>
        <v>0</v>
      </c>
      <c r="F3038" s="1" t="str">
        <f t="shared" ca="1" si="532"/>
        <v/>
      </c>
      <c r="G3038" s="1">
        <f t="shared" ca="1" si="533"/>
        <v>0</v>
      </c>
      <c r="H3038" s="1">
        <f ca="1">IF(AND(G3037&gt;0,G3038&gt;G3037,NOT(ISERROR(MATCH(G3037,D:D,0)))),H3037+1,H3037)</f>
        <v>0</v>
      </c>
      <c r="I3038" s="1">
        <f t="shared" ca="1" si="534"/>
        <v>0</v>
      </c>
      <c r="J3038" s="7" t="str">
        <f t="shared" ca="1" si="535"/>
        <v/>
      </c>
      <c r="K3038" s="1" t="str">
        <f ca="1">IF(J3038="Linea_para_MAIL_creada_por_LuXML",IF(ISERROR(MATCH(INDIRECT(ADDRESS(ROW()-G3038,7)),D:D,0)),J3038,INDIRECT(ADDRESS(MATCH(INDIRECT(ADDRESS(ROW()-G3038,7)),D:D,0),1))),J3038)</f>
        <v/>
      </c>
      <c r="L3038" s="7">
        <f t="shared" ca="1" si="536"/>
        <v>0</v>
      </c>
      <c r="M3038" s="7" t="str">
        <f t="shared" ca="1" si="537"/>
        <v/>
      </c>
      <c r="N3038" s="7">
        <f t="shared" ca="1" si="538"/>
        <v>0</v>
      </c>
      <c r="O3038" s="9" t="str">
        <f ca="1">IF(N3038&gt;-1,INDIRECT(ADDRESS(ROW(),13)),IF(N3038&lt;N3037,CONCATENATE("&lt;page-count count=",CHAR(34),1+LARGE(N:N,1)-LARGE(N:N,2),CHAR(34),"/&gt;"),INDIRECT(ADDRESS(ROW()-1,13))))</f>
        <v/>
      </c>
      <c r="P3038" s="1">
        <f>IF(ROW()&lt;$S$4+2,IF('XML a procesar'!A3037="",P3037,IF(MID('XML a procesar'!A3037,1,1)="&lt;",P3037,P3037+1)),P3037)</f>
        <v>1</v>
      </c>
    </row>
    <row r="3039" spans="1:16" x14ac:dyDescent="0.25">
      <c r="A3039" s="1" t="str">
        <f>IF('XML a procesar'!A3038&gt;0,'XML a procesar'!A3038,"")</f>
        <v/>
      </c>
      <c r="B3039" s="7">
        <f t="shared" si="528"/>
        <v>0</v>
      </c>
      <c r="C3039" s="1">
        <f t="shared" si="529"/>
        <v>0</v>
      </c>
      <c r="D3039" s="1">
        <f t="shared" si="530"/>
        <v>0</v>
      </c>
      <c r="E3039" s="1">
        <f t="shared" si="531"/>
        <v>0</v>
      </c>
      <c r="F3039" s="1" t="str">
        <f t="shared" ca="1" si="532"/>
        <v/>
      </c>
      <c r="G3039" s="1">
        <f t="shared" ca="1" si="533"/>
        <v>0</v>
      </c>
      <c r="H3039" s="1">
        <f ca="1">IF(AND(G3038&gt;0,G3039&gt;G3038,NOT(ISERROR(MATCH(G3038,D:D,0)))),H3038+1,H3038)</f>
        <v>0</v>
      </c>
      <c r="I3039" s="1">
        <f t="shared" ca="1" si="534"/>
        <v>0</v>
      </c>
      <c r="J3039" s="7" t="str">
        <f t="shared" ca="1" si="535"/>
        <v/>
      </c>
      <c r="K3039" s="1" t="str">
        <f ca="1">IF(J3039="Linea_para_MAIL_creada_por_LuXML",IF(ISERROR(MATCH(INDIRECT(ADDRESS(ROW()-G3039,7)),D:D,0)),J3039,INDIRECT(ADDRESS(MATCH(INDIRECT(ADDRESS(ROW()-G3039,7)),D:D,0),1))),J3039)</f>
        <v/>
      </c>
      <c r="L3039" s="7">
        <f t="shared" ca="1" si="536"/>
        <v>0</v>
      </c>
      <c r="M3039" s="7" t="str">
        <f t="shared" ca="1" si="537"/>
        <v/>
      </c>
      <c r="N3039" s="7">
        <f t="shared" ca="1" si="538"/>
        <v>0</v>
      </c>
      <c r="O3039" s="9" t="str">
        <f ca="1">IF(N3039&gt;-1,INDIRECT(ADDRESS(ROW(),13)),IF(N3039&lt;N3038,CONCATENATE("&lt;page-count count=",CHAR(34),1+LARGE(N:N,1)-LARGE(N:N,2),CHAR(34),"/&gt;"),INDIRECT(ADDRESS(ROW()-1,13))))</f>
        <v/>
      </c>
      <c r="P3039" s="1">
        <f>IF(ROW()&lt;$S$4+2,IF('XML a procesar'!A3038="",P3038,IF(MID('XML a procesar'!A3038,1,1)="&lt;",P3038,P3038+1)),P3038)</f>
        <v>1</v>
      </c>
    </row>
    <row r="3040" spans="1:16" x14ac:dyDescent="0.25">
      <c r="A3040" s="1" t="str">
        <f>IF('XML a procesar'!A3039&gt;0,'XML a procesar'!A3039,"")</f>
        <v/>
      </c>
      <c r="B3040" s="7">
        <f t="shared" si="528"/>
        <v>0</v>
      </c>
      <c r="C3040" s="1">
        <f t="shared" si="529"/>
        <v>0</v>
      </c>
      <c r="D3040" s="1">
        <f t="shared" si="530"/>
        <v>0</v>
      </c>
      <c r="E3040" s="1">
        <f t="shared" si="531"/>
        <v>0</v>
      </c>
      <c r="F3040" s="1" t="str">
        <f t="shared" ca="1" si="532"/>
        <v/>
      </c>
      <c r="G3040" s="1">
        <f t="shared" ca="1" si="533"/>
        <v>0</v>
      </c>
      <c r="H3040" s="1">
        <f ca="1">IF(AND(G3039&gt;0,G3040&gt;G3039,NOT(ISERROR(MATCH(G3039,D:D,0)))),H3039+1,H3039)</f>
        <v>0</v>
      </c>
      <c r="I3040" s="1">
        <f t="shared" ca="1" si="534"/>
        <v>0</v>
      </c>
      <c r="J3040" s="7" t="str">
        <f t="shared" ca="1" si="535"/>
        <v/>
      </c>
      <c r="K3040" s="1" t="str">
        <f ca="1">IF(J3040="Linea_para_MAIL_creada_por_LuXML",IF(ISERROR(MATCH(INDIRECT(ADDRESS(ROW()-G3040,7)),D:D,0)),J3040,INDIRECT(ADDRESS(MATCH(INDIRECT(ADDRESS(ROW()-G3040,7)),D:D,0),1))),J3040)</f>
        <v/>
      </c>
      <c r="L3040" s="7">
        <f t="shared" ca="1" si="536"/>
        <v>0</v>
      </c>
      <c r="M3040" s="7" t="str">
        <f t="shared" ca="1" si="537"/>
        <v/>
      </c>
      <c r="N3040" s="7">
        <f t="shared" ca="1" si="538"/>
        <v>0</v>
      </c>
      <c r="O3040" s="9" t="str">
        <f ca="1">IF(N3040&gt;-1,INDIRECT(ADDRESS(ROW(),13)),IF(N3040&lt;N3039,CONCATENATE("&lt;page-count count=",CHAR(34),1+LARGE(N:N,1)-LARGE(N:N,2),CHAR(34),"/&gt;"),INDIRECT(ADDRESS(ROW()-1,13))))</f>
        <v/>
      </c>
      <c r="P3040" s="1">
        <f>IF(ROW()&lt;$S$4+2,IF('XML a procesar'!A3039="",P3039,IF(MID('XML a procesar'!A3039,1,1)="&lt;",P3039,P3039+1)),P3039)</f>
        <v>1</v>
      </c>
    </row>
    <row r="3041" spans="1:16" x14ac:dyDescent="0.25">
      <c r="A3041" s="1" t="str">
        <f>IF('XML a procesar'!A3040&gt;0,'XML a procesar'!A3040,"")</f>
        <v/>
      </c>
      <c r="B3041" s="7">
        <f t="shared" si="528"/>
        <v>0</v>
      </c>
      <c r="C3041" s="1">
        <f t="shared" si="529"/>
        <v>0</v>
      </c>
      <c r="D3041" s="1">
        <f t="shared" si="530"/>
        <v>0</v>
      </c>
      <c r="E3041" s="1">
        <f t="shared" si="531"/>
        <v>0</v>
      </c>
      <c r="F3041" s="1" t="str">
        <f t="shared" ca="1" si="532"/>
        <v/>
      </c>
      <c r="G3041" s="1">
        <f t="shared" ca="1" si="533"/>
        <v>0</v>
      </c>
      <c r="H3041" s="1">
        <f ca="1">IF(AND(G3040&gt;0,G3041&gt;G3040,NOT(ISERROR(MATCH(G3040,D:D,0)))),H3040+1,H3040)</f>
        <v>0</v>
      </c>
      <c r="I3041" s="1">
        <f t="shared" ca="1" si="534"/>
        <v>0</v>
      </c>
      <c r="J3041" s="7" t="str">
        <f t="shared" ca="1" si="535"/>
        <v/>
      </c>
      <c r="K3041" s="1" t="str">
        <f ca="1">IF(J3041="Linea_para_MAIL_creada_por_LuXML",IF(ISERROR(MATCH(INDIRECT(ADDRESS(ROW()-G3041,7)),D:D,0)),J3041,INDIRECT(ADDRESS(MATCH(INDIRECT(ADDRESS(ROW()-G3041,7)),D:D,0),1))),J3041)</f>
        <v/>
      </c>
      <c r="L3041" s="7">
        <f t="shared" ca="1" si="536"/>
        <v>0</v>
      </c>
      <c r="M3041" s="7" t="str">
        <f t="shared" ca="1" si="537"/>
        <v/>
      </c>
      <c r="N3041" s="7">
        <f t="shared" ca="1" si="538"/>
        <v>0</v>
      </c>
      <c r="O3041" s="9" t="str">
        <f ca="1">IF(N3041&gt;-1,INDIRECT(ADDRESS(ROW(),13)),IF(N3041&lt;N3040,CONCATENATE("&lt;page-count count=",CHAR(34),1+LARGE(N:N,1)-LARGE(N:N,2),CHAR(34),"/&gt;"),INDIRECT(ADDRESS(ROW()-1,13))))</f>
        <v/>
      </c>
      <c r="P3041" s="1">
        <f>IF(ROW()&lt;$S$4+2,IF('XML a procesar'!A3040="",P3040,IF(MID('XML a procesar'!A3040,1,1)="&lt;",P3040,P3040+1)),P3040)</f>
        <v>1</v>
      </c>
    </row>
    <row r="3042" spans="1:16" x14ac:dyDescent="0.25">
      <c r="A3042" s="1" t="str">
        <f>IF('XML a procesar'!A3041&gt;0,'XML a procesar'!A3041,"")</f>
        <v/>
      </c>
      <c r="B3042" s="7">
        <f t="shared" si="528"/>
        <v>0</v>
      </c>
      <c r="C3042" s="1">
        <f t="shared" si="529"/>
        <v>0</v>
      </c>
      <c r="D3042" s="1">
        <f t="shared" si="530"/>
        <v>0</v>
      </c>
      <c r="E3042" s="1">
        <f t="shared" si="531"/>
        <v>0</v>
      </c>
      <c r="F3042" s="1" t="str">
        <f t="shared" ca="1" si="532"/>
        <v/>
      </c>
      <c r="G3042" s="1">
        <f t="shared" ca="1" si="533"/>
        <v>0</v>
      </c>
      <c r="H3042" s="1">
        <f ca="1">IF(AND(G3041&gt;0,G3042&gt;G3041,NOT(ISERROR(MATCH(G3041,D:D,0)))),H3041+1,H3041)</f>
        <v>0</v>
      </c>
      <c r="I3042" s="1">
        <f t="shared" ca="1" si="534"/>
        <v>0</v>
      </c>
      <c r="J3042" s="7" t="str">
        <f t="shared" ca="1" si="535"/>
        <v/>
      </c>
      <c r="K3042" s="1" t="str">
        <f ca="1">IF(J3042="Linea_para_MAIL_creada_por_LuXML",IF(ISERROR(MATCH(INDIRECT(ADDRESS(ROW()-G3042,7)),D:D,0)),J3042,INDIRECT(ADDRESS(MATCH(INDIRECT(ADDRESS(ROW()-G3042,7)),D:D,0),1))),J3042)</f>
        <v/>
      </c>
      <c r="L3042" s="7">
        <f t="shared" ca="1" si="536"/>
        <v>0</v>
      </c>
      <c r="M3042" s="7" t="str">
        <f t="shared" ca="1" si="537"/>
        <v/>
      </c>
      <c r="N3042" s="7">
        <f t="shared" ca="1" si="538"/>
        <v>0</v>
      </c>
      <c r="O3042" s="9" t="str">
        <f ca="1">IF(N3042&gt;-1,INDIRECT(ADDRESS(ROW(),13)),IF(N3042&lt;N3041,CONCATENATE("&lt;page-count count=",CHAR(34),1+LARGE(N:N,1)-LARGE(N:N,2),CHAR(34),"/&gt;"),INDIRECT(ADDRESS(ROW()-1,13))))</f>
        <v/>
      </c>
      <c r="P3042" s="1">
        <f>IF(ROW()&lt;$S$4+2,IF('XML a procesar'!A3041="",P3041,IF(MID('XML a procesar'!A3041,1,1)="&lt;",P3041,P3041+1)),P3041)</f>
        <v>1</v>
      </c>
    </row>
    <row r="3043" spans="1:16" x14ac:dyDescent="0.25">
      <c r="A3043" s="1" t="str">
        <f>IF('XML a procesar'!A3042&gt;0,'XML a procesar'!A3042,"")</f>
        <v/>
      </c>
      <c r="B3043" s="7">
        <f t="shared" si="528"/>
        <v>0</v>
      </c>
      <c r="C3043" s="1">
        <f t="shared" si="529"/>
        <v>0</v>
      </c>
      <c r="D3043" s="1">
        <f t="shared" si="530"/>
        <v>0</v>
      </c>
      <c r="E3043" s="1">
        <f t="shared" si="531"/>
        <v>0</v>
      </c>
      <c r="F3043" s="1" t="str">
        <f t="shared" ca="1" si="532"/>
        <v/>
      </c>
      <c r="G3043" s="1">
        <f t="shared" ca="1" si="533"/>
        <v>0</v>
      </c>
      <c r="H3043" s="1">
        <f ca="1">IF(AND(G3042&gt;0,G3043&gt;G3042,NOT(ISERROR(MATCH(G3042,D:D,0)))),H3042+1,H3042)</f>
        <v>0</v>
      </c>
      <c r="I3043" s="1">
        <f t="shared" ca="1" si="534"/>
        <v>0</v>
      </c>
      <c r="J3043" s="7" t="str">
        <f t="shared" ca="1" si="535"/>
        <v/>
      </c>
      <c r="K3043" s="1" t="str">
        <f ca="1">IF(J3043="Linea_para_MAIL_creada_por_LuXML",IF(ISERROR(MATCH(INDIRECT(ADDRESS(ROW()-G3043,7)),D:D,0)),J3043,INDIRECT(ADDRESS(MATCH(INDIRECT(ADDRESS(ROW()-G3043,7)),D:D,0),1))),J3043)</f>
        <v/>
      </c>
      <c r="L3043" s="7">
        <f t="shared" ca="1" si="536"/>
        <v>0</v>
      </c>
      <c r="M3043" s="7" t="str">
        <f t="shared" ca="1" si="537"/>
        <v/>
      </c>
      <c r="N3043" s="7">
        <f t="shared" ca="1" si="538"/>
        <v>0</v>
      </c>
      <c r="O3043" s="9" t="str">
        <f ca="1">IF(N3043&gt;-1,INDIRECT(ADDRESS(ROW(),13)),IF(N3043&lt;N3042,CONCATENATE("&lt;page-count count=",CHAR(34),1+LARGE(N:N,1)-LARGE(N:N,2),CHAR(34),"/&gt;"),INDIRECT(ADDRESS(ROW()-1,13))))</f>
        <v/>
      </c>
      <c r="P3043" s="1">
        <f>IF(ROW()&lt;$S$4+2,IF('XML a procesar'!A3042="",P3042,IF(MID('XML a procesar'!A3042,1,1)="&lt;",P3042,P3042+1)),P3042)</f>
        <v>1</v>
      </c>
    </row>
    <row r="3044" spans="1:16" x14ac:dyDescent="0.25">
      <c r="A3044" s="1" t="str">
        <f>IF('XML a procesar'!A3043&gt;0,'XML a procesar'!A3043,"")</f>
        <v/>
      </c>
      <c r="B3044" s="7">
        <f t="shared" si="528"/>
        <v>0</v>
      </c>
      <c r="C3044" s="1">
        <f t="shared" si="529"/>
        <v>0</v>
      </c>
      <c r="D3044" s="1">
        <f t="shared" si="530"/>
        <v>0</v>
      </c>
      <c r="E3044" s="1">
        <f t="shared" si="531"/>
        <v>0</v>
      </c>
      <c r="F3044" s="1" t="str">
        <f t="shared" ca="1" si="532"/>
        <v/>
      </c>
      <c r="G3044" s="1">
        <f t="shared" ca="1" si="533"/>
        <v>0</v>
      </c>
      <c r="H3044" s="1">
        <f ca="1">IF(AND(G3043&gt;0,G3044&gt;G3043,NOT(ISERROR(MATCH(G3043,D:D,0)))),H3043+1,H3043)</f>
        <v>0</v>
      </c>
      <c r="I3044" s="1">
        <f t="shared" ca="1" si="534"/>
        <v>0</v>
      </c>
      <c r="J3044" s="7" t="str">
        <f t="shared" ca="1" si="535"/>
        <v/>
      </c>
      <c r="K3044" s="1" t="str">
        <f ca="1">IF(J3044="Linea_para_MAIL_creada_por_LuXML",IF(ISERROR(MATCH(INDIRECT(ADDRESS(ROW()-G3044,7)),D:D,0)),J3044,INDIRECT(ADDRESS(MATCH(INDIRECT(ADDRESS(ROW()-G3044,7)),D:D,0),1))),J3044)</f>
        <v/>
      </c>
      <c r="L3044" s="7">
        <f t="shared" ca="1" si="536"/>
        <v>0</v>
      </c>
      <c r="M3044" s="7" t="str">
        <f t="shared" ca="1" si="537"/>
        <v/>
      </c>
      <c r="N3044" s="7">
        <f t="shared" ca="1" si="538"/>
        <v>0</v>
      </c>
      <c r="O3044" s="9" t="str">
        <f ca="1">IF(N3044&gt;-1,INDIRECT(ADDRESS(ROW(),13)),IF(N3044&lt;N3043,CONCATENATE("&lt;page-count count=",CHAR(34),1+LARGE(N:N,1)-LARGE(N:N,2),CHAR(34),"/&gt;"),INDIRECT(ADDRESS(ROW()-1,13))))</f>
        <v/>
      </c>
      <c r="P3044" s="1">
        <f>IF(ROW()&lt;$S$4+2,IF('XML a procesar'!A3043="",P3043,IF(MID('XML a procesar'!A3043,1,1)="&lt;",P3043,P3043+1)),P3043)</f>
        <v>1</v>
      </c>
    </row>
    <row r="3045" spans="1:16" x14ac:dyDescent="0.25">
      <c r="A3045" s="1" t="str">
        <f>IF('XML a procesar'!A3044&gt;0,'XML a procesar'!A3044,"")</f>
        <v/>
      </c>
      <c r="B3045" s="7">
        <f t="shared" si="528"/>
        <v>0</v>
      </c>
      <c r="C3045" s="1">
        <f t="shared" si="529"/>
        <v>0</v>
      </c>
      <c r="D3045" s="1">
        <f t="shared" si="530"/>
        <v>0</v>
      </c>
      <c r="E3045" s="1">
        <f t="shared" si="531"/>
        <v>0</v>
      </c>
      <c r="F3045" s="1" t="str">
        <f t="shared" ca="1" si="532"/>
        <v/>
      </c>
      <c r="G3045" s="1">
        <f t="shared" ca="1" si="533"/>
        <v>0</v>
      </c>
      <c r="H3045" s="1">
        <f ca="1">IF(AND(G3044&gt;0,G3045&gt;G3044,NOT(ISERROR(MATCH(G3044,D:D,0)))),H3044+1,H3044)</f>
        <v>0</v>
      </c>
      <c r="I3045" s="1">
        <f t="shared" ca="1" si="534"/>
        <v>0</v>
      </c>
      <c r="J3045" s="7" t="str">
        <f t="shared" ca="1" si="535"/>
        <v/>
      </c>
      <c r="K3045" s="1" t="str">
        <f ca="1">IF(J3045="Linea_para_MAIL_creada_por_LuXML",IF(ISERROR(MATCH(INDIRECT(ADDRESS(ROW()-G3045,7)),D:D,0)),J3045,INDIRECT(ADDRESS(MATCH(INDIRECT(ADDRESS(ROW()-G3045,7)),D:D,0),1))),J3045)</f>
        <v/>
      </c>
      <c r="L3045" s="7">
        <f t="shared" ca="1" si="536"/>
        <v>0</v>
      </c>
      <c r="M3045" s="7" t="str">
        <f t="shared" ca="1" si="537"/>
        <v/>
      </c>
      <c r="N3045" s="7">
        <f t="shared" ca="1" si="538"/>
        <v>0</v>
      </c>
      <c r="O3045" s="9" t="str">
        <f ca="1">IF(N3045&gt;-1,INDIRECT(ADDRESS(ROW(),13)),IF(N3045&lt;N3044,CONCATENATE("&lt;page-count count=",CHAR(34),1+LARGE(N:N,1)-LARGE(N:N,2),CHAR(34),"/&gt;"),INDIRECT(ADDRESS(ROW()-1,13))))</f>
        <v/>
      </c>
      <c r="P3045" s="1">
        <f>IF(ROW()&lt;$S$4+2,IF('XML a procesar'!A3044="",P3044,IF(MID('XML a procesar'!A3044,1,1)="&lt;",P3044,P3044+1)),P3044)</f>
        <v>1</v>
      </c>
    </row>
    <row r="3046" spans="1:16" x14ac:dyDescent="0.25">
      <c r="A3046" s="1" t="str">
        <f>IF('XML a procesar'!A3045&gt;0,'XML a procesar'!A3045,"")</f>
        <v/>
      </c>
      <c r="B3046" s="7">
        <f t="shared" si="528"/>
        <v>0</v>
      </c>
      <c r="C3046" s="1">
        <f t="shared" si="529"/>
        <v>0</v>
      </c>
      <c r="D3046" s="1">
        <f t="shared" si="530"/>
        <v>0</v>
      </c>
      <c r="E3046" s="1">
        <f t="shared" si="531"/>
        <v>0</v>
      </c>
      <c r="F3046" s="1" t="str">
        <f t="shared" ca="1" si="532"/>
        <v/>
      </c>
      <c r="G3046" s="1">
        <f t="shared" ca="1" si="533"/>
        <v>0</v>
      </c>
      <c r="H3046" s="1">
        <f ca="1">IF(AND(G3045&gt;0,G3046&gt;G3045,NOT(ISERROR(MATCH(G3045,D:D,0)))),H3045+1,H3045)</f>
        <v>0</v>
      </c>
      <c r="I3046" s="1">
        <f t="shared" ca="1" si="534"/>
        <v>0</v>
      </c>
      <c r="J3046" s="7" t="str">
        <f t="shared" ca="1" si="535"/>
        <v/>
      </c>
      <c r="K3046" s="1" t="str">
        <f ca="1">IF(J3046="Linea_para_MAIL_creada_por_LuXML",IF(ISERROR(MATCH(INDIRECT(ADDRESS(ROW()-G3046,7)),D:D,0)),J3046,INDIRECT(ADDRESS(MATCH(INDIRECT(ADDRESS(ROW()-G3046,7)),D:D,0),1))),J3046)</f>
        <v/>
      </c>
      <c r="L3046" s="7">
        <f t="shared" ca="1" si="536"/>
        <v>0</v>
      </c>
      <c r="M3046" s="7" t="str">
        <f t="shared" ca="1" si="537"/>
        <v/>
      </c>
      <c r="N3046" s="7">
        <f t="shared" ca="1" si="538"/>
        <v>0</v>
      </c>
      <c r="O3046" s="9" t="str">
        <f ca="1">IF(N3046&gt;-1,INDIRECT(ADDRESS(ROW(),13)),IF(N3046&lt;N3045,CONCATENATE("&lt;page-count count=",CHAR(34),1+LARGE(N:N,1)-LARGE(N:N,2),CHAR(34),"/&gt;"),INDIRECT(ADDRESS(ROW()-1,13))))</f>
        <v/>
      </c>
      <c r="P3046" s="1">
        <f>IF(ROW()&lt;$S$4+2,IF('XML a procesar'!A3045="",P3045,IF(MID('XML a procesar'!A3045,1,1)="&lt;",P3045,P3045+1)),P3045)</f>
        <v>1</v>
      </c>
    </row>
    <row r="3047" spans="1:16" x14ac:dyDescent="0.25">
      <c r="A3047" s="1" t="str">
        <f>IF('XML a procesar'!A3046&gt;0,'XML a procesar'!A3046,"")</f>
        <v/>
      </c>
      <c r="B3047" s="7">
        <f t="shared" si="528"/>
        <v>0</v>
      </c>
      <c r="C3047" s="1">
        <f t="shared" si="529"/>
        <v>0</v>
      </c>
      <c r="D3047" s="1">
        <f t="shared" si="530"/>
        <v>0</v>
      </c>
      <c r="E3047" s="1">
        <f t="shared" si="531"/>
        <v>0</v>
      </c>
      <c r="F3047" s="1" t="str">
        <f t="shared" ca="1" si="532"/>
        <v/>
      </c>
      <c r="G3047" s="1">
        <f t="shared" ca="1" si="533"/>
        <v>0</v>
      </c>
      <c r="H3047" s="1">
        <f ca="1">IF(AND(G3046&gt;0,G3047&gt;G3046,NOT(ISERROR(MATCH(G3046,D:D,0)))),H3046+1,H3046)</f>
        <v>0</v>
      </c>
      <c r="I3047" s="1">
        <f t="shared" ca="1" si="534"/>
        <v>0</v>
      </c>
      <c r="J3047" s="7" t="str">
        <f t="shared" ca="1" si="535"/>
        <v/>
      </c>
      <c r="K3047" s="1" t="str">
        <f ca="1">IF(J3047="Linea_para_MAIL_creada_por_LuXML",IF(ISERROR(MATCH(INDIRECT(ADDRESS(ROW()-G3047,7)),D:D,0)),J3047,INDIRECT(ADDRESS(MATCH(INDIRECT(ADDRESS(ROW()-G3047,7)),D:D,0),1))),J3047)</f>
        <v/>
      </c>
      <c r="L3047" s="7">
        <f t="shared" ca="1" si="536"/>
        <v>0</v>
      </c>
      <c r="M3047" s="7" t="str">
        <f t="shared" ca="1" si="537"/>
        <v/>
      </c>
      <c r="N3047" s="7">
        <f t="shared" ca="1" si="538"/>
        <v>0</v>
      </c>
      <c r="O3047" s="9" t="str">
        <f ca="1">IF(N3047&gt;-1,INDIRECT(ADDRESS(ROW(),13)),IF(N3047&lt;N3046,CONCATENATE("&lt;page-count count=",CHAR(34),1+LARGE(N:N,1)-LARGE(N:N,2),CHAR(34),"/&gt;"),INDIRECT(ADDRESS(ROW()-1,13))))</f>
        <v/>
      </c>
      <c r="P3047" s="1">
        <f>IF(ROW()&lt;$S$4+2,IF('XML a procesar'!A3046="",P3046,IF(MID('XML a procesar'!A3046,1,1)="&lt;",P3046,P3046+1)),P3046)</f>
        <v>1</v>
      </c>
    </row>
    <row r="3048" spans="1:16" x14ac:dyDescent="0.25">
      <c r="A3048" s="1" t="str">
        <f>IF('XML a procesar'!A3047&gt;0,'XML a procesar'!A3047,"")</f>
        <v/>
      </c>
      <c r="B3048" s="7">
        <f t="shared" si="528"/>
        <v>0</v>
      </c>
      <c r="C3048" s="1">
        <f t="shared" si="529"/>
        <v>0</v>
      </c>
      <c r="D3048" s="1">
        <f t="shared" si="530"/>
        <v>0</v>
      </c>
      <c r="E3048" s="1">
        <f t="shared" si="531"/>
        <v>0</v>
      </c>
      <c r="F3048" s="1" t="str">
        <f t="shared" ca="1" si="532"/>
        <v/>
      </c>
      <c r="G3048" s="1">
        <f t="shared" ca="1" si="533"/>
        <v>0</v>
      </c>
      <c r="H3048" s="1">
        <f ca="1">IF(AND(G3047&gt;0,G3048&gt;G3047,NOT(ISERROR(MATCH(G3047,D:D,0)))),H3047+1,H3047)</f>
        <v>0</v>
      </c>
      <c r="I3048" s="1">
        <f t="shared" ca="1" si="534"/>
        <v>0</v>
      </c>
      <c r="J3048" s="7" t="str">
        <f t="shared" ca="1" si="535"/>
        <v/>
      </c>
      <c r="K3048" s="1" t="str">
        <f ca="1">IF(J3048="Linea_para_MAIL_creada_por_LuXML",IF(ISERROR(MATCH(INDIRECT(ADDRESS(ROW()-G3048,7)),D:D,0)),J3048,INDIRECT(ADDRESS(MATCH(INDIRECT(ADDRESS(ROW()-G3048,7)),D:D,0),1))),J3048)</f>
        <v/>
      </c>
      <c r="L3048" s="7">
        <f t="shared" ca="1" si="536"/>
        <v>0</v>
      </c>
      <c r="M3048" s="7" t="str">
        <f t="shared" ca="1" si="537"/>
        <v/>
      </c>
      <c r="N3048" s="7">
        <f t="shared" ca="1" si="538"/>
        <v>0</v>
      </c>
      <c r="O3048" s="9" t="str">
        <f ca="1">IF(N3048&gt;-1,INDIRECT(ADDRESS(ROW(),13)),IF(N3048&lt;N3047,CONCATENATE("&lt;page-count count=",CHAR(34),1+LARGE(N:N,1)-LARGE(N:N,2),CHAR(34),"/&gt;"),INDIRECT(ADDRESS(ROW()-1,13))))</f>
        <v/>
      </c>
      <c r="P3048" s="1">
        <f>IF(ROW()&lt;$S$4+2,IF('XML a procesar'!A3047="",P3047,IF(MID('XML a procesar'!A3047,1,1)="&lt;",P3047,P3047+1)),P3047)</f>
        <v>1</v>
      </c>
    </row>
    <row r="3049" spans="1:16" x14ac:dyDescent="0.25">
      <c r="A3049" s="1" t="str">
        <f>IF('XML a procesar'!A3048&gt;0,'XML a procesar'!A3048,"")</f>
        <v/>
      </c>
      <c r="B3049" s="7">
        <f t="shared" si="528"/>
        <v>0</v>
      </c>
      <c r="C3049" s="1">
        <f t="shared" si="529"/>
        <v>0</v>
      </c>
      <c r="D3049" s="1">
        <f t="shared" si="530"/>
        <v>0</v>
      </c>
      <c r="E3049" s="1">
        <f t="shared" si="531"/>
        <v>0</v>
      </c>
      <c r="F3049" s="1" t="str">
        <f t="shared" ca="1" si="532"/>
        <v/>
      </c>
      <c r="G3049" s="1">
        <f t="shared" ca="1" si="533"/>
        <v>0</v>
      </c>
      <c r="H3049" s="1">
        <f ca="1">IF(AND(G3048&gt;0,G3049&gt;G3048,NOT(ISERROR(MATCH(G3048,D:D,0)))),H3048+1,H3048)</f>
        <v>0</v>
      </c>
      <c r="I3049" s="1">
        <f t="shared" ca="1" si="534"/>
        <v>0</v>
      </c>
      <c r="J3049" s="7" t="str">
        <f t="shared" ca="1" si="535"/>
        <v/>
      </c>
      <c r="K3049" s="1" t="str">
        <f ca="1">IF(J3049="Linea_para_MAIL_creada_por_LuXML",IF(ISERROR(MATCH(INDIRECT(ADDRESS(ROW()-G3049,7)),D:D,0)),J3049,INDIRECT(ADDRESS(MATCH(INDIRECT(ADDRESS(ROW()-G3049,7)),D:D,0),1))),J3049)</f>
        <v/>
      </c>
      <c r="L3049" s="7">
        <f t="shared" ca="1" si="536"/>
        <v>0</v>
      </c>
      <c r="M3049" s="7" t="str">
        <f t="shared" ca="1" si="537"/>
        <v/>
      </c>
      <c r="N3049" s="7">
        <f t="shared" ca="1" si="538"/>
        <v>0</v>
      </c>
      <c r="O3049" s="9" t="str">
        <f ca="1">IF(N3049&gt;-1,INDIRECT(ADDRESS(ROW(),13)),IF(N3049&lt;N3048,CONCATENATE("&lt;page-count count=",CHAR(34),1+LARGE(N:N,1)-LARGE(N:N,2),CHAR(34),"/&gt;"),INDIRECT(ADDRESS(ROW()-1,13))))</f>
        <v/>
      </c>
      <c r="P3049" s="1">
        <f>IF(ROW()&lt;$S$4+2,IF('XML a procesar'!A3048="",P3048,IF(MID('XML a procesar'!A3048,1,1)="&lt;",P3048,P3048+1)),P3048)</f>
        <v>1</v>
      </c>
    </row>
    <row r="3050" spans="1:16" x14ac:dyDescent="0.25">
      <c r="A3050" s="1" t="str">
        <f>IF('XML a procesar'!A3049&gt;0,'XML a procesar'!A3049,"")</f>
        <v/>
      </c>
      <c r="B3050" s="7">
        <f t="shared" si="528"/>
        <v>0</v>
      </c>
      <c r="C3050" s="1">
        <f t="shared" si="529"/>
        <v>0</v>
      </c>
      <c r="D3050" s="1">
        <f t="shared" si="530"/>
        <v>0</v>
      </c>
      <c r="E3050" s="1">
        <f t="shared" si="531"/>
        <v>0</v>
      </c>
      <c r="F3050" s="1" t="str">
        <f t="shared" ca="1" si="532"/>
        <v/>
      </c>
      <c r="G3050" s="1">
        <f t="shared" ca="1" si="533"/>
        <v>0</v>
      </c>
      <c r="H3050" s="1">
        <f ca="1">IF(AND(G3049&gt;0,G3050&gt;G3049,NOT(ISERROR(MATCH(G3049,D:D,0)))),H3049+1,H3049)</f>
        <v>0</v>
      </c>
      <c r="I3050" s="1">
        <f t="shared" ca="1" si="534"/>
        <v>0</v>
      </c>
      <c r="J3050" s="7" t="str">
        <f t="shared" ca="1" si="535"/>
        <v/>
      </c>
      <c r="K3050" s="1" t="str">
        <f ca="1">IF(J3050="Linea_para_MAIL_creada_por_LuXML",IF(ISERROR(MATCH(INDIRECT(ADDRESS(ROW()-G3050,7)),D:D,0)),J3050,INDIRECT(ADDRESS(MATCH(INDIRECT(ADDRESS(ROW()-G3050,7)),D:D,0),1))),J3050)</f>
        <v/>
      </c>
      <c r="L3050" s="7">
        <f t="shared" ca="1" si="536"/>
        <v>0</v>
      </c>
      <c r="M3050" s="7" t="str">
        <f t="shared" ca="1" si="537"/>
        <v/>
      </c>
      <c r="N3050" s="7">
        <f t="shared" ca="1" si="538"/>
        <v>0</v>
      </c>
      <c r="O3050" s="9" t="str">
        <f ca="1">IF(N3050&gt;-1,INDIRECT(ADDRESS(ROW(),13)),IF(N3050&lt;N3049,CONCATENATE("&lt;page-count count=",CHAR(34),1+LARGE(N:N,1)-LARGE(N:N,2),CHAR(34),"/&gt;"),INDIRECT(ADDRESS(ROW()-1,13))))</f>
        <v/>
      </c>
      <c r="P3050" s="1">
        <f>IF(ROW()&lt;$S$4+2,IF('XML a procesar'!A3049="",P3049,IF(MID('XML a procesar'!A3049,1,1)="&lt;",P3049,P3049+1)),P3049)</f>
        <v>1</v>
      </c>
    </row>
    <row r="3051" spans="1:16" x14ac:dyDescent="0.25">
      <c r="A3051" s="1" t="str">
        <f>IF('XML a procesar'!A3050&gt;0,'XML a procesar'!A3050,"")</f>
        <v/>
      </c>
      <c r="B3051" s="7">
        <f t="shared" si="528"/>
        <v>0</v>
      </c>
      <c r="C3051" s="1">
        <f t="shared" si="529"/>
        <v>0</v>
      </c>
      <c r="D3051" s="1">
        <f t="shared" si="530"/>
        <v>0</v>
      </c>
      <c r="E3051" s="1">
        <f t="shared" si="531"/>
        <v>0</v>
      </c>
      <c r="F3051" s="1" t="str">
        <f t="shared" ca="1" si="532"/>
        <v/>
      </c>
      <c r="G3051" s="1">
        <f t="shared" ca="1" si="533"/>
        <v>0</v>
      </c>
      <c r="H3051" s="1">
        <f ca="1">IF(AND(G3050&gt;0,G3051&gt;G3050,NOT(ISERROR(MATCH(G3050,D:D,0)))),H3050+1,H3050)</f>
        <v>0</v>
      </c>
      <c r="I3051" s="1">
        <f t="shared" ca="1" si="534"/>
        <v>0</v>
      </c>
      <c r="J3051" s="7" t="str">
        <f t="shared" ca="1" si="535"/>
        <v/>
      </c>
      <c r="K3051" s="1" t="str">
        <f ca="1">IF(J3051="Linea_para_MAIL_creada_por_LuXML",IF(ISERROR(MATCH(INDIRECT(ADDRESS(ROW()-G3051,7)),D:D,0)),J3051,INDIRECT(ADDRESS(MATCH(INDIRECT(ADDRESS(ROW()-G3051,7)),D:D,0),1))),J3051)</f>
        <v/>
      </c>
      <c r="L3051" s="7">
        <f t="shared" ca="1" si="536"/>
        <v>0</v>
      </c>
      <c r="M3051" s="7" t="str">
        <f t="shared" ca="1" si="537"/>
        <v/>
      </c>
      <c r="N3051" s="7">
        <f t="shared" ca="1" si="538"/>
        <v>0</v>
      </c>
      <c r="O3051" s="9" t="str">
        <f ca="1">IF(N3051&gt;-1,INDIRECT(ADDRESS(ROW(),13)),IF(N3051&lt;N3050,CONCATENATE("&lt;page-count count=",CHAR(34),1+LARGE(N:N,1)-LARGE(N:N,2),CHAR(34),"/&gt;"),INDIRECT(ADDRESS(ROW()-1,13))))</f>
        <v/>
      </c>
      <c r="P3051" s="1">
        <f>IF(ROW()&lt;$S$4+2,IF('XML a procesar'!A3050="",P3050,IF(MID('XML a procesar'!A3050,1,1)="&lt;",P3050,P3050+1)),P3050)</f>
        <v>1</v>
      </c>
    </row>
    <row r="3052" spans="1:16" x14ac:dyDescent="0.25">
      <c r="A3052" s="1" t="str">
        <f>IF('XML a procesar'!A3051&gt;0,'XML a procesar'!A3051,"")</f>
        <v/>
      </c>
      <c r="B3052" s="7">
        <f t="shared" si="528"/>
        <v>0</v>
      </c>
      <c r="C3052" s="1">
        <f t="shared" si="529"/>
        <v>0</v>
      </c>
      <c r="D3052" s="1">
        <f t="shared" si="530"/>
        <v>0</v>
      </c>
      <c r="E3052" s="1">
        <f t="shared" si="531"/>
        <v>0</v>
      </c>
      <c r="F3052" s="1" t="str">
        <f t="shared" ca="1" si="532"/>
        <v/>
      </c>
      <c r="G3052" s="1">
        <f t="shared" ca="1" si="533"/>
        <v>0</v>
      </c>
      <c r="H3052" s="1">
        <f ca="1">IF(AND(G3051&gt;0,G3052&gt;G3051,NOT(ISERROR(MATCH(G3051,D:D,0)))),H3051+1,H3051)</f>
        <v>0</v>
      </c>
      <c r="I3052" s="1">
        <f t="shared" ca="1" si="534"/>
        <v>0</v>
      </c>
      <c r="J3052" s="7" t="str">
        <f t="shared" ca="1" si="535"/>
        <v/>
      </c>
      <c r="K3052" s="1" t="str">
        <f ca="1">IF(J3052="Linea_para_MAIL_creada_por_LuXML",IF(ISERROR(MATCH(INDIRECT(ADDRESS(ROW()-G3052,7)),D:D,0)),J3052,INDIRECT(ADDRESS(MATCH(INDIRECT(ADDRESS(ROW()-G3052,7)),D:D,0),1))),J3052)</f>
        <v/>
      </c>
      <c r="L3052" s="7">
        <f t="shared" ca="1" si="536"/>
        <v>0</v>
      </c>
      <c r="M3052" s="7" t="str">
        <f t="shared" ca="1" si="537"/>
        <v/>
      </c>
      <c r="N3052" s="7">
        <f t="shared" ca="1" si="538"/>
        <v>0</v>
      </c>
      <c r="O3052" s="9" t="str">
        <f ca="1">IF(N3052&gt;-1,INDIRECT(ADDRESS(ROW(),13)),IF(N3052&lt;N3051,CONCATENATE("&lt;page-count count=",CHAR(34),1+LARGE(N:N,1)-LARGE(N:N,2),CHAR(34),"/&gt;"),INDIRECT(ADDRESS(ROW()-1,13))))</f>
        <v/>
      </c>
      <c r="P3052" s="1">
        <f>IF(ROW()&lt;$S$4+2,IF('XML a procesar'!A3051="",P3051,IF(MID('XML a procesar'!A3051,1,1)="&lt;",P3051,P3051+1)),P3051)</f>
        <v>1</v>
      </c>
    </row>
    <row r="3053" spans="1:16" x14ac:dyDescent="0.25">
      <c r="A3053" s="1" t="str">
        <f>IF('XML a procesar'!A3052&gt;0,'XML a procesar'!A3052,"")</f>
        <v/>
      </c>
      <c r="B3053" s="7">
        <f t="shared" si="528"/>
        <v>0</v>
      </c>
      <c r="C3053" s="1">
        <f t="shared" si="529"/>
        <v>0</v>
      </c>
      <c r="D3053" s="1">
        <f t="shared" si="530"/>
        <v>0</v>
      </c>
      <c r="E3053" s="1">
        <f t="shared" si="531"/>
        <v>0</v>
      </c>
      <c r="F3053" s="1" t="str">
        <f t="shared" ca="1" si="532"/>
        <v/>
      </c>
      <c r="G3053" s="1">
        <f t="shared" ca="1" si="533"/>
        <v>0</v>
      </c>
      <c r="H3053" s="1">
        <f ca="1">IF(AND(G3052&gt;0,G3053&gt;G3052,NOT(ISERROR(MATCH(G3052,D:D,0)))),H3052+1,H3052)</f>
        <v>0</v>
      </c>
      <c r="I3053" s="1">
        <f t="shared" ca="1" si="534"/>
        <v>0</v>
      </c>
      <c r="J3053" s="7" t="str">
        <f t="shared" ca="1" si="535"/>
        <v/>
      </c>
      <c r="K3053" s="1" t="str">
        <f ca="1">IF(J3053="Linea_para_MAIL_creada_por_LuXML",IF(ISERROR(MATCH(INDIRECT(ADDRESS(ROW()-G3053,7)),D:D,0)),J3053,INDIRECT(ADDRESS(MATCH(INDIRECT(ADDRESS(ROW()-G3053,7)),D:D,0),1))),J3053)</f>
        <v/>
      </c>
      <c r="L3053" s="7">
        <f t="shared" ca="1" si="536"/>
        <v>0</v>
      </c>
      <c r="M3053" s="7" t="str">
        <f t="shared" ca="1" si="537"/>
        <v/>
      </c>
      <c r="N3053" s="7">
        <f t="shared" ca="1" si="538"/>
        <v>0</v>
      </c>
      <c r="O3053" s="9" t="str">
        <f ca="1">IF(N3053&gt;-1,INDIRECT(ADDRESS(ROW(),13)),IF(N3053&lt;N3052,CONCATENATE("&lt;page-count count=",CHAR(34),1+LARGE(N:N,1)-LARGE(N:N,2),CHAR(34),"/&gt;"),INDIRECT(ADDRESS(ROW()-1,13))))</f>
        <v/>
      </c>
      <c r="P3053" s="1">
        <f>IF(ROW()&lt;$S$4+2,IF('XML a procesar'!A3052="",P3052,IF(MID('XML a procesar'!A3052,1,1)="&lt;",P3052,P3052+1)),P3052)</f>
        <v>1</v>
      </c>
    </row>
    <row r="3054" spans="1:16" x14ac:dyDescent="0.25">
      <c r="A3054" s="1" t="str">
        <f>IF('XML a procesar'!A3053&gt;0,'XML a procesar'!A3053,"")</f>
        <v/>
      </c>
      <c r="B3054" s="7">
        <f t="shared" si="528"/>
        <v>0</v>
      </c>
      <c r="C3054" s="1">
        <f t="shared" si="529"/>
        <v>0</v>
      </c>
      <c r="D3054" s="1">
        <f t="shared" si="530"/>
        <v>0</v>
      </c>
      <c r="E3054" s="1">
        <f t="shared" si="531"/>
        <v>0</v>
      </c>
      <c r="F3054" s="1" t="str">
        <f t="shared" ca="1" si="532"/>
        <v/>
      </c>
      <c r="G3054" s="1">
        <f t="shared" ca="1" si="533"/>
        <v>0</v>
      </c>
      <c r="H3054" s="1">
        <f ca="1">IF(AND(G3053&gt;0,G3054&gt;G3053,NOT(ISERROR(MATCH(G3053,D:D,0)))),H3053+1,H3053)</f>
        <v>0</v>
      </c>
      <c r="I3054" s="1">
        <f t="shared" ca="1" si="534"/>
        <v>0</v>
      </c>
      <c r="J3054" s="7" t="str">
        <f t="shared" ca="1" si="535"/>
        <v/>
      </c>
      <c r="K3054" s="1" t="str">
        <f ca="1">IF(J3054="Linea_para_MAIL_creada_por_LuXML",IF(ISERROR(MATCH(INDIRECT(ADDRESS(ROW()-G3054,7)),D:D,0)),J3054,INDIRECT(ADDRESS(MATCH(INDIRECT(ADDRESS(ROW()-G3054,7)),D:D,0),1))),J3054)</f>
        <v/>
      </c>
      <c r="L3054" s="7">
        <f t="shared" ca="1" si="536"/>
        <v>0</v>
      </c>
      <c r="M3054" s="7" t="str">
        <f t="shared" ca="1" si="537"/>
        <v/>
      </c>
      <c r="N3054" s="7">
        <f t="shared" ca="1" si="538"/>
        <v>0</v>
      </c>
      <c r="O3054" s="9" t="str">
        <f ca="1">IF(N3054&gt;-1,INDIRECT(ADDRESS(ROW(),13)),IF(N3054&lt;N3053,CONCATENATE("&lt;page-count count=",CHAR(34),1+LARGE(N:N,1)-LARGE(N:N,2),CHAR(34),"/&gt;"),INDIRECT(ADDRESS(ROW()-1,13))))</f>
        <v/>
      </c>
      <c r="P3054" s="1">
        <f>IF(ROW()&lt;$S$4+2,IF('XML a procesar'!A3053="",P3053,IF(MID('XML a procesar'!A3053,1,1)="&lt;",P3053,P3053+1)),P3053)</f>
        <v>1</v>
      </c>
    </row>
    <row r="3055" spans="1:16" x14ac:dyDescent="0.25">
      <c r="A3055" s="1" t="str">
        <f>IF('XML a procesar'!A3054&gt;0,'XML a procesar'!A3054,"")</f>
        <v/>
      </c>
      <c r="B3055" s="7">
        <f t="shared" si="528"/>
        <v>0</v>
      </c>
      <c r="C3055" s="1">
        <f t="shared" si="529"/>
        <v>0</v>
      </c>
      <c r="D3055" s="1">
        <f t="shared" si="530"/>
        <v>0</v>
      </c>
      <c r="E3055" s="1">
        <f t="shared" si="531"/>
        <v>0</v>
      </c>
      <c r="F3055" s="1" t="str">
        <f t="shared" ca="1" si="532"/>
        <v/>
      </c>
      <c r="G3055" s="1">
        <f t="shared" ca="1" si="533"/>
        <v>0</v>
      </c>
      <c r="H3055" s="1">
        <f ca="1">IF(AND(G3054&gt;0,G3055&gt;G3054,NOT(ISERROR(MATCH(G3054,D:D,0)))),H3054+1,H3054)</f>
        <v>0</v>
      </c>
      <c r="I3055" s="1">
        <f t="shared" ca="1" si="534"/>
        <v>0</v>
      </c>
      <c r="J3055" s="7" t="str">
        <f t="shared" ca="1" si="535"/>
        <v/>
      </c>
      <c r="K3055" s="1" t="str">
        <f ca="1">IF(J3055="Linea_para_MAIL_creada_por_LuXML",IF(ISERROR(MATCH(INDIRECT(ADDRESS(ROW()-G3055,7)),D:D,0)),J3055,INDIRECT(ADDRESS(MATCH(INDIRECT(ADDRESS(ROW()-G3055,7)),D:D,0),1))),J3055)</f>
        <v/>
      </c>
      <c r="L3055" s="7">
        <f t="shared" ca="1" si="536"/>
        <v>0</v>
      </c>
      <c r="M3055" s="7" t="str">
        <f t="shared" ca="1" si="537"/>
        <v/>
      </c>
      <c r="N3055" s="7">
        <f t="shared" ca="1" si="538"/>
        <v>0</v>
      </c>
      <c r="O3055" s="9" t="str">
        <f ca="1">IF(N3055&gt;-1,INDIRECT(ADDRESS(ROW(),13)),IF(N3055&lt;N3054,CONCATENATE("&lt;page-count count=",CHAR(34),1+LARGE(N:N,1)-LARGE(N:N,2),CHAR(34),"/&gt;"),INDIRECT(ADDRESS(ROW()-1,13))))</f>
        <v/>
      </c>
      <c r="P3055" s="1">
        <f>IF(ROW()&lt;$S$4+2,IF('XML a procesar'!A3054="",P3054,IF(MID('XML a procesar'!A3054,1,1)="&lt;",P3054,P3054+1)),P3054)</f>
        <v>1</v>
      </c>
    </row>
    <row r="3056" spans="1:16" x14ac:dyDescent="0.25">
      <c r="A3056" s="1" t="str">
        <f>IF('XML a procesar'!A3055&gt;0,'XML a procesar'!A3055,"")</f>
        <v/>
      </c>
      <c r="B3056" s="7">
        <f t="shared" si="528"/>
        <v>0</v>
      </c>
      <c r="C3056" s="1">
        <f t="shared" si="529"/>
        <v>0</v>
      </c>
      <c r="D3056" s="1">
        <f t="shared" si="530"/>
        <v>0</v>
      </c>
      <c r="E3056" s="1">
        <f t="shared" si="531"/>
        <v>0</v>
      </c>
      <c r="F3056" s="1" t="str">
        <f t="shared" ca="1" si="532"/>
        <v/>
      </c>
      <c r="G3056" s="1">
        <f t="shared" ca="1" si="533"/>
        <v>0</v>
      </c>
      <c r="H3056" s="1">
        <f ca="1">IF(AND(G3055&gt;0,G3056&gt;G3055,NOT(ISERROR(MATCH(G3055,D:D,0)))),H3055+1,H3055)</f>
        <v>0</v>
      </c>
      <c r="I3056" s="1">
        <f t="shared" ca="1" si="534"/>
        <v>0</v>
      </c>
      <c r="J3056" s="7" t="str">
        <f t="shared" ca="1" si="535"/>
        <v/>
      </c>
      <c r="K3056" s="1" t="str">
        <f ca="1">IF(J3056="Linea_para_MAIL_creada_por_LuXML",IF(ISERROR(MATCH(INDIRECT(ADDRESS(ROW()-G3056,7)),D:D,0)),J3056,INDIRECT(ADDRESS(MATCH(INDIRECT(ADDRESS(ROW()-G3056,7)),D:D,0),1))),J3056)</f>
        <v/>
      </c>
      <c r="L3056" s="7">
        <f t="shared" ca="1" si="536"/>
        <v>0</v>
      </c>
      <c r="M3056" s="7" t="str">
        <f t="shared" ca="1" si="537"/>
        <v/>
      </c>
      <c r="N3056" s="7">
        <f t="shared" ca="1" si="538"/>
        <v>0</v>
      </c>
      <c r="O3056" s="9" t="str">
        <f ca="1">IF(N3056&gt;-1,INDIRECT(ADDRESS(ROW(),13)),IF(N3056&lt;N3055,CONCATENATE("&lt;page-count count=",CHAR(34),1+LARGE(N:N,1)-LARGE(N:N,2),CHAR(34),"/&gt;"),INDIRECT(ADDRESS(ROW()-1,13))))</f>
        <v/>
      </c>
      <c r="P3056" s="1">
        <f>IF(ROW()&lt;$S$4+2,IF('XML a procesar'!A3055="",P3055,IF(MID('XML a procesar'!A3055,1,1)="&lt;",P3055,P3055+1)),P3055)</f>
        <v>1</v>
      </c>
    </row>
    <row r="3057" spans="1:16" x14ac:dyDescent="0.25">
      <c r="A3057" s="1" t="str">
        <f>IF('XML a procesar'!A3056&gt;0,'XML a procesar'!A3056,"")</f>
        <v/>
      </c>
      <c r="B3057" s="7">
        <f t="shared" si="528"/>
        <v>0</v>
      </c>
      <c r="C3057" s="1">
        <f t="shared" si="529"/>
        <v>0</v>
      </c>
      <c r="D3057" s="1">
        <f t="shared" si="530"/>
        <v>0</v>
      </c>
      <c r="E3057" s="1">
        <f t="shared" si="531"/>
        <v>0</v>
      </c>
      <c r="F3057" s="1" t="str">
        <f t="shared" ca="1" si="532"/>
        <v/>
      </c>
      <c r="G3057" s="1">
        <f t="shared" ca="1" si="533"/>
        <v>0</v>
      </c>
      <c r="H3057" s="1">
        <f ca="1">IF(AND(G3056&gt;0,G3057&gt;G3056,NOT(ISERROR(MATCH(G3056,D:D,0)))),H3056+1,H3056)</f>
        <v>0</v>
      </c>
      <c r="I3057" s="1">
        <f t="shared" ca="1" si="534"/>
        <v>0</v>
      </c>
      <c r="J3057" s="7" t="str">
        <f t="shared" ca="1" si="535"/>
        <v/>
      </c>
      <c r="K3057" s="1" t="str">
        <f ca="1">IF(J3057="Linea_para_MAIL_creada_por_LuXML",IF(ISERROR(MATCH(INDIRECT(ADDRESS(ROW()-G3057,7)),D:D,0)),J3057,INDIRECT(ADDRESS(MATCH(INDIRECT(ADDRESS(ROW()-G3057,7)),D:D,0),1))),J3057)</f>
        <v/>
      </c>
      <c r="L3057" s="7">
        <f t="shared" ca="1" si="536"/>
        <v>0</v>
      </c>
      <c r="M3057" s="7" t="str">
        <f t="shared" ca="1" si="537"/>
        <v/>
      </c>
      <c r="N3057" s="7">
        <f t="shared" ca="1" si="538"/>
        <v>0</v>
      </c>
      <c r="O3057" s="9" t="str">
        <f ca="1">IF(N3057&gt;-1,INDIRECT(ADDRESS(ROW(),13)),IF(N3057&lt;N3056,CONCATENATE("&lt;page-count count=",CHAR(34),1+LARGE(N:N,1)-LARGE(N:N,2),CHAR(34),"/&gt;"),INDIRECT(ADDRESS(ROW()-1,13))))</f>
        <v/>
      </c>
      <c r="P3057" s="1">
        <f>IF(ROW()&lt;$S$4+2,IF('XML a procesar'!A3056="",P3056,IF(MID('XML a procesar'!A3056,1,1)="&lt;",P3056,P3056+1)),P3056)</f>
        <v>1</v>
      </c>
    </row>
    <row r="3058" spans="1:16" x14ac:dyDescent="0.25">
      <c r="A3058" s="1" t="str">
        <f>IF('XML a procesar'!A3057&gt;0,'XML a procesar'!A3057,"")</f>
        <v/>
      </c>
      <c r="B3058" s="7">
        <f t="shared" si="528"/>
        <v>0</v>
      </c>
      <c r="C3058" s="1">
        <f t="shared" si="529"/>
        <v>0</v>
      </c>
      <c r="D3058" s="1">
        <f t="shared" si="530"/>
        <v>0</v>
      </c>
      <c r="E3058" s="1">
        <f t="shared" si="531"/>
        <v>0</v>
      </c>
      <c r="F3058" s="1" t="str">
        <f t="shared" ca="1" si="532"/>
        <v/>
      </c>
      <c r="G3058" s="1">
        <f t="shared" ca="1" si="533"/>
        <v>0</v>
      </c>
      <c r="H3058" s="1">
        <f ca="1">IF(AND(G3057&gt;0,G3058&gt;G3057,NOT(ISERROR(MATCH(G3057,D:D,0)))),H3057+1,H3057)</f>
        <v>0</v>
      </c>
      <c r="I3058" s="1">
        <f t="shared" ca="1" si="534"/>
        <v>0</v>
      </c>
      <c r="J3058" s="7" t="str">
        <f t="shared" ca="1" si="535"/>
        <v/>
      </c>
      <c r="K3058" s="1" t="str">
        <f ca="1">IF(J3058="Linea_para_MAIL_creada_por_LuXML",IF(ISERROR(MATCH(INDIRECT(ADDRESS(ROW()-G3058,7)),D:D,0)),J3058,INDIRECT(ADDRESS(MATCH(INDIRECT(ADDRESS(ROW()-G3058,7)),D:D,0),1))),J3058)</f>
        <v/>
      </c>
      <c r="L3058" s="7">
        <f t="shared" ca="1" si="536"/>
        <v>0</v>
      </c>
      <c r="M3058" s="7" t="str">
        <f t="shared" ca="1" si="537"/>
        <v/>
      </c>
      <c r="N3058" s="7">
        <f t="shared" ca="1" si="538"/>
        <v>0</v>
      </c>
      <c r="O3058" s="9" t="str">
        <f ca="1">IF(N3058&gt;-1,INDIRECT(ADDRESS(ROW(),13)),IF(N3058&lt;N3057,CONCATENATE("&lt;page-count count=",CHAR(34),1+LARGE(N:N,1)-LARGE(N:N,2),CHAR(34),"/&gt;"),INDIRECT(ADDRESS(ROW()-1,13))))</f>
        <v/>
      </c>
      <c r="P3058" s="1">
        <f>IF(ROW()&lt;$S$4+2,IF('XML a procesar'!A3057="",P3057,IF(MID('XML a procesar'!A3057,1,1)="&lt;",P3057,P3057+1)),P3057)</f>
        <v>1</v>
      </c>
    </row>
    <row r="3059" spans="1:16" x14ac:dyDescent="0.25">
      <c r="A3059" s="1" t="str">
        <f>IF('XML a procesar'!A3058&gt;0,'XML a procesar'!A3058,"")</f>
        <v/>
      </c>
      <c r="B3059" s="7">
        <f t="shared" si="528"/>
        <v>0</v>
      </c>
      <c r="C3059" s="1">
        <f t="shared" si="529"/>
        <v>0</v>
      </c>
      <c r="D3059" s="1">
        <f t="shared" si="530"/>
        <v>0</v>
      </c>
      <c r="E3059" s="1">
        <f t="shared" si="531"/>
        <v>0</v>
      </c>
      <c r="F3059" s="1" t="str">
        <f t="shared" ca="1" si="532"/>
        <v/>
      </c>
      <c r="G3059" s="1">
        <f t="shared" ca="1" si="533"/>
        <v>0</v>
      </c>
      <c r="H3059" s="1">
        <f ca="1">IF(AND(G3058&gt;0,G3059&gt;G3058,NOT(ISERROR(MATCH(G3058,D:D,0)))),H3058+1,H3058)</f>
        <v>0</v>
      </c>
      <c r="I3059" s="1">
        <f t="shared" ca="1" si="534"/>
        <v>0</v>
      </c>
      <c r="J3059" s="7" t="str">
        <f t="shared" ca="1" si="535"/>
        <v/>
      </c>
      <c r="K3059" s="1" t="str">
        <f ca="1">IF(J3059="Linea_para_MAIL_creada_por_LuXML",IF(ISERROR(MATCH(INDIRECT(ADDRESS(ROW()-G3059,7)),D:D,0)),J3059,INDIRECT(ADDRESS(MATCH(INDIRECT(ADDRESS(ROW()-G3059,7)),D:D,0),1))),J3059)</f>
        <v/>
      </c>
      <c r="L3059" s="7">
        <f t="shared" ca="1" si="536"/>
        <v>0</v>
      </c>
      <c r="M3059" s="7" t="str">
        <f t="shared" ca="1" si="537"/>
        <v/>
      </c>
      <c r="N3059" s="7">
        <f t="shared" ca="1" si="538"/>
        <v>0</v>
      </c>
      <c r="O3059" s="9" t="str">
        <f ca="1">IF(N3059&gt;-1,INDIRECT(ADDRESS(ROW(),13)),IF(N3059&lt;N3058,CONCATENATE("&lt;page-count count=",CHAR(34),1+LARGE(N:N,1)-LARGE(N:N,2),CHAR(34),"/&gt;"),INDIRECT(ADDRESS(ROW()-1,13))))</f>
        <v/>
      </c>
      <c r="P3059" s="1">
        <f>IF(ROW()&lt;$S$4+2,IF('XML a procesar'!A3058="",P3058,IF(MID('XML a procesar'!A3058,1,1)="&lt;",P3058,P3058+1)),P3058)</f>
        <v>1</v>
      </c>
    </row>
    <row r="3060" spans="1:16" x14ac:dyDescent="0.25">
      <c r="A3060" s="1" t="str">
        <f>IF('XML a procesar'!A3059&gt;0,'XML a procesar'!A3059,"")</f>
        <v/>
      </c>
      <c r="B3060" s="7">
        <f t="shared" si="528"/>
        <v>0</v>
      </c>
      <c r="C3060" s="1">
        <f t="shared" si="529"/>
        <v>0</v>
      </c>
      <c r="D3060" s="1">
        <f t="shared" si="530"/>
        <v>0</v>
      </c>
      <c r="E3060" s="1">
        <f t="shared" si="531"/>
        <v>0</v>
      </c>
      <c r="F3060" s="1" t="str">
        <f t="shared" ca="1" si="532"/>
        <v/>
      </c>
      <c r="G3060" s="1">
        <f t="shared" ca="1" si="533"/>
        <v>0</v>
      </c>
      <c r="H3060" s="1">
        <f ca="1">IF(AND(G3059&gt;0,G3060&gt;G3059,NOT(ISERROR(MATCH(G3059,D:D,0)))),H3059+1,H3059)</f>
        <v>0</v>
      </c>
      <c r="I3060" s="1">
        <f t="shared" ca="1" si="534"/>
        <v>0</v>
      </c>
      <c r="J3060" s="7" t="str">
        <f t="shared" ca="1" si="535"/>
        <v/>
      </c>
      <c r="K3060" s="1" t="str">
        <f ca="1">IF(J3060="Linea_para_MAIL_creada_por_LuXML",IF(ISERROR(MATCH(INDIRECT(ADDRESS(ROW()-G3060,7)),D:D,0)),J3060,INDIRECT(ADDRESS(MATCH(INDIRECT(ADDRESS(ROW()-G3060,7)),D:D,0),1))),J3060)</f>
        <v/>
      </c>
      <c r="L3060" s="7">
        <f t="shared" ca="1" si="536"/>
        <v>0</v>
      </c>
      <c r="M3060" s="7" t="str">
        <f t="shared" ca="1" si="537"/>
        <v/>
      </c>
      <c r="N3060" s="7">
        <f t="shared" ca="1" si="538"/>
        <v>0</v>
      </c>
      <c r="O3060" s="9" t="str">
        <f ca="1">IF(N3060&gt;-1,INDIRECT(ADDRESS(ROW(),13)),IF(N3060&lt;N3059,CONCATENATE("&lt;page-count count=",CHAR(34),1+LARGE(N:N,1)-LARGE(N:N,2),CHAR(34),"/&gt;"),INDIRECT(ADDRESS(ROW()-1,13))))</f>
        <v/>
      </c>
      <c r="P3060" s="1">
        <f>IF(ROW()&lt;$S$4+2,IF('XML a procesar'!A3059="",P3059,IF(MID('XML a procesar'!A3059,1,1)="&lt;",P3059,P3059+1)),P3059)</f>
        <v>1</v>
      </c>
    </row>
    <row r="3061" spans="1:16" x14ac:dyDescent="0.25">
      <c r="A3061" s="1" t="str">
        <f>IF('XML a procesar'!A3060&gt;0,'XML a procesar'!A3060,"")</f>
        <v/>
      </c>
      <c r="B3061" s="7">
        <f t="shared" si="528"/>
        <v>0</v>
      </c>
      <c r="C3061" s="1">
        <f t="shared" si="529"/>
        <v>0</v>
      </c>
      <c r="D3061" s="1">
        <f t="shared" si="530"/>
        <v>0</v>
      </c>
      <c r="E3061" s="1">
        <f t="shared" si="531"/>
        <v>0</v>
      </c>
      <c r="F3061" s="1" t="str">
        <f t="shared" ca="1" si="532"/>
        <v/>
      </c>
      <c r="G3061" s="1">
        <f t="shared" ca="1" si="533"/>
        <v>0</v>
      </c>
      <c r="H3061" s="1">
        <f ca="1">IF(AND(G3060&gt;0,G3061&gt;G3060,NOT(ISERROR(MATCH(G3060,D:D,0)))),H3060+1,H3060)</f>
        <v>0</v>
      </c>
      <c r="I3061" s="1">
        <f t="shared" ca="1" si="534"/>
        <v>0</v>
      </c>
      <c r="J3061" s="7" t="str">
        <f t="shared" ca="1" si="535"/>
        <v/>
      </c>
      <c r="K3061" s="1" t="str">
        <f ca="1">IF(J3061="Linea_para_MAIL_creada_por_LuXML",IF(ISERROR(MATCH(INDIRECT(ADDRESS(ROW()-G3061,7)),D:D,0)),J3061,INDIRECT(ADDRESS(MATCH(INDIRECT(ADDRESS(ROW()-G3061,7)),D:D,0),1))),J3061)</f>
        <v/>
      </c>
      <c r="L3061" s="7">
        <f t="shared" ca="1" si="536"/>
        <v>0</v>
      </c>
      <c r="M3061" s="7" t="str">
        <f t="shared" ca="1" si="537"/>
        <v/>
      </c>
      <c r="N3061" s="7">
        <f t="shared" ca="1" si="538"/>
        <v>0</v>
      </c>
      <c r="O3061" s="9" t="str">
        <f ca="1">IF(N3061&gt;-1,INDIRECT(ADDRESS(ROW(),13)),IF(N3061&lt;N3060,CONCATENATE("&lt;page-count count=",CHAR(34),1+LARGE(N:N,1)-LARGE(N:N,2),CHAR(34),"/&gt;"),INDIRECT(ADDRESS(ROW()-1,13))))</f>
        <v/>
      </c>
      <c r="P3061" s="1">
        <f>IF(ROW()&lt;$S$4+2,IF('XML a procesar'!A3060="",P3060,IF(MID('XML a procesar'!A3060,1,1)="&lt;",P3060,P3060+1)),P3060)</f>
        <v>1</v>
      </c>
    </row>
    <row r="3062" spans="1:16" x14ac:dyDescent="0.25">
      <c r="A3062" s="1" t="str">
        <f>IF('XML a procesar'!A3061&gt;0,'XML a procesar'!A3061,"")</f>
        <v/>
      </c>
      <c r="B3062" s="7">
        <f t="shared" si="528"/>
        <v>0</v>
      </c>
      <c r="C3062" s="1">
        <f t="shared" si="529"/>
        <v>0</v>
      </c>
      <c r="D3062" s="1">
        <f t="shared" si="530"/>
        <v>0</v>
      </c>
      <c r="E3062" s="1">
        <f t="shared" si="531"/>
        <v>0</v>
      </c>
      <c r="F3062" s="1" t="str">
        <f t="shared" ca="1" si="532"/>
        <v/>
      </c>
      <c r="G3062" s="1">
        <f t="shared" ca="1" si="533"/>
        <v>0</v>
      </c>
      <c r="H3062" s="1">
        <f ca="1">IF(AND(G3061&gt;0,G3062&gt;G3061,NOT(ISERROR(MATCH(G3061,D:D,0)))),H3061+1,H3061)</f>
        <v>0</v>
      </c>
      <c r="I3062" s="1">
        <f t="shared" ca="1" si="534"/>
        <v>0</v>
      </c>
      <c r="J3062" s="7" t="str">
        <f t="shared" ca="1" si="535"/>
        <v/>
      </c>
      <c r="K3062" s="1" t="str">
        <f ca="1">IF(J3062="Linea_para_MAIL_creada_por_LuXML",IF(ISERROR(MATCH(INDIRECT(ADDRESS(ROW()-G3062,7)),D:D,0)),J3062,INDIRECT(ADDRESS(MATCH(INDIRECT(ADDRESS(ROW()-G3062,7)),D:D,0),1))),J3062)</f>
        <v/>
      </c>
      <c r="L3062" s="7">
        <f t="shared" ca="1" si="536"/>
        <v>0</v>
      </c>
      <c r="M3062" s="7" t="str">
        <f t="shared" ca="1" si="537"/>
        <v/>
      </c>
      <c r="N3062" s="7">
        <f t="shared" ca="1" si="538"/>
        <v>0</v>
      </c>
      <c r="O3062" s="9" t="str">
        <f ca="1">IF(N3062&gt;-1,INDIRECT(ADDRESS(ROW(),13)),IF(N3062&lt;N3061,CONCATENATE("&lt;page-count count=",CHAR(34),1+LARGE(N:N,1)-LARGE(N:N,2),CHAR(34),"/&gt;"),INDIRECT(ADDRESS(ROW()-1,13))))</f>
        <v/>
      </c>
      <c r="P3062" s="1">
        <f>IF(ROW()&lt;$S$4+2,IF('XML a procesar'!A3061="",P3061,IF(MID('XML a procesar'!A3061,1,1)="&lt;",P3061,P3061+1)),P3061)</f>
        <v>1</v>
      </c>
    </row>
    <row r="3063" spans="1:16" x14ac:dyDescent="0.25">
      <c r="A3063" s="1" t="str">
        <f>IF('XML a procesar'!A3062&gt;0,'XML a procesar'!A3062,"")</f>
        <v/>
      </c>
      <c r="B3063" s="7">
        <f t="shared" si="528"/>
        <v>0</v>
      </c>
      <c r="C3063" s="1">
        <f t="shared" si="529"/>
        <v>0</v>
      </c>
      <c r="D3063" s="1">
        <f t="shared" si="530"/>
        <v>0</v>
      </c>
      <c r="E3063" s="1">
        <f t="shared" si="531"/>
        <v>0</v>
      </c>
      <c r="F3063" s="1" t="str">
        <f t="shared" ca="1" si="532"/>
        <v/>
      </c>
      <c r="G3063" s="1">
        <f t="shared" ca="1" si="533"/>
        <v>0</v>
      </c>
      <c r="H3063" s="1">
        <f ca="1">IF(AND(G3062&gt;0,G3063&gt;G3062,NOT(ISERROR(MATCH(G3062,D:D,0)))),H3062+1,H3062)</f>
        <v>0</v>
      </c>
      <c r="I3063" s="1">
        <f t="shared" ca="1" si="534"/>
        <v>0</v>
      </c>
      <c r="J3063" s="7" t="str">
        <f t="shared" ca="1" si="535"/>
        <v/>
      </c>
      <c r="K3063" s="1" t="str">
        <f ca="1">IF(J3063="Linea_para_MAIL_creada_por_LuXML",IF(ISERROR(MATCH(INDIRECT(ADDRESS(ROW()-G3063,7)),D:D,0)),J3063,INDIRECT(ADDRESS(MATCH(INDIRECT(ADDRESS(ROW()-G3063,7)),D:D,0),1))),J3063)</f>
        <v/>
      </c>
      <c r="L3063" s="7">
        <f t="shared" ca="1" si="536"/>
        <v>0</v>
      </c>
      <c r="M3063" s="7" t="str">
        <f t="shared" ca="1" si="537"/>
        <v/>
      </c>
      <c r="N3063" s="7">
        <f t="shared" ca="1" si="538"/>
        <v>0</v>
      </c>
      <c r="O3063" s="9" t="str">
        <f ca="1">IF(N3063&gt;-1,INDIRECT(ADDRESS(ROW(),13)),IF(N3063&lt;N3062,CONCATENATE("&lt;page-count count=",CHAR(34),1+LARGE(N:N,1)-LARGE(N:N,2),CHAR(34),"/&gt;"),INDIRECT(ADDRESS(ROW()-1,13))))</f>
        <v/>
      </c>
      <c r="P3063" s="1">
        <f>IF(ROW()&lt;$S$4+2,IF('XML a procesar'!A3062="",P3062,IF(MID('XML a procesar'!A3062,1,1)="&lt;",P3062,P3062+1)),P3062)</f>
        <v>1</v>
      </c>
    </row>
    <row r="3064" spans="1:16" x14ac:dyDescent="0.25">
      <c r="A3064" s="1" t="str">
        <f>IF('XML a procesar'!A3063&gt;0,'XML a procesar'!A3063,"")</f>
        <v/>
      </c>
      <c r="B3064" s="7">
        <f t="shared" si="528"/>
        <v>0</v>
      </c>
      <c r="C3064" s="1">
        <f t="shared" si="529"/>
        <v>0</v>
      </c>
      <c r="D3064" s="1">
        <f t="shared" si="530"/>
        <v>0</v>
      </c>
      <c r="E3064" s="1">
        <f t="shared" si="531"/>
        <v>0</v>
      </c>
      <c r="F3064" s="1" t="str">
        <f t="shared" ca="1" si="532"/>
        <v/>
      </c>
      <c r="G3064" s="1">
        <f t="shared" ca="1" si="533"/>
        <v>0</v>
      </c>
      <c r="H3064" s="1">
        <f ca="1">IF(AND(G3063&gt;0,G3064&gt;G3063,NOT(ISERROR(MATCH(G3063,D:D,0)))),H3063+1,H3063)</f>
        <v>0</v>
      </c>
      <c r="I3064" s="1">
        <f t="shared" ca="1" si="534"/>
        <v>0</v>
      </c>
      <c r="J3064" s="7" t="str">
        <f t="shared" ca="1" si="535"/>
        <v/>
      </c>
      <c r="K3064" s="1" t="str">
        <f ca="1">IF(J3064="Linea_para_MAIL_creada_por_LuXML",IF(ISERROR(MATCH(INDIRECT(ADDRESS(ROW()-G3064,7)),D:D,0)),J3064,INDIRECT(ADDRESS(MATCH(INDIRECT(ADDRESS(ROW()-G3064,7)),D:D,0),1))),J3064)</f>
        <v/>
      </c>
      <c r="L3064" s="7">
        <f t="shared" ca="1" si="536"/>
        <v>0</v>
      </c>
      <c r="M3064" s="7" t="str">
        <f t="shared" ca="1" si="537"/>
        <v/>
      </c>
      <c r="N3064" s="7">
        <f t="shared" ca="1" si="538"/>
        <v>0</v>
      </c>
      <c r="O3064" s="9" t="str">
        <f ca="1">IF(N3064&gt;-1,INDIRECT(ADDRESS(ROW(),13)),IF(N3064&lt;N3063,CONCATENATE("&lt;page-count count=",CHAR(34),1+LARGE(N:N,1)-LARGE(N:N,2),CHAR(34),"/&gt;"),INDIRECT(ADDRESS(ROW()-1,13))))</f>
        <v/>
      </c>
      <c r="P3064" s="1">
        <f>IF(ROW()&lt;$S$4+2,IF('XML a procesar'!A3063="",P3063,IF(MID('XML a procesar'!A3063,1,1)="&lt;",P3063,P3063+1)),P3063)</f>
        <v>1</v>
      </c>
    </row>
    <row r="3065" spans="1:16" x14ac:dyDescent="0.25">
      <c r="A3065" s="1" t="str">
        <f>IF('XML a procesar'!A3064&gt;0,'XML a procesar'!A3064,"")</f>
        <v/>
      </c>
      <c r="B3065" s="7">
        <f t="shared" si="528"/>
        <v>0</v>
      </c>
      <c r="C3065" s="1">
        <f t="shared" si="529"/>
        <v>0</v>
      </c>
      <c r="D3065" s="1">
        <f t="shared" si="530"/>
        <v>0</v>
      </c>
      <c r="E3065" s="1">
        <f t="shared" si="531"/>
        <v>0</v>
      </c>
      <c r="F3065" s="1" t="str">
        <f t="shared" ca="1" si="532"/>
        <v/>
      </c>
      <c r="G3065" s="1">
        <f t="shared" ca="1" si="533"/>
        <v>0</v>
      </c>
      <c r="H3065" s="1">
        <f ca="1">IF(AND(G3064&gt;0,G3065&gt;G3064,NOT(ISERROR(MATCH(G3064,D:D,0)))),H3064+1,H3064)</f>
        <v>0</v>
      </c>
      <c r="I3065" s="1">
        <f t="shared" ca="1" si="534"/>
        <v>0</v>
      </c>
      <c r="J3065" s="7" t="str">
        <f t="shared" ca="1" si="535"/>
        <v/>
      </c>
      <c r="K3065" s="1" t="str">
        <f ca="1">IF(J3065="Linea_para_MAIL_creada_por_LuXML",IF(ISERROR(MATCH(INDIRECT(ADDRESS(ROW()-G3065,7)),D:D,0)),J3065,INDIRECT(ADDRESS(MATCH(INDIRECT(ADDRESS(ROW()-G3065,7)),D:D,0),1))),J3065)</f>
        <v/>
      </c>
      <c r="L3065" s="7">
        <f t="shared" ca="1" si="536"/>
        <v>0</v>
      </c>
      <c r="M3065" s="7" t="str">
        <f t="shared" ca="1" si="537"/>
        <v/>
      </c>
      <c r="N3065" s="7">
        <f t="shared" ca="1" si="538"/>
        <v>0</v>
      </c>
      <c r="O3065" s="9" t="str">
        <f ca="1">IF(N3065&gt;-1,INDIRECT(ADDRESS(ROW(),13)),IF(N3065&lt;N3064,CONCATENATE("&lt;page-count count=",CHAR(34),1+LARGE(N:N,1)-LARGE(N:N,2),CHAR(34),"/&gt;"),INDIRECT(ADDRESS(ROW()-1,13))))</f>
        <v/>
      </c>
      <c r="P3065" s="1">
        <f>IF(ROW()&lt;$S$4+2,IF('XML a procesar'!A3064="",P3064,IF(MID('XML a procesar'!A3064,1,1)="&lt;",P3064,P3064+1)),P3064)</f>
        <v>1</v>
      </c>
    </row>
    <row r="3066" spans="1:16" x14ac:dyDescent="0.25">
      <c r="A3066" s="1" t="str">
        <f>IF('XML a procesar'!A3065&gt;0,'XML a procesar'!A3065,"")</f>
        <v/>
      </c>
      <c r="B3066" s="7">
        <f t="shared" si="528"/>
        <v>0</v>
      </c>
      <c r="C3066" s="1">
        <f t="shared" si="529"/>
        <v>0</v>
      </c>
      <c r="D3066" s="1">
        <f t="shared" si="530"/>
        <v>0</v>
      </c>
      <c r="E3066" s="1">
        <f t="shared" si="531"/>
        <v>0</v>
      </c>
      <c r="F3066" s="1" t="str">
        <f t="shared" ca="1" si="532"/>
        <v/>
      </c>
      <c r="G3066" s="1">
        <f t="shared" ca="1" si="533"/>
        <v>0</v>
      </c>
      <c r="H3066" s="1">
        <f ca="1">IF(AND(G3065&gt;0,G3066&gt;G3065,NOT(ISERROR(MATCH(G3065,D:D,0)))),H3065+1,H3065)</f>
        <v>0</v>
      </c>
      <c r="I3066" s="1">
        <f t="shared" ca="1" si="534"/>
        <v>0</v>
      </c>
      <c r="J3066" s="7" t="str">
        <f t="shared" ca="1" si="535"/>
        <v/>
      </c>
      <c r="K3066" s="1" t="str">
        <f ca="1">IF(J3066="Linea_para_MAIL_creada_por_LuXML",IF(ISERROR(MATCH(INDIRECT(ADDRESS(ROW()-G3066,7)),D:D,0)),J3066,INDIRECT(ADDRESS(MATCH(INDIRECT(ADDRESS(ROW()-G3066,7)),D:D,0),1))),J3066)</f>
        <v/>
      </c>
      <c r="L3066" s="7">
        <f t="shared" ca="1" si="536"/>
        <v>0</v>
      </c>
      <c r="M3066" s="7" t="str">
        <f t="shared" ca="1" si="537"/>
        <v/>
      </c>
      <c r="N3066" s="7">
        <f t="shared" ca="1" si="538"/>
        <v>0</v>
      </c>
      <c r="O3066" s="9" t="str">
        <f ca="1">IF(N3066&gt;-1,INDIRECT(ADDRESS(ROW(),13)),IF(N3066&lt;N3065,CONCATENATE("&lt;page-count count=",CHAR(34),1+LARGE(N:N,1)-LARGE(N:N,2),CHAR(34),"/&gt;"),INDIRECT(ADDRESS(ROW()-1,13))))</f>
        <v/>
      </c>
      <c r="P3066" s="1">
        <f>IF(ROW()&lt;$S$4+2,IF('XML a procesar'!A3065="",P3065,IF(MID('XML a procesar'!A3065,1,1)="&lt;",P3065,P3065+1)),P3065)</f>
        <v>1</v>
      </c>
    </row>
    <row r="3067" spans="1:16" x14ac:dyDescent="0.25">
      <c r="A3067" s="1" t="str">
        <f>IF('XML a procesar'!A3066&gt;0,'XML a procesar'!A3066,"")</f>
        <v/>
      </c>
      <c r="B3067" s="7">
        <f t="shared" si="528"/>
        <v>0</v>
      </c>
      <c r="C3067" s="1">
        <f t="shared" si="529"/>
        <v>0</v>
      </c>
      <c r="D3067" s="1">
        <f t="shared" si="530"/>
        <v>0</v>
      </c>
      <c r="E3067" s="1">
        <f t="shared" si="531"/>
        <v>0</v>
      </c>
      <c r="F3067" s="1" t="str">
        <f t="shared" ca="1" si="532"/>
        <v/>
      </c>
      <c r="G3067" s="1">
        <f t="shared" ca="1" si="533"/>
        <v>0</v>
      </c>
      <c r="H3067" s="1">
        <f ca="1">IF(AND(G3066&gt;0,G3067&gt;G3066,NOT(ISERROR(MATCH(G3066,D:D,0)))),H3066+1,H3066)</f>
        <v>0</v>
      </c>
      <c r="I3067" s="1">
        <f t="shared" ca="1" si="534"/>
        <v>0</v>
      </c>
      <c r="J3067" s="7" t="str">
        <f t="shared" ca="1" si="535"/>
        <v/>
      </c>
      <c r="K3067" s="1" t="str">
        <f ca="1">IF(J3067="Linea_para_MAIL_creada_por_LuXML",IF(ISERROR(MATCH(INDIRECT(ADDRESS(ROW()-G3067,7)),D:D,0)),J3067,INDIRECT(ADDRESS(MATCH(INDIRECT(ADDRESS(ROW()-G3067,7)),D:D,0),1))),J3067)</f>
        <v/>
      </c>
      <c r="L3067" s="7">
        <f t="shared" ca="1" si="536"/>
        <v>0</v>
      </c>
      <c r="M3067" s="7" t="str">
        <f t="shared" ca="1" si="537"/>
        <v/>
      </c>
      <c r="N3067" s="7">
        <f t="shared" ca="1" si="538"/>
        <v>0</v>
      </c>
      <c r="O3067" s="9" t="str">
        <f ca="1">IF(N3067&gt;-1,INDIRECT(ADDRESS(ROW(),13)),IF(N3067&lt;N3066,CONCATENATE("&lt;page-count count=",CHAR(34),1+LARGE(N:N,1)-LARGE(N:N,2),CHAR(34),"/&gt;"),INDIRECT(ADDRESS(ROW()-1,13))))</f>
        <v/>
      </c>
      <c r="P3067" s="1">
        <f>IF(ROW()&lt;$S$4+2,IF('XML a procesar'!A3066="",P3066,IF(MID('XML a procesar'!A3066,1,1)="&lt;",P3066,P3066+1)),P3066)</f>
        <v>1</v>
      </c>
    </row>
    <row r="3068" spans="1:16" x14ac:dyDescent="0.25">
      <c r="A3068" s="1" t="str">
        <f>IF('XML a procesar'!A3067&gt;0,'XML a procesar'!A3067,"")</f>
        <v/>
      </c>
      <c r="B3068" s="7">
        <f t="shared" si="528"/>
        <v>0</v>
      </c>
      <c r="C3068" s="1">
        <f t="shared" si="529"/>
        <v>0</v>
      </c>
      <c r="D3068" s="1">
        <f t="shared" si="530"/>
        <v>0</v>
      </c>
      <c r="E3068" s="1">
        <f t="shared" si="531"/>
        <v>0</v>
      </c>
      <c r="F3068" s="1" t="str">
        <f t="shared" ca="1" si="532"/>
        <v/>
      </c>
      <c r="G3068" s="1">
        <f t="shared" ca="1" si="533"/>
        <v>0</v>
      </c>
      <c r="H3068" s="1">
        <f ca="1">IF(AND(G3067&gt;0,G3068&gt;G3067,NOT(ISERROR(MATCH(G3067,D:D,0)))),H3067+1,H3067)</f>
        <v>0</v>
      </c>
      <c r="I3068" s="1">
        <f t="shared" ca="1" si="534"/>
        <v>0</v>
      </c>
      <c r="J3068" s="7" t="str">
        <f t="shared" ca="1" si="535"/>
        <v/>
      </c>
      <c r="K3068" s="1" t="str">
        <f ca="1">IF(J3068="Linea_para_MAIL_creada_por_LuXML",IF(ISERROR(MATCH(INDIRECT(ADDRESS(ROW()-G3068,7)),D:D,0)),J3068,INDIRECT(ADDRESS(MATCH(INDIRECT(ADDRESS(ROW()-G3068,7)),D:D,0),1))),J3068)</f>
        <v/>
      </c>
      <c r="L3068" s="7">
        <f t="shared" ca="1" si="536"/>
        <v>0</v>
      </c>
      <c r="M3068" s="7" t="str">
        <f t="shared" ca="1" si="537"/>
        <v/>
      </c>
      <c r="N3068" s="7">
        <f t="shared" ca="1" si="538"/>
        <v>0</v>
      </c>
      <c r="O3068" s="9" t="str">
        <f ca="1">IF(N3068&gt;-1,INDIRECT(ADDRESS(ROW(),13)),IF(N3068&lt;N3067,CONCATENATE("&lt;page-count count=",CHAR(34),1+LARGE(N:N,1)-LARGE(N:N,2),CHAR(34),"/&gt;"),INDIRECT(ADDRESS(ROW()-1,13))))</f>
        <v/>
      </c>
      <c r="P3068" s="1">
        <f>IF(ROW()&lt;$S$4+2,IF('XML a procesar'!A3067="",P3067,IF(MID('XML a procesar'!A3067,1,1)="&lt;",P3067,P3067+1)),P3067)</f>
        <v>1</v>
      </c>
    </row>
    <row r="3069" spans="1:16" x14ac:dyDescent="0.25">
      <c r="A3069" s="1" t="str">
        <f>IF('XML a procesar'!A3068&gt;0,'XML a procesar'!A3068,"")</f>
        <v/>
      </c>
      <c r="B3069" s="7">
        <f t="shared" si="528"/>
        <v>0</v>
      </c>
      <c r="C3069" s="1">
        <f t="shared" si="529"/>
        <v>0</v>
      </c>
      <c r="D3069" s="1">
        <f t="shared" si="530"/>
        <v>0</v>
      </c>
      <c r="E3069" s="1">
        <f t="shared" si="531"/>
        <v>0</v>
      </c>
      <c r="F3069" s="1" t="str">
        <f t="shared" ca="1" si="532"/>
        <v/>
      </c>
      <c r="G3069" s="1">
        <f t="shared" ca="1" si="533"/>
        <v>0</v>
      </c>
      <c r="H3069" s="1">
        <f ca="1">IF(AND(G3068&gt;0,G3069&gt;G3068,NOT(ISERROR(MATCH(G3068,D:D,0)))),H3068+1,H3068)</f>
        <v>0</v>
      </c>
      <c r="I3069" s="1">
        <f t="shared" ca="1" si="534"/>
        <v>0</v>
      </c>
      <c r="J3069" s="7" t="str">
        <f t="shared" ca="1" si="535"/>
        <v/>
      </c>
      <c r="K3069" s="1" t="str">
        <f ca="1">IF(J3069="Linea_para_MAIL_creada_por_LuXML",IF(ISERROR(MATCH(INDIRECT(ADDRESS(ROW()-G3069,7)),D:D,0)),J3069,INDIRECT(ADDRESS(MATCH(INDIRECT(ADDRESS(ROW()-G3069,7)),D:D,0),1))),J3069)</f>
        <v/>
      </c>
      <c r="L3069" s="7">
        <f t="shared" ca="1" si="536"/>
        <v>0</v>
      </c>
      <c r="M3069" s="7" t="str">
        <f t="shared" ca="1" si="537"/>
        <v/>
      </c>
      <c r="N3069" s="7">
        <f t="shared" ca="1" si="538"/>
        <v>0</v>
      </c>
      <c r="O3069" s="9" t="str">
        <f ca="1">IF(N3069&gt;-1,INDIRECT(ADDRESS(ROW(),13)),IF(N3069&lt;N3068,CONCATENATE("&lt;page-count count=",CHAR(34),1+LARGE(N:N,1)-LARGE(N:N,2),CHAR(34),"/&gt;"),INDIRECT(ADDRESS(ROW()-1,13))))</f>
        <v/>
      </c>
      <c r="P3069" s="1">
        <f>IF(ROW()&lt;$S$4+2,IF('XML a procesar'!A3068="",P3068,IF(MID('XML a procesar'!A3068,1,1)="&lt;",P3068,P3068+1)),P3068)</f>
        <v>1</v>
      </c>
    </row>
    <row r="3070" spans="1:16" x14ac:dyDescent="0.25">
      <c r="A3070" s="1" t="str">
        <f>IF('XML a procesar'!A3069&gt;0,'XML a procesar'!A3069,"")</f>
        <v/>
      </c>
      <c r="B3070" s="7">
        <f t="shared" si="528"/>
        <v>0</v>
      </c>
      <c r="C3070" s="1">
        <f t="shared" si="529"/>
        <v>0</v>
      </c>
      <c r="D3070" s="1">
        <f t="shared" si="530"/>
        <v>0</v>
      </c>
      <c r="E3070" s="1">
        <f t="shared" si="531"/>
        <v>0</v>
      </c>
      <c r="F3070" s="1" t="str">
        <f t="shared" ca="1" si="532"/>
        <v/>
      </c>
      <c r="G3070" s="1">
        <f t="shared" ca="1" si="533"/>
        <v>0</v>
      </c>
      <c r="H3070" s="1">
        <f ca="1">IF(AND(G3069&gt;0,G3070&gt;G3069,NOT(ISERROR(MATCH(G3069,D:D,0)))),H3069+1,H3069)</f>
        <v>0</v>
      </c>
      <c r="I3070" s="1">
        <f t="shared" ca="1" si="534"/>
        <v>0</v>
      </c>
      <c r="J3070" s="7" t="str">
        <f t="shared" ca="1" si="535"/>
        <v/>
      </c>
      <c r="K3070" s="1" t="str">
        <f ca="1">IF(J3070="Linea_para_MAIL_creada_por_LuXML",IF(ISERROR(MATCH(INDIRECT(ADDRESS(ROW()-G3070,7)),D:D,0)),J3070,INDIRECT(ADDRESS(MATCH(INDIRECT(ADDRESS(ROW()-G3070,7)),D:D,0),1))),J3070)</f>
        <v/>
      </c>
      <c r="L3070" s="7">
        <f t="shared" ca="1" si="536"/>
        <v>0</v>
      </c>
      <c r="M3070" s="7" t="str">
        <f t="shared" ca="1" si="537"/>
        <v/>
      </c>
      <c r="N3070" s="7">
        <f t="shared" ca="1" si="538"/>
        <v>0</v>
      </c>
      <c r="O3070" s="9" t="str">
        <f ca="1">IF(N3070&gt;-1,INDIRECT(ADDRESS(ROW(),13)),IF(N3070&lt;N3069,CONCATENATE("&lt;page-count count=",CHAR(34),1+LARGE(N:N,1)-LARGE(N:N,2),CHAR(34),"/&gt;"),INDIRECT(ADDRESS(ROW()-1,13))))</f>
        <v/>
      </c>
      <c r="P3070" s="1">
        <f>IF(ROW()&lt;$S$4+2,IF('XML a procesar'!A3069="",P3069,IF(MID('XML a procesar'!A3069,1,1)="&lt;",P3069,P3069+1)),P3069)</f>
        <v>1</v>
      </c>
    </row>
    <row r="3071" spans="1:16" x14ac:dyDescent="0.25">
      <c r="A3071" s="1" t="str">
        <f>IF('XML a procesar'!A3070&gt;0,'XML a procesar'!A3070,"")</f>
        <v/>
      </c>
      <c r="B3071" s="7">
        <f t="shared" si="528"/>
        <v>0</v>
      </c>
      <c r="C3071" s="1">
        <f t="shared" si="529"/>
        <v>0</v>
      </c>
      <c r="D3071" s="1">
        <f t="shared" si="530"/>
        <v>0</v>
      </c>
      <c r="E3071" s="1">
        <f t="shared" si="531"/>
        <v>0</v>
      </c>
      <c r="F3071" s="1" t="str">
        <f t="shared" ca="1" si="532"/>
        <v/>
      </c>
      <c r="G3071" s="1">
        <f t="shared" ca="1" si="533"/>
        <v>0</v>
      </c>
      <c r="H3071" s="1">
        <f ca="1">IF(AND(G3070&gt;0,G3071&gt;G3070,NOT(ISERROR(MATCH(G3070,D:D,0)))),H3070+1,H3070)</f>
        <v>0</v>
      </c>
      <c r="I3071" s="1">
        <f t="shared" ca="1" si="534"/>
        <v>0</v>
      </c>
      <c r="J3071" s="7" t="str">
        <f t="shared" ca="1" si="535"/>
        <v/>
      </c>
      <c r="K3071" s="1" t="str">
        <f ca="1">IF(J3071="Linea_para_MAIL_creada_por_LuXML",IF(ISERROR(MATCH(INDIRECT(ADDRESS(ROW()-G3071,7)),D:D,0)),J3071,INDIRECT(ADDRESS(MATCH(INDIRECT(ADDRESS(ROW()-G3071,7)),D:D,0),1))),J3071)</f>
        <v/>
      </c>
      <c r="L3071" s="7">
        <f t="shared" ca="1" si="536"/>
        <v>0</v>
      </c>
      <c r="M3071" s="7" t="str">
        <f t="shared" ca="1" si="537"/>
        <v/>
      </c>
      <c r="N3071" s="7">
        <f t="shared" ca="1" si="538"/>
        <v>0</v>
      </c>
      <c r="O3071" s="9" t="str">
        <f ca="1">IF(N3071&gt;-1,INDIRECT(ADDRESS(ROW(),13)),IF(N3071&lt;N3070,CONCATENATE("&lt;page-count count=",CHAR(34),1+LARGE(N:N,1)-LARGE(N:N,2),CHAR(34),"/&gt;"),INDIRECT(ADDRESS(ROW()-1,13))))</f>
        <v/>
      </c>
      <c r="P3071" s="1">
        <f>IF(ROW()&lt;$S$4+2,IF('XML a procesar'!A3070="",P3070,IF(MID('XML a procesar'!A3070,1,1)="&lt;",P3070,P3070+1)),P3070)</f>
        <v>1</v>
      </c>
    </row>
    <row r="3072" spans="1:16" x14ac:dyDescent="0.25">
      <c r="A3072" s="1" t="str">
        <f>IF('XML a procesar'!A3071&gt;0,'XML a procesar'!A3071,"")</f>
        <v/>
      </c>
      <c r="B3072" s="7">
        <f t="shared" si="528"/>
        <v>0</v>
      </c>
      <c r="C3072" s="1">
        <f t="shared" si="529"/>
        <v>0</v>
      </c>
      <c r="D3072" s="1">
        <f t="shared" si="530"/>
        <v>0</v>
      </c>
      <c r="E3072" s="1">
        <f t="shared" si="531"/>
        <v>0</v>
      </c>
      <c r="F3072" s="1" t="str">
        <f t="shared" ca="1" si="532"/>
        <v/>
      </c>
      <c r="G3072" s="1">
        <f t="shared" ca="1" si="533"/>
        <v>0</v>
      </c>
      <c r="H3072" s="1">
        <f ca="1">IF(AND(G3071&gt;0,G3072&gt;G3071,NOT(ISERROR(MATCH(G3071,D:D,0)))),H3071+1,H3071)</f>
        <v>0</v>
      </c>
      <c r="I3072" s="1">
        <f t="shared" ca="1" si="534"/>
        <v>0</v>
      </c>
      <c r="J3072" s="7" t="str">
        <f t="shared" ca="1" si="535"/>
        <v/>
      </c>
      <c r="K3072" s="1" t="str">
        <f ca="1">IF(J3072="Linea_para_MAIL_creada_por_LuXML",IF(ISERROR(MATCH(INDIRECT(ADDRESS(ROW()-G3072,7)),D:D,0)),J3072,INDIRECT(ADDRESS(MATCH(INDIRECT(ADDRESS(ROW()-G3072,7)),D:D,0),1))),J3072)</f>
        <v/>
      </c>
      <c r="L3072" s="7">
        <f t="shared" ca="1" si="536"/>
        <v>0</v>
      </c>
      <c r="M3072" s="7" t="str">
        <f t="shared" ca="1" si="537"/>
        <v/>
      </c>
      <c r="N3072" s="7">
        <f t="shared" ca="1" si="538"/>
        <v>0</v>
      </c>
      <c r="O3072" s="9" t="str">
        <f ca="1">IF(N3072&gt;-1,INDIRECT(ADDRESS(ROW(),13)),IF(N3072&lt;N3071,CONCATENATE("&lt;page-count count=",CHAR(34),1+LARGE(N:N,1)-LARGE(N:N,2),CHAR(34),"/&gt;"),INDIRECT(ADDRESS(ROW()-1,13))))</f>
        <v/>
      </c>
      <c r="P3072" s="1">
        <f>IF(ROW()&lt;$S$4+2,IF('XML a procesar'!A3071="",P3071,IF(MID('XML a procesar'!A3071,1,1)="&lt;",P3071,P3071+1)),P3071)</f>
        <v>1</v>
      </c>
    </row>
    <row r="3073" spans="1:16" x14ac:dyDescent="0.25">
      <c r="A3073" s="1" t="str">
        <f>IF('XML a procesar'!A3072&gt;0,'XML a procesar'!A3072,"")</f>
        <v/>
      </c>
      <c r="B3073" s="7">
        <f t="shared" ref="B3073:B3136" si="539">IF(ISERROR(FIND("/doi.org/",A3073,1)),0,1)</f>
        <v>0</v>
      </c>
      <c r="C3073" s="1">
        <f t="shared" ref="C3073:C3136" si="540">IF(LEFT(A3072,16)="&lt;contrib contrib",C3072+1,IF(LEFT(A3072,16)="&lt;/contrib-group&gt;",0,IF(LEFT(A3072,10)="&lt;/contrib&gt;",C3072,C3072)))</f>
        <v>0</v>
      </c>
      <c r="D3073" s="1">
        <f t="shared" ref="D3073:D3136" si="541">IF(AND(C3073&gt;0,LEFT(A3073,7)="&lt;email&gt;",ISNUMBER(SEARCH("@",A3073,1))),C3073,IF(LEFT(A3073,10)="&lt;alt-text&gt;",-1,0))</f>
        <v>0</v>
      </c>
      <c r="E3073" s="1">
        <f t="shared" ref="E3073:E3136" si="542">IF(D3073=0,E3072,E3072+1)</f>
        <v>0</v>
      </c>
      <c r="F3073" s="1" t="str">
        <f t="shared" ref="F3073:F3136" ca="1" si="543">INDIRECT(ADDRESS(ROW()+INDIRECT(ADDRESS(ROW()+E3073,5)),1))</f>
        <v/>
      </c>
      <c r="G3073" s="1">
        <f t="shared" ref="G3073:G3136" ca="1" si="544">IF(LEFT(F3073,7)="&lt;aff id",_xlfn.NUMBERVALUE(MID(F3073,13,LEN(F3073)-14)),IF(F3073="&lt;/aff&gt;",G3072+1,G3072))</f>
        <v>0</v>
      </c>
      <c r="H3073" s="1">
        <f ca="1">IF(AND(G3072&gt;0,G3073&gt;G3072,NOT(ISERROR(MATCH(G3072,D:D,0)))),H3072+1,H3072)</f>
        <v>0</v>
      </c>
      <c r="I3073" s="1">
        <f t="shared" ref="I3073:I3136" ca="1" si="545">INDIRECT(ADDRESS(ROW()-INDIRECT(ADDRESS(ROW()-H3073,8)),8))</f>
        <v>0</v>
      </c>
      <c r="J3073" s="7" t="str">
        <f t="shared" ref="J3073:J3136" ca="1" si="546">IF(J3072="Linea_para_MAIL_creada_por_LuXML","&lt;/aff&gt;",IF(I3073&gt;INDIRECT(ADDRESS(ROW()-I3073-1,8)),"Linea_para_MAIL_creada_por_LuXML",INDIRECT(ADDRESS(ROW()-I3073,6))))</f>
        <v/>
      </c>
      <c r="K3073" s="1" t="str">
        <f ca="1">IF(J3073="Linea_para_MAIL_creada_por_LuXML",IF(ISERROR(MATCH(INDIRECT(ADDRESS(ROW()-G3073,7)),D:D,0)),J3073,INDIRECT(ADDRESS(MATCH(INDIRECT(ADDRESS(ROW()-G3073,7)),D:D,0),1))),J3073)</f>
        <v/>
      </c>
      <c r="L3073" s="7">
        <f t="shared" ref="L3073:L3136" ca="1" si="547">IF(OR(MID(K3071,3,5)="page&gt;",MID(K3072,3,5)="page&gt;"),L3072,IF(OR(K3072="&lt;history&gt;",K3073="&lt;history&gt;"),L3072+1,L3072))</f>
        <v>0</v>
      </c>
      <c r="M3073" s="7" t="str">
        <f t="shared" ref="M3073:M3136" ca="1" si="548">IF(L3073&gt;L3072,IF(L3073=1,CONCATENATE("&lt;fpage&gt;",$S$10,"&lt;/fpage&gt;"),CONCATENATE("&lt;lpage&gt;",$S$10+1,"&lt;/lpage&gt;")),IF(ISERROR(INDIRECT(ADDRESS(ROW()-L3073,11),1)),"",INDIRECT(ADDRESS(ROW()-L3073,11),1)))</f>
        <v/>
      </c>
      <c r="N3073" s="7">
        <f t="shared" ref="N3073:N3136" ca="1" si="549">IF(N3072=-1,-1,IF(M3073="&lt;/counts&gt;",-1,IF(OR(LEFT(M3073,7)="&lt;fpage&gt;",LEFT(M3073,7)="&lt;lpage&gt;"),VALUE(MID(M3073,8,LEN(M3073)-15)),0)))</f>
        <v>0</v>
      </c>
      <c r="O3073" s="9" t="str">
        <f ca="1">IF(N3073&gt;-1,INDIRECT(ADDRESS(ROW(),13)),IF(N3073&lt;N3072,CONCATENATE("&lt;page-count count=",CHAR(34),1+LARGE(N:N,1)-LARGE(N:N,2),CHAR(34),"/&gt;"),INDIRECT(ADDRESS(ROW()-1,13))))</f>
        <v/>
      </c>
      <c r="P3073" s="1">
        <f>IF(ROW()&lt;$S$4+2,IF('XML a procesar'!A3072="",P3072,IF(MID('XML a procesar'!A3072,1,1)="&lt;",P3072,P3072+1)),P3072)</f>
        <v>1</v>
      </c>
    </row>
    <row r="3074" spans="1:16" x14ac:dyDescent="0.25">
      <c r="A3074" s="1" t="str">
        <f>IF('XML a procesar'!A3073&gt;0,'XML a procesar'!A3073,"")</f>
        <v/>
      </c>
      <c r="B3074" s="7">
        <f t="shared" si="539"/>
        <v>0</v>
      </c>
      <c r="C3074" s="1">
        <f t="shared" si="540"/>
        <v>0</v>
      </c>
      <c r="D3074" s="1">
        <f t="shared" si="541"/>
        <v>0</v>
      </c>
      <c r="E3074" s="1">
        <f t="shared" si="542"/>
        <v>0</v>
      </c>
      <c r="F3074" s="1" t="str">
        <f t="shared" ca="1" si="543"/>
        <v/>
      </c>
      <c r="G3074" s="1">
        <f t="shared" ca="1" si="544"/>
        <v>0</v>
      </c>
      <c r="H3074" s="1">
        <f ca="1">IF(AND(G3073&gt;0,G3074&gt;G3073,NOT(ISERROR(MATCH(G3073,D:D,0)))),H3073+1,H3073)</f>
        <v>0</v>
      </c>
      <c r="I3074" s="1">
        <f t="shared" ca="1" si="545"/>
        <v>0</v>
      </c>
      <c r="J3074" s="7" t="str">
        <f t="shared" ca="1" si="546"/>
        <v/>
      </c>
      <c r="K3074" s="1" t="str">
        <f ca="1">IF(J3074="Linea_para_MAIL_creada_por_LuXML",IF(ISERROR(MATCH(INDIRECT(ADDRESS(ROW()-G3074,7)),D:D,0)),J3074,INDIRECT(ADDRESS(MATCH(INDIRECT(ADDRESS(ROW()-G3074,7)),D:D,0),1))),J3074)</f>
        <v/>
      </c>
      <c r="L3074" s="7">
        <f t="shared" ca="1" si="547"/>
        <v>0</v>
      </c>
      <c r="M3074" s="7" t="str">
        <f t="shared" ca="1" si="548"/>
        <v/>
      </c>
      <c r="N3074" s="7">
        <f t="shared" ca="1" si="549"/>
        <v>0</v>
      </c>
      <c r="O3074" s="9" t="str">
        <f ca="1">IF(N3074&gt;-1,INDIRECT(ADDRESS(ROW(),13)),IF(N3074&lt;N3073,CONCATENATE("&lt;page-count count=",CHAR(34),1+LARGE(N:N,1)-LARGE(N:N,2),CHAR(34),"/&gt;"),INDIRECT(ADDRESS(ROW()-1,13))))</f>
        <v/>
      </c>
      <c r="P3074" s="1">
        <f>IF(ROW()&lt;$S$4+2,IF('XML a procesar'!A3073="",P3073,IF(MID('XML a procesar'!A3073,1,1)="&lt;",P3073,P3073+1)),P3073)</f>
        <v>1</v>
      </c>
    </row>
    <row r="3075" spans="1:16" x14ac:dyDescent="0.25">
      <c r="A3075" s="1" t="str">
        <f>IF('XML a procesar'!A3074&gt;0,'XML a procesar'!A3074,"")</f>
        <v/>
      </c>
      <c r="B3075" s="7">
        <f t="shared" si="539"/>
        <v>0</v>
      </c>
      <c r="C3075" s="1">
        <f t="shared" si="540"/>
        <v>0</v>
      </c>
      <c r="D3075" s="1">
        <f t="shared" si="541"/>
        <v>0</v>
      </c>
      <c r="E3075" s="1">
        <f t="shared" si="542"/>
        <v>0</v>
      </c>
      <c r="F3075" s="1" t="str">
        <f t="shared" ca="1" si="543"/>
        <v/>
      </c>
      <c r="G3075" s="1">
        <f t="shared" ca="1" si="544"/>
        <v>0</v>
      </c>
      <c r="H3075" s="1">
        <f ca="1">IF(AND(G3074&gt;0,G3075&gt;G3074,NOT(ISERROR(MATCH(G3074,D:D,0)))),H3074+1,H3074)</f>
        <v>0</v>
      </c>
      <c r="I3075" s="1">
        <f t="shared" ca="1" si="545"/>
        <v>0</v>
      </c>
      <c r="J3075" s="7" t="str">
        <f t="shared" ca="1" si="546"/>
        <v/>
      </c>
      <c r="K3075" s="1" t="str">
        <f ca="1">IF(J3075="Linea_para_MAIL_creada_por_LuXML",IF(ISERROR(MATCH(INDIRECT(ADDRESS(ROW()-G3075,7)),D:D,0)),J3075,INDIRECT(ADDRESS(MATCH(INDIRECT(ADDRESS(ROW()-G3075,7)),D:D,0),1))),J3075)</f>
        <v/>
      </c>
      <c r="L3075" s="7">
        <f t="shared" ca="1" si="547"/>
        <v>0</v>
      </c>
      <c r="M3075" s="7" t="str">
        <f t="shared" ca="1" si="548"/>
        <v/>
      </c>
      <c r="N3075" s="7">
        <f t="shared" ca="1" si="549"/>
        <v>0</v>
      </c>
      <c r="O3075" s="9" t="str">
        <f ca="1">IF(N3075&gt;-1,INDIRECT(ADDRESS(ROW(),13)),IF(N3075&lt;N3074,CONCATENATE("&lt;page-count count=",CHAR(34),1+LARGE(N:N,1)-LARGE(N:N,2),CHAR(34),"/&gt;"),INDIRECT(ADDRESS(ROW()-1,13))))</f>
        <v/>
      </c>
      <c r="P3075" s="1">
        <f>IF(ROW()&lt;$S$4+2,IF('XML a procesar'!A3074="",P3074,IF(MID('XML a procesar'!A3074,1,1)="&lt;",P3074,P3074+1)),P3074)</f>
        <v>1</v>
      </c>
    </row>
    <row r="3076" spans="1:16" x14ac:dyDescent="0.25">
      <c r="A3076" s="1" t="str">
        <f>IF('XML a procesar'!A3075&gt;0,'XML a procesar'!A3075,"")</f>
        <v/>
      </c>
      <c r="B3076" s="7">
        <f t="shared" si="539"/>
        <v>0</v>
      </c>
      <c r="C3076" s="1">
        <f t="shared" si="540"/>
        <v>0</v>
      </c>
      <c r="D3076" s="1">
        <f t="shared" si="541"/>
        <v>0</v>
      </c>
      <c r="E3076" s="1">
        <f t="shared" si="542"/>
        <v>0</v>
      </c>
      <c r="F3076" s="1" t="str">
        <f t="shared" ca="1" si="543"/>
        <v/>
      </c>
      <c r="G3076" s="1">
        <f t="shared" ca="1" si="544"/>
        <v>0</v>
      </c>
      <c r="H3076" s="1">
        <f ca="1">IF(AND(G3075&gt;0,G3076&gt;G3075,NOT(ISERROR(MATCH(G3075,D:D,0)))),H3075+1,H3075)</f>
        <v>0</v>
      </c>
      <c r="I3076" s="1">
        <f t="shared" ca="1" si="545"/>
        <v>0</v>
      </c>
      <c r="J3076" s="7" t="str">
        <f t="shared" ca="1" si="546"/>
        <v/>
      </c>
      <c r="K3076" s="1" t="str">
        <f ca="1">IF(J3076="Linea_para_MAIL_creada_por_LuXML",IF(ISERROR(MATCH(INDIRECT(ADDRESS(ROW()-G3076,7)),D:D,0)),J3076,INDIRECT(ADDRESS(MATCH(INDIRECT(ADDRESS(ROW()-G3076,7)),D:D,0),1))),J3076)</f>
        <v/>
      </c>
      <c r="L3076" s="7">
        <f t="shared" ca="1" si="547"/>
        <v>0</v>
      </c>
      <c r="M3076" s="7" t="str">
        <f t="shared" ca="1" si="548"/>
        <v/>
      </c>
      <c r="N3076" s="7">
        <f t="shared" ca="1" si="549"/>
        <v>0</v>
      </c>
      <c r="O3076" s="9" t="str">
        <f ca="1">IF(N3076&gt;-1,INDIRECT(ADDRESS(ROW(),13)),IF(N3076&lt;N3075,CONCATENATE("&lt;page-count count=",CHAR(34),1+LARGE(N:N,1)-LARGE(N:N,2),CHAR(34),"/&gt;"),INDIRECT(ADDRESS(ROW()-1,13))))</f>
        <v/>
      </c>
      <c r="P3076" s="1">
        <f>IF(ROW()&lt;$S$4+2,IF('XML a procesar'!A3075="",P3075,IF(MID('XML a procesar'!A3075,1,1)="&lt;",P3075,P3075+1)),P3075)</f>
        <v>1</v>
      </c>
    </row>
    <row r="3077" spans="1:16" x14ac:dyDescent="0.25">
      <c r="A3077" s="1" t="str">
        <f>IF('XML a procesar'!A3076&gt;0,'XML a procesar'!A3076,"")</f>
        <v/>
      </c>
      <c r="B3077" s="7">
        <f t="shared" si="539"/>
        <v>0</v>
      </c>
      <c r="C3077" s="1">
        <f t="shared" si="540"/>
        <v>0</v>
      </c>
      <c r="D3077" s="1">
        <f t="shared" si="541"/>
        <v>0</v>
      </c>
      <c r="E3077" s="1">
        <f t="shared" si="542"/>
        <v>0</v>
      </c>
      <c r="F3077" s="1" t="str">
        <f t="shared" ca="1" si="543"/>
        <v/>
      </c>
      <c r="G3077" s="1">
        <f t="shared" ca="1" si="544"/>
        <v>0</v>
      </c>
      <c r="H3077" s="1">
        <f ca="1">IF(AND(G3076&gt;0,G3077&gt;G3076,NOT(ISERROR(MATCH(G3076,D:D,0)))),H3076+1,H3076)</f>
        <v>0</v>
      </c>
      <c r="I3077" s="1">
        <f t="shared" ca="1" si="545"/>
        <v>0</v>
      </c>
      <c r="J3077" s="7" t="str">
        <f t="shared" ca="1" si="546"/>
        <v/>
      </c>
      <c r="K3077" s="1" t="str">
        <f ca="1">IF(J3077="Linea_para_MAIL_creada_por_LuXML",IF(ISERROR(MATCH(INDIRECT(ADDRESS(ROW()-G3077,7)),D:D,0)),J3077,INDIRECT(ADDRESS(MATCH(INDIRECT(ADDRESS(ROW()-G3077,7)),D:D,0),1))),J3077)</f>
        <v/>
      </c>
      <c r="L3077" s="7">
        <f t="shared" ca="1" si="547"/>
        <v>0</v>
      </c>
      <c r="M3077" s="7" t="str">
        <f t="shared" ca="1" si="548"/>
        <v/>
      </c>
      <c r="N3077" s="7">
        <f t="shared" ca="1" si="549"/>
        <v>0</v>
      </c>
      <c r="O3077" s="9" t="str">
        <f ca="1">IF(N3077&gt;-1,INDIRECT(ADDRESS(ROW(),13)),IF(N3077&lt;N3076,CONCATENATE("&lt;page-count count=",CHAR(34),1+LARGE(N:N,1)-LARGE(N:N,2),CHAR(34),"/&gt;"),INDIRECT(ADDRESS(ROW()-1,13))))</f>
        <v/>
      </c>
      <c r="P3077" s="1">
        <f>IF(ROW()&lt;$S$4+2,IF('XML a procesar'!A3076="",P3076,IF(MID('XML a procesar'!A3076,1,1)="&lt;",P3076,P3076+1)),P3076)</f>
        <v>1</v>
      </c>
    </row>
    <row r="3078" spans="1:16" x14ac:dyDescent="0.25">
      <c r="A3078" s="1" t="str">
        <f>IF('XML a procesar'!A3077&gt;0,'XML a procesar'!A3077,"")</f>
        <v/>
      </c>
      <c r="B3078" s="7">
        <f t="shared" si="539"/>
        <v>0</v>
      </c>
      <c r="C3078" s="1">
        <f t="shared" si="540"/>
        <v>0</v>
      </c>
      <c r="D3078" s="1">
        <f t="shared" si="541"/>
        <v>0</v>
      </c>
      <c r="E3078" s="1">
        <f t="shared" si="542"/>
        <v>0</v>
      </c>
      <c r="F3078" s="1" t="str">
        <f t="shared" ca="1" si="543"/>
        <v/>
      </c>
      <c r="G3078" s="1">
        <f t="shared" ca="1" si="544"/>
        <v>0</v>
      </c>
      <c r="H3078" s="1">
        <f ca="1">IF(AND(G3077&gt;0,G3078&gt;G3077,NOT(ISERROR(MATCH(G3077,D:D,0)))),H3077+1,H3077)</f>
        <v>0</v>
      </c>
      <c r="I3078" s="1">
        <f t="shared" ca="1" si="545"/>
        <v>0</v>
      </c>
      <c r="J3078" s="7" t="str">
        <f t="shared" ca="1" si="546"/>
        <v/>
      </c>
      <c r="K3078" s="1" t="str">
        <f ca="1">IF(J3078="Linea_para_MAIL_creada_por_LuXML",IF(ISERROR(MATCH(INDIRECT(ADDRESS(ROW()-G3078,7)),D:D,0)),J3078,INDIRECT(ADDRESS(MATCH(INDIRECT(ADDRESS(ROW()-G3078,7)),D:D,0),1))),J3078)</f>
        <v/>
      </c>
      <c r="L3078" s="7">
        <f t="shared" ca="1" si="547"/>
        <v>0</v>
      </c>
      <c r="M3078" s="7" t="str">
        <f t="shared" ca="1" si="548"/>
        <v/>
      </c>
      <c r="N3078" s="7">
        <f t="shared" ca="1" si="549"/>
        <v>0</v>
      </c>
      <c r="O3078" s="9" t="str">
        <f ca="1">IF(N3078&gt;-1,INDIRECT(ADDRESS(ROW(),13)),IF(N3078&lt;N3077,CONCATENATE("&lt;page-count count=",CHAR(34),1+LARGE(N:N,1)-LARGE(N:N,2),CHAR(34),"/&gt;"),INDIRECT(ADDRESS(ROW()-1,13))))</f>
        <v/>
      </c>
      <c r="P3078" s="1">
        <f>IF(ROW()&lt;$S$4+2,IF('XML a procesar'!A3077="",P3077,IF(MID('XML a procesar'!A3077,1,1)="&lt;",P3077,P3077+1)),P3077)</f>
        <v>1</v>
      </c>
    </row>
    <row r="3079" spans="1:16" x14ac:dyDescent="0.25">
      <c r="A3079" s="1" t="str">
        <f>IF('XML a procesar'!A3078&gt;0,'XML a procesar'!A3078,"")</f>
        <v/>
      </c>
      <c r="B3079" s="7">
        <f t="shared" si="539"/>
        <v>0</v>
      </c>
      <c r="C3079" s="1">
        <f t="shared" si="540"/>
        <v>0</v>
      </c>
      <c r="D3079" s="1">
        <f t="shared" si="541"/>
        <v>0</v>
      </c>
      <c r="E3079" s="1">
        <f t="shared" si="542"/>
        <v>0</v>
      </c>
      <c r="F3079" s="1" t="str">
        <f t="shared" ca="1" si="543"/>
        <v/>
      </c>
      <c r="G3079" s="1">
        <f t="shared" ca="1" si="544"/>
        <v>0</v>
      </c>
      <c r="H3079" s="1">
        <f ca="1">IF(AND(G3078&gt;0,G3079&gt;G3078,NOT(ISERROR(MATCH(G3078,D:D,0)))),H3078+1,H3078)</f>
        <v>0</v>
      </c>
      <c r="I3079" s="1">
        <f t="shared" ca="1" si="545"/>
        <v>0</v>
      </c>
      <c r="J3079" s="7" t="str">
        <f t="shared" ca="1" si="546"/>
        <v/>
      </c>
      <c r="K3079" s="1" t="str">
        <f ca="1">IF(J3079="Linea_para_MAIL_creada_por_LuXML",IF(ISERROR(MATCH(INDIRECT(ADDRESS(ROW()-G3079,7)),D:D,0)),J3079,INDIRECT(ADDRESS(MATCH(INDIRECT(ADDRESS(ROW()-G3079,7)),D:D,0),1))),J3079)</f>
        <v/>
      </c>
      <c r="L3079" s="7">
        <f t="shared" ca="1" si="547"/>
        <v>0</v>
      </c>
      <c r="M3079" s="7" t="str">
        <f t="shared" ca="1" si="548"/>
        <v/>
      </c>
      <c r="N3079" s="7">
        <f t="shared" ca="1" si="549"/>
        <v>0</v>
      </c>
      <c r="O3079" s="9" t="str">
        <f ca="1">IF(N3079&gt;-1,INDIRECT(ADDRESS(ROW(),13)),IF(N3079&lt;N3078,CONCATENATE("&lt;page-count count=",CHAR(34),1+LARGE(N:N,1)-LARGE(N:N,2),CHAR(34),"/&gt;"),INDIRECT(ADDRESS(ROW()-1,13))))</f>
        <v/>
      </c>
      <c r="P3079" s="1">
        <f>IF(ROW()&lt;$S$4+2,IF('XML a procesar'!A3078="",P3078,IF(MID('XML a procesar'!A3078,1,1)="&lt;",P3078,P3078+1)),P3078)</f>
        <v>1</v>
      </c>
    </row>
    <row r="3080" spans="1:16" x14ac:dyDescent="0.25">
      <c r="A3080" s="1" t="str">
        <f>IF('XML a procesar'!A3079&gt;0,'XML a procesar'!A3079,"")</f>
        <v/>
      </c>
      <c r="B3080" s="7">
        <f t="shared" si="539"/>
        <v>0</v>
      </c>
      <c r="C3080" s="1">
        <f t="shared" si="540"/>
        <v>0</v>
      </c>
      <c r="D3080" s="1">
        <f t="shared" si="541"/>
        <v>0</v>
      </c>
      <c r="E3080" s="1">
        <f t="shared" si="542"/>
        <v>0</v>
      </c>
      <c r="F3080" s="1" t="str">
        <f t="shared" ca="1" si="543"/>
        <v/>
      </c>
      <c r="G3080" s="1">
        <f t="shared" ca="1" si="544"/>
        <v>0</v>
      </c>
      <c r="H3080" s="1">
        <f ca="1">IF(AND(G3079&gt;0,G3080&gt;G3079,NOT(ISERROR(MATCH(G3079,D:D,0)))),H3079+1,H3079)</f>
        <v>0</v>
      </c>
      <c r="I3080" s="1">
        <f t="shared" ca="1" si="545"/>
        <v>0</v>
      </c>
      <c r="J3080" s="7" t="str">
        <f t="shared" ca="1" si="546"/>
        <v/>
      </c>
      <c r="K3080" s="1" t="str">
        <f ca="1">IF(J3080="Linea_para_MAIL_creada_por_LuXML",IF(ISERROR(MATCH(INDIRECT(ADDRESS(ROW()-G3080,7)),D:D,0)),J3080,INDIRECT(ADDRESS(MATCH(INDIRECT(ADDRESS(ROW()-G3080,7)),D:D,0),1))),J3080)</f>
        <v/>
      </c>
      <c r="L3080" s="7">
        <f t="shared" ca="1" si="547"/>
        <v>0</v>
      </c>
      <c r="M3080" s="7" t="str">
        <f t="shared" ca="1" si="548"/>
        <v/>
      </c>
      <c r="N3080" s="7">
        <f t="shared" ca="1" si="549"/>
        <v>0</v>
      </c>
      <c r="O3080" s="9" t="str">
        <f ca="1">IF(N3080&gt;-1,INDIRECT(ADDRESS(ROW(),13)),IF(N3080&lt;N3079,CONCATENATE("&lt;page-count count=",CHAR(34),1+LARGE(N:N,1)-LARGE(N:N,2),CHAR(34),"/&gt;"),INDIRECT(ADDRESS(ROW()-1,13))))</f>
        <v/>
      </c>
      <c r="P3080" s="1">
        <f>IF(ROW()&lt;$S$4+2,IF('XML a procesar'!A3079="",P3079,IF(MID('XML a procesar'!A3079,1,1)="&lt;",P3079,P3079+1)),P3079)</f>
        <v>1</v>
      </c>
    </row>
    <row r="3081" spans="1:16" x14ac:dyDescent="0.25">
      <c r="A3081" s="1" t="str">
        <f>IF('XML a procesar'!A3080&gt;0,'XML a procesar'!A3080,"")</f>
        <v/>
      </c>
      <c r="B3081" s="7">
        <f t="shared" si="539"/>
        <v>0</v>
      </c>
      <c r="C3081" s="1">
        <f t="shared" si="540"/>
        <v>0</v>
      </c>
      <c r="D3081" s="1">
        <f t="shared" si="541"/>
        <v>0</v>
      </c>
      <c r="E3081" s="1">
        <f t="shared" si="542"/>
        <v>0</v>
      </c>
      <c r="F3081" s="1" t="str">
        <f t="shared" ca="1" si="543"/>
        <v/>
      </c>
      <c r="G3081" s="1">
        <f t="shared" ca="1" si="544"/>
        <v>0</v>
      </c>
      <c r="H3081" s="1">
        <f ca="1">IF(AND(G3080&gt;0,G3081&gt;G3080,NOT(ISERROR(MATCH(G3080,D:D,0)))),H3080+1,H3080)</f>
        <v>0</v>
      </c>
      <c r="I3081" s="1">
        <f t="shared" ca="1" si="545"/>
        <v>0</v>
      </c>
      <c r="J3081" s="7" t="str">
        <f t="shared" ca="1" si="546"/>
        <v/>
      </c>
      <c r="K3081" s="1" t="str">
        <f ca="1">IF(J3081="Linea_para_MAIL_creada_por_LuXML",IF(ISERROR(MATCH(INDIRECT(ADDRESS(ROW()-G3081,7)),D:D,0)),J3081,INDIRECT(ADDRESS(MATCH(INDIRECT(ADDRESS(ROW()-G3081,7)),D:D,0),1))),J3081)</f>
        <v/>
      </c>
      <c r="L3081" s="7">
        <f t="shared" ca="1" si="547"/>
        <v>0</v>
      </c>
      <c r="M3081" s="7" t="str">
        <f t="shared" ca="1" si="548"/>
        <v/>
      </c>
      <c r="N3081" s="7">
        <f t="shared" ca="1" si="549"/>
        <v>0</v>
      </c>
      <c r="O3081" s="9" t="str">
        <f ca="1">IF(N3081&gt;-1,INDIRECT(ADDRESS(ROW(),13)),IF(N3081&lt;N3080,CONCATENATE("&lt;page-count count=",CHAR(34),1+LARGE(N:N,1)-LARGE(N:N,2),CHAR(34),"/&gt;"),INDIRECT(ADDRESS(ROW()-1,13))))</f>
        <v/>
      </c>
      <c r="P3081" s="1">
        <f>IF(ROW()&lt;$S$4+2,IF('XML a procesar'!A3080="",P3080,IF(MID('XML a procesar'!A3080,1,1)="&lt;",P3080,P3080+1)),P3080)</f>
        <v>1</v>
      </c>
    </row>
    <row r="3082" spans="1:16" x14ac:dyDescent="0.25">
      <c r="A3082" s="1" t="str">
        <f>IF('XML a procesar'!A3081&gt;0,'XML a procesar'!A3081,"")</f>
        <v/>
      </c>
      <c r="B3082" s="7">
        <f t="shared" si="539"/>
        <v>0</v>
      </c>
      <c r="C3082" s="1">
        <f t="shared" si="540"/>
        <v>0</v>
      </c>
      <c r="D3082" s="1">
        <f t="shared" si="541"/>
        <v>0</v>
      </c>
      <c r="E3082" s="1">
        <f t="shared" si="542"/>
        <v>0</v>
      </c>
      <c r="F3082" s="1" t="str">
        <f t="shared" ca="1" si="543"/>
        <v/>
      </c>
      <c r="G3082" s="1">
        <f t="shared" ca="1" si="544"/>
        <v>0</v>
      </c>
      <c r="H3082" s="1">
        <f ca="1">IF(AND(G3081&gt;0,G3082&gt;G3081,NOT(ISERROR(MATCH(G3081,D:D,0)))),H3081+1,H3081)</f>
        <v>0</v>
      </c>
      <c r="I3082" s="1">
        <f t="shared" ca="1" si="545"/>
        <v>0</v>
      </c>
      <c r="J3082" s="7" t="str">
        <f t="shared" ca="1" si="546"/>
        <v/>
      </c>
      <c r="K3082" s="1" t="str">
        <f ca="1">IF(J3082="Linea_para_MAIL_creada_por_LuXML",IF(ISERROR(MATCH(INDIRECT(ADDRESS(ROW()-G3082,7)),D:D,0)),J3082,INDIRECT(ADDRESS(MATCH(INDIRECT(ADDRESS(ROW()-G3082,7)),D:D,0),1))),J3082)</f>
        <v/>
      </c>
      <c r="L3082" s="7">
        <f t="shared" ca="1" si="547"/>
        <v>0</v>
      </c>
      <c r="M3082" s="7" t="str">
        <f t="shared" ca="1" si="548"/>
        <v/>
      </c>
      <c r="N3082" s="7">
        <f t="shared" ca="1" si="549"/>
        <v>0</v>
      </c>
      <c r="O3082" s="9" t="str">
        <f ca="1">IF(N3082&gt;-1,INDIRECT(ADDRESS(ROW(),13)),IF(N3082&lt;N3081,CONCATENATE("&lt;page-count count=",CHAR(34),1+LARGE(N:N,1)-LARGE(N:N,2),CHAR(34),"/&gt;"),INDIRECT(ADDRESS(ROW()-1,13))))</f>
        <v/>
      </c>
      <c r="P3082" s="1">
        <f>IF(ROW()&lt;$S$4+2,IF('XML a procesar'!A3081="",P3081,IF(MID('XML a procesar'!A3081,1,1)="&lt;",P3081,P3081+1)),P3081)</f>
        <v>1</v>
      </c>
    </row>
    <row r="3083" spans="1:16" x14ac:dyDescent="0.25">
      <c r="A3083" s="1" t="str">
        <f>IF('XML a procesar'!A3082&gt;0,'XML a procesar'!A3082,"")</f>
        <v/>
      </c>
      <c r="B3083" s="7">
        <f t="shared" si="539"/>
        <v>0</v>
      </c>
      <c r="C3083" s="1">
        <f t="shared" si="540"/>
        <v>0</v>
      </c>
      <c r="D3083" s="1">
        <f t="shared" si="541"/>
        <v>0</v>
      </c>
      <c r="E3083" s="1">
        <f t="shared" si="542"/>
        <v>0</v>
      </c>
      <c r="F3083" s="1" t="str">
        <f t="shared" ca="1" si="543"/>
        <v/>
      </c>
      <c r="G3083" s="1">
        <f t="shared" ca="1" si="544"/>
        <v>0</v>
      </c>
      <c r="H3083" s="1">
        <f ca="1">IF(AND(G3082&gt;0,G3083&gt;G3082,NOT(ISERROR(MATCH(G3082,D:D,0)))),H3082+1,H3082)</f>
        <v>0</v>
      </c>
      <c r="I3083" s="1">
        <f t="shared" ca="1" si="545"/>
        <v>0</v>
      </c>
      <c r="J3083" s="7" t="str">
        <f t="shared" ca="1" si="546"/>
        <v/>
      </c>
      <c r="K3083" s="1" t="str">
        <f ca="1">IF(J3083="Linea_para_MAIL_creada_por_LuXML",IF(ISERROR(MATCH(INDIRECT(ADDRESS(ROW()-G3083,7)),D:D,0)),J3083,INDIRECT(ADDRESS(MATCH(INDIRECT(ADDRESS(ROW()-G3083,7)),D:D,0),1))),J3083)</f>
        <v/>
      </c>
      <c r="L3083" s="7">
        <f t="shared" ca="1" si="547"/>
        <v>0</v>
      </c>
      <c r="M3083" s="7" t="str">
        <f t="shared" ca="1" si="548"/>
        <v/>
      </c>
      <c r="N3083" s="7">
        <f t="shared" ca="1" si="549"/>
        <v>0</v>
      </c>
      <c r="O3083" s="9" t="str">
        <f ca="1">IF(N3083&gt;-1,INDIRECT(ADDRESS(ROW(),13)),IF(N3083&lt;N3082,CONCATENATE("&lt;page-count count=",CHAR(34),1+LARGE(N:N,1)-LARGE(N:N,2),CHAR(34),"/&gt;"),INDIRECT(ADDRESS(ROW()-1,13))))</f>
        <v/>
      </c>
      <c r="P3083" s="1">
        <f>IF(ROW()&lt;$S$4+2,IF('XML a procesar'!A3082="",P3082,IF(MID('XML a procesar'!A3082,1,1)="&lt;",P3082,P3082+1)),P3082)</f>
        <v>1</v>
      </c>
    </row>
    <row r="3084" spans="1:16" x14ac:dyDescent="0.25">
      <c r="A3084" s="1" t="str">
        <f>IF('XML a procesar'!A3083&gt;0,'XML a procesar'!A3083,"")</f>
        <v/>
      </c>
      <c r="B3084" s="7">
        <f t="shared" si="539"/>
        <v>0</v>
      </c>
      <c r="C3084" s="1">
        <f t="shared" si="540"/>
        <v>0</v>
      </c>
      <c r="D3084" s="1">
        <f t="shared" si="541"/>
        <v>0</v>
      </c>
      <c r="E3084" s="1">
        <f t="shared" si="542"/>
        <v>0</v>
      </c>
      <c r="F3084" s="1" t="str">
        <f t="shared" ca="1" si="543"/>
        <v/>
      </c>
      <c r="G3084" s="1">
        <f t="shared" ca="1" si="544"/>
        <v>0</v>
      </c>
      <c r="H3084" s="1">
        <f ca="1">IF(AND(G3083&gt;0,G3084&gt;G3083,NOT(ISERROR(MATCH(G3083,D:D,0)))),H3083+1,H3083)</f>
        <v>0</v>
      </c>
      <c r="I3084" s="1">
        <f t="shared" ca="1" si="545"/>
        <v>0</v>
      </c>
      <c r="J3084" s="7" t="str">
        <f t="shared" ca="1" si="546"/>
        <v/>
      </c>
      <c r="K3084" s="1" t="str">
        <f ca="1">IF(J3084="Linea_para_MAIL_creada_por_LuXML",IF(ISERROR(MATCH(INDIRECT(ADDRESS(ROW()-G3084,7)),D:D,0)),J3084,INDIRECT(ADDRESS(MATCH(INDIRECT(ADDRESS(ROW()-G3084,7)),D:D,0),1))),J3084)</f>
        <v/>
      </c>
      <c r="L3084" s="7">
        <f t="shared" ca="1" si="547"/>
        <v>0</v>
      </c>
      <c r="M3084" s="7" t="str">
        <f t="shared" ca="1" si="548"/>
        <v/>
      </c>
      <c r="N3084" s="7">
        <f t="shared" ca="1" si="549"/>
        <v>0</v>
      </c>
      <c r="O3084" s="9" t="str">
        <f ca="1">IF(N3084&gt;-1,INDIRECT(ADDRESS(ROW(),13)),IF(N3084&lt;N3083,CONCATENATE("&lt;page-count count=",CHAR(34),1+LARGE(N:N,1)-LARGE(N:N,2),CHAR(34),"/&gt;"),INDIRECT(ADDRESS(ROW()-1,13))))</f>
        <v/>
      </c>
      <c r="P3084" s="1">
        <f>IF(ROW()&lt;$S$4+2,IF('XML a procesar'!A3083="",P3083,IF(MID('XML a procesar'!A3083,1,1)="&lt;",P3083,P3083+1)),P3083)</f>
        <v>1</v>
      </c>
    </row>
    <row r="3085" spans="1:16" x14ac:dyDescent="0.25">
      <c r="A3085" s="1" t="str">
        <f>IF('XML a procesar'!A3084&gt;0,'XML a procesar'!A3084,"")</f>
        <v/>
      </c>
      <c r="B3085" s="7">
        <f t="shared" si="539"/>
        <v>0</v>
      </c>
      <c r="C3085" s="1">
        <f t="shared" si="540"/>
        <v>0</v>
      </c>
      <c r="D3085" s="1">
        <f t="shared" si="541"/>
        <v>0</v>
      </c>
      <c r="E3085" s="1">
        <f t="shared" si="542"/>
        <v>0</v>
      </c>
      <c r="F3085" s="1" t="str">
        <f t="shared" ca="1" si="543"/>
        <v/>
      </c>
      <c r="G3085" s="1">
        <f t="shared" ca="1" si="544"/>
        <v>0</v>
      </c>
      <c r="H3085" s="1">
        <f ca="1">IF(AND(G3084&gt;0,G3085&gt;G3084,NOT(ISERROR(MATCH(G3084,D:D,0)))),H3084+1,H3084)</f>
        <v>0</v>
      </c>
      <c r="I3085" s="1">
        <f t="shared" ca="1" si="545"/>
        <v>0</v>
      </c>
      <c r="J3085" s="7" t="str">
        <f t="shared" ca="1" si="546"/>
        <v/>
      </c>
      <c r="K3085" s="1" t="str">
        <f ca="1">IF(J3085="Linea_para_MAIL_creada_por_LuXML",IF(ISERROR(MATCH(INDIRECT(ADDRESS(ROW()-G3085,7)),D:D,0)),J3085,INDIRECT(ADDRESS(MATCH(INDIRECT(ADDRESS(ROW()-G3085,7)),D:D,0),1))),J3085)</f>
        <v/>
      </c>
      <c r="L3085" s="7">
        <f t="shared" ca="1" si="547"/>
        <v>0</v>
      </c>
      <c r="M3085" s="7" t="str">
        <f t="shared" ca="1" si="548"/>
        <v/>
      </c>
      <c r="N3085" s="7">
        <f t="shared" ca="1" si="549"/>
        <v>0</v>
      </c>
      <c r="O3085" s="9" t="str">
        <f ca="1">IF(N3085&gt;-1,INDIRECT(ADDRESS(ROW(),13)),IF(N3085&lt;N3084,CONCATENATE("&lt;page-count count=",CHAR(34),1+LARGE(N:N,1)-LARGE(N:N,2),CHAR(34),"/&gt;"),INDIRECT(ADDRESS(ROW()-1,13))))</f>
        <v/>
      </c>
      <c r="P3085" s="1">
        <f>IF(ROW()&lt;$S$4+2,IF('XML a procesar'!A3084="",P3084,IF(MID('XML a procesar'!A3084,1,1)="&lt;",P3084,P3084+1)),P3084)</f>
        <v>1</v>
      </c>
    </row>
    <row r="3086" spans="1:16" x14ac:dyDescent="0.25">
      <c r="A3086" s="1" t="str">
        <f>IF('XML a procesar'!A3085&gt;0,'XML a procesar'!A3085,"")</f>
        <v/>
      </c>
      <c r="B3086" s="7">
        <f t="shared" si="539"/>
        <v>0</v>
      </c>
      <c r="C3086" s="1">
        <f t="shared" si="540"/>
        <v>0</v>
      </c>
      <c r="D3086" s="1">
        <f t="shared" si="541"/>
        <v>0</v>
      </c>
      <c r="E3086" s="1">
        <f t="shared" si="542"/>
        <v>0</v>
      </c>
      <c r="F3086" s="1" t="str">
        <f t="shared" ca="1" si="543"/>
        <v/>
      </c>
      <c r="G3086" s="1">
        <f t="shared" ca="1" si="544"/>
        <v>0</v>
      </c>
      <c r="H3086" s="1">
        <f ca="1">IF(AND(G3085&gt;0,G3086&gt;G3085,NOT(ISERROR(MATCH(G3085,D:D,0)))),H3085+1,H3085)</f>
        <v>0</v>
      </c>
      <c r="I3086" s="1">
        <f t="shared" ca="1" si="545"/>
        <v>0</v>
      </c>
      <c r="J3086" s="7" t="str">
        <f t="shared" ca="1" si="546"/>
        <v/>
      </c>
      <c r="K3086" s="1" t="str">
        <f ca="1">IF(J3086="Linea_para_MAIL_creada_por_LuXML",IF(ISERROR(MATCH(INDIRECT(ADDRESS(ROW()-G3086,7)),D:D,0)),J3086,INDIRECT(ADDRESS(MATCH(INDIRECT(ADDRESS(ROW()-G3086,7)),D:D,0),1))),J3086)</f>
        <v/>
      </c>
      <c r="L3086" s="7">
        <f t="shared" ca="1" si="547"/>
        <v>0</v>
      </c>
      <c r="M3086" s="7" t="str">
        <f t="shared" ca="1" si="548"/>
        <v/>
      </c>
      <c r="N3086" s="7">
        <f t="shared" ca="1" si="549"/>
        <v>0</v>
      </c>
      <c r="O3086" s="9" t="str">
        <f ca="1">IF(N3086&gt;-1,INDIRECT(ADDRESS(ROW(),13)),IF(N3086&lt;N3085,CONCATENATE("&lt;page-count count=",CHAR(34),1+LARGE(N:N,1)-LARGE(N:N,2),CHAR(34),"/&gt;"),INDIRECT(ADDRESS(ROW()-1,13))))</f>
        <v/>
      </c>
      <c r="P3086" s="1">
        <f>IF(ROW()&lt;$S$4+2,IF('XML a procesar'!A3085="",P3085,IF(MID('XML a procesar'!A3085,1,1)="&lt;",P3085,P3085+1)),P3085)</f>
        <v>1</v>
      </c>
    </row>
    <row r="3087" spans="1:16" x14ac:dyDescent="0.25">
      <c r="A3087" s="1" t="str">
        <f>IF('XML a procesar'!A3086&gt;0,'XML a procesar'!A3086,"")</f>
        <v/>
      </c>
      <c r="B3087" s="7">
        <f t="shared" si="539"/>
        <v>0</v>
      </c>
      <c r="C3087" s="1">
        <f t="shared" si="540"/>
        <v>0</v>
      </c>
      <c r="D3087" s="1">
        <f t="shared" si="541"/>
        <v>0</v>
      </c>
      <c r="E3087" s="1">
        <f t="shared" si="542"/>
        <v>0</v>
      </c>
      <c r="F3087" s="1" t="str">
        <f t="shared" ca="1" si="543"/>
        <v/>
      </c>
      <c r="G3087" s="1">
        <f t="shared" ca="1" si="544"/>
        <v>0</v>
      </c>
      <c r="H3087" s="1">
        <f ca="1">IF(AND(G3086&gt;0,G3087&gt;G3086,NOT(ISERROR(MATCH(G3086,D:D,0)))),H3086+1,H3086)</f>
        <v>0</v>
      </c>
      <c r="I3087" s="1">
        <f t="shared" ca="1" si="545"/>
        <v>0</v>
      </c>
      <c r="J3087" s="7" t="str">
        <f t="shared" ca="1" si="546"/>
        <v/>
      </c>
      <c r="K3087" s="1" t="str">
        <f ca="1">IF(J3087="Linea_para_MAIL_creada_por_LuXML",IF(ISERROR(MATCH(INDIRECT(ADDRESS(ROW()-G3087,7)),D:D,0)),J3087,INDIRECT(ADDRESS(MATCH(INDIRECT(ADDRESS(ROW()-G3087,7)),D:D,0),1))),J3087)</f>
        <v/>
      </c>
      <c r="L3087" s="7">
        <f t="shared" ca="1" si="547"/>
        <v>0</v>
      </c>
      <c r="M3087" s="7" t="str">
        <f t="shared" ca="1" si="548"/>
        <v/>
      </c>
      <c r="N3087" s="7">
        <f t="shared" ca="1" si="549"/>
        <v>0</v>
      </c>
      <c r="O3087" s="9" t="str">
        <f ca="1">IF(N3087&gt;-1,INDIRECT(ADDRESS(ROW(),13)),IF(N3087&lt;N3086,CONCATENATE("&lt;page-count count=",CHAR(34),1+LARGE(N:N,1)-LARGE(N:N,2),CHAR(34),"/&gt;"),INDIRECT(ADDRESS(ROW()-1,13))))</f>
        <v/>
      </c>
      <c r="P3087" s="1">
        <f>IF(ROW()&lt;$S$4+2,IF('XML a procesar'!A3086="",P3086,IF(MID('XML a procesar'!A3086,1,1)="&lt;",P3086,P3086+1)),P3086)</f>
        <v>1</v>
      </c>
    </row>
    <row r="3088" spans="1:16" x14ac:dyDescent="0.25">
      <c r="A3088" s="1" t="str">
        <f>IF('XML a procesar'!A3087&gt;0,'XML a procesar'!A3087,"")</f>
        <v/>
      </c>
      <c r="B3088" s="7">
        <f t="shared" si="539"/>
        <v>0</v>
      </c>
      <c r="C3088" s="1">
        <f t="shared" si="540"/>
        <v>0</v>
      </c>
      <c r="D3088" s="1">
        <f t="shared" si="541"/>
        <v>0</v>
      </c>
      <c r="E3088" s="1">
        <f t="shared" si="542"/>
        <v>0</v>
      </c>
      <c r="F3088" s="1" t="str">
        <f t="shared" ca="1" si="543"/>
        <v/>
      </c>
      <c r="G3088" s="1">
        <f t="shared" ca="1" si="544"/>
        <v>0</v>
      </c>
      <c r="H3088" s="1">
        <f ca="1">IF(AND(G3087&gt;0,G3088&gt;G3087,NOT(ISERROR(MATCH(G3087,D:D,0)))),H3087+1,H3087)</f>
        <v>0</v>
      </c>
      <c r="I3088" s="1">
        <f t="shared" ca="1" si="545"/>
        <v>0</v>
      </c>
      <c r="J3088" s="7" t="str">
        <f t="shared" ca="1" si="546"/>
        <v/>
      </c>
      <c r="K3088" s="1" t="str">
        <f ca="1">IF(J3088="Linea_para_MAIL_creada_por_LuXML",IF(ISERROR(MATCH(INDIRECT(ADDRESS(ROW()-G3088,7)),D:D,0)),J3088,INDIRECT(ADDRESS(MATCH(INDIRECT(ADDRESS(ROW()-G3088,7)),D:D,0),1))),J3088)</f>
        <v/>
      </c>
      <c r="L3088" s="7">
        <f t="shared" ca="1" si="547"/>
        <v>0</v>
      </c>
      <c r="M3088" s="7" t="str">
        <f t="shared" ca="1" si="548"/>
        <v/>
      </c>
      <c r="N3088" s="7">
        <f t="shared" ca="1" si="549"/>
        <v>0</v>
      </c>
      <c r="O3088" s="9" t="str">
        <f ca="1">IF(N3088&gt;-1,INDIRECT(ADDRESS(ROW(),13)),IF(N3088&lt;N3087,CONCATENATE("&lt;page-count count=",CHAR(34),1+LARGE(N:N,1)-LARGE(N:N,2),CHAR(34),"/&gt;"),INDIRECT(ADDRESS(ROW()-1,13))))</f>
        <v/>
      </c>
      <c r="P3088" s="1">
        <f>IF(ROW()&lt;$S$4+2,IF('XML a procesar'!A3087="",P3087,IF(MID('XML a procesar'!A3087,1,1)="&lt;",P3087,P3087+1)),P3087)</f>
        <v>1</v>
      </c>
    </row>
    <row r="3089" spans="1:16" x14ac:dyDescent="0.25">
      <c r="A3089" s="1" t="str">
        <f>IF('XML a procesar'!A3088&gt;0,'XML a procesar'!A3088,"")</f>
        <v/>
      </c>
      <c r="B3089" s="7">
        <f t="shared" si="539"/>
        <v>0</v>
      </c>
      <c r="C3089" s="1">
        <f t="shared" si="540"/>
        <v>0</v>
      </c>
      <c r="D3089" s="1">
        <f t="shared" si="541"/>
        <v>0</v>
      </c>
      <c r="E3089" s="1">
        <f t="shared" si="542"/>
        <v>0</v>
      </c>
      <c r="F3089" s="1" t="str">
        <f t="shared" ca="1" si="543"/>
        <v/>
      </c>
      <c r="G3089" s="1">
        <f t="shared" ca="1" si="544"/>
        <v>0</v>
      </c>
      <c r="H3089" s="1">
        <f ca="1">IF(AND(G3088&gt;0,G3089&gt;G3088,NOT(ISERROR(MATCH(G3088,D:D,0)))),H3088+1,H3088)</f>
        <v>0</v>
      </c>
      <c r="I3089" s="1">
        <f t="shared" ca="1" si="545"/>
        <v>0</v>
      </c>
      <c r="J3089" s="7" t="str">
        <f t="shared" ca="1" si="546"/>
        <v/>
      </c>
      <c r="K3089" s="1" t="str">
        <f ca="1">IF(J3089="Linea_para_MAIL_creada_por_LuXML",IF(ISERROR(MATCH(INDIRECT(ADDRESS(ROW()-G3089,7)),D:D,0)),J3089,INDIRECT(ADDRESS(MATCH(INDIRECT(ADDRESS(ROW()-G3089,7)),D:D,0),1))),J3089)</f>
        <v/>
      </c>
      <c r="L3089" s="7">
        <f t="shared" ca="1" si="547"/>
        <v>0</v>
      </c>
      <c r="M3089" s="7" t="str">
        <f t="shared" ca="1" si="548"/>
        <v/>
      </c>
      <c r="N3089" s="7">
        <f t="shared" ca="1" si="549"/>
        <v>0</v>
      </c>
      <c r="O3089" s="9" t="str">
        <f ca="1">IF(N3089&gt;-1,INDIRECT(ADDRESS(ROW(),13)),IF(N3089&lt;N3088,CONCATENATE("&lt;page-count count=",CHAR(34),1+LARGE(N:N,1)-LARGE(N:N,2),CHAR(34),"/&gt;"),INDIRECT(ADDRESS(ROW()-1,13))))</f>
        <v/>
      </c>
      <c r="P3089" s="1">
        <f>IF(ROW()&lt;$S$4+2,IF('XML a procesar'!A3088="",P3088,IF(MID('XML a procesar'!A3088,1,1)="&lt;",P3088,P3088+1)),P3088)</f>
        <v>1</v>
      </c>
    </row>
    <row r="3090" spans="1:16" x14ac:dyDescent="0.25">
      <c r="A3090" s="1" t="str">
        <f>IF('XML a procesar'!A3089&gt;0,'XML a procesar'!A3089,"")</f>
        <v/>
      </c>
      <c r="B3090" s="7">
        <f t="shared" si="539"/>
        <v>0</v>
      </c>
      <c r="C3090" s="1">
        <f t="shared" si="540"/>
        <v>0</v>
      </c>
      <c r="D3090" s="1">
        <f t="shared" si="541"/>
        <v>0</v>
      </c>
      <c r="E3090" s="1">
        <f t="shared" si="542"/>
        <v>0</v>
      </c>
      <c r="F3090" s="1" t="str">
        <f t="shared" ca="1" si="543"/>
        <v/>
      </c>
      <c r="G3090" s="1">
        <f t="shared" ca="1" si="544"/>
        <v>0</v>
      </c>
      <c r="H3090" s="1">
        <f ca="1">IF(AND(G3089&gt;0,G3090&gt;G3089,NOT(ISERROR(MATCH(G3089,D:D,0)))),H3089+1,H3089)</f>
        <v>0</v>
      </c>
      <c r="I3090" s="1">
        <f t="shared" ca="1" si="545"/>
        <v>0</v>
      </c>
      <c r="J3090" s="7" t="str">
        <f t="shared" ca="1" si="546"/>
        <v/>
      </c>
      <c r="K3090" s="1" t="str">
        <f ca="1">IF(J3090="Linea_para_MAIL_creada_por_LuXML",IF(ISERROR(MATCH(INDIRECT(ADDRESS(ROW()-G3090,7)),D:D,0)),J3090,INDIRECT(ADDRESS(MATCH(INDIRECT(ADDRESS(ROW()-G3090,7)),D:D,0),1))),J3090)</f>
        <v/>
      </c>
      <c r="L3090" s="7">
        <f t="shared" ca="1" si="547"/>
        <v>0</v>
      </c>
      <c r="M3090" s="7" t="str">
        <f t="shared" ca="1" si="548"/>
        <v/>
      </c>
      <c r="N3090" s="7">
        <f t="shared" ca="1" si="549"/>
        <v>0</v>
      </c>
      <c r="O3090" s="9" t="str">
        <f ca="1">IF(N3090&gt;-1,INDIRECT(ADDRESS(ROW(),13)),IF(N3090&lt;N3089,CONCATENATE("&lt;page-count count=",CHAR(34),1+LARGE(N:N,1)-LARGE(N:N,2),CHAR(34),"/&gt;"),INDIRECT(ADDRESS(ROW()-1,13))))</f>
        <v/>
      </c>
      <c r="P3090" s="1">
        <f>IF(ROW()&lt;$S$4+2,IF('XML a procesar'!A3089="",P3089,IF(MID('XML a procesar'!A3089,1,1)="&lt;",P3089,P3089+1)),P3089)</f>
        <v>1</v>
      </c>
    </row>
    <row r="3091" spans="1:16" x14ac:dyDescent="0.25">
      <c r="A3091" s="1" t="str">
        <f>IF('XML a procesar'!A3090&gt;0,'XML a procesar'!A3090,"")</f>
        <v/>
      </c>
      <c r="B3091" s="7">
        <f t="shared" si="539"/>
        <v>0</v>
      </c>
      <c r="C3091" s="1">
        <f t="shared" si="540"/>
        <v>0</v>
      </c>
      <c r="D3091" s="1">
        <f t="shared" si="541"/>
        <v>0</v>
      </c>
      <c r="E3091" s="1">
        <f t="shared" si="542"/>
        <v>0</v>
      </c>
      <c r="F3091" s="1" t="str">
        <f t="shared" ca="1" si="543"/>
        <v/>
      </c>
      <c r="G3091" s="1">
        <f t="shared" ca="1" si="544"/>
        <v>0</v>
      </c>
      <c r="H3091" s="1">
        <f ca="1">IF(AND(G3090&gt;0,G3091&gt;G3090,NOT(ISERROR(MATCH(G3090,D:D,0)))),H3090+1,H3090)</f>
        <v>0</v>
      </c>
      <c r="I3091" s="1">
        <f t="shared" ca="1" si="545"/>
        <v>0</v>
      </c>
      <c r="J3091" s="7" t="str">
        <f t="shared" ca="1" si="546"/>
        <v/>
      </c>
      <c r="K3091" s="1" t="str">
        <f ca="1">IF(J3091="Linea_para_MAIL_creada_por_LuXML",IF(ISERROR(MATCH(INDIRECT(ADDRESS(ROW()-G3091,7)),D:D,0)),J3091,INDIRECT(ADDRESS(MATCH(INDIRECT(ADDRESS(ROW()-G3091,7)),D:D,0),1))),J3091)</f>
        <v/>
      </c>
      <c r="L3091" s="7">
        <f t="shared" ca="1" si="547"/>
        <v>0</v>
      </c>
      <c r="M3091" s="7" t="str">
        <f t="shared" ca="1" si="548"/>
        <v/>
      </c>
      <c r="N3091" s="7">
        <f t="shared" ca="1" si="549"/>
        <v>0</v>
      </c>
      <c r="O3091" s="9" t="str">
        <f ca="1">IF(N3091&gt;-1,INDIRECT(ADDRESS(ROW(),13)),IF(N3091&lt;N3090,CONCATENATE("&lt;page-count count=",CHAR(34),1+LARGE(N:N,1)-LARGE(N:N,2),CHAR(34),"/&gt;"),INDIRECT(ADDRESS(ROW()-1,13))))</f>
        <v/>
      </c>
      <c r="P3091" s="1">
        <f>IF(ROW()&lt;$S$4+2,IF('XML a procesar'!A3090="",P3090,IF(MID('XML a procesar'!A3090,1,1)="&lt;",P3090,P3090+1)),P3090)</f>
        <v>1</v>
      </c>
    </row>
    <row r="3092" spans="1:16" x14ac:dyDescent="0.25">
      <c r="A3092" s="1" t="str">
        <f>IF('XML a procesar'!A3091&gt;0,'XML a procesar'!A3091,"")</f>
        <v/>
      </c>
      <c r="B3092" s="7">
        <f t="shared" si="539"/>
        <v>0</v>
      </c>
      <c r="C3092" s="1">
        <f t="shared" si="540"/>
        <v>0</v>
      </c>
      <c r="D3092" s="1">
        <f t="shared" si="541"/>
        <v>0</v>
      </c>
      <c r="E3092" s="1">
        <f t="shared" si="542"/>
        <v>0</v>
      </c>
      <c r="F3092" s="1" t="str">
        <f t="shared" ca="1" si="543"/>
        <v/>
      </c>
      <c r="G3092" s="1">
        <f t="shared" ca="1" si="544"/>
        <v>0</v>
      </c>
      <c r="H3092" s="1">
        <f ca="1">IF(AND(G3091&gt;0,G3092&gt;G3091,NOT(ISERROR(MATCH(G3091,D:D,0)))),H3091+1,H3091)</f>
        <v>0</v>
      </c>
      <c r="I3092" s="1">
        <f t="shared" ca="1" si="545"/>
        <v>0</v>
      </c>
      <c r="J3092" s="7" t="str">
        <f t="shared" ca="1" si="546"/>
        <v/>
      </c>
      <c r="K3092" s="1" t="str">
        <f ca="1">IF(J3092="Linea_para_MAIL_creada_por_LuXML",IF(ISERROR(MATCH(INDIRECT(ADDRESS(ROW()-G3092,7)),D:D,0)),J3092,INDIRECT(ADDRESS(MATCH(INDIRECT(ADDRESS(ROW()-G3092,7)),D:D,0),1))),J3092)</f>
        <v/>
      </c>
      <c r="L3092" s="7">
        <f t="shared" ca="1" si="547"/>
        <v>0</v>
      </c>
      <c r="M3092" s="7" t="str">
        <f t="shared" ca="1" si="548"/>
        <v/>
      </c>
      <c r="N3092" s="7">
        <f t="shared" ca="1" si="549"/>
        <v>0</v>
      </c>
      <c r="O3092" s="9" t="str">
        <f ca="1">IF(N3092&gt;-1,INDIRECT(ADDRESS(ROW(),13)),IF(N3092&lt;N3091,CONCATENATE("&lt;page-count count=",CHAR(34),1+LARGE(N:N,1)-LARGE(N:N,2),CHAR(34),"/&gt;"),INDIRECT(ADDRESS(ROW()-1,13))))</f>
        <v/>
      </c>
      <c r="P3092" s="1">
        <f>IF(ROW()&lt;$S$4+2,IF('XML a procesar'!A3091="",P3091,IF(MID('XML a procesar'!A3091,1,1)="&lt;",P3091,P3091+1)),P3091)</f>
        <v>1</v>
      </c>
    </row>
    <row r="3093" spans="1:16" x14ac:dyDescent="0.25">
      <c r="A3093" s="1" t="str">
        <f>IF('XML a procesar'!A3092&gt;0,'XML a procesar'!A3092,"")</f>
        <v/>
      </c>
      <c r="B3093" s="7">
        <f t="shared" si="539"/>
        <v>0</v>
      </c>
      <c r="C3093" s="1">
        <f t="shared" si="540"/>
        <v>0</v>
      </c>
      <c r="D3093" s="1">
        <f t="shared" si="541"/>
        <v>0</v>
      </c>
      <c r="E3093" s="1">
        <f t="shared" si="542"/>
        <v>0</v>
      </c>
      <c r="F3093" s="1" t="str">
        <f t="shared" ca="1" si="543"/>
        <v/>
      </c>
      <c r="G3093" s="1">
        <f t="shared" ca="1" si="544"/>
        <v>0</v>
      </c>
      <c r="H3093" s="1">
        <f ca="1">IF(AND(G3092&gt;0,G3093&gt;G3092,NOT(ISERROR(MATCH(G3092,D:D,0)))),H3092+1,H3092)</f>
        <v>0</v>
      </c>
      <c r="I3093" s="1">
        <f t="shared" ca="1" si="545"/>
        <v>0</v>
      </c>
      <c r="J3093" s="7" t="str">
        <f t="shared" ca="1" si="546"/>
        <v/>
      </c>
      <c r="K3093" s="1" t="str">
        <f ca="1">IF(J3093="Linea_para_MAIL_creada_por_LuXML",IF(ISERROR(MATCH(INDIRECT(ADDRESS(ROW()-G3093,7)),D:D,0)),J3093,INDIRECT(ADDRESS(MATCH(INDIRECT(ADDRESS(ROW()-G3093,7)),D:D,0),1))),J3093)</f>
        <v/>
      </c>
      <c r="L3093" s="7">
        <f t="shared" ca="1" si="547"/>
        <v>0</v>
      </c>
      <c r="M3093" s="7" t="str">
        <f t="shared" ca="1" si="548"/>
        <v/>
      </c>
      <c r="N3093" s="7">
        <f t="shared" ca="1" si="549"/>
        <v>0</v>
      </c>
      <c r="O3093" s="9" t="str">
        <f ca="1">IF(N3093&gt;-1,INDIRECT(ADDRESS(ROW(),13)),IF(N3093&lt;N3092,CONCATENATE("&lt;page-count count=",CHAR(34),1+LARGE(N:N,1)-LARGE(N:N,2),CHAR(34),"/&gt;"),INDIRECT(ADDRESS(ROW()-1,13))))</f>
        <v/>
      </c>
      <c r="P3093" s="1">
        <f>IF(ROW()&lt;$S$4+2,IF('XML a procesar'!A3092="",P3092,IF(MID('XML a procesar'!A3092,1,1)="&lt;",P3092,P3092+1)),P3092)</f>
        <v>1</v>
      </c>
    </row>
    <row r="3094" spans="1:16" x14ac:dyDescent="0.25">
      <c r="A3094" s="1" t="str">
        <f>IF('XML a procesar'!A3093&gt;0,'XML a procesar'!A3093,"")</f>
        <v/>
      </c>
      <c r="B3094" s="7">
        <f t="shared" si="539"/>
        <v>0</v>
      </c>
      <c r="C3094" s="1">
        <f t="shared" si="540"/>
        <v>0</v>
      </c>
      <c r="D3094" s="1">
        <f t="shared" si="541"/>
        <v>0</v>
      </c>
      <c r="E3094" s="1">
        <f t="shared" si="542"/>
        <v>0</v>
      </c>
      <c r="F3094" s="1" t="str">
        <f t="shared" ca="1" si="543"/>
        <v/>
      </c>
      <c r="G3094" s="1">
        <f t="shared" ca="1" si="544"/>
        <v>0</v>
      </c>
      <c r="H3094" s="1">
        <f ca="1">IF(AND(G3093&gt;0,G3094&gt;G3093,NOT(ISERROR(MATCH(G3093,D:D,0)))),H3093+1,H3093)</f>
        <v>0</v>
      </c>
      <c r="I3094" s="1">
        <f t="shared" ca="1" si="545"/>
        <v>0</v>
      </c>
      <c r="J3094" s="7" t="str">
        <f t="shared" ca="1" si="546"/>
        <v/>
      </c>
      <c r="K3094" s="1" t="str">
        <f ca="1">IF(J3094="Linea_para_MAIL_creada_por_LuXML",IF(ISERROR(MATCH(INDIRECT(ADDRESS(ROW()-G3094,7)),D:D,0)),J3094,INDIRECT(ADDRESS(MATCH(INDIRECT(ADDRESS(ROW()-G3094,7)),D:D,0),1))),J3094)</f>
        <v/>
      </c>
      <c r="L3094" s="7">
        <f t="shared" ca="1" si="547"/>
        <v>0</v>
      </c>
      <c r="M3094" s="7" t="str">
        <f t="shared" ca="1" si="548"/>
        <v/>
      </c>
      <c r="N3094" s="7">
        <f t="shared" ca="1" si="549"/>
        <v>0</v>
      </c>
      <c r="O3094" s="9" t="str">
        <f ca="1">IF(N3094&gt;-1,INDIRECT(ADDRESS(ROW(),13)),IF(N3094&lt;N3093,CONCATENATE("&lt;page-count count=",CHAR(34),1+LARGE(N:N,1)-LARGE(N:N,2),CHAR(34),"/&gt;"),INDIRECT(ADDRESS(ROW()-1,13))))</f>
        <v/>
      </c>
      <c r="P3094" s="1">
        <f>IF(ROW()&lt;$S$4+2,IF('XML a procesar'!A3093="",P3093,IF(MID('XML a procesar'!A3093,1,1)="&lt;",P3093,P3093+1)),P3093)</f>
        <v>1</v>
      </c>
    </row>
    <row r="3095" spans="1:16" x14ac:dyDescent="0.25">
      <c r="A3095" s="1" t="str">
        <f>IF('XML a procesar'!A3094&gt;0,'XML a procesar'!A3094,"")</f>
        <v/>
      </c>
      <c r="B3095" s="7">
        <f t="shared" si="539"/>
        <v>0</v>
      </c>
      <c r="C3095" s="1">
        <f t="shared" si="540"/>
        <v>0</v>
      </c>
      <c r="D3095" s="1">
        <f t="shared" si="541"/>
        <v>0</v>
      </c>
      <c r="E3095" s="1">
        <f t="shared" si="542"/>
        <v>0</v>
      </c>
      <c r="F3095" s="1" t="str">
        <f t="shared" ca="1" si="543"/>
        <v/>
      </c>
      <c r="G3095" s="1">
        <f t="shared" ca="1" si="544"/>
        <v>0</v>
      </c>
      <c r="H3095" s="1">
        <f ca="1">IF(AND(G3094&gt;0,G3095&gt;G3094,NOT(ISERROR(MATCH(G3094,D:D,0)))),H3094+1,H3094)</f>
        <v>0</v>
      </c>
      <c r="I3095" s="1">
        <f t="shared" ca="1" si="545"/>
        <v>0</v>
      </c>
      <c r="J3095" s="7" t="str">
        <f t="shared" ca="1" si="546"/>
        <v/>
      </c>
      <c r="K3095" s="1" t="str">
        <f ca="1">IF(J3095="Linea_para_MAIL_creada_por_LuXML",IF(ISERROR(MATCH(INDIRECT(ADDRESS(ROW()-G3095,7)),D:D,0)),J3095,INDIRECT(ADDRESS(MATCH(INDIRECT(ADDRESS(ROW()-G3095,7)),D:D,0),1))),J3095)</f>
        <v/>
      </c>
      <c r="L3095" s="7">
        <f t="shared" ca="1" si="547"/>
        <v>0</v>
      </c>
      <c r="M3095" s="7" t="str">
        <f t="shared" ca="1" si="548"/>
        <v/>
      </c>
      <c r="N3095" s="7">
        <f t="shared" ca="1" si="549"/>
        <v>0</v>
      </c>
      <c r="O3095" s="9" t="str">
        <f ca="1">IF(N3095&gt;-1,INDIRECT(ADDRESS(ROW(),13)),IF(N3095&lt;N3094,CONCATENATE("&lt;page-count count=",CHAR(34),1+LARGE(N:N,1)-LARGE(N:N,2),CHAR(34),"/&gt;"),INDIRECT(ADDRESS(ROW()-1,13))))</f>
        <v/>
      </c>
      <c r="P3095" s="1">
        <f>IF(ROW()&lt;$S$4+2,IF('XML a procesar'!A3094="",P3094,IF(MID('XML a procesar'!A3094,1,1)="&lt;",P3094,P3094+1)),P3094)</f>
        <v>1</v>
      </c>
    </row>
    <row r="3096" spans="1:16" x14ac:dyDescent="0.25">
      <c r="A3096" s="1" t="str">
        <f>IF('XML a procesar'!A3095&gt;0,'XML a procesar'!A3095,"")</f>
        <v/>
      </c>
      <c r="B3096" s="7">
        <f t="shared" si="539"/>
        <v>0</v>
      </c>
      <c r="C3096" s="1">
        <f t="shared" si="540"/>
        <v>0</v>
      </c>
      <c r="D3096" s="1">
        <f t="shared" si="541"/>
        <v>0</v>
      </c>
      <c r="E3096" s="1">
        <f t="shared" si="542"/>
        <v>0</v>
      </c>
      <c r="F3096" s="1" t="str">
        <f t="shared" ca="1" si="543"/>
        <v/>
      </c>
      <c r="G3096" s="1">
        <f t="shared" ca="1" si="544"/>
        <v>0</v>
      </c>
      <c r="H3096" s="1">
        <f ca="1">IF(AND(G3095&gt;0,G3096&gt;G3095,NOT(ISERROR(MATCH(G3095,D:D,0)))),H3095+1,H3095)</f>
        <v>0</v>
      </c>
      <c r="I3096" s="1">
        <f t="shared" ca="1" si="545"/>
        <v>0</v>
      </c>
      <c r="J3096" s="7" t="str">
        <f t="shared" ca="1" si="546"/>
        <v/>
      </c>
      <c r="K3096" s="1" t="str">
        <f ca="1">IF(J3096="Linea_para_MAIL_creada_por_LuXML",IF(ISERROR(MATCH(INDIRECT(ADDRESS(ROW()-G3096,7)),D:D,0)),J3096,INDIRECT(ADDRESS(MATCH(INDIRECT(ADDRESS(ROW()-G3096,7)),D:D,0),1))),J3096)</f>
        <v/>
      </c>
      <c r="L3096" s="7">
        <f t="shared" ca="1" si="547"/>
        <v>0</v>
      </c>
      <c r="M3096" s="7" t="str">
        <f t="shared" ca="1" si="548"/>
        <v/>
      </c>
      <c r="N3096" s="7">
        <f t="shared" ca="1" si="549"/>
        <v>0</v>
      </c>
      <c r="O3096" s="9" t="str">
        <f ca="1">IF(N3096&gt;-1,INDIRECT(ADDRESS(ROW(),13)),IF(N3096&lt;N3095,CONCATENATE("&lt;page-count count=",CHAR(34),1+LARGE(N:N,1)-LARGE(N:N,2),CHAR(34),"/&gt;"),INDIRECT(ADDRESS(ROW()-1,13))))</f>
        <v/>
      </c>
      <c r="P3096" s="1">
        <f>IF(ROW()&lt;$S$4+2,IF('XML a procesar'!A3095="",P3095,IF(MID('XML a procesar'!A3095,1,1)="&lt;",P3095,P3095+1)),P3095)</f>
        <v>1</v>
      </c>
    </row>
    <row r="3097" spans="1:16" x14ac:dyDescent="0.25">
      <c r="A3097" s="1" t="str">
        <f>IF('XML a procesar'!A3096&gt;0,'XML a procesar'!A3096,"")</f>
        <v/>
      </c>
      <c r="B3097" s="7">
        <f t="shared" si="539"/>
        <v>0</v>
      </c>
      <c r="C3097" s="1">
        <f t="shared" si="540"/>
        <v>0</v>
      </c>
      <c r="D3097" s="1">
        <f t="shared" si="541"/>
        <v>0</v>
      </c>
      <c r="E3097" s="1">
        <f t="shared" si="542"/>
        <v>0</v>
      </c>
      <c r="F3097" s="1" t="str">
        <f t="shared" ca="1" si="543"/>
        <v/>
      </c>
      <c r="G3097" s="1">
        <f t="shared" ca="1" si="544"/>
        <v>0</v>
      </c>
      <c r="H3097" s="1">
        <f ca="1">IF(AND(G3096&gt;0,G3097&gt;G3096,NOT(ISERROR(MATCH(G3096,D:D,0)))),H3096+1,H3096)</f>
        <v>0</v>
      </c>
      <c r="I3097" s="1">
        <f t="shared" ca="1" si="545"/>
        <v>0</v>
      </c>
      <c r="J3097" s="7" t="str">
        <f t="shared" ca="1" si="546"/>
        <v/>
      </c>
      <c r="K3097" s="1" t="str">
        <f ca="1">IF(J3097="Linea_para_MAIL_creada_por_LuXML",IF(ISERROR(MATCH(INDIRECT(ADDRESS(ROW()-G3097,7)),D:D,0)),J3097,INDIRECT(ADDRESS(MATCH(INDIRECT(ADDRESS(ROW()-G3097,7)),D:D,0),1))),J3097)</f>
        <v/>
      </c>
      <c r="L3097" s="7">
        <f t="shared" ca="1" si="547"/>
        <v>0</v>
      </c>
      <c r="M3097" s="7" t="str">
        <f t="shared" ca="1" si="548"/>
        <v/>
      </c>
      <c r="N3097" s="7">
        <f t="shared" ca="1" si="549"/>
        <v>0</v>
      </c>
      <c r="O3097" s="9" t="str">
        <f ca="1">IF(N3097&gt;-1,INDIRECT(ADDRESS(ROW(),13)),IF(N3097&lt;N3096,CONCATENATE("&lt;page-count count=",CHAR(34),1+LARGE(N:N,1)-LARGE(N:N,2),CHAR(34),"/&gt;"),INDIRECT(ADDRESS(ROW()-1,13))))</f>
        <v/>
      </c>
      <c r="P3097" s="1">
        <f>IF(ROW()&lt;$S$4+2,IF('XML a procesar'!A3096="",P3096,IF(MID('XML a procesar'!A3096,1,1)="&lt;",P3096,P3096+1)),P3096)</f>
        <v>1</v>
      </c>
    </row>
    <row r="3098" spans="1:16" x14ac:dyDescent="0.25">
      <c r="A3098" s="1" t="str">
        <f>IF('XML a procesar'!A3097&gt;0,'XML a procesar'!A3097,"")</f>
        <v/>
      </c>
      <c r="B3098" s="7">
        <f t="shared" si="539"/>
        <v>0</v>
      </c>
      <c r="C3098" s="1">
        <f t="shared" si="540"/>
        <v>0</v>
      </c>
      <c r="D3098" s="1">
        <f t="shared" si="541"/>
        <v>0</v>
      </c>
      <c r="E3098" s="1">
        <f t="shared" si="542"/>
        <v>0</v>
      </c>
      <c r="F3098" s="1" t="str">
        <f t="shared" ca="1" si="543"/>
        <v/>
      </c>
      <c r="G3098" s="1">
        <f t="shared" ca="1" si="544"/>
        <v>0</v>
      </c>
      <c r="H3098" s="1">
        <f ca="1">IF(AND(G3097&gt;0,G3098&gt;G3097,NOT(ISERROR(MATCH(G3097,D:D,0)))),H3097+1,H3097)</f>
        <v>0</v>
      </c>
      <c r="I3098" s="1">
        <f t="shared" ca="1" si="545"/>
        <v>0</v>
      </c>
      <c r="J3098" s="7" t="str">
        <f t="shared" ca="1" si="546"/>
        <v/>
      </c>
      <c r="K3098" s="1" t="str">
        <f ca="1">IF(J3098="Linea_para_MAIL_creada_por_LuXML",IF(ISERROR(MATCH(INDIRECT(ADDRESS(ROW()-G3098,7)),D:D,0)),J3098,INDIRECT(ADDRESS(MATCH(INDIRECT(ADDRESS(ROW()-G3098,7)),D:D,0),1))),J3098)</f>
        <v/>
      </c>
      <c r="L3098" s="7">
        <f t="shared" ca="1" si="547"/>
        <v>0</v>
      </c>
      <c r="M3098" s="7" t="str">
        <f t="shared" ca="1" si="548"/>
        <v/>
      </c>
      <c r="N3098" s="7">
        <f t="shared" ca="1" si="549"/>
        <v>0</v>
      </c>
      <c r="O3098" s="9" t="str">
        <f ca="1">IF(N3098&gt;-1,INDIRECT(ADDRESS(ROW(),13)),IF(N3098&lt;N3097,CONCATENATE("&lt;page-count count=",CHAR(34),1+LARGE(N:N,1)-LARGE(N:N,2),CHAR(34),"/&gt;"),INDIRECT(ADDRESS(ROW()-1,13))))</f>
        <v/>
      </c>
      <c r="P3098" s="1">
        <f>IF(ROW()&lt;$S$4+2,IF('XML a procesar'!A3097="",P3097,IF(MID('XML a procesar'!A3097,1,1)="&lt;",P3097,P3097+1)),P3097)</f>
        <v>1</v>
      </c>
    </row>
    <row r="3099" spans="1:16" x14ac:dyDescent="0.25">
      <c r="A3099" s="1" t="str">
        <f>IF('XML a procesar'!A3098&gt;0,'XML a procesar'!A3098,"")</f>
        <v/>
      </c>
      <c r="B3099" s="7">
        <f t="shared" si="539"/>
        <v>0</v>
      </c>
      <c r="C3099" s="1">
        <f t="shared" si="540"/>
        <v>0</v>
      </c>
      <c r="D3099" s="1">
        <f t="shared" si="541"/>
        <v>0</v>
      </c>
      <c r="E3099" s="1">
        <f t="shared" si="542"/>
        <v>0</v>
      </c>
      <c r="F3099" s="1" t="str">
        <f t="shared" ca="1" si="543"/>
        <v/>
      </c>
      <c r="G3099" s="1">
        <f t="shared" ca="1" si="544"/>
        <v>0</v>
      </c>
      <c r="H3099" s="1">
        <f ca="1">IF(AND(G3098&gt;0,G3099&gt;G3098,NOT(ISERROR(MATCH(G3098,D:D,0)))),H3098+1,H3098)</f>
        <v>0</v>
      </c>
      <c r="I3099" s="1">
        <f t="shared" ca="1" si="545"/>
        <v>0</v>
      </c>
      <c r="J3099" s="7" t="str">
        <f t="shared" ca="1" si="546"/>
        <v/>
      </c>
      <c r="K3099" s="1" t="str">
        <f ca="1">IF(J3099="Linea_para_MAIL_creada_por_LuXML",IF(ISERROR(MATCH(INDIRECT(ADDRESS(ROW()-G3099,7)),D:D,0)),J3099,INDIRECT(ADDRESS(MATCH(INDIRECT(ADDRESS(ROW()-G3099,7)),D:D,0),1))),J3099)</f>
        <v/>
      </c>
      <c r="L3099" s="7">
        <f t="shared" ca="1" si="547"/>
        <v>0</v>
      </c>
      <c r="M3099" s="7" t="str">
        <f t="shared" ca="1" si="548"/>
        <v/>
      </c>
      <c r="N3099" s="7">
        <f t="shared" ca="1" si="549"/>
        <v>0</v>
      </c>
      <c r="O3099" s="9" t="str">
        <f ca="1">IF(N3099&gt;-1,INDIRECT(ADDRESS(ROW(),13)),IF(N3099&lt;N3098,CONCATENATE("&lt;page-count count=",CHAR(34),1+LARGE(N:N,1)-LARGE(N:N,2),CHAR(34),"/&gt;"),INDIRECT(ADDRESS(ROW()-1,13))))</f>
        <v/>
      </c>
      <c r="P3099" s="1">
        <f>IF(ROW()&lt;$S$4+2,IF('XML a procesar'!A3098="",P3098,IF(MID('XML a procesar'!A3098,1,1)="&lt;",P3098,P3098+1)),P3098)</f>
        <v>1</v>
      </c>
    </row>
    <row r="3100" spans="1:16" x14ac:dyDescent="0.25">
      <c r="A3100" s="1" t="str">
        <f>IF('XML a procesar'!A3099&gt;0,'XML a procesar'!A3099,"")</f>
        <v/>
      </c>
      <c r="B3100" s="7">
        <f t="shared" si="539"/>
        <v>0</v>
      </c>
      <c r="C3100" s="1">
        <f t="shared" si="540"/>
        <v>0</v>
      </c>
      <c r="D3100" s="1">
        <f t="shared" si="541"/>
        <v>0</v>
      </c>
      <c r="E3100" s="1">
        <f t="shared" si="542"/>
        <v>0</v>
      </c>
      <c r="F3100" s="1" t="str">
        <f t="shared" ca="1" si="543"/>
        <v/>
      </c>
      <c r="G3100" s="1">
        <f t="shared" ca="1" si="544"/>
        <v>0</v>
      </c>
      <c r="H3100" s="1">
        <f ca="1">IF(AND(G3099&gt;0,G3100&gt;G3099,NOT(ISERROR(MATCH(G3099,D:D,0)))),H3099+1,H3099)</f>
        <v>0</v>
      </c>
      <c r="I3100" s="1">
        <f t="shared" ca="1" si="545"/>
        <v>0</v>
      </c>
      <c r="J3100" s="7" t="str">
        <f t="shared" ca="1" si="546"/>
        <v/>
      </c>
      <c r="K3100" s="1" t="str">
        <f ca="1">IF(J3100="Linea_para_MAIL_creada_por_LuXML",IF(ISERROR(MATCH(INDIRECT(ADDRESS(ROW()-G3100,7)),D:D,0)),J3100,INDIRECT(ADDRESS(MATCH(INDIRECT(ADDRESS(ROW()-G3100,7)),D:D,0),1))),J3100)</f>
        <v/>
      </c>
      <c r="L3100" s="7">
        <f t="shared" ca="1" si="547"/>
        <v>0</v>
      </c>
      <c r="M3100" s="7" t="str">
        <f t="shared" ca="1" si="548"/>
        <v/>
      </c>
      <c r="N3100" s="7">
        <f t="shared" ca="1" si="549"/>
        <v>0</v>
      </c>
      <c r="O3100" s="9" t="str">
        <f ca="1">IF(N3100&gt;-1,INDIRECT(ADDRESS(ROW(),13)),IF(N3100&lt;N3099,CONCATENATE("&lt;page-count count=",CHAR(34),1+LARGE(N:N,1)-LARGE(N:N,2),CHAR(34),"/&gt;"),INDIRECT(ADDRESS(ROW()-1,13))))</f>
        <v/>
      </c>
      <c r="P3100" s="1">
        <f>IF(ROW()&lt;$S$4+2,IF('XML a procesar'!A3099="",P3099,IF(MID('XML a procesar'!A3099,1,1)="&lt;",P3099,P3099+1)),P3099)</f>
        <v>1</v>
      </c>
    </row>
    <row r="3101" spans="1:16" x14ac:dyDescent="0.25">
      <c r="A3101" s="1" t="str">
        <f>IF('XML a procesar'!A3100&gt;0,'XML a procesar'!A3100,"")</f>
        <v/>
      </c>
      <c r="B3101" s="7">
        <f t="shared" si="539"/>
        <v>0</v>
      </c>
      <c r="C3101" s="1">
        <f t="shared" si="540"/>
        <v>0</v>
      </c>
      <c r="D3101" s="1">
        <f t="shared" si="541"/>
        <v>0</v>
      </c>
      <c r="E3101" s="1">
        <f t="shared" si="542"/>
        <v>0</v>
      </c>
      <c r="F3101" s="1" t="str">
        <f t="shared" ca="1" si="543"/>
        <v/>
      </c>
      <c r="G3101" s="1">
        <f t="shared" ca="1" si="544"/>
        <v>0</v>
      </c>
      <c r="H3101" s="1">
        <f ca="1">IF(AND(G3100&gt;0,G3101&gt;G3100,NOT(ISERROR(MATCH(G3100,D:D,0)))),H3100+1,H3100)</f>
        <v>0</v>
      </c>
      <c r="I3101" s="1">
        <f t="shared" ca="1" si="545"/>
        <v>0</v>
      </c>
      <c r="J3101" s="7" t="str">
        <f t="shared" ca="1" si="546"/>
        <v/>
      </c>
      <c r="K3101" s="1" t="str">
        <f ca="1">IF(J3101="Linea_para_MAIL_creada_por_LuXML",IF(ISERROR(MATCH(INDIRECT(ADDRESS(ROW()-G3101,7)),D:D,0)),J3101,INDIRECT(ADDRESS(MATCH(INDIRECT(ADDRESS(ROW()-G3101,7)),D:D,0),1))),J3101)</f>
        <v/>
      </c>
      <c r="L3101" s="7">
        <f t="shared" ca="1" si="547"/>
        <v>0</v>
      </c>
      <c r="M3101" s="7" t="str">
        <f t="shared" ca="1" si="548"/>
        <v/>
      </c>
      <c r="N3101" s="7">
        <f t="shared" ca="1" si="549"/>
        <v>0</v>
      </c>
      <c r="O3101" s="9" t="str">
        <f ca="1">IF(N3101&gt;-1,INDIRECT(ADDRESS(ROW(),13)),IF(N3101&lt;N3100,CONCATENATE("&lt;page-count count=",CHAR(34),1+LARGE(N:N,1)-LARGE(N:N,2),CHAR(34),"/&gt;"),INDIRECT(ADDRESS(ROW()-1,13))))</f>
        <v/>
      </c>
      <c r="P3101" s="1">
        <f>IF(ROW()&lt;$S$4+2,IF('XML a procesar'!A3100="",P3100,IF(MID('XML a procesar'!A3100,1,1)="&lt;",P3100,P3100+1)),P3100)</f>
        <v>1</v>
      </c>
    </row>
    <row r="3102" spans="1:16" x14ac:dyDescent="0.25">
      <c r="A3102" s="1" t="str">
        <f>IF('XML a procesar'!A3101&gt;0,'XML a procesar'!A3101,"")</f>
        <v/>
      </c>
      <c r="B3102" s="7">
        <f t="shared" si="539"/>
        <v>0</v>
      </c>
      <c r="C3102" s="1">
        <f t="shared" si="540"/>
        <v>0</v>
      </c>
      <c r="D3102" s="1">
        <f t="shared" si="541"/>
        <v>0</v>
      </c>
      <c r="E3102" s="1">
        <f t="shared" si="542"/>
        <v>0</v>
      </c>
      <c r="F3102" s="1" t="str">
        <f t="shared" ca="1" si="543"/>
        <v/>
      </c>
      <c r="G3102" s="1">
        <f t="shared" ca="1" si="544"/>
        <v>0</v>
      </c>
      <c r="H3102" s="1">
        <f ca="1">IF(AND(G3101&gt;0,G3102&gt;G3101,NOT(ISERROR(MATCH(G3101,D:D,0)))),H3101+1,H3101)</f>
        <v>0</v>
      </c>
      <c r="I3102" s="1">
        <f t="shared" ca="1" si="545"/>
        <v>0</v>
      </c>
      <c r="J3102" s="7" t="str">
        <f t="shared" ca="1" si="546"/>
        <v/>
      </c>
      <c r="K3102" s="1" t="str">
        <f ca="1">IF(J3102="Linea_para_MAIL_creada_por_LuXML",IF(ISERROR(MATCH(INDIRECT(ADDRESS(ROW()-G3102,7)),D:D,0)),J3102,INDIRECT(ADDRESS(MATCH(INDIRECT(ADDRESS(ROW()-G3102,7)),D:D,0),1))),J3102)</f>
        <v/>
      </c>
      <c r="L3102" s="7">
        <f t="shared" ca="1" si="547"/>
        <v>0</v>
      </c>
      <c r="M3102" s="7" t="str">
        <f t="shared" ca="1" si="548"/>
        <v/>
      </c>
      <c r="N3102" s="7">
        <f t="shared" ca="1" si="549"/>
        <v>0</v>
      </c>
      <c r="O3102" s="9" t="str">
        <f ca="1">IF(N3102&gt;-1,INDIRECT(ADDRESS(ROW(),13)),IF(N3102&lt;N3101,CONCATENATE("&lt;page-count count=",CHAR(34),1+LARGE(N:N,1)-LARGE(N:N,2),CHAR(34),"/&gt;"),INDIRECT(ADDRESS(ROW()-1,13))))</f>
        <v/>
      </c>
      <c r="P3102" s="1">
        <f>IF(ROW()&lt;$S$4+2,IF('XML a procesar'!A3101="",P3101,IF(MID('XML a procesar'!A3101,1,1)="&lt;",P3101,P3101+1)),P3101)</f>
        <v>1</v>
      </c>
    </row>
    <row r="3103" spans="1:16" x14ac:dyDescent="0.25">
      <c r="A3103" s="1" t="str">
        <f>IF('XML a procesar'!A3102&gt;0,'XML a procesar'!A3102,"")</f>
        <v/>
      </c>
      <c r="B3103" s="7">
        <f t="shared" si="539"/>
        <v>0</v>
      </c>
      <c r="C3103" s="1">
        <f t="shared" si="540"/>
        <v>0</v>
      </c>
      <c r="D3103" s="1">
        <f t="shared" si="541"/>
        <v>0</v>
      </c>
      <c r="E3103" s="1">
        <f t="shared" si="542"/>
        <v>0</v>
      </c>
      <c r="F3103" s="1" t="str">
        <f t="shared" ca="1" si="543"/>
        <v/>
      </c>
      <c r="G3103" s="1">
        <f t="shared" ca="1" si="544"/>
        <v>0</v>
      </c>
      <c r="H3103" s="1">
        <f ca="1">IF(AND(G3102&gt;0,G3103&gt;G3102,NOT(ISERROR(MATCH(G3102,D:D,0)))),H3102+1,H3102)</f>
        <v>0</v>
      </c>
      <c r="I3103" s="1">
        <f t="shared" ca="1" si="545"/>
        <v>0</v>
      </c>
      <c r="J3103" s="7" t="str">
        <f t="shared" ca="1" si="546"/>
        <v/>
      </c>
      <c r="K3103" s="1" t="str">
        <f ca="1">IF(J3103="Linea_para_MAIL_creada_por_LuXML",IF(ISERROR(MATCH(INDIRECT(ADDRESS(ROW()-G3103,7)),D:D,0)),J3103,INDIRECT(ADDRESS(MATCH(INDIRECT(ADDRESS(ROW()-G3103,7)),D:D,0),1))),J3103)</f>
        <v/>
      </c>
      <c r="L3103" s="7">
        <f t="shared" ca="1" si="547"/>
        <v>0</v>
      </c>
      <c r="M3103" s="7" t="str">
        <f t="shared" ca="1" si="548"/>
        <v/>
      </c>
      <c r="N3103" s="7">
        <f t="shared" ca="1" si="549"/>
        <v>0</v>
      </c>
      <c r="O3103" s="9" t="str">
        <f ca="1">IF(N3103&gt;-1,INDIRECT(ADDRESS(ROW(),13)),IF(N3103&lt;N3102,CONCATENATE("&lt;page-count count=",CHAR(34),1+LARGE(N:N,1)-LARGE(N:N,2),CHAR(34),"/&gt;"),INDIRECT(ADDRESS(ROW()-1,13))))</f>
        <v/>
      </c>
      <c r="P3103" s="1">
        <f>IF(ROW()&lt;$S$4+2,IF('XML a procesar'!A3102="",P3102,IF(MID('XML a procesar'!A3102,1,1)="&lt;",P3102,P3102+1)),P3102)</f>
        <v>1</v>
      </c>
    </row>
    <row r="3104" spans="1:16" x14ac:dyDescent="0.25">
      <c r="A3104" s="1" t="str">
        <f>IF('XML a procesar'!A3103&gt;0,'XML a procesar'!A3103,"")</f>
        <v/>
      </c>
      <c r="B3104" s="7">
        <f t="shared" si="539"/>
        <v>0</v>
      </c>
      <c r="C3104" s="1">
        <f t="shared" si="540"/>
        <v>0</v>
      </c>
      <c r="D3104" s="1">
        <f t="shared" si="541"/>
        <v>0</v>
      </c>
      <c r="E3104" s="1">
        <f t="shared" si="542"/>
        <v>0</v>
      </c>
      <c r="F3104" s="1" t="str">
        <f t="shared" ca="1" si="543"/>
        <v/>
      </c>
      <c r="G3104" s="1">
        <f t="shared" ca="1" si="544"/>
        <v>0</v>
      </c>
      <c r="H3104" s="1">
        <f ca="1">IF(AND(G3103&gt;0,G3104&gt;G3103,NOT(ISERROR(MATCH(G3103,D:D,0)))),H3103+1,H3103)</f>
        <v>0</v>
      </c>
      <c r="I3104" s="1">
        <f t="shared" ca="1" si="545"/>
        <v>0</v>
      </c>
      <c r="J3104" s="7" t="str">
        <f t="shared" ca="1" si="546"/>
        <v/>
      </c>
      <c r="K3104" s="1" t="str">
        <f ca="1">IF(J3104="Linea_para_MAIL_creada_por_LuXML",IF(ISERROR(MATCH(INDIRECT(ADDRESS(ROW()-G3104,7)),D:D,0)),J3104,INDIRECT(ADDRESS(MATCH(INDIRECT(ADDRESS(ROW()-G3104,7)),D:D,0),1))),J3104)</f>
        <v/>
      </c>
      <c r="L3104" s="7">
        <f t="shared" ca="1" si="547"/>
        <v>0</v>
      </c>
      <c r="M3104" s="7" t="str">
        <f t="shared" ca="1" si="548"/>
        <v/>
      </c>
      <c r="N3104" s="7">
        <f t="shared" ca="1" si="549"/>
        <v>0</v>
      </c>
      <c r="O3104" s="9" t="str">
        <f ca="1">IF(N3104&gt;-1,INDIRECT(ADDRESS(ROW(),13)),IF(N3104&lt;N3103,CONCATENATE("&lt;page-count count=",CHAR(34),1+LARGE(N:N,1)-LARGE(N:N,2),CHAR(34),"/&gt;"),INDIRECT(ADDRESS(ROW()-1,13))))</f>
        <v/>
      </c>
      <c r="P3104" s="1">
        <f>IF(ROW()&lt;$S$4+2,IF('XML a procesar'!A3103="",P3103,IF(MID('XML a procesar'!A3103,1,1)="&lt;",P3103,P3103+1)),P3103)</f>
        <v>1</v>
      </c>
    </row>
    <row r="3105" spans="1:16" x14ac:dyDescent="0.25">
      <c r="A3105" s="1" t="str">
        <f>IF('XML a procesar'!A3104&gt;0,'XML a procesar'!A3104,"")</f>
        <v/>
      </c>
      <c r="B3105" s="7">
        <f t="shared" si="539"/>
        <v>0</v>
      </c>
      <c r="C3105" s="1">
        <f t="shared" si="540"/>
        <v>0</v>
      </c>
      <c r="D3105" s="1">
        <f t="shared" si="541"/>
        <v>0</v>
      </c>
      <c r="E3105" s="1">
        <f t="shared" si="542"/>
        <v>0</v>
      </c>
      <c r="F3105" s="1" t="str">
        <f t="shared" ca="1" si="543"/>
        <v/>
      </c>
      <c r="G3105" s="1">
        <f t="shared" ca="1" si="544"/>
        <v>0</v>
      </c>
      <c r="H3105" s="1">
        <f ca="1">IF(AND(G3104&gt;0,G3105&gt;G3104,NOT(ISERROR(MATCH(G3104,D:D,0)))),H3104+1,H3104)</f>
        <v>0</v>
      </c>
      <c r="I3105" s="1">
        <f t="shared" ca="1" si="545"/>
        <v>0</v>
      </c>
      <c r="J3105" s="7" t="str">
        <f t="shared" ca="1" si="546"/>
        <v/>
      </c>
      <c r="K3105" s="1" t="str">
        <f ca="1">IF(J3105="Linea_para_MAIL_creada_por_LuXML",IF(ISERROR(MATCH(INDIRECT(ADDRESS(ROW()-G3105,7)),D:D,0)),J3105,INDIRECT(ADDRESS(MATCH(INDIRECT(ADDRESS(ROW()-G3105,7)),D:D,0),1))),J3105)</f>
        <v/>
      </c>
      <c r="L3105" s="7">
        <f t="shared" ca="1" si="547"/>
        <v>0</v>
      </c>
      <c r="M3105" s="7" t="str">
        <f t="shared" ca="1" si="548"/>
        <v/>
      </c>
      <c r="N3105" s="7">
        <f t="shared" ca="1" si="549"/>
        <v>0</v>
      </c>
      <c r="O3105" s="9" t="str">
        <f ca="1">IF(N3105&gt;-1,INDIRECT(ADDRESS(ROW(),13)),IF(N3105&lt;N3104,CONCATENATE("&lt;page-count count=",CHAR(34),1+LARGE(N:N,1)-LARGE(N:N,2),CHAR(34),"/&gt;"),INDIRECT(ADDRESS(ROW()-1,13))))</f>
        <v/>
      </c>
      <c r="P3105" s="1">
        <f>IF(ROW()&lt;$S$4+2,IF('XML a procesar'!A3104="",P3104,IF(MID('XML a procesar'!A3104,1,1)="&lt;",P3104,P3104+1)),P3104)</f>
        <v>1</v>
      </c>
    </row>
    <row r="3106" spans="1:16" x14ac:dyDescent="0.25">
      <c r="A3106" s="1" t="str">
        <f>IF('XML a procesar'!A3105&gt;0,'XML a procesar'!A3105,"")</f>
        <v/>
      </c>
      <c r="B3106" s="7">
        <f t="shared" si="539"/>
        <v>0</v>
      </c>
      <c r="C3106" s="1">
        <f t="shared" si="540"/>
        <v>0</v>
      </c>
      <c r="D3106" s="1">
        <f t="shared" si="541"/>
        <v>0</v>
      </c>
      <c r="E3106" s="1">
        <f t="shared" si="542"/>
        <v>0</v>
      </c>
      <c r="F3106" s="1" t="str">
        <f t="shared" ca="1" si="543"/>
        <v/>
      </c>
      <c r="G3106" s="1">
        <f t="shared" ca="1" si="544"/>
        <v>0</v>
      </c>
      <c r="H3106" s="1">
        <f ca="1">IF(AND(G3105&gt;0,G3106&gt;G3105,NOT(ISERROR(MATCH(G3105,D:D,0)))),H3105+1,H3105)</f>
        <v>0</v>
      </c>
      <c r="I3106" s="1">
        <f t="shared" ca="1" si="545"/>
        <v>0</v>
      </c>
      <c r="J3106" s="7" t="str">
        <f t="shared" ca="1" si="546"/>
        <v/>
      </c>
      <c r="K3106" s="1" t="str">
        <f ca="1">IF(J3106="Linea_para_MAIL_creada_por_LuXML",IF(ISERROR(MATCH(INDIRECT(ADDRESS(ROW()-G3106,7)),D:D,0)),J3106,INDIRECT(ADDRESS(MATCH(INDIRECT(ADDRESS(ROW()-G3106,7)),D:D,0),1))),J3106)</f>
        <v/>
      </c>
      <c r="L3106" s="7">
        <f t="shared" ca="1" si="547"/>
        <v>0</v>
      </c>
      <c r="M3106" s="7" t="str">
        <f t="shared" ca="1" si="548"/>
        <v/>
      </c>
      <c r="N3106" s="7">
        <f t="shared" ca="1" si="549"/>
        <v>0</v>
      </c>
      <c r="O3106" s="9" t="str">
        <f ca="1">IF(N3106&gt;-1,INDIRECT(ADDRESS(ROW(),13)),IF(N3106&lt;N3105,CONCATENATE("&lt;page-count count=",CHAR(34),1+LARGE(N:N,1)-LARGE(N:N,2),CHAR(34),"/&gt;"),INDIRECT(ADDRESS(ROW()-1,13))))</f>
        <v/>
      </c>
      <c r="P3106" s="1">
        <f>IF(ROW()&lt;$S$4+2,IF('XML a procesar'!A3105="",P3105,IF(MID('XML a procesar'!A3105,1,1)="&lt;",P3105,P3105+1)),P3105)</f>
        <v>1</v>
      </c>
    </row>
    <row r="3107" spans="1:16" x14ac:dyDescent="0.25">
      <c r="A3107" s="1" t="str">
        <f>IF('XML a procesar'!A3106&gt;0,'XML a procesar'!A3106,"")</f>
        <v/>
      </c>
      <c r="B3107" s="7">
        <f t="shared" si="539"/>
        <v>0</v>
      </c>
      <c r="C3107" s="1">
        <f t="shared" si="540"/>
        <v>0</v>
      </c>
      <c r="D3107" s="1">
        <f t="shared" si="541"/>
        <v>0</v>
      </c>
      <c r="E3107" s="1">
        <f t="shared" si="542"/>
        <v>0</v>
      </c>
      <c r="F3107" s="1" t="str">
        <f t="shared" ca="1" si="543"/>
        <v/>
      </c>
      <c r="G3107" s="1">
        <f t="shared" ca="1" si="544"/>
        <v>0</v>
      </c>
      <c r="H3107" s="1">
        <f ca="1">IF(AND(G3106&gt;0,G3107&gt;G3106,NOT(ISERROR(MATCH(G3106,D:D,0)))),H3106+1,H3106)</f>
        <v>0</v>
      </c>
      <c r="I3107" s="1">
        <f t="shared" ca="1" si="545"/>
        <v>0</v>
      </c>
      <c r="J3107" s="7" t="str">
        <f t="shared" ca="1" si="546"/>
        <v/>
      </c>
      <c r="K3107" s="1" t="str">
        <f ca="1">IF(J3107="Linea_para_MAIL_creada_por_LuXML",IF(ISERROR(MATCH(INDIRECT(ADDRESS(ROW()-G3107,7)),D:D,0)),J3107,INDIRECT(ADDRESS(MATCH(INDIRECT(ADDRESS(ROW()-G3107,7)),D:D,0),1))),J3107)</f>
        <v/>
      </c>
      <c r="L3107" s="7">
        <f t="shared" ca="1" si="547"/>
        <v>0</v>
      </c>
      <c r="M3107" s="7" t="str">
        <f t="shared" ca="1" si="548"/>
        <v/>
      </c>
      <c r="N3107" s="7">
        <f t="shared" ca="1" si="549"/>
        <v>0</v>
      </c>
      <c r="O3107" s="9" t="str">
        <f ca="1">IF(N3107&gt;-1,INDIRECT(ADDRESS(ROW(),13)),IF(N3107&lt;N3106,CONCATENATE("&lt;page-count count=",CHAR(34),1+LARGE(N:N,1)-LARGE(N:N,2),CHAR(34),"/&gt;"),INDIRECT(ADDRESS(ROW()-1,13))))</f>
        <v/>
      </c>
      <c r="P3107" s="1">
        <f>IF(ROW()&lt;$S$4+2,IF('XML a procesar'!A3106="",P3106,IF(MID('XML a procesar'!A3106,1,1)="&lt;",P3106,P3106+1)),P3106)</f>
        <v>1</v>
      </c>
    </row>
    <row r="3108" spans="1:16" x14ac:dyDescent="0.25">
      <c r="A3108" s="1" t="str">
        <f>IF('XML a procesar'!A3107&gt;0,'XML a procesar'!A3107,"")</f>
        <v/>
      </c>
      <c r="B3108" s="7">
        <f t="shared" si="539"/>
        <v>0</v>
      </c>
      <c r="C3108" s="1">
        <f t="shared" si="540"/>
        <v>0</v>
      </c>
      <c r="D3108" s="1">
        <f t="shared" si="541"/>
        <v>0</v>
      </c>
      <c r="E3108" s="1">
        <f t="shared" si="542"/>
        <v>0</v>
      </c>
      <c r="F3108" s="1" t="str">
        <f t="shared" ca="1" si="543"/>
        <v/>
      </c>
      <c r="G3108" s="1">
        <f t="shared" ca="1" si="544"/>
        <v>0</v>
      </c>
      <c r="H3108" s="1">
        <f ca="1">IF(AND(G3107&gt;0,G3108&gt;G3107,NOT(ISERROR(MATCH(G3107,D:D,0)))),H3107+1,H3107)</f>
        <v>0</v>
      </c>
      <c r="I3108" s="1">
        <f t="shared" ca="1" si="545"/>
        <v>0</v>
      </c>
      <c r="J3108" s="7" t="str">
        <f t="shared" ca="1" si="546"/>
        <v/>
      </c>
      <c r="K3108" s="1" t="str">
        <f ca="1">IF(J3108="Linea_para_MAIL_creada_por_LuXML",IF(ISERROR(MATCH(INDIRECT(ADDRESS(ROW()-G3108,7)),D:D,0)),J3108,INDIRECT(ADDRESS(MATCH(INDIRECT(ADDRESS(ROW()-G3108,7)),D:D,0),1))),J3108)</f>
        <v/>
      </c>
      <c r="L3108" s="7">
        <f t="shared" ca="1" si="547"/>
        <v>0</v>
      </c>
      <c r="M3108" s="7" t="str">
        <f t="shared" ca="1" si="548"/>
        <v/>
      </c>
      <c r="N3108" s="7">
        <f t="shared" ca="1" si="549"/>
        <v>0</v>
      </c>
      <c r="O3108" s="9" t="str">
        <f ca="1">IF(N3108&gt;-1,INDIRECT(ADDRESS(ROW(),13)),IF(N3108&lt;N3107,CONCATENATE("&lt;page-count count=",CHAR(34),1+LARGE(N:N,1)-LARGE(N:N,2),CHAR(34),"/&gt;"),INDIRECT(ADDRESS(ROW()-1,13))))</f>
        <v/>
      </c>
      <c r="P3108" s="1">
        <f>IF(ROW()&lt;$S$4+2,IF('XML a procesar'!A3107="",P3107,IF(MID('XML a procesar'!A3107,1,1)="&lt;",P3107,P3107+1)),P3107)</f>
        <v>1</v>
      </c>
    </row>
    <row r="3109" spans="1:16" x14ac:dyDescent="0.25">
      <c r="A3109" s="1" t="str">
        <f>IF('XML a procesar'!A3108&gt;0,'XML a procesar'!A3108,"")</f>
        <v/>
      </c>
      <c r="B3109" s="7">
        <f t="shared" si="539"/>
        <v>0</v>
      </c>
      <c r="C3109" s="1">
        <f t="shared" si="540"/>
        <v>0</v>
      </c>
      <c r="D3109" s="1">
        <f t="shared" si="541"/>
        <v>0</v>
      </c>
      <c r="E3109" s="1">
        <f t="shared" si="542"/>
        <v>0</v>
      </c>
      <c r="F3109" s="1" t="str">
        <f t="shared" ca="1" si="543"/>
        <v/>
      </c>
      <c r="G3109" s="1">
        <f t="shared" ca="1" si="544"/>
        <v>0</v>
      </c>
      <c r="H3109" s="1">
        <f ca="1">IF(AND(G3108&gt;0,G3109&gt;G3108,NOT(ISERROR(MATCH(G3108,D:D,0)))),H3108+1,H3108)</f>
        <v>0</v>
      </c>
      <c r="I3109" s="1">
        <f t="shared" ca="1" si="545"/>
        <v>0</v>
      </c>
      <c r="J3109" s="7" t="str">
        <f t="shared" ca="1" si="546"/>
        <v/>
      </c>
      <c r="K3109" s="1" t="str">
        <f ca="1">IF(J3109="Linea_para_MAIL_creada_por_LuXML",IF(ISERROR(MATCH(INDIRECT(ADDRESS(ROW()-G3109,7)),D:D,0)),J3109,INDIRECT(ADDRESS(MATCH(INDIRECT(ADDRESS(ROW()-G3109,7)),D:D,0),1))),J3109)</f>
        <v/>
      </c>
      <c r="L3109" s="7">
        <f t="shared" ca="1" si="547"/>
        <v>0</v>
      </c>
      <c r="M3109" s="7" t="str">
        <f t="shared" ca="1" si="548"/>
        <v/>
      </c>
      <c r="N3109" s="7">
        <f t="shared" ca="1" si="549"/>
        <v>0</v>
      </c>
      <c r="O3109" s="9" t="str">
        <f ca="1">IF(N3109&gt;-1,INDIRECT(ADDRESS(ROW(),13)),IF(N3109&lt;N3108,CONCATENATE("&lt;page-count count=",CHAR(34),1+LARGE(N:N,1)-LARGE(N:N,2),CHAR(34),"/&gt;"),INDIRECT(ADDRESS(ROW()-1,13))))</f>
        <v/>
      </c>
      <c r="P3109" s="1">
        <f>IF(ROW()&lt;$S$4+2,IF('XML a procesar'!A3108="",P3108,IF(MID('XML a procesar'!A3108,1,1)="&lt;",P3108,P3108+1)),P3108)</f>
        <v>1</v>
      </c>
    </row>
    <row r="3110" spans="1:16" x14ac:dyDescent="0.25">
      <c r="A3110" s="1" t="str">
        <f>IF('XML a procesar'!A3109&gt;0,'XML a procesar'!A3109,"")</f>
        <v/>
      </c>
      <c r="B3110" s="7">
        <f t="shared" si="539"/>
        <v>0</v>
      </c>
      <c r="C3110" s="1">
        <f t="shared" si="540"/>
        <v>0</v>
      </c>
      <c r="D3110" s="1">
        <f t="shared" si="541"/>
        <v>0</v>
      </c>
      <c r="E3110" s="1">
        <f t="shared" si="542"/>
        <v>0</v>
      </c>
      <c r="F3110" s="1" t="str">
        <f t="shared" ca="1" si="543"/>
        <v/>
      </c>
      <c r="G3110" s="1">
        <f t="shared" ca="1" si="544"/>
        <v>0</v>
      </c>
      <c r="H3110" s="1">
        <f ca="1">IF(AND(G3109&gt;0,G3110&gt;G3109,NOT(ISERROR(MATCH(G3109,D:D,0)))),H3109+1,H3109)</f>
        <v>0</v>
      </c>
      <c r="I3110" s="1">
        <f t="shared" ca="1" si="545"/>
        <v>0</v>
      </c>
      <c r="J3110" s="7" t="str">
        <f t="shared" ca="1" si="546"/>
        <v/>
      </c>
      <c r="K3110" s="1" t="str">
        <f ca="1">IF(J3110="Linea_para_MAIL_creada_por_LuXML",IF(ISERROR(MATCH(INDIRECT(ADDRESS(ROW()-G3110,7)),D:D,0)),J3110,INDIRECT(ADDRESS(MATCH(INDIRECT(ADDRESS(ROW()-G3110,7)),D:D,0),1))),J3110)</f>
        <v/>
      </c>
      <c r="L3110" s="7">
        <f t="shared" ca="1" si="547"/>
        <v>0</v>
      </c>
      <c r="M3110" s="7" t="str">
        <f t="shared" ca="1" si="548"/>
        <v/>
      </c>
      <c r="N3110" s="7">
        <f t="shared" ca="1" si="549"/>
        <v>0</v>
      </c>
      <c r="O3110" s="9" t="str">
        <f ca="1">IF(N3110&gt;-1,INDIRECT(ADDRESS(ROW(),13)),IF(N3110&lt;N3109,CONCATENATE("&lt;page-count count=",CHAR(34),1+LARGE(N:N,1)-LARGE(N:N,2),CHAR(34),"/&gt;"),INDIRECT(ADDRESS(ROW()-1,13))))</f>
        <v/>
      </c>
      <c r="P3110" s="1">
        <f>IF(ROW()&lt;$S$4+2,IF('XML a procesar'!A3109="",P3109,IF(MID('XML a procesar'!A3109,1,1)="&lt;",P3109,P3109+1)),P3109)</f>
        <v>1</v>
      </c>
    </row>
    <row r="3111" spans="1:16" x14ac:dyDescent="0.25">
      <c r="A3111" s="1" t="str">
        <f>IF('XML a procesar'!A3110&gt;0,'XML a procesar'!A3110,"")</f>
        <v/>
      </c>
      <c r="B3111" s="7">
        <f t="shared" si="539"/>
        <v>0</v>
      </c>
      <c r="C3111" s="1">
        <f t="shared" si="540"/>
        <v>0</v>
      </c>
      <c r="D3111" s="1">
        <f t="shared" si="541"/>
        <v>0</v>
      </c>
      <c r="E3111" s="1">
        <f t="shared" si="542"/>
        <v>0</v>
      </c>
      <c r="F3111" s="1" t="str">
        <f t="shared" ca="1" si="543"/>
        <v/>
      </c>
      <c r="G3111" s="1">
        <f t="shared" ca="1" si="544"/>
        <v>0</v>
      </c>
      <c r="H3111" s="1">
        <f ca="1">IF(AND(G3110&gt;0,G3111&gt;G3110,NOT(ISERROR(MATCH(G3110,D:D,0)))),H3110+1,H3110)</f>
        <v>0</v>
      </c>
      <c r="I3111" s="1">
        <f t="shared" ca="1" si="545"/>
        <v>0</v>
      </c>
      <c r="J3111" s="7" t="str">
        <f t="shared" ca="1" si="546"/>
        <v/>
      </c>
      <c r="K3111" s="1" t="str">
        <f ca="1">IF(J3111="Linea_para_MAIL_creada_por_LuXML",IF(ISERROR(MATCH(INDIRECT(ADDRESS(ROW()-G3111,7)),D:D,0)),J3111,INDIRECT(ADDRESS(MATCH(INDIRECT(ADDRESS(ROW()-G3111,7)),D:D,0),1))),J3111)</f>
        <v/>
      </c>
      <c r="L3111" s="7">
        <f t="shared" ca="1" si="547"/>
        <v>0</v>
      </c>
      <c r="M3111" s="7" t="str">
        <f t="shared" ca="1" si="548"/>
        <v/>
      </c>
      <c r="N3111" s="7">
        <f t="shared" ca="1" si="549"/>
        <v>0</v>
      </c>
      <c r="O3111" s="9" t="str">
        <f ca="1">IF(N3111&gt;-1,INDIRECT(ADDRESS(ROW(),13)),IF(N3111&lt;N3110,CONCATENATE("&lt;page-count count=",CHAR(34),1+LARGE(N:N,1)-LARGE(N:N,2),CHAR(34),"/&gt;"),INDIRECT(ADDRESS(ROW()-1,13))))</f>
        <v/>
      </c>
      <c r="P3111" s="1">
        <f>IF(ROW()&lt;$S$4+2,IF('XML a procesar'!A3110="",P3110,IF(MID('XML a procesar'!A3110,1,1)="&lt;",P3110,P3110+1)),P3110)</f>
        <v>1</v>
      </c>
    </row>
    <row r="3112" spans="1:16" x14ac:dyDescent="0.25">
      <c r="A3112" s="1" t="str">
        <f>IF('XML a procesar'!A3111&gt;0,'XML a procesar'!A3111,"")</f>
        <v/>
      </c>
      <c r="B3112" s="7">
        <f t="shared" si="539"/>
        <v>0</v>
      </c>
      <c r="C3112" s="1">
        <f t="shared" si="540"/>
        <v>0</v>
      </c>
      <c r="D3112" s="1">
        <f t="shared" si="541"/>
        <v>0</v>
      </c>
      <c r="E3112" s="1">
        <f t="shared" si="542"/>
        <v>0</v>
      </c>
      <c r="F3112" s="1" t="str">
        <f t="shared" ca="1" si="543"/>
        <v/>
      </c>
      <c r="G3112" s="1">
        <f t="shared" ca="1" si="544"/>
        <v>0</v>
      </c>
      <c r="H3112" s="1">
        <f ca="1">IF(AND(G3111&gt;0,G3112&gt;G3111,NOT(ISERROR(MATCH(G3111,D:D,0)))),H3111+1,H3111)</f>
        <v>0</v>
      </c>
      <c r="I3112" s="1">
        <f t="shared" ca="1" si="545"/>
        <v>0</v>
      </c>
      <c r="J3112" s="7" t="str">
        <f t="shared" ca="1" si="546"/>
        <v/>
      </c>
      <c r="K3112" s="1" t="str">
        <f ca="1">IF(J3112="Linea_para_MAIL_creada_por_LuXML",IF(ISERROR(MATCH(INDIRECT(ADDRESS(ROW()-G3112,7)),D:D,0)),J3112,INDIRECT(ADDRESS(MATCH(INDIRECT(ADDRESS(ROW()-G3112,7)),D:D,0),1))),J3112)</f>
        <v/>
      </c>
      <c r="L3112" s="7">
        <f t="shared" ca="1" si="547"/>
        <v>0</v>
      </c>
      <c r="M3112" s="7" t="str">
        <f t="shared" ca="1" si="548"/>
        <v/>
      </c>
      <c r="N3112" s="7">
        <f t="shared" ca="1" si="549"/>
        <v>0</v>
      </c>
      <c r="O3112" s="9" t="str">
        <f ca="1">IF(N3112&gt;-1,INDIRECT(ADDRESS(ROW(),13)),IF(N3112&lt;N3111,CONCATENATE("&lt;page-count count=",CHAR(34),1+LARGE(N:N,1)-LARGE(N:N,2),CHAR(34),"/&gt;"),INDIRECT(ADDRESS(ROW()-1,13))))</f>
        <v/>
      </c>
      <c r="P3112" s="1">
        <f>IF(ROW()&lt;$S$4+2,IF('XML a procesar'!A3111="",P3111,IF(MID('XML a procesar'!A3111,1,1)="&lt;",P3111,P3111+1)),P3111)</f>
        <v>1</v>
      </c>
    </row>
    <row r="3113" spans="1:16" x14ac:dyDescent="0.25">
      <c r="A3113" s="1" t="str">
        <f>IF('XML a procesar'!A3112&gt;0,'XML a procesar'!A3112,"")</f>
        <v/>
      </c>
      <c r="B3113" s="7">
        <f t="shared" si="539"/>
        <v>0</v>
      </c>
      <c r="C3113" s="1">
        <f t="shared" si="540"/>
        <v>0</v>
      </c>
      <c r="D3113" s="1">
        <f t="shared" si="541"/>
        <v>0</v>
      </c>
      <c r="E3113" s="1">
        <f t="shared" si="542"/>
        <v>0</v>
      </c>
      <c r="F3113" s="1" t="str">
        <f t="shared" ca="1" si="543"/>
        <v/>
      </c>
      <c r="G3113" s="1">
        <f t="shared" ca="1" si="544"/>
        <v>0</v>
      </c>
      <c r="H3113" s="1">
        <f ca="1">IF(AND(G3112&gt;0,G3113&gt;G3112,NOT(ISERROR(MATCH(G3112,D:D,0)))),H3112+1,H3112)</f>
        <v>0</v>
      </c>
      <c r="I3113" s="1">
        <f t="shared" ca="1" si="545"/>
        <v>0</v>
      </c>
      <c r="J3113" s="7" t="str">
        <f t="shared" ca="1" si="546"/>
        <v/>
      </c>
      <c r="K3113" s="1" t="str">
        <f ca="1">IF(J3113="Linea_para_MAIL_creada_por_LuXML",IF(ISERROR(MATCH(INDIRECT(ADDRESS(ROW()-G3113,7)),D:D,0)),J3113,INDIRECT(ADDRESS(MATCH(INDIRECT(ADDRESS(ROW()-G3113,7)),D:D,0),1))),J3113)</f>
        <v/>
      </c>
      <c r="L3113" s="7">
        <f t="shared" ca="1" si="547"/>
        <v>0</v>
      </c>
      <c r="M3113" s="7" t="str">
        <f t="shared" ca="1" si="548"/>
        <v/>
      </c>
      <c r="N3113" s="7">
        <f t="shared" ca="1" si="549"/>
        <v>0</v>
      </c>
      <c r="O3113" s="9" t="str">
        <f ca="1">IF(N3113&gt;-1,INDIRECT(ADDRESS(ROW(),13)),IF(N3113&lt;N3112,CONCATENATE("&lt;page-count count=",CHAR(34),1+LARGE(N:N,1)-LARGE(N:N,2),CHAR(34),"/&gt;"),INDIRECT(ADDRESS(ROW()-1,13))))</f>
        <v/>
      </c>
      <c r="P3113" s="1">
        <f>IF(ROW()&lt;$S$4+2,IF('XML a procesar'!A3112="",P3112,IF(MID('XML a procesar'!A3112,1,1)="&lt;",P3112,P3112+1)),P3112)</f>
        <v>1</v>
      </c>
    </row>
    <row r="3114" spans="1:16" x14ac:dyDescent="0.25">
      <c r="A3114" s="1" t="str">
        <f>IF('XML a procesar'!A3113&gt;0,'XML a procesar'!A3113,"")</f>
        <v/>
      </c>
      <c r="B3114" s="7">
        <f t="shared" si="539"/>
        <v>0</v>
      </c>
      <c r="C3114" s="1">
        <f t="shared" si="540"/>
        <v>0</v>
      </c>
      <c r="D3114" s="1">
        <f t="shared" si="541"/>
        <v>0</v>
      </c>
      <c r="E3114" s="1">
        <f t="shared" si="542"/>
        <v>0</v>
      </c>
      <c r="F3114" s="1" t="str">
        <f t="shared" ca="1" si="543"/>
        <v/>
      </c>
      <c r="G3114" s="1">
        <f t="shared" ca="1" si="544"/>
        <v>0</v>
      </c>
      <c r="H3114" s="1">
        <f ca="1">IF(AND(G3113&gt;0,G3114&gt;G3113,NOT(ISERROR(MATCH(G3113,D:D,0)))),H3113+1,H3113)</f>
        <v>0</v>
      </c>
      <c r="I3114" s="1">
        <f t="shared" ca="1" si="545"/>
        <v>0</v>
      </c>
      <c r="J3114" s="7" t="str">
        <f t="shared" ca="1" si="546"/>
        <v/>
      </c>
      <c r="K3114" s="1" t="str">
        <f ca="1">IF(J3114="Linea_para_MAIL_creada_por_LuXML",IF(ISERROR(MATCH(INDIRECT(ADDRESS(ROW()-G3114,7)),D:D,0)),J3114,INDIRECT(ADDRESS(MATCH(INDIRECT(ADDRESS(ROW()-G3114,7)),D:D,0),1))),J3114)</f>
        <v/>
      </c>
      <c r="L3114" s="7">
        <f t="shared" ca="1" si="547"/>
        <v>0</v>
      </c>
      <c r="M3114" s="7" t="str">
        <f t="shared" ca="1" si="548"/>
        <v/>
      </c>
      <c r="N3114" s="7">
        <f t="shared" ca="1" si="549"/>
        <v>0</v>
      </c>
      <c r="O3114" s="9" t="str">
        <f ca="1">IF(N3114&gt;-1,INDIRECT(ADDRESS(ROW(),13)),IF(N3114&lt;N3113,CONCATENATE("&lt;page-count count=",CHAR(34),1+LARGE(N:N,1)-LARGE(N:N,2),CHAR(34),"/&gt;"),INDIRECT(ADDRESS(ROW()-1,13))))</f>
        <v/>
      </c>
      <c r="P3114" s="1">
        <f>IF(ROW()&lt;$S$4+2,IF('XML a procesar'!A3113="",P3113,IF(MID('XML a procesar'!A3113,1,1)="&lt;",P3113,P3113+1)),P3113)</f>
        <v>1</v>
      </c>
    </row>
    <row r="3115" spans="1:16" x14ac:dyDescent="0.25">
      <c r="A3115" s="1" t="str">
        <f>IF('XML a procesar'!A3114&gt;0,'XML a procesar'!A3114,"")</f>
        <v/>
      </c>
      <c r="B3115" s="7">
        <f t="shared" si="539"/>
        <v>0</v>
      </c>
      <c r="C3115" s="1">
        <f t="shared" si="540"/>
        <v>0</v>
      </c>
      <c r="D3115" s="1">
        <f t="shared" si="541"/>
        <v>0</v>
      </c>
      <c r="E3115" s="1">
        <f t="shared" si="542"/>
        <v>0</v>
      </c>
      <c r="F3115" s="1" t="str">
        <f t="shared" ca="1" si="543"/>
        <v/>
      </c>
      <c r="G3115" s="1">
        <f t="shared" ca="1" si="544"/>
        <v>0</v>
      </c>
      <c r="H3115" s="1">
        <f ca="1">IF(AND(G3114&gt;0,G3115&gt;G3114,NOT(ISERROR(MATCH(G3114,D:D,0)))),H3114+1,H3114)</f>
        <v>0</v>
      </c>
      <c r="I3115" s="1">
        <f t="shared" ca="1" si="545"/>
        <v>0</v>
      </c>
      <c r="J3115" s="7" t="str">
        <f t="shared" ca="1" si="546"/>
        <v/>
      </c>
      <c r="K3115" s="1" t="str">
        <f ca="1">IF(J3115="Linea_para_MAIL_creada_por_LuXML",IF(ISERROR(MATCH(INDIRECT(ADDRESS(ROW()-G3115,7)),D:D,0)),J3115,INDIRECT(ADDRESS(MATCH(INDIRECT(ADDRESS(ROW()-G3115,7)),D:D,0),1))),J3115)</f>
        <v/>
      </c>
      <c r="L3115" s="7">
        <f t="shared" ca="1" si="547"/>
        <v>0</v>
      </c>
      <c r="M3115" s="7" t="str">
        <f t="shared" ca="1" si="548"/>
        <v/>
      </c>
      <c r="N3115" s="7">
        <f t="shared" ca="1" si="549"/>
        <v>0</v>
      </c>
      <c r="O3115" s="9" t="str">
        <f ca="1">IF(N3115&gt;-1,INDIRECT(ADDRESS(ROW(),13)),IF(N3115&lt;N3114,CONCATENATE("&lt;page-count count=",CHAR(34),1+LARGE(N:N,1)-LARGE(N:N,2),CHAR(34),"/&gt;"),INDIRECT(ADDRESS(ROW()-1,13))))</f>
        <v/>
      </c>
      <c r="P3115" s="1">
        <f>IF(ROW()&lt;$S$4+2,IF('XML a procesar'!A3114="",P3114,IF(MID('XML a procesar'!A3114,1,1)="&lt;",P3114,P3114+1)),P3114)</f>
        <v>1</v>
      </c>
    </row>
    <row r="3116" spans="1:16" x14ac:dyDescent="0.25">
      <c r="A3116" s="1" t="str">
        <f>IF('XML a procesar'!A3115&gt;0,'XML a procesar'!A3115,"")</f>
        <v/>
      </c>
      <c r="B3116" s="7">
        <f t="shared" si="539"/>
        <v>0</v>
      </c>
      <c r="C3116" s="1">
        <f t="shared" si="540"/>
        <v>0</v>
      </c>
      <c r="D3116" s="1">
        <f t="shared" si="541"/>
        <v>0</v>
      </c>
      <c r="E3116" s="1">
        <f t="shared" si="542"/>
        <v>0</v>
      </c>
      <c r="F3116" s="1" t="str">
        <f t="shared" ca="1" si="543"/>
        <v/>
      </c>
      <c r="G3116" s="1">
        <f t="shared" ca="1" si="544"/>
        <v>0</v>
      </c>
      <c r="H3116" s="1">
        <f ca="1">IF(AND(G3115&gt;0,G3116&gt;G3115,NOT(ISERROR(MATCH(G3115,D:D,0)))),H3115+1,H3115)</f>
        <v>0</v>
      </c>
      <c r="I3116" s="1">
        <f t="shared" ca="1" si="545"/>
        <v>0</v>
      </c>
      <c r="J3116" s="7" t="str">
        <f t="shared" ca="1" si="546"/>
        <v/>
      </c>
      <c r="K3116" s="1" t="str">
        <f ca="1">IF(J3116="Linea_para_MAIL_creada_por_LuXML",IF(ISERROR(MATCH(INDIRECT(ADDRESS(ROW()-G3116,7)),D:D,0)),J3116,INDIRECT(ADDRESS(MATCH(INDIRECT(ADDRESS(ROW()-G3116,7)),D:D,0),1))),J3116)</f>
        <v/>
      </c>
      <c r="L3116" s="7">
        <f t="shared" ca="1" si="547"/>
        <v>0</v>
      </c>
      <c r="M3116" s="7" t="str">
        <f t="shared" ca="1" si="548"/>
        <v/>
      </c>
      <c r="N3116" s="7">
        <f t="shared" ca="1" si="549"/>
        <v>0</v>
      </c>
      <c r="O3116" s="9" t="str">
        <f ca="1">IF(N3116&gt;-1,INDIRECT(ADDRESS(ROW(),13)),IF(N3116&lt;N3115,CONCATENATE("&lt;page-count count=",CHAR(34),1+LARGE(N:N,1)-LARGE(N:N,2),CHAR(34),"/&gt;"),INDIRECT(ADDRESS(ROW()-1,13))))</f>
        <v/>
      </c>
      <c r="P3116" s="1">
        <f>IF(ROW()&lt;$S$4+2,IF('XML a procesar'!A3115="",P3115,IF(MID('XML a procesar'!A3115,1,1)="&lt;",P3115,P3115+1)),P3115)</f>
        <v>1</v>
      </c>
    </row>
    <row r="3117" spans="1:16" x14ac:dyDescent="0.25">
      <c r="A3117" s="1" t="str">
        <f>IF('XML a procesar'!A3116&gt;0,'XML a procesar'!A3116,"")</f>
        <v/>
      </c>
      <c r="B3117" s="7">
        <f t="shared" si="539"/>
        <v>0</v>
      </c>
      <c r="C3117" s="1">
        <f t="shared" si="540"/>
        <v>0</v>
      </c>
      <c r="D3117" s="1">
        <f t="shared" si="541"/>
        <v>0</v>
      </c>
      <c r="E3117" s="1">
        <f t="shared" si="542"/>
        <v>0</v>
      </c>
      <c r="F3117" s="1" t="str">
        <f t="shared" ca="1" si="543"/>
        <v/>
      </c>
      <c r="G3117" s="1">
        <f t="shared" ca="1" si="544"/>
        <v>0</v>
      </c>
      <c r="H3117" s="1">
        <f ca="1">IF(AND(G3116&gt;0,G3117&gt;G3116,NOT(ISERROR(MATCH(G3116,D:D,0)))),H3116+1,H3116)</f>
        <v>0</v>
      </c>
      <c r="I3117" s="1">
        <f t="shared" ca="1" si="545"/>
        <v>0</v>
      </c>
      <c r="J3117" s="7" t="str">
        <f t="shared" ca="1" si="546"/>
        <v/>
      </c>
      <c r="K3117" s="1" t="str">
        <f ca="1">IF(J3117="Linea_para_MAIL_creada_por_LuXML",IF(ISERROR(MATCH(INDIRECT(ADDRESS(ROW()-G3117,7)),D:D,0)),J3117,INDIRECT(ADDRESS(MATCH(INDIRECT(ADDRESS(ROW()-G3117,7)),D:D,0),1))),J3117)</f>
        <v/>
      </c>
      <c r="L3117" s="7">
        <f t="shared" ca="1" si="547"/>
        <v>0</v>
      </c>
      <c r="M3117" s="7" t="str">
        <f t="shared" ca="1" si="548"/>
        <v/>
      </c>
      <c r="N3117" s="7">
        <f t="shared" ca="1" si="549"/>
        <v>0</v>
      </c>
      <c r="O3117" s="9" t="str">
        <f ca="1">IF(N3117&gt;-1,INDIRECT(ADDRESS(ROW(),13)),IF(N3117&lt;N3116,CONCATENATE("&lt;page-count count=",CHAR(34),1+LARGE(N:N,1)-LARGE(N:N,2),CHAR(34),"/&gt;"),INDIRECT(ADDRESS(ROW()-1,13))))</f>
        <v/>
      </c>
      <c r="P3117" s="1">
        <f>IF(ROW()&lt;$S$4+2,IF('XML a procesar'!A3116="",P3116,IF(MID('XML a procesar'!A3116,1,1)="&lt;",P3116,P3116+1)),P3116)</f>
        <v>1</v>
      </c>
    </row>
    <row r="3118" spans="1:16" x14ac:dyDescent="0.25">
      <c r="A3118" s="1" t="str">
        <f>IF('XML a procesar'!A3117&gt;0,'XML a procesar'!A3117,"")</f>
        <v/>
      </c>
      <c r="B3118" s="7">
        <f t="shared" si="539"/>
        <v>0</v>
      </c>
      <c r="C3118" s="1">
        <f t="shared" si="540"/>
        <v>0</v>
      </c>
      <c r="D3118" s="1">
        <f t="shared" si="541"/>
        <v>0</v>
      </c>
      <c r="E3118" s="1">
        <f t="shared" si="542"/>
        <v>0</v>
      </c>
      <c r="F3118" s="1" t="str">
        <f t="shared" ca="1" si="543"/>
        <v/>
      </c>
      <c r="G3118" s="1">
        <f t="shared" ca="1" si="544"/>
        <v>0</v>
      </c>
      <c r="H3118" s="1">
        <f ca="1">IF(AND(G3117&gt;0,G3118&gt;G3117,NOT(ISERROR(MATCH(G3117,D:D,0)))),H3117+1,H3117)</f>
        <v>0</v>
      </c>
      <c r="I3118" s="1">
        <f t="shared" ca="1" si="545"/>
        <v>0</v>
      </c>
      <c r="J3118" s="7" t="str">
        <f t="shared" ca="1" si="546"/>
        <v/>
      </c>
      <c r="K3118" s="1" t="str">
        <f ca="1">IF(J3118="Linea_para_MAIL_creada_por_LuXML",IF(ISERROR(MATCH(INDIRECT(ADDRESS(ROW()-G3118,7)),D:D,0)),J3118,INDIRECT(ADDRESS(MATCH(INDIRECT(ADDRESS(ROW()-G3118,7)),D:D,0),1))),J3118)</f>
        <v/>
      </c>
      <c r="L3118" s="7">
        <f t="shared" ca="1" si="547"/>
        <v>0</v>
      </c>
      <c r="M3118" s="7" t="str">
        <f t="shared" ca="1" si="548"/>
        <v/>
      </c>
      <c r="N3118" s="7">
        <f t="shared" ca="1" si="549"/>
        <v>0</v>
      </c>
      <c r="O3118" s="9" t="str">
        <f ca="1">IF(N3118&gt;-1,INDIRECT(ADDRESS(ROW(),13)),IF(N3118&lt;N3117,CONCATENATE("&lt;page-count count=",CHAR(34),1+LARGE(N:N,1)-LARGE(N:N,2),CHAR(34),"/&gt;"),INDIRECT(ADDRESS(ROW()-1,13))))</f>
        <v/>
      </c>
      <c r="P3118" s="1">
        <f>IF(ROW()&lt;$S$4+2,IF('XML a procesar'!A3117="",P3117,IF(MID('XML a procesar'!A3117,1,1)="&lt;",P3117,P3117+1)),P3117)</f>
        <v>1</v>
      </c>
    </row>
    <row r="3119" spans="1:16" x14ac:dyDescent="0.25">
      <c r="A3119" s="1" t="str">
        <f>IF('XML a procesar'!A3118&gt;0,'XML a procesar'!A3118,"")</f>
        <v/>
      </c>
      <c r="B3119" s="7">
        <f t="shared" si="539"/>
        <v>0</v>
      </c>
      <c r="C3119" s="1">
        <f t="shared" si="540"/>
        <v>0</v>
      </c>
      <c r="D3119" s="1">
        <f t="shared" si="541"/>
        <v>0</v>
      </c>
      <c r="E3119" s="1">
        <f t="shared" si="542"/>
        <v>0</v>
      </c>
      <c r="F3119" s="1" t="str">
        <f t="shared" ca="1" si="543"/>
        <v/>
      </c>
      <c r="G3119" s="1">
        <f t="shared" ca="1" si="544"/>
        <v>0</v>
      </c>
      <c r="H3119" s="1">
        <f ca="1">IF(AND(G3118&gt;0,G3119&gt;G3118,NOT(ISERROR(MATCH(G3118,D:D,0)))),H3118+1,H3118)</f>
        <v>0</v>
      </c>
      <c r="I3119" s="1">
        <f t="shared" ca="1" si="545"/>
        <v>0</v>
      </c>
      <c r="J3119" s="7" t="str">
        <f t="shared" ca="1" si="546"/>
        <v/>
      </c>
      <c r="K3119" s="1" t="str">
        <f ca="1">IF(J3119="Linea_para_MAIL_creada_por_LuXML",IF(ISERROR(MATCH(INDIRECT(ADDRESS(ROW()-G3119,7)),D:D,0)),J3119,INDIRECT(ADDRESS(MATCH(INDIRECT(ADDRESS(ROW()-G3119,7)),D:D,0),1))),J3119)</f>
        <v/>
      </c>
      <c r="L3119" s="7">
        <f t="shared" ca="1" si="547"/>
        <v>0</v>
      </c>
      <c r="M3119" s="7" t="str">
        <f t="shared" ca="1" si="548"/>
        <v/>
      </c>
      <c r="N3119" s="7">
        <f t="shared" ca="1" si="549"/>
        <v>0</v>
      </c>
      <c r="O3119" s="9" t="str">
        <f ca="1">IF(N3119&gt;-1,INDIRECT(ADDRESS(ROW(),13)),IF(N3119&lt;N3118,CONCATENATE("&lt;page-count count=",CHAR(34),1+LARGE(N:N,1)-LARGE(N:N,2),CHAR(34),"/&gt;"),INDIRECT(ADDRESS(ROW()-1,13))))</f>
        <v/>
      </c>
      <c r="P3119" s="1">
        <f>IF(ROW()&lt;$S$4+2,IF('XML a procesar'!A3118="",P3118,IF(MID('XML a procesar'!A3118,1,1)="&lt;",P3118,P3118+1)),P3118)</f>
        <v>1</v>
      </c>
    </row>
    <row r="3120" spans="1:16" x14ac:dyDescent="0.25">
      <c r="A3120" s="1" t="str">
        <f>IF('XML a procesar'!A3119&gt;0,'XML a procesar'!A3119,"")</f>
        <v/>
      </c>
      <c r="B3120" s="7">
        <f t="shared" si="539"/>
        <v>0</v>
      </c>
      <c r="C3120" s="1">
        <f t="shared" si="540"/>
        <v>0</v>
      </c>
      <c r="D3120" s="1">
        <f t="shared" si="541"/>
        <v>0</v>
      </c>
      <c r="E3120" s="1">
        <f t="shared" si="542"/>
        <v>0</v>
      </c>
      <c r="F3120" s="1" t="str">
        <f t="shared" ca="1" si="543"/>
        <v/>
      </c>
      <c r="G3120" s="1">
        <f t="shared" ca="1" si="544"/>
        <v>0</v>
      </c>
      <c r="H3120" s="1">
        <f ca="1">IF(AND(G3119&gt;0,G3120&gt;G3119,NOT(ISERROR(MATCH(G3119,D:D,0)))),H3119+1,H3119)</f>
        <v>0</v>
      </c>
      <c r="I3120" s="1">
        <f t="shared" ca="1" si="545"/>
        <v>0</v>
      </c>
      <c r="J3120" s="7" t="str">
        <f t="shared" ca="1" si="546"/>
        <v/>
      </c>
      <c r="K3120" s="1" t="str">
        <f ca="1">IF(J3120="Linea_para_MAIL_creada_por_LuXML",IF(ISERROR(MATCH(INDIRECT(ADDRESS(ROW()-G3120,7)),D:D,0)),J3120,INDIRECT(ADDRESS(MATCH(INDIRECT(ADDRESS(ROW()-G3120,7)),D:D,0),1))),J3120)</f>
        <v/>
      </c>
      <c r="L3120" s="7">
        <f t="shared" ca="1" si="547"/>
        <v>0</v>
      </c>
      <c r="M3120" s="7" t="str">
        <f t="shared" ca="1" si="548"/>
        <v/>
      </c>
      <c r="N3120" s="7">
        <f t="shared" ca="1" si="549"/>
        <v>0</v>
      </c>
      <c r="O3120" s="9" t="str">
        <f ca="1">IF(N3120&gt;-1,INDIRECT(ADDRESS(ROW(),13)),IF(N3120&lt;N3119,CONCATENATE("&lt;page-count count=",CHAR(34),1+LARGE(N:N,1)-LARGE(N:N,2),CHAR(34),"/&gt;"),INDIRECT(ADDRESS(ROW()-1,13))))</f>
        <v/>
      </c>
      <c r="P3120" s="1">
        <f>IF(ROW()&lt;$S$4+2,IF('XML a procesar'!A3119="",P3119,IF(MID('XML a procesar'!A3119,1,1)="&lt;",P3119,P3119+1)),P3119)</f>
        <v>1</v>
      </c>
    </row>
    <row r="3121" spans="1:16" x14ac:dyDescent="0.25">
      <c r="A3121" s="1" t="str">
        <f>IF('XML a procesar'!A3120&gt;0,'XML a procesar'!A3120,"")</f>
        <v/>
      </c>
      <c r="B3121" s="7">
        <f t="shared" si="539"/>
        <v>0</v>
      </c>
      <c r="C3121" s="1">
        <f t="shared" si="540"/>
        <v>0</v>
      </c>
      <c r="D3121" s="1">
        <f t="shared" si="541"/>
        <v>0</v>
      </c>
      <c r="E3121" s="1">
        <f t="shared" si="542"/>
        <v>0</v>
      </c>
      <c r="F3121" s="1" t="str">
        <f t="shared" ca="1" si="543"/>
        <v/>
      </c>
      <c r="G3121" s="1">
        <f t="shared" ca="1" si="544"/>
        <v>0</v>
      </c>
      <c r="H3121" s="1">
        <f ca="1">IF(AND(G3120&gt;0,G3121&gt;G3120,NOT(ISERROR(MATCH(G3120,D:D,0)))),H3120+1,H3120)</f>
        <v>0</v>
      </c>
      <c r="I3121" s="1">
        <f t="shared" ca="1" si="545"/>
        <v>0</v>
      </c>
      <c r="J3121" s="7" t="str">
        <f t="shared" ca="1" si="546"/>
        <v/>
      </c>
      <c r="K3121" s="1" t="str">
        <f ca="1">IF(J3121="Linea_para_MAIL_creada_por_LuXML",IF(ISERROR(MATCH(INDIRECT(ADDRESS(ROW()-G3121,7)),D:D,0)),J3121,INDIRECT(ADDRESS(MATCH(INDIRECT(ADDRESS(ROW()-G3121,7)),D:D,0),1))),J3121)</f>
        <v/>
      </c>
      <c r="L3121" s="7">
        <f t="shared" ca="1" si="547"/>
        <v>0</v>
      </c>
      <c r="M3121" s="7" t="str">
        <f t="shared" ca="1" si="548"/>
        <v/>
      </c>
      <c r="N3121" s="7">
        <f t="shared" ca="1" si="549"/>
        <v>0</v>
      </c>
      <c r="O3121" s="9" t="str">
        <f ca="1">IF(N3121&gt;-1,INDIRECT(ADDRESS(ROW(),13)),IF(N3121&lt;N3120,CONCATENATE("&lt;page-count count=",CHAR(34),1+LARGE(N:N,1)-LARGE(N:N,2),CHAR(34),"/&gt;"),INDIRECT(ADDRESS(ROW()-1,13))))</f>
        <v/>
      </c>
      <c r="P3121" s="1">
        <f>IF(ROW()&lt;$S$4+2,IF('XML a procesar'!A3120="",P3120,IF(MID('XML a procesar'!A3120,1,1)="&lt;",P3120,P3120+1)),P3120)</f>
        <v>1</v>
      </c>
    </row>
    <row r="3122" spans="1:16" x14ac:dyDescent="0.25">
      <c r="A3122" s="1" t="str">
        <f>IF('XML a procesar'!A3121&gt;0,'XML a procesar'!A3121,"")</f>
        <v/>
      </c>
      <c r="B3122" s="7">
        <f t="shared" si="539"/>
        <v>0</v>
      </c>
      <c r="C3122" s="1">
        <f t="shared" si="540"/>
        <v>0</v>
      </c>
      <c r="D3122" s="1">
        <f t="shared" si="541"/>
        <v>0</v>
      </c>
      <c r="E3122" s="1">
        <f t="shared" si="542"/>
        <v>0</v>
      </c>
      <c r="F3122" s="1" t="str">
        <f t="shared" ca="1" si="543"/>
        <v/>
      </c>
      <c r="G3122" s="1">
        <f t="shared" ca="1" si="544"/>
        <v>0</v>
      </c>
      <c r="H3122" s="1">
        <f ca="1">IF(AND(G3121&gt;0,G3122&gt;G3121,NOT(ISERROR(MATCH(G3121,D:D,0)))),H3121+1,H3121)</f>
        <v>0</v>
      </c>
      <c r="I3122" s="1">
        <f t="shared" ca="1" si="545"/>
        <v>0</v>
      </c>
      <c r="J3122" s="7" t="str">
        <f t="shared" ca="1" si="546"/>
        <v/>
      </c>
      <c r="K3122" s="1" t="str">
        <f ca="1">IF(J3122="Linea_para_MAIL_creada_por_LuXML",IF(ISERROR(MATCH(INDIRECT(ADDRESS(ROW()-G3122,7)),D:D,0)),J3122,INDIRECT(ADDRESS(MATCH(INDIRECT(ADDRESS(ROW()-G3122,7)),D:D,0),1))),J3122)</f>
        <v/>
      </c>
      <c r="L3122" s="7">
        <f t="shared" ca="1" si="547"/>
        <v>0</v>
      </c>
      <c r="M3122" s="7" t="str">
        <f t="shared" ca="1" si="548"/>
        <v/>
      </c>
      <c r="N3122" s="7">
        <f t="shared" ca="1" si="549"/>
        <v>0</v>
      </c>
      <c r="O3122" s="9" t="str">
        <f ca="1">IF(N3122&gt;-1,INDIRECT(ADDRESS(ROW(),13)),IF(N3122&lt;N3121,CONCATENATE("&lt;page-count count=",CHAR(34),1+LARGE(N:N,1)-LARGE(N:N,2),CHAR(34),"/&gt;"),INDIRECT(ADDRESS(ROW()-1,13))))</f>
        <v/>
      </c>
      <c r="P3122" s="1">
        <f>IF(ROW()&lt;$S$4+2,IF('XML a procesar'!A3121="",P3121,IF(MID('XML a procesar'!A3121,1,1)="&lt;",P3121,P3121+1)),P3121)</f>
        <v>1</v>
      </c>
    </row>
    <row r="3123" spans="1:16" x14ac:dyDescent="0.25">
      <c r="A3123" s="1" t="str">
        <f>IF('XML a procesar'!A3122&gt;0,'XML a procesar'!A3122,"")</f>
        <v/>
      </c>
      <c r="B3123" s="7">
        <f t="shared" si="539"/>
        <v>0</v>
      </c>
      <c r="C3123" s="1">
        <f t="shared" si="540"/>
        <v>0</v>
      </c>
      <c r="D3123" s="1">
        <f t="shared" si="541"/>
        <v>0</v>
      </c>
      <c r="E3123" s="1">
        <f t="shared" si="542"/>
        <v>0</v>
      </c>
      <c r="F3123" s="1" t="str">
        <f t="shared" ca="1" si="543"/>
        <v/>
      </c>
      <c r="G3123" s="1">
        <f t="shared" ca="1" si="544"/>
        <v>0</v>
      </c>
      <c r="H3123" s="1">
        <f ca="1">IF(AND(G3122&gt;0,G3123&gt;G3122,NOT(ISERROR(MATCH(G3122,D:D,0)))),H3122+1,H3122)</f>
        <v>0</v>
      </c>
      <c r="I3123" s="1">
        <f t="shared" ca="1" si="545"/>
        <v>0</v>
      </c>
      <c r="J3123" s="7" t="str">
        <f t="shared" ca="1" si="546"/>
        <v/>
      </c>
      <c r="K3123" s="1" t="str">
        <f ca="1">IF(J3123="Linea_para_MAIL_creada_por_LuXML",IF(ISERROR(MATCH(INDIRECT(ADDRESS(ROW()-G3123,7)),D:D,0)),J3123,INDIRECT(ADDRESS(MATCH(INDIRECT(ADDRESS(ROW()-G3123,7)),D:D,0),1))),J3123)</f>
        <v/>
      </c>
      <c r="L3123" s="7">
        <f t="shared" ca="1" si="547"/>
        <v>0</v>
      </c>
      <c r="M3123" s="7" t="str">
        <f t="shared" ca="1" si="548"/>
        <v/>
      </c>
      <c r="N3123" s="7">
        <f t="shared" ca="1" si="549"/>
        <v>0</v>
      </c>
      <c r="O3123" s="9" t="str">
        <f ca="1">IF(N3123&gt;-1,INDIRECT(ADDRESS(ROW(),13)),IF(N3123&lt;N3122,CONCATENATE("&lt;page-count count=",CHAR(34),1+LARGE(N:N,1)-LARGE(N:N,2),CHAR(34),"/&gt;"),INDIRECT(ADDRESS(ROW()-1,13))))</f>
        <v/>
      </c>
      <c r="P3123" s="1">
        <f>IF(ROW()&lt;$S$4+2,IF('XML a procesar'!A3122="",P3122,IF(MID('XML a procesar'!A3122,1,1)="&lt;",P3122,P3122+1)),P3122)</f>
        <v>1</v>
      </c>
    </row>
    <row r="3124" spans="1:16" x14ac:dyDescent="0.25">
      <c r="A3124" s="1" t="str">
        <f>IF('XML a procesar'!A3123&gt;0,'XML a procesar'!A3123,"")</f>
        <v/>
      </c>
      <c r="B3124" s="7">
        <f t="shared" si="539"/>
        <v>0</v>
      </c>
      <c r="C3124" s="1">
        <f t="shared" si="540"/>
        <v>0</v>
      </c>
      <c r="D3124" s="1">
        <f t="shared" si="541"/>
        <v>0</v>
      </c>
      <c r="E3124" s="1">
        <f t="shared" si="542"/>
        <v>0</v>
      </c>
      <c r="F3124" s="1" t="str">
        <f t="shared" ca="1" si="543"/>
        <v/>
      </c>
      <c r="G3124" s="1">
        <f t="shared" ca="1" si="544"/>
        <v>0</v>
      </c>
      <c r="H3124" s="1">
        <f ca="1">IF(AND(G3123&gt;0,G3124&gt;G3123,NOT(ISERROR(MATCH(G3123,D:D,0)))),H3123+1,H3123)</f>
        <v>0</v>
      </c>
      <c r="I3124" s="1">
        <f t="shared" ca="1" si="545"/>
        <v>0</v>
      </c>
      <c r="J3124" s="7" t="str">
        <f t="shared" ca="1" si="546"/>
        <v/>
      </c>
      <c r="K3124" s="1" t="str">
        <f ca="1">IF(J3124="Linea_para_MAIL_creada_por_LuXML",IF(ISERROR(MATCH(INDIRECT(ADDRESS(ROW()-G3124,7)),D:D,0)),J3124,INDIRECT(ADDRESS(MATCH(INDIRECT(ADDRESS(ROW()-G3124,7)),D:D,0),1))),J3124)</f>
        <v/>
      </c>
      <c r="L3124" s="7">
        <f t="shared" ca="1" si="547"/>
        <v>0</v>
      </c>
      <c r="M3124" s="7" t="str">
        <f t="shared" ca="1" si="548"/>
        <v/>
      </c>
      <c r="N3124" s="7">
        <f t="shared" ca="1" si="549"/>
        <v>0</v>
      </c>
      <c r="O3124" s="9" t="str">
        <f ca="1">IF(N3124&gt;-1,INDIRECT(ADDRESS(ROW(),13)),IF(N3124&lt;N3123,CONCATENATE("&lt;page-count count=",CHAR(34),1+LARGE(N:N,1)-LARGE(N:N,2),CHAR(34),"/&gt;"),INDIRECT(ADDRESS(ROW()-1,13))))</f>
        <v/>
      </c>
      <c r="P3124" s="1">
        <f>IF(ROW()&lt;$S$4+2,IF('XML a procesar'!A3123="",P3123,IF(MID('XML a procesar'!A3123,1,1)="&lt;",P3123,P3123+1)),P3123)</f>
        <v>1</v>
      </c>
    </row>
    <row r="3125" spans="1:16" x14ac:dyDescent="0.25">
      <c r="A3125" s="1" t="str">
        <f>IF('XML a procesar'!A3124&gt;0,'XML a procesar'!A3124,"")</f>
        <v/>
      </c>
      <c r="B3125" s="7">
        <f t="shared" si="539"/>
        <v>0</v>
      </c>
      <c r="C3125" s="1">
        <f t="shared" si="540"/>
        <v>0</v>
      </c>
      <c r="D3125" s="1">
        <f t="shared" si="541"/>
        <v>0</v>
      </c>
      <c r="E3125" s="1">
        <f t="shared" si="542"/>
        <v>0</v>
      </c>
      <c r="F3125" s="1" t="str">
        <f t="shared" ca="1" si="543"/>
        <v/>
      </c>
      <c r="G3125" s="1">
        <f t="shared" ca="1" si="544"/>
        <v>0</v>
      </c>
      <c r="H3125" s="1">
        <f ca="1">IF(AND(G3124&gt;0,G3125&gt;G3124,NOT(ISERROR(MATCH(G3124,D:D,0)))),H3124+1,H3124)</f>
        <v>0</v>
      </c>
      <c r="I3125" s="1">
        <f t="shared" ca="1" si="545"/>
        <v>0</v>
      </c>
      <c r="J3125" s="7" t="str">
        <f t="shared" ca="1" si="546"/>
        <v/>
      </c>
      <c r="K3125" s="1" t="str">
        <f ca="1">IF(J3125="Linea_para_MAIL_creada_por_LuXML",IF(ISERROR(MATCH(INDIRECT(ADDRESS(ROW()-G3125,7)),D:D,0)),J3125,INDIRECT(ADDRESS(MATCH(INDIRECT(ADDRESS(ROW()-G3125,7)),D:D,0),1))),J3125)</f>
        <v/>
      </c>
      <c r="L3125" s="7">
        <f t="shared" ca="1" si="547"/>
        <v>0</v>
      </c>
      <c r="M3125" s="7" t="str">
        <f t="shared" ca="1" si="548"/>
        <v/>
      </c>
      <c r="N3125" s="7">
        <f t="shared" ca="1" si="549"/>
        <v>0</v>
      </c>
      <c r="O3125" s="9" t="str">
        <f ca="1">IF(N3125&gt;-1,INDIRECT(ADDRESS(ROW(),13)),IF(N3125&lt;N3124,CONCATENATE("&lt;page-count count=",CHAR(34),1+LARGE(N:N,1)-LARGE(N:N,2),CHAR(34),"/&gt;"),INDIRECT(ADDRESS(ROW()-1,13))))</f>
        <v/>
      </c>
      <c r="P3125" s="1">
        <f>IF(ROW()&lt;$S$4+2,IF('XML a procesar'!A3124="",P3124,IF(MID('XML a procesar'!A3124,1,1)="&lt;",P3124,P3124+1)),P3124)</f>
        <v>1</v>
      </c>
    </row>
    <row r="3126" spans="1:16" x14ac:dyDescent="0.25">
      <c r="A3126" s="1" t="str">
        <f>IF('XML a procesar'!A3125&gt;0,'XML a procesar'!A3125,"")</f>
        <v/>
      </c>
      <c r="B3126" s="7">
        <f t="shared" si="539"/>
        <v>0</v>
      </c>
      <c r="C3126" s="1">
        <f t="shared" si="540"/>
        <v>0</v>
      </c>
      <c r="D3126" s="1">
        <f t="shared" si="541"/>
        <v>0</v>
      </c>
      <c r="E3126" s="1">
        <f t="shared" si="542"/>
        <v>0</v>
      </c>
      <c r="F3126" s="1" t="str">
        <f t="shared" ca="1" si="543"/>
        <v/>
      </c>
      <c r="G3126" s="1">
        <f t="shared" ca="1" si="544"/>
        <v>0</v>
      </c>
      <c r="H3126" s="1">
        <f ca="1">IF(AND(G3125&gt;0,G3126&gt;G3125,NOT(ISERROR(MATCH(G3125,D:D,0)))),H3125+1,H3125)</f>
        <v>0</v>
      </c>
      <c r="I3126" s="1">
        <f t="shared" ca="1" si="545"/>
        <v>0</v>
      </c>
      <c r="J3126" s="7" t="str">
        <f t="shared" ca="1" si="546"/>
        <v/>
      </c>
      <c r="K3126" s="1" t="str">
        <f ca="1">IF(J3126="Linea_para_MAIL_creada_por_LuXML",IF(ISERROR(MATCH(INDIRECT(ADDRESS(ROW()-G3126,7)),D:D,0)),J3126,INDIRECT(ADDRESS(MATCH(INDIRECT(ADDRESS(ROW()-G3126,7)),D:D,0),1))),J3126)</f>
        <v/>
      </c>
      <c r="L3126" s="7">
        <f t="shared" ca="1" si="547"/>
        <v>0</v>
      </c>
      <c r="M3126" s="7" t="str">
        <f t="shared" ca="1" si="548"/>
        <v/>
      </c>
      <c r="N3126" s="7">
        <f t="shared" ca="1" si="549"/>
        <v>0</v>
      </c>
      <c r="O3126" s="9" t="str">
        <f ca="1">IF(N3126&gt;-1,INDIRECT(ADDRESS(ROW(),13)),IF(N3126&lt;N3125,CONCATENATE("&lt;page-count count=",CHAR(34),1+LARGE(N:N,1)-LARGE(N:N,2),CHAR(34),"/&gt;"),INDIRECT(ADDRESS(ROW()-1,13))))</f>
        <v/>
      </c>
      <c r="P3126" s="1">
        <f>IF(ROW()&lt;$S$4+2,IF('XML a procesar'!A3125="",P3125,IF(MID('XML a procesar'!A3125,1,1)="&lt;",P3125,P3125+1)),P3125)</f>
        <v>1</v>
      </c>
    </row>
    <row r="3127" spans="1:16" x14ac:dyDescent="0.25">
      <c r="A3127" s="1" t="str">
        <f>IF('XML a procesar'!A3126&gt;0,'XML a procesar'!A3126,"")</f>
        <v/>
      </c>
      <c r="B3127" s="7">
        <f t="shared" si="539"/>
        <v>0</v>
      </c>
      <c r="C3127" s="1">
        <f t="shared" si="540"/>
        <v>0</v>
      </c>
      <c r="D3127" s="1">
        <f t="shared" si="541"/>
        <v>0</v>
      </c>
      <c r="E3127" s="1">
        <f t="shared" si="542"/>
        <v>0</v>
      </c>
      <c r="F3127" s="1" t="str">
        <f t="shared" ca="1" si="543"/>
        <v/>
      </c>
      <c r="G3127" s="1">
        <f t="shared" ca="1" si="544"/>
        <v>0</v>
      </c>
      <c r="H3127" s="1">
        <f ca="1">IF(AND(G3126&gt;0,G3127&gt;G3126,NOT(ISERROR(MATCH(G3126,D:D,0)))),H3126+1,H3126)</f>
        <v>0</v>
      </c>
      <c r="I3127" s="1">
        <f t="shared" ca="1" si="545"/>
        <v>0</v>
      </c>
      <c r="J3127" s="7" t="str">
        <f t="shared" ca="1" si="546"/>
        <v/>
      </c>
      <c r="K3127" s="1" t="str">
        <f ca="1">IF(J3127="Linea_para_MAIL_creada_por_LuXML",IF(ISERROR(MATCH(INDIRECT(ADDRESS(ROW()-G3127,7)),D:D,0)),J3127,INDIRECT(ADDRESS(MATCH(INDIRECT(ADDRESS(ROW()-G3127,7)),D:D,0),1))),J3127)</f>
        <v/>
      </c>
      <c r="L3127" s="7">
        <f t="shared" ca="1" si="547"/>
        <v>0</v>
      </c>
      <c r="M3127" s="7" t="str">
        <f t="shared" ca="1" si="548"/>
        <v/>
      </c>
      <c r="N3127" s="7">
        <f t="shared" ca="1" si="549"/>
        <v>0</v>
      </c>
      <c r="O3127" s="9" t="str">
        <f ca="1">IF(N3127&gt;-1,INDIRECT(ADDRESS(ROW(),13)),IF(N3127&lt;N3126,CONCATENATE("&lt;page-count count=",CHAR(34),1+LARGE(N:N,1)-LARGE(N:N,2),CHAR(34),"/&gt;"),INDIRECT(ADDRESS(ROW()-1,13))))</f>
        <v/>
      </c>
      <c r="P3127" s="1">
        <f>IF(ROW()&lt;$S$4+2,IF('XML a procesar'!A3126="",P3126,IF(MID('XML a procesar'!A3126,1,1)="&lt;",P3126,P3126+1)),P3126)</f>
        <v>1</v>
      </c>
    </row>
    <row r="3128" spans="1:16" x14ac:dyDescent="0.25">
      <c r="A3128" s="1" t="str">
        <f>IF('XML a procesar'!A3127&gt;0,'XML a procesar'!A3127,"")</f>
        <v/>
      </c>
      <c r="B3128" s="7">
        <f t="shared" si="539"/>
        <v>0</v>
      </c>
      <c r="C3128" s="1">
        <f t="shared" si="540"/>
        <v>0</v>
      </c>
      <c r="D3128" s="1">
        <f t="shared" si="541"/>
        <v>0</v>
      </c>
      <c r="E3128" s="1">
        <f t="shared" si="542"/>
        <v>0</v>
      </c>
      <c r="F3128" s="1" t="str">
        <f t="shared" ca="1" si="543"/>
        <v/>
      </c>
      <c r="G3128" s="1">
        <f t="shared" ca="1" si="544"/>
        <v>0</v>
      </c>
      <c r="H3128" s="1">
        <f ca="1">IF(AND(G3127&gt;0,G3128&gt;G3127,NOT(ISERROR(MATCH(G3127,D:D,0)))),H3127+1,H3127)</f>
        <v>0</v>
      </c>
      <c r="I3128" s="1">
        <f t="shared" ca="1" si="545"/>
        <v>0</v>
      </c>
      <c r="J3128" s="7" t="str">
        <f t="shared" ca="1" si="546"/>
        <v/>
      </c>
      <c r="K3128" s="1" t="str">
        <f ca="1">IF(J3128="Linea_para_MAIL_creada_por_LuXML",IF(ISERROR(MATCH(INDIRECT(ADDRESS(ROW()-G3128,7)),D:D,0)),J3128,INDIRECT(ADDRESS(MATCH(INDIRECT(ADDRESS(ROW()-G3128,7)),D:D,0),1))),J3128)</f>
        <v/>
      </c>
      <c r="L3128" s="7">
        <f t="shared" ca="1" si="547"/>
        <v>0</v>
      </c>
      <c r="M3128" s="7" t="str">
        <f t="shared" ca="1" si="548"/>
        <v/>
      </c>
      <c r="N3128" s="7">
        <f t="shared" ca="1" si="549"/>
        <v>0</v>
      </c>
      <c r="O3128" s="9" t="str">
        <f ca="1">IF(N3128&gt;-1,INDIRECT(ADDRESS(ROW(),13)),IF(N3128&lt;N3127,CONCATENATE("&lt;page-count count=",CHAR(34),1+LARGE(N:N,1)-LARGE(N:N,2),CHAR(34),"/&gt;"),INDIRECT(ADDRESS(ROW()-1,13))))</f>
        <v/>
      </c>
      <c r="P3128" s="1">
        <f>IF(ROW()&lt;$S$4+2,IF('XML a procesar'!A3127="",P3127,IF(MID('XML a procesar'!A3127,1,1)="&lt;",P3127,P3127+1)),P3127)</f>
        <v>1</v>
      </c>
    </row>
    <row r="3129" spans="1:16" x14ac:dyDescent="0.25">
      <c r="A3129" s="1" t="str">
        <f>IF('XML a procesar'!A3128&gt;0,'XML a procesar'!A3128,"")</f>
        <v/>
      </c>
      <c r="B3129" s="7">
        <f t="shared" si="539"/>
        <v>0</v>
      </c>
      <c r="C3129" s="1">
        <f t="shared" si="540"/>
        <v>0</v>
      </c>
      <c r="D3129" s="1">
        <f t="shared" si="541"/>
        <v>0</v>
      </c>
      <c r="E3129" s="1">
        <f t="shared" si="542"/>
        <v>0</v>
      </c>
      <c r="F3129" s="1" t="str">
        <f t="shared" ca="1" si="543"/>
        <v/>
      </c>
      <c r="G3129" s="1">
        <f t="shared" ca="1" si="544"/>
        <v>0</v>
      </c>
      <c r="H3129" s="1">
        <f ca="1">IF(AND(G3128&gt;0,G3129&gt;G3128,NOT(ISERROR(MATCH(G3128,D:D,0)))),H3128+1,H3128)</f>
        <v>0</v>
      </c>
      <c r="I3129" s="1">
        <f t="shared" ca="1" si="545"/>
        <v>0</v>
      </c>
      <c r="J3129" s="7" t="str">
        <f t="shared" ca="1" si="546"/>
        <v/>
      </c>
      <c r="K3129" s="1" t="str">
        <f ca="1">IF(J3129="Linea_para_MAIL_creada_por_LuXML",IF(ISERROR(MATCH(INDIRECT(ADDRESS(ROW()-G3129,7)),D:D,0)),J3129,INDIRECT(ADDRESS(MATCH(INDIRECT(ADDRESS(ROW()-G3129,7)),D:D,0),1))),J3129)</f>
        <v/>
      </c>
      <c r="L3129" s="7">
        <f t="shared" ca="1" si="547"/>
        <v>0</v>
      </c>
      <c r="M3129" s="7" t="str">
        <f t="shared" ca="1" si="548"/>
        <v/>
      </c>
      <c r="N3129" s="7">
        <f t="shared" ca="1" si="549"/>
        <v>0</v>
      </c>
      <c r="O3129" s="9" t="str">
        <f ca="1">IF(N3129&gt;-1,INDIRECT(ADDRESS(ROW(),13)),IF(N3129&lt;N3128,CONCATENATE("&lt;page-count count=",CHAR(34),1+LARGE(N:N,1)-LARGE(N:N,2),CHAR(34),"/&gt;"),INDIRECT(ADDRESS(ROW()-1,13))))</f>
        <v/>
      </c>
      <c r="P3129" s="1">
        <f>IF(ROW()&lt;$S$4+2,IF('XML a procesar'!A3128="",P3128,IF(MID('XML a procesar'!A3128,1,1)="&lt;",P3128,P3128+1)),P3128)</f>
        <v>1</v>
      </c>
    </row>
    <row r="3130" spans="1:16" x14ac:dyDescent="0.25">
      <c r="A3130" s="1" t="str">
        <f>IF('XML a procesar'!A3129&gt;0,'XML a procesar'!A3129,"")</f>
        <v/>
      </c>
      <c r="B3130" s="7">
        <f t="shared" si="539"/>
        <v>0</v>
      </c>
      <c r="C3130" s="1">
        <f t="shared" si="540"/>
        <v>0</v>
      </c>
      <c r="D3130" s="1">
        <f t="shared" si="541"/>
        <v>0</v>
      </c>
      <c r="E3130" s="1">
        <f t="shared" si="542"/>
        <v>0</v>
      </c>
      <c r="F3130" s="1" t="str">
        <f t="shared" ca="1" si="543"/>
        <v/>
      </c>
      <c r="G3130" s="1">
        <f t="shared" ca="1" si="544"/>
        <v>0</v>
      </c>
      <c r="H3130" s="1">
        <f ca="1">IF(AND(G3129&gt;0,G3130&gt;G3129,NOT(ISERROR(MATCH(G3129,D:D,0)))),H3129+1,H3129)</f>
        <v>0</v>
      </c>
      <c r="I3130" s="1">
        <f t="shared" ca="1" si="545"/>
        <v>0</v>
      </c>
      <c r="J3130" s="7" t="str">
        <f t="shared" ca="1" si="546"/>
        <v/>
      </c>
      <c r="K3130" s="1" t="str">
        <f ca="1">IF(J3130="Linea_para_MAIL_creada_por_LuXML",IF(ISERROR(MATCH(INDIRECT(ADDRESS(ROW()-G3130,7)),D:D,0)),J3130,INDIRECT(ADDRESS(MATCH(INDIRECT(ADDRESS(ROW()-G3130,7)),D:D,0),1))),J3130)</f>
        <v/>
      </c>
      <c r="L3130" s="7">
        <f t="shared" ca="1" si="547"/>
        <v>0</v>
      </c>
      <c r="M3130" s="7" t="str">
        <f t="shared" ca="1" si="548"/>
        <v/>
      </c>
      <c r="N3130" s="7">
        <f t="shared" ca="1" si="549"/>
        <v>0</v>
      </c>
      <c r="O3130" s="9" t="str">
        <f ca="1">IF(N3130&gt;-1,INDIRECT(ADDRESS(ROW(),13)),IF(N3130&lt;N3129,CONCATENATE("&lt;page-count count=",CHAR(34),1+LARGE(N:N,1)-LARGE(N:N,2),CHAR(34),"/&gt;"),INDIRECT(ADDRESS(ROW()-1,13))))</f>
        <v/>
      </c>
      <c r="P3130" s="1">
        <f>IF(ROW()&lt;$S$4+2,IF('XML a procesar'!A3129="",P3129,IF(MID('XML a procesar'!A3129,1,1)="&lt;",P3129,P3129+1)),P3129)</f>
        <v>1</v>
      </c>
    </row>
    <row r="3131" spans="1:16" x14ac:dyDescent="0.25">
      <c r="A3131" s="1" t="str">
        <f>IF('XML a procesar'!A3130&gt;0,'XML a procesar'!A3130,"")</f>
        <v/>
      </c>
      <c r="B3131" s="7">
        <f t="shared" si="539"/>
        <v>0</v>
      </c>
      <c r="C3131" s="1">
        <f t="shared" si="540"/>
        <v>0</v>
      </c>
      <c r="D3131" s="1">
        <f t="shared" si="541"/>
        <v>0</v>
      </c>
      <c r="E3131" s="1">
        <f t="shared" si="542"/>
        <v>0</v>
      </c>
      <c r="F3131" s="1" t="str">
        <f t="shared" ca="1" si="543"/>
        <v/>
      </c>
      <c r="G3131" s="1">
        <f t="shared" ca="1" si="544"/>
        <v>0</v>
      </c>
      <c r="H3131" s="1">
        <f ca="1">IF(AND(G3130&gt;0,G3131&gt;G3130,NOT(ISERROR(MATCH(G3130,D:D,0)))),H3130+1,H3130)</f>
        <v>0</v>
      </c>
      <c r="I3131" s="1">
        <f t="shared" ca="1" si="545"/>
        <v>0</v>
      </c>
      <c r="J3131" s="7" t="str">
        <f t="shared" ca="1" si="546"/>
        <v/>
      </c>
      <c r="K3131" s="1" t="str">
        <f ca="1">IF(J3131="Linea_para_MAIL_creada_por_LuXML",IF(ISERROR(MATCH(INDIRECT(ADDRESS(ROW()-G3131,7)),D:D,0)),J3131,INDIRECT(ADDRESS(MATCH(INDIRECT(ADDRESS(ROW()-G3131,7)),D:D,0),1))),J3131)</f>
        <v/>
      </c>
      <c r="L3131" s="7">
        <f t="shared" ca="1" si="547"/>
        <v>0</v>
      </c>
      <c r="M3131" s="7" t="str">
        <f t="shared" ca="1" si="548"/>
        <v/>
      </c>
      <c r="N3131" s="7">
        <f t="shared" ca="1" si="549"/>
        <v>0</v>
      </c>
      <c r="O3131" s="9" t="str">
        <f ca="1">IF(N3131&gt;-1,INDIRECT(ADDRESS(ROW(),13)),IF(N3131&lt;N3130,CONCATENATE("&lt;page-count count=",CHAR(34),1+LARGE(N:N,1)-LARGE(N:N,2),CHAR(34),"/&gt;"),INDIRECT(ADDRESS(ROW()-1,13))))</f>
        <v/>
      </c>
      <c r="P3131" s="1">
        <f>IF(ROW()&lt;$S$4+2,IF('XML a procesar'!A3130="",P3130,IF(MID('XML a procesar'!A3130,1,1)="&lt;",P3130,P3130+1)),P3130)</f>
        <v>1</v>
      </c>
    </row>
    <row r="3132" spans="1:16" x14ac:dyDescent="0.25">
      <c r="A3132" s="1" t="str">
        <f>IF('XML a procesar'!A3131&gt;0,'XML a procesar'!A3131,"")</f>
        <v/>
      </c>
      <c r="B3132" s="7">
        <f t="shared" si="539"/>
        <v>0</v>
      </c>
      <c r="C3132" s="1">
        <f t="shared" si="540"/>
        <v>0</v>
      </c>
      <c r="D3132" s="1">
        <f t="shared" si="541"/>
        <v>0</v>
      </c>
      <c r="E3132" s="1">
        <f t="shared" si="542"/>
        <v>0</v>
      </c>
      <c r="F3132" s="1" t="str">
        <f t="shared" ca="1" si="543"/>
        <v/>
      </c>
      <c r="G3132" s="1">
        <f t="shared" ca="1" si="544"/>
        <v>0</v>
      </c>
      <c r="H3132" s="1">
        <f ca="1">IF(AND(G3131&gt;0,G3132&gt;G3131,NOT(ISERROR(MATCH(G3131,D:D,0)))),H3131+1,H3131)</f>
        <v>0</v>
      </c>
      <c r="I3132" s="1">
        <f t="shared" ca="1" si="545"/>
        <v>0</v>
      </c>
      <c r="J3132" s="7" t="str">
        <f t="shared" ca="1" si="546"/>
        <v/>
      </c>
      <c r="K3132" s="1" t="str">
        <f ca="1">IF(J3132="Linea_para_MAIL_creada_por_LuXML",IF(ISERROR(MATCH(INDIRECT(ADDRESS(ROW()-G3132,7)),D:D,0)),J3132,INDIRECT(ADDRESS(MATCH(INDIRECT(ADDRESS(ROW()-G3132,7)),D:D,0),1))),J3132)</f>
        <v/>
      </c>
      <c r="L3132" s="7">
        <f t="shared" ca="1" si="547"/>
        <v>0</v>
      </c>
      <c r="M3132" s="7" t="str">
        <f t="shared" ca="1" si="548"/>
        <v/>
      </c>
      <c r="N3132" s="7">
        <f t="shared" ca="1" si="549"/>
        <v>0</v>
      </c>
      <c r="O3132" s="9" t="str">
        <f ca="1">IF(N3132&gt;-1,INDIRECT(ADDRESS(ROW(),13)),IF(N3132&lt;N3131,CONCATENATE("&lt;page-count count=",CHAR(34),1+LARGE(N:N,1)-LARGE(N:N,2),CHAR(34),"/&gt;"),INDIRECT(ADDRESS(ROW()-1,13))))</f>
        <v/>
      </c>
      <c r="P3132" s="1">
        <f>IF(ROW()&lt;$S$4+2,IF('XML a procesar'!A3131="",P3131,IF(MID('XML a procesar'!A3131,1,1)="&lt;",P3131,P3131+1)),P3131)</f>
        <v>1</v>
      </c>
    </row>
    <row r="3133" spans="1:16" x14ac:dyDescent="0.25">
      <c r="A3133" s="1" t="str">
        <f>IF('XML a procesar'!A3132&gt;0,'XML a procesar'!A3132,"")</f>
        <v/>
      </c>
      <c r="B3133" s="7">
        <f t="shared" si="539"/>
        <v>0</v>
      </c>
      <c r="C3133" s="1">
        <f t="shared" si="540"/>
        <v>0</v>
      </c>
      <c r="D3133" s="1">
        <f t="shared" si="541"/>
        <v>0</v>
      </c>
      <c r="E3133" s="1">
        <f t="shared" si="542"/>
        <v>0</v>
      </c>
      <c r="F3133" s="1" t="str">
        <f t="shared" ca="1" si="543"/>
        <v/>
      </c>
      <c r="G3133" s="1">
        <f t="shared" ca="1" si="544"/>
        <v>0</v>
      </c>
      <c r="H3133" s="1">
        <f ca="1">IF(AND(G3132&gt;0,G3133&gt;G3132,NOT(ISERROR(MATCH(G3132,D:D,0)))),H3132+1,H3132)</f>
        <v>0</v>
      </c>
      <c r="I3133" s="1">
        <f t="shared" ca="1" si="545"/>
        <v>0</v>
      </c>
      <c r="J3133" s="7" t="str">
        <f t="shared" ca="1" si="546"/>
        <v/>
      </c>
      <c r="K3133" s="1" t="str">
        <f ca="1">IF(J3133="Linea_para_MAIL_creada_por_LuXML",IF(ISERROR(MATCH(INDIRECT(ADDRESS(ROW()-G3133,7)),D:D,0)),J3133,INDIRECT(ADDRESS(MATCH(INDIRECT(ADDRESS(ROW()-G3133,7)),D:D,0),1))),J3133)</f>
        <v/>
      </c>
      <c r="L3133" s="7">
        <f t="shared" ca="1" si="547"/>
        <v>0</v>
      </c>
      <c r="M3133" s="7" t="str">
        <f t="shared" ca="1" si="548"/>
        <v/>
      </c>
      <c r="N3133" s="7">
        <f t="shared" ca="1" si="549"/>
        <v>0</v>
      </c>
      <c r="O3133" s="9" t="str">
        <f ca="1">IF(N3133&gt;-1,INDIRECT(ADDRESS(ROW(),13)),IF(N3133&lt;N3132,CONCATENATE("&lt;page-count count=",CHAR(34),1+LARGE(N:N,1)-LARGE(N:N,2),CHAR(34),"/&gt;"),INDIRECT(ADDRESS(ROW()-1,13))))</f>
        <v/>
      </c>
      <c r="P3133" s="1">
        <f>IF(ROW()&lt;$S$4+2,IF('XML a procesar'!A3132="",P3132,IF(MID('XML a procesar'!A3132,1,1)="&lt;",P3132,P3132+1)),P3132)</f>
        <v>1</v>
      </c>
    </row>
    <row r="3134" spans="1:16" x14ac:dyDescent="0.25">
      <c r="A3134" s="1" t="str">
        <f>IF('XML a procesar'!A3133&gt;0,'XML a procesar'!A3133,"")</f>
        <v/>
      </c>
      <c r="B3134" s="7">
        <f t="shared" si="539"/>
        <v>0</v>
      </c>
      <c r="C3134" s="1">
        <f t="shared" si="540"/>
        <v>0</v>
      </c>
      <c r="D3134" s="1">
        <f t="shared" si="541"/>
        <v>0</v>
      </c>
      <c r="E3134" s="1">
        <f t="shared" si="542"/>
        <v>0</v>
      </c>
      <c r="F3134" s="1" t="str">
        <f t="shared" ca="1" si="543"/>
        <v/>
      </c>
      <c r="G3134" s="1">
        <f t="shared" ca="1" si="544"/>
        <v>0</v>
      </c>
      <c r="H3134" s="1">
        <f ca="1">IF(AND(G3133&gt;0,G3134&gt;G3133,NOT(ISERROR(MATCH(G3133,D:D,0)))),H3133+1,H3133)</f>
        <v>0</v>
      </c>
      <c r="I3134" s="1">
        <f t="shared" ca="1" si="545"/>
        <v>0</v>
      </c>
      <c r="J3134" s="7" t="str">
        <f t="shared" ca="1" si="546"/>
        <v/>
      </c>
      <c r="K3134" s="1" t="str">
        <f ca="1">IF(J3134="Linea_para_MAIL_creada_por_LuXML",IF(ISERROR(MATCH(INDIRECT(ADDRESS(ROW()-G3134,7)),D:D,0)),J3134,INDIRECT(ADDRESS(MATCH(INDIRECT(ADDRESS(ROW()-G3134,7)),D:D,0),1))),J3134)</f>
        <v/>
      </c>
      <c r="L3134" s="7">
        <f t="shared" ca="1" si="547"/>
        <v>0</v>
      </c>
      <c r="M3134" s="7" t="str">
        <f t="shared" ca="1" si="548"/>
        <v/>
      </c>
      <c r="N3134" s="7">
        <f t="shared" ca="1" si="549"/>
        <v>0</v>
      </c>
      <c r="O3134" s="9" t="str">
        <f ca="1">IF(N3134&gt;-1,INDIRECT(ADDRESS(ROW(),13)),IF(N3134&lt;N3133,CONCATENATE("&lt;page-count count=",CHAR(34),1+LARGE(N:N,1)-LARGE(N:N,2),CHAR(34),"/&gt;"),INDIRECT(ADDRESS(ROW()-1,13))))</f>
        <v/>
      </c>
      <c r="P3134" s="1">
        <f>IF(ROW()&lt;$S$4+2,IF('XML a procesar'!A3133="",P3133,IF(MID('XML a procesar'!A3133,1,1)="&lt;",P3133,P3133+1)),P3133)</f>
        <v>1</v>
      </c>
    </row>
    <row r="3135" spans="1:16" x14ac:dyDescent="0.25">
      <c r="A3135" s="1" t="str">
        <f>IF('XML a procesar'!A3134&gt;0,'XML a procesar'!A3134,"")</f>
        <v/>
      </c>
      <c r="B3135" s="7">
        <f t="shared" si="539"/>
        <v>0</v>
      </c>
      <c r="C3135" s="1">
        <f t="shared" si="540"/>
        <v>0</v>
      </c>
      <c r="D3135" s="1">
        <f t="shared" si="541"/>
        <v>0</v>
      </c>
      <c r="E3135" s="1">
        <f t="shared" si="542"/>
        <v>0</v>
      </c>
      <c r="F3135" s="1" t="str">
        <f t="shared" ca="1" si="543"/>
        <v/>
      </c>
      <c r="G3135" s="1">
        <f t="shared" ca="1" si="544"/>
        <v>0</v>
      </c>
      <c r="H3135" s="1">
        <f ca="1">IF(AND(G3134&gt;0,G3135&gt;G3134,NOT(ISERROR(MATCH(G3134,D:D,0)))),H3134+1,H3134)</f>
        <v>0</v>
      </c>
      <c r="I3135" s="1">
        <f t="shared" ca="1" si="545"/>
        <v>0</v>
      </c>
      <c r="J3135" s="7" t="str">
        <f t="shared" ca="1" si="546"/>
        <v/>
      </c>
      <c r="K3135" s="1" t="str">
        <f ca="1">IF(J3135="Linea_para_MAIL_creada_por_LuXML",IF(ISERROR(MATCH(INDIRECT(ADDRESS(ROW()-G3135,7)),D:D,0)),J3135,INDIRECT(ADDRESS(MATCH(INDIRECT(ADDRESS(ROW()-G3135,7)),D:D,0),1))),J3135)</f>
        <v/>
      </c>
      <c r="L3135" s="7">
        <f t="shared" ca="1" si="547"/>
        <v>0</v>
      </c>
      <c r="M3135" s="7" t="str">
        <f t="shared" ca="1" si="548"/>
        <v/>
      </c>
      <c r="N3135" s="7">
        <f t="shared" ca="1" si="549"/>
        <v>0</v>
      </c>
      <c r="O3135" s="9" t="str">
        <f ca="1">IF(N3135&gt;-1,INDIRECT(ADDRESS(ROW(),13)),IF(N3135&lt;N3134,CONCATENATE("&lt;page-count count=",CHAR(34),1+LARGE(N:N,1)-LARGE(N:N,2),CHAR(34),"/&gt;"),INDIRECT(ADDRESS(ROW()-1,13))))</f>
        <v/>
      </c>
      <c r="P3135" s="1">
        <f>IF(ROW()&lt;$S$4+2,IF('XML a procesar'!A3134="",P3134,IF(MID('XML a procesar'!A3134,1,1)="&lt;",P3134,P3134+1)),P3134)</f>
        <v>1</v>
      </c>
    </row>
    <row r="3136" spans="1:16" x14ac:dyDescent="0.25">
      <c r="A3136" s="1" t="str">
        <f>IF('XML a procesar'!A3135&gt;0,'XML a procesar'!A3135,"")</f>
        <v/>
      </c>
      <c r="B3136" s="7">
        <f t="shared" si="539"/>
        <v>0</v>
      </c>
      <c r="C3136" s="1">
        <f t="shared" si="540"/>
        <v>0</v>
      </c>
      <c r="D3136" s="1">
        <f t="shared" si="541"/>
        <v>0</v>
      </c>
      <c r="E3136" s="1">
        <f t="shared" si="542"/>
        <v>0</v>
      </c>
      <c r="F3136" s="1" t="str">
        <f t="shared" ca="1" si="543"/>
        <v/>
      </c>
      <c r="G3136" s="1">
        <f t="shared" ca="1" si="544"/>
        <v>0</v>
      </c>
      <c r="H3136" s="1">
        <f ca="1">IF(AND(G3135&gt;0,G3136&gt;G3135,NOT(ISERROR(MATCH(G3135,D:D,0)))),H3135+1,H3135)</f>
        <v>0</v>
      </c>
      <c r="I3136" s="1">
        <f t="shared" ca="1" si="545"/>
        <v>0</v>
      </c>
      <c r="J3136" s="7" t="str">
        <f t="shared" ca="1" si="546"/>
        <v/>
      </c>
      <c r="K3136" s="1" t="str">
        <f ca="1">IF(J3136="Linea_para_MAIL_creada_por_LuXML",IF(ISERROR(MATCH(INDIRECT(ADDRESS(ROW()-G3136,7)),D:D,0)),J3136,INDIRECT(ADDRESS(MATCH(INDIRECT(ADDRESS(ROW()-G3136,7)),D:D,0),1))),J3136)</f>
        <v/>
      </c>
      <c r="L3136" s="7">
        <f t="shared" ca="1" si="547"/>
        <v>0</v>
      </c>
      <c r="M3136" s="7" t="str">
        <f t="shared" ca="1" si="548"/>
        <v/>
      </c>
      <c r="N3136" s="7">
        <f t="shared" ca="1" si="549"/>
        <v>0</v>
      </c>
      <c r="O3136" s="9" t="str">
        <f ca="1">IF(N3136&gt;-1,INDIRECT(ADDRESS(ROW(),13)),IF(N3136&lt;N3135,CONCATENATE("&lt;page-count count=",CHAR(34),1+LARGE(N:N,1)-LARGE(N:N,2),CHAR(34),"/&gt;"),INDIRECT(ADDRESS(ROW()-1,13))))</f>
        <v/>
      </c>
      <c r="P3136" s="1">
        <f>IF(ROW()&lt;$S$4+2,IF('XML a procesar'!A3135="",P3135,IF(MID('XML a procesar'!A3135,1,1)="&lt;",P3135,P3135+1)),P3135)</f>
        <v>1</v>
      </c>
    </row>
    <row r="3137" spans="1:16" x14ac:dyDescent="0.25">
      <c r="A3137" s="1" t="str">
        <f>IF('XML a procesar'!A3136&gt;0,'XML a procesar'!A3136,"")</f>
        <v/>
      </c>
      <c r="B3137" s="7">
        <f t="shared" ref="B3137:B3200" si="550">IF(ISERROR(FIND("/doi.org/",A3137,1)),0,1)</f>
        <v>0</v>
      </c>
      <c r="C3137" s="1">
        <f t="shared" ref="C3137:C3200" si="551">IF(LEFT(A3136,16)="&lt;contrib contrib",C3136+1,IF(LEFT(A3136,16)="&lt;/contrib-group&gt;",0,IF(LEFT(A3136,10)="&lt;/contrib&gt;",C3136,C3136)))</f>
        <v>0</v>
      </c>
      <c r="D3137" s="1">
        <f t="shared" ref="D3137:D3200" si="552">IF(AND(C3137&gt;0,LEFT(A3137,7)="&lt;email&gt;",ISNUMBER(SEARCH("@",A3137,1))),C3137,IF(LEFT(A3137,10)="&lt;alt-text&gt;",-1,0))</f>
        <v>0</v>
      </c>
      <c r="E3137" s="1">
        <f t="shared" ref="E3137:E3200" si="553">IF(D3137=0,E3136,E3136+1)</f>
        <v>0</v>
      </c>
      <c r="F3137" s="1" t="str">
        <f t="shared" ref="F3137:F3200" ca="1" si="554">INDIRECT(ADDRESS(ROW()+INDIRECT(ADDRESS(ROW()+E3137,5)),1))</f>
        <v/>
      </c>
      <c r="G3137" s="1">
        <f t="shared" ref="G3137:G3200" ca="1" si="555">IF(LEFT(F3137,7)="&lt;aff id",_xlfn.NUMBERVALUE(MID(F3137,13,LEN(F3137)-14)),IF(F3137="&lt;/aff&gt;",G3136+1,G3136))</f>
        <v>0</v>
      </c>
      <c r="H3137" s="1">
        <f ca="1">IF(AND(G3136&gt;0,G3137&gt;G3136,NOT(ISERROR(MATCH(G3136,D:D,0)))),H3136+1,H3136)</f>
        <v>0</v>
      </c>
      <c r="I3137" s="1">
        <f t="shared" ref="I3137:I3200" ca="1" si="556">INDIRECT(ADDRESS(ROW()-INDIRECT(ADDRESS(ROW()-H3137,8)),8))</f>
        <v>0</v>
      </c>
      <c r="J3137" s="7" t="str">
        <f t="shared" ref="J3137:J3200" ca="1" si="557">IF(J3136="Linea_para_MAIL_creada_por_LuXML","&lt;/aff&gt;",IF(I3137&gt;INDIRECT(ADDRESS(ROW()-I3137-1,8)),"Linea_para_MAIL_creada_por_LuXML",INDIRECT(ADDRESS(ROW()-I3137,6))))</f>
        <v/>
      </c>
      <c r="K3137" s="1" t="str">
        <f ca="1">IF(J3137="Linea_para_MAIL_creada_por_LuXML",IF(ISERROR(MATCH(INDIRECT(ADDRESS(ROW()-G3137,7)),D:D,0)),J3137,INDIRECT(ADDRESS(MATCH(INDIRECT(ADDRESS(ROW()-G3137,7)),D:D,0),1))),J3137)</f>
        <v/>
      </c>
      <c r="L3137" s="7">
        <f t="shared" ref="L3137:L3200" ca="1" si="558">IF(OR(MID(K3135,3,5)="page&gt;",MID(K3136,3,5)="page&gt;"),L3136,IF(OR(K3136="&lt;history&gt;",K3137="&lt;history&gt;"),L3136+1,L3136))</f>
        <v>0</v>
      </c>
      <c r="M3137" s="7" t="str">
        <f t="shared" ref="M3137:M3200" ca="1" si="559">IF(L3137&gt;L3136,IF(L3137=1,CONCATENATE("&lt;fpage&gt;",$S$10,"&lt;/fpage&gt;"),CONCATENATE("&lt;lpage&gt;",$S$10+1,"&lt;/lpage&gt;")),IF(ISERROR(INDIRECT(ADDRESS(ROW()-L3137,11),1)),"",INDIRECT(ADDRESS(ROW()-L3137,11),1)))</f>
        <v/>
      </c>
      <c r="N3137" s="7">
        <f t="shared" ref="N3137:N3200" ca="1" si="560">IF(N3136=-1,-1,IF(M3137="&lt;/counts&gt;",-1,IF(OR(LEFT(M3137,7)="&lt;fpage&gt;",LEFT(M3137,7)="&lt;lpage&gt;"),VALUE(MID(M3137,8,LEN(M3137)-15)),0)))</f>
        <v>0</v>
      </c>
      <c r="O3137" s="9" t="str">
        <f ca="1">IF(N3137&gt;-1,INDIRECT(ADDRESS(ROW(),13)),IF(N3137&lt;N3136,CONCATENATE("&lt;page-count count=",CHAR(34),1+LARGE(N:N,1)-LARGE(N:N,2),CHAR(34),"/&gt;"),INDIRECT(ADDRESS(ROW()-1,13))))</f>
        <v/>
      </c>
      <c r="P3137" s="1">
        <f>IF(ROW()&lt;$S$4+2,IF('XML a procesar'!A3136="",P3136,IF(MID('XML a procesar'!A3136,1,1)="&lt;",P3136,P3136+1)),P3136)</f>
        <v>1</v>
      </c>
    </row>
    <row r="3138" spans="1:16" x14ac:dyDescent="0.25">
      <c r="A3138" s="1" t="str">
        <f>IF('XML a procesar'!A3137&gt;0,'XML a procesar'!A3137,"")</f>
        <v/>
      </c>
      <c r="B3138" s="7">
        <f t="shared" si="550"/>
        <v>0</v>
      </c>
      <c r="C3138" s="1">
        <f t="shared" si="551"/>
        <v>0</v>
      </c>
      <c r="D3138" s="1">
        <f t="shared" si="552"/>
        <v>0</v>
      </c>
      <c r="E3138" s="1">
        <f t="shared" si="553"/>
        <v>0</v>
      </c>
      <c r="F3138" s="1" t="str">
        <f t="shared" ca="1" si="554"/>
        <v/>
      </c>
      <c r="G3138" s="1">
        <f t="shared" ca="1" si="555"/>
        <v>0</v>
      </c>
      <c r="H3138" s="1">
        <f ca="1">IF(AND(G3137&gt;0,G3138&gt;G3137,NOT(ISERROR(MATCH(G3137,D:D,0)))),H3137+1,H3137)</f>
        <v>0</v>
      </c>
      <c r="I3138" s="1">
        <f t="shared" ca="1" si="556"/>
        <v>0</v>
      </c>
      <c r="J3138" s="7" t="str">
        <f t="shared" ca="1" si="557"/>
        <v/>
      </c>
      <c r="K3138" s="1" t="str">
        <f ca="1">IF(J3138="Linea_para_MAIL_creada_por_LuXML",IF(ISERROR(MATCH(INDIRECT(ADDRESS(ROW()-G3138,7)),D:D,0)),J3138,INDIRECT(ADDRESS(MATCH(INDIRECT(ADDRESS(ROW()-G3138,7)),D:D,0),1))),J3138)</f>
        <v/>
      </c>
      <c r="L3138" s="7">
        <f t="shared" ca="1" si="558"/>
        <v>0</v>
      </c>
      <c r="M3138" s="7" t="str">
        <f t="shared" ca="1" si="559"/>
        <v/>
      </c>
      <c r="N3138" s="7">
        <f t="shared" ca="1" si="560"/>
        <v>0</v>
      </c>
      <c r="O3138" s="9" t="str">
        <f ca="1">IF(N3138&gt;-1,INDIRECT(ADDRESS(ROW(),13)),IF(N3138&lt;N3137,CONCATENATE("&lt;page-count count=",CHAR(34),1+LARGE(N:N,1)-LARGE(N:N,2),CHAR(34),"/&gt;"),INDIRECT(ADDRESS(ROW()-1,13))))</f>
        <v/>
      </c>
      <c r="P3138" s="1">
        <f>IF(ROW()&lt;$S$4+2,IF('XML a procesar'!A3137="",P3137,IF(MID('XML a procesar'!A3137,1,1)="&lt;",P3137,P3137+1)),P3137)</f>
        <v>1</v>
      </c>
    </row>
    <row r="3139" spans="1:16" x14ac:dyDescent="0.25">
      <c r="A3139" s="1" t="str">
        <f>IF('XML a procesar'!A3138&gt;0,'XML a procesar'!A3138,"")</f>
        <v/>
      </c>
      <c r="B3139" s="7">
        <f t="shared" si="550"/>
        <v>0</v>
      </c>
      <c r="C3139" s="1">
        <f t="shared" si="551"/>
        <v>0</v>
      </c>
      <c r="D3139" s="1">
        <f t="shared" si="552"/>
        <v>0</v>
      </c>
      <c r="E3139" s="1">
        <f t="shared" si="553"/>
        <v>0</v>
      </c>
      <c r="F3139" s="1" t="str">
        <f t="shared" ca="1" si="554"/>
        <v/>
      </c>
      <c r="G3139" s="1">
        <f t="shared" ca="1" si="555"/>
        <v>0</v>
      </c>
      <c r="H3139" s="1">
        <f ca="1">IF(AND(G3138&gt;0,G3139&gt;G3138,NOT(ISERROR(MATCH(G3138,D:D,0)))),H3138+1,H3138)</f>
        <v>0</v>
      </c>
      <c r="I3139" s="1">
        <f t="shared" ca="1" si="556"/>
        <v>0</v>
      </c>
      <c r="J3139" s="7" t="str">
        <f t="shared" ca="1" si="557"/>
        <v/>
      </c>
      <c r="K3139" s="1" t="str">
        <f ca="1">IF(J3139="Linea_para_MAIL_creada_por_LuXML",IF(ISERROR(MATCH(INDIRECT(ADDRESS(ROW()-G3139,7)),D:D,0)),J3139,INDIRECT(ADDRESS(MATCH(INDIRECT(ADDRESS(ROW()-G3139,7)),D:D,0),1))),J3139)</f>
        <v/>
      </c>
      <c r="L3139" s="7">
        <f t="shared" ca="1" si="558"/>
        <v>0</v>
      </c>
      <c r="M3139" s="7" t="str">
        <f t="shared" ca="1" si="559"/>
        <v/>
      </c>
      <c r="N3139" s="7">
        <f t="shared" ca="1" si="560"/>
        <v>0</v>
      </c>
      <c r="O3139" s="9" t="str">
        <f ca="1">IF(N3139&gt;-1,INDIRECT(ADDRESS(ROW(),13)),IF(N3139&lt;N3138,CONCATENATE("&lt;page-count count=",CHAR(34),1+LARGE(N:N,1)-LARGE(N:N,2),CHAR(34),"/&gt;"),INDIRECT(ADDRESS(ROW()-1,13))))</f>
        <v/>
      </c>
      <c r="P3139" s="1">
        <f>IF(ROW()&lt;$S$4+2,IF('XML a procesar'!A3138="",P3138,IF(MID('XML a procesar'!A3138,1,1)="&lt;",P3138,P3138+1)),P3138)</f>
        <v>1</v>
      </c>
    </row>
    <row r="3140" spans="1:16" x14ac:dyDescent="0.25">
      <c r="A3140" s="1" t="str">
        <f>IF('XML a procesar'!A3139&gt;0,'XML a procesar'!A3139,"")</f>
        <v/>
      </c>
      <c r="B3140" s="7">
        <f t="shared" si="550"/>
        <v>0</v>
      </c>
      <c r="C3140" s="1">
        <f t="shared" si="551"/>
        <v>0</v>
      </c>
      <c r="D3140" s="1">
        <f t="shared" si="552"/>
        <v>0</v>
      </c>
      <c r="E3140" s="1">
        <f t="shared" si="553"/>
        <v>0</v>
      </c>
      <c r="F3140" s="1" t="str">
        <f t="shared" ca="1" si="554"/>
        <v/>
      </c>
      <c r="G3140" s="1">
        <f t="shared" ca="1" si="555"/>
        <v>0</v>
      </c>
      <c r="H3140" s="1">
        <f ca="1">IF(AND(G3139&gt;0,G3140&gt;G3139,NOT(ISERROR(MATCH(G3139,D:D,0)))),H3139+1,H3139)</f>
        <v>0</v>
      </c>
      <c r="I3140" s="1">
        <f t="shared" ca="1" si="556"/>
        <v>0</v>
      </c>
      <c r="J3140" s="7" t="str">
        <f t="shared" ca="1" si="557"/>
        <v/>
      </c>
      <c r="K3140" s="1" t="str">
        <f ca="1">IF(J3140="Linea_para_MAIL_creada_por_LuXML",IF(ISERROR(MATCH(INDIRECT(ADDRESS(ROW()-G3140,7)),D:D,0)),J3140,INDIRECT(ADDRESS(MATCH(INDIRECT(ADDRESS(ROW()-G3140,7)),D:D,0),1))),J3140)</f>
        <v/>
      </c>
      <c r="L3140" s="7">
        <f t="shared" ca="1" si="558"/>
        <v>0</v>
      </c>
      <c r="M3140" s="7" t="str">
        <f t="shared" ca="1" si="559"/>
        <v/>
      </c>
      <c r="N3140" s="7">
        <f t="shared" ca="1" si="560"/>
        <v>0</v>
      </c>
      <c r="O3140" s="9" t="str">
        <f ca="1">IF(N3140&gt;-1,INDIRECT(ADDRESS(ROW(),13)),IF(N3140&lt;N3139,CONCATENATE("&lt;page-count count=",CHAR(34),1+LARGE(N:N,1)-LARGE(N:N,2),CHAR(34),"/&gt;"),INDIRECT(ADDRESS(ROW()-1,13))))</f>
        <v/>
      </c>
      <c r="P3140" s="1">
        <f>IF(ROW()&lt;$S$4+2,IF('XML a procesar'!A3139="",P3139,IF(MID('XML a procesar'!A3139,1,1)="&lt;",P3139,P3139+1)),P3139)</f>
        <v>1</v>
      </c>
    </row>
    <row r="3141" spans="1:16" x14ac:dyDescent="0.25">
      <c r="A3141" s="1" t="str">
        <f>IF('XML a procesar'!A3140&gt;0,'XML a procesar'!A3140,"")</f>
        <v/>
      </c>
      <c r="B3141" s="7">
        <f t="shared" si="550"/>
        <v>0</v>
      </c>
      <c r="C3141" s="1">
        <f t="shared" si="551"/>
        <v>0</v>
      </c>
      <c r="D3141" s="1">
        <f t="shared" si="552"/>
        <v>0</v>
      </c>
      <c r="E3141" s="1">
        <f t="shared" si="553"/>
        <v>0</v>
      </c>
      <c r="F3141" s="1" t="str">
        <f t="shared" ca="1" si="554"/>
        <v/>
      </c>
      <c r="G3141" s="1">
        <f t="shared" ca="1" si="555"/>
        <v>0</v>
      </c>
      <c r="H3141" s="1">
        <f ca="1">IF(AND(G3140&gt;0,G3141&gt;G3140,NOT(ISERROR(MATCH(G3140,D:D,0)))),H3140+1,H3140)</f>
        <v>0</v>
      </c>
      <c r="I3141" s="1">
        <f t="shared" ca="1" si="556"/>
        <v>0</v>
      </c>
      <c r="J3141" s="7" t="str">
        <f t="shared" ca="1" si="557"/>
        <v/>
      </c>
      <c r="K3141" s="1" t="str">
        <f ca="1">IF(J3141="Linea_para_MAIL_creada_por_LuXML",IF(ISERROR(MATCH(INDIRECT(ADDRESS(ROW()-G3141,7)),D:D,0)),J3141,INDIRECT(ADDRESS(MATCH(INDIRECT(ADDRESS(ROW()-G3141,7)),D:D,0),1))),J3141)</f>
        <v/>
      </c>
      <c r="L3141" s="7">
        <f t="shared" ca="1" si="558"/>
        <v>0</v>
      </c>
      <c r="M3141" s="7" t="str">
        <f t="shared" ca="1" si="559"/>
        <v/>
      </c>
      <c r="N3141" s="7">
        <f t="shared" ca="1" si="560"/>
        <v>0</v>
      </c>
      <c r="O3141" s="9" t="str">
        <f ca="1">IF(N3141&gt;-1,INDIRECT(ADDRESS(ROW(),13)),IF(N3141&lt;N3140,CONCATENATE("&lt;page-count count=",CHAR(34),1+LARGE(N:N,1)-LARGE(N:N,2),CHAR(34),"/&gt;"),INDIRECT(ADDRESS(ROW()-1,13))))</f>
        <v/>
      </c>
      <c r="P3141" s="1">
        <f>IF(ROW()&lt;$S$4+2,IF('XML a procesar'!A3140="",P3140,IF(MID('XML a procesar'!A3140,1,1)="&lt;",P3140,P3140+1)),P3140)</f>
        <v>1</v>
      </c>
    </row>
    <row r="3142" spans="1:16" x14ac:dyDescent="0.25">
      <c r="A3142" s="1" t="str">
        <f>IF('XML a procesar'!A3141&gt;0,'XML a procesar'!A3141,"")</f>
        <v/>
      </c>
      <c r="B3142" s="7">
        <f t="shared" si="550"/>
        <v>0</v>
      </c>
      <c r="C3142" s="1">
        <f t="shared" si="551"/>
        <v>0</v>
      </c>
      <c r="D3142" s="1">
        <f t="shared" si="552"/>
        <v>0</v>
      </c>
      <c r="E3142" s="1">
        <f t="shared" si="553"/>
        <v>0</v>
      </c>
      <c r="F3142" s="1" t="str">
        <f t="shared" ca="1" si="554"/>
        <v/>
      </c>
      <c r="G3142" s="1">
        <f t="shared" ca="1" si="555"/>
        <v>0</v>
      </c>
      <c r="H3142" s="1">
        <f ca="1">IF(AND(G3141&gt;0,G3142&gt;G3141,NOT(ISERROR(MATCH(G3141,D:D,0)))),H3141+1,H3141)</f>
        <v>0</v>
      </c>
      <c r="I3142" s="1">
        <f t="shared" ca="1" si="556"/>
        <v>0</v>
      </c>
      <c r="J3142" s="7" t="str">
        <f t="shared" ca="1" si="557"/>
        <v/>
      </c>
      <c r="K3142" s="1" t="str">
        <f ca="1">IF(J3142="Linea_para_MAIL_creada_por_LuXML",IF(ISERROR(MATCH(INDIRECT(ADDRESS(ROW()-G3142,7)),D:D,0)),J3142,INDIRECT(ADDRESS(MATCH(INDIRECT(ADDRESS(ROW()-G3142,7)),D:D,0),1))),J3142)</f>
        <v/>
      </c>
      <c r="L3142" s="7">
        <f t="shared" ca="1" si="558"/>
        <v>0</v>
      </c>
      <c r="M3142" s="7" t="str">
        <f t="shared" ca="1" si="559"/>
        <v/>
      </c>
      <c r="N3142" s="7">
        <f t="shared" ca="1" si="560"/>
        <v>0</v>
      </c>
      <c r="O3142" s="9" t="str">
        <f ca="1">IF(N3142&gt;-1,INDIRECT(ADDRESS(ROW(),13)),IF(N3142&lt;N3141,CONCATENATE("&lt;page-count count=",CHAR(34),1+LARGE(N:N,1)-LARGE(N:N,2),CHAR(34),"/&gt;"),INDIRECT(ADDRESS(ROW()-1,13))))</f>
        <v/>
      </c>
      <c r="P3142" s="1">
        <f>IF(ROW()&lt;$S$4+2,IF('XML a procesar'!A3141="",P3141,IF(MID('XML a procesar'!A3141,1,1)="&lt;",P3141,P3141+1)),P3141)</f>
        <v>1</v>
      </c>
    </row>
    <row r="3143" spans="1:16" x14ac:dyDescent="0.25">
      <c r="A3143" s="1" t="str">
        <f>IF('XML a procesar'!A3142&gt;0,'XML a procesar'!A3142,"")</f>
        <v/>
      </c>
      <c r="B3143" s="7">
        <f t="shared" si="550"/>
        <v>0</v>
      </c>
      <c r="C3143" s="1">
        <f t="shared" si="551"/>
        <v>0</v>
      </c>
      <c r="D3143" s="1">
        <f t="shared" si="552"/>
        <v>0</v>
      </c>
      <c r="E3143" s="1">
        <f t="shared" si="553"/>
        <v>0</v>
      </c>
      <c r="F3143" s="1" t="str">
        <f t="shared" ca="1" si="554"/>
        <v/>
      </c>
      <c r="G3143" s="1">
        <f t="shared" ca="1" si="555"/>
        <v>0</v>
      </c>
      <c r="H3143" s="1">
        <f ca="1">IF(AND(G3142&gt;0,G3143&gt;G3142,NOT(ISERROR(MATCH(G3142,D:D,0)))),H3142+1,H3142)</f>
        <v>0</v>
      </c>
      <c r="I3143" s="1">
        <f t="shared" ca="1" si="556"/>
        <v>0</v>
      </c>
      <c r="J3143" s="7" t="str">
        <f t="shared" ca="1" si="557"/>
        <v/>
      </c>
      <c r="K3143" s="1" t="str">
        <f ca="1">IF(J3143="Linea_para_MAIL_creada_por_LuXML",IF(ISERROR(MATCH(INDIRECT(ADDRESS(ROW()-G3143,7)),D:D,0)),J3143,INDIRECT(ADDRESS(MATCH(INDIRECT(ADDRESS(ROW()-G3143,7)),D:D,0),1))),J3143)</f>
        <v/>
      </c>
      <c r="L3143" s="7">
        <f t="shared" ca="1" si="558"/>
        <v>0</v>
      </c>
      <c r="M3143" s="7" t="str">
        <f t="shared" ca="1" si="559"/>
        <v/>
      </c>
      <c r="N3143" s="7">
        <f t="shared" ca="1" si="560"/>
        <v>0</v>
      </c>
      <c r="O3143" s="9" t="str">
        <f ca="1">IF(N3143&gt;-1,INDIRECT(ADDRESS(ROW(),13)),IF(N3143&lt;N3142,CONCATENATE("&lt;page-count count=",CHAR(34),1+LARGE(N:N,1)-LARGE(N:N,2),CHAR(34),"/&gt;"),INDIRECT(ADDRESS(ROW()-1,13))))</f>
        <v/>
      </c>
      <c r="P3143" s="1">
        <f>IF(ROW()&lt;$S$4+2,IF('XML a procesar'!A3142="",P3142,IF(MID('XML a procesar'!A3142,1,1)="&lt;",P3142,P3142+1)),P3142)</f>
        <v>1</v>
      </c>
    </row>
    <row r="3144" spans="1:16" x14ac:dyDescent="0.25">
      <c r="A3144" s="1" t="str">
        <f>IF('XML a procesar'!A3143&gt;0,'XML a procesar'!A3143,"")</f>
        <v/>
      </c>
      <c r="B3144" s="7">
        <f t="shared" si="550"/>
        <v>0</v>
      </c>
      <c r="C3144" s="1">
        <f t="shared" si="551"/>
        <v>0</v>
      </c>
      <c r="D3144" s="1">
        <f t="shared" si="552"/>
        <v>0</v>
      </c>
      <c r="E3144" s="1">
        <f t="shared" si="553"/>
        <v>0</v>
      </c>
      <c r="F3144" s="1" t="str">
        <f t="shared" ca="1" si="554"/>
        <v/>
      </c>
      <c r="G3144" s="1">
        <f t="shared" ca="1" si="555"/>
        <v>0</v>
      </c>
      <c r="H3144" s="1">
        <f ca="1">IF(AND(G3143&gt;0,G3144&gt;G3143,NOT(ISERROR(MATCH(G3143,D:D,0)))),H3143+1,H3143)</f>
        <v>0</v>
      </c>
      <c r="I3144" s="1">
        <f t="shared" ca="1" si="556"/>
        <v>0</v>
      </c>
      <c r="J3144" s="7" t="str">
        <f t="shared" ca="1" si="557"/>
        <v/>
      </c>
      <c r="K3144" s="1" t="str">
        <f ca="1">IF(J3144="Linea_para_MAIL_creada_por_LuXML",IF(ISERROR(MATCH(INDIRECT(ADDRESS(ROW()-G3144,7)),D:D,0)),J3144,INDIRECT(ADDRESS(MATCH(INDIRECT(ADDRESS(ROW()-G3144,7)),D:D,0),1))),J3144)</f>
        <v/>
      </c>
      <c r="L3144" s="7">
        <f t="shared" ca="1" si="558"/>
        <v>0</v>
      </c>
      <c r="M3144" s="7" t="str">
        <f t="shared" ca="1" si="559"/>
        <v/>
      </c>
      <c r="N3144" s="7">
        <f t="shared" ca="1" si="560"/>
        <v>0</v>
      </c>
      <c r="O3144" s="9" t="str">
        <f ca="1">IF(N3144&gt;-1,INDIRECT(ADDRESS(ROW(),13)),IF(N3144&lt;N3143,CONCATENATE("&lt;page-count count=",CHAR(34),1+LARGE(N:N,1)-LARGE(N:N,2),CHAR(34),"/&gt;"),INDIRECT(ADDRESS(ROW()-1,13))))</f>
        <v/>
      </c>
      <c r="P3144" s="1">
        <f>IF(ROW()&lt;$S$4+2,IF('XML a procesar'!A3143="",P3143,IF(MID('XML a procesar'!A3143,1,1)="&lt;",P3143,P3143+1)),P3143)</f>
        <v>1</v>
      </c>
    </row>
    <row r="3145" spans="1:16" x14ac:dyDescent="0.25">
      <c r="A3145" s="1" t="str">
        <f>IF('XML a procesar'!A3144&gt;0,'XML a procesar'!A3144,"")</f>
        <v/>
      </c>
      <c r="B3145" s="7">
        <f t="shared" si="550"/>
        <v>0</v>
      </c>
      <c r="C3145" s="1">
        <f t="shared" si="551"/>
        <v>0</v>
      </c>
      <c r="D3145" s="1">
        <f t="shared" si="552"/>
        <v>0</v>
      </c>
      <c r="E3145" s="1">
        <f t="shared" si="553"/>
        <v>0</v>
      </c>
      <c r="F3145" s="1" t="str">
        <f t="shared" ca="1" si="554"/>
        <v/>
      </c>
      <c r="G3145" s="1">
        <f t="shared" ca="1" si="555"/>
        <v>0</v>
      </c>
      <c r="H3145" s="1">
        <f ca="1">IF(AND(G3144&gt;0,G3145&gt;G3144,NOT(ISERROR(MATCH(G3144,D:D,0)))),H3144+1,H3144)</f>
        <v>0</v>
      </c>
      <c r="I3145" s="1">
        <f t="shared" ca="1" si="556"/>
        <v>0</v>
      </c>
      <c r="J3145" s="7" t="str">
        <f t="shared" ca="1" si="557"/>
        <v/>
      </c>
      <c r="K3145" s="1" t="str">
        <f ca="1">IF(J3145="Linea_para_MAIL_creada_por_LuXML",IF(ISERROR(MATCH(INDIRECT(ADDRESS(ROW()-G3145,7)),D:D,0)),J3145,INDIRECT(ADDRESS(MATCH(INDIRECT(ADDRESS(ROW()-G3145,7)),D:D,0),1))),J3145)</f>
        <v/>
      </c>
      <c r="L3145" s="7">
        <f t="shared" ca="1" si="558"/>
        <v>0</v>
      </c>
      <c r="M3145" s="7" t="str">
        <f t="shared" ca="1" si="559"/>
        <v/>
      </c>
      <c r="N3145" s="7">
        <f t="shared" ca="1" si="560"/>
        <v>0</v>
      </c>
      <c r="O3145" s="9" t="str">
        <f ca="1">IF(N3145&gt;-1,INDIRECT(ADDRESS(ROW(),13)),IF(N3145&lt;N3144,CONCATENATE("&lt;page-count count=",CHAR(34),1+LARGE(N:N,1)-LARGE(N:N,2),CHAR(34),"/&gt;"),INDIRECT(ADDRESS(ROW()-1,13))))</f>
        <v/>
      </c>
      <c r="P3145" s="1">
        <f>IF(ROW()&lt;$S$4+2,IF('XML a procesar'!A3144="",P3144,IF(MID('XML a procesar'!A3144,1,1)="&lt;",P3144,P3144+1)),P3144)</f>
        <v>1</v>
      </c>
    </row>
    <row r="3146" spans="1:16" x14ac:dyDescent="0.25">
      <c r="A3146" s="1" t="str">
        <f>IF('XML a procesar'!A3145&gt;0,'XML a procesar'!A3145,"")</f>
        <v/>
      </c>
      <c r="B3146" s="7">
        <f t="shared" si="550"/>
        <v>0</v>
      </c>
      <c r="C3146" s="1">
        <f t="shared" si="551"/>
        <v>0</v>
      </c>
      <c r="D3146" s="1">
        <f t="shared" si="552"/>
        <v>0</v>
      </c>
      <c r="E3146" s="1">
        <f t="shared" si="553"/>
        <v>0</v>
      </c>
      <c r="F3146" s="1" t="str">
        <f t="shared" ca="1" si="554"/>
        <v/>
      </c>
      <c r="G3146" s="1">
        <f t="shared" ca="1" si="555"/>
        <v>0</v>
      </c>
      <c r="H3146" s="1">
        <f ca="1">IF(AND(G3145&gt;0,G3146&gt;G3145,NOT(ISERROR(MATCH(G3145,D:D,0)))),H3145+1,H3145)</f>
        <v>0</v>
      </c>
      <c r="I3146" s="1">
        <f t="shared" ca="1" si="556"/>
        <v>0</v>
      </c>
      <c r="J3146" s="7" t="str">
        <f t="shared" ca="1" si="557"/>
        <v/>
      </c>
      <c r="K3146" s="1" t="str">
        <f ca="1">IF(J3146="Linea_para_MAIL_creada_por_LuXML",IF(ISERROR(MATCH(INDIRECT(ADDRESS(ROW()-G3146,7)),D:D,0)),J3146,INDIRECT(ADDRESS(MATCH(INDIRECT(ADDRESS(ROW()-G3146,7)),D:D,0),1))),J3146)</f>
        <v/>
      </c>
      <c r="L3146" s="7">
        <f t="shared" ca="1" si="558"/>
        <v>0</v>
      </c>
      <c r="M3146" s="7" t="str">
        <f t="shared" ca="1" si="559"/>
        <v/>
      </c>
      <c r="N3146" s="7">
        <f t="shared" ca="1" si="560"/>
        <v>0</v>
      </c>
      <c r="O3146" s="9" t="str">
        <f ca="1">IF(N3146&gt;-1,INDIRECT(ADDRESS(ROW(),13)),IF(N3146&lt;N3145,CONCATENATE("&lt;page-count count=",CHAR(34),1+LARGE(N:N,1)-LARGE(N:N,2),CHAR(34),"/&gt;"),INDIRECT(ADDRESS(ROW()-1,13))))</f>
        <v/>
      </c>
      <c r="P3146" s="1">
        <f>IF(ROW()&lt;$S$4+2,IF('XML a procesar'!A3145="",P3145,IF(MID('XML a procesar'!A3145,1,1)="&lt;",P3145,P3145+1)),P3145)</f>
        <v>1</v>
      </c>
    </row>
    <row r="3147" spans="1:16" x14ac:dyDescent="0.25">
      <c r="A3147" s="1" t="str">
        <f>IF('XML a procesar'!A3146&gt;0,'XML a procesar'!A3146,"")</f>
        <v/>
      </c>
      <c r="B3147" s="7">
        <f t="shared" si="550"/>
        <v>0</v>
      </c>
      <c r="C3147" s="1">
        <f t="shared" si="551"/>
        <v>0</v>
      </c>
      <c r="D3147" s="1">
        <f t="shared" si="552"/>
        <v>0</v>
      </c>
      <c r="E3147" s="1">
        <f t="shared" si="553"/>
        <v>0</v>
      </c>
      <c r="F3147" s="1" t="str">
        <f t="shared" ca="1" si="554"/>
        <v/>
      </c>
      <c r="G3147" s="1">
        <f t="shared" ca="1" si="555"/>
        <v>0</v>
      </c>
      <c r="H3147" s="1">
        <f ca="1">IF(AND(G3146&gt;0,G3147&gt;G3146,NOT(ISERROR(MATCH(G3146,D:D,0)))),H3146+1,H3146)</f>
        <v>0</v>
      </c>
      <c r="I3147" s="1">
        <f t="shared" ca="1" si="556"/>
        <v>0</v>
      </c>
      <c r="J3147" s="7" t="str">
        <f t="shared" ca="1" si="557"/>
        <v/>
      </c>
      <c r="K3147" s="1" t="str">
        <f ca="1">IF(J3147="Linea_para_MAIL_creada_por_LuXML",IF(ISERROR(MATCH(INDIRECT(ADDRESS(ROW()-G3147,7)),D:D,0)),J3147,INDIRECT(ADDRESS(MATCH(INDIRECT(ADDRESS(ROW()-G3147,7)),D:D,0),1))),J3147)</f>
        <v/>
      </c>
      <c r="L3147" s="7">
        <f t="shared" ca="1" si="558"/>
        <v>0</v>
      </c>
      <c r="M3147" s="7" t="str">
        <f t="shared" ca="1" si="559"/>
        <v/>
      </c>
      <c r="N3147" s="7">
        <f t="shared" ca="1" si="560"/>
        <v>0</v>
      </c>
      <c r="O3147" s="9" t="str">
        <f ca="1">IF(N3147&gt;-1,INDIRECT(ADDRESS(ROW(),13)),IF(N3147&lt;N3146,CONCATENATE("&lt;page-count count=",CHAR(34),1+LARGE(N:N,1)-LARGE(N:N,2),CHAR(34),"/&gt;"),INDIRECT(ADDRESS(ROW()-1,13))))</f>
        <v/>
      </c>
      <c r="P3147" s="1">
        <f>IF(ROW()&lt;$S$4+2,IF('XML a procesar'!A3146="",P3146,IF(MID('XML a procesar'!A3146,1,1)="&lt;",P3146,P3146+1)),P3146)</f>
        <v>1</v>
      </c>
    </row>
    <row r="3148" spans="1:16" x14ac:dyDescent="0.25">
      <c r="A3148" s="1" t="str">
        <f>IF('XML a procesar'!A3147&gt;0,'XML a procesar'!A3147,"")</f>
        <v/>
      </c>
      <c r="B3148" s="7">
        <f t="shared" si="550"/>
        <v>0</v>
      </c>
      <c r="C3148" s="1">
        <f t="shared" si="551"/>
        <v>0</v>
      </c>
      <c r="D3148" s="1">
        <f t="shared" si="552"/>
        <v>0</v>
      </c>
      <c r="E3148" s="1">
        <f t="shared" si="553"/>
        <v>0</v>
      </c>
      <c r="F3148" s="1" t="str">
        <f t="shared" ca="1" si="554"/>
        <v/>
      </c>
      <c r="G3148" s="1">
        <f t="shared" ca="1" si="555"/>
        <v>0</v>
      </c>
      <c r="H3148" s="1">
        <f ca="1">IF(AND(G3147&gt;0,G3148&gt;G3147,NOT(ISERROR(MATCH(G3147,D:D,0)))),H3147+1,H3147)</f>
        <v>0</v>
      </c>
      <c r="I3148" s="1">
        <f t="shared" ca="1" si="556"/>
        <v>0</v>
      </c>
      <c r="J3148" s="7" t="str">
        <f t="shared" ca="1" si="557"/>
        <v/>
      </c>
      <c r="K3148" s="1" t="str">
        <f ca="1">IF(J3148="Linea_para_MAIL_creada_por_LuXML",IF(ISERROR(MATCH(INDIRECT(ADDRESS(ROW()-G3148,7)),D:D,0)),J3148,INDIRECT(ADDRESS(MATCH(INDIRECT(ADDRESS(ROW()-G3148,7)),D:D,0),1))),J3148)</f>
        <v/>
      </c>
      <c r="L3148" s="7">
        <f t="shared" ca="1" si="558"/>
        <v>0</v>
      </c>
      <c r="M3148" s="7" t="str">
        <f t="shared" ca="1" si="559"/>
        <v/>
      </c>
      <c r="N3148" s="7">
        <f t="shared" ca="1" si="560"/>
        <v>0</v>
      </c>
      <c r="O3148" s="9" t="str">
        <f ca="1">IF(N3148&gt;-1,INDIRECT(ADDRESS(ROW(),13)),IF(N3148&lt;N3147,CONCATENATE("&lt;page-count count=",CHAR(34),1+LARGE(N:N,1)-LARGE(N:N,2),CHAR(34),"/&gt;"),INDIRECT(ADDRESS(ROW()-1,13))))</f>
        <v/>
      </c>
      <c r="P3148" s="1">
        <f>IF(ROW()&lt;$S$4+2,IF('XML a procesar'!A3147="",P3147,IF(MID('XML a procesar'!A3147,1,1)="&lt;",P3147,P3147+1)),P3147)</f>
        <v>1</v>
      </c>
    </row>
    <row r="3149" spans="1:16" x14ac:dyDescent="0.25">
      <c r="A3149" s="1" t="str">
        <f>IF('XML a procesar'!A3148&gt;0,'XML a procesar'!A3148,"")</f>
        <v/>
      </c>
      <c r="B3149" s="7">
        <f t="shared" si="550"/>
        <v>0</v>
      </c>
      <c r="C3149" s="1">
        <f t="shared" si="551"/>
        <v>0</v>
      </c>
      <c r="D3149" s="1">
        <f t="shared" si="552"/>
        <v>0</v>
      </c>
      <c r="E3149" s="1">
        <f t="shared" si="553"/>
        <v>0</v>
      </c>
      <c r="F3149" s="1" t="str">
        <f t="shared" ca="1" si="554"/>
        <v/>
      </c>
      <c r="G3149" s="1">
        <f t="shared" ca="1" si="555"/>
        <v>0</v>
      </c>
      <c r="H3149" s="1">
        <f ca="1">IF(AND(G3148&gt;0,G3149&gt;G3148,NOT(ISERROR(MATCH(G3148,D:D,0)))),H3148+1,H3148)</f>
        <v>0</v>
      </c>
      <c r="I3149" s="1">
        <f t="shared" ca="1" si="556"/>
        <v>0</v>
      </c>
      <c r="J3149" s="7" t="str">
        <f t="shared" ca="1" si="557"/>
        <v/>
      </c>
      <c r="K3149" s="1" t="str">
        <f ca="1">IF(J3149="Linea_para_MAIL_creada_por_LuXML",IF(ISERROR(MATCH(INDIRECT(ADDRESS(ROW()-G3149,7)),D:D,0)),J3149,INDIRECT(ADDRESS(MATCH(INDIRECT(ADDRESS(ROW()-G3149,7)),D:D,0),1))),J3149)</f>
        <v/>
      </c>
      <c r="L3149" s="7">
        <f t="shared" ca="1" si="558"/>
        <v>0</v>
      </c>
      <c r="M3149" s="7" t="str">
        <f t="shared" ca="1" si="559"/>
        <v/>
      </c>
      <c r="N3149" s="7">
        <f t="shared" ca="1" si="560"/>
        <v>0</v>
      </c>
      <c r="O3149" s="9" t="str">
        <f ca="1">IF(N3149&gt;-1,INDIRECT(ADDRESS(ROW(),13)),IF(N3149&lt;N3148,CONCATENATE("&lt;page-count count=",CHAR(34),1+LARGE(N:N,1)-LARGE(N:N,2),CHAR(34),"/&gt;"),INDIRECT(ADDRESS(ROW()-1,13))))</f>
        <v/>
      </c>
      <c r="P3149" s="1">
        <f>IF(ROW()&lt;$S$4+2,IF('XML a procesar'!A3148="",P3148,IF(MID('XML a procesar'!A3148,1,1)="&lt;",P3148,P3148+1)),P3148)</f>
        <v>1</v>
      </c>
    </row>
    <row r="3150" spans="1:16" x14ac:dyDescent="0.25">
      <c r="A3150" s="1" t="str">
        <f>IF('XML a procesar'!A3149&gt;0,'XML a procesar'!A3149,"")</f>
        <v/>
      </c>
      <c r="B3150" s="7">
        <f t="shared" si="550"/>
        <v>0</v>
      </c>
      <c r="C3150" s="1">
        <f t="shared" si="551"/>
        <v>0</v>
      </c>
      <c r="D3150" s="1">
        <f t="shared" si="552"/>
        <v>0</v>
      </c>
      <c r="E3150" s="1">
        <f t="shared" si="553"/>
        <v>0</v>
      </c>
      <c r="F3150" s="1" t="str">
        <f t="shared" ca="1" si="554"/>
        <v/>
      </c>
      <c r="G3150" s="1">
        <f t="shared" ca="1" si="555"/>
        <v>0</v>
      </c>
      <c r="H3150" s="1">
        <f ca="1">IF(AND(G3149&gt;0,G3150&gt;G3149,NOT(ISERROR(MATCH(G3149,D:D,0)))),H3149+1,H3149)</f>
        <v>0</v>
      </c>
      <c r="I3150" s="1">
        <f t="shared" ca="1" si="556"/>
        <v>0</v>
      </c>
      <c r="J3150" s="7" t="str">
        <f t="shared" ca="1" si="557"/>
        <v/>
      </c>
      <c r="K3150" s="1" t="str">
        <f ca="1">IF(J3150="Linea_para_MAIL_creada_por_LuXML",IF(ISERROR(MATCH(INDIRECT(ADDRESS(ROW()-G3150,7)),D:D,0)),J3150,INDIRECT(ADDRESS(MATCH(INDIRECT(ADDRESS(ROW()-G3150,7)),D:D,0),1))),J3150)</f>
        <v/>
      </c>
      <c r="L3150" s="7">
        <f t="shared" ca="1" si="558"/>
        <v>0</v>
      </c>
      <c r="M3150" s="7" t="str">
        <f t="shared" ca="1" si="559"/>
        <v/>
      </c>
      <c r="N3150" s="7">
        <f t="shared" ca="1" si="560"/>
        <v>0</v>
      </c>
      <c r="O3150" s="9" t="str">
        <f ca="1">IF(N3150&gt;-1,INDIRECT(ADDRESS(ROW(),13)),IF(N3150&lt;N3149,CONCATENATE("&lt;page-count count=",CHAR(34),1+LARGE(N:N,1)-LARGE(N:N,2),CHAR(34),"/&gt;"),INDIRECT(ADDRESS(ROW()-1,13))))</f>
        <v/>
      </c>
      <c r="P3150" s="1">
        <f>IF(ROW()&lt;$S$4+2,IF('XML a procesar'!A3149="",P3149,IF(MID('XML a procesar'!A3149,1,1)="&lt;",P3149,P3149+1)),P3149)</f>
        <v>1</v>
      </c>
    </row>
    <row r="3151" spans="1:16" x14ac:dyDescent="0.25">
      <c r="A3151" s="1" t="str">
        <f>IF('XML a procesar'!A3150&gt;0,'XML a procesar'!A3150,"")</f>
        <v/>
      </c>
      <c r="B3151" s="7">
        <f t="shared" si="550"/>
        <v>0</v>
      </c>
      <c r="C3151" s="1">
        <f t="shared" si="551"/>
        <v>0</v>
      </c>
      <c r="D3151" s="1">
        <f t="shared" si="552"/>
        <v>0</v>
      </c>
      <c r="E3151" s="1">
        <f t="shared" si="553"/>
        <v>0</v>
      </c>
      <c r="F3151" s="1" t="str">
        <f t="shared" ca="1" si="554"/>
        <v/>
      </c>
      <c r="G3151" s="1">
        <f t="shared" ca="1" si="555"/>
        <v>0</v>
      </c>
      <c r="H3151" s="1">
        <f ca="1">IF(AND(G3150&gt;0,G3151&gt;G3150,NOT(ISERROR(MATCH(G3150,D:D,0)))),H3150+1,H3150)</f>
        <v>0</v>
      </c>
      <c r="I3151" s="1">
        <f t="shared" ca="1" si="556"/>
        <v>0</v>
      </c>
      <c r="J3151" s="7" t="str">
        <f t="shared" ca="1" si="557"/>
        <v/>
      </c>
      <c r="K3151" s="1" t="str">
        <f ca="1">IF(J3151="Linea_para_MAIL_creada_por_LuXML",IF(ISERROR(MATCH(INDIRECT(ADDRESS(ROW()-G3151,7)),D:D,0)),J3151,INDIRECT(ADDRESS(MATCH(INDIRECT(ADDRESS(ROW()-G3151,7)),D:D,0),1))),J3151)</f>
        <v/>
      </c>
      <c r="L3151" s="7">
        <f t="shared" ca="1" si="558"/>
        <v>0</v>
      </c>
      <c r="M3151" s="7" t="str">
        <f t="shared" ca="1" si="559"/>
        <v/>
      </c>
      <c r="N3151" s="7">
        <f t="shared" ca="1" si="560"/>
        <v>0</v>
      </c>
      <c r="O3151" s="9" t="str">
        <f ca="1">IF(N3151&gt;-1,INDIRECT(ADDRESS(ROW(),13)),IF(N3151&lt;N3150,CONCATENATE("&lt;page-count count=",CHAR(34),1+LARGE(N:N,1)-LARGE(N:N,2),CHAR(34),"/&gt;"),INDIRECT(ADDRESS(ROW()-1,13))))</f>
        <v/>
      </c>
      <c r="P3151" s="1">
        <f>IF(ROW()&lt;$S$4+2,IF('XML a procesar'!A3150="",P3150,IF(MID('XML a procesar'!A3150,1,1)="&lt;",P3150,P3150+1)),P3150)</f>
        <v>1</v>
      </c>
    </row>
    <row r="3152" spans="1:16" x14ac:dyDescent="0.25">
      <c r="A3152" s="1" t="str">
        <f>IF('XML a procesar'!A3151&gt;0,'XML a procesar'!A3151,"")</f>
        <v/>
      </c>
      <c r="B3152" s="7">
        <f t="shared" si="550"/>
        <v>0</v>
      </c>
      <c r="C3152" s="1">
        <f t="shared" si="551"/>
        <v>0</v>
      </c>
      <c r="D3152" s="1">
        <f t="shared" si="552"/>
        <v>0</v>
      </c>
      <c r="E3152" s="1">
        <f t="shared" si="553"/>
        <v>0</v>
      </c>
      <c r="F3152" s="1" t="str">
        <f t="shared" ca="1" si="554"/>
        <v/>
      </c>
      <c r="G3152" s="1">
        <f t="shared" ca="1" si="555"/>
        <v>0</v>
      </c>
      <c r="H3152" s="1">
        <f ca="1">IF(AND(G3151&gt;0,G3152&gt;G3151,NOT(ISERROR(MATCH(G3151,D:D,0)))),H3151+1,H3151)</f>
        <v>0</v>
      </c>
      <c r="I3152" s="1">
        <f t="shared" ca="1" si="556"/>
        <v>0</v>
      </c>
      <c r="J3152" s="7" t="str">
        <f t="shared" ca="1" si="557"/>
        <v/>
      </c>
      <c r="K3152" s="1" t="str">
        <f ca="1">IF(J3152="Linea_para_MAIL_creada_por_LuXML",IF(ISERROR(MATCH(INDIRECT(ADDRESS(ROW()-G3152,7)),D:D,0)),J3152,INDIRECT(ADDRESS(MATCH(INDIRECT(ADDRESS(ROW()-G3152,7)),D:D,0),1))),J3152)</f>
        <v/>
      </c>
      <c r="L3152" s="7">
        <f t="shared" ca="1" si="558"/>
        <v>0</v>
      </c>
      <c r="M3152" s="7" t="str">
        <f t="shared" ca="1" si="559"/>
        <v/>
      </c>
      <c r="N3152" s="7">
        <f t="shared" ca="1" si="560"/>
        <v>0</v>
      </c>
      <c r="O3152" s="9" t="str">
        <f ca="1">IF(N3152&gt;-1,INDIRECT(ADDRESS(ROW(),13)),IF(N3152&lt;N3151,CONCATENATE("&lt;page-count count=",CHAR(34),1+LARGE(N:N,1)-LARGE(N:N,2),CHAR(34),"/&gt;"),INDIRECT(ADDRESS(ROW()-1,13))))</f>
        <v/>
      </c>
      <c r="P3152" s="1">
        <f>IF(ROW()&lt;$S$4+2,IF('XML a procesar'!A3151="",P3151,IF(MID('XML a procesar'!A3151,1,1)="&lt;",P3151,P3151+1)),P3151)</f>
        <v>1</v>
      </c>
    </row>
    <row r="3153" spans="1:16" x14ac:dyDescent="0.25">
      <c r="A3153" s="1" t="str">
        <f>IF('XML a procesar'!A3152&gt;0,'XML a procesar'!A3152,"")</f>
        <v/>
      </c>
      <c r="B3153" s="7">
        <f t="shared" si="550"/>
        <v>0</v>
      </c>
      <c r="C3153" s="1">
        <f t="shared" si="551"/>
        <v>0</v>
      </c>
      <c r="D3153" s="1">
        <f t="shared" si="552"/>
        <v>0</v>
      </c>
      <c r="E3153" s="1">
        <f t="shared" si="553"/>
        <v>0</v>
      </c>
      <c r="F3153" s="1" t="str">
        <f t="shared" ca="1" si="554"/>
        <v/>
      </c>
      <c r="G3153" s="1">
        <f t="shared" ca="1" si="555"/>
        <v>0</v>
      </c>
      <c r="H3153" s="1">
        <f ca="1">IF(AND(G3152&gt;0,G3153&gt;G3152,NOT(ISERROR(MATCH(G3152,D:D,0)))),H3152+1,H3152)</f>
        <v>0</v>
      </c>
      <c r="I3153" s="1">
        <f t="shared" ca="1" si="556"/>
        <v>0</v>
      </c>
      <c r="J3153" s="7" t="str">
        <f t="shared" ca="1" si="557"/>
        <v/>
      </c>
      <c r="K3153" s="1" t="str">
        <f ca="1">IF(J3153="Linea_para_MAIL_creada_por_LuXML",IF(ISERROR(MATCH(INDIRECT(ADDRESS(ROW()-G3153,7)),D:D,0)),J3153,INDIRECT(ADDRESS(MATCH(INDIRECT(ADDRESS(ROW()-G3153,7)),D:D,0),1))),J3153)</f>
        <v/>
      </c>
      <c r="L3153" s="7">
        <f t="shared" ca="1" si="558"/>
        <v>0</v>
      </c>
      <c r="M3153" s="7" t="str">
        <f t="shared" ca="1" si="559"/>
        <v/>
      </c>
      <c r="N3153" s="7">
        <f t="shared" ca="1" si="560"/>
        <v>0</v>
      </c>
      <c r="O3153" s="9" t="str">
        <f ca="1">IF(N3153&gt;-1,INDIRECT(ADDRESS(ROW(),13)),IF(N3153&lt;N3152,CONCATENATE("&lt;page-count count=",CHAR(34),1+LARGE(N:N,1)-LARGE(N:N,2),CHAR(34),"/&gt;"),INDIRECT(ADDRESS(ROW()-1,13))))</f>
        <v/>
      </c>
      <c r="P3153" s="1">
        <f>IF(ROW()&lt;$S$4+2,IF('XML a procesar'!A3152="",P3152,IF(MID('XML a procesar'!A3152,1,1)="&lt;",P3152,P3152+1)),P3152)</f>
        <v>1</v>
      </c>
    </row>
    <row r="3154" spans="1:16" x14ac:dyDescent="0.25">
      <c r="A3154" s="1" t="str">
        <f>IF('XML a procesar'!A3153&gt;0,'XML a procesar'!A3153,"")</f>
        <v/>
      </c>
      <c r="B3154" s="7">
        <f t="shared" si="550"/>
        <v>0</v>
      </c>
      <c r="C3154" s="1">
        <f t="shared" si="551"/>
        <v>0</v>
      </c>
      <c r="D3154" s="1">
        <f t="shared" si="552"/>
        <v>0</v>
      </c>
      <c r="E3154" s="1">
        <f t="shared" si="553"/>
        <v>0</v>
      </c>
      <c r="F3154" s="1" t="str">
        <f t="shared" ca="1" si="554"/>
        <v/>
      </c>
      <c r="G3154" s="1">
        <f t="shared" ca="1" si="555"/>
        <v>0</v>
      </c>
      <c r="H3154" s="1">
        <f ca="1">IF(AND(G3153&gt;0,G3154&gt;G3153,NOT(ISERROR(MATCH(G3153,D:D,0)))),H3153+1,H3153)</f>
        <v>0</v>
      </c>
      <c r="I3154" s="1">
        <f t="shared" ca="1" si="556"/>
        <v>0</v>
      </c>
      <c r="J3154" s="7" t="str">
        <f t="shared" ca="1" si="557"/>
        <v/>
      </c>
      <c r="K3154" s="1" t="str">
        <f ca="1">IF(J3154="Linea_para_MAIL_creada_por_LuXML",IF(ISERROR(MATCH(INDIRECT(ADDRESS(ROW()-G3154,7)),D:D,0)),J3154,INDIRECT(ADDRESS(MATCH(INDIRECT(ADDRESS(ROW()-G3154,7)),D:D,0),1))),J3154)</f>
        <v/>
      </c>
      <c r="L3154" s="7">
        <f t="shared" ca="1" si="558"/>
        <v>0</v>
      </c>
      <c r="M3154" s="7" t="str">
        <f t="shared" ca="1" si="559"/>
        <v/>
      </c>
      <c r="N3154" s="7">
        <f t="shared" ca="1" si="560"/>
        <v>0</v>
      </c>
      <c r="O3154" s="9" t="str">
        <f ca="1">IF(N3154&gt;-1,INDIRECT(ADDRESS(ROW(),13)),IF(N3154&lt;N3153,CONCATENATE("&lt;page-count count=",CHAR(34),1+LARGE(N:N,1)-LARGE(N:N,2),CHAR(34),"/&gt;"),INDIRECT(ADDRESS(ROW()-1,13))))</f>
        <v/>
      </c>
      <c r="P3154" s="1">
        <f>IF(ROW()&lt;$S$4+2,IF('XML a procesar'!A3153="",P3153,IF(MID('XML a procesar'!A3153,1,1)="&lt;",P3153,P3153+1)),P3153)</f>
        <v>1</v>
      </c>
    </row>
    <row r="3155" spans="1:16" x14ac:dyDescent="0.25">
      <c r="A3155" s="1" t="str">
        <f>IF('XML a procesar'!A3154&gt;0,'XML a procesar'!A3154,"")</f>
        <v/>
      </c>
      <c r="B3155" s="7">
        <f t="shared" si="550"/>
        <v>0</v>
      </c>
      <c r="C3155" s="1">
        <f t="shared" si="551"/>
        <v>0</v>
      </c>
      <c r="D3155" s="1">
        <f t="shared" si="552"/>
        <v>0</v>
      </c>
      <c r="E3155" s="1">
        <f t="shared" si="553"/>
        <v>0</v>
      </c>
      <c r="F3155" s="1" t="str">
        <f t="shared" ca="1" si="554"/>
        <v/>
      </c>
      <c r="G3155" s="1">
        <f t="shared" ca="1" si="555"/>
        <v>0</v>
      </c>
      <c r="H3155" s="1">
        <f ca="1">IF(AND(G3154&gt;0,G3155&gt;G3154,NOT(ISERROR(MATCH(G3154,D:D,0)))),H3154+1,H3154)</f>
        <v>0</v>
      </c>
      <c r="I3155" s="1">
        <f t="shared" ca="1" si="556"/>
        <v>0</v>
      </c>
      <c r="J3155" s="7" t="str">
        <f t="shared" ca="1" si="557"/>
        <v/>
      </c>
      <c r="K3155" s="1" t="str">
        <f ca="1">IF(J3155="Linea_para_MAIL_creada_por_LuXML",IF(ISERROR(MATCH(INDIRECT(ADDRESS(ROW()-G3155,7)),D:D,0)),J3155,INDIRECT(ADDRESS(MATCH(INDIRECT(ADDRESS(ROW()-G3155,7)),D:D,0),1))),J3155)</f>
        <v/>
      </c>
      <c r="L3155" s="7">
        <f t="shared" ca="1" si="558"/>
        <v>0</v>
      </c>
      <c r="M3155" s="7" t="str">
        <f t="shared" ca="1" si="559"/>
        <v/>
      </c>
      <c r="N3155" s="7">
        <f t="shared" ca="1" si="560"/>
        <v>0</v>
      </c>
      <c r="O3155" s="9" t="str">
        <f ca="1">IF(N3155&gt;-1,INDIRECT(ADDRESS(ROW(),13)),IF(N3155&lt;N3154,CONCATENATE("&lt;page-count count=",CHAR(34),1+LARGE(N:N,1)-LARGE(N:N,2),CHAR(34),"/&gt;"),INDIRECT(ADDRESS(ROW()-1,13))))</f>
        <v/>
      </c>
      <c r="P3155" s="1">
        <f>IF(ROW()&lt;$S$4+2,IF('XML a procesar'!A3154="",P3154,IF(MID('XML a procesar'!A3154,1,1)="&lt;",P3154,P3154+1)),P3154)</f>
        <v>1</v>
      </c>
    </row>
    <row r="3156" spans="1:16" x14ac:dyDescent="0.25">
      <c r="A3156" s="1" t="str">
        <f>IF('XML a procesar'!A3155&gt;0,'XML a procesar'!A3155,"")</f>
        <v/>
      </c>
      <c r="B3156" s="7">
        <f t="shared" si="550"/>
        <v>0</v>
      </c>
      <c r="C3156" s="1">
        <f t="shared" si="551"/>
        <v>0</v>
      </c>
      <c r="D3156" s="1">
        <f t="shared" si="552"/>
        <v>0</v>
      </c>
      <c r="E3156" s="1">
        <f t="shared" si="553"/>
        <v>0</v>
      </c>
      <c r="F3156" s="1" t="str">
        <f t="shared" ca="1" si="554"/>
        <v/>
      </c>
      <c r="G3156" s="1">
        <f t="shared" ca="1" si="555"/>
        <v>0</v>
      </c>
      <c r="H3156" s="1">
        <f ca="1">IF(AND(G3155&gt;0,G3156&gt;G3155,NOT(ISERROR(MATCH(G3155,D:D,0)))),H3155+1,H3155)</f>
        <v>0</v>
      </c>
      <c r="I3156" s="1">
        <f t="shared" ca="1" si="556"/>
        <v>0</v>
      </c>
      <c r="J3156" s="7" t="str">
        <f t="shared" ca="1" si="557"/>
        <v/>
      </c>
      <c r="K3156" s="1" t="str">
        <f ca="1">IF(J3156="Linea_para_MAIL_creada_por_LuXML",IF(ISERROR(MATCH(INDIRECT(ADDRESS(ROW()-G3156,7)),D:D,0)),J3156,INDIRECT(ADDRESS(MATCH(INDIRECT(ADDRESS(ROW()-G3156,7)),D:D,0),1))),J3156)</f>
        <v/>
      </c>
      <c r="L3156" s="7">
        <f t="shared" ca="1" si="558"/>
        <v>0</v>
      </c>
      <c r="M3156" s="7" t="str">
        <f t="shared" ca="1" si="559"/>
        <v/>
      </c>
      <c r="N3156" s="7">
        <f t="shared" ca="1" si="560"/>
        <v>0</v>
      </c>
      <c r="O3156" s="9" t="str">
        <f ca="1">IF(N3156&gt;-1,INDIRECT(ADDRESS(ROW(),13)),IF(N3156&lt;N3155,CONCATENATE("&lt;page-count count=",CHAR(34),1+LARGE(N:N,1)-LARGE(N:N,2),CHAR(34),"/&gt;"),INDIRECT(ADDRESS(ROW()-1,13))))</f>
        <v/>
      </c>
      <c r="P3156" s="1">
        <f>IF(ROW()&lt;$S$4+2,IF('XML a procesar'!A3155="",P3155,IF(MID('XML a procesar'!A3155,1,1)="&lt;",P3155,P3155+1)),P3155)</f>
        <v>1</v>
      </c>
    </row>
    <row r="3157" spans="1:16" x14ac:dyDescent="0.25">
      <c r="A3157" s="1" t="str">
        <f>IF('XML a procesar'!A3156&gt;0,'XML a procesar'!A3156,"")</f>
        <v/>
      </c>
      <c r="B3157" s="7">
        <f t="shared" si="550"/>
        <v>0</v>
      </c>
      <c r="C3157" s="1">
        <f t="shared" si="551"/>
        <v>0</v>
      </c>
      <c r="D3157" s="1">
        <f t="shared" si="552"/>
        <v>0</v>
      </c>
      <c r="E3157" s="1">
        <f t="shared" si="553"/>
        <v>0</v>
      </c>
      <c r="F3157" s="1" t="str">
        <f t="shared" ca="1" si="554"/>
        <v/>
      </c>
      <c r="G3157" s="1">
        <f t="shared" ca="1" si="555"/>
        <v>0</v>
      </c>
      <c r="H3157" s="1">
        <f ca="1">IF(AND(G3156&gt;0,G3157&gt;G3156,NOT(ISERROR(MATCH(G3156,D:D,0)))),H3156+1,H3156)</f>
        <v>0</v>
      </c>
      <c r="I3157" s="1">
        <f t="shared" ca="1" si="556"/>
        <v>0</v>
      </c>
      <c r="J3157" s="7" t="str">
        <f t="shared" ca="1" si="557"/>
        <v/>
      </c>
      <c r="K3157" s="1" t="str">
        <f ca="1">IF(J3157="Linea_para_MAIL_creada_por_LuXML",IF(ISERROR(MATCH(INDIRECT(ADDRESS(ROW()-G3157,7)),D:D,0)),J3157,INDIRECT(ADDRESS(MATCH(INDIRECT(ADDRESS(ROW()-G3157,7)),D:D,0),1))),J3157)</f>
        <v/>
      </c>
      <c r="L3157" s="7">
        <f t="shared" ca="1" si="558"/>
        <v>0</v>
      </c>
      <c r="M3157" s="7" t="str">
        <f t="shared" ca="1" si="559"/>
        <v/>
      </c>
      <c r="N3157" s="7">
        <f t="shared" ca="1" si="560"/>
        <v>0</v>
      </c>
      <c r="O3157" s="9" t="str">
        <f ca="1">IF(N3157&gt;-1,INDIRECT(ADDRESS(ROW(),13)),IF(N3157&lt;N3156,CONCATENATE("&lt;page-count count=",CHAR(34),1+LARGE(N:N,1)-LARGE(N:N,2),CHAR(34),"/&gt;"),INDIRECT(ADDRESS(ROW()-1,13))))</f>
        <v/>
      </c>
      <c r="P3157" s="1">
        <f>IF(ROW()&lt;$S$4+2,IF('XML a procesar'!A3156="",P3156,IF(MID('XML a procesar'!A3156,1,1)="&lt;",P3156,P3156+1)),P3156)</f>
        <v>1</v>
      </c>
    </row>
    <row r="3158" spans="1:16" x14ac:dyDescent="0.25">
      <c r="A3158" s="1" t="str">
        <f>IF('XML a procesar'!A3157&gt;0,'XML a procesar'!A3157,"")</f>
        <v/>
      </c>
      <c r="B3158" s="7">
        <f t="shared" si="550"/>
        <v>0</v>
      </c>
      <c r="C3158" s="1">
        <f t="shared" si="551"/>
        <v>0</v>
      </c>
      <c r="D3158" s="1">
        <f t="shared" si="552"/>
        <v>0</v>
      </c>
      <c r="E3158" s="1">
        <f t="shared" si="553"/>
        <v>0</v>
      </c>
      <c r="F3158" s="1" t="str">
        <f t="shared" ca="1" si="554"/>
        <v/>
      </c>
      <c r="G3158" s="1">
        <f t="shared" ca="1" si="555"/>
        <v>0</v>
      </c>
      <c r="H3158" s="1">
        <f ca="1">IF(AND(G3157&gt;0,G3158&gt;G3157,NOT(ISERROR(MATCH(G3157,D:D,0)))),H3157+1,H3157)</f>
        <v>0</v>
      </c>
      <c r="I3158" s="1">
        <f t="shared" ca="1" si="556"/>
        <v>0</v>
      </c>
      <c r="J3158" s="7" t="str">
        <f t="shared" ca="1" si="557"/>
        <v/>
      </c>
      <c r="K3158" s="1" t="str">
        <f ca="1">IF(J3158="Linea_para_MAIL_creada_por_LuXML",IF(ISERROR(MATCH(INDIRECT(ADDRESS(ROW()-G3158,7)),D:D,0)),J3158,INDIRECT(ADDRESS(MATCH(INDIRECT(ADDRESS(ROW()-G3158,7)),D:D,0),1))),J3158)</f>
        <v/>
      </c>
      <c r="L3158" s="7">
        <f t="shared" ca="1" si="558"/>
        <v>0</v>
      </c>
      <c r="M3158" s="7" t="str">
        <f t="shared" ca="1" si="559"/>
        <v/>
      </c>
      <c r="N3158" s="7">
        <f t="shared" ca="1" si="560"/>
        <v>0</v>
      </c>
      <c r="O3158" s="9" t="str">
        <f ca="1">IF(N3158&gt;-1,INDIRECT(ADDRESS(ROW(),13)),IF(N3158&lt;N3157,CONCATENATE("&lt;page-count count=",CHAR(34),1+LARGE(N:N,1)-LARGE(N:N,2),CHAR(34),"/&gt;"),INDIRECT(ADDRESS(ROW()-1,13))))</f>
        <v/>
      </c>
      <c r="P3158" s="1">
        <f>IF(ROW()&lt;$S$4+2,IF('XML a procesar'!A3157="",P3157,IF(MID('XML a procesar'!A3157,1,1)="&lt;",P3157,P3157+1)),P3157)</f>
        <v>1</v>
      </c>
    </row>
    <row r="3159" spans="1:16" x14ac:dyDescent="0.25">
      <c r="A3159" s="1" t="str">
        <f>IF('XML a procesar'!A3158&gt;0,'XML a procesar'!A3158,"")</f>
        <v/>
      </c>
      <c r="B3159" s="7">
        <f t="shared" si="550"/>
        <v>0</v>
      </c>
      <c r="C3159" s="1">
        <f t="shared" si="551"/>
        <v>0</v>
      </c>
      <c r="D3159" s="1">
        <f t="shared" si="552"/>
        <v>0</v>
      </c>
      <c r="E3159" s="1">
        <f t="shared" si="553"/>
        <v>0</v>
      </c>
      <c r="F3159" s="1" t="str">
        <f t="shared" ca="1" si="554"/>
        <v/>
      </c>
      <c r="G3159" s="1">
        <f t="shared" ca="1" si="555"/>
        <v>0</v>
      </c>
      <c r="H3159" s="1">
        <f ca="1">IF(AND(G3158&gt;0,G3159&gt;G3158,NOT(ISERROR(MATCH(G3158,D:D,0)))),H3158+1,H3158)</f>
        <v>0</v>
      </c>
      <c r="I3159" s="1">
        <f t="shared" ca="1" si="556"/>
        <v>0</v>
      </c>
      <c r="J3159" s="7" t="str">
        <f t="shared" ca="1" si="557"/>
        <v/>
      </c>
      <c r="K3159" s="1" t="str">
        <f ca="1">IF(J3159="Linea_para_MAIL_creada_por_LuXML",IF(ISERROR(MATCH(INDIRECT(ADDRESS(ROW()-G3159,7)),D:D,0)),J3159,INDIRECT(ADDRESS(MATCH(INDIRECT(ADDRESS(ROW()-G3159,7)),D:D,0),1))),J3159)</f>
        <v/>
      </c>
      <c r="L3159" s="7">
        <f t="shared" ca="1" si="558"/>
        <v>0</v>
      </c>
      <c r="M3159" s="7" t="str">
        <f t="shared" ca="1" si="559"/>
        <v/>
      </c>
      <c r="N3159" s="7">
        <f t="shared" ca="1" si="560"/>
        <v>0</v>
      </c>
      <c r="O3159" s="9" t="str">
        <f ca="1">IF(N3159&gt;-1,INDIRECT(ADDRESS(ROW(),13)),IF(N3159&lt;N3158,CONCATENATE("&lt;page-count count=",CHAR(34),1+LARGE(N:N,1)-LARGE(N:N,2),CHAR(34),"/&gt;"),INDIRECT(ADDRESS(ROW()-1,13))))</f>
        <v/>
      </c>
      <c r="P3159" s="1">
        <f>IF(ROW()&lt;$S$4+2,IF('XML a procesar'!A3158="",P3158,IF(MID('XML a procesar'!A3158,1,1)="&lt;",P3158,P3158+1)),P3158)</f>
        <v>1</v>
      </c>
    </row>
    <row r="3160" spans="1:16" x14ac:dyDescent="0.25">
      <c r="A3160" s="1" t="str">
        <f>IF('XML a procesar'!A3159&gt;0,'XML a procesar'!A3159,"")</f>
        <v/>
      </c>
      <c r="B3160" s="7">
        <f t="shared" si="550"/>
        <v>0</v>
      </c>
      <c r="C3160" s="1">
        <f t="shared" si="551"/>
        <v>0</v>
      </c>
      <c r="D3160" s="1">
        <f t="shared" si="552"/>
        <v>0</v>
      </c>
      <c r="E3160" s="1">
        <f t="shared" si="553"/>
        <v>0</v>
      </c>
      <c r="F3160" s="1" t="str">
        <f t="shared" ca="1" si="554"/>
        <v/>
      </c>
      <c r="G3160" s="1">
        <f t="shared" ca="1" si="555"/>
        <v>0</v>
      </c>
      <c r="H3160" s="1">
        <f ca="1">IF(AND(G3159&gt;0,G3160&gt;G3159,NOT(ISERROR(MATCH(G3159,D:D,0)))),H3159+1,H3159)</f>
        <v>0</v>
      </c>
      <c r="I3160" s="1">
        <f t="shared" ca="1" si="556"/>
        <v>0</v>
      </c>
      <c r="J3160" s="7" t="str">
        <f t="shared" ca="1" si="557"/>
        <v/>
      </c>
      <c r="K3160" s="1" t="str">
        <f ca="1">IF(J3160="Linea_para_MAIL_creada_por_LuXML",IF(ISERROR(MATCH(INDIRECT(ADDRESS(ROW()-G3160,7)),D:D,0)),J3160,INDIRECT(ADDRESS(MATCH(INDIRECT(ADDRESS(ROW()-G3160,7)),D:D,0),1))),J3160)</f>
        <v/>
      </c>
      <c r="L3160" s="7">
        <f t="shared" ca="1" si="558"/>
        <v>0</v>
      </c>
      <c r="M3160" s="7" t="str">
        <f t="shared" ca="1" si="559"/>
        <v/>
      </c>
      <c r="N3160" s="7">
        <f t="shared" ca="1" si="560"/>
        <v>0</v>
      </c>
      <c r="O3160" s="9" t="str">
        <f ca="1">IF(N3160&gt;-1,INDIRECT(ADDRESS(ROW(),13)),IF(N3160&lt;N3159,CONCATENATE("&lt;page-count count=",CHAR(34),1+LARGE(N:N,1)-LARGE(N:N,2),CHAR(34),"/&gt;"),INDIRECT(ADDRESS(ROW()-1,13))))</f>
        <v/>
      </c>
      <c r="P3160" s="1">
        <f>IF(ROW()&lt;$S$4+2,IF('XML a procesar'!A3159="",P3159,IF(MID('XML a procesar'!A3159,1,1)="&lt;",P3159,P3159+1)),P3159)</f>
        <v>1</v>
      </c>
    </row>
    <row r="3161" spans="1:16" x14ac:dyDescent="0.25">
      <c r="A3161" s="1" t="str">
        <f>IF('XML a procesar'!A3160&gt;0,'XML a procesar'!A3160,"")</f>
        <v/>
      </c>
      <c r="B3161" s="7">
        <f t="shared" si="550"/>
        <v>0</v>
      </c>
      <c r="C3161" s="1">
        <f t="shared" si="551"/>
        <v>0</v>
      </c>
      <c r="D3161" s="1">
        <f t="shared" si="552"/>
        <v>0</v>
      </c>
      <c r="E3161" s="1">
        <f t="shared" si="553"/>
        <v>0</v>
      </c>
      <c r="F3161" s="1" t="str">
        <f t="shared" ca="1" si="554"/>
        <v/>
      </c>
      <c r="G3161" s="1">
        <f t="shared" ca="1" si="555"/>
        <v>0</v>
      </c>
      <c r="H3161" s="1">
        <f ca="1">IF(AND(G3160&gt;0,G3161&gt;G3160,NOT(ISERROR(MATCH(G3160,D:D,0)))),H3160+1,H3160)</f>
        <v>0</v>
      </c>
      <c r="I3161" s="1">
        <f t="shared" ca="1" si="556"/>
        <v>0</v>
      </c>
      <c r="J3161" s="7" t="str">
        <f t="shared" ca="1" si="557"/>
        <v/>
      </c>
      <c r="K3161" s="1" t="str">
        <f ca="1">IF(J3161="Linea_para_MAIL_creada_por_LuXML",IF(ISERROR(MATCH(INDIRECT(ADDRESS(ROW()-G3161,7)),D:D,0)),J3161,INDIRECT(ADDRESS(MATCH(INDIRECT(ADDRESS(ROW()-G3161,7)),D:D,0),1))),J3161)</f>
        <v/>
      </c>
      <c r="L3161" s="7">
        <f t="shared" ca="1" si="558"/>
        <v>0</v>
      </c>
      <c r="M3161" s="7" t="str">
        <f t="shared" ca="1" si="559"/>
        <v/>
      </c>
      <c r="N3161" s="7">
        <f t="shared" ca="1" si="560"/>
        <v>0</v>
      </c>
      <c r="O3161" s="9" t="str">
        <f ca="1">IF(N3161&gt;-1,INDIRECT(ADDRESS(ROW(),13)),IF(N3161&lt;N3160,CONCATENATE("&lt;page-count count=",CHAR(34),1+LARGE(N:N,1)-LARGE(N:N,2),CHAR(34),"/&gt;"),INDIRECT(ADDRESS(ROW()-1,13))))</f>
        <v/>
      </c>
      <c r="P3161" s="1">
        <f>IF(ROW()&lt;$S$4+2,IF('XML a procesar'!A3160="",P3160,IF(MID('XML a procesar'!A3160,1,1)="&lt;",P3160,P3160+1)),P3160)</f>
        <v>1</v>
      </c>
    </row>
    <row r="3162" spans="1:16" x14ac:dyDescent="0.25">
      <c r="A3162" s="1" t="str">
        <f>IF('XML a procesar'!A3161&gt;0,'XML a procesar'!A3161,"")</f>
        <v/>
      </c>
      <c r="B3162" s="7">
        <f t="shared" si="550"/>
        <v>0</v>
      </c>
      <c r="C3162" s="1">
        <f t="shared" si="551"/>
        <v>0</v>
      </c>
      <c r="D3162" s="1">
        <f t="shared" si="552"/>
        <v>0</v>
      </c>
      <c r="E3162" s="1">
        <f t="shared" si="553"/>
        <v>0</v>
      </c>
      <c r="F3162" s="1" t="str">
        <f t="shared" ca="1" si="554"/>
        <v/>
      </c>
      <c r="G3162" s="1">
        <f t="shared" ca="1" si="555"/>
        <v>0</v>
      </c>
      <c r="H3162" s="1">
        <f ca="1">IF(AND(G3161&gt;0,G3162&gt;G3161,NOT(ISERROR(MATCH(G3161,D:D,0)))),H3161+1,H3161)</f>
        <v>0</v>
      </c>
      <c r="I3162" s="1">
        <f t="shared" ca="1" si="556"/>
        <v>0</v>
      </c>
      <c r="J3162" s="7" t="str">
        <f t="shared" ca="1" si="557"/>
        <v/>
      </c>
      <c r="K3162" s="1" t="str">
        <f ca="1">IF(J3162="Linea_para_MAIL_creada_por_LuXML",IF(ISERROR(MATCH(INDIRECT(ADDRESS(ROW()-G3162,7)),D:D,0)),J3162,INDIRECT(ADDRESS(MATCH(INDIRECT(ADDRESS(ROW()-G3162,7)),D:D,0),1))),J3162)</f>
        <v/>
      </c>
      <c r="L3162" s="7">
        <f t="shared" ca="1" si="558"/>
        <v>0</v>
      </c>
      <c r="M3162" s="7" t="str">
        <f t="shared" ca="1" si="559"/>
        <v/>
      </c>
      <c r="N3162" s="7">
        <f t="shared" ca="1" si="560"/>
        <v>0</v>
      </c>
      <c r="O3162" s="9" t="str">
        <f ca="1">IF(N3162&gt;-1,INDIRECT(ADDRESS(ROW(),13)),IF(N3162&lt;N3161,CONCATENATE("&lt;page-count count=",CHAR(34),1+LARGE(N:N,1)-LARGE(N:N,2),CHAR(34),"/&gt;"),INDIRECT(ADDRESS(ROW()-1,13))))</f>
        <v/>
      </c>
      <c r="P3162" s="1">
        <f>IF(ROW()&lt;$S$4+2,IF('XML a procesar'!A3161="",P3161,IF(MID('XML a procesar'!A3161,1,1)="&lt;",P3161,P3161+1)),P3161)</f>
        <v>1</v>
      </c>
    </row>
    <row r="3163" spans="1:16" x14ac:dyDescent="0.25">
      <c r="A3163" s="1" t="str">
        <f>IF('XML a procesar'!A3162&gt;0,'XML a procesar'!A3162,"")</f>
        <v/>
      </c>
      <c r="B3163" s="7">
        <f t="shared" si="550"/>
        <v>0</v>
      </c>
      <c r="C3163" s="1">
        <f t="shared" si="551"/>
        <v>0</v>
      </c>
      <c r="D3163" s="1">
        <f t="shared" si="552"/>
        <v>0</v>
      </c>
      <c r="E3163" s="1">
        <f t="shared" si="553"/>
        <v>0</v>
      </c>
      <c r="F3163" s="1" t="str">
        <f t="shared" ca="1" si="554"/>
        <v/>
      </c>
      <c r="G3163" s="1">
        <f t="shared" ca="1" si="555"/>
        <v>0</v>
      </c>
      <c r="H3163" s="1">
        <f ca="1">IF(AND(G3162&gt;0,G3163&gt;G3162,NOT(ISERROR(MATCH(G3162,D:D,0)))),H3162+1,H3162)</f>
        <v>0</v>
      </c>
      <c r="I3163" s="1">
        <f t="shared" ca="1" si="556"/>
        <v>0</v>
      </c>
      <c r="J3163" s="7" t="str">
        <f t="shared" ca="1" si="557"/>
        <v/>
      </c>
      <c r="K3163" s="1" t="str">
        <f ca="1">IF(J3163="Linea_para_MAIL_creada_por_LuXML",IF(ISERROR(MATCH(INDIRECT(ADDRESS(ROW()-G3163,7)),D:D,0)),J3163,INDIRECT(ADDRESS(MATCH(INDIRECT(ADDRESS(ROW()-G3163,7)),D:D,0),1))),J3163)</f>
        <v/>
      </c>
      <c r="L3163" s="7">
        <f t="shared" ca="1" si="558"/>
        <v>0</v>
      </c>
      <c r="M3163" s="7" t="str">
        <f t="shared" ca="1" si="559"/>
        <v/>
      </c>
      <c r="N3163" s="7">
        <f t="shared" ca="1" si="560"/>
        <v>0</v>
      </c>
      <c r="O3163" s="9" t="str">
        <f ca="1">IF(N3163&gt;-1,INDIRECT(ADDRESS(ROW(),13)),IF(N3163&lt;N3162,CONCATENATE("&lt;page-count count=",CHAR(34),1+LARGE(N:N,1)-LARGE(N:N,2),CHAR(34),"/&gt;"),INDIRECT(ADDRESS(ROW()-1,13))))</f>
        <v/>
      </c>
      <c r="P3163" s="1">
        <f>IF(ROW()&lt;$S$4+2,IF('XML a procesar'!A3162="",P3162,IF(MID('XML a procesar'!A3162,1,1)="&lt;",P3162,P3162+1)),P3162)</f>
        <v>1</v>
      </c>
    </row>
    <row r="3164" spans="1:16" x14ac:dyDescent="0.25">
      <c r="A3164" s="1" t="str">
        <f>IF('XML a procesar'!A3163&gt;0,'XML a procesar'!A3163,"")</f>
        <v/>
      </c>
      <c r="B3164" s="7">
        <f t="shared" si="550"/>
        <v>0</v>
      </c>
      <c r="C3164" s="1">
        <f t="shared" si="551"/>
        <v>0</v>
      </c>
      <c r="D3164" s="1">
        <f t="shared" si="552"/>
        <v>0</v>
      </c>
      <c r="E3164" s="1">
        <f t="shared" si="553"/>
        <v>0</v>
      </c>
      <c r="F3164" s="1" t="str">
        <f t="shared" ca="1" si="554"/>
        <v/>
      </c>
      <c r="G3164" s="1">
        <f t="shared" ca="1" si="555"/>
        <v>0</v>
      </c>
      <c r="H3164" s="1">
        <f ca="1">IF(AND(G3163&gt;0,G3164&gt;G3163,NOT(ISERROR(MATCH(G3163,D:D,0)))),H3163+1,H3163)</f>
        <v>0</v>
      </c>
      <c r="I3164" s="1">
        <f t="shared" ca="1" si="556"/>
        <v>0</v>
      </c>
      <c r="J3164" s="7" t="str">
        <f t="shared" ca="1" si="557"/>
        <v/>
      </c>
      <c r="K3164" s="1" t="str">
        <f ca="1">IF(J3164="Linea_para_MAIL_creada_por_LuXML",IF(ISERROR(MATCH(INDIRECT(ADDRESS(ROW()-G3164,7)),D:D,0)),J3164,INDIRECT(ADDRESS(MATCH(INDIRECT(ADDRESS(ROW()-G3164,7)),D:D,0),1))),J3164)</f>
        <v/>
      </c>
      <c r="L3164" s="7">
        <f t="shared" ca="1" si="558"/>
        <v>0</v>
      </c>
      <c r="M3164" s="7" t="str">
        <f t="shared" ca="1" si="559"/>
        <v/>
      </c>
      <c r="N3164" s="7">
        <f t="shared" ca="1" si="560"/>
        <v>0</v>
      </c>
      <c r="O3164" s="9" t="str">
        <f ca="1">IF(N3164&gt;-1,INDIRECT(ADDRESS(ROW(),13)),IF(N3164&lt;N3163,CONCATENATE("&lt;page-count count=",CHAR(34),1+LARGE(N:N,1)-LARGE(N:N,2),CHAR(34),"/&gt;"),INDIRECT(ADDRESS(ROW()-1,13))))</f>
        <v/>
      </c>
      <c r="P3164" s="1">
        <f>IF(ROW()&lt;$S$4+2,IF('XML a procesar'!A3163="",P3163,IF(MID('XML a procesar'!A3163,1,1)="&lt;",P3163,P3163+1)),P3163)</f>
        <v>1</v>
      </c>
    </row>
    <row r="3165" spans="1:16" x14ac:dyDescent="0.25">
      <c r="A3165" s="1" t="str">
        <f>IF('XML a procesar'!A3164&gt;0,'XML a procesar'!A3164,"")</f>
        <v/>
      </c>
      <c r="B3165" s="7">
        <f t="shared" si="550"/>
        <v>0</v>
      </c>
      <c r="C3165" s="1">
        <f t="shared" si="551"/>
        <v>0</v>
      </c>
      <c r="D3165" s="1">
        <f t="shared" si="552"/>
        <v>0</v>
      </c>
      <c r="E3165" s="1">
        <f t="shared" si="553"/>
        <v>0</v>
      </c>
      <c r="F3165" s="1" t="str">
        <f t="shared" ca="1" si="554"/>
        <v/>
      </c>
      <c r="G3165" s="1">
        <f t="shared" ca="1" si="555"/>
        <v>0</v>
      </c>
      <c r="H3165" s="1">
        <f ca="1">IF(AND(G3164&gt;0,G3165&gt;G3164,NOT(ISERROR(MATCH(G3164,D:D,0)))),H3164+1,H3164)</f>
        <v>0</v>
      </c>
      <c r="I3165" s="1">
        <f t="shared" ca="1" si="556"/>
        <v>0</v>
      </c>
      <c r="J3165" s="7" t="str">
        <f t="shared" ca="1" si="557"/>
        <v/>
      </c>
      <c r="K3165" s="1" t="str">
        <f ca="1">IF(J3165="Linea_para_MAIL_creada_por_LuXML",IF(ISERROR(MATCH(INDIRECT(ADDRESS(ROW()-G3165,7)),D:D,0)),J3165,INDIRECT(ADDRESS(MATCH(INDIRECT(ADDRESS(ROW()-G3165,7)),D:D,0),1))),J3165)</f>
        <v/>
      </c>
      <c r="L3165" s="7">
        <f t="shared" ca="1" si="558"/>
        <v>0</v>
      </c>
      <c r="M3165" s="7" t="str">
        <f t="shared" ca="1" si="559"/>
        <v/>
      </c>
      <c r="N3165" s="7">
        <f t="shared" ca="1" si="560"/>
        <v>0</v>
      </c>
      <c r="O3165" s="9" t="str">
        <f ca="1">IF(N3165&gt;-1,INDIRECT(ADDRESS(ROW(),13)),IF(N3165&lt;N3164,CONCATENATE("&lt;page-count count=",CHAR(34),1+LARGE(N:N,1)-LARGE(N:N,2),CHAR(34),"/&gt;"),INDIRECT(ADDRESS(ROW()-1,13))))</f>
        <v/>
      </c>
      <c r="P3165" s="1">
        <f>IF(ROW()&lt;$S$4+2,IF('XML a procesar'!A3164="",P3164,IF(MID('XML a procesar'!A3164,1,1)="&lt;",P3164,P3164+1)),P3164)</f>
        <v>1</v>
      </c>
    </row>
    <row r="3166" spans="1:16" x14ac:dyDescent="0.25">
      <c r="A3166" s="1" t="str">
        <f>IF('XML a procesar'!A3165&gt;0,'XML a procesar'!A3165,"")</f>
        <v/>
      </c>
      <c r="B3166" s="7">
        <f t="shared" si="550"/>
        <v>0</v>
      </c>
      <c r="C3166" s="1">
        <f t="shared" si="551"/>
        <v>0</v>
      </c>
      <c r="D3166" s="1">
        <f t="shared" si="552"/>
        <v>0</v>
      </c>
      <c r="E3166" s="1">
        <f t="shared" si="553"/>
        <v>0</v>
      </c>
      <c r="F3166" s="1" t="str">
        <f t="shared" ca="1" si="554"/>
        <v/>
      </c>
      <c r="G3166" s="1">
        <f t="shared" ca="1" si="555"/>
        <v>0</v>
      </c>
      <c r="H3166" s="1">
        <f ca="1">IF(AND(G3165&gt;0,G3166&gt;G3165,NOT(ISERROR(MATCH(G3165,D:D,0)))),H3165+1,H3165)</f>
        <v>0</v>
      </c>
      <c r="I3166" s="1">
        <f t="shared" ca="1" si="556"/>
        <v>0</v>
      </c>
      <c r="J3166" s="7" t="str">
        <f t="shared" ca="1" si="557"/>
        <v/>
      </c>
      <c r="K3166" s="1" t="str">
        <f ca="1">IF(J3166="Linea_para_MAIL_creada_por_LuXML",IF(ISERROR(MATCH(INDIRECT(ADDRESS(ROW()-G3166,7)),D:D,0)),J3166,INDIRECT(ADDRESS(MATCH(INDIRECT(ADDRESS(ROW()-G3166,7)),D:D,0),1))),J3166)</f>
        <v/>
      </c>
      <c r="L3166" s="7">
        <f t="shared" ca="1" si="558"/>
        <v>0</v>
      </c>
      <c r="M3166" s="7" t="str">
        <f t="shared" ca="1" si="559"/>
        <v/>
      </c>
      <c r="N3166" s="7">
        <f t="shared" ca="1" si="560"/>
        <v>0</v>
      </c>
      <c r="O3166" s="9" t="str">
        <f ca="1">IF(N3166&gt;-1,INDIRECT(ADDRESS(ROW(),13)),IF(N3166&lt;N3165,CONCATENATE("&lt;page-count count=",CHAR(34),1+LARGE(N:N,1)-LARGE(N:N,2),CHAR(34),"/&gt;"),INDIRECT(ADDRESS(ROW()-1,13))))</f>
        <v/>
      </c>
      <c r="P3166" s="1">
        <f>IF(ROW()&lt;$S$4+2,IF('XML a procesar'!A3165="",P3165,IF(MID('XML a procesar'!A3165,1,1)="&lt;",P3165,P3165+1)),P3165)</f>
        <v>1</v>
      </c>
    </row>
    <row r="3167" spans="1:16" x14ac:dyDescent="0.25">
      <c r="A3167" s="1" t="str">
        <f>IF('XML a procesar'!A3166&gt;0,'XML a procesar'!A3166,"")</f>
        <v/>
      </c>
      <c r="B3167" s="7">
        <f t="shared" si="550"/>
        <v>0</v>
      </c>
      <c r="C3167" s="1">
        <f t="shared" si="551"/>
        <v>0</v>
      </c>
      <c r="D3167" s="1">
        <f t="shared" si="552"/>
        <v>0</v>
      </c>
      <c r="E3167" s="1">
        <f t="shared" si="553"/>
        <v>0</v>
      </c>
      <c r="F3167" s="1" t="str">
        <f t="shared" ca="1" si="554"/>
        <v/>
      </c>
      <c r="G3167" s="1">
        <f t="shared" ca="1" si="555"/>
        <v>0</v>
      </c>
      <c r="H3167" s="1">
        <f ca="1">IF(AND(G3166&gt;0,G3167&gt;G3166,NOT(ISERROR(MATCH(G3166,D:D,0)))),H3166+1,H3166)</f>
        <v>0</v>
      </c>
      <c r="I3167" s="1">
        <f t="shared" ca="1" si="556"/>
        <v>0</v>
      </c>
      <c r="J3167" s="7" t="str">
        <f t="shared" ca="1" si="557"/>
        <v/>
      </c>
      <c r="K3167" s="1" t="str">
        <f ca="1">IF(J3167="Linea_para_MAIL_creada_por_LuXML",IF(ISERROR(MATCH(INDIRECT(ADDRESS(ROW()-G3167,7)),D:D,0)),J3167,INDIRECT(ADDRESS(MATCH(INDIRECT(ADDRESS(ROW()-G3167,7)),D:D,0),1))),J3167)</f>
        <v/>
      </c>
      <c r="L3167" s="7">
        <f t="shared" ca="1" si="558"/>
        <v>0</v>
      </c>
      <c r="M3167" s="7" t="str">
        <f t="shared" ca="1" si="559"/>
        <v/>
      </c>
      <c r="N3167" s="7">
        <f t="shared" ca="1" si="560"/>
        <v>0</v>
      </c>
      <c r="O3167" s="9" t="str">
        <f ca="1">IF(N3167&gt;-1,INDIRECT(ADDRESS(ROW(),13)),IF(N3167&lt;N3166,CONCATENATE("&lt;page-count count=",CHAR(34),1+LARGE(N:N,1)-LARGE(N:N,2),CHAR(34),"/&gt;"),INDIRECT(ADDRESS(ROW()-1,13))))</f>
        <v/>
      </c>
      <c r="P3167" s="1">
        <f>IF(ROW()&lt;$S$4+2,IF('XML a procesar'!A3166="",P3166,IF(MID('XML a procesar'!A3166,1,1)="&lt;",P3166,P3166+1)),P3166)</f>
        <v>1</v>
      </c>
    </row>
    <row r="3168" spans="1:16" x14ac:dyDescent="0.25">
      <c r="A3168" s="1" t="str">
        <f>IF('XML a procesar'!A3167&gt;0,'XML a procesar'!A3167,"")</f>
        <v/>
      </c>
      <c r="B3168" s="7">
        <f t="shared" si="550"/>
        <v>0</v>
      </c>
      <c r="C3168" s="1">
        <f t="shared" si="551"/>
        <v>0</v>
      </c>
      <c r="D3168" s="1">
        <f t="shared" si="552"/>
        <v>0</v>
      </c>
      <c r="E3168" s="1">
        <f t="shared" si="553"/>
        <v>0</v>
      </c>
      <c r="F3168" s="1" t="str">
        <f t="shared" ca="1" si="554"/>
        <v/>
      </c>
      <c r="G3168" s="1">
        <f t="shared" ca="1" si="555"/>
        <v>0</v>
      </c>
      <c r="H3168" s="1">
        <f ca="1">IF(AND(G3167&gt;0,G3168&gt;G3167,NOT(ISERROR(MATCH(G3167,D:D,0)))),H3167+1,H3167)</f>
        <v>0</v>
      </c>
      <c r="I3168" s="1">
        <f t="shared" ca="1" si="556"/>
        <v>0</v>
      </c>
      <c r="J3168" s="7" t="str">
        <f t="shared" ca="1" si="557"/>
        <v/>
      </c>
      <c r="K3168" s="1" t="str">
        <f ca="1">IF(J3168="Linea_para_MAIL_creada_por_LuXML",IF(ISERROR(MATCH(INDIRECT(ADDRESS(ROW()-G3168,7)),D:D,0)),J3168,INDIRECT(ADDRESS(MATCH(INDIRECT(ADDRESS(ROW()-G3168,7)),D:D,0),1))),J3168)</f>
        <v/>
      </c>
      <c r="L3168" s="7">
        <f t="shared" ca="1" si="558"/>
        <v>0</v>
      </c>
      <c r="M3168" s="7" t="str">
        <f t="shared" ca="1" si="559"/>
        <v/>
      </c>
      <c r="N3168" s="7">
        <f t="shared" ca="1" si="560"/>
        <v>0</v>
      </c>
      <c r="O3168" s="9" t="str">
        <f ca="1">IF(N3168&gt;-1,INDIRECT(ADDRESS(ROW(),13)),IF(N3168&lt;N3167,CONCATENATE("&lt;page-count count=",CHAR(34),1+LARGE(N:N,1)-LARGE(N:N,2),CHAR(34),"/&gt;"),INDIRECT(ADDRESS(ROW()-1,13))))</f>
        <v/>
      </c>
      <c r="P3168" s="1">
        <f>IF(ROW()&lt;$S$4+2,IF('XML a procesar'!A3167="",P3167,IF(MID('XML a procesar'!A3167,1,1)="&lt;",P3167,P3167+1)),P3167)</f>
        <v>1</v>
      </c>
    </row>
    <row r="3169" spans="1:16" x14ac:dyDescent="0.25">
      <c r="A3169" s="1" t="str">
        <f>IF('XML a procesar'!A3168&gt;0,'XML a procesar'!A3168,"")</f>
        <v/>
      </c>
      <c r="B3169" s="7">
        <f t="shared" si="550"/>
        <v>0</v>
      </c>
      <c r="C3169" s="1">
        <f t="shared" si="551"/>
        <v>0</v>
      </c>
      <c r="D3169" s="1">
        <f t="shared" si="552"/>
        <v>0</v>
      </c>
      <c r="E3169" s="1">
        <f t="shared" si="553"/>
        <v>0</v>
      </c>
      <c r="F3169" s="1" t="str">
        <f t="shared" ca="1" si="554"/>
        <v/>
      </c>
      <c r="G3169" s="1">
        <f t="shared" ca="1" si="555"/>
        <v>0</v>
      </c>
      <c r="H3169" s="1">
        <f ca="1">IF(AND(G3168&gt;0,G3169&gt;G3168,NOT(ISERROR(MATCH(G3168,D:D,0)))),H3168+1,H3168)</f>
        <v>0</v>
      </c>
      <c r="I3169" s="1">
        <f t="shared" ca="1" si="556"/>
        <v>0</v>
      </c>
      <c r="J3169" s="7" t="str">
        <f t="shared" ca="1" si="557"/>
        <v/>
      </c>
      <c r="K3169" s="1" t="str">
        <f ca="1">IF(J3169="Linea_para_MAIL_creada_por_LuXML",IF(ISERROR(MATCH(INDIRECT(ADDRESS(ROW()-G3169,7)),D:D,0)),J3169,INDIRECT(ADDRESS(MATCH(INDIRECT(ADDRESS(ROW()-G3169,7)),D:D,0),1))),J3169)</f>
        <v/>
      </c>
      <c r="L3169" s="7">
        <f t="shared" ca="1" si="558"/>
        <v>0</v>
      </c>
      <c r="M3169" s="7" t="str">
        <f t="shared" ca="1" si="559"/>
        <v/>
      </c>
      <c r="N3169" s="7">
        <f t="shared" ca="1" si="560"/>
        <v>0</v>
      </c>
      <c r="O3169" s="9" t="str">
        <f ca="1">IF(N3169&gt;-1,INDIRECT(ADDRESS(ROW(),13)),IF(N3169&lt;N3168,CONCATENATE("&lt;page-count count=",CHAR(34),1+LARGE(N:N,1)-LARGE(N:N,2),CHAR(34),"/&gt;"),INDIRECT(ADDRESS(ROW()-1,13))))</f>
        <v/>
      </c>
      <c r="P3169" s="1">
        <f>IF(ROW()&lt;$S$4+2,IF('XML a procesar'!A3168="",P3168,IF(MID('XML a procesar'!A3168,1,1)="&lt;",P3168,P3168+1)),P3168)</f>
        <v>1</v>
      </c>
    </row>
    <row r="3170" spans="1:16" x14ac:dyDescent="0.25">
      <c r="A3170" s="1" t="str">
        <f>IF('XML a procesar'!A3169&gt;0,'XML a procesar'!A3169,"")</f>
        <v/>
      </c>
      <c r="B3170" s="7">
        <f t="shared" si="550"/>
        <v>0</v>
      </c>
      <c r="C3170" s="1">
        <f t="shared" si="551"/>
        <v>0</v>
      </c>
      <c r="D3170" s="1">
        <f t="shared" si="552"/>
        <v>0</v>
      </c>
      <c r="E3170" s="1">
        <f t="shared" si="553"/>
        <v>0</v>
      </c>
      <c r="F3170" s="1" t="str">
        <f t="shared" ca="1" si="554"/>
        <v/>
      </c>
      <c r="G3170" s="1">
        <f t="shared" ca="1" si="555"/>
        <v>0</v>
      </c>
      <c r="H3170" s="1">
        <f ca="1">IF(AND(G3169&gt;0,G3170&gt;G3169,NOT(ISERROR(MATCH(G3169,D:D,0)))),H3169+1,H3169)</f>
        <v>0</v>
      </c>
      <c r="I3170" s="1">
        <f t="shared" ca="1" si="556"/>
        <v>0</v>
      </c>
      <c r="J3170" s="7" t="str">
        <f t="shared" ca="1" si="557"/>
        <v/>
      </c>
      <c r="K3170" s="1" t="str">
        <f ca="1">IF(J3170="Linea_para_MAIL_creada_por_LuXML",IF(ISERROR(MATCH(INDIRECT(ADDRESS(ROW()-G3170,7)),D:D,0)),J3170,INDIRECT(ADDRESS(MATCH(INDIRECT(ADDRESS(ROW()-G3170,7)),D:D,0),1))),J3170)</f>
        <v/>
      </c>
      <c r="L3170" s="7">
        <f t="shared" ca="1" si="558"/>
        <v>0</v>
      </c>
      <c r="M3170" s="7" t="str">
        <f t="shared" ca="1" si="559"/>
        <v/>
      </c>
      <c r="N3170" s="7">
        <f t="shared" ca="1" si="560"/>
        <v>0</v>
      </c>
      <c r="O3170" s="9" t="str">
        <f ca="1">IF(N3170&gt;-1,INDIRECT(ADDRESS(ROW(),13)),IF(N3170&lt;N3169,CONCATENATE("&lt;page-count count=",CHAR(34),1+LARGE(N:N,1)-LARGE(N:N,2),CHAR(34),"/&gt;"),INDIRECT(ADDRESS(ROW()-1,13))))</f>
        <v/>
      </c>
      <c r="P3170" s="1">
        <f>IF(ROW()&lt;$S$4+2,IF('XML a procesar'!A3169="",P3169,IF(MID('XML a procesar'!A3169,1,1)="&lt;",P3169,P3169+1)),P3169)</f>
        <v>1</v>
      </c>
    </row>
    <row r="3171" spans="1:16" x14ac:dyDescent="0.25">
      <c r="A3171" s="1" t="str">
        <f>IF('XML a procesar'!A3170&gt;0,'XML a procesar'!A3170,"")</f>
        <v/>
      </c>
      <c r="B3171" s="7">
        <f t="shared" si="550"/>
        <v>0</v>
      </c>
      <c r="C3171" s="1">
        <f t="shared" si="551"/>
        <v>0</v>
      </c>
      <c r="D3171" s="1">
        <f t="shared" si="552"/>
        <v>0</v>
      </c>
      <c r="E3171" s="1">
        <f t="shared" si="553"/>
        <v>0</v>
      </c>
      <c r="F3171" s="1" t="str">
        <f t="shared" ca="1" si="554"/>
        <v/>
      </c>
      <c r="G3171" s="1">
        <f t="shared" ca="1" si="555"/>
        <v>0</v>
      </c>
      <c r="H3171" s="1">
        <f ca="1">IF(AND(G3170&gt;0,G3171&gt;G3170,NOT(ISERROR(MATCH(G3170,D:D,0)))),H3170+1,H3170)</f>
        <v>0</v>
      </c>
      <c r="I3171" s="1">
        <f t="shared" ca="1" si="556"/>
        <v>0</v>
      </c>
      <c r="J3171" s="7" t="str">
        <f t="shared" ca="1" si="557"/>
        <v/>
      </c>
      <c r="K3171" s="1" t="str">
        <f ca="1">IF(J3171="Linea_para_MAIL_creada_por_LuXML",IF(ISERROR(MATCH(INDIRECT(ADDRESS(ROW()-G3171,7)),D:D,0)),J3171,INDIRECT(ADDRESS(MATCH(INDIRECT(ADDRESS(ROW()-G3171,7)),D:D,0),1))),J3171)</f>
        <v/>
      </c>
      <c r="L3171" s="7">
        <f t="shared" ca="1" si="558"/>
        <v>0</v>
      </c>
      <c r="M3171" s="7" t="str">
        <f t="shared" ca="1" si="559"/>
        <v/>
      </c>
      <c r="N3171" s="7">
        <f t="shared" ca="1" si="560"/>
        <v>0</v>
      </c>
      <c r="O3171" s="9" t="str">
        <f ca="1">IF(N3171&gt;-1,INDIRECT(ADDRESS(ROW(),13)),IF(N3171&lt;N3170,CONCATENATE("&lt;page-count count=",CHAR(34),1+LARGE(N:N,1)-LARGE(N:N,2),CHAR(34),"/&gt;"),INDIRECT(ADDRESS(ROW()-1,13))))</f>
        <v/>
      </c>
      <c r="P3171" s="1">
        <f>IF(ROW()&lt;$S$4+2,IF('XML a procesar'!A3170="",P3170,IF(MID('XML a procesar'!A3170,1,1)="&lt;",P3170,P3170+1)),P3170)</f>
        <v>1</v>
      </c>
    </row>
    <row r="3172" spans="1:16" x14ac:dyDescent="0.25">
      <c r="A3172" s="1" t="str">
        <f>IF('XML a procesar'!A3171&gt;0,'XML a procesar'!A3171,"")</f>
        <v/>
      </c>
      <c r="B3172" s="7">
        <f t="shared" si="550"/>
        <v>0</v>
      </c>
      <c r="C3172" s="1">
        <f t="shared" si="551"/>
        <v>0</v>
      </c>
      <c r="D3172" s="1">
        <f t="shared" si="552"/>
        <v>0</v>
      </c>
      <c r="E3172" s="1">
        <f t="shared" si="553"/>
        <v>0</v>
      </c>
      <c r="F3172" s="1" t="str">
        <f t="shared" ca="1" si="554"/>
        <v/>
      </c>
      <c r="G3172" s="1">
        <f t="shared" ca="1" si="555"/>
        <v>0</v>
      </c>
      <c r="H3172" s="1">
        <f ca="1">IF(AND(G3171&gt;0,G3172&gt;G3171,NOT(ISERROR(MATCH(G3171,D:D,0)))),H3171+1,H3171)</f>
        <v>0</v>
      </c>
      <c r="I3172" s="1">
        <f t="shared" ca="1" si="556"/>
        <v>0</v>
      </c>
      <c r="J3172" s="7" t="str">
        <f t="shared" ca="1" si="557"/>
        <v/>
      </c>
      <c r="K3172" s="1" t="str">
        <f ca="1">IF(J3172="Linea_para_MAIL_creada_por_LuXML",IF(ISERROR(MATCH(INDIRECT(ADDRESS(ROW()-G3172,7)),D:D,0)),J3172,INDIRECT(ADDRESS(MATCH(INDIRECT(ADDRESS(ROW()-G3172,7)),D:D,0),1))),J3172)</f>
        <v/>
      </c>
      <c r="L3172" s="7">
        <f t="shared" ca="1" si="558"/>
        <v>0</v>
      </c>
      <c r="M3172" s="7" t="str">
        <f t="shared" ca="1" si="559"/>
        <v/>
      </c>
      <c r="N3172" s="7">
        <f t="shared" ca="1" si="560"/>
        <v>0</v>
      </c>
      <c r="O3172" s="9" t="str">
        <f ca="1">IF(N3172&gt;-1,INDIRECT(ADDRESS(ROW(),13)),IF(N3172&lt;N3171,CONCATENATE("&lt;page-count count=",CHAR(34),1+LARGE(N:N,1)-LARGE(N:N,2),CHAR(34),"/&gt;"),INDIRECT(ADDRESS(ROW()-1,13))))</f>
        <v/>
      </c>
      <c r="P3172" s="1">
        <f>IF(ROW()&lt;$S$4+2,IF('XML a procesar'!A3171="",P3171,IF(MID('XML a procesar'!A3171,1,1)="&lt;",P3171,P3171+1)),P3171)</f>
        <v>1</v>
      </c>
    </row>
    <row r="3173" spans="1:16" x14ac:dyDescent="0.25">
      <c r="A3173" s="1" t="str">
        <f>IF('XML a procesar'!A3172&gt;0,'XML a procesar'!A3172,"")</f>
        <v/>
      </c>
      <c r="B3173" s="7">
        <f t="shared" si="550"/>
        <v>0</v>
      </c>
      <c r="C3173" s="1">
        <f t="shared" si="551"/>
        <v>0</v>
      </c>
      <c r="D3173" s="1">
        <f t="shared" si="552"/>
        <v>0</v>
      </c>
      <c r="E3173" s="1">
        <f t="shared" si="553"/>
        <v>0</v>
      </c>
      <c r="F3173" s="1" t="str">
        <f t="shared" ca="1" si="554"/>
        <v/>
      </c>
      <c r="G3173" s="1">
        <f t="shared" ca="1" si="555"/>
        <v>0</v>
      </c>
      <c r="H3173" s="1">
        <f ca="1">IF(AND(G3172&gt;0,G3173&gt;G3172,NOT(ISERROR(MATCH(G3172,D:D,0)))),H3172+1,H3172)</f>
        <v>0</v>
      </c>
      <c r="I3173" s="1">
        <f t="shared" ca="1" si="556"/>
        <v>0</v>
      </c>
      <c r="J3173" s="7" t="str">
        <f t="shared" ca="1" si="557"/>
        <v/>
      </c>
      <c r="K3173" s="1" t="str">
        <f ca="1">IF(J3173="Linea_para_MAIL_creada_por_LuXML",IF(ISERROR(MATCH(INDIRECT(ADDRESS(ROW()-G3173,7)),D:D,0)),J3173,INDIRECT(ADDRESS(MATCH(INDIRECT(ADDRESS(ROW()-G3173,7)),D:D,0),1))),J3173)</f>
        <v/>
      </c>
      <c r="L3173" s="7">
        <f t="shared" ca="1" si="558"/>
        <v>0</v>
      </c>
      <c r="M3173" s="7" t="str">
        <f t="shared" ca="1" si="559"/>
        <v/>
      </c>
      <c r="N3173" s="7">
        <f t="shared" ca="1" si="560"/>
        <v>0</v>
      </c>
      <c r="O3173" s="9" t="str">
        <f ca="1">IF(N3173&gt;-1,INDIRECT(ADDRESS(ROW(),13)),IF(N3173&lt;N3172,CONCATENATE("&lt;page-count count=",CHAR(34),1+LARGE(N:N,1)-LARGE(N:N,2),CHAR(34),"/&gt;"),INDIRECT(ADDRESS(ROW()-1,13))))</f>
        <v/>
      </c>
      <c r="P3173" s="1">
        <f>IF(ROW()&lt;$S$4+2,IF('XML a procesar'!A3172="",P3172,IF(MID('XML a procesar'!A3172,1,1)="&lt;",P3172,P3172+1)),P3172)</f>
        <v>1</v>
      </c>
    </row>
    <row r="3174" spans="1:16" x14ac:dyDescent="0.25">
      <c r="A3174" s="1" t="str">
        <f>IF('XML a procesar'!A3173&gt;0,'XML a procesar'!A3173,"")</f>
        <v/>
      </c>
      <c r="B3174" s="7">
        <f t="shared" si="550"/>
        <v>0</v>
      </c>
      <c r="C3174" s="1">
        <f t="shared" si="551"/>
        <v>0</v>
      </c>
      <c r="D3174" s="1">
        <f t="shared" si="552"/>
        <v>0</v>
      </c>
      <c r="E3174" s="1">
        <f t="shared" si="553"/>
        <v>0</v>
      </c>
      <c r="F3174" s="1" t="str">
        <f t="shared" ca="1" si="554"/>
        <v/>
      </c>
      <c r="G3174" s="1">
        <f t="shared" ca="1" si="555"/>
        <v>0</v>
      </c>
      <c r="H3174" s="1">
        <f ca="1">IF(AND(G3173&gt;0,G3174&gt;G3173,NOT(ISERROR(MATCH(G3173,D:D,0)))),H3173+1,H3173)</f>
        <v>0</v>
      </c>
      <c r="I3174" s="1">
        <f t="shared" ca="1" si="556"/>
        <v>0</v>
      </c>
      <c r="J3174" s="7" t="str">
        <f t="shared" ca="1" si="557"/>
        <v/>
      </c>
      <c r="K3174" s="1" t="str">
        <f ca="1">IF(J3174="Linea_para_MAIL_creada_por_LuXML",IF(ISERROR(MATCH(INDIRECT(ADDRESS(ROW()-G3174,7)),D:D,0)),J3174,INDIRECT(ADDRESS(MATCH(INDIRECT(ADDRESS(ROW()-G3174,7)),D:D,0),1))),J3174)</f>
        <v/>
      </c>
      <c r="L3174" s="7">
        <f t="shared" ca="1" si="558"/>
        <v>0</v>
      </c>
      <c r="M3174" s="7" t="str">
        <f t="shared" ca="1" si="559"/>
        <v/>
      </c>
      <c r="N3174" s="7">
        <f t="shared" ca="1" si="560"/>
        <v>0</v>
      </c>
      <c r="O3174" s="9" t="str">
        <f ca="1">IF(N3174&gt;-1,INDIRECT(ADDRESS(ROW(),13)),IF(N3174&lt;N3173,CONCATENATE("&lt;page-count count=",CHAR(34),1+LARGE(N:N,1)-LARGE(N:N,2),CHAR(34),"/&gt;"),INDIRECT(ADDRESS(ROW()-1,13))))</f>
        <v/>
      </c>
      <c r="P3174" s="1">
        <f>IF(ROW()&lt;$S$4+2,IF('XML a procesar'!A3173="",P3173,IF(MID('XML a procesar'!A3173,1,1)="&lt;",P3173,P3173+1)),P3173)</f>
        <v>1</v>
      </c>
    </row>
    <row r="3175" spans="1:16" x14ac:dyDescent="0.25">
      <c r="A3175" s="1" t="str">
        <f>IF('XML a procesar'!A3174&gt;0,'XML a procesar'!A3174,"")</f>
        <v/>
      </c>
      <c r="B3175" s="7">
        <f t="shared" si="550"/>
        <v>0</v>
      </c>
      <c r="C3175" s="1">
        <f t="shared" si="551"/>
        <v>0</v>
      </c>
      <c r="D3175" s="1">
        <f t="shared" si="552"/>
        <v>0</v>
      </c>
      <c r="E3175" s="1">
        <f t="shared" si="553"/>
        <v>0</v>
      </c>
      <c r="F3175" s="1" t="str">
        <f t="shared" ca="1" si="554"/>
        <v/>
      </c>
      <c r="G3175" s="1">
        <f t="shared" ca="1" si="555"/>
        <v>0</v>
      </c>
      <c r="H3175" s="1">
        <f ca="1">IF(AND(G3174&gt;0,G3175&gt;G3174,NOT(ISERROR(MATCH(G3174,D:D,0)))),H3174+1,H3174)</f>
        <v>0</v>
      </c>
      <c r="I3175" s="1">
        <f t="shared" ca="1" si="556"/>
        <v>0</v>
      </c>
      <c r="J3175" s="7" t="str">
        <f t="shared" ca="1" si="557"/>
        <v/>
      </c>
      <c r="K3175" s="1" t="str">
        <f ca="1">IF(J3175="Linea_para_MAIL_creada_por_LuXML",IF(ISERROR(MATCH(INDIRECT(ADDRESS(ROW()-G3175,7)),D:D,0)),J3175,INDIRECT(ADDRESS(MATCH(INDIRECT(ADDRESS(ROW()-G3175,7)),D:D,0),1))),J3175)</f>
        <v/>
      </c>
      <c r="L3175" s="7">
        <f t="shared" ca="1" si="558"/>
        <v>0</v>
      </c>
      <c r="M3175" s="7" t="str">
        <f t="shared" ca="1" si="559"/>
        <v/>
      </c>
      <c r="N3175" s="7">
        <f t="shared" ca="1" si="560"/>
        <v>0</v>
      </c>
      <c r="O3175" s="9" t="str">
        <f ca="1">IF(N3175&gt;-1,INDIRECT(ADDRESS(ROW(),13)),IF(N3175&lt;N3174,CONCATENATE("&lt;page-count count=",CHAR(34),1+LARGE(N:N,1)-LARGE(N:N,2),CHAR(34),"/&gt;"),INDIRECT(ADDRESS(ROW()-1,13))))</f>
        <v/>
      </c>
      <c r="P3175" s="1">
        <f>IF(ROW()&lt;$S$4+2,IF('XML a procesar'!A3174="",P3174,IF(MID('XML a procesar'!A3174,1,1)="&lt;",P3174,P3174+1)),P3174)</f>
        <v>1</v>
      </c>
    </row>
    <row r="3176" spans="1:16" x14ac:dyDescent="0.25">
      <c r="A3176" s="1" t="str">
        <f>IF('XML a procesar'!A3175&gt;0,'XML a procesar'!A3175,"")</f>
        <v/>
      </c>
      <c r="B3176" s="7">
        <f t="shared" si="550"/>
        <v>0</v>
      </c>
      <c r="C3176" s="1">
        <f t="shared" si="551"/>
        <v>0</v>
      </c>
      <c r="D3176" s="1">
        <f t="shared" si="552"/>
        <v>0</v>
      </c>
      <c r="E3176" s="1">
        <f t="shared" si="553"/>
        <v>0</v>
      </c>
      <c r="F3176" s="1" t="str">
        <f t="shared" ca="1" si="554"/>
        <v/>
      </c>
      <c r="G3176" s="1">
        <f t="shared" ca="1" si="555"/>
        <v>0</v>
      </c>
      <c r="H3176" s="1">
        <f ca="1">IF(AND(G3175&gt;0,G3176&gt;G3175,NOT(ISERROR(MATCH(G3175,D:D,0)))),H3175+1,H3175)</f>
        <v>0</v>
      </c>
      <c r="I3176" s="1">
        <f t="shared" ca="1" si="556"/>
        <v>0</v>
      </c>
      <c r="J3176" s="7" t="str">
        <f t="shared" ca="1" si="557"/>
        <v/>
      </c>
      <c r="K3176" s="1" t="str">
        <f ca="1">IF(J3176="Linea_para_MAIL_creada_por_LuXML",IF(ISERROR(MATCH(INDIRECT(ADDRESS(ROW()-G3176,7)),D:D,0)),J3176,INDIRECT(ADDRESS(MATCH(INDIRECT(ADDRESS(ROW()-G3176,7)),D:D,0),1))),J3176)</f>
        <v/>
      </c>
      <c r="L3176" s="7">
        <f t="shared" ca="1" si="558"/>
        <v>0</v>
      </c>
      <c r="M3176" s="7" t="str">
        <f t="shared" ca="1" si="559"/>
        <v/>
      </c>
      <c r="N3176" s="7">
        <f t="shared" ca="1" si="560"/>
        <v>0</v>
      </c>
      <c r="O3176" s="9" t="str">
        <f ca="1">IF(N3176&gt;-1,INDIRECT(ADDRESS(ROW(),13)),IF(N3176&lt;N3175,CONCATENATE("&lt;page-count count=",CHAR(34),1+LARGE(N:N,1)-LARGE(N:N,2),CHAR(34),"/&gt;"),INDIRECT(ADDRESS(ROW()-1,13))))</f>
        <v/>
      </c>
      <c r="P3176" s="1">
        <f>IF(ROW()&lt;$S$4+2,IF('XML a procesar'!A3175="",P3175,IF(MID('XML a procesar'!A3175,1,1)="&lt;",P3175,P3175+1)),P3175)</f>
        <v>1</v>
      </c>
    </row>
    <row r="3177" spans="1:16" x14ac:dyDescent="0.25">
      <c r="A3177" s="1" t="str">
        <f>IF('XML a procesar'!A3176&gt;0,'XML a procesar'!A3176,"")</f>
        <v/>
      </c>
      <c r="B3177" s="7">
        <f t="shared" si="550"/>
        <v>0</v>
      </c>
      <c r="C3177" s="1">
        <f t="shared" si="551"/>
        <v>0</v>
      </c>
      <c r="D3177" s="1">
        <f t="shared" si="552"/>
        <v>0</v>
      </c>
      <c r="E3177" s="1">
        <f t="shared" si="553"/>
        <v>0</v>
      </c>
      <c r="F3177" s="1" t="str">
        <f t="shared" ca="1" si="554"/>
        <v/>
      </c>
      <c r="G3177" s="1">
        <f t="shared" ca="1" si="555"/>
        <v>0</v>
      </c>
      <c r="H3177" s="1">
        <f ca="1">IF(AND(G3176&gt;0,G3177&gt;G3176,NOT(ISERROR(MATCH(G3176,D:D,0)))),H3176+1,H3176)</f>
        <v>0</v>
      </c>
      <c r="I3177" s="1">
        <f t="shared" ca="1" si="556"/>
        <v>0</v>
      </c>
      <c r="J3177" s="7" t="str">
        <f t="shared" ca="1" si="557"/>
        <v/>
      </c>
      <c r="K3177" s="1" t="str">
        <f ca="1">IF(J3177="Linea_para_MAIL_creada_por_LuXML",IF(ISERROR(MATCH(INDIRECT(ADDRESS(ROW()-G3177,7)),D:D,0)),J3177,INDIRECT(ADDRESS(MATCH(INDIRECT(ADDRESS(ROW()-G3177,7)),D:D,0),1))),J3177)</f>
        <v/>
      </c>
      <c r="L3177" s="7">
        <f t="shared" ca="1" si="558"/>
        <v>0</v>
      </c>
      <c r="M3177" s="7" t="str">
        <f t="shared" ca="1" si="559"/>
        <v/>
      </c>
      <c r="N3177" s="7">
        <f t="shared" ca="1" si="560"/>
        <v>0</v>
      </c>
      <c r="O3177" s="9" t="str">
        <f ca="1">IF(N3177&gt;-1,INDIRECT(ADDRESS(ROW(),13)),IF(N3177&lt;N3176,CONCATENATE("&lt;page-count count=",CHAR(34),1+LARGE(N:N,1)-LARGE(N:N,2),CHAR(34),"/&gt;"),INDIRECT(ADDRESS(ROW()-1,13))))</f>
        <v/>
      </c>
      <c r="P3177" s="1">
        <f>IF(ROW()&lt;$S$4+2,IF('XML a procesar'!A3176="",P3176,IF(MID('XML a procesar'!A3176,1,1)="&lt;",P3176,P3176+1)),P3176)</f>
        <v>1</v>
      </c>
    </row>
    <row r="3178" spans="1:16" x14ac:dyDescent="0.25">
      <c r="A3178" s="1" t="str">
        <f>IF('XML a procesar'!A3177&gt;0,'XML a procesar'!A3177,"")</f>
        <v/>
      </c>
      <c r="B3178" s="7">
        <f t="shared" si="550"/>
        <v>0</v>
      </c>
      <c r="C3178" s="1">
        <f t="shared" si="551"/>
        <v>0</v>
      </c>
      <c r="D3178" s="1">
        <f t="shared" si="552"/>
        <v>0</v>
      </c>
      <c r="E3178" s="1">
        <f t="shared" si="553"/>
        <v>0</v>
      </c>
      <c r="F3178" s="1" t="str">
        <f t="shared" ca="1" si="554"/>
        <v/>
      </c>
      <c r="G3178" s="1">
        <f t="shared" ca="1" si="555"/>
        <v>0</v>
      </c>
      <c r="H3178" s="1">
        <f ca="1">IF(AND(G3177&gt;0,G3178&gt;G3177,NOT(ISERROR(MATCH(G3177,D:D,0)))),H3177+1,H3177)</f>
        <v>0</v>
      </c>
      <c r="I3178" s="1">
        <f t="shared" ca="1" si="556"/>
        <v>0</v>
      </c>
      <c r="J3178" s="7" t="str">
        <f t="shared" ca="1" si="557"/>
        <v/>
      </c>
      <c r="K3178" s="1" t="str">
        <f ca="1">IF(J3178="Linea_para_MAIL_creada_por_LuXML",IF(ISERROR(MATCH(INDIRECT(ADDRESS(ROW()-G3178,7)),D:D,0)),J3178,INDIRECT(ADDRESS(MATCH(INDIRECT(ADDRESS(ROW()-G3178,7)),D:D,0),1))),J3178)</f>
        <v/>
      </c>
      <c r="L3178" s="7">
        <f t="shared" ca="1" si="558"/>
        <v>0</v>
      </c>
      <c r="M3178" s="7" t="str">
        <f t="shared" ca="1" si="559"/>
        <v/>
      </c>
      <c r="N3178" s="7">
        <f t="shared" ca="1" si="560"/>
        <v>0</v>
      </c>
      <c r="O3178" s="9" t="str">
        <f ca="1">IF(N3178&gt;-1,INDIRECT(ADDRESS(ROW(),13)),IF(N3178&lt;N3177,CONCATENATE("&lt;page-count count=",CHAR(34),1+LARGE(N:N,1)-LARGE(N:N,2),CHAR(34),"/&gt;"),INDIRECT(ADDRESS(ROW()-1,13))))</f>
        <v/>
      </c>
      <c r="P3178" s="1">
        <f>IF(ROW()&lt;$S$4+2,IF('XML a procesar'!A3177="",P3177,IF(MID('XML a procesar'!A3177,1,1)="&lt;",P3177,P3177+1)),P3177)</f>
        <v>1</v>
      </c>
    </row>
    <row r="3179" spans="1:16" x14ac:dyDescent="0.25">
      <c r="A3179" s="1" t="str">
        <f>IF('XML a procesar'!A3178&gt;0,'XML a procesar'!A3178,"")</f>
        <v/>
      </c>
      <c r="B3179" s="7">
        <f t="shared" si="550"/>
        <v>0</v>
      </c>
      <c r="C3179" s="1">
        <f t="shared" si="551"/>
        <v>0</v>
      </c>
      <c r="D3179" s="1">
        <f t="shared" si="552"/>
        <v>0</v>
      </c>
      <c r="E3179" s="1">
        <f t="shared" si="553"/>
        <v>0</v>
      </c>
      <c r="F3179" s="1" t="str">
        <f t="shared" ca="1" si="554"/>
        <v/>
      </c>
      <c r="G3179" s="1">
        <f t="shared" ca="1" si="555"/>
        <v>0</v>
      </c>
      <c r="H3179" s="1">
        <f ca="1">IF(AND(G3178&gt;0,G3179&gt;G3178,NOT(ISERROR(MATCH(G3178,D:D,0)))),H3178+1,H3178)</f>
        <v>0</v>
      </c>
      <c r="I3179" s="1">
        <f t="shared" ca="1" si="556"/>
        <v>0</v>
      </c>
      <c r="J3179" s="7" t="str">
        <f t="shared" ca="1" si="557"/>
        <v/>
      </c>
      <c r="K3179" s="1" t="str">
        <f ca="1">IF(J3179="Linea_para_MAIL_creada_por_LuXML",IF(ISERROR(MATCH(INDIRECT(ADDRESS(ROW()-G3179,7)),D:D,0)),J3179,INDIRECT(ADDRESS(MATCH(INDIRECT(ADDRESS(ROW()-G3179,7)),D:D,0),1))),J3179)</f>
        <v/>
      </c>
      <c r="L3179" s="7">
        <f t="shared" ca="1" si="558"/>
        <v>0</v>
      </c>
      <c r="M3179" s="7" t="str">
        <f t="shared" ca="1" si="559"/>
        <v/>
      </c>
      <c r="N3179" s="7">
        <f t="shared" ca="1" si="560"/>
        <v>0</v>
      </c>
      <c r="O3179" s="9" t="str">
        <f ca="1">IF(N3179&gt;-1,INDIRECT(ADDRESS(ROW(),13)),IF(N3179&lt;N3178,CONCATENATE("&lt;page-count count=",CHAR(34),1+LARGE(N:N,1)-LARGE(N:N,2),CHAR(34),"/&gt;"),INDIRECT(ADDRESS(ROW()-1,13))))</f>
        <v/>
      </c>
      <c r="P3179" s="1">
        <f>IF(ROW()&lt;$S$4+2,IF('XML a procesar'!A3178="",P3178,IF(MID('XML a procesar'!A3178,1,1)="&lt;",P3178,P3178+1)),P3178)</f>
        <v>1</v>
      </c>
    </row>
    <row r="3180" spans="1:16" x14ac:dyDescent="0.25">
      <c r="A3180" s="1" t="str">
        <f>IF('XML a procesar'!A3179&gt;0,'XML a procesar'!A3179,"")</f>
        <v/>
      </c>
      <c r="B3180" s="7">
        <f t="shared" si="550"/>
        <v>0</v>
      </c>
      <c r="C3180" s="1">
        <f t="shared" si="551"/>
        <v>0</v>
      </c>
      <c r="D3180" s="1">
        <f t="shared" si="552"/>
        <v>0</v>
      </c>
      <c r="E3180" s="1">
        <f t="shared" si="553"/>
        <v>0</v>
      </c>
      <c r="F3180" s="1" t="str">
        <f t="shared" ca="1" si="554"/>
        <v/>
      </c>
      <c r="G3180" s="1">
        <f t="shared" ca="1" si="555"/>
        <v>0</v>
      </c>
      <c r="H3180" s="1">
        <f ca="1">IF(AND(G3179&gt;0,G3180&gt;G3179,NOT(ISERROR(MATCH(G3179,D:D,0)))),H3179+1,H3179)</f>
        <v>0</v>
      </c>
      <c r="I3180" s="1">
        <f t="shared" ca="1" si="556"/>
        <v>0</v>
      </c>
      <c r="J3180" s="7" t="str">
        <f t="shared" ca="1" si="557"/>
        <v/>
      </c>
      <c r="K3180" s="1" t="str">
        <f ca="1">IF(J3180="Linea_para_MAIL_creada_por_LuXML",IF(ISERROR(MATCH(INDIRECT(ADDRESS(ROW()-G3180,7)),D:D,0)),J3180,INDIRECT(ADDRESS(MATCH(INDIRECT(ADDRESS(ROW()-G3180,7)),D:D,0),1))),J3180)</f>
        <v/>
      </c>
      <c r="L3180" s="7">
        <f t="shared" ca="1" si="558"/>
        <v>0</v>
      </c>
      <c r="M3180" s="7" t="str">
        <f t="shared" ca="1" si="559"/>
        <v/>
      </c>
      <c r="N3180" s="7">
        <f t="shared" ca="1" si="560"/>
        <v>0</v>
      </c>
      <c r="O3180" s="9" t="str">
        <f ca="1">IF(N3180&gt;-1,INDIRECT(ADDRESS(ROW(),13)),IF(N3180&lt;N3179,CONCATENATE("&lt;page-count count=",CHAR(34),1+LARGE(N:N,1)-LARGE(N:N,2),CHAR(34),"/&gt;"),INDIRECT(ADDRESS(ROW()-1,13))))</f>
        <v/>
      </c>
      <c r="P3180" s="1">
        <f>IF(ROW()&lt;$S$4+2,IF('XML a procesar'!A3179="",P3179,IF(MID('XML a procesar'!A3179,1,1)="&lt;",P3179,P3179+1)),P3179)</f>
        <v>1</v>
      </c>
    </row>
    <row r="3181" spans="1:16" x14ac:dyDescent="0.25">
      <c r="A3181" s="1" t="str">
        <f>IF('XML a procesar'!A3180&gt;0,'XML a procesar'!A3180,"")</f>
        <v/>
      </c>
      <c r="B3181" s="7">
        <f t="shared" si="550"/>
        <v>0</v>
      </c>
      <c r="C3181" s="1">
        <f t="shared" si="551"/>
        <v>0</v>
      </c>
      <c r="D3181" s="1">
        <f t="shared" si="552"/>
        <v>0</v>
      </c>
      <c r="E3181" s="1">
        <f t="shared" si="553"/>
        <v>0</v>
      </c>
      <c r="F3181" s="1" t="str">
        <f t="shared" ca="1" si="554"/>
        <v/>
      </c>
      <c r="G3181" s="1">
        <f t="shared" ca="1" si="555"/>
        <v>0</v>
      </c>
      <c r="H3181" s="1">
        <f ca="1">IF(AND(G3180&gt;0,G3181&gt;G3180,NOT(ISERROR(MATCH(G3180,D:D,0)))),H3180+1,H3180)</f>
        <v>0</v>
      </c>
      <c r="I3181" s="1">
        <f t="shared" ca="1" si="556"/>
        <v>0</v>
      </c>
      <c r="J3181" s="7" t="str">
        <f t="shared" ca="1" si="557"/>
        <v/>
      </c>
      <c r="K3181" s="1" t="str">
        <f ca="1">IF(J3181="Linea_para_MAIL_creada_por_LuXML",IF(ISERROR(MATCH(INDIRECT(ADDRESS(ROW()-G3181,7)),D:D,0)),J3181,INDIRECT(ADDRESS(MATCH(INDIRECT(ADDRESS(ROW()-G3181,7)),D:D,0),1))),J3181)</f>
        <v/>
      </c>
      <c r="L3181" s="7">
        <f t="shared" ca="1" si="558"/>
        <v>0</v>
      </c>
      <c r="M3181" s="7" t="str">
        <f t="shared" ca="1" si="559"/>
        <v/>
      </c>
      <c r="N3181" s="7">
        <f t="shared" ca="1" si="560"/>
        <v>0</v>
      </c>
      <c r="O3181" s="9" t="str">
        <f ca="1">IF(N3181&gt;-1,INDIRECT(ADDRESS(ROW(),13)),IF(N3181&lt;N3180,CONCATENATE("&lt;page-count count=",CHAR(34),1+LARGE(N:N,1)-LARGE(N:N,2),CHAR(34),"/&gt;"),INDIRECT(ADDRESS(ROW()-1,13))))</f>
        <v/>
      </c>
      <c r="P3181" s="1">
        <f>IF(ROW()&lt;$S$4+2,IF('XML a procesar'!A3180="",P3180,IF(MID('XML a procesar'!A3180,1,1)="&lt;",P3180,P3180+1)),P3180)</f>
        <v>1</v>
      </c>
    </row>
    <row r="3182" spans="1:16" x14ac:dyDescent="0.25">
      <c r="A3182" s="1" t="str">
        <f>IF('XML a procesar'!A3181&gt;0,'XML a procesar'!A3181,"")</f>
        <v/>
      </c>
      <c r="B3182" s="7">
        <f t="shared" si="550"/>
        <v>0</v>
      </c>
      <c r="C3182" s="1">
        <f t="shared" si="551"/>
        <v>0</v>
      </c>
      <c r="D3182" s="1">
        <f t="shared" si="552"/>
        <v>0</v>
      </c>
      <c r="E3182" s="1">
        <f t="shared" si="553"/>
        <v>0</v>
      </c>
      <c r="F3182" s="1" t="str">
        <f t="shared" ca="1" si="554"/>
        <v/>
      </c>
      <c r="G3182" s="1">
        <f t="shared" ca="1" si="555"/>
        <v>0</v>
      </c>
      <c r="H3182" s="1">
        <f ca="1">IF(AND(G3181&gt;0,G3182&gt;G3181,NOT(ISERROR(MATCH(G3181,D:D,0)))),H3181+1,H3181)</f>
        <v>0</v>
      </c>
      <c r="I3182" s="1">
        <f t="shared" ca="1" si="556"/>
        <v>0</v>
      </c>
      <c r="J3182" s="7" t="str">
        <f t="shared" ca="1" si="557"/>
        <v/>
      </c>
      <c r="K3182" s="1" t="str">
        <f ca="1">IF(J3182="Linea_para_MAIL_creada_por_LuXML",IF(ISERROR(MATCH(INDIRECT(ADDRESS(ROW()-G3182,7)),D:D,0)),J3182,INDIRECT(ADDRESS(MATCH(INDIRECT(ADDRESS(ROW()-G3182,7)),D:D,0),1))),J3182)</f>
        <v/>
      </c>
      <c r="L3182" s="7">
        <f t="shared" ca="1" si="558"/>
        <v>0</v>
      </c>
      <c r="M3182" s="7" t="str">
        <f t="shared" ca="1" si="559"/>
        <v/>
      </c>
      <c r="N3182" s="7">
        <f t="shared" ca="1" si="560"/>
        <v>0</v>
      </c>
      <c r="O3182" s="9" t="str">
        <f ca="1">IF(N3182&gt;-1,INDIRECT(ADDRESS(ROW(),13)),IF(N3182&lt;N3181,CONCATENATE("&lt;page-count count=",CHAR(34),1+LARGE(N:N,1)-LARGE(N:N,2),CHAR(34),"/&gt;"),INDIRECT(ADDRESS(ROW()-1,13))))</f>
        <v/>
      </c>
      <c r="P3182" s="1">
        <f>IF(ROW()&lt;$S$4+2,IF('XML a procesar'!A3181="",P3181,IF(MID('XML a procesar'!A3181,1,1)="&lt;",P3181,P3181+1)),P3181)</f>
        <v>1</v>
      </c>
    </row>
    <row r="3183" spans="1:16" x14ac:dyDescent="0.25">
      <c r="A3183" s="1" t="str">
        <f>IF('XML a procesar'!A3182&gt;0,'XML a procesar'!A3182,"")</f>
        <v/>
      </c>
      <c r="B3183" s="7">
        <f t="shared" si="550"/>
        <v>0</v>
      </c>
      <c r="C3183" s="1">
        <f t="shared" si="551"/>
        <v>0</v>
      </c>
      <c r="D3183" s="1">
        <f t="shared" si="552"/>
        <v>0</v>
      </c>
      <c r="E3183" s="1">
        <f t="shared" si="553"/>
        <v>0</v>
      </c>
      <c r="F3183" s="1" t="str">
        <f t="shared" ca="1" si="554"/>
        <v/>
      </c>
      <c r="G3183" s="1">
        <f t="shared" ca="1" si="555"/>
        <v>0</v>
      </c>
      <c r="H3183" s="1">
        <f ca="1">IF(AND(G3182&gt;0,G3183&gt;G3182,NOT(ISERROR(MATCH(G3182,D:D,0)))),H3182+1,H3182)</f>
        <v>0</v>
      </c>
      <c r="I3183" s="1">
        <f t="shared" ca="1" si="556"/>
        <v>0</v>
      </c>
      <c r="J3183" s="7" t="str">
        <f t="shared" ca="1" si="557"/>
        <v/>
      </c>
      <c r="K3183" s="1" t="str">
        <f ca="1">IF(J3183="Linea_para_MAIL_creada_por_LuXML",IF(ISERROR(MATCH(INDIRECT(ADDRESS(ROW()-G3183,7)),D:D,0)),J3183,INDIRECT(ADDRESS(MATCH(INDIRECT(ADDRESS(ROW()-G3183,7)),D:D,0),1))),J3183)</f>
        <v/>
      </c>
      <c r="L3183" s="7">
        <f t="shared" ca="1" si="558"/>
        <v>0</v>
      </c>
      <c r="M3183" s="7" t="str">
        <f t="shared" ca="1" si="559"/>
        <v/>
      </c>
      <c r="N3183" s="7">
        <f t="shared" ca="1" si="560"/>
        <v>0</v>
      </c>
      <c r="O3183" s="9" t="str">
        <f ca="1">IF(N3183&gt;-1,INDIRECT(ADDRESS(ROW(),13)),IF(N3183&lt;N3182,CONCATENATE("&lt;page-count count=",CHAR(34),1+LARGE(N:N,1)-LARGE(N:N,2),CHAR(34),"/&gt;"),INDIRECT(ADDRESS(ROW()-1,13))))</f>
        <v/>
      </c>
      <c r="P3183" s="1">
        <f>IF(ROW()&lt;$S$4+2,IF('XML a procesar'!A3182="",P3182,IF(MID('XML a procesar'!A3182,1,1)="&lt;",P3182,P3182+1)),P3182)</f>
        <v>1</v>
      </c>
    </row>
    <row r="3184" spans="1:16" x14ac:dyDescent="0.25">
      <c r="A3184" s="1" t="str">
        <f>IF('XML a procesar'!A3183&gt;0,'XML a procesar'!A3183,"")</f>
        <v/>
      </c>
      <c r="B3184" s="7">
        <f t="shared" si="550"/>
        <v>0</v>
      </c>
      <c r="C3184" s="1">
        <f t="shared" si="551"/>
        <v>0</v>
      </c>
      <c r="D3184" s="1">
        <f t="shared" si="552"/>
        <v>0</v>
      </c>
      <c r="E3184" s="1">
        <f t="shared" si="553"/>
        <v>0</v>
      </c>
      <c r="F3184" s="1" t="str">
        <f t="shared" ca="1" si="554"/>
        <v/>
      </c>
      <c r="G3184" s="1">
        <f t="shared" ca="1" si="555"/>
        <v>0</v>
      </c>
      <c r="H3184" s="1">
        <f ca="1">IF(AND(G3183&gt;0,G3184&gt;G3183,NOT(ISERROR(MATCH(G3183,D:D,0)))),H3183+1,H3183)</f>
        <v>0</v>
      </c>
      <c r="I3184" s="1">
        <f t="shared" ca="1" si="556"/>
        <v>0</v>
      </c>
      <c r="J3184" s="7" t="str">
        <f t="shared" ca="1" si="557"/>
        <v/>
      </c>
      <c r="K3184" s="1" t="str">
        <f ca="1">IF(J3184="Linea_para_MAIL_creada_por_LuXML",IF(ISERROR(MATCH(INDIRECT(ADDRESS(ROW()-G3184,7)),D:D,0)),J3184,INDIRECT(ADDRESS(MATCH(INDIRECT(ADDRESS(ROW()-G3184,7)),D:D,0),1))),J3184)</f>
        <v/>
      </c>
      <c r="L3184" s="7">
        <f t="shared" ca="1" si="558"/>
        <v>0</v>
      </c>
      <c r="M3184" s="7" t="str">
        <f t="shared" ca="1" si="559"/>
        <v/>
      </c>
      <c r="N3184" s="7">
        <f t="shared" ca="1" si="560"/>
        <v>0</v>
      </c>
      <c r="O3184" s="9" t="str">
        <f ca="1">IF(N3184&gt;-1,INDIRECT(ADDRESS(ROW(),13)),IF(N3184&lt;N3183,CONCATENATE("&lt;page-count count=",CHAR(34),1+LARGE(N:N,1)-LARGE(N:N,2),CHAR(34),"/&gt;"),INDIRECT(ADDRESS(ROW()-1,13))))</f>
        <v/>
      </c>
      <c r="P3184" s="1">
        <f>IF(ROW()&lt;$S$4+2,IF('XML a procesar'!A3183="",P3183,IF(MID('XML a procesar'!A3183,1,1)="&lt;",P3183,P3183+1)),P3183)</f>
        <v>1</v>
      </c>
    </row>
    <row r="3185" spans="1:16" x14ac:dyDescent="0.25">
      <c r="A3185" s="1" t="str">
        <f>IF('XML a procesar'!A3184&gt;0,'XML a procesar'!A3184,"")</f>
        <v/>
      </c>
      <c r="B3185" s="7">
        <f t="shared" si="550"/>
        <v>0</v>
      </c>
      <c r="C3185" s="1">
        <f t="shared" si="551"/>
        <v>0</v>
      </c>
      <c r="D3185" s="1">
        <f t="shared" si="552"/>
        <v>0</v>
      </c>
      <c r="E3185" s="1">
        <f t="shared" si="553"/>
        <v>0</v>
      </c>
      <c r="F3185" s="1" t="str">
        <f t="shared" ca="1" si="554"/>
        <v/>
      </c>
      <c r="G3185" s="1">
        <f t="shared" ca="1" si="555"/>
        <v>0</v>
      </c>
      <c r="H3185" s="1">
        <f ca="1">IF(AND(G3184&gt;0,G3185&gt;G3184,NOT(ISERROR(MATCH(G3184,D:D,0)))),H3184+1,H3184)</f>
        <v>0</v>
      </c>
      <c r="I3185" s="1">
        <f t="shared" ca="1" si="556"/>
        <v>0</v>
      </c>
      <c r="J3185" s="7" t="str">
        <f t="shared" ca="1" si="557"/>
        <v/>
      </c>
      <c r="K3185" s="1" t="str">
        <f ca="1">IF(J3185="Linea_para_MAIL_creada_por_LuXML",IF(ISERROR(MATCH(INDIRECT(ADDRESS(ROW()-G3185,7)),D:D,0)),J3185,INDIRECT(ADDRESS(MATCH(INDIRECT(ADDRESS(ROW()-G3185,7)),D:D,0),1))),J3185)</f>
        <v/>
      </c>
      <c r="L3185" s="7">
        <f t="shared" ca="1" si="558"/>
        <v>0</v>
      </c>
      <c r="M3185" s="7" t="str">
        <f t="shared" ca="1" si="559"/>
        <v/>
      </c>
      <c r="N3185" s="7">
        <f t="shared" ca="1" si="560"/>
        <v>0</v>
      </c>
      <c r="O3185" s="9" t="str">
        <f ca="1">IF(N3185&gt;-1,INDIRECT(ADDRESS(ROW(),13)),IF(N3185&lt;N3184,CONCATENATE("&lt;page-count count=",CHAR(34),1+LARGE(N:N,1)-LARGE(N:N,2),CHAR(34),"/&gt;"),INDIRECT(ADDRESS(ROW()-1,13))))</f>
        <v/>
      </c>
      <c r="P3185" s="1">
        <f>IF(ROW()&lt;$S$4+2,IF('XML a procesar'!A3184="",P3184,IF(MID('XML a procesar'!A3184,1,1)="&lt;",P3184,P3184+1)),P3184)</f>
        <v>1</v>
      </c>
    </row>
    <row r="3186" spans="1:16" x14ac:dyDescent="0.25">
      <c r="A3186" s="1" t="str">
        <f>IF('XML a procesar'!A3185&gt;0,'XML a procesar'!A3185,"")</f>
        <v/>
      </c>
      <c r="B3186" s="7">
        <f t="shared" si="550"/>
        <v>0</v>
      </c>
      <c r="C3186" s="1">
        <f t="shared" si="551"/>
        <v>0</v>
      </c>
      <c r="D3186" s="1">
        <f t="shared" si="552"/>
        <v>0</v>
      </c>
      <c r="E3186" s="1">
        <f t="shared" si="553"/>
        <v>0</v>
      </c>
      <c r="F3186" s="1" t="str">
        <f t="shared" ca="1" si="554"/>
        <v/>
      </c>
      <c r="G3186" s="1">
        <f t="shared" ca="1" si="555"/>
        <v>0</v>
      </c>
      <c r="H3186" s="1">
        <f ca="1">IF(AND(G3185&gt;0,G3186&gt;G3185,NOT(ISERROR(MATCH(G3185,D:D,0)))),H3185+1,H3185)</f>
        <v>0</v>
      </c>
      <c r="I3186" s="1">
        <f t="shared" ca="1" si="556"/>
        <v>0</v>
      </c>
      <c r="J3186" s="7" t="str">
        <f t="shared" ca="1" si="557"/>
        <v/>
      </c>
      <c r="K3186" s="1" t="str">
        <f ca="1">IF(J3186="Linea_para_MAIL_creada_por_LuXML",IF(ISERROR(MATCH(INDIRECT(ADDRESS(ROW()-G3186,7)),D:D,0)),J3186,INDIRECT(ADDRESS(MATCH(INDIRECT(ADDRESS(ROW()-G3186,7)),D:D,0),1))),J3186)</f>
        <v/>
      </c>
      <c r="L3186" s="7">
        <f t="shared" ca="1" si="558"/>
        <v>0</v>
      </c>
      <c r="M3186" s="7" t="str">
        <f t="shared" ca="1" si="559"/>
        <v/>
      </c>
      <c r="N3186" s="7">
        <f t="shared" ca="1" si="560"/>
        <v>0</v>
      </c>
      <c r="O3186" s="9" t="str">
        <f ca="1">IF(N3186&gt;-1,INDIRECT(ADDRESS(ROW(),13)),IF(N3186&lt;N3185,CONCATENATE("&lt;page-count count=",CHAR(34),1+LARGE(N:N,1)-LARGE(N:N,2),CHAR(34),"/&gt;"),INDIRECT(ADDRESS(ROW()-1,13))))</f>
        <v/>
      </c>
      <c r="P3186" s="1">
        <f>IF(ROW()&lt;$S$4+2,IF('XML a procesar'!A3185="",P3185,IF(MID('XML a procesar'!A3185,1,1)="&lt;",P3185,P3185+1)),P3185)</f>
        <v>1</v>
      </c>
    </row>
    <row r="3187" spans="1:16" x14ac:dyDescent="0.25">
      <c r="A3187" s="1" t="str">
        <f>IF('XML a procesar'!A3186&gt;0,'XML a procesar'!A3186,"")</f>
        <v/>
      </c>
      <c r="B3187" s="7">
        <f t="shared" si="550"/>
        <v>0</v>
      </c>
      <c r="C3187" s="1">
        <f t="shared" si="551"/>
        <v>0</v>
      </c>
      <c r="D3187" s="1">
        <f t="shared" si="552"/>
        <v>0</v>
      </c>
      <c r="E3187" s="1">
        <f t="shared" si="553"/>
        <v>0</v>
      </c>
      <c r="F3187" s="1" t="str">
        <f t="shared" ca="1" si="554"/>
        <v/>
      </c>
      <c r="G3187" s="1">
        <f t="shared" ca="1" si="555"/>
        <v>0</v>
      </c>
      <c r="H3187" s="1">
        <f ca="1">IF(AND(G3186&gt;0,G3187&gt;G3186,NOT(ISERROR(MATCH(G3186,D:D,0)))),H3186+1,H3186)</f>
        <v>0</v>
      </c>
      <c r="I3187" s="1">
        <f t="shared" ca="1" si="556"/>
        <v>0</v>
      </c>
      <c r="J3187" s="7" t="str">
        <f t="shared" ca="1" si="557"/>
        <v/>
      </c>
      <c r="K3187" s="1" t="str">
        <f ca="1">IF(J3187="Linea_para_MAIL_creada_por_LuXML",IF(ISERROR(MATCH(INDIRECT(ADDRESS(ROW()-G3187,7)),D:D,0)),J3187,INDIRECT(ADDRESS(MATCH(INDIRECT(ADDRESS(ROW()-G3187,7)),D:D,0),1))),J3187)</f>
        <v/>
      </c>
      <c r="L3187" s="7">
        <f t="shared" ca="1" si="558"/>
        <v>0</v>
      </c>
      <c r="M3187" s="7" t="str">
        <f t="shared" ca="1" si="559"/>
        <v/>
      </c>
      <c r="N3187" s="7">
        <f t="shared" ca="1" si="560"/>
        <v>0</v>
      </c>
      <c r="O3187" s="9" t="str">
        <f ca="1">IF(N3187&gt;-1,INDIRECT(ADDRESS(ROW(),13)),IF(N3187&lt;N3186,CONCATENATE("&lt;page-count count=",CHAR(34),1+LARGE(N:N,1)-LARGE(N:N,2),CHAR(34),"/&gt;"),INDIRECT(ADDRESS(ROW()-1,13))))</f>
        <v/>
      </c>
      <c r="P3187" s="1">
        <f>IF(ROW()&lt;$S$4+2,IF('XML a procesar'!A3186="",P3186,IF(MID('XML a procesar'!A3186,1,1)="&lt;",P3186,P3186+1)),P3186)</f>
        <v>1</v>
      </c>
    </row>
    <row r="3188" spans="1:16" x14ac:dyDescent="0.25">
      <c r="A3188" s="1" t="str">
        <f>IF('XML a procesar'!A3187&gt;0,'XML a procesar'!A3187,"")</f>
        <v/>
      </c>
      <c r="B3188" s="7">
        <f t="shared" si="550"/>
        <v>0</v>
      </c>
      <c r="C3188" s="1">
        <f t="shared" si="551"/>
        <v>0</v>
      </c>
      <c r="D3188" s="1">
        <f t="shared" si="552"/>
        <v>0</v>
      </c>
      <c r="E3188" s="1">
        <f t="shared" si="553"/>
        <v>0</v>
      </c>
      <c r="F3188" s="1" t="str">
        <f t="shared" ca="1" si="554"/>
        <v/>
      </c>
      <c r="G3188" s="1">
        <f t="shared" ca="1" si="555"/>
        <v>0</v>
      </c>
      <c r="H3188" s="1">
        <f ca="1">IF(AND(G3187&gt;0,G3188&gt;G3187,NOT(ISERROR(MATCH(G3187,D:D,0)))),H3187+1,H3187)</f>
        <v>0</v>
      </c>
      <c r="I3188" s="1">
        <f t="shared" ca="1" si="556"/>
        <v>0</v>
      </c>
      <c r="J3188" s="7" t="str">
        <f t="shared" ca="1" si="557"/>
        <v/>
      </c>
      <c r="K3188" s="1" t="str">
        <f ca="1">IF(J3188="Linea_para_MAIL_creada_por_LuXML",IF(ISERROR(MATCH(INDIRECT(ADDRESS(ROW()-G3188,7)),D:D,0)),J3188,INDIRECT(ADDRESS(MATCH(INDIRECT(ADDRESS(ROW()-G3188,7)),D:D,0),1))),J3188)</f>
        <v/>
      </c>
      <c r="L3188" s="7">
        <f t="shared" ca="1" si="558"/>
        <v>0</v>
      </c>
      <c r="M3188" s="7" t="str">
        <f t="shared" ca="1" si="559"/>
        <v/>
      </c>
      <c r="N3188" s="7">
        <f t="shared" ca="1" si="560"/>
        <v>0</v>
      </c>
      <c r="O3188" s="9" t="str">
        <f ca="1">IF(N3188&gt;-1,INDIRECT(ADDRESS(ROW(),13)),IF(N3188&lt;N3187,CONCATENATE("&lt;page-count count=",CHAR(34),1+LARGE(N:N,1)-LARGE(N:N,2),CHAR(34),"/&gt;"),INDIRECT(ADDRESS(ROW()-1,13))))</f>
        <v/>
      </c>
      <c r="P3188" s="1">
        <f>IF(ROW()&lt;$S$4+2,IF('XML a procesar'!A3187="",P3187,IF(MID('XML a procesar'!A3187,1,1)="&lt;",P3187,P3187+1)),P3187)</f>
        <v>1</v>
      </c>
    </row>
    <row r="3189" spans="1:16" x14ac:dyDescent="0.25">
      <c r="A3189" s="1" t="str">
        <f>IF('XML a procesar'!A3188&gt;0,'XML a procesar'!A3188,"")</f>
        <v/>
      </c>
      <c r="B3189" s="7">
        <f t="shared" si="550"/>
        <v>0</v>
      </c>
      <c r="C3189" s="1">
        <f t="shared" si="551"/>
        <v>0</v>
      </c>
      <c r="D3189" s="1">
        <f t="shared" si="552"/>
        <v>0</v>
      </c>
      <c r="E3189" s="1">
        <f t="shared" si="553"/>
        <v>0</v>
      </c>
      <c r="F3189" s="1" t="str">
        <f t="shared" ca="1" si="554"/>
        <v/>
      </c>
      <c r="G3189" s="1">
        <f t="shared" ca="1" si="555"/>
        <v>0</v>
      </c>
      <c r="H3189" s="1">
        <f ca="1">IF(AND(G3188&gt;0,G3189&gt;G3188,NOT(ISERROR(MATCH(G3188,D:D,0)))),H3188+1,H3188)</f>
        <v>0</v>
      </c>
      <c r="I3189" s="1">
        <f t="shared" ca="1" si="556"/>
        <v>0</v>
      </c>
      <c r="J3189" s="7" t="str">
        <f t="shared" ca="1" si="557"/>
        <v/>
      </c>
      <c r="K3189" s="1" t="str">
        <f ca="1">IF(J3189="Linea_para_MAIL_creada_por_LuXML",IF(ISERROR(MATCH(INDIRECT(ADDRESS(ROW()-G3189,7)),D:D,0)),J3189,INDIRECT(ADDRESS(MATCH(INDIRECT(ADDRESS(ROW()-G3189,7)),D:D,0),1))),J3189)</f>
        <v/>
      </c>
      <c r="L3189" s="7">
        <f t="shared" ca="1" si="558"/>
        <v>0</v>
      </c>
      <c r="M3189" s="7" t="str">
        <f t="shared" ca="1" si="559"/>
        <v/>
      </c>
      <c r="N3189" s="7">
        <f t="shared" ca="1" si="560"/>
        <v>0</v>
      </c>
      <c r="O3189" s="9" t="str">
        <f ca="1">IF(N3189&gt;-1,INDIRECT(ADDRESS(ROW(),13)),IF(N3189&lt;N3188,CONCATENATE("&lt;page-count count=",CHAR(34),1+LARGE(N:N,1)-LARGE(N:N,2),CHAR(34),"/&gt;"),INDIRECT(ADDRESS(ROW()-1,13))))</f>
        <v/>
      </c>
      <c r="P3189" s="1">
        <f>IF(ROW()&lt;$S$4+2,IF('XML a procesar'!A3188="",P3188,IF(MID('XML a procesar'!A3188,1,1)="&lt;",P3188,P3188+1)),P3188)</f>
        <v>1</v>
      </c>
    </row>
    <row r="3190" spans="1:16" x14ac:dyDescent="0.25">
      <c r="A3190" s="1" t="str">
        <f>IF('XML a procesar'!A3189&gt;0,'XML a procesar'!A3189,"")</f>
        <v/>
      </c>
      <c r="B3190" s="7">
        <f t="shared" si="550"/>
        <v>0</v>
      </c>
      <c r="C3190" s="1">
        <f t="shared" si="551"/>
        <v>0</v>
      </c>
      <c r="D3190" s="1">
        <f t="shared" si="552"/>
        <v>0</v>
      </c>
      <c r="E3190" s="1">
        <f t="shared" si="553"/>
        <v>0</v>
      </c>
      <c r="F3190" s="1" t="str">
        <f t="shared" ca="1" si="554"/>
        <v/>
      </c>
      <c r="G3190" s="1">
        <f t="shared" ca="1" si="555"/>
        <v>0</v>
      </c>
      <c r="H3190" s="1">
        <f ca="1">IF(AND(G3189&gt;0,G3190&gt;G3189,NOT(ISERROR(MATCH(G3189,D:D,0)))),H3189+1,H3189)</f>
        <v>0</v>
      </c>
      <c r="I3190" s="1">
        <f t="shared" ca="1" si="556"/>
        <v>0</v>
      </c>
      <c r="J3190" s="7" t="str">
        <f t="shared" ca="1" si="557"/>
        <v/>
      </c>
      <c r="K3190" s="1" t="str">
        <f ca="1">IF(J3190="Linea_para_MAIL_creada_por_LuXML",IF(ISERROR(MATCH(INDIRECT(ADDRESS(ROW()-G3190,7)),D:D,0)),J3190,INDIRECT(ADDRESS(MATCH(INDIRECT(ADDRESS(ROW()-G3190,7)),D:D,0),1))),J3190)</f>
        <v/>
      </c>
      <c r="L3190" s="7">
        <f t="shared" ca="1" si="558"/>
        <v>0</v>
      </c>
      <c r="M3190" s="7" t="str">
        <f t="shared" ca="1" si="559"/>
        <v/>
      </c>
      <c r="N3190" s="7">
        <f t="shared" ca="1" si="560"/>
        <v>0</v>
      </c>
      <c r="O3190" s="9" t="str">
        <f ca="1">IF(N3190&gt;-1,INDIRECT(ADDRESS(ROW(),13)),IF(N3190&lt;N3189,CONCATENATE("&lt;page-count count=",CHAR(34),1+LARGE(N:N,1)-LARGE(N:N,2),CHAR(34),"/&gt;"),INDIRECT(ADDRESS(ROW()-1,13))))</f>
        <v/>
      </c>
      <c r="P3190" s="1">
        <f>IF(ROW()&lt;$S$4+2,IF('XML a procesar'!A3189="",P3189,IF(MID('XML a procesar'!A3189,1,1)="&lt;",P3189,P3189+1)),P3189)</f>
        <v>1</v>
      </c>
    </row>
    <row r="3191" spans="1:16" x14ac:dyDescent="0.25">
      <c r="A3191" s="1" t="str">
        <f>IF('XML a procesar'!A3190&gt;0,'XML a procesar'!A3190,"")</f>
        <v/>
      </c>
      <c r="B3191" s="7">
        <f t="shared" si="550"/>
        <v>0</v>
      </c>
      <c r="C3191" s="1">
        <f t="shared" si="551"/>
        <v>0</v>
      </c>
      <c r="D3191" s="1">
        <f t="shared" si="552"/>
        <v>0</v>
      </c>
      <c r="E3191" s="1">
        <f t="shared" si="553"/>
        <v>0</v>
      </c>
      <c r="F3191" s="1" t="str">
        <f t="shared" ca="1" si="554"/>
        <v/>
      </c>
      <c r="G3191" s="1">
        <f t="shared" ca="1" si="555"/>
        <v>0</v>
      </c>
      <c r="H3191" s="1">
        <f ca="1">IF(AND(G3190&gt;0,G3191&gt;G3190,NOT(ISERROR(MATCH(G3190,D:D,0)))),H3190+1,H3190)</f>
        <v>0</v>
      </c>
      <c r="I3191" s="1">
        <f t="shared" ca="1" si="556"/>
        <v>0</v>
      </c>
      <c r="J3191" s="7" t="str">
        <f t="shared" ca="1" si="557"/>
        <v/>
      </c>
      <c r="K3191" s="1" t="str">
        <f ca="1">IF(J3191="Linea_para_MAIL_creada_por_LuXML",IF(ISERROR(MATCH(INDIRECT(ADDRESS(ROW()-G3191,7)),D:D,0)),J3191,INDIRECT(ADDRESS(MATCH(INDIRECT(ADDRESS(ROW()-G3191,7)),D:D,0),1))),J3191)</f>
        <v/>
      </c>
      <c r="L3191" s="7">
        <f t="shared" ca="1" si="558"/>
        <v>0</v>
      </c>
      <c r="M3191" s="7" t="str">
        <f t="shared" ca="1" si="559"/>
        <v/>
      </c>
      <c r="N3191" s="7">
        <f t="shared" ca="1" si="560"/>
        <v>0</v>
      </c>
      <c r="O3191" s="9" t="str">
        <f ca="1">IF(N3191&gt;-1,INDIRECT(ADDRESS(ROW(),13)),IF(N3191&lt;N3190,CONCATENATE("&lt;page-count count=",CHAR(34),1+LARGE(N:N,1)-LARGE(N:N,2),CHAR(34),"/&gt;"),INDIRECT(ADDRESS(ROW()-1,13))))</f>
        <v/>
      </c>
      <c r="P3191" s="1">
        <f>IF(ROW()&lt;$S$4+2,IF('XML a procesar'!A3190="",P3190,IF(MID('XML a procesar'!A3190,1,1)="&lt;",P3190,P3190+1)),P3190)</f>
        <v>1</v>
      </c>
    </row>
    <row r="3192" spans="1:16" x14ac:dyDescent="0.25">
      <c r="A3192" s="1" t="str">
        <f>IF('XML a procesar'!A3191&gt;0,'XML a procesar'!A3191,"")</f>
        <v/>
      </c>
      <c r="B3192" s="7">
        <f t="shared" si="550"/>
        <v>0</v>
      </c>
      <c r="C3192" s="1">
        <f t="shared" si="551"/>
        <v>0</v>
      </c>
      <c r="D3192" s="1">
        <f t="shared" si="552"/>
        <v>0</v>
      </c>
      <c r="E3192" s="1">
        <f t="shared" si="553"/>
        <v>0</v>
      </c>
      <c r="F3192" s="1" t="str">
        <f t="shared" ca="1" si="554"/>
        <v/>
      </c>
      <c r="G3192" s="1">
        <f t="shared" ca="1" si="555"/>
        <v>0</v>
      </c>
      <c r="H3192" s="1">
        <f ca="1">IF(AND(G3191&gt;0,G3192&gt;G3191,NOT(ISERROR(MATCH(G3191,D:D,0)))),H3191+1,H3191)</f>
        <v>0</v>
      </c>
      <c r="I3192" s="1">
        <f t="shared" ca="1" si="556"/>
        <v>0</v>
      </c>
      <c r="J3192" s="7" t="str">
        <f t="shared" ca="1" si="557"/>
        <v/>
      </c>
      <c r="K3192" s="1" t="str">
        <f ca="1">IF(J3192="Linea_para_MAIL_creada_por_LuXML",IF(ISERROR(MATCH(INDIRECT(ADDRESS(ROW()-G3192,7)),D:D,0)),J3192,INDIRECT(ADDRESS(MATCH(INDIRECT(ADDRESS(ROW()-G3192,7)),D:D,0),1))),J3192)</f>
        <v/>
      </c>
      <c r="L3192" s="7">
        <f t="shared" ca="1" si="558"/>
        <v>0</v>
      </c>
      <c r="M3192" s="7" t="str">
        <f t="shared" ca="1" si="559"/>
        <v/>
      </c>
      <c r="N3192" s="7">
        <f t="shared" ca="1" si="560"/>
        <v>0</v>
      </c>
      <c r="O3192" s="9" t="str">
        <f ca="1">IF(N3192&gt;-1,INDIRECT(ADDRESS(ROW(),13)),IF(N3192&lt;N3191,CONCATENATE("&lt;page-count count=",CHAR(34),1+LARGE(N:N,1)-LARGE(N:N,2),CHAR(34),"/&gt;"),INDIRECT(ADDRESS(ROW()-1,13))))</f>
        <v/>
      </c>
      <c r="P3192" s="1">
        <f>IF(ROW()&lt;$S$4+2,IF('XML a procesar'!A3191="",P3191,IF(MID('XML a procesar'!A3191,1,1)="&lt;",P3191,P3191+1)),P3191)</f>
        <v>1</v>
      </c>
    </row>
    <row r="3193" spans="1:16" x14ac:dyDescent="0.25">
      <c r="A3193" s="1" t="str">
        <f>IF('XML a procesar'!A3192&gt;0,'XML a procesar'!A3192,"")</f>
        <v/>
      </c>
      <c r="B3193" s="7">
        <f t="shared" si="550"/>
        <v>0</v>
      </c>
      <c r="C3193" s="1">
        <f t="shared" si="551"/>
        <v>0</v>
      </c>
      <c r="D3193" s="1">
        <f t="shared" si="552"/>
        <v>0</v>
      </c>
      <c r="E3193" s="1">
        <f t="shared" si="553"/>
        <v>0</v>
      </c>
      <c r="F3193" s="1" t="str">
        <f t="shared" ca="1" si="554"/>
        <v/>
      </c>
      <c r="G3193" s="1">
        <f t="shared" ca="1" si="555"/>
        <v>0</v>
      </c>
      <c r="H3193" s="1">
        <f ca="1">IF(AND(G3192&gt;0,G3193&gt;G3192,NOT(ISERROR(MATCH(G3192,D:D,0)))),H3192+1,H3192)</f>
        <v>0</v>
      </c>
      <c r="I3193" s="1">
        <f t="shared" ca="1" si="556"/>
        <v>0</v>
      </c>
      <c r="J3193" s="7" t="str">
        <f t="shared" ca="1" si="557"/>
        <v/>
      </c>
      <c r="K3193" s="1" t="str">
        <f ca="1">IF(J3193="Linea_para_MAIL_creada_por_LuXML",IF(ISERROR(MATCH(INDIRECT(ADDRESS(ROW()-G3193,7)),D:D,0)),J3193,INDIRECT(ADDRESS(MATCH(INDIRECT(ADDRESS(ROW()-G3193,7)),D:D,0),1))),J3193)</f>
        <v/>
      </c>
      <c r="L3193" s="7">
        <f t="shared" ca="1" si="558"/>
        <v>0</v>
      </c>
      <c r="M3193" s="7" t="str">
        <f t="shared" ca="1" si="559"/>
        <v/>
      </c>
      <c r="N3193" s="7">
        <f t="shared" ca="1" si="560"/>
        <v>0</v>
      </c>
      <c r="O3193" s="9" t="str">
        <f ca="1">IF(N3193&gt;-1,INDIRECT(ADDRESS(ROW(),13)),IF(N3193&lt;N3192,CONCATENATE("&lt;page-count count=",CHAR(34),1+LARGE(N:N,1)-LARGE(N:N,2),CHAR(34),"/&gt;"),INDIRECT(ADDRESS(ROW()-1,13))))</f>
        <v/>
      </c>
      <c r="P3193" s="1">
        <f>IF(ROW()&lt;$S$4+2,IF('XML a procesar'!A3192="",P3192,IF(MID('XML a procesar'!A3192,1,1)="&lt;",P3192,P3192+1)),P3192)</f>
        <v>1</v>
      </c>
    </row>
    <row r="3194" spans="1:16" x14ac:dyDescent="0.25">
      <c r="A3194" s="1" t="str">
        <f>IF('XML a procesar'!A3193&gt;0,'XML a procesar'!A3193,"")</f>
        <v/>
      </c>
      <c r="B3194" s="7">
        <f t="shared" si="550"/>
        <v>0</v>
      </c>
      <c r="C3194" s="1">
        <f t="shared" si="551"/>
        <v>0</v>
      </c>
      <c r="D3194" s="1">
        <f t="shared" si="552"/>
        <v>0</v>
      </c>
      <c r="E3194" s="1">
        <f t="shared" si="553"/>
        <v>0</v>
      </c>
      <c r="F3194" s="1" t="str">
        <f t="shared" ca="1" si="554"/>
        <v/>
      </c>
      <c r="G3194" s="1">
        <f t="shared" ca="1" si="555"/>
        <v>0</v>
      </c>
      <c r="H3194" s="1">
        <f ca="1">IF(AND(G3193&gt;0,G3194&gt;G3193,NOT(ISERROR(MATCH(G3193,D:D,0)))),H3193+1,H3193)</f>
        <v>0</v>
      </c>
      <c r="I3194" s="1">
        <f t="shared" ca="1" si="556"/>
        <v>0</v>
      </c>
      <c r="J3194" s="7" t="str">
        <f t="shared" ca="1" si="557"/>
        <v/>
      </c>
      <c r="K3194" s="1" t="str">
        <f ca="1">IF(J3194="Linea_para_MAIL_creada_por_LuXML",IF(ISERROR(MATCH(INDIRECT(ADDRESS(ROW()-G3194,7)),D:D,0)),J3194,INDIRECT(ADDRESS(MATCH(INDIRECT(ADDRESS(ROW()-G3194,7)),D:D,0),1))),J3194)</f>
        <v/>
      </c>
      <c r="L3194" s="7">
        <f t="shared" ca="1" si="558"/>
        <v>0</v>
      </c>
      <c r="M3194" s="7" t="str">
        <f t="shared" ca="1" si="559"/>
        <v/>
      </c>
      <c r="N3194" s="7">
        <f t="shared" ca="1" si="560"/>
        <v>0</v>
      </c>
      <c r="O3194" s="9" t="str">
        <f ca="1">IF(N3194&gt;-1,INDIRECT(ADDRESS(ROW(),13)),IF(N3194&lt;N3193,CONCATENATE("&lt;page-count count=",CHAR(34),1+LARGE(N:N,1)-LARGE(N:N,2),CHAR(34),"/&gt;"),INDIRECT(ADDRESS(ROW()-1,13))))</f>
        <v/>
      </c>
      <c r="P3194" s="1">
        <f>IF(ROW()&lt;$S$4+2,IF('XML a procesar'!A3193="",P3193,IF(MID('XML a procesar'!A3193,1,1)="&lt;",P3193,P3193+1)),P3193)</f>
        <v>1</v>
      </c>
    </row>
    <row r="3195" spans="1:16" x14ac:dyDescent="0.25">
      <c r="A3195" s="1" t="str">
        <f>IF('XML a procesar'!A3194&gt;0,'XML a procesar'!A3194,"")</f>
        <v/>
      </c>
      <c r="B3195" s="7">
        <f t="shared" si="550"/>
        <v>0</v>
      </c>
      <c r="C3195" s="1">
        <f t="shared" si="551"/>
        <v>0</v>
      </c>
      <c r="D3195" s="1">
        <f t="shared" si="552"/>
        <v>0</v>
      </c>
      <c r="E3195" s="1">
        <f t="shared" si="553"/>
        <v>0</v>
      </c>
      <c r="F3195" s="1" t="str">
        <f t="shared" ca="1" si="554"/>
        <v/>
      </c>
      <c r="G3195" s="1">
        <f t="shared" ca="1" si="555"/>
        <v>0</v>
      </c>
      <c r="H3195" s="1">
        <f ca="1">IF(AND(G3194&gt;0,G3195&gt;G3194,NOT(ISERROR(MATCH(G3194,D:D,0)))),H3194+1,H3194)</f>
        <v>0</v>
      </c>
      <c r="I3195" s="1">
        <f t="shared" ca="1" si="556"/>
        <v>0</v>
      </c>
      <c r="J3195" s="7" t="str">
        <f t="shared" ca="1" si="557"/>
        <v/>
      </c>
      <c r="K3195" s="1" t="str">
        <f ca="1">IF(J3195="Linea_para_MAIL_creada_por_LuXML",IF(ISERROR(MATCH(INDIRECT(ADDRESS(ROW()-G3195,7)),D:D,0)),J3195,INDIRECT(ADDRESS(MATCH(INDIRECT(ADDRESS(ROW()-G3195,7)),D:D,0),1))),J3195)</f>
        <v/>
      </c>
      <c r="L3195" s="7">
        <f t="shared" ca="1" si="558"/>
        <v>0</v>
      </c>
      <c r="M3195" s="7" t="str">
        <f t="shared" ca="1" si="559"/>
        <v/>
      </c>
      <c r="N3195" s="7">
        <f t="shared" ca="1" si="560"/>
        <v>0</v>
      </c>
      <c r="O3195" s="9" t="str">
        <f ca="1">IF(N3195&gt;-1,INDIRECT(ADDRESS(ROW(),13)),IF(N3195&lt;N3194,CONCATENATE("&lt;page-count count=",CHAR(34),1+LARGE(N:N,1)-LARGE(N:N,2),CHAR(34),"/&gt;"),INDIRECT(ADDRESS(ROW()-1,13))))</f>
        <v/>
      </c>
      <c r="P3195" s="1">
        <f>IF(ROW()&lt;$S$4+2,IF('XML a procesar'!A3194="",P3194,IF(MID('XML a procesar'!A3194,1,1)="&lt;",P3194,P3194+1)),P3194)</f>
        <v>1</v>
      </c>
    </row>
    <row r="3196" spans="1:16" x14ac:dyDescent="0.25">
      <c r="A3196" s="1" t="str">
        <f>IF('XML a procesar'!A3195&gt;0,'XML a procesar'!A3195,"")</f>
        <v/>
      </c>
      <c r="B3196" s="7">
        <f t="shared" si="550"/>
        <v>0</v>
      </c>
      <c r="C3196" s="1">
        <f t="shared" si="551"/>
        <v>0</v>
      </c>
      <c r="D3196" s="1">
        <f t="shared" si="552"/>
        <v>0</v>
      </c>
      <c r="E3196" s="1">
        <f t="shared" si="553"/>
        <v>0</v>
      </c>
      <c r="F3196" s="1" t="str">
        <f t="shared" ca="1" si="554"/>
        <v/>
      </c>
      <c r="G3196" s="1">
        <f t="shared" ca="1" si="555"/>
        <v>0</v>
      </c>
      <c r="H3196" s="1">
        <f ca="1">IF(AND(G3195&gt;0,G3196&gt;G3195,NOT(ISERROR(MATCH(G3195,D:D,0)))),H3195+1,H3195)</f>
        <v>0</v>
      </c>
      <c r="I3196" s="1">
        <f t="shared" ca="1" si="556"/>
        <v>0</v>
      </c>
      <c r="J3196" s="7" t="str">
        <f t="shared" ca="1" si="557"/>
        <v/>
      </c>
      <c r="K3196" s="1" t="str">
        <f ca="1">IF(J3196="Linea_para_MAIL_creada_por_LuXML",IF(ISERROR(MATCH(INDIRECT(ADDRESS(ROW()-G3196,7)),D:D,0)),J3196,INDIRECT(ADDRESS(MATCH(INDIRECT(ADDRESS(ROW()-G3196,7)),D:D,0),1))),J3196)</f>
        <v/>
      </c>
      <c r="L3196" s="7">
        <f t="shared" ca="1" si="558"/>
        <v>0</v>
      </c>
      <c r="M3196" s="7" t="str">
        <f t="shared" ca="1" si="559"/>
        <v/>
      </c>
      <c r="N3196" s="7">
        <f t="shared" ca="1" si="560"/>
        <v>0</v>
      </c>
      <c r="O3196" s="9" t="str">
        <f ca="1">IF(N3196&gt;-1,INDIRECT(ADDRESS(ROW(),13)),IF(N3196&lt;N3195,CONCATENATE("&lt;page-count count=",CHAR(34),1+LARGE(N:N,1)-LARGE(N:N,2),CHAR(34),"/&gt;"),INDIRECT(ADDRESS(ROW()-1,13))))</f>
        <v/>
      </c>
      <c r="P3196" s="1">
        <f>IF(ROW()&lt;$S$4+2,IF('XML a procesar'!A3195="",P3195,IF(MID('XML a procesar'!A3195,1,1)="&lt;",P3195,P3195+1)),P3195)</f>
        <v>1</v>
      </c>
    </row>
    <row r="3197" spans="1:16" x14ac:dyDescent="0.25">
      <c r="A3197" s="1" t="str">
        <f>IF('XML a procesar'!A3196&gt;0,'XML a procesar'!A3196,"")</f>
        <v/>
      </c>
      <c r="B3197" s="7">
        <f t="shared" si="550"/>
        <v>0</v>
      </c>
      <c r="C3197" s="1">
        <f t="shared" si="551"/>
        <v>0</v>
      </c>
      <c r="D3197" s="1">
        <f t="shared" si="552"/>
        <v>0</v>
      </c>
      <c r="E3197" s="1">
        <f t="shared" si="553"/>
        <v>0</v>
      </c>
      <c r="F3197" s="1" t="str">
        <f t="shared" ca="1" si="554"/>
        <v/>
      </c>
      <c r="G3197" s="1">
        <f t="shared" ca="1" si="555"/>
        <v>0</v>
      </c>
      <c r="H3197" s="1">
        <f ca="1">IF(AND(G3196&gt;0,G3197&gt;G3196,NOT(ISERROR(MATCH(G3196,D:D,0)))),H3196+1,H3196)</f>
        <v>0</v>
      </c>
      <c r="I3197" s="1">
        <f t="shared" ca="1" si="556"/>
        <v>0</v>
      </c>
      <c r="J3197" s="7" t="str">
        <f t="shared" ca="1" si="557"/>
        <v/>
      </c>
      <c r="K3197" s="1" t="str">
        <f ca="1">IF(J3197="Linea_para_MAIL_creada_por_LuXML",IF(ISERROR(MATCH(INDIRECT(ADDRESS(ROW()-G3197,7)),D:D,0)),J3197,INDIRECT(ADDRESS(MATCH(INDIRECT(ADDRESS(ROW()-G3197,7)),D:D,0),1))),J3197)</f>
        <v/>
      </c>
      <c r="L3197" s="7">
        <f t="shared" ca="1" si="558"/>
        <v>0</v>
      </c>
      <c r="M3197" s="7" t="str">
        <f t="shared" ca="1" si="559"/>
        <v/>
      </c>
      <c r="N3197" s="7">
        <f t="shared" ca="1" si="560"/>
        <v>0</v>
      </c>
      <c r="O3197" s="9" t="str">
        <f ca="1">IF(N3197&gt;-1,INDIRECT(ADDRESS(ROW(),13)),IF(N3197&lt;N3196,CONCATENATE("&lt;page-count count=",CHAR(34),1+LARGE(N:N,1)-LARGE(N:N,2),CHAR(34),"/&gt;"),INDIRECT(ADDRESS(ROW()-1,13))))</f>
        <v/>
      </c>
      <c r="P3197" s="1">
        <f>IF(ROW()&lt;$S$4+2,IF('XML a procesar'!A3196="",P3196,IF(MID('XML a procesar'!A3196,1,1)="&lt;",P3196,P3196+1)),P3196)</f>
        <v>1</v>
      </c>
    </row>
    <row r="3198" spans="1:16" x14ac:dyDescent="0.25">
      <c r="A3198" s="1" t="str">
        <f>IF('XML a procesar'!A3197&gt;0,'XML a procesar'!A3197,"")</f>
        <v/>
      </c>
      <c r="B3198" s="7">
        <f t="shared" si="550"/>
        <v>0</v>
      </c>
      <c r="C3198" s="1">
        <f t="shared" si="551"/>
        <v>0</v>
      </c>
      <c r="D3198" s="1">
        <f t="shared" si="552"/>
        <v>0</v>
      </c>
      <c r="E3198" s="1">
        <f t="shared" si="553"/>
        <v>0</v>
      </c>
      <c r="F3198" s="1" t="str">
        <f t="shared" ca="1" si="554"/>
        <v/>
      </c>
      <c r="G3198" s="1">
        <f t="shared" ca="1" si="555"/>
        <v>0</v>
      </c>
      <c r="H3198" s="1">
        <f ca="1">IF(AND(G3197&gt;0,G3198&gt;G3197,NOT(ISERROR(MATCH(G3197,D:D,0)))),H3197+1,H3197)</f>
        <v>0</v>
      </c>
      <c r="I3198" s="1">
        <f t="shared" ca="1" si="556"/>
        <v>0</v>
      </c>
      <c r="J3198" s="7" t="str">
        <f t="shared" ca="1" si="557"/>
        <v/>
      </c>
      <c r="K3198" s="1" t="str">
        <f ca="1">IF(J3198="Linea_para_MAIL_creada_por_LuXML",IF(ISERROR(MATCH(INDIRECT(ADDRESS(ROW()-G3198,7)),D:D,0)),J3198,INDIRECT(ADDRESS(MATCH(INDIRECT(ADDRESS(ROW()-G3198,7)),D:D,0),1))),J3198)</f>
        <v/>
      </c>
      <c r="L3198" s="7">
        <f t="shared" ca="1" si="558"/>
        <v>0</v>
      </c>
      <c r="M3198" s="7" t="str">
        <f t="shared" ca="1" si="559"/>
        <v/>
      </c>
      <c r="N3198" s="7">
        <f t="shared" ca="1" si="560"/>
        <v>0</v>
      </c>
      <c r="O3198" s="9" t="str">
        <f ca="1">IF(N3198&gt;-1,INDIRECT(ADDRESS(ROW(),13)),IF(N3198&lt;N3197,CONCATENATE("&lt;page-count count=",CHAR(34),1+LARGE(N:N,1)-LARGE(N:N,2),CHAR(34),"/&gt;"),INDIRECT(ADDRESS(ROW()-1,13))))</f>
        <v/>
      </c>
      <c r="P3198" s="1">
        <f>IF(ROW()&lt;$S$4+2,IF('XML a procesar'!A3197="",P3197,IF(MID('XML a procesar'!A3197,1,1)="&lt;",P3197,P3197+1)),P3197)</f>
        <v>1</v>
      </c>
    </row>
    <row r="3199" spans="1:16" x14ac:dyDescent="0.25">
      <c r="A3199" s="1" t="str">
        <f>IF('XML a procesar'!A3198&gt;0,'XML a procesar'!A3198,"")</f>
        <v/>
      </c>
      <c r="B3199" s="7">
        <f t="shared" si="550"/>
        <v>0</v>
      </c>
      <c r="C3199" s="1">
        <f t="shared" si="551"/>
        <v>0</v>
      </c>
      <c r="D3199" s="1">
        <f t="shared" si="552"/>
        <v>0</v>
      </c>
      <c r="E3199" s="1">
        <f t="shared" si="553"/>
        <v>0</v>
      </c>
      <c r="F3199" s="1" t="str">
        <f t="shared" ca="1" si="554"/>
        <v/>
      </c>
      <c r="G3199" s="1">
        <f t="shared" ca="1" si="555"/>
        <v>0</v>
      </c>
      <c r="H3199" s="1">
        <f ca="1">IF(AND(G3198&gt;0,G3199&gt;G3198,NOT(ISERROR(MATCH(G3198,D:D,0)))),H3198+1,H3198)</f>
        <v>0</v>
      </c>
      <c r="I3199" s="1">
        <f t="shared" ca="1" si="556"/>
        <v>0</v>
      </c>
      <c r="J3199" s="7" t="str">
        <f t="shared" ca="1" si="557"/>
        <v/>
      </c>
      <c r="K3199" s="1" t="str">
        <f ca="1">IF(J3199="Linea_para_MAIL_creada_por_LuXML",IF(ISERROR(MATCH(INDIRECT(ADDRESS(ROW()-G3199,7)),D:D,0)),J3199,INDIRECT(ADDRESS(MATCH(INDIRECT(ADDRESS(ROW()-G3199,7)),D:D,0),1))),J3199)</f>
        <v/>
      </c>
      <c r="L3199" s="7">
        <f t="shared" ca="1" si="558"/>
        <v>0</v>
      </c>
      <c r="M3199" s="7" t="str">
        <f t="shared" ca="1" si="559"/>
        <v/>
      </c>
      <c r="N3199" s="7">
        <f t="shared" ca="1" si="560"/>
        <v>0</v>
      </c>
      <c r="O3199" s="9" t="str">
        <f ca="1">IF(N3199&gt;-1,INDIRECT(ADDRESS(ROW(),13)),IF(N3199&lt;N3198,CONCATENATE("&lt;page-count count=",CHAR(34),1+LARGE(N:N,1)-LARGE(N:N,2),CHAR(34),"/&gt;"),INDIRECT(ADDRESS(ROW()-1,13))))</f>
        <v/>
      </c>
      <c r="P3199" s="1">
        <f>IF(ROW()&lt;$S$4+2,IF('XML a procesar'!A3198="",P3198,IF(MID('XML a procesar'!A3198,1,1)="&lt;",P3198,P3198+1)),P3198)</f>
        <v>1</v>
      </c>
    </row>
    <row r="3200" spans="1:16" x14ac:dyDescent="0.25">
      <c r="A3200" s="1" t="str">
        <f>IF('XML a procesar'!A3199&gt;0,'XML a procesar'!A3199,"")</f>
        <v/>
      </c>
      <c r="B3200" s="7">
        <f t="shared" si="550"/>
        <v>0</v>
      </c>
      <c r="C3200" s="1">
        <f t="shared" si="551"/>
        <v>0</v>
      </c>
      <c r="D3200" s="1">
        <f t="shared" si="552"/>
        <v>0</v>
      </c>
      <c r="E3200" s="1">
        <f t="shared" si="553"/>
        <v>0</v>
      </c>
      <c r="F3200" s="1" t="str">
        <f t="shared" ca="1" si="554"/>
        <v/>
      </c>
      <c r="G3200" s="1">
        <f t="shared" ca="1" si="555"/>
        <v>0</v>
      </c>
      <c r="H3200" s="1">
        <f ca="1">IF(AND(G3199&gt;0,G3200&gt;G3199,NOT(ISERROR(MATCH(G3199,D:D,0)))),H3199+1,H3199)</f>
        <v>0</v>
      </c>
      <c r="I3200" s="1">
        <f t="shared" ca="1" si="556"/>
        <v>0</v>
      </c>
      <c r="J3200" s="7" t="str">
        <f t="shared" ca="1" si="557"/>
        <v/>
      </c>
      <c r="K3200" s="1" t="str">
        <f ca="1">IF(J3200="Linea_para_MAIL_creada_por_LuXML",IF(ISERROR(MATCH(INDIRECT(ADDRESS(ROW()-G3200,7)),D:D,0)),J3200,INDIRECT(ADDRESS(MATCH(INDIRECT(ADDRESS(ROW()-G3200,7)),D:D,0),1))),J3200)</f>
        <v/>
      </c>
      <c r="L3200" s="7">
        <f t="shared" ca="1" si="558"/>
        <v>0</v>
      </c>
      <c r="M3200" s="7" t="str">
        <f t="shared" ca="1" si="559"/>
        <v/>
      </c>
      <c r="N3200" s="7">
        <f t="shared" ca="1" si="560"/>
        <v>0</v>
      </c>
      <c r="O3200" s="9" t="str">
        <f ca="1">IF(N3200&gt;-1,INDIRECT(ADDRESS(ROW(),13)),IF(N3200&lt;N3199,CONCATENATE("&lt;page-count count=",CHAR(34),1+LARGE(N:N,1)-LARGE(N:N,2),CHAR(34),"/&gt;"),INDIRECT(ADDRESS(ROW()-1,13))))</f>
        <v/>
      </c>
      <c r="P3200" s="1">
        <f>IF(ROW()&lt;$S$4+2,IF('XML a procesar'!A3199="",P3199,IF(MID('XML a procesar'!A3199,1,1)="&lt;",P3199,P3199+1)),P3199)</f>
        <v>1</v>
      </c>
    </row>
    <row r="3201" spans="1:16" x14ac:dyDescent="0.25">
      <c r="A3201" s="1" t="str">
        <f>IF('XML a procesar'!A3200&gt;0,'XML a procesar'!A3200,"")</f>
        <v/>
      </c>
      <c r="B3201" s="7">
        <f t="shared" ref="B3201:B3264" si="561">IF(ISERROR(FIND("/doi.org/",A3201,1)),0,1)</f>
        <v>0</v>
      </c>
      <c r="C3201" s="1">
        <f t="shared" ref="C3201:C3264" si="562">IF(LEFT(A3200,16)="&lt;contrib contrib",C3200+1,IF(LEFT(A3200,16)="&lt;/contrib-group&gt;",0,IF(LEFT(A3200,10)="&lt;/contrib&gt;",C3200,C3200)))</f>
        <v>0</v>
      </c>
      <c r="D3201" s="1">
        <f t="shared" ref="D3201:D3264" si="563">IF(AND(C3201&gt;0,LEFT(A3201,7)="&lt;email&gt;",ISNUMBER(SEARCH("@",A3201,1))),C3201,IF(LEFT(A3201,10)="&lt;alt-text&gt;",-1,0))</f>
        <v>0</v>
      </c>
      <c r="E3201" s="1">
        <f t="shared" ref="E3201:E3264" si="564">IF(D3201=0,E3200,E3200+1)</f>
        <v>0</v>
      </c>
      <c r="F3201" s="1" t="str">
        <f t="shared" ref="F3201:F3264" ca="1" si="565">INDIRECT(ADDRESS(ROW()+INDIRECT(ADDRESS(ROW()+E3201,5)),1))</f>
        <v/>
      </c>
      <c r="G3201" s="1">
        <f t="shared" ref="G3201:G3264" ca="1" si="566">IF(LEFT(F3201,7)="&lt;aff id",_xlfn.NUMBERVALUE(MID(F3201,13,LEN(F3201)-14)),IF(F3201="&lt;/aff&gt;",G3200+1,G3200))</f>
        <v>0</v>
      </c>
      <c r="H3201" s="1">
        <f ca="1">IF(AND(G3200&gt;0,G3201&gt;G3200,NOT(ISERROR(MATCH(G3200,D:D,0)))),H3200+1,H3200)</f>
        <v>0</v>
      </c>
      <c r="I3201" s="1">
        <f t="shared" ref="I3201:I3264" ca="1" si="567">INDIRECT(ADDRESS(ROW()-INDIRECT(ADDRESS(ROW()-H3201,8)),8))</f>
        <v>0</v>
      </c>
      <c r="J3201" s="7" t="str">
        <f t="shared" ref="J3201:J3264" ca="1" si="568">IF(J3200="Linea_para_MAIL_creada_por_LuXML","&lt;/aff&gt;",IF(I3201&gt;INDIRECT(ADDRESS(ROW()-I3201-1,8)),"Linea_para_MAIL_creada_por_LuXML",INDIRECT(ADDRESS(ROW()-I3201,6))))</f>
        <v/>
      </c>
      <c r="K3201" s="1" t="str">
        <f ca="1">IF(J3201="Linea_para_MAIL_creada_por_LuXML",IF(ISERROR(MATCH(INDIRECT(ADDRESS(ROW()-G3201,7)),D:D,0)),J3201,INDIRECT(ADDRESS(MATCH(INDIRECT(ADDRESS(ROW()-G3201,7)),D:D,0),1))),J3201)</f>
        <v/>
      </c>
      <c r="L3201" s="7">
        <f t="shared" ref="L3201:L3264" ca="1" si="569">IF(OR(MID(K3199,3,5)="page&gt;",MID(K3200,3,5)="page&gt;"),L3200,IF(OR(K3200="&lt;history&gt;",K3201="&lt;history&gt;"),L3200+1,L3200))</f>
        <v>0</v>
      </c>
      <c r="M3201" s="7" t="str">
        <f t="shared" ref="M3201:M3264" ca="1" si="570">IF(L3201&gt;L3200,IF(L3201=1,CONCATENATE("&lt;fpage&gt;",$S$10,"&lt;/fpage&gt;"),CONCATENATE("&lt;lpage&gt;",$S$10+1,"&lt;/lpage&gt;")),IF(ISERROR(INDIRECT(ADDRESS(ROW()-L3201,11),1)),"",INDIRECT(ADDRESS(ROW()-L3201,11),1)))</f>
        <v/>
      </c>
      <c r="N3201" s="7">
        <f t="shared" ref="N3201:N3264" ca="1" si="571">IF(N3200=-1,-1,IF(M3201="&lt;/counts&gt;",-1,IF(OR(LEFT(M3201,7)="&lt;fpage&gt;",LEFT(M3201,7)="&lt;lpage&gt;"),VALUE(MID(M3201,8,LEN(M3201)-15)),0)))</f>
        <v>0</v>
      </c>
      <c r="O3201" s="9" t="str">
        <f ca="1">IF(N3201&gt;-1,INDIRECT(ADDRESS(ROW(),13)),IF(N3201&lt;N3200,CONCATENATE("&lt;page-count count=",CHAR(34),1+LARGE(N:N,1)-LARGE(N:N,2),CHAR(34),"/&gt;"),INDIRECT(ADDRESS(ROW()-1,13))))</f>
        <v/>
      </c>
      <c r="P3201" s="1">
        <f>IF(ROW()&lt;$S$4+2,IF('XML a procesar'!A3200="",P3200,IF(MID('XML a procesar'!A3200,1,1)="&lt;",P3200,P3200+1)),P3200)</f>
        <v>1</v>
      </c>
    </row>
    <row r="3202" spans="1:16" x14ac:dyDescent="0.25">
      <c r="A3202" s="1" t="str">
        <f>IF('XML a procesar'!A3201&gt;0,'XML a procesar'!A3201,"")</f>
        <v/>
      </c>
      <c r="B3202" s="7">
        <f t="shared" si="561"/>
        <v>0</v>
      </c>
      <c r="C3202" s="1">
        <f t="shared" si="562"/>
        <v>0</v>
      </c>
      <c r="D3202" s="1">
        <f t="shared" si="563"/>
        <v>0</v>
      </c>
      <c r="E3202" s="1">
        <f t="shared" si="564"/>
        <v>0</v>
      </c>
      <c r="F3202" s="1" t="str">
        <f t="shared" ca="1" si="565"/>
        <v/>
      </c>
      <c r="G3202" s="1">
        <f t="shared" ca="1" si="566"/>
        <v>0</v>
      </c>
      <c r="H3202" s="1">
        <f ca="1">IF(AND(G3201&gt;0,G3202&gt;G3201,NOT(ISERROR(MATCH(G3201,D:D,0)))),H3201+1,H3201)</f>
        <v>0</v>
      </c>
      <c r="I3202" s="1">
        <f t="shared" ca="1" si="567"/>
        <v>0</v>
      </c>
      <c r="J3202" s="7" t="str">
        <f t="shared" ca="1" si="568"/>
        <v/>
      </c>
      <c r="K3202" s="1" t="str">
        <f ca="1">IF(J3202="Linea_para_MAIL_creada_por_LuXML",IF(ISERROR(MATCH(INDIRECT(ADDRESS(ROW()-G3202,7)),D:D,0)),J3202,INDIRECT(ADDRESS(MATCH(INDIRECT(ADDRESS(ROW()-G3202,7)),D:D,0),1))),J3202)</f>
        <v/>
      </c>
      <c r="L3202" s="7">
        <f t="shared" ca="1" si="569"/>
        <v>0</v>
      </c>
      <c r="M3202" s="7" t="str">
        <f t="shared" ca="1" si="570"/>
        <v/>
      </c>
      <c r="N3202" s="7">
        <f t="shared" ca="1" si="571"/>
        <v>0</v>
      </c>
      <c r="O3202" s="9" t="str">
        <f ca="1">IF(N3202&gt;-1,INDIRECT(ADDRESS(ROW(),13)),IF(N3202&lt;N3201,CONCATENATE("&lt;page-count count=",CHAR(34),1+LARGE(N:N,1)-LARGE(N:N,2),CHAR(34),"/&gt;"),INDIRECT(ADDRESS(ROW()-1,13))))</f>
        <v/>
      </c>
      <c r="P3202" s="1">
        <f>IF(ROW()&lt;$S$4+2,IF('XML a procesar'!A3201="",P3201,IF(MID('XML a procesar'!A3201,1,1)="&lt;",P3201,P3201+1)),P3201)</f>
        <v>1</v>
      </c>
    </row>
    <row r="3203" spans="1:16" x14ac:dyDescent="0.25">
      <c r="A3203" s="1" t="str">
        <f>IF('XML a procesar'!A3202&gt;0,'XML a procesar'!A3202,"")</f>
        <v/>
      </c>
      <c r="B3203" s="7">
        <f t="shared" si="561"/>
        <v>0</v>
      </c>
      <c r="C3203" s="1">
        <f t="shared" si="562"/>
        <v>0</v>
      </c>
      <c r="D3203" s="1">
        <f t="shared" si="563"/>
        <v>0</v>
      </c>
      <c r="E3203" s="1">
        <f t="shared" si="564"/>
        <v>0</v>
      </c>
      <c r="F3203" s="1" t="str">
        <f t="shared" ca="1" si="565"/>
        <v/>
      </c>
      <c r="G3203" s="1">
        <f t="shared" ca="1" si="566"/>
        <v>0</v>
      </c>
      <c r="H3203" s="1">
        <f ca="1">IF(AND(G3202&gt;0,G3203&gt;G3202,NOT(ISERROR(MATCH(G3202,D:D,0)))),H3202+1,H3202)</f>
        <v>0</v>
      </c>
      <c r="I3203" s="1">
        <f t="shared" ca="1" si="567"/>
        <v>0</v>
      </c>
      <c r="J3203" s="7" t="str">
        <f t="shared" ca="1" si="568"/>
        <v/>
      </c>
      <c r="K3203" s="1" t="str">
        <f ca="1">IF(J3203="Linea_para_MAIL_creada_por_LuXML",IF(ISERROR(MATCH(INDIRECT(ADDRESS(ROW()-G3203,7)),D:D,0)),J3203,INDIRECT(ADDRESS(MATCH(INDIRECT(ADDRESS(ROW()-G3203,7)),D:D,0),1))),J3203)</f>
        <v/>
      </c>
      <c r="L3203" s="7">
        <f t="shared" ca="1" si="569"/>
        <v>0</v>
      </c>
      <c r="M3203" s="7" t="str">
        <f t="shared" ca="1" si="570"/>
        <v/>
      </c>
      <c r="N3203" s="7">
        <f t="shared" ca="1" si="571"/>
        <v>0</v>
      </c>
      <c r="O3203" s="9" t="str">
        <f ca="1">IF(N3203&gt;-1,INDIRECT(ADDRESS(ROW(),13)),IF(N3203&lt;N3202,CONCATENATE("&lt;page-count count=",CHAR(34),1+LARGE(N:N,1)-LARGE(N:N,2),CHAR(34),"/&gt;"),INDIRECT(ADDRESS(ROW()-1,13))))</f>
        <v/>
      </c>
      <c r="P3203" s="1">
        <f>IF(ROW()&lt;$S$4+2,IF('XML a procesar'!A3202="",P3202,IF(MID('XML a procesar'!A3202,1,1)="&lt;",P3202,P3202+1)),P3202)</f>
        <v>1</v>
      </c>
    </row>
    <row r="3204" spans="1:16" x14ac:dyDescent="0.25">
      <c r="A3204" s="1" t="str">
        <f>IF('XML a procesar'!A3203&gt;0,'XML a procesar'!A3203,"")</f>
        <v/>
      </c>
      <c r="B3204" s="7">
        <f t="shared" si="561"/>
        <v>0</v>
      </c>
      <c r="C3204" s="1">
        <f t="shared" si="562"/>
        <v>0</v>
      </c>
      <c r="D3204" s="1">
        <f t="shared" si="563"/>
        <v>0</v>
      </c>
      <c r="E3204" s="1">
        <f t="shared" si="564"/>
        <v>0</v>
      </c>
      <c r="F3204" s="1" t="str">
        <f t="shared" ca="1" si="565"/>
        <v/>
      </c>
      <c r="G3204" s="1">
        <f t="shared" ca="1" si="566"/>
        <v>0</v>
      </c>
      <c r="H3204" s="1">
        <f ca="1">IF(AND(G3203&gt;0,G3204&gt;G3203,NOT(ISERROR(MATCH(G3203,D:D,0)))),H3203+1,H3203)</f>
        <v>0</v>
      </c>
      <c r="I3204" s="1">
        <f t="shared" ca="1" si="567"/>
        <v>0</v>
      </c>
      <c r="J3204" s="7" t="str">
        <f t="shared" ca="1" si="568"/>
        <v/>
      </c>
      <c r="K3204" s="1" t="str">
        <f ca="1">IF(J3204="Linea_para_MAIL_creada_por_LuXML",IF(ISERROR(MATCH(INDIRECT(ADDRESS(ROW()-G3204,7)),D:D,0)),J3204,INDIRECT(ADDRESS(MATCH(INDIRECT(ADDRESS(ROW()-G3204,7)),D:D,0),1))),J3204)</f>
        <v/>
      </c>
      <c r="L3204" s="7">
        <f t="shared" ca="1" si="569"/>
        <v>0</v>
      </c>
      <c r="M3204" s="7" t="str">
        <f t="shared" ca="1" si="570"/>
        <v/>
      </c>
      <c r="N3204" s="7">
        <f t="shared" ca="1" si="571"/>
        <v>0</v>
      </c>
      <c r="O3204" s="9" t="str">
        <f ca="1">IF(N3204&gt;-1,INDIRECT(ADDRESS(ROW(),13)),IF(N3204&lt;N3203,CONCATENATE("&lt;page-count count=",CHAR(34),1+LARGE(N:N,1)-LARGE(N:N,2),CHAR(34),"/&gt;"),INDIRECT(ADDRESS(ROW()-1,13))))</f>
        <v/>
      </c>
      <c r="P3204" s="1">
        <f>IF(ROW()&lt;$S$4+2,IF('XML a procesar'!A3203="",P3203,IF(MID('XML a procesar'!A3203,1,1)="&lt;",P3203,P3203+1)),P3203)</f>
        <v>1</v>
      </c>
    </row>
    <row r="3205" spans="1:16" x14ac:dyDescent="0.25">
      <c r="A3205" s="1" t="str">
        <f>IF('XML a procesar'!A3204&gt;0,'XML a procesar'!A3204,"")</f>
        <v/>
      </c>
      <c r="B3205" s="7">
        <f t="shared" si="561"/>
        <v>0</v>
      </c>
      <c r="C3205" s="1">
        <f t="shared" si="562"/>
        <v>0</v>
      </c>
      <c r="D3205" s="1">
        <f t="shared" si="563"/>
        <v>0</v>
      </c>
      <c r="E3205" s="1">
        <f t="shared" si="564"/>
        <v>0</v>
      </c>
      <c r="F3205" s="1" t="str">
        <f t="shared" ca="1" si="565"/>
        <v/>
      </c>
      <c r="G3205" s="1">
        <f t="shared" ca="1" si="566"/>
        <v>0</v>
      </c>
      <c r="H3205" s="1">
        <f ca="1">IF(AND(G3204&gt;0,G3205&gt;G3204,NOT(ISERROR(MATCH(G3204,D:D,0)))),H3204+1,H3204)</f>
        <v>0</v>
      </c>
      <c r="I3205" s="1">
        <f t="shared" ca="1" si="567"/>
        <v>0</v>
      </c>
      <c r="J3205" s="7" t="str">
        <f t="shared" ca="1" si="568"/>
        <v/>
      </c>
      <c r="K3205" s="1" t="str">
        <f ca="1">IF(J3205="Linea_para_MAIL_creada_por_LuXML",IF(ISERROR(MATCH(INDIRECT(ADDRESS(ROW()-G3205,7)),D:D,0)),J3205,INDIRECT(ADDRESS(MATCH(INDIRECT(ADDRESS(ROW()-G3205,7)),D:D,0),1))),J3205)</f>
        <v/>
      </c>
      <c r="L3205" s="7">
        <f t="shared" ca="1" si="569"/>
        <v>0</v>
      </c>
      <c r="M3205" s="7" t="str">
        <f t="shared" ca="1" si="570"/>
        <v/>
      </c>
      <c r="N3205" s="7">
        <f t="shared" ca="1" si="571"/>
        <v>0</v>
      </c>
      <c r="O3205" s="9" t="str">
        <f ca="1">IF(N3205&gt;-1,INDIRECT(ADDRESS(ROW(),13)),IF(N3205&lt;N3204,CONCATENATE("&lt;page-count count=",CHAR(34),1+LARGE(N:N,1)-LARGE(N:N,2),CHAR(34),"/&gt;"),INDIRECT(ADDRESS(ROW()-1,13))))</f>
        <v/>
      </c>
      <c r="P3205" s="1">
        <f>IF(ROW()&lt;$S$4+2,IF('XML a procesar'!A3204="",P3204,IF(MID('XML a procesar'!A3204,1,1)="&lt;",P3204,P3204+1)),P3204)</f>
        <v>1</v>
      </c>
    </row>
    <row r="3206" spans="1:16" x14ac:dyDescent="0.25">
      <c r="A3206" s="1" t="str">
        <f>IF('XML a procesar'!A3205&gt;0,'XML a procesar'!A3205,"")</f>
        <v/>
      </c>
      <c r="B3206" s="7">
        <f t="shared" si="561"/>
        <v>0</v>
      </c>
      <c r="C3206" s="1">
        <f t="shared" si="562"/>
        <v>0</v>
      </c>
      <c r="D3206" s="1">
        <f t="shared" si="563"/>
        <v>0</v>
      </c>
      <c r="E3206" s="1">
        <f t="shared" si="564"/>
        <v>0</v>
      </c>
      <c r="F3206" s="1" t="str">
        <f t="shared" ca="1" si="565"/>
        <v/>
      </c>
      <c r="G3206" s="1">
        <f t="shared" ca="1" si="566"/>
        <v>0</v>
      </c>
      <c r="H3206" s="1">
        <f ca="1">IF(AND(G3205&gt;0,G3206&gt;G3205,NOT(ISERROR(MATCH(G3205,D:D,0)))),H3205+1,H3205)</f>
        <v>0</v>
      </c>
      <c r="I3206" s="1">
        <f t="shared" ca="1" si="567"/>
        <v>0</v>
      </c>
      <c r="J3206" s="7" t="str">
        <f t="shared" ca="1" si="568"/>
        <v/>
      </c>
      <c r="K3206" s="1" t="str">
        <f ca="1">IF(J3206="Linea_para_MAIL_creada_por_LuXML",IF(ISERROR(MATCH(INDIRECT(ADDRESS(ROW()-G3206,7)),D:D,0)),J3206,INDIRECT(ADDRESS(MATCH(INDIRECT(ADDRESS(ROW()-G3206,7)),D:D,0),1))),J3206)</f>
        <v/>
      </c>
      <c r="L3206" s="7">
        <f t="shared" ca="1" si="569"/>
        <v>0</v>
      </c>
      <c r="M3206" s="7" t="str">
        <f t="shared" ca="1" si="570"/>
        <v/>
      </c>
      <c r="N3206" s="7">
        <f t="shared" ca="1" si="571"/>
        <v>0</v>
      </c>
      <c r="O3206" s="9" t="str">
        <f ca="1">IF(N3206&gt;-1,INDIRECT(ADDRESS(ROW(),13)),IF(N3206&lt;N3205,CONCATENATE("&lt;page-count count=",CHAR(34),1+LARGE(N:N,1)-LARGE(N:N,2),CHAR(34),"/&gt;"),INDIRECT(ADDRESS(ROW()-1,13))))</f>
        <v/>
      </c>
      <c r="P3206" s="1">
        <f>IF(ROW()&lt;$S$4+2,IF('XML a procesar'!A3205="",P3205,IF(MID('XML a procesar'!A3205,1,1)="&lt;",P3205,P3205+1)),P3205)</f>
        <v>1</v>
      </c>
    </row>
    <row r="3207" spans="1:16" x14ac:dyDescent="0.25">
      <c r="A3207" s="1" t="str">
        <f>IF('XML a procesar'!A3206&gt;0,'XML a procesar'!A3206,"")</f>
        <v/>
      </c>
      <c r="B3207" s="7">
        <f t="shared" si="561"/>
        <v>0</v>
      </c>
      <c r="C3207" s="1">
        <f t="shared" si="562"/>
        <v>0</v>
      </c>
      <c r="D3207" s="1">
        <f t="shared" si="563"/>
        <v>0</v>
      </c>
      <c r="E3207" s="1">
        <f t="shared" si="564"/>
        <v>0</v>
      </c>
      <c r="F3207" s="1" t="str">
        <f t="shared" ca="1" si="565"/>
        <v/>
      </c>
      <c r="G3207" s="1">
        <f t="shared" ca="1" si="566"/>
        <v>0</v>
      </c>
      <c r="H3207" s="1">
        <f ca="1">IF(AND(G3206&gt;0,G3207&gt;G3206,NOT(ISERROR(MATCH(G3206,D:D,0)))),H3206+1,H3206)</f>
        <v>0</v>
      </c>
      <c r="I3207" s="1">
        <f t="shared" ca="1" si="567"/>
        <v>0</v>
      </c>
      <c r="J3207" s="7" t="str">
        <f t="shared" ca="1" si="568"/>
        <v/>
      </c>
      <c r="K3207" s="1" t="str">
        <f ca="1">IF(J3207="Linea_para_MAIL_creada_por_LuXML",IF(ISERROR(MATCH(INDIRECT(ADDRESS(ROW()-G3207,7)),D:D,0)),J3207,INDIRECT(ADDRESS(MATCH(INDIRECT(ADDRESS(ROW()-G3207,7)),D:D,0),1))),J3207)</f>
        <v/>
      </c>
      <c r="L3207" s="7">
        <f t="shared" ca="1" si="569"/>
        <v>0</v>
      </c>
      <c r="M3207" s="7" t="str">
        <f t="shared" ca="1" si="570"/>
        <v/>
      </c>
      <c r="N3207" s="7">
        <f t="shared" ca="1" si="571"/>
        <v>0</v>
      </c>
      <c r="O3207" s="9" t="str">
        <f ca="1">IF(N3207&gt;-1,INDIRECT(ADDRESS(ROW(),13)),IF(N3207&lt;N3206,CONCATENATE("&lt;page-count count=",CHAR(34),1+LARGE(N:N,1)-LARGE(N:N,2),CHAR(34),"/&gt;"),INDIRECT(ADDRESS(ROW()-1,13))))</f>
        <v/>
      </c>
      <c r="P3207" s="1">
        <f>IF(ROW()&lt;$S$4+2,IF('XML a procesar'!A3206="",P3206,IF(MID('XML a procesar'!A3206,1,1)="&lt;",P3206,P3206+1)),P3206)</f>
        <v>1</v>
      </c>
    </row>
    <row r="3208" spans="1:16" x14ac:dyDescent="0.25">
      <c r="A3208" s="1" t="str">
        <f>IF('XML a procesar'!A3207&gt;0,'XML a procesar'!A3207,"")</f>
        <v/>
      </c>
      <c r="B3208" s="7">
        <f t="shared" si="561"/>
        <v>0</v>
      </c>
      <c r="C3208" s="1">
        <f t="shared" si="562"/>
        <v>0</v>
      </c>
      <c r="D3208" s="1">
        <f t="shared" si="563"/>
        <v>0</v>
      </c>
      <c r="E3208" s="1">
        <f t="shared" si="564"/>
        <v>0</v>
      </c>
      <c r="F3208" s="1" t="str">
        <f t="shared" ca="1" si="565"/>
        <v/>
      </c>
      <c r="G3208" s="1">
        <f t="shared" ca="1" si="566"/>
        <v>0</v>
      </c>
      <c r="H3208" s="1">
        <f ca="1">IF(AND(G3207&gt;0,G3208&gt;G3207,NOT(ISERROR(MATCH(G3207,D:D,0)))),H3207+1,H3207)</f>
        <v>0</v>
      </c>
      <c r="I3208" s="1">
        <f t="shared" ca="1" si="567"/>
        <v>0</v>
      </c>
      <c r="J3208" s="7" t="str">
        <f t="shared" ca="1" si="568"/>
        <v/>
      </c>
      <c r="K3208" s="1" t="str">
        <f ca="1">IF(J3208="Linea_para_MAIL_creada_por_LuXML",IF(ISERROR(MATCH(INDIRECT(ADDRESS(ROW()-G3208,7)),D:D,0)),J3208,INDIRECT(ADDRESS(MATCH(INDIRECT(ADDRESS(ROW()-G3208,7)),D:D,0),1))),J3208)</f>
        <v/>
      </c>
      <c r="L3208" s="7">
        <f t="shared" ca="1" si="569"/>
        <v>0</v>
      </c>
      <c r="M3208" s="7" t="str">
        <f t="shared" ca="1" si="570"/>
        <v/>
      </c>
      <c r="N3208" s="7">
        <f t="shared" ca="1" si="571"/>
        <v>0</v>
      </c>
      <c r="O3208" s="9" t="str">
        <f ca="1">IF(N3208&gt;-1,INDIRECT(ADDRESS(ROW(),13)),IF(N3208&lt;N3207,CONCATENATE("&lt;page-count count=",CHAR(34),1+LARGE(N:N,1)-LARGE(N:N,2),CHAR(34),"/&gt;"),INDIRECT(ADDRESS(ROW()-1,13))))</f>
        <v/>
      </c>
      <c r="P3208" s="1">
        <f>IF(ROW()&lt;$S$4+2,IF('XML a procesar'!A3207="",P3207,IF(MID('XML a procesar'!A3207,1,1)="&lt;",P3207,P3207+1)),P3207)</f>
        <v>1</v>
      </c>
    </row>
    <row r="3209" spans="1:16" x14ac:dyDescent="0.25">
      <c r="A3209" s="1" t="str">
        <f>IF('XML a procesar'!A3208&gt;0,'XML a procesar'!A3208,"")</f>
        <v/>
      </c>
      <c r="B3209" s="7">
        <f t="shared" si="561"/>
        <v>0</v>
      </c>
      <c r="C3209" s="1">
        <f t="shared" si="562"/>
        <v>0</v>
      </c>
      <c r="D3209" s="1">
        <f t="shared" si="563"/>
        <v>0</v>
      </c>
      <c r="E3209" s="1">
        <f t="shared" si="564"/>
        <v>0</v>
      </c>
      <c r="F3209" s="1" t="str">
        <f t="shared" ca="1" si="565"/>
        <v/>
      </c>
      <c r="G3209" s="1">
        <f t="shared" ca="1" si="566"/>
        <v>0</v>
      </c>
      <c r="H3209" s="1">
        <f ca="1">IF(AND(G3208&gt;0,G3209&gt;G3208,NOT(ISERROR(MATCH(G3208,D:D,0)))),H3208+1,H3208)</f>
        <v>0</v>
      </c>
      <c r="I3209" s="1">
        <f t="shared" ca="1" si="567"/>
        <v>0</v>
      </c>
      <c r="J3209" s="7" t="str">
        <f t="shared" ca="1" si="568"/>
        <v/>
      </c>
      <c r="K3209" s="1" t="str">
        <f ca="1">IF(J3209="Linea_para_MAIL_creada_por_LuXML",IF(ISERROR(MATCH(INDIRECT(ADDRESS(ROW()-G3209,7)),D:D,0)),J3209,INDIRECT(ADDRESS(MATCH(INDIRECT(ADDRESS(ROW()-G3209,7)),D:D,0),1))),J3209)</f>
        <v/>
      </c>
      <c r="L3209" s="7">
        <f t="shared" ca="1" si="569"/>
        <v>0</v>
      </c>
      <c r="M3209" s="7" t="str">
        <f t="shared" ca="1" si="570"/>
        <v/>
      </c>
      <c r="N3209" s="7">
        <f t="shared" ca="1" si="571"/>
        <v>0</v>
      </c>
      <c r="O3209" s="9" t="str">
        <f ca="1">IF(N3209&gt;-1,INDIRECT(ADDRESS(ROW(),13)),IF(N3209&lt;N3208,CONCATENATE("&lt;page-count count=",CHAR(34),1+LARGE(N:N,1)-LARGE(N:N,2),CHAR(34),"/&gt;"),INDIRECT(ADDRESS(ROW()-1,13))))</f>
        <v/>
      </c>
      <c r="P3209" s="1">
        <f>IF(ROW()&lt;$S$4+2,IF('XML a procesar'!A3208="",P3208,IF(MID('XML a procesar'!A3208,1,1)="&lt;",P3208,P3208+1)),P3208)</f>
        <v>1</v>
      </c>
    </row>
    <row r="3210" spans="1:16" x14ac:dyDescent="0.25">
      <c r="A3210" s="1" t="str">
        <f>IF('XML a procesar'!A3209&gt;0,'XML a procesar'!A3209,"")</f>
        <v/>
      </c>
      <c r="B3210" s="7">
        <f t="shared" si="561"/>
        <v>0</v>
      </c>
      <c r="C3210" s="1">
        <f t="shared" si="562"/>
        <v>0</v>
      </c>
      <c r="D3210" s="1">
        <f t="shared" si="563"/>
        <v>0</v>
      </c>
      <c r="E3210" s="1">
        <f t="shared" si="564"/>
        <v>0</v>
      </c>
      <c r="F3210" s="1" t="str">
        <f t="shared" ca="1" si="565"/>
        <v/>
      </c>
      <c r="G3210" s="1">
        <f t="shared" ca="1" si="566"/>
        <v>0</v>
      </c>
      <c r="H3210" s="1">
        <f ca="1">IF(AND(G3209&gt;0,G3210&gt;G3209,NOT(ISERROR(MATCH(G3209,D:D,0)))),H3209+1,H3209)</f>
        <v>0</v>
      </c>
      <c r="I3210" s="1">
        <f t="shared" ca="1" si="567"/>
        <v>0</v>
      </c>
      <c r="J3210" s="7" t="str">
        <f t="shared" ca="1" si="568"/>
        <v/>
      </c>
      <c r="K3210" s="1" t="str">
        <f ca="1">IF(J3210="Linea_para_MAIL_creada_por_LuXML",IF(ISERROR(MATCH(INDIRECT(ADDRESS(ROW()-G3210,7)),D:D,0)),J3210,INDIRECT(ADDRESS(MATCH(INDIRECT(ADDRESS(ROW()-G3210,7)),D:D,0),1))),J3210)</f>
        <v/>
      </c>
      <c r="L3210" s="7">
        <f t="shared" ca="1" si="569"/>
        <v>0</v>
      </c>
      <c r="M3210" s="7" t="str">
        <f t="shared" ca="1" si="570"/>
        <v/>
      </c>
      <c r="N3210" s="7">
        <f t="shared" ca="1" si="571"/>
        <v>0</v>
      </c>
      <c r="O3210" s="9" t="str">
        <f ca="1">IF(N3210&gt;-1,INDIRECT(ADDRESS(ROW(),13)),IF(N3210&lt;N3209,CONCATENATE("&lt;page-count count=",CHAR(34),1+LARGE(N:N,1)-LARGE(N:N,2),CHAR(34),"/&gt;"),INDIRECT(ADDRESS(ROW()-1,13))))</f>
        <v/>
      </c>
      <c r="P3210" s="1">
        <f>IF(ROW()&lt;$S$4+2,IF('XML a procesar'!A3209="",P3209,IF(MID('XML a procesar'!A3209,1,1)="&lt;",P3209,P3209+1)),P3209)</f>
        <v>1</v>
      </c>
    </row>
    <row r="3211" spans="1:16" x14ac:dyDescent="0.25">
      <c r="A3211" s="1" t="str">
        <f>IF('XML a procesar'!A3210&gt;0,'XML a procesar'!A3210,"")</f>
        <v/>
      </c>
      <c r="B3211" s="7">
        <f t="shared" si="561"/>
        <v>0</v>
      </c>
      <c r="C3211" s="1">
        <f t="shared" si="562"/>
        <v>0</v>
      </c>
      <c r="D3211" s="1">
        <f t="shared" si="563"/>
        <v>0</v>
      </c>
      <c r="E3211" s="1">
        <f t="shared" si="564"/>
        <v>0</v>
      </c>
      <c r="F3211" s="1" t="str">
        <f t="shared" ca="1" si="565"/>
        <v/>
      </c>
      <c r="G3211" s="1">
        <f t="shared" ca="1" si="566"/>
        <v>0</v>
      </c>
      <c r="H3211" s="1">
        <f ca="1">IF(AND(G3210&gt;0,G3211&gt;G3210,NOT(ISERROR(MATCH(G3210,D:D,0)))),H3210+1,H3210)</f>
        <v>0</v>
      </c>
      <c r="I3211" s="1">
        <f t="shared" ca="1" si="567"/>
        <v>0</v>
      </c>
      <c r="J3211" s="7" t="str">
        <f t="shared" ca="1" si="568"/>
        <v/>
      </c>
      <c r="K3211" s="1" t="str">
        <f ca="1">IF(J3211="Linea_para_MAIL_creada_por_LuXML",IF(ISERROR(MATCH(INDIRECT(ADDRESS(ROW()-G3211,7)),D:D,0)),J3211,INDIRECT(ADDRESS(MATCH(INDIRECT(ADDRESS(ROW()-G3211,7)),D:D,0),1))),J3211)</f>
        <v/>
      </c>
      <c r="L3211" s="7">
        <f t="shared" ca="1" si="569"/>
        <v>0</v>
      </c>
      <c r="M3211" s="7" t="str">
        <f t="shared" ca="1" si="570"/>
        <v/>
      </c>
      <c r="N3211" s="7">
        <f t="shared" ca="1" si="571"/>
        <v>0</v>
      </c>
      <c r="O3211" s="9" t="str">
        <f ca="1">IF(N3211&gt;-1,INDIRECT(ADDRESS(ROW(),13)),IF(N3211&lt;N3210,CONCATENATE("&lt;page-count count=",CHAR(34),1+LARGE(N:N,1)-LARGE(N:N,2),CHAR(34),"/&gt;"),INDIRECT(ADDRESS(ROW()-1,13))))</f>
        <v/>
      </c>
      <c r="P3211" s="1">
        <f>IF(ROW()&lt;$S$4+2,IF('XML a procesar'!A3210="",P3210,IF(MID('XML a procesar'!A3210,1,1)="&lt;",P3210,P3210+1)),P3210)</f>
        <v>1</v>
      </c>
    </row>
    <row r="3212" spans="1:16" x14ac:dyDescent="0.25">
      <c r="A3212" s="1" t="str">
        <f>IF('XML a procesar'!A3211&gt;0,'XML a procesar'!A3211,"")</f>
        <v/>
      </c>
      <c r="B3212" s="7">
        <f t="shared" si="561"/>
        <v>0</v>
      </c>
      <c r="C3212" s="1">
        <f t="shared" si="562"/>
        <v>0</v>
      </c>
      <c r="D3212" s="1">
        <f t="shared" si="563"/>
        <v>0</v>
      </c>
      <c r="E3212" s="1">
        <f t="shared" si="564"/>
        <v>0</v>
      </c>
      <c r="F3212" s="1" t="str">
        <f t="shared" ca="1" si="565"/>
        <v/>
      </c>
      <c r="G3212" s="1">
        <f t="shared" ca="1" si="566"/>
        <v>0</v>
      </c>
      <c r="H3212" s="1">
        <f ca="1">IF(AND(G3211&gt;0,G3212&gt;G3211,NOT(ISERROR(MATCH(G3211,D:D,0)))),H3211+1,H3211)</f>
        <v>0</v>
      </c>
      <c r="I3212" s="1">
        <f t="shared" ca="1" si="567"/>
        <v>0</v>
      </c>
      <c r="J3212" s="7" t="str">
        <f t="shared" ca="1" si="568"/>
        <v/>
      </c>
      <c r="K3212" s="1" t="str">
        <f ca="1">IF(J3212="Linea_para_MAIL_creada_por_LuXML",IF(ISERROR(MATCH(INDIRECT(ADDRESS(ROW()-G3212,7)),D:D,0)),J3212,INDIRECT(ADDRESS(MATCH(INDIRECT(ADDRESS(ROW()-G3212,7)),D:D,0),1))),J3212)</f>
        <v/>
      </c>
      <c r="L3212" s="7">
        <f t="shared" ca="1" si="569"/>
        <v>0</v>
      </c>
      <c r="M3212" s="7" t="str">
        <f t="shared" ca="1" si="570"/>
        <v/>
      </c>
      <c r="N3212" s="7">
        <f t="shared" ca="1" si="571"/>
        <v>0</v>
      </c>
      <c r="O3212" s="9" t="str">
        <f ca="1">IF(N3212&gt;-1,INDIRECT(ADDRESS(ROW(),13)),IF(N3212&lt;N3211,CONCATENATE("&lt;page-count count=",CHAR(34),1+LARGE(N:N,1)-LARGE(N:N,2),CHAR(34),"/&gt;"),INDIRECT(ADDRESS(ROW()-1,13))))</f>
        <v/>
      </c>
      <c r="P3212" s="1">
        <f>IF(ROW()&lt;$S$4+2,IF('XML a procesar'!A3211="",P3211,IF(MID('XML a procesar'!A3211,1,1)="&lt;",P3211,P3211+1)),P3211)</f>
        <v>1</v>
      </c>
    </row>
    <row r="3213" spans="1:16" x14ac:dyDescent="0.25">
      <c r="A3213" s="1" t="str">
        <f>IF('XML a procesar'!A3212&gt;0,'XML a procesar'!A3212,"")</f>
        <v/>
      </c>
      <c r="B3213" s="7">
        <f t="shared" si="561"/>
        <v>0</v>
      </c>
      <c r="C3213" s="1">
        <f t="shared" si="562"/>
        <v>0</v>
      </c>
      <c r="D3213" s="1">
        <f t="shared" si="563"/>
        <v>0</v>
      </c>
      <c r="E3213" s="1">
        <f t="shared" si="564"/>
        <v>0</v>
      </c>
      <c r="F3213" s="1" t="str">
        <f t="shared" ca="1" si="565"/>
        <v/>
      </c>
      <c r="G3213" s="1">
        <f t="shared" ca="1" si="566"/>
        <v>0</v>
      </c>
      <c r="H3213" s="1">
        <f ca="1">IF(AND(G3212&gt;0,G3213&gt;G3212,NOT(ISERROR(MATCH(G3212,D:D,0)))),H3212+1,H3212)</f>
        <v>0</v>
      </c>
      <c r="I3213" s="1">
        <f t="shared" ca="1" si="567"/>
        <v>0</v>
      </c>
      <c r="J3213" s="7" t="str">
        <f t="shared" ca="1" si="568"/>
        <v/>
      </c>
      <c r="K3213" s="1" t="str">
        <f ca="1">IF(J3213="Linea_para_MAIL_creada_por_LuXML",IF(ISERROR(MATCH(INDIRECT(ADDRESS(ROW()-G3213,7)),D:D,0)),J3213,INDIRECT(ADDRESS(MATCH(INDIRECT(ADDRESS(ROW()-G3213,7)),D:D,0),1))),J3213)</f>
        <v/>
      </c>
      <c r="L3213" s="7">
        <f t="shared" ca="1" si="569"/>
        <v>0</v>
      </c>
      <c r="M3213" s="7" t="str">
        <f t="shared" ca="1" si="570"/>
        <v/>
      </c>
      <c r="N3213" s="7">
        <f t="shared" ca="1" si="571"/>
        <v>0</v>
      </c>
      <c r="O3213" s="9" t="str">
        <f ca="1">IF(N3213&gt;-1,INDIRECT(ADDRESS(ROW(),13)),IF(N3213&lt;N3212,CONCATENATE("&lt;page-count count=",CHAR(34),1+LARGE(N:N,1)-LARGE(N:N,2),CHAR(34),"/&gt;"),INDIRECT(ADDRESS(ROW()-1,13))))</f>
        <v/>
      </c>
      <c r="P3213" s="1">
        <f>IF(ROW()&lt;$S$4+2,IF('XML a procesar'!A3212="",P3212,IF(MID('XML a procesar'!A3212,1,1)="&lt;",P3212,P3212+1)),P3212)</f>
        <v>1</v>
      </c>
    </row>
    <row r="3214" spans="1:16" x14ac:dyDescent="0.25">
      <c r="A3214" s="1" t="str">
        <f>IF('XML a procesar'!A3213&gt;0,'XML a procesar'!A3213,"")</f>
        <v/>
      </c>
      <c r="B3214" s="7">
        <f t="shared" si="561"/>
        <v>0</v>
      </c>
      <c r="C3214" s="1">
        <f t="shared" si="562"/>
        <v>0</v>
      </c>
      <c r="D3214" s="1">
        <f t="shared" si="563"/>
        <v>0</v>
      </c>
      <c r="E3214" s="1">
        <f t="shared" si="564"/>
        <v>0</v>
      </c>
      <c r="F3214" s="1" t="str">
        <f t="shared" ca="1" si="565"/>
        <v/>
      </c>
      <c r="G3214" s="1">
        <f t="shared" ca="1" si="566"/>
        <v>0</v>
      </c>
      <c r="H3214" s="1">
        <f ca="1">IF(AND(G3213&gt;0,G3214&gt;G3213,NOT(ISERROR(MATCH(G3213,D:D,0)))),H3213+1,H3213)</f>
        <v>0</v>
      </c>
      <c r="I3214" s="1">
        <f t="shared" ca="1" si="567"/>
        <v>0</v>
      </c>
      <c r="J3214" s="7" t="str">
        <f t="shared" ca="1" si="568"/>
        <v/>
      </c>
      <c r="K3214" s="1" t="str">
        <f ca="1">IF(J3214="Linea_para_MAIL_creada_por_LuXML",IF(ISERROR(MATCH(INDIRECT(ADDRESS(ROW()-G3214,7)),D:D,0)),J3214,INDIRECT(ADDRESS(MATCH(INDIRECT(ADDRESS(ROW()-G3214,7)),D:D,0),1))),J3214)</f>
        <v/>
      </c>
      <c r="L3214" s="7">
        <f t="shared" ca="1" si="569"/>
        <v>0</v>
      </c>
      <c r="M3214" s="7" t="str">
        <f t="shared" ca="1" si="570"/>
        <v/>
      </c>
      <c r="N3214" s="7">
        <f t="shared" ca="1" si="571"/>
        <v>0</v>
      </c>
      <c r="O3214" s="9" t="str">
        <f ca="1">IF(N3214&gt;-1,INDIRECT(ADDRESS(ROW(),13)),IF(N3214&lt;N3213,CONCATENATE("&lt;page-count count=",CHAR(34),1+LARGE(N:N,1)-LARGE(N:N,2),CHAR(34),"/&gt;"),INDIRECT(ADDRESS(ROW()-1,13))))</f>
        <v/>
      </c>
      <c r="P3214" s="1">
        <f>IF(ROW()&lt;$S$4+2,IF('XML a procesar'!A3213="",P3213,IF(MID('XML a procesar'!A3213,1,1)="&lt;",P3213,P3213+1)),P3213)</f>
        <v>1</v>
      </c>
    </row>
    <row r="3215" spans="1:16" x14ac:dyDescent="0.25">
      <c r="A3215" s="1" t="str">
        <f>IF('XML a procesar'!A3214&gt;0,'XML a procesar'!A3214,"")</f>
        <v/>
      </c>
      <c r="B3215" s="7">
        <f t="shared" si="561"/>
        <v>0</v>
      </c>
      <c r="C3215" s="1">
        <f t="shared" si="562"/>
        <v>0</v>
      </c>
      <c r="D3215" s="1">
        <f t="shared" si="563"/>
        <v>0</v>
      </c>
      <c r="E3215" s="1">
        <f t="shared" si="564"/>
        <v>0</v>
      </c>
      <c r="F3215" s="1" t="str">
        <f t="shared" ca="1" si="565"/>
        <v/>
      </c>
      <c r="G3215" s="1">
        <f t="shared" ca="1" si="566"/>
        <v>0</v>
      </c>
      <c r="H3215" s="1">
        <f ca="1">IF(AND(G3214&gt;0,G3215&gt;G3214,NOT(ISERROR(MATCH(G3214,D:D,0)))),H3214+1,H3214)</f>
        <v>0</v>
      </c>
      <c r="I3215" s="1">
        <f t="shared" ca="1" si="567"/>
        <v>0</v>
      </c>
      <c r="J3215" s="7" t="str">
        <f t="shared" ca="1" si="568"/>
        <v/>
      </c>
      <c r="K3215" s="1" t="str">
        <f ca="1">IF(J3215="Linea_para_MAIL_creada_por_LuXML",IF(ISERROR(MATCH(INDIRECT(ADDRESS(ROW()-G3215,7)),D:D,0)),J3215,INDIRECT(ADDRESS(MATCH(INDIRECT(ADDRESS(ROW()-G3215,7)),D:D,0),1))),J3215)</f>
        <v/>
      </c>
      <c r="L3215" s="7">
        <f t="shared" ca="1" si="569"/>
        <v>0</v>
      </c>
      <c r="M3215" s="7" t="str">
        <f t="shared" ca="1" si="570"/>
        <v/>
      </c>
      <c r="N3215" s="7">
        <f t="shared" ca="1" si="571"/>
        <v>0</v>
      </c>
      <c r="O3215" s="9" t="str">
        <f ca="1">IF(N3215&gt;-1,INDIRECT(ADDRESS(ROW(),13)),IF(N3215&lt;N3214,CONCATENATE("&lt;page-count count=",CHAR(34),1+LARGE(N:N,1)-LARGE(N:N,2),CHAR(34),"/&gt;"),INDIRECT(ADDRESS(ROW()-1,13))))</f>
        <v/>
      </c>
      <c r="P3215" s="1">
        <f>IF(ROW()&lt;$S$4+2,IF('XML a procesar'!A3214="",P3214,IF(MID('XML a procesar'!A3214,1,1)="&lt;",P3214,P3214+1)),P3214)</f>
        <v>1</v>
      </c>
    </row>
    <row r="3216" spans="1:16" x14ac:dyDescent="0.25">
      <c r="A3216" s="1" t="str">
        <f>IF('XML a procesar'!A3215&gt;0,'XML a procesar'!A3215,"")</f>
        <v/>
      </c>
      <c r="B3216" s="7">
        <f t="shared" si="561"/>
        <v>0</v>
      </c>
      <c r="C3216" s="1">
        <f t="shared" si="562"/>
        <v>0</v>
      </c>
      <c r="D3216" s="1">
        <f t="shared" si="563"/>
        <v>0</v>
      </c>
      <c r="E3216" s="1">
        <f t="shared" si="564"/>
        <v>0</v>
      </c>
      <c r="F3216" s="1" t="str">
        <f t="shared" ca="1" si="565"/>
        <v/>
      </c>
      <c r="G3216" s="1">
        <f t="shared" ca="1" si="566"/>
        <v>0</v>
      </c>
      <c r="H3216" s="1">
        <f ca="1">IF(AND(G3215&gt;0,G3216&gt;G3215,NOT(ISERROR(MATCH(G3215,D:D,0)))),H3215+1,H3215)</f>
        <v>0</v>
      </c>
      <c r="I3216" s="1">
        <f t="shared" ca="1" si="567"/>
        <v>0</v>
      </c>
      <c r="J3216" s="7" t="str">
        <f t="shared" ca="1" si="568"/>
        <v/>
      </c>
      <c r="K3216" s="1" t="str">
        <f ca="1">IF(J3216="Linea_para_MAIL_creada_por_LuXML",IF(ISERROR(MATCH(INDIRECT(ADDRESS(ROW()-G3216,7)),D:D,0)),J3216,INDIRECT(ADDRESS(MATCH(INDIRECT(ADDRESS(ROW()-G3216,7)),D:D,0),1))),J3216)</f>
        <v/>
      </c>
      <c r="L3216" s="7">
        <f t="shared" ca="1" si="569"/>
        <v>0</v>
      </c>
      <c r="M3216" s="7" t="str">
        <f t="shared" ca="1" si="570"/>
        <v/>
      </c>
      <c r="N3216" s="7">
        <f t="shared" ca="1" si="571"/>
        <v>0</v>
      </c>
      <c r="O3216" s="9" t="str">
        <f ca="1">IF(N3216&gt;-1,INDIRECT(ADDRESS(ROW(),13)),IF(N3216&lt;N3215,CONCATENATE("&lt;page-count count=",CHAR(34),1+LARGE(N:N,1)-LARGE(N:N,2),CHAR(34),"/&gt;"),INDIRECT(ADDRESS(ROW()-1,13))))</f>
        <v/>
      </c>
      <c r="P3216" s="1">
        <f>IF(ROW()&lt;$S$4+2,IF('XML a procesar'!A3215="",P3215,IF(MID('XML a procesar'!A3215,1,1)="&lt;",P3215,P3215+1)),P3215)</f>
        <v>1</v>
      </c>
    </row>
    <row r="3217" spans="1:16" x14ac:dyDescent="0.25">
      <c r="A3217" s="1" t="str">
        <f>IF('XML a procesar'!A3216&gt;0,'XML a procesar'!A3216,"")</f>
        <v/>
      </c>
      <c r="B3217" s="7">
        <f t="shared" si="561"/>
        <v>0</v>
      </c>
      <c r="C3217" s="1">
        <f t="shared" si="562"/>
        <v>0</v>
      </c>
      <c r="D3217" s="1">
        <f t="shared" si="563"/>
        <v>0</v>
      </c>
      <c r="E3217" s="1">
        <f t="shared" si="564"/>
        <v>0</v>
      </c>
      <c r="F3217" s="1" t="str">
        <f t="shared" ca="1" si="565"/>
        <v/>
      </c>
      <c r="G3217" s="1">
        <f t="shared" ca="1" si="566"/>
        <v>0</v>
      </c>
      <c r="H3217" s="1">
        <f ca="1">IF(AND(G3216&gt;0,G3217&gt;G3216,NOT(ISERROR(MATCH(G3216,D:D,0)))),H3216+1,H3216)</f>
        <v>0</v>
      </c>
      <c r="I3217" s="1">
        <f t="shared" ca="1" si="567"/>
        <v>0</v>
      </c>
      <c r="J3217" s="7" t="str">
        <f t="shared" ca="1" si="568"/>
        <v/>
      </c>
      <c r="K3217" s="1" t="str">
        <f ca="1">IF(J3217="Linea_para_MAIL_creada_por_LuXML",IF(ISERROR(MATCH(INDIRECT(ADDRESS(ROW()-G3217,7)),D:D,0)),J3217,INDIRECT(ADDRESS(MATCH(INDIRECT(ADDRESS(ROW()-G3217,7)),D:D,0),1))),J3217)</f>
        <v/>
      </c>
      <c r="L3217" s="7">
        <f t="shared" ca="1" si="569"/>
        <v>0</v>
      </c>
      <c r="M3217" s="7" t="str">
        <f t="shared" ca="1" si="570"/>
        <v/>
      </c>
      <c r="N3217" s="7">
        <f t="shared" ca="1" si="571"/>
        <v>0</v>
      </c>
      <c r="O3217" s="9" t="str">
        <f ca="1">IF(N3217&gt;-1,INDIRECT(ADDRESS(ROW(),13)),IF(N3217&lt;N3216,CONCATENATE("&lt;page-count count=",CHAR(34),1+LARGE(N:N,1)-LARGE(N:N,2),CHAR(34),"/&gt;"),INDIRECT(ADDRESS(ROW()-1,13))))</f>
        <v/>
      </c>
      <c r="P3217" s="1">
        <f>IF(ROW()&lt;$S$4+2,IF('XML a procesar'!A3216="",P3216,IF(MID('XML a procesar'!A3216,1,1)="&lt;",P3216,P3216+1)),P3216)</f>
        <v>1</v>
      </c>
    </row>
    <row r="3218" spans="1:16" x14ac:dyDescent="0.25">
      <c r="A3218" s="1" t="str">
        <f>IF('XML a procesar'!A3217&gt;0,'XML a procesar'!A3217,"")</f>
        <v/>
      </c>
      <c r="B3218" s="7">
        <f t="shared" si="561"/>
        <v>0</v>
      </c>
      <c r="C3218" s="1">
        <f t="shared" si="562"/>
        <v>0</v>
      </c>
      <c r="D3218" s="1">
        <f t="shared" si="563"/>
        <v>0</v>
      </c>
      <c r="E3218" s="1">
        <f t="shared" si="564"/>
        <v>0</v>
      </c>
      <c r="F3218" s="1" t="str">
        <f t="shared" ca="1" si="565"/>
        <v/>
      </c>
      <c r="G3218" s="1">
        <f t="shared" ca="1" si="566"/>
        <v>0</v>
      </c>
      <c r="H3218" s="1">
        <f ca="1">IF(AND(G3217&gt;0,G3218&gt;G3217,NOT(ISERROR(MATCH(G3217,D:D,0)))),H3217+1,H3217)</f>
        <v>0</v>
      </c>
      <c r="I3218" s="1">
        <f t="shared" ca="1" si="567"/>
        <v>0</v>
      </c>
      <c r="J3218" s="7" t="str">
        <f t="shared" ca="1" si="568"/>
        <v/>
      </c>
      <c r="K3218" s="1" t="str">
        <f ca="1">IF(J3218="Linea_para_MAIL_creada_por_LuXML",IF(ISERROR(MATCH(INDIRECT(ADDRESS(ROW()-G3218,7)),D:D,0)),J3218,INDIRECT(ADDRESS(MATCH(INDIRECT(ADDRESS(ROW()-G3218,7)),D:D,0),1))),J3218)</f>
        <v/>
      </c>
      <c r="L3218" s="7">
        <f t="shared" ca="1" si="569"/>
        <v>0</v>
      </c>
      <c r="M3218" s="7" t="str">
        <f t="shared" ca="1" si="570"/>
        <v/>
      </c>
      <c r="N3218" s="7">
        <f t="shared" ca="1" si="571"/>
        <v>0</v>
      </c>
      <c r="O3218" s="9" t="str">
        <f ca="1">IF(N3218&gt;-1,INDIRECT(ADDRESS(ROW(),13)),IF(N3218&lt;N3217,CONCATENATE("&lt;page-count count=",CHAR(34),1+LARGE(N:N,1)-LARGE(N:N,2),CHAR(34),"/&gt;"),INDIRECT(ADDRESS(ROW()-1,13))))</f>
        <v/>
      </c>
      <c r="P3218" s="1">
        <f>IF(ROW()&lt;$S$4+2,IF('XML a procesar'!A3217="",P3217,IF(MID('XML a procesar'!A3217,1,1)="&lt;",P3217,P3217+1)),P3217)</f>
        <v>1</v>
      </c>
    </row>
    <row r="3219" spans="1:16" x14ac:dyDescent="0.25">
      <c r="A3219" s="1" t="str">
        <f>IF('XML a procesar'!A3218&gt;0,'XML a procesar'!A3218,"")</f>
        <v/>
      </c>
      <c r="B3219" s="7">
        <f t="shared" si="561"/>
        <v>0</v>
      </c>
      <c r="C3219" s="1">
        <f t="shared" si="562"/>
        <v>0</v>
      </c>
      <c r="D3219" s="1">
        <f t="shared" si="563"/>
        <v>0</v>
      </c>
      <c r="E3219" s="1">
        <f t="shared" si="564"/>
        <v>0</v>
      </c>
      <c r="F3219" s="1" t="str">
        <f t="shared" ca="1" si="565"/>
        <v/>
      </c>
      <c r="G3219" s="1">
        <f t="shared" ca="1" si="566"/>
        <v>0</v>
      </c>
      <c r="H3219" s="1">
        <f ca="1">IF(AND(G3218&gt;0,G3219&gt;G3218,NOT(ISERROR(MATCH(G3218,D:D,0)))),H3218+1,H3218)</f>
        <v>0</v>
      </c>
      <c r="I3219" s="1">
        <f t="shared" ca="1" si="567"/>
        <v>0</v>
      </c>
      <c r="J3219" s="7" t="str">
        <f t="shared" ca="1" si="568"/>
        <v/>
      </c>
      <c r="K3219" s="1" t="str">
        <f ca="1">IF(J3219="Linea_para_MAIL_creada_por_LuXML",IF(ISERROR(MATCH(INDIRECT(ADDRESS(ROW()-G3219,7)),D:D,0)),J3219,INDIRECT(ADDRESS(MATCH(INDIRECT(ADDRESS(ROW()-G3219,7)),D:D,0),1))),J3219)</f>
        <v/>
      </c>
      <c r="L3219" s="7">
        <f t="shared" ca="1" si="569"/>
        <v>0</v>
      </c>
      <c r="M3219" s="7" t="str">
        <f t="shared" ca="1" si="570"/>
        <v/>
      </c>
      <c r="N3219" s="7">
        <f t="shared" ca="1" si="571"/>
        <v>0</v>
      </c>
      <c r="O3219" s="9" t="str">
        <f ca="1">IF(N3219&gt;-1,INDIRECT(ADDRESS(ROW(),13)),IF(N3219&lt;N3218,CONCATENATE("&lt;page-count count=",CHAR(34),1+LARGE(N:N,1)-LARGE(N:N,2),CHAR(34),"/&gt;"),INDIRECT(ADDRESS(ROW()-1,13))))</f>
        <v/>
      </c>
      <c r="P3219" s="1">
        <f>IF(ROW()&lt;$S$4+2,IF('XML a procesar'!A3218="",P3218,IF(MID('XML a procesar'!A3218,1,1)="&lt;",P3218,P3218+1)),P3218)</f>
        <v>1</v>
      </c>
    </row>
    <row r="3220" spans="1:16" x14ac:dyDescent="0.25">
      <c r="A3220" s="1" t="str">
        <f>IF('XML a procesar'!A3219&gt;0,'XML a procesar'!A3219,"")</f>
        <v/>
      </c>
      <c r="B3220" s="7">
        <f t="shared" si="561"/>
        <v>0</v>
      </c>
      <c r="C3220" s="1">
        <f t="shared" si="562"/>
        <v>0</v>
      </c>
      <c r="D3220" s="1">
        <f t="shared" si="563"/>
        <v>0</v>
      </c>
      <c r="E3220" s="1">
        <f t="shared" si="564"/>
        <v>0</v>
      </c>
      <c r="F3220" s="1" t="str">
        <f t="shared" ca="1" si="565"/>
        <v/>
      </c>
      <c r="G3220" s="1">
        <f t="shared" ca="1" si="566"/>
        <v>0</v>
      </c>
      <c r="H3220" s="1">
        <f ca="1">IF(AND(G3219&gt;0,G3220&gt;G3219,NOT(ISERROR(MATCH(G3219,D:D,0)))),H3219+1,H3219)</f>
        <v>0</v>
      </c>
      <c r="I3220" s="1">
        <f t="shared" ca="1" si="567"/>
        <v>0</v>
      </c>
      <c r="J3220" s="7" t="str">
        <f t="shared" ca="1" si="568"/>
        <v/>
      </c>
      <c r="K3220" s="1" t="str">
        <f ca="1">IF(J3220="Linea_para_MAIL_creada_por_LuXML",IF(ISERROR(MATCH(INDIRECT(ADDRESS(ROW()-G3220,7)),D:D,0)),J3220,INDIRECT(ADDRESS(MATCH(INDIRECT(ADDRESS(ROW()-G3220,7)),D:D,0),1))),J3220)</f>
        <v/>
      </c>
      <c r="L3220" s="7">
        <f t="shared" ca="1" si="569"/>
        <v>0</v>
      </c>
      <c r="M3220" s="7" t="str">
        <f t="shared" ca="1" si="570"/>
        <v/>
      </c>
      <c r="N3220" s="7">
        <f t="shared" ca="1" si="571"/>
        <v>0</v>
      </c>
      <c r="O3220" s="9" t="str">
        <f ca="1">IF(N3220&gt;-1,INDIRECT(ADDRESS(ROW(),13)),IF(N3220&lt;N3219,CONCATENATE("&lt;page-count count=",CHAR(34),1+LARGE(N:N,1)-LARGE(N:N,2),CHAR(34),"/&gt;"),INDIRECT(ADDRESS(ROW()-1,13))))</f>
        <v/>
      </c>
      <c r="P3220" s="1">
        <f>IF(ROW()&lt;$S$4+2,IF('XML a procesar'!A3219="",P3219,IF(MID('XML a procesar'!A3219,1,1)="&lt;",P3219,P3219+1)),P3219)</f>
        <v>1</v>
      </c>
    </row>
    <row r="3221" spans="1:16" x14ac:dyDescent="0.25">
      <c r="A3221" s="1" t="str">
        <f>IF('XML a procesar'!A3220&gt;0,'XML a procesar'!A3220,"")</f>
        <v/>
      </c>
      <c r="B3221" s="7">
        <f t="shared" si="561"/>
        <v>0</v>
      </c>
      <c r="C3221" s="1">
        <f t="shared" si="562"/>
        <v>0</v>
      </c>
      <c r="D3221" s="1">
        <f t="shared" si="563"/>
        <v>0</v>
      </c>
      <c r="E3221" s="1">
        <f t="shared" si="564"/>
        <v>0</v>
      </c>
      <c r="F3221" s="1" t="str">
        <f t="shared" ca="1" si="565"/>
        <v/>
      </c>
      <c r="G3221" s="1">
        <f t="shared" ca="1" si="566"/>
        <v>0</v>
      </c>
      <c r="H3221" s="1">
        <f ca="1">IF(AND(G3220&gt;0,G3221&gt;G3220,NOT(ISERROR(MATCH(G3220,D:D,0)))),H3220+1,H3220)</f>
        <v>0</v>
      </c>
      <c r="I3221" s="1">
        <f t="shared" ca="1" si="567"/>
        <v>0</v>
      </c>
      <c r="J3221" s="7" t="str">
        <f t="shared" ca="1" si="568"/>
        <v/>
      </c>
      <c r="K3221" s="1" t="str">
        <f ca="1">IF(J3221="Linea_para_MAIL_creada_por_LuXML",IF(ISERROR(MATCH(INDIRECT(ADDRESS(ROW()-G3221,7)),D:D,0)),J3221,INDIRECT(ADDRESS(MATCH(INDIRECT(ADDRESS(ROW()-G3221,7)),D:D,0),1))),J3221)</f>
        <v/>
      </c>
      <c r="L3221" s="7">
        <f t="shared" ca="1" si="569"/>
        <v>0</v>
      </c>
      <c r="M3221" s="7" t="str">
        <f t="shared" ca="1" si="570"/>
        <v/>
      </c>
      <c r="N3221" s="7">
        <f t="shared" ca="1" si="571"/>
        <v>0</v>
      </c>
      <c r="O3221" s="9" t="str">
        <f ca="1">IF(N3221&gt;-1,INDIRECT(ADDRESS(ROW(),13)),IF(N3221&lt;N3220,CONCATENATE("&lt;page-count count=",CHAR(34),1+LARGE(N:N,1)-LARGE(N:N,2),CHAR(34),"/&gt;"),INDIRECT(ADDRESS(ROW()-1,13))))</f>
        <v/>
      </c>
      <c r="P3221" s="1">
        <f>IF(ROW()&lt;$S$4+2,IF('XML a procesar'!A3220="",P3220,IF(MID('XML a procesar'!A3220,1,1)="&lt;",P3220,P3220+1)),P3220)</f>
        <v>1</v>
      </c>
    </row>
    <row r="3222" spans="1:16" x14ac:dyDescent="0.25">
      <c r="A3222" s="1" t="str">
        <f>IF('XML a procesar'!A3221&gt;0,'XML a procesar'!A3221,"")</f>
        <v/>
      </c>
      <c r="B3222" s="7">
        <f t="shared" si="561"/>
        <v>0</v>
      </c>
      <c r="C3222" s="1">
        <f t="shared" si="562"/>
        <v>0</v>
      </c>
      <c r="D3222" s="1">
        <f t="shared" si="563"/>
        <v>0</v>
      </c>
      <c r="E3222" s="1">
        <f t="shared" si="564"/>
        <v>0</v>
      </c>
      <c r="F3222" s="1" t="str">
        <f t="shared" ca="1" si="565"/>
        <v/>
      </c>
      <c r="G3222" s="1">
        <f t="shared" ca="1" si="566"/>
        <v>0</v>
      </c>
      <c r="H3222" s="1">
        <f ca="1">IF(AND(G3221&gt;0,G3222&gt;G3221,NOT(ISERROR(MATCH(G3221,D:D,0)))),H3221+1,H3221)</f>
        <v>0</v>
      </c>
      <c r="I3222" s="1">
        <f t="shared" ca="1" si="567"/>
        <v>0</v>
      </c>
      <c r="J3222" s="7" t="str">
        <f t="shared" ca="1" si="568"/>
        <v/>
      </c>
      <c r="K3222" s="1" t="str">
        <f ca="1">IF(J3222="Linea_para_MAIL_creada_por_LuXML",IF(ISERROR(MATCH(INDIRECT(ADDRESS(ROW()-G3222,7)),D:D,0)),J3222,INDIRECT(ADDRESS(MATCH(INDIRECT(ADDRESS(ROW()-G3222,7)),D:D,0),1))),J3222)</f>
        <v/>
      </c>
      <c r="L3222" s="7">
        <f t="shared" ca="1" si="569"/>
        <v>0</v>
      </c>
      <c r="M3222" s="7" t="str">
        <f t="shared" ca="1" si="570"/>
        <v/>
      </c>
      <c r="N3222" s="7">
        <f t="shared" ca="1" si="571"/>
        <v>0</v>
      </c>
      <c r="O3222" s="9" t="str">
        <f ca="1">IF(N3222&gt;-1,INDIRECT(ADDRESS(ROW(),13)),IF(N3222&lt;N3221,CONCATENATE("&lt;page-count count=",CHAR(34),1+LARGE(N:N,1)-LARGE(N:N,2),CHAR(34),"/&gt;"),INDIRECT(ADDRESS(ROW()-1,13))))</f>
        <v/>
      </c>
      <c r="P3222" s="1">
        <f>IF(ROW()&lt;$S$4+2,IF('XML a procesar'!A3221="",P3221,IF(MID('XML a procesar'!A3221,1,1)="&lt;",P3221,P3221+1)),P3221)</f>
        <v>1</v>
      </c>
    </row>
    <row r="3223" spans="1:16" x14ac:dyDescent="0.25">
      <c r="A3223" s="1" t="str">
        <f>IF('XML a procesar'!A3222&gt;0,'XML a procesar'!A3222,"")</f>
        <v/>
      </c>
      <c r="B3223" s="7">
        <f t="shared" si="561"/>
        <v>0</v>
      </c>
      <c r="C3223" s="1">
        <f t="shared" si="562"/>
        <v>0</v>
      </c>
      <c r="D3223" s="1">
        <f t="shared" si="563"/>
        <v>0</v>
      </c>
      <c r="E3223" s="1">
        <f t="shared" si="564"/>
        <v>0</v>
      </c>
      <c r="F3223" s="1" t="str">
        <f t="shared" ca="1" si="565"/>
        <v/>
      </c>
      <c r="G3223" s="1">
        <f t="shared" ca="1" si="566"/>
        <v>0</v>
      </c>
      <c r="H3223" s="1">
        <f ca="1">IF(AND(G3222&gt;0,G3223&gt;G3222,NOT(ISERROR(MATCH(G3222,D:D,0)))),H3222+1,H3222)</f>
        <v>0</v>
      </c>
      <c r="I3223" s="1">
        <f t="shared" ca="1" si="567"/>
        <v>0</v>
      </c>
      <c r="J3223" s="7" t="str">
        <f t="shared" ca="1" si="568"/>
        <v/>
      </c>
      <c r="K3223" s="1" t="str">
        <f ca="1">IF(J3223="Linea_para_MAIL_creada_por_LuXML",IF(ISERROR(MATCH(INDIRECT(ADDRESS(ROW()-G3223,7)),D:D,0)),J3223,INDIRECT(ADDRESS(MATCH(INDIRECT(ADDRESS(ROW()-G3223,7)),D:D,0),1))),J3223)</f>
        <v/>
      </c>
      <c r="L3223" s="7">
        <f t="shared" ca="1" si="569"/>
        <v>0</v>
      </c>
      <c r="M3223" s="7" t="str">
        <f t="shared" ca="1" si="570"/>
        <v/>
      </c>
      <c r="N3223" s="7">
        <f t="shared" ca="1" si="571"/>
        <v>0</v>
      </c>
      <c r="O3223" s="9" t="str">
        <f ca="1">IF(N3223&gt;-1,INDIRECT(ADDRESS(ROW(),13)),IF(N3223&lt;N3222,CONCATENATE("&lt;page-count count=",CHAR(34),1+LARGE(N:N,1)-LARGE(N:N,2),CHAR(34),"/&gt;"),INDIRECT(ADDRESS(ROW()-1,13))))</f>
        <v/>
      </c>
      <c r="P3223" s="1">
        <f>IF(ROW()&lt;$S$4+2,IF('XML a procesar'!A3222="",P3222,IF(MID('XML a procesar'!A3222,1,1)="&lt;",P3222,P3222+1)),P3222)</f>
        <v>1</v>
      </c>
    </row>
    <row r="3224" spans="1:16" x14ac:dyDescent="0.25">
      <c r="A3224" s="1" t="str">
        <f>IF('XML a procesar'!A3223&gt;0,'XML a procesar'!A3223,"")</f>
        <v/>
      </c>
      <c r="B3224" s="7">
        <f t="shared" si="561"/>
        <v>0</v>
      </c>
      <c r="C3224" s="1">
        <f t="shared" si="562"/>
        <v>0</v>
      </c>
      <c r="D3224" s="1">
        <f t="shared" si="563"/>
        <v>0</v>
      </c>
      <c r="E3224" s="1">
        <f t="shared" si="564"/>
        <v>0</v>
      </c>
      <c r="F3224" s="1" t="str">
        <f t="shared" ca="1" si="565"/>
        <v/>
      </c>
      <c r="G3224" s="1">
        <f t="shared" ca="1" si="566"/>
        <v>0</v>
      </c>
      <c r="H3224" s="1">
        <f ca="1">IF(AND(G3223&gt;0,G3224&gt;G3223,NOT(ISERROR(MATCH(G3223,D:D,0)))),H3223+1,H3223)</f>
        <v>0</v>
      </c>
      <c r="I3224" s="1">
        <f t="shared" ca="1" si="567"/>
        <v>0</v>
      </c>
      <c r="J3224" s="7" t="str">
        <f t="shared" ca="1" si="568"/>
        <v/>
      </c>
      <c r="K3224" s="1" t="str">
        <f ca="1">IF(J3224="Linea_para_MAIL_creada_por_LuXML",IF(ISERROR(MATCH(INDIRECT(ADDRESS(ROW()-G3224,7)),D:D,0)),J3224,INDIRECT(ADDRESS(MATCH(INDIRECT(ADDRESS(ROW()-G3224,7)),D:D,0),1))),J3224)</f>
        <v/>
      </c>
      <c r="L3224" s="7">
        <f t="shared" ca="1" si="569"/>
        <v>0</v>
      </c>
      <c r="M3224" s="7" t="str">
        <f t="shared" ca="1" si="570"/>
        <v/>
      </c>
      <c r="N3224" s="7">
        <f t="shared" ca="1" si="571"/>
        <v>0</v>
      </c>
      <c r="O3224" s="9" t="str">
        <f ca="1">IF(N3224&gt;-1,INDIRECT(ADDRESS(ROW(),13)),IF(N3224&lt;N3223,CONCATENATE("&lt;page-count count=",CHAR(34),1+LARGE(N:N,1)-LARGE(N:N,2),CHAR(34),"/&gt;"),INDIRECT(ADDRESS(ROW()-1,13))))</f>
        <v/>
      </c>
      <c r="P3224" s="1">
        <f>IF(ROW()&lt;$S$4+2,IF('XML a procesar'!A3223="",P3223,IF(MID('XML a procesar'!A3223,1,1)="&lt;",P3223,P3223+1)),P3223)</f>
        <v>1</v>
      </c>
    </row>
    <row r="3225" spans="1:16" x14ac:dyDescent="0.25">
      <c r="A3225" s="1" t="str">
        <f>IF('XML a procesar'!A3224&gt;0,'XML a procesar'!A3224,"")</f>
        <v/>
      </c>
      <c r="B3225" s="7">
        <f t="shared" si="561"/>
        <v>0</v>
      </c>
      <c r="C3225" s="1">
        <f t="shared" si="562"/>
        <v>0</v>
      </c>
      <c r="D3225" s="1">
        <f t="shared" si="563"/>
        <v>0</v>
      </c>
      <c r="E3225" s="1">
        <f t="shared" si="564"/>
        <v>0</v>
      </c>
      <c r="F3225" s="1" t="str">
        <f t="shared" ca="1" si="565"/>
        <v/>
      </c>
      <c r="G3225" s="1">
        <f t="shared" ca="1" si="566"/>
        <v>0</v>
      </c>
      <c r="H3225" s="1">
        <f ca="1">IF(AND(G3224&gt;0,G3225&gt;G3224,NOT(ISERROR(MATCH(G3224,D:D,0)))),H3224+1,H3224)</f>
        <v>0</v>
      </c>
      <c r="I3225" s="1">
        <f t="shared" ca="1" si="567"/>
        <v>0</v>
      </c>
      <c r="J3225" s="7" t="str">
        <f t="shared" ca="1" si="568"/>
        <v/>
      </c>
      <c r="K3225" s="1" t="str">
        <f ca="1">IF(J3225="Linea_para_MAIL_creada_por_LuXML",IF(ISERROR(MATCH(INDIRECT(ADDRESS(ROW()-G3225,7)),D:D,0)),J3225,INDIRECT(ADDRESS(MATCH(INDIRECT(ADDRESS(ROW()-G3225,7)),D:D,0),1))),J3225)</f>
        <v/>
      </c>
      <c r="L3225" s="7">
        <f t="shared" ca="1" si="569"/>
        <v>0</v>
      </c>
      <c r="M3225" s="7" t="str">
        <f t="shared" ca="1" si="570"/>
        <v/>
      </c>
      <c r="N3225" s="7">
        <f t="shared" ca="1" si="571"/>
        <v>0</v>
      </c>
      <c r="O3225" s="9" t="str">
        <f ca="1">IF(N3225&gt;-1,INDIRECT(ADDRESS(ROW(),13)),IF(N3225&lt;N3224,CONCATENATE("&lt;page-count count=",CHAR(34),1+LARGE(N:N,1)-LARGE(N:N,2),CHAR(34),"/&gt;"),INDIRECT(ADDRESS(ROW()-1,13))))</f>
        <v/>
      </c>
      <c r="P3225" s="1">
        <f>IF(ROW()&lt;$S$4+2,IF('XML a procesar'!A3224="",P3224,IF(MID('XML a procesar'!A3224,1,1)="&lt;",P3224,P3224+1)),P3224)</f>
        <v>1</v>
      </c>
    </row>
    <row r="3226" spans="1:16" x14ac:dyDescent="0.25">
      <c r="A3226" s="1" t="str">
        <f>IF('XML a procesar'!A3225&gt;0,'XML a procesar'!A3225,"")</f>
        <v/>
      </c>
      <c r="B3226" s="7">
        <f t="shared" si="561"/>
        <v>0</v>
      </c>
      <c r="C3226" s="1">
        <f t="shared" si="562"/>
        <v>0</v>
      </c>
      <c r="D3226" s="1">
        <f t="shared" si="563"/>
        <v>0</v>
      </c>
      <c r="E3226" s="1">
        <f t="shared" si="564"/>
        <v>0</v>
      </c>
      <c r="F3226" s="1" t="str">
        <f t="shared" ca="1" si="565"/>
        <v/>
      </c>
      <c r="G3226" s="1">
        <f t="shared" ca="1" si="566"/>
        <v>0</v>
      </c>
      <c r="H3226" s="1">
        <f ca="1">IF(AND(G3225&gt;0,G3226&gt;G3225,NOT(ISERROR(MATCH(G3225,D:D,0)))),H3225+1,H3225)</f>
        <v>0</v>
      </c>
      <c r="I3226" s="1">
        <f t="shared" ca="1" si="567"/>
        <v>0</v>
      </c>
      <c r="J3226" s="7" t="str">
        <f t="shared" ca="1" si="568"/>
        <v/>
      </c>
      <c r="K3226" s="1" t="str">
        <f ca="1">IF(J3226="Linea_para_MAIL_creada_por_LuXML",IF(ISERROR(MATCH(INDIRECT(ADDRESS(ROW()-G3226,7)),D:D,0)),J3226,INDIRECT(ADDRESS(MATCH(INDIRECT(ADDRESS(ROW()-G3226,7)),D:D,0),1))),J3226)</f>
        <v/>
      </c>
      <c r="L3226" s="7">
        <f t="shared" ca="1" si="569"/>
        <v>0</v>
      </c>
      <c r="M3226" s="7" t="str">
        <f t="shared" ca="1" si="570"/>
        <v/>
      </c>
      <c r="N3226" s="7">
        <f t="shared" ca="1" si="571"/>
        <v>0</v>
      </c>
      <c r="O3226" s="9" t="str">
        <f ca="1">IF(N3226&gt;-1,INDIRECT(ADDRESS(ROW(),13)),IF(N3226&lt;N3225,CONCATENATE("&lt;page-count count=",CHAR(34),1+LARGE(N:N,1)-LARGE(N:N,2),CHAR(34),"/&gt;"),INDIRECT(ADDRESS(ROW()-1,13))))</f>
        <v/>
      </c>
      <c r="P3226" s="1">
        <f>IF(ROW()&lt;$S$4+2,IF('XML a procesar'!A3225="",P3225,IF(MID('XML a procesar'!A3225,1,1)="&lt;",P3225,P3225+1)),P3225)</f>
        <v>1</v>
      </c>
    </row>
    <row r="3227" spans="1:16" x14ac:dyDescent="0.25">
      <c r="A3227" s="1" t="str">
        <f>IF('XML a procesar'!A3226&gt;0,'XML a procesar'!A3226,"")</f>
        <v/>
      </c>
      <c r="B3227" s="7">
        <f t="shared" si="561"/>
        <v>0</v>
      </c>
      <c r="C3227" s="1">
        <f t="shared" si="562"/>
        <v>0</v>
      </c>
      <c r="D3227" s="1">
        <f t="shared" si="563"/>
        <v>0</v>
      </c>
      <c r="E3227" s="1">
        <f t="shared" si="564"/>
        <v>0</v>
      </c>
      <c r="F3227" s="1" t="str">
        <f t="shared" ca="1" si="565"/>
        <v/>
      </c>
      <c r="G3227" s="1">
        <f t="shared" ca="1" si="566"/>
        <v>0</v>
      </c>
      <c r="H3227" s="1">
        <f ca="1">IF(AND(G3226&gt;0,G3227&gt;G3226,NOT(ISERROR(MATCH(G3226,D:D,0)))),H3226+1,H3226)</f>
        <v>0</v>
      </c>
      <c r="I3227" s="1">
        <f t="shared" ca="1" si="567"/>
        <v>0</v>
      </c>
      <c r="J3227" s="7" t="str">
        <f t="shared" ca="1" si="568"/>
        <v/>
      </c>
      <c r="K3227" s="1" t="str">
        <f ca="1">IF(J3227="Linea_para_MAIL_creada_por_LuXML",IF(ISERROR(MATCH(INDIRECT(ADDRESS(ROW()-G3227,7)),D:D,0)),J3227,INDIRECT(ADDRESS(MATCH(INDIRECT(ADDRESS(ROW()-G3227,7)),D:D,0),1))),J3227)</f>
        <v/>
      </c>
      <c r="L3227" s="7">
        <f t="shared" ca="1" si="569"/>
        <v>0</v>
      </c>
      <c r="M3227" s="7" t="str">
        <f t="shared" ca="1" si="570"/>
        <v/>
      </c>
      <c r="N3227" s="7">
        <f t="shared" ca="1" si="571"/>
        <v>0</v>
      </c>
      <c r="O3227" s="9" t="str">
        <f ca="1">IF(N3227&gt;-1,INDIRECT(ADDRESS(ROW(),13)),IF(N3227&lt;N3226,CONCATENATE("&lt;page-count count=",CHAR(34),1+LARGE(N:N,1)-LARGE(N:N,2),CHAR(34),"/&gt;"),INDIRECT(ADDRESS(ROW()-1,13))))</f>
        <v/>
      </c>
      <c r="P3227" s="1">
        <f>IF(ROW()&lt;$S$4+2,IF('XML a procesar'!A3226="",P3226,IF(MID('XML a procesar'!A3226,1,1)="&lt;",P3226,P3226+1)),P3226)</f>
        <v>1</v>
      </c>
    </row>
    <row r="3228" spans="1:16" x14ac:dyDescent="0.25">
      <c r="A3228" s="1" t="str">
        <f>IF('XML a procesar'!A3227&gt;0,'XML a procesar'!A3227,"")</f>
        <v/>
      </c>
      <c r="B3228" s="7">
        <f t="shared" si="561"/>
        <v>0</v>
      </c>
      <c r="C3228" s="1">
        <f t="shared" si="562"/>
        <v>0</v>
      </c>
      <c r="D3228" s="1">
        <f t="shared" si="563"/>
        <v>0</v>
      </c>
      <c r="E3228" s="1">
        <f t="shared" si="564"/>
        <v>0</v>
      </c>
      <c r="F3228" s="1" t="str">
        <f t="shared" ca="1" si="565"/>
        <v/>
      </c>
      <c r="G3228" s="1">
        <f t="shared" ca="1" si="566"/>
        <v>0</v>
      </c>
      <c r="H3228" s="1">
        <f ca="1">IF(AND(G3227&gt;0,G3228&gt;G3227,NOT(ISERROR(MATCH(G3227,D:D,0)))),H3227+1,H3227)</f>
        <v>0</v>
      </c>
      <c r="I3228" s="1">
        <f t="shared" ca="1" si="567"/>
        <v>0</v>
      </c>
      <c r="J3228" s="7" t="str">
        <f t="shared" ca="1" si="568"/>
        <v/>
      </c>
      <c r="K3228" s="1" t="str">
        <f ca="1">IF(J3228="Linea_para_MAIL_creada_por_LuXML",IF(ISERROR(MATCH(INDIRECT(ADDRESS(ROW()-G3228,7)),D:D,0)),J3228,INDIRECT(ADDRESS(MATCH(INDIRECT(ADDRESS(ROW()-G3228,7)),D:D,0),1))),J3228)</f>
        <v/>
      </c>
      <c r="L3228" s="7">
        <f t="shared" ca="1" si="569"/>
        <v>0</v>
      </c>
      <c r="M3228" s="7" t="str">
        <f t="shared" ca="1" si="570"/>
        <v/>
      </c>
      <c r="N3228" s="7">
        <f t="shared" ca="1" si="571"/>
        <v>0</v>
      </c>
      <c r="O3228" s="9" t="str">
        <f ca="1">IF(N3228&gt;-1,INDIRECT(ADDRESS(ROW(),13)),IF(N3228&lt;N3227,CONCATENATE("&lt;page-count count=",CHAR(34),1+LARGE(N:N,1)-LARGE(N:N,2),CHAR(34),"/&gt;"),INDIRECT(ADDRESS(ROW()-1,13))))</f>
        <v/>
      </c>
      <c r="P3228" s="1">
        <f>IF(ROW()&lt;$S$4+2,IF('XML a procesar'!A3227="",P3227,IF(MID('XML a procesar'!A3227,1,1)="&lt;",P3227,P3227+1)),P3227)</f>
        <v>1</v>
      </c>
    </row>
    <row r="3229" spans="1:16" x14ac:dyDescent="0.25">
      <c r="A3229" s="1" t="str">
        <f>IF('XML a procesar'!A3228&gt;0,'XML a procesar'!A3228,"")</f>
        <v/>
      </c>
      <c r="B3229" s="7">
        <f t="shared" si="561"/>
        <v>0</v>
      </c>
      <c r="C3229" s="1">
        <f t="shared" si="562"/>
        <v>0</v>
      </c>
      <c r="D3229" s="1">
        <f t="shared" si="563"/>
        <v>0</v>
      </c>
      <c r="E3229" s="1">
        <f t="shared" si="564"/>
        <v>0</v>
      </c>
      <c r="F3229" s="1" t="str">
        <f t="shared" ca="1" si="565"/>
        <v/>
      </c>
      <c r="G3229" s="1">
        <f t="shared" ca="1" si="566"/>
        <v>0</v>
      </c>
      <c r="H3229" s="1">
        <f ca="1">IF(AND(G3228&gt;0,G3229&gt;G3228,NOT(ISERROR(MATCH(G3228,D:D,0)))),H3228+1,H3228)</f>
        <v>0</v>
      </c>
      <c r="I3229" s="1">
        <f t="shared" ca="1" si="567"/>
        <v>0</v>
      </c>
      <c r="J3229" s="7" t="str">
        <f t="shared" ca="1" si="568"/>
        <v/>
      </c>
      <c r="K3229" s="1" t="str">
        <f ca="1">IF(J3229="Linea_para_MAIL_creada_por_LuXML",IF(ISERROR(MATCH(INDIRECT(ADDRESS(ROW()-G3229,7)),D:D,0)),J3229,INDIRECT(ADDRESS(MATCH(INDIRECT(ADDRESS(ROW()-G3229,7)),D:D,0),1))),J3229)</f>
        <v/>
      </c>
      <c r="L3229" s="7">
        <f t="shared" ca="1" si="569"/>
        <v>0</v>
      </c>
      <c r="M3229" s="7" t="str">
        <f t="shared" ca="1" si="570"/>
        <v/>
      </c>
      <c r="N3229" s="7">
        <f t="shared" ca="1" si="571"/>
        <v>0</v>
      </c>
      <c r="O3229" s="9" t="str">
        <f ca="1">IF(N3229&gt;-1,INDIRECT(ADDRESS(ROW(),13)),IF(N3229&lt;N3228,CONCATENATE("&lt;page-count count=",CHAR(34),1+LARGE(N:N,1)-LARGE(N:N,2),CHAR(34),"/&gt;"),INDIRECT(ADDRESS(ROW()-1,13))))</f>
        <v/>
      </c>
      <c r="P3229" s="1">
        <f>IF(ROW()&lt;$S$4+2,IF('XML a procesar'!A3228="",P3228,IF(MID('XML a procesar'!A3228,1,1)="&lt;",P3228,P3228+1)),P3228)</f>
        <v>1</v>
      </c>
    </row>
    <row r="3230" spans="1:16" x14ac:dyDescent="0.25">
      <c r="A3230" s="1" t="str">
        <f>IF('XML a procesar'!A3229&gt;0,'XML a procesar'!A3229,"")</f>
        <v/>
      </c>
      <c r="B3230" s="7">
        <f t="shared" si="561"/>
        <v>0</v>
      </c>
      <c r="C3230" s="1">
        <f t="shared" si="562"/>
        <v>0</v>
      </c>
      <c r="D3230" s="1">
        <f t="shared" si="563"/>
        <v>0</v>
      </c>
      <c r="E3230" s="1">
        <f t="shared" si="564"/>
        <v>0</v>
      </c>
      <c r="F3230" s="1" t="str">
        <f t="shared" ca="1" si="565"/>
        <v/>
      </c>
      <c r="G3230" s="1">
        <f t="shared" ca="1" si="566"/>
        <v>0</v>
      </c>
      <c r="H3230" s="1">
        <f ca="1">IF(AND(G3229&gt;0,G3230&gt;G3229,NOT(ISERROR(MATCH(G3229,D:D,0)))),H3229+1,H3229)</f>
        <v>0</v>
      </c>
      <c r="I3230" s="1">
        <f t="shared" ca="1" si="567"/>
        <v>0</v>
      </c>
      <c r="J3230" s="7" t="str">
        <f t="shared" ca="1" si="568"/>
        <v/>
      </c>
      <c r="K3230" s="1" t="str">
        <f ca="1">IF(J3230="Linea_para_MAIL_creada_por_LuXML",IF(ISERROR(MATCH(INDIRECT(ADDRESS(ROW()-G3230,7)),D:D,0)),J3230,INDIRECT(ADDRESS(MATCH(INDIRECT(ADDRESS(ROW()-G3230,7)),D:D,0),1))),J3230)</f>
        <v/>
      </c>
      <c r="L3230" s="7">
        <f t="shared" ca="1" si="569"/>
        <v>0</v>
      </c>
      <c r="M3230" s="7" t="str">
        <f t="shared" ca="1" si="570"/>
        <v/>
      </c>
      <c r="N3230" s="7">
        <f t="shared" ca="1" si="571"/>
        <v>0</v>
      </c>
      <c r="O3230" s="9" t="str">
        <f ca="1">IF(N3230&gt;-1,INDIRECT(ADDRESS(ROW(),13)),IF(N3230&lt;N3229,CONCATENATE("&lt;page-count count=",CHAR(34),1+LARGE(N:N,1)-LARGE(N:N,2),CHAR(34),"/&gt;"),INDIRECT(ADDRESS(ROW()-1,13))))</f>
        <v/>
      </c>
      <c r="P3230" s="1">
        <f>IF(ROW()&lt;$S$4+2,IF('XML a procesar'!A3229="",P3229,IF(MID('XML a procesar'!A3229,1,1)="&lt;",P3229,P3229+1)),P3229)</f>
        <v>1</v>
      </c>
    </row>
    <row r="3231" spans="1:16" x14ac:dyDescent="0.25">
      <c r="A3231" s="1" t="str">
        <f>IF('XML a procesar'!A3230&gt;0,'XML a procesar'!A3230,"")</f>
        <v/>
      </c>
      <c r="B3231" s="7">
        <f t="shared" si="561"/>
        <v>0</v>
      </c>
      <c r="C3231" s="1">
        <f t="shared" si="562"/>
        <v>0</v>
      </c>
      <c r="D3231" s="1">
        <f t="shared" si="563"/>
        <v>0</v>
      </c>
      <c r="E3231" s="1">
        <f t="shared" si="564"/>
        <v>0</v>
      </c>
      <c r="F3231" s="1" t="str">
        <f t="shared" ca="1" si="565"/>
        <v/>
      </c>
      <c r="G3231" s="1">
        <f t="shared" ca="1" si="566"/>
        <v>0</v>
      </c>
      <c r="H3231" s="1">
        <f ca="1">IF(AND(G3230&gt;0,G3231&gt;G3230,NOT(ISERROR(MATCH(G3230,D:D,0)))),H3230+1,H3230)</f>
        <v>0</v>
      </c>
      <c r="I3231" s="1">
        <f t="shared" ca="1" si="567"/>
        <v>0</v>
      </c>
      <c r="J3231" s="7" t="str">
        <f t="shared" ca="1" si="568"/>
        <v/>
      </c>
      <c r="K3231" s="1" t="str">
        <f ca="1">IF(J3231="Linea_para_MAIL_creada_por_LuXML",IF(ISERROR(MATCH(INDIRECT(ADDRESS(ROW()-G3231,7)),D:D,0)),J3231,INDIRECT(ADDRESS(MATCH(INDIRECT(ADDRESS(ROW()-G3231,7)),D:D,0),1))),J3231)</f>
        <v/>
      </c>
      <c r="L3231" s="7">
        <f t="shared" ca="1" si="569"/>
        <v>0</v>
      </c>
      <c r="M3231" s="7" t="str">
        <f t="shared" ca="1" si="570"/>
        <v/>
      </c>
      <c r="N3231" s="7">
        <f t="shared" ca="1" si="571"/>
        <v>0</v>
      </c>
      <c r="O3231" s="9" t="str">
        <f ca="1">IF(N3231&gt;-1,INDIRECT(ADDRESS(ROW(),13)),IF(N3231&lt;N3230,CONCATENATE("&lt;page-count count=",CHAR(34),1+LARGE(N:N,1)-LARGE(N:N,2),CHAR(34),"/&gt;"),INDIRECT(ADDRESS(ROW()-1,13))))</f>
        <v/>
      </c>
      <c r="P3231" s="1">
        <f>IF(ROW()&lt;$S$4+2,IF('XML a procesar'!A3230="",P3230,IF(MID('XML a procesar'!A3230,1,1)="&lt;",P3230,P3230+1)),P3230)</f>
        <v>1</v>
      </c>
    </row>
    <row r="3232" spans="1:16" x14ac:dyDescent="0.25">
      <c r="A3232" s="1" t="str">
        <f>IF('XML a procesar'!A3231&gt;0,'XML a procesar'!A3231,"")</f>
        <v/>
      </c>
      <c r="B3232" s="7">
        <f t="shared" si="561"/>
        <v>0</v>
      </c>
      <c r="C3232" s="1">
        <f t="shared" si="562"/>
        <v>0</v>
      </c>
      <c r="D3232" s="1">
        <f t="shared" si="563"/>
        <v>0</v>
      </c>
      <c r="E3232" s="1">
        <f t="shared" si="564"/>
        <v>0</v>
      </c>
      <c r="F3232" s="1" t="str">
        <f t="shared" ca="1" si="565"/>
        <v/>
      </c>
      <c r="G3232" s="1">
        <f t="shared" ca="1" si="566"/>
        <v>0</v>
      </c>
      <c r="H3232" s="1">
        <f ca="1">IF(AND(G3231&gt;0,G3232&gt;G3231,NOT(ISERROR(MATCH(G3231,D:D,0)))),H3231+1,H3231)</f>
        <v>0</v>
      </c>
      <c r="I3232" s="1">
        <f t="shared" ca="1" si="567"/>
        <v>0</v>
      </c>
      <c r="J3232" s="7" t="str">
        <f t="shared" ca="1" si="568"/>
        <v/>
      </c>
      <c r="K3232" s="1" t="str">
        <f ca="1">IF(J3232="Linea_para_MAIL_creada_por_LuXML",IF(ISERROR(MATCH(INDIRECT(ADDRESS(ROW()-G3232,7)),D:D,0)),J3232,INDIRECT(ADDRESS(MATCH(INDIRECT(ADDRESS(ROW()-G3232,7)),D:D,0),1))),J3232)</f>
        <v/>
      </c>
      <c r="L3232" s="7">
        <f t="shared" ca="1" si="569"/>
        <v>0</v>
      </c>
      <c r="M3232" s="7" t="str">
        <f t="shared" ca="1" si="570"/>
        <v/>
      </c>
      <c r="N3232" s="7">
        <f t="shared" ca="1" si="571"/>
        <v>0</v>
      </c>
      <c r="O3232" s="9" t="str">
        <f ca="1">IF(N3232&gt;-1,INDIRECT(ADDRESS(ROW(),13)),IF(N3232&lt;N3231,CONCATENATE("&lt;page-count count=",CHAR(34),1+LARGE(N:N,1)-LARGE(N:N,2),CHAR(34),"/&gt;"),INDIRECT(ADDRESS(ROW()-1,13))))</f>
        <v/>
      </c>
      <c r="P3232" s="1">
        <f>IF(ROW()&lt;$S$4+2,IF('XML a procesar'!A3231="",P3231,IF(MID('XML a procesar'!A3231,1,1)="&lt;",P3231,P3231+1)),P3231)</f>
        <v>1</v>
      </c>
    </row>
    <row r="3233" spans="1:16" x14ac:dyDescent="0.25">
      <c r="A3233" s="1" t="str">
        <f>IF('XML a procesar'!A3232&gt;0,'XML a procesar'!A3232,"")</f>
        <v/>
      </c>
      <c r="B3233" s="7">
        <f t="shared" si="561"/>
        <v>0</v>
      </c>
      <c r="C3233" s="1">
        <f t="shared" si="562"/>
        <v>0</v>
      </c>
      <c r="D3233" s="1">
        <f t="shared" si="563"/>
        <v>0</v>
      </c>
      <c r="E3233" s="1">
        <f t="shared" si="564"/>
        <v>0</v>
      </c>
      <c r="F3233" s="1" t="str">
        <f t="shared" ca="1" si="565"/>
        <v/>
      </c>
      <c r="G3233" s="1">
        <f t="shared" ca="1" si="566"/>
        <v>0</v>
      </c>
      <c r="H3233" s="1">
        <f ca="1">IF(AND(G3232&gt;0,G3233&gt;G3232,NOT(ISERROR(MATCH(G3232,D:D,0)))),H3232+1,H3232)</f>
        <v>0</v>
      </c>
      <c r="I3233" s="1">
        <f t="shared" ca="1" si="567"/>
        <v>0</v>
      </c>
      <c r="J3233" s="7" t="str">
        <f t="shared" ca="1" si="568"/>
        <v/>
      </c>
      <c r="K3233" s="1" t="str">
        <f ca="1">IF(J3233="Linea_para_MAIL_creada_por_LuXML",IF(ISERROR(MATCH(INDIRECT(ADDRESS(ROW()-G3233,7)),D:D,0)),J3233,INDIRECT(ADDRESS(MATCH(INDIRECT(ADDRESS(ROW()-G3233,7)),D:D,0),1))),J3233)</f>
        <v/>
      </c>
      <c r="L3233" s="7">
        <f t="shared" ca="1" si="569"/>
        <v>0</v>
      </c>
      <c r="M3233" s="7" t="str">
        <f t="shared" ca="1" si="570"/>
        <v/>
      </c>
      <c r="N3233" s="7">
        <f t="shared" ca="1" si="571"/>
        <v>0</v>
      </c>
      <c r="O3233" s="9" t="str">
        <f ca="1">IF(N3233&gt;-1,INDIRECT(ADDRESS(ROW(),13)),IF(N3233&lt;N3232,CONCATENATE("&lt;page-count count=",CHAR(34),1+LARGE(N:N,1)-LARGE(N:N,2),CHAR(34),"/&gt;"),INDIRECT(ADDRESS(ROW()-1,13))))</f>
        <v/>
      </c>
      <c r="P3233" s="1">
        <f>IF(ROW()&lt;$S$4+2,IF('XML a procesar'!A3232="",P3232,IF(MID('XML a procesar'!A3232,1,1)="&lt;",P3232,P3232+1)),P3232)</f>
        <v>1</v>
      </c>
    </row>
    <row r="3234" spans="1:16" x14ac:dyDescent="0.25">
      <c r="A3234" s="1" t="str">
        <f>IF('XML a procesar'!A3233&gt;0,'XML a procesar'!A3233,"")</f>
        <v/>
      </c>
      <c r="B3234" s="7">
        <f t="shared" si="561"/>
        <v>0</v>
      </c>
      <c r="C3234" s="1">
        <f t="shared" si="562"/>
        <v>0</v>
      </c>
      <c r="D3234" s="1">
        <f t="shared" si="563"/>
        <v>0</v>
      </c>
      <c r="E3234" s="1">
        <f t="shared" si="564"/>
        <v>0</v>
      </c>
      <c r="F3234" s="1" t="str">
        <f t="shared" ca="1" si="565"/>
        <v/>
      </c>
      <c r="G3234" s="1">
        <f t="shared" ca="1" si="566"/>
        <v>0</v>
      </c>
      <c r="H3234" s="1">
        <f ca="1">IF(AND(G3233&gt;0,G3234&gt;G3233,NOT(ISERROR(MATCH(G3233,D:D,0)))),H3233+1,H3233)</f>
        <v>0</v>
      </c>
      <c r="I3234" s="1">
        <f t="shared" ca="1" si="567"/>
        <v>0</v>
      </c>
      <c r="J3234" s="7" t="str">
        <f t="shared" ca="1" si="568"/>
        <v/>
      </c>
      <c r="K3234" s="1" t="str">
        <f ca="1">IF(J3234="Linea_para_MAIL_creada_por_LuXML",IF(ISERROR(MATCH(INDIRECT(ADDRESS(ROW()-G3234,7)),D:D,0)),J3234,INDIRECT(ADDRESS(MATCH(INDIRECT(ADDRESS(ROW()-G3234,7)),D:D,0),1))),J3234)</f>
        <v/>
      </c>
      <c r="L3234" s="7">
        <f t="shared" ca="1" si="569"/>
        <v>0</v>
      </c>
      <c r="M3234" s="7" t="str">
        <f t="shared" ca="1" si="570"/>
        <v/>
      </c>
      <c r="N3234" s="7">
        <f t="shared" ca="1" si="571"/>
        <v>0</v>
      </c>
      <c r="O3234" s="9" t="str">
        <f ca="1">IF(N3234&gt;-1,INDIRECT(ADDRESS(ROW(),13)),IF(N3234&lt;N3233,CONCATENATE("&lt;page-count count=",CHAR(34),1+LARGE(N:N,1)-LARGE(N:N,2),CHAR(34),"/&gt;"),INDIRECT(ADDRESS(ROW()-1,13))))</f>
        <v/>
      </c>
      <c r="P3234" s="1">
        <f>IF(ROW()&lt;$S$4+2,IF('XML a procesar'!A3233="",P3233,IF(MID('XML a procesar'!A3233,1,1)="&lt;",P3233,P3233+1)),P3233)</f>
        <v>1</v>
      </c>
    </row>
    <row r="3235" spans="1:16" x14ac:dyDescent="0.25">
      <c r="A3235" s="1" t="str">
        <f>IF('XML a procesar'!A3234&gt;0,'XML a procesar'!A3234,"")</f>
        <v/>
      </c>
      <c r="B3235" s="7">
        <f t="shared" si="561"/>
        <v>0</v>
      </c>
      <c r="C3235" s="1">
        <f t="shared" si="562"/>
        <v>0</v>
      </c>
      <c r="D3235" s="1">
        <f t="shared" si="563"/>
        <v>0</v>
      </c>
      <c r="E3235" s="1">
        <f t="shared" si="564"/>
        <v>0</v>
      </c>
      <c r="F3235" s="1" t="str">
        <f t="shared" ca="1" si="565"/>
        <v/>
      </c>
      <c r="G3235" s="1">
        <f t="shared" ca="1" si="566"/>
        <v>0</v>
      </c>
      <c r="H3235" s="1">
        <f ca="1">IF(AND(G3234&gt;0,G3235&gt;G3234,NOT(ISERROR(MATCH(G3234,D:D,0)))),H3234+1,H3234)</f>
        <v>0</v>
      </c>
      <c r="I3235" s="1">
        <f t="shared" ca="1" si="567"/>
        <v>0</v>
      </c>
      <c r="J3235" s="7" t="str">
        <f t="shared" ca="1" si="568"/>
        <v/>
      </c>
      <c r="K3235" s="1" t="str">
        <f ca="1">IF(J3235="Linea_para_MAIL_creada_por_LuXML",IF(ISERROR(MATCH(INDIRECT(ADDRESS(ROW()-G3235,7)),D:D,0)),J3235,INDIRECT(ADDRESS(MATCH(INDIRECT(ADDRESS(ROW()-G3235,7)),D:D,0),1))),J3235)</f>
        <v/>
      </c>
      <c r="L3235" s="7">
        <f t="shared" ca="1" si="569"/>
        <v>0</v>
      </c>
      <c r="M3235" s="7" t="str">
        <f t="shared" ca="1" si="570"/>
        <v/>
      </c>
      <c r="N3235" s="7">
        <f t="shared" ca="1" si="571"/>
        <v>0</v>
      </c>
      <c r="O3235" s="9" t="str">
        <f ca="1">IF(N3235&gt;-1,INDIRECT(ADDRESS(ROW(),13)),IF(N3235&lt;N3234,CONCATENATE("&lt;page-count count=",CHAR(34),1+LARGE(N:N,1)-LARGE(N:N,2),CHAR(34),"/&gt;"),INDIRECT(ADDRESS(ROW()-1,13))))</f>
        <v/>
      </c>
      <c r="P3235" s="1">
        <f>IF(ROW()&lt;$S$4+2,IF('XML a procesar'!A3234="",P3234,IF(MID('XML a procesar'!A3234,1,1)="&lt;",P3234,P3234+1)),P3234)</f>
        <v>1</v>
      </c>
    </row>
    <row r="3236" spans="1:16" x14ac:dyDescent="0.25">
      <c r="A3236" s="1" t="str">
        <f>IF('XML a procesar'!A3235&gt;0,'XML a procesar'!A3235,"")</f>
        <v/>
      </c>
      <c r="B3236" s="7">
        <f t="shared" si="561"/>
        <v>0</v>
      </c>
      <c r="C3236" s="1">
        <f t="shared" si="562"/>
        <v>0</v>
      </c>
      <c r="D3236" s="1">
        <f t="shared" si="563"/>
        <v>0</v>
      </c>
      <c r="E3236" s="1">
        <f t="shared" si="564"/>
        <v>0</v>
      </c>
      <c r="F3236" s="1" t="str">
        <f t="shared" ca="1" si="565"/>
        <v/>
      </c>
      <c r="G3236" s="1">
        <f t="shared" ca="1" si="566"/>
        <v>0</v>
      </c>
      <c r="H3236" s="1">
        <f ca="1">IF(AND(G3235&gt;0,G3236&gt;G3235,NOT(ISERROR(MATCH(G3235,D:D,0)))),H3235+1,H3235)</f>
        <v>0</v>
      </c>
      <c r="I3236" s="1">
        <f t="shared" ca="1" si="567"/>
        <v>0</v>
      </c>
      <c r="J3236" s="7" t="str">
        <f t="shared" ca="1" si="568"/>
        <v/>
      </c>
      <c r="K3236" s="1" t="str">
        <f ca="1">IF(J3236="Linea_para_MAIL_creada_por_LuXML",IF(ISERROR(MATCH(INDIRECT(ADDRESS(ROW()-G3236,7)),D:D,0)),J3236,INDIRECT(ADDRESS(MATCH(INDIRECT(ADDRESS(ROW()-G3236,7)),D:D,0),1))),J3236)</f>
        <v/>
      </c>
      <c r="L3236" s="7">
        <f t="shared" ca="1" si="569"/>
        <v>0</v>
      </c>
      <c r="M3236" s="7" t="str">
        <f t="shared" ca="1" si="570"/>
        <v/>
      </c>
      <c r="N3236" s="7">
        <f t="shared" ca="1" si="571"/>
        <v>0</v>
      </c>
      <c r="O3236" s="9" t="str">
        <f ca="1">IF(N3236&gt;-1,INDIRECT(ADDRESS(ROW(),13)),IF(N3236&lt;N3235,CONCATENATE("&lt;page-count count=",CHAR(34),1+LARGE(N:N,1)-LARGE(N:N,2),CHAR(34),"/&gt;"),INDIRECT(ADDRESS(ROW()-1,13))))</f>
        <v/>
      </c>
      <c r="P3236" s="1">
        <f>IF(ROW()&lt;$S$4+2,IF('XML a procesar'!A3235="",P3235,IF(MID('XML a procesar'!A3235,1,1)="&lt;",P3235,P3235+1)),P3235)</f>
        <v>1</v>
      </c>
    </row>
    <row r="3237" spans="1:16" x14ac:dyDescent="0.25">
      <c r="A3237" s="1" t="str">
        <f>IF('XML a procesar'!A3236&gt;0,'XML a procesar'!A3236,"")</f>
        <v/>
      </c>
      <c r="B3237" s="7">
        <f t="shared" si="561"/>
        <v>0</v>
      </c>
      <c r="C3237" s="1">
        <f t="shared" si="562"/>
        <v>0</v>
      </c>
      <c r="D3237" s="1">
        <f t="shared" si="563"/>
        <v>0</v>
      </c>
      <c r="E3237" s="1">
        <f t="shared" si="564"/>
        <v>0</v>
      </c>
      <c r="F3237" s="1" t="str">
        <f t="shared" ca="1" si="565"/>
        <v/>
      </c>
      <c r="G3237" s="1">
        <f t="shared" ca="1" si="566"/>
        <v>0</v>
      </c>
      <c r="H3237" s="1">
        <f ca="1">IF(AND(G3236&gt;0,G3237&gt;G3236,NOT(ISERROR(MATCH(G3236,D:D,0)))),H3236+1,H3236)</f>
        <v>0</v>
      </c>
      <c r="I3237" s="1">
        <f t="shared" ca="1" si="567"/>
        <v>0</v>
      </c>
      <c r="J3237" s="7" t="str">
        <f t="shared" ca="1" si="568"/>
        <v/>
      </c>
      <c r="K3237" s="1" t="str">
        <f ca="1">IF(J3237="Linea_para_MAIL_creada_por_LuXML",IF(ISERROR(MATCH(INDIRECT(ADDRESS(ROW()-G3237,7)),D:D,0)),J3237,INDIRECT(ADDRESS(MATCH(INDIRECT(ADDRESS(ROW()-G3237,7)),D:D,0),1))),J3237)</f>
        <v/>
      </c>
      <c r="L3237" s="7">
        <f t="shared" ca="1" si="569"/>
        <v>0</v>
      </c>
      <c r="M3237" s="7" t="str">
        <f t="shared" ca="1" si="570"/>
        <v/>
      </c>
      <c r="N3237" s="7">
        <f t="shared" ca="1" si="571"/>
        <v>0</v>
      </c>
      <c r="O3237" s="9" t="str">
        <f ca="1">IF(N3237&gt;-1,INDIRECT(ADDRESS(ROW(),13)),IF(N3237&lt;N3236,CONCATENATE("&lt;page-count count=",CHAR(34),1+LARGE(N:N,1)-LARGE(N:N,2),CHAR(34),"/&gt;"),INDIRECT(ADDRESS(ROW()-1,13))))</f>
        <v/>
      </c>
      <c r="P3237" s="1">
        <f>IF(ROW()&lt;$S$4+2,IF('XML a procesar'!A3236="",P3236,IF(MID('XML a procesar'!A3236,1,1)="&lt;",P3236,P3236+1)),P3236)</f>
        <v>1</v>
      </c>
    </row>
    <row r="3238" spans="1:16" x14ac:dyDescent="0.25">
      <c r="A3238" s="1" t="str">
        <f>IF('XML a procesar'!A3237&gt;0,'XML a procesar'!A3237,"")</f>
        <v/>
      </c>
      <c r="B3238" s="7">
        <f t="shared" si="561"/>
        <v>0</v>
      </c>
      <c r="C3238" s="1">
        <f t="shared" si="562"/>
        <v>0</v>
      </c>
      <c r="D3238" s="1">
        <f t="shared" si="563"/>
        <v>0</v>
      </c>
      <c r="E3238" s="1">
        <f t="shared" si="564"/>
        <v>0</v>
      </c>
      <c r="F3238" s="1" t="str">
        <f t="shared" ca="1" si="565"/>
        <v/>
      </c>
      <c r="G3238" s="1">
        <f t="shared" ca="1" si="566"/>
        <v>0</v>
      </c>
      <c r="H3238" s="1">
        <f ca="1">IF(AND(G3237&gt;0,G3238&gt;G3237,NOT(ISERROR(MATCH(G3237,D:D,0)))),H3237+1,H3237)</f>
        <v>0</v>
      </c>
      <c r="I3238" s="1">
        <f t="shared" ca="1" si="567"/>
        <v>0</v>
      </c>
      <c r="J3238" s="7" t="str">
        <f t="shared" ca="1" si="568"/>
        <v/>
      </c>
      <c r="K3238" s="1" t="str">
        <f ca="1">IF(J3238="Linea_para_MAIL_creada_por_LuXML",IF(ISERROR(MATCH(INDIRECT(ADDRESS(ROW()-G3238,7)),D:D,0)),J3238,INDIRECT(ADDRESS(MATCH(INDIRECT(ADDRESS(ROW()-G3238,7)),D:D,0),1))),J3238)</f>
        <v/>
      </c>
      <c r="L3238" s="7">
        <f t="shared" ca="1" si="569"/>
        <v>0</v>
      </c>
      <c r="M3238" s="7" t="str">
        <f t="shared" ca="1" si="570"/>
        <v/>
      </c>
      <c r="N3238" s="7">
        <f t="shared" ca="1" si="571"/>
        <v>0</v>
      </c>
      <c r="O3238" s="9" t="str">
        <f ca="1">IF(N3238&gt;-1,INDIRECT(ADDRESS(ROW(),13)),IF(N3238&lt;N3237,CONCATENATE("&lt;page-count count=",CHAR(34),1+LARGE(N:N,1)-LARGE(N:N,2),CHAR(34),"/&gt;"),INDIRECT(ADDRESS(ROW()-1,13))))</f>
        <v/>
      </c>
      <c r="P3238" s="1">
        <f>IF(ROW()&lt;$S$4+2,IF('XML a procesar'!A3237="",P3237,IF(MID('XML a procesar'!A3237,1,1)="&lt;",P3237,P3237+1)),P3237)</f>
        <v>1</v>
      </c>
    </row>
    <row r="3239" spans="1:16" x14ac:dyDescent="0.25">
      <c r="A3239" s="1" t="str">
        <f>IF('XML a procesar'!A3238&gt;0,'XML a procesar'!A3238,"")</f>
        <v/>
      </c>
      <c r="B3239" s="7">
        <f t="shared" si="561"/>
        <v>0</v>
      </c>
      <c r="C3239" s="1">
        <f t="shared" si="562"/>
        <v>0</v>
      </c>
      <c r="D3239" s="1">
        <f t="shared" si="563"/>
        <v>0</v>
      </c>
      <c r="E3239" s="1">
        <f t="shared" si="564"/>
        <v>0</v>
      </c>
      <c r="F3239" s="1" t="str">
        <f t="shared" ca="1" si="565"/>
        <v/>
      </c>
      <c r="G3239" s="1">
        <f t="shared" ca="1" si="566"/>
        <v>0</v>
      </c>
      <c r="H3239" s="1">
        <f ca="1">IF(AND(G3238&gt;0,G3239&gt;G3238,NOT(ISERROR(MATCH(G3238,D:D,0)))),H3238+1,H3238)</f>
        <v>0</v>
      </c>
      <c r="I3239" s="1">
        <f t="shared" ca="1" si="567"/>
        <v>0</v>
      </c>
      <c r="J3239" s="7" t="str">
        <f t="shared" ca="1" si="568"/>
        <v/>
      </c>
      <c r="K3239" s="1" t="str">
        <f ca="1">IF(J3239="Linea_para_MAIL_creada_por_LuXML",IF(ISERROR(MATCH(INDIRECT(ADDRESS(ROW()-G3239,7)),D:D,0)),J3239,INDIRECT(ADDRESS(MATCH(INDIRECT(ADDRESS(ROW()-G3239,7)),D:D,0),1))),J3239)</f>
        <v/>
      </c>
      <c r="L3239" s="7">
        <f t="shared" ca="1" si="569"/>
        <v>0</v>
      </c>
      <c r="M3239" s="7" t="str">
        <f t="shared" ca="1" si="570"/>
        <v/>
      </c>
      <c r="N3239" s="7">
        <f t="shared" ca="1" si="571"/>
        <v>0</v>
      </c>
      <c r="O3239" s="9" t="str">
        <f ca="1">IF(N3239&gt;-1,INDIRECT(ADDRESS(ROW(),13)),IF(N3239&lt;N3238,CONCATENATE("&lt;page-count count=",CHAR(34),1+LARGE(N:N,1)-LARGE(N:N,2),CHAR(34),"/&gt;"),INDIRECT(ADDRESS(ROW()-1,13))))</f>
        <v/>
      </c>
      <c r="P3239" s="1">
        <f>IF(ROW()&lt;$S$4+2,IF('XML a procesar'!A3238="",P3238,IF(MID('XML a procesar'!A3238,1,1)="&lt;",P3238,P3238+1)),P3238)</f>
        <v>1</v>
      </c>
    </row>
    <row r="3240" spans="1:16" x14ac:dyDescent="0.25">
      <c r="A3240" s="1" t="str">
        <f>IF('XML a procesar'!A3239&gt;0,'XML a procesar'!A3239,"")</f>
        <v/>
      </c>
      <c r="B3240" s="7">
        <f t="shared" si="561"/>
        <v>0</v>
      </c>
      <c r="C3240" s="1">
        <f t="shared" si="562"/>
        <v>0</v>
      </c>
      <c r="D3240" s="1">
        <f t="shared" si="563"/>
        <v>0</v>
      </c>
      <c r="E3240" s="1">
        <f t="shared" si="564"/>
        <v>0</v>
      </c>
      <c r="F3240" s="1" t="str">
        <f t="shared" ca="1" si="565"/>
        <v/>
      </c>
      <c r="G3240" s="1">
        <f t="shared" ca="1" si="566"/>
        <v>0</v>
      </c>
      <c r="H3240" s="1">
        <f ca="1">IF(AND(G3239&gt;0,G3240&gt;G3239,NOT(ISERROR(MATCH(G3239,D:D,0)))),H3239+1,H3239)</f>
        <v>0</v>
      </c>
      <c r="I3240" s="1">
        <f t="shared" ca="1" si="567"/>
        <v>0</v>
      </c>
      <c r="J3240" s="7" t="str">
        <f t="shared" ca="1" si="568"/>
        <v/>
      </c>
      <c r="K3240" s="1" t="str">
        <f ca="1">IF(J3240="Linea_para_MAIL_creada_por_LuXML",IF(ISERROR(MATCH(INDIRECT(ADDRESS(ROW()-G3240,7)),D:D,0)),J3240,INDIRECT(ADDRESS(MATCH(INDIRECT(ADDRESS(ROW()-G3240,7)),D:D,0),1))),J3240)</f>
        <v/>
      </c>
      <c r="L3240" s="7">
        <f t="shared" ca="1" si="569"/>
        <v>0</v>
      </c>
      <c r="M3240" s="7" t="str">
        <f t="shared" ca="1" si="570"/>
        <v/>
      </c>
      <c r="N3240" s="7">
        <f t="shared" ca="1" si="571"/>
        <v>0</v>
      </c>
      <c r="O3240" s="9" t="str">
        <f ca="1">IF(N3240&gt;-1,INDIRECT(ADDRESS(ROW(),13)),IF(N3240&lt;N3239,CONCATENATE("&lt;page-count count=",CHAR(34),1+LARGE(N:N,1)-LARGE(N:N,2),CHAR(34),"/&gt;"),INDIRECT(ADDRESS(ROW()-1,13))))</f>
        <v/>
      </c>
      <c r="P3240" s="1">
        <f>IF(ROW()&lt;$S$4+2,IF('XML a procesar'!A3239="",P3239,IF(MID('XML a procesar'!A3239,1,1)="&lt;",P3239,P3239+1)),P3239)</f>
        <v>1</v>
      </c>
    </row>
    <row r="3241" spans="1:16" x14ac:dyDescent="0.25">
      <c r="A3241" s="1" t="str">
        <f>IF('XML a procesar'!A3240&gt;0,'XML a procesar'!A3240,"")</f>
        <v/>
      </c>
      <c r="B3241" s="7">
        <f t="shared" si="561"/>
        <v>0</v>
      </c>
      <c r="C3241" s="1">
        <f t="shared" si="562"/>
        <v>0</v>
      </c>
      <c r="D3241" s="1">
        <f t="shared" si="563"/>
        <v>0</v>
      </c>
      <c r="E3241" s="1">
        <f t="shared" si="564"/>
        <v>0</v>
      </c>
      <c r="F3241" s="1" t="str">
        <f t="shared" ca="1" si="565"/>
        <v/>
      </c>
      <c r="G3241" s="1">
        <f t="shared" ca="1" si="566"/>
        <v>0</v>
      </c>
      <c r="H3241" s="1">
        <f ca="1">IF(AND(G3240&gt;0,G3241&gt;G3240,NOT(ISERROR(MATCH(G3240,D:D,0)))),H3240+1,H3240)</f>
        <v>0</v>
      </c>
      <c r="I3241" s="1">
        <f t="shared" ca="1" si="567"/>
        <v>0</v>
      </c>
      <c r="J3241" s="7" t="str">
        <f t="shared" ca="1" si="568"/>
        <v/>
      </c>
      <c r="K3241" s="1" t="str">
        <f ca="1">IF(J3241="Linea_para_MAIL_creada_por_LuXML",IF(ISERROR(MATCH(INDIRECT(ADDRESS(ROW()-G3241,7)),D:D,0)),J3241,INDIRECT(ADDRESS(MATCH(INDIRECT(ADDRESS(ROW()-G3241,7)),D:D,0),1))),J3241)</f>
        <v/>
      </c>
      <c r="L3241" s="7">
        <f t="shared" ca="1" si="569"/>
        <v>0</v>
      </c>
      <c r="M3241" s="7" t="str">
        <f t="shared" ca="1" si="570"/>
        <v/>
      </c>
      <c r="N3241" s="7">
        <f t="shared" ca="1" si="571"/>
        <v>0</v>
      </c>
      <c r="O3241" s="9" t="str">
        <f ca="1">IF(N3241&gt;-1,INDIRECT(ADDRESS(ROW(),13)),IF(N3241&lt;N3240,CONCATENATE("&lt;page-count count=",CHAR(34),1+LARGE(N:N,1)-LARGE(N:N,2),CHAR(34),"/&gt;"),INDIRECT(ADDRESS(ROW()-1,13))))</f>
        <v/>
      </c>
      <c r="P3241" s="1">
        <f>IF(ROW()&lt;$S$4+2,IF('XML a procesar'!A3240="",P3240,IF(MID('XML a procesar'!A3240,1,1)="&lt;",P3240,P3240+1)),P3240)</f>
        <v>1</v>
      </c>
    </row>
    <row r="3242" spans="1:16" x14ac:dyDescent="0.25">
      <c r="A3242" s="1" t="str">
        <f>IF('XML a procesar'!A3241&gt;0,'XML a procesar'!A3241,"")</f>
        <v/>
      </c>
      <c r="B3242" s="7">
        <f t="shared" si="561"/>
        <v>0</v>
      </c>
      <c r="C3242" s="1">
        <f t="shared" si="562"/>
        <v>0</v>
      </c>
      <c r="D3242" s="1">
        <f t="shared" si="563"/>
        <v>0</v>
      </c>
      <c r="E3242" s="1">
        <f t="shared" si="564"/>
        <v>0</v>
      </c>
      <c r="F3242" s="1" t="str">
        <f t="shared" ca="1" si="565"/>
        <v/>
      </c>
      <c r="G3242" s="1">
        <f t="shared" ca="1" si="566"/>
        <v>0</v>
      </c>
      <c r="H3242" s="1">
        <f ca="1">IF(AND(G3241&gt;0,G3242&gt;G3241,NOT(ISERROR(MATCH(G3241,D:D,0)))),H3241+1,H3241)</f>
        <v>0</v>
      </c>
      <c r="I3242" s="1">
        <f t="shared" ca="1" si="567"/>
        <v>0</v>
      </c>
      <c r="J3242" s="7" t="str">
        <f t="shared" ca="1" si="568"/>
        <v/>
      </c>
      <c r="K3242" s="1" t="str">
        <f ca="1">IF(J3242="Linea_para_MAIL_creada_por_LuXML",IF(ISERROR(MATCH(INDIRECT(ADDRESS(ROW()-G3242,7)),D:D,0)),J3242,INDIRECT(ADDRESS(MATCH(INDIRECT(ADDRESS(ROW()-G3242,7)),D:D,0),1))),J3242)</f>
        <v/>
      </c>
      <c r="L3242" s="7">
        <f t="shared" ca="1" si="569"/>
        <v>0</v>
      </c>
      <c r="M3242" s="7" t="str">
        <f t="shared" ca="1" si="570"/>
        <v/>
      </c>
      <c r="N3242" s="7">
        <f t="shared" ca="1" si="571"/>
        <v>0</v>
      </c>
      <c r="O3242" s="9" t="str">
        <f ca="1">IF(N3242&gt;-1,INDIRECT(ADDRESS(ROW(),13)),IF(N3242&lt;N3241,CONCATENATE("&lt;page-count count=",CHAR(34),1+LARGE(N:N,1)-LARGE(N:N,2),CHAR(34),"/&gt;"),INDIRECT(ADDRESS(ROW()-1,13))))</f>
        <v/>
      </c>
      <c r="P3242" s="1">
        <f>IF(ROW()&lt;$S$4+2,IF('XML a procesar'!A3241="",P3241,IF(MID('XML a procesar'!A3241,1,1)="&lt;",P3241,P3241+1)),P3241)</f>
        <v>1</v>
      </c>
    </row>
    <row r="3243" spans="1:16" x14ac:dyDescent="0.25">
      <c r="A3243" s="1" t="str">
        <f>IF('XML a procesar'!A3242&gt;0,'XML a procesar'!A3242,"")</f>
        <v/>
      </c>
      <c r="B3243" s="7">
        <f t="shared" si="561"/>
        <v>0</v>
      </c>
      <c r="C3243" s="1">
        <f t="shared" si="562"/>
        <v>0</v>
      </c>
      <c r="D3243" s="1">
        <f t="shared" si="563"/>
        <v>0</v>
      </c>
      <c r="E3243" s="1">
        <f t="shared" si="564"/>
        <v>0</v>
      </c>
      <c r="F3243" s="1" t="str">
        <f t="shared" ca="1" si="565"/>
        <v/>
      </c>
      <c r="G3243" s="1">
        <f t="shared" ca="1" si="566"/>
        <v>0</v>
      </c>
      <c r="H3243" s="1">
        <f ca="1">IF(AND(G3242&gt;0,G3243&gt;G3242,NOT(ISERROR(MATCH(G3242,D:D,0)))),H3242+1,H3242)</f>
        <v>0</v>
      </c>
      <c r="I3243" s="1">
        <f t="shared" ca="1" si="567"/>
        <v>0</v>
      </c>
      <c r="J3243" s="7" t="str">
        <f t="shared" ca="1" si="568"/>
        <v/>
      </c>
      <c r="K3243" s="1" t="str">
        <f ca="1">IF(J3243="Linea_para_MAIL_creada_por_LuXML",IF(ISERROR(MATCH(INDIRECT(ADDRESS(ROW()-G3243,7)),D:D,0)),J3243,INDIRECT(ADDRESS(MATCH(INDIRECT(ADDRESS(ROW()-G3243,7)),D:D,0),1))),J3243)</f>
        <v/>
      </c>
      <c r="L3243" s="7">
        <f t="shared" ca="1" si="569"/>
        <v>0</v>
      </c>
      <c r="M3243" s="7" t="str">
        <f t="shared" ca="1" si="570"/>
        <v/>
      </c>
      <c r="N3243" s="7">
        <f t="shared" ca="1" si="571"/>
        <v>0</v>
      </c>
      <c r="O3243" s="9" t="str">
        <f ca="1">IF(N3243&gt;-1,INDIRECT(ADDRESS(ROW(),13)),IF(N3243&lt;N3242,CONCATENATE("&lt;page-count count=",CHAR(34),1+LARGE(N:N,1)-LARGE(N:N,2),CHAR(34),"/&gt;"),INDIRECT(ADDRESS(ROW()-1,13))))</f>
        <v/>
      </c>
      <c r="P3243" s="1">
        <f>IF(ROW()&lt;$S$4+2,IF('XML a procesar'!A3242="",P3242,IF(MID('XML a procesar'!A3242,1,1)="&lt;",P3242,P3242+1)),P3242)</f>
        <v>1</v>
      </c>
    </row>
    <row r="3244" spans="1:16" x14ac:dyDescent="0.25">
      <c r="A3244" s="1" t="str">
        <f>IF('XML a procesar'!A3243&gt;0,'XML a procesar'!A3243,"")</f>
        <v/>
      </c>
      <c r="B3244" s="7">
        <f t="shared" si="561"/>
        <v>0</v>
      </c>
      <c r="C3244" s="1">
        <f t="shared" si="562"/>
        <v>0</v>
      </c>
      <c r="D3244" s="1">
        <f t="shared" si="563"/>
        <v>0</v>
      </c>
      <c r="E3244" s="1">
        <f t="shared" si="564"/>
        <v>0</v>
      </c>
      <c r="F3244" s="1" t="str">
        <f t="shared" ca="1" si="565"/>
        <v/>
      </c>
      <c r="G3244" s="1">
        <f t="shared" ca="1" si="566"/>
        <v>0</v>
      </c>
      <c r="H3244" s="1">
        <f ca="1">IF(AND(G3243&gt;0,G3244&gt;G3243,NOT(ISERROR(MATCH(G3243,D:D,0)))),H3243+1,H3243)</f>
        <v>0</v>
      </c>
      <c r="I3244" s="1">
        <f t="shared" ca="1" si="567"/>
        <v>0</v>
      </c>
      <c r="J3244" s="7" t="str">
        <f t="shared" ca="1" si="568"/>
        <v/>
      </c>
      <c r="K3244" s="1" t="str">
        <f ca="1">IF(J3244="Linea_para_MAIL_creada_por_LuXML",IF(ISERROR(MATCH(INDIRECT(ADDRESS(ROW()-G3244,7)),D:D,0)),J3244,INDIRECT(ADDRESS(MATCH(INDIRECT(ADDRESS(ROW()-G3244,7)),D:D,0),1))),J3244)</f>
        <v/>
      </c>
      <c r="L3244" s="7">
        <f t="shared" ca="1" si="569"/>
        <v>0</v>
      </c>
      <c r="M3244" s="7" t="str">
        <f t="shared" ca="1" si="570"/>
        <v/>
      </c>
      <c r="N3244" s="7">
        <f t="shared" ca="1" si="571"/>
        <v>0</v>
      </c>
      <c r="O3244" s="9" t="str">
        <f ca="1">IF(N3244&gt;-1,INDIRECT(ADDRESS(ROW(),13)),IF(N3244&lt;N3243,CONCATENATE("&lt;page-count count=",CHAR(34),1+LARGE(N:N,1)-LARGE(N:N,2),CHAR(34),"/&gt;"),INDIRECT(ADDRESS(ROW()-1,13))))</f>
        <v/>
      </c>
      <c r="P3244" s="1">
        <f>IF(ROW()&lt;$S$4+2,IF('XML a procesar'!A3243="",P3243,IF(MID('XML a procesar'!A3243,1,1)="&lt;",P3243,P3243+1)),P3243)</f>
        <v>1</v>
      </c>
    </row>
    <row r="3245" spans="1:16" x14ac:dyDescent="0.25">
      <c r="A3245" s="1" t="str">
        <f>IF('XML a procesar'!A3244&gt;0,'XML a procesar'!A3244,"")</f>
        <v/>
      </c>
      <c r="B3245" s="7">
        <f t="shared" si="561"/>
        <v>0</v>
      </c>
      <c r="C3245" s="1">
        <f t="shared" si="562"/>
        <v>0</v>
      </c>
      <c r="D3245" s="1">
        <f t="shared" si="563"/>
        <v>0</v>
      </c>
      <c r="E3245" s="1">
        <f t="shared" si="564"/>
        <v>0</v>
      </c>
      <c r="F3245" s="1" t="str">
        <f t="shared" ca="1" si="565"/>
        <v/>
      </c>
      <c r="G3245" s="1">
        <f t="shared" ca="1" si="566"/>
        <v>0</v>
      </c>
      <c r="H3245" s="1">
        <f ca="1">IF(AND(G3244&gt;0,G3245&gt;G3244,NOT(ISERROR(MATCH(G3244,D:D,0)))),H3244+1,H3244)</f>
        <v>0</v>
      </c>
      <c r="I3245" s="1">
        <f t="shared" ca="1" si="567"/>
        <v>0</v>
      </c>
      <c r="J3245" s="7" t="str">
        <f t="shared" ca="1" si="568"/>
        <v/>
      </c>
      <c r="K3245" s="1" t="str">
        <f ca="1">IF(J3245="Linea_para_MAIL_creada_por_LuXML",IF(ISERROR(MATCH(INDIRECT(ADDRESS(ROW()-G3245,7)),D:D,0)),J3245,INDIRECT(ADDRESS(MATCH(INDIRECT(ADDRESS(ROW()-G3245,7)),D:D,0),1))),J3245)</f>
        <v/>
      </c>
      <c r="L3245" s="7">
        <f t="shared" ca="1" si="569"/>
        <v>0</v>
      </c>
      <c r="M3245" s="7" t="str">
        <f t="shared" ca="1" si="570"/>
        <v/>
      </c>
      <c r="N3245" s="7">
        <f t="shared" ca="1" si="571"/>
        <v>0</v>
      </c>
      <c r="O3245" s="9" t="str">
        <f ca="1">IF(N3245&gt;-1,INDIRECT(ADDRESS(ROW(),13)),IF(N3245&lt;N3244,CONCATENATE("&lt;page-count count=",CHAR(34),1+LARGE(N:N,1)-LARGE(N:N,2),CHAR(34),"/&gt;"),INDIRECT(ADDRESS(ROW()-1,13))))</f>
        <v/>
      </c>
      <c r="P3245" s="1">
        <f>IF(ROW()&lt;$S$4+2,IF('XML a procesar'!A3244="",P3244,IF(MID('XML a procesar'!A3244,1,1)="&lt;",P3244,P3244+1)),P3244)</f>
        <v>1</v>
      </c>
    </row>
    <row r="3246" spans="1:16" x14ac:dyDescent="0.25">
      <c r="A3246" s="1" t="str">
        <f>IF('XML a procesar'!A3245&gt;0,'XML a procesar'!A3245,"")</f>
        <v/>
      </c>
      <c r="B3246" s="7">
        <f t="shared" si="561"/>
        <v>0</v>
      </c>
      <c r="C3246" s="1">
        <f t="shared" si="562"/>
        <v>0</v>
      </c>
      <c r="D3246" s="1">
        <f t="shared" si="563"/>
        <v>0</v>
      </c>
      <c r="E3246" s="1">
        <f t="shared" si="564"/>
        <v>0</v>
      </c>
      <c r="F3246" s="1" t="str">
        <f t="shared" ca="1" si="565"/>
        <v/>
      </c>
      <c r="G3246" s="1">
        <f t="shared" ca="1" si="566"/>
        <v>0</v>
      </c>
      <c r="H3246" s="1">
        <f ca="1">IF(AND(G3245&gt;0,G3246&gt;G3245,NOT(ISERROR(MATCH(G3245,D:D,0)))),H3245+1,H3245)</f>
        <v>0</v>
      </c>
      <c r="I3246" s="1">
        <f t="shared" ca="1" si="567"/>
        <v>0</v>
      </c>
      <c r="J3246" s="7" t="str">
        <f t="shared" ca="1" si="568"/>
        <v/>
      </c>
      <c r="K3246" s="1" t="str">
        <f ca="1">IF(J3246="Linea_para_MAIL_creada_por_LuXML",IF(ISERROR(MATCH(INDIRECT(ADDRESS(ROW()-G3246,7)),D:D,0)),J3246,INDIRECT(ADDRESS(MATCH(INDIRECT(ADDRESS(ROW()-G3246,7)),D:D,0),1))),J3246)</f>
        <v/>
      </c>
      <c r="L3246" s="7">
        <f t="shared" ca="1" si="569"/>
        <v>0</v>
      </c>
      <c r="M3246" s="7" t="str">
        <f t="shared" ca="1" si="570"/>
        <v/>
      </c>
      <c r="N3246" s="7">
        <f t="shared" ca="1" si="571"/>
        <v>0</v>
      </c>
      <c r="O3246" s="9" t="str">
        <f ca="1">IF(N3246&gt;-1,INDIRECT(ADDRESS(ROW(),13)),IF(N3246&lt;N3245,CONCATENATE("&lt;page-count count=",CHAR(34),1+LARGE(N:N,1)-LARGE(N:N,2),CHAR(34),"/&gt;"),INDIRECT(ADDRESS(ROW()-1,13))))</f>
        <v/>
      </c>
      <c r="P3246" s="1">
        <f>IF(ROW()&lt;$S$4+2,IF('XML a procesar'!A3245="",P3245,IF(MID('XML a procesar'!A3245,1,1)="&lt;",P3245,P3245+1)),P3245)</f>
        <v>1</v>
      </c>
    </row>
    <row r="3247" spans="1:16" x14ac:dyDescent="0.25">
      <c r="A3247" s="1" t="str">
        <f>IF('XML a procesar'!A3246&gt;0,'XML a procesar'!A3246,"")</f>
        <v/>
      </c>
      <c r="B3247" s="7">
        <f t="shared" si="561"/>
        <v>0</v>
      </c>
      <c r="C3247" s="1">
        <f t="shared" si="562"/>
        <v>0</v>
      </c>
      <c r="D3247" s="1">
        <f t="shared" si="563"/>
        <v>0</v>
      </c>
      <c r="E3247" s="1">
        <f t="shared" si="564"/>
        <v>0</v>
      </c>
      <c r="F3247" s="1" t="str">
        <f t="shared" ca="1" si="565"/>
        <v/>
      </c>
      <c r="G3247" s="1">
        <f t="shared" ca="1" si="566"/>
        <v>0</v>
      </c>
      <c r="H3247" s="1">
        <f ca="1">IF(AND(G3246&gt;0,G3247&gt;G3246,NOT(ISERROR(MATCH(G3246,D:D,0)))),H3246+1,H3246)</f>
        <v>0</v>
      </c>
      <c r="I3247" s="1">
        <f t="shared" ca="1" si="567"/>
        <v>0</v>
      </c>
      <c r="J3247" s="7" t="str">
        <f t="shared" ca="1" si="568"/>
        <v/>
      </c>
      <c r="K3247" s="1" t="str">
        <f ca="1">IF(J3247="Linea_para_MAIL_creada_por_LuXML",IF(ISERROR(MATCH(INDIRECT(ADDRESS(ROW()-G3247,7)),D:D,0)),J3247,INDIRECT(ADDRESS(MATCH(INDIRECT(ADDRESS(ROW()-G3247,7)),D:D,0),1))),J3247)</f>
        <v/>
      </c>
      <c r="L3247" s="7">
        <f t="shared" ca="1" si="569"/>
        <v>0</v>
      </c>
      <c r="M3247" s="7" t="str">
        <f t="shared" ca="1" si="570"/>
        <v/>
      </c>
      <c r="N3247" s="7">
        <f t="shared" ca="1" si="571"/>
        <v>0</v>
      </c>
      <c r="O3247" s="9" t="str">
        <f ca="1">IF(N3247&gt;-1,INDIRECT(ADDRESS(ROW(),13)),IF(N3247&lt;N3246,CONCATENATE("&lt;page-count count=",CHAR(34),1+LARGE(N:N,1)-LARGE(N:N,2),CHAR(34),"/&gt;"),INDIRECT(ADDRESS(ROW()-1,13))))</f>
        <v/>
      </c>
      <c r="P3247" s="1">
        <f>IF(ROW()&lt;$S$4+2,IF('XML a procesar'!A3246="",P3246,IF(MID('XML a procesar'!A3246,1,1)="&lt;",P3246,P3246+1)),P3246)</f>
        <v>1</v>
      </c>
    </row>
    <row r="3248" spans="1:16" x14ac:dyDescent="0.25">
      <c r="A3248" s="1" t="str">
        <f>IF('XML a procesar'!A3247&gt;0,'XML a procesar'!A3247,"")</f>
        <v/>
      </c>
      <c r="B3248" s="7">
        <f t="shared" si="561"/>
        <v>0</v>
      </c>
      <c r="C3248" s="1">
        <f t="shared" si="562"/>
        <v>0</v>
      </c>
      <c r="D3248" s="1">
        <f t="shared" si="563"/>
        <v>0</v>
      </c>
      <c r="E3248" s="1">
        <f t="shared" si="564"/>
        <v>0</v>
      </c>
      <c r="F3248" s="1" t="str">
        <f t="shared" ca="1" si="565"/>
        <v/>
      </c>
      <c r="G3248" s="1">
        <f t="shared" ca="1" si="566"/>
        <v>0</v>
      </c>
      <c r="H3248" s="1">
        <f ca="1">IF(AND(G3247&gt;0,G3248&gt;G3247,NOT(ISERROR(MATCH(G3247,D:D,0)))),H3247+1,H3247)</f>
        <v>0</v>
      </c>
      <c r="I3248" s="1">
        <f t="shared" ca="1" si="567"/>
        <v>0</v>
      </c>
      <c r="J3248" s="7" t="str">
        <f t="shared" ca="1" si="568"/>
        <v/>
      </c>
      <c r="K3248" s="1" t="str">
        <f ca="1">IF(J3248="Linea_para_MAIL_creada_por_LuXML",IF(ISERROR(MATCH(INDIRECT(ADDRESS(ROW()-G3248,7)),D:D,0)),J3248,INDIRECT(ADDRESS(MATCH(INDIRECT(ADDRESS(ROW()-G3248,7)),D:D,0),1))),J3248)</f>
        <v/>
      </c>
      <c r="L3248" s="7">
        <f t="shared" ca="1" si="569"/>
        <v>0</v>
      </c>
      <c r="M3248" s="7" t="str">
        <f t="shared" ca="1" si="570"/>
        <v/>
      </c>
      <c r="N3248" s="7">
        <f t="shared" ca="1" si="571"/>
        <v>0</v>
      </c>
      <c r="O3248" s="9" t="str">
        <f ca="1">IF(N3248&gt;-1,INDIRECT(ADDRESS(ROW(),13)),IF(N3248&lt;N3247,CONCATENATE("&lt;page-count count=",CHAR(34),1+LARGE(N:N,1)-LARGE(N:N,2),CHAR(34),"/&gt;"),INDIRECT(ADDRESS(ROW()-1,13))))</f>
        <v/>
      </c>
      <c r="P3248" s="1">
        <f>IF(ROW()&lt;$S$4+2,IF('XML a procesar'!A3247="",P3247,IF(MID('XML a procesar'!A3247,1,1)="&lt;",P3247,P3247+1)),P3247)</f>
        <v>1</v>
      </c>
    </row>
    <row r="3249" spans="1:16" x14ac:dyDescent="0.25">
      <c r="A3249" s="1" t="str">
        <f>IF('XML a procesar'!A3248&gt;0,'XML a procesar'!A3248,"")</f>
        <v/>
      </c>
      <c r="B3249" s="7">
        <f t="shared" si="561"/>
        <v>0</v>
      </c>
      <c r="C3249" s="1">
        <f t="shared" si="562"/>
        <v>0</v>
      </c>
      <c r="D3249" s="1">
        <f t="shared" si="563"/>
        <v>0</v>
      </c>
      <c r="E3249" s="1">
        <f t="shared" si="564"/>
        <v>0</v>
      </c>
      <c r="F3249" s="1" t="str">
        <f t="shared" ca="1" si="565"/>
        <v/>
      </c>
      <c r="G3249" s="1">
        <f t="shared" ca="1" si="566"/>
        <v>0</v>
      </c>
      <c r="H3249" s="1">
        <f ca="1">IF(AND(G3248&gt;0,G3249&gt;G3248,NOT(ISERROR(MATCH(G3248,D:D,0)))),H3248+1,H3248)</f>
        <v>0</v>
      </c>
      <c r="I3249" s="1">
        <f t="shared" ca="1" si="567"/>
        <v>0</v>
      </c>
      <c r="J3249" s="7" t="str">
        <f t="shared" ca="1" si="568"/>
        <v/>
      </c>
      <c r="K3249" s="1" t="str">
        <f ca="1">IF(J3249="Linea_para_MAIL_creada_por_LuXML",IF(ISERROR(MATCH(INDIRECT(ADDRESS(ROW()-G3249,7)),D:D,0)),J3249,INDIRECT(ADDRESS(MATCH(INDIRECT(ADDRESS(ROW()-G3249,7)),D:D,0),1))),J3249)</f>
        <v/>
      </c>
      <c r="L3249" s="7">
        <f t="shared" ca="1" si="569"/>
        <v>0</v>
      </c>
      <c r="M3249" s="7" t="str">
        <f t="shared" ca="1" si="570"/>
        <v/>
      </c>
      <c r="N3249" s="7">
        <f t="shared" ca="1" si="571"/>
        <v>0</v>
      </c>
      <c r="O3249" s="9" t="str">
        <f ca="1">IF(N3249&gt;-1,INDIRECT(ADDRESS(ROW(),13)),IF(N3249&lt;N3248,CONCATENATE("&lt;page-count count=",CHAR(34),1+LARGE(N:N,1)-LARGE(N:N,2),CHAR(34),"/&gt;"),INDIRECT(ADDRESS(ROW()-1,13))))</f>
        <v/>
      </c>
      <c r="P3249" s="1">
        <f>IF(ROW()&lt;$S$4+2,IF('XML a procesar'!A3248="",P3248,IF(MID('XML a procesar'!A3248,1,1)="&lt;",P3248,P3248+1)),P3248)</f>
        <v>1</v>
      </c>
    </row>
    <row r="3250" spans="1:16" x14ac:dyDescent="0.25">
      <c r="A3250" s="1" t="str">
        <f>IF('XML a procesar'!A3249&gt;0,'XML a procesar'!A3249,"")</f>
        <v/>
      </c>
      <c r="B3250" s="7">
        <f t="shared" si="561"/>
        <v>0</v>
      </c>
      <c r="C3250" s="1">
        <f t="shared" si="562"/>
        <v>0</v>
      </c>
      <c r="D3250" s="1">
        <f t="shared" si="563"/>
        <v>0</v>
      </c>
      <c r="E3250" s="1">
        <f t="shared" si="564"/>
        <v>0</v>
      </c>
      <c r="F3250" s="1" t="str">
        <f t="shared" ca="1" si="565"/>
        <v/>
      </c>
      <c r="G3250" s="1">
        <f t="shared" ca="1" si="566"/>
        <v>0</v>
      </c>
      <c r="H3250" s="1">
        <f ca="1">IF(AND(G3249&gt;0,G3250&gt;G3249,NOT(ISERROR(MATCH(G3249,D:D,0)))),H3249+1,H3249)</f>
        <v>0</v>
      </c>
      <c r="I3250" s="1">
        <f t="shared" ca="1" si="567"/>
        <v>0</v>
      </c>
      <c r="J3250" s="7" t="str">
        <f t="shared" ca="1" si="568"/>
        <v/>
      </c>
      <c r="K3250" s="1" t="str">
        <f ca="1">IF(J3250="Linea_para_MAIL_creada_por_LuXML",IF(ISERROR(MATCH(INDIRECT(ADDRESS(ROW()-G3250,7)),D:D,0)),J3250,INDIRECT(ADDRESS(MATCH(INDIRECT(ADDRESS(ROW()-G3250,7)),D:D,0),1))),J3250)</f>
        <v/>
      </c>
      <c r="L3250" s="7">
        <f t="shared" ca="1" si="569"/>
        <v>0</v>
      </c>
      <c r="M3250" s="7" t="str">
        <f t="shared" ca="1" si="570"/>
        <v/>
      </c>
      <c r="N3250" s="7">
        <f t="shared" ca="1" si="571"/>
        <v>0</v>
      </c>
      <c r="O3250" s="9" t="str">
        <f ca="1">IF(N3250&gt;-1,INDIRECT(ADDRESS(ROW(),13)),IF(N3250&lt;N3249,CONCATENATE("&lt;page-count count=",CHAR(34),1+LARGE(N:N,1)-LARGE(N:N,2),CHAR(34),"/&gt;"),INDIRECT(ADDRESS(ROW()-1,13))))</f>
        <v/>
      </c>
      <c r="P3250" s="1">
        <f>IF(ROW()&lt;$S$4+2,IF('XML a procesar'!A3249="",P3249,IF(MID('XML a procesar'!A3249,1,1)="&lt;",P3249,P3249+1)),P3249)</f>
        <v>1</v>
      </c>
    </row>
    <row r="3251" spans="1:16" x14ac:dyDescent="0.25">
      <c r="A3251" s="1" t="str">
        <f>IF('XML a procesar'!A3250&gt;0,'XML a procesar'!A3250,"")</f>
        <v/>
      </c>
      <c r="B3251" s="7">
        <f t="shared" si="561"/>
        <v>0</v>
      </c>
      <c r="C3251" s="1">
        <f t="shared" si="562"/>
        <v>0</v>
      </c>
      <c r="D3251" s="1">
        <f t="shared" si="563"/>
        <v>0</v>
      </c>
      <c r="E3251" s="1">
        <f t="shared" si="564"/>
        <v>0</v>
      </c>
      <c r="F3251" s="1" t="str">
        <f t="shared" ca="1" si="565"/>
        <v/>
      </c>
      <c r="G3251" s="1">
        <f t="shared" ca="1" si="566"/>
        <v>0</v>
      </c>
      <c r="H3251" s="1">
        <f ca="1">IF(AND(G3250&gt;0,G3251&gt;G3250,NOT(ISERROR(MATCH(G3250,D:D,0)))),H3250+1,H3250)</f>
        <v>0</v>
      </c>
      <c r="I3251" s="1">
        <f t="shared" ca="1" si="567"/>
        <v>0</v>
      </c>
      <c r="J3251" s="7" t="str">
        <f t="shared" ca="1" si="568"/>
        <v/>
      </c>
      <c r="K3251" s="1" t="str">
        <f ca="1">IF(J3251="Linea_para_MAIL_creada_por_LuXML",IF(ISERROR(MATCH(INDIRECT(ADDRESS(ROW()-G3251,7)),D:D,0)),J3251,INDIRECT(ADDRESS(MATCH(INDIRECT(ADDRESS(ROW()-G3251,7)),D:D,0),1))),J3251)</f>
        <v/>
      </c>
      <c r="L3251" s="7">
        <f t="shared" ca="1" si="569"/>
        <v>0</v>
      </c>
      <c r="M3251" s="7" t="str">
        <f t="shared" ca="1" si="570"/>
        <v/>
      </c>
      <c r="N3251" s="7">
        <f t="shared" ca="1" si="571"/>
        <v>0</v>
      </c>
      <c r="O3251" s="9" t="str">
        <f ca="1">IF(N3251&gt;-1,INDIRECT(ADDRESS(ROW(),13)),IF(N3251&lt;N3250,CONCATENATE("&lt;page-count count=",CHAR(34),1+LARGE(N:N,1)-LARGE(N:N,2),CHAR(34),"/&gt;"),INDIRECT(ADDRESS(ROW()-1,13))))</f>
        <v/>
      </c>
      <c r="P3251" s="1">
        <f>IF(ROW()&lt;$S$4+2,IF('XML a procesar'!A3250="",P3250,IF(MID('XML a procesar'!A3250,1,1)="&lt;",P3250,P3250+1)),P3250)</f>
        <v>1</v>
      </c>
    </row>
    <row r="3252" spans="1:16" x14ac:dyDescent="0.25">
      <c r="A3252" s="1" t="str">
        <f>IF('XML a procesar'!A3251&gt;0,'XML a procesar'!A3251,"")</f>
        <v/>
      </c>
      <c r="B3252" s="7">
        <f t="shared" si="561"/>
        <v>0</v>
      </c>
      <c r="C3252" s="1">
        <f t="shared" si="562"/>
        <v>0</v>
      </c>
      <c r="D3252" s="1">
        <f t="shared" si="563"/>
        <v>0</v>
      </c>
      <c r="E3252" s="1">
        <f t="shared" si="564"/>
        <v>0</v>
      </c>
      <c r="F3252" s="1" t="str">
        <f t="shared" ca="1" si="565"/>
        <v/>
      </c>
      <c r="G3252" s="1">
        <f t="shared" ca="1" si="566"/>
        <v>0</v>
      </c>
      <c r="H3252" s="1">
        <f ca="1">IF(AND(G3251&gt;0,G3252&gt;G3251,NOT(ISERROR(MATCH(G3251,D:D,0)))),H3251+1,H3251)</f>
        <v>0</v>
      </c>
      <c r="I3252" s="1">
        <f t="shared" ca="1" si="567"/>
        <v>0</v>
      </c>
      <c r="J3252" s="7" t="str">
        <f t="shared" ca="1" si="568"/>
        <v/>
      </c>
      <c r="K3252" s="1" t="str">
        <f ca="1">IF(J3252="Linea_para_MAIL_creada_por_LuXML",IF(ISERROR(MATCH(INDIRECT(ADDRESS(ROW()-G3252,7)),D:D,0)),J3252,INDIRECT(ADDRESS(MATCH(INDIRECT(ADDRESS(ROW()-G3252,7)),D:D,0),1))),J3252)</f>
        <v/>
      </c>
      <c r="L3252" s="7">
        <f t="shared" ca="1" si="569"/>
        <v>0</v>
      </c>
      <c r="M3252" s="7" t="str">
        <f t="shared" ca="1" si="570"/>
        <v/>
      </c>
      <c r="N3252" s="7">
        <f t="shared" ca="1" si="571"/>
        <v>0</v>
      </c>
      <c r="O3252" s="9" t="str">
        <f ca="1">IF(N3252&gt;-1,INDIRECT(ADDRESS(ROW(),13)),IF(N3252&lt;N3251,CONCATENATE("&lt;page-count count=",CHAR(34),1+LARGE(N:N,1)-LARGE(N:N,2),CHAR(34),"/&gt;"),INDIRECT(ADDRESS(ROW()-1,13))))</f>
        <v/>
      </c>
      <c r="P3252" s="1">
        <f>IF(ROW()&lt;$S$4+2,IF('XML a procesar'!A3251="",P3251,IF(MID('XML a procesar'!A3251,1,1)="&lt;",P3251,P3251+1)),P3251)</f>
        <v>1</v>
      </c>
    </row>
    <row r="3253" spans="1:16" x14ac:dyDescent="0.25">
      <c r="A3253" s="1" t="str">
        <f>IF('XML a procesar'!A3252&gt;0,'XML a procesar'!A3252,"")</f>
        <v/>
      </c>
      <c r="B3253" s="7">
        <f t="shared" si="561"/>
        <v>0</v>
      </c>
      <c r="C3253" s="1">
        <f t="shared" si="562"/>
        <v>0</v>
      </c>
      <c r="D3253" s="1">
        <f t="shared" si="563"/>
        <v>0</v>
      </c>
      <c r="E3253" s="1">
        <f t="shared" si="564"/>
        <v>0</v>
      </c>
      <c r="F3253" s="1" t="str">
        <f t="shared" ca="1" si="565"/>
        <v/>
      </c>
      <c r="G3253" s="1">
        <f t="shared" ca="1" si="566"/>
        <v>0</v>
      </c>
      <c r="H3253" s="1">
        <f ca="1">IF(AND(G3252&gt;0,G3253&gt;G3252,NOT(ISERROR(MATCH(G3252,D:D,0)))),H3252+1,H3252)</f>
        <v>0</v>
      </c>
      <c r="I3253" s="1">
        <f t="shared" ca="1" si="567"/>
        <v>0</v>
      </c>
      <c r="J3253" s="7" t="str">
        <f t="shared" ca="1" si="568"/>
        <v/>
      </c>
      <c r="K3253" s="1" t="str">
        <f ca="1">IF(J3253="Linea_para_MAIL_creada_por_LuXML",IF(ISERROR(MATCH(INDIRECT(ADDRESS(ROW()-G3253,7)),D:D,0)),J3253,INDIRECT(ADDRESS(MATCH(INDIRECT(ADDRESS(ROW()-G3253,7)),D:D,0),1))),J3253)</f>
        <v/>
      </c>
      <c r="L3253" s="7">
        <f t="shared" ca="1" si="569"/>
        <v>0</v>
      </c>
      <c r="M3253" s="7" t="str">
        <f t="shared" ca="1" si="570"/>
        <v/>
      </c>
      <c r="N3253" s="7">
        <f t="shared" ca="1" si="571"/>
        <v>0</v>
      </c>
      <c r="O3253" s="9" t="str">
        <f ca="1">IF(N3253&gt;-1,INDIRECT(ADDRESS(ROW(),13)),IF(N3253&lt;N3252,CONCATENATE("&lt;page-count count=",CHAR(34),1+LARGE(N:N,1)-LARGE(N:N,2),CHAR(34),"/&gt;"),INDIRECT(ADDRESS(ROW()-1,13))))</f>
        <v/>
      </c>
      <c r="P3253" s="1">
        <f>IF(ROW()&lt;$S$4+2,IF('XML a procesar'!A3252="",P3252,IF(MID('XML a procesar'!A3252,1,1)="&lt;",P3252,P3252+1)),P3252)</f>
        <v>1</v>
      </c>
    </row>
    <row r="3254" spans="1:16" x14ac:dyDescent="0.25">
      <c r="A3254" s="1" t="str">
        <f>IF('XML a procesar'!A3253&gt;0,'XML a procesar'!A3253,"")</f>
        <v/>
      </c>
      <c r="B3254" s="7">
        <f t="shared" si="561"/>
        <v>0</v>
      </c>
      <c r="C3254" s="1">
        <f t="shared" si="562"/>
        <v>0</v>
      </c>
      <c r="D3254" s="1">
        <f t="shared" si="563"/>
        <v>0</v>
      </c>
      <c r="E3254" s="1">
        <f t="shared" si="564"/>
        <v>0</v>
      </c>
      <c r="F3254" s="1" t="str">
        <f t="shared" ca="1" si="565"/>
        <v/>
      </c>
      <c r="G3254" s="1">
        <f t="shared" ca="1" si="566"/>
        <v>0</v>
      </c>
      <c r="H3254" s="1">
        <f ca="1">IF(AND(G3253&gt;0,G3254&gt;G3253,NOT(ISERROR(MATCH(G3253,D:D,0)))),H3253+1,H3253)</f>
        <v>0</v>
      </c>
      <c r="I3254" s="1">
        <f t="shared" ca="1" si="567"/>
        <v>0</v>
      </c>
      <c r="J3254" s="7" t="str">
        <f t="shared" ca="1" si="568"/>
        <v/>
      </c>
      <c r="K3254" s="1" t="str">
        <f ca="1">IF(J3254="Linea_para_MAIL_creada_por_LuXML",IF(ISERROR(MATCH(INDIRECT(ADDRESS(ROW()-G3254,7)),D:D,0)),J3254,INDIRECT(ADDRESS(MATCH(INDIRECT(ADDRESS(ROW()-G3254,7)),D:D,0),1))),J3254)</f>
        <v/>
      </c>
      <c r="L3254" s="7">
        <f t="shared" ca="1" si="569"/>
        <v>0</v>
      </c>
      <c r="M3254" s="7" t="str">
        <f t="shared" ca="1" si="570"/>
        <v/>
      </c>
      <c r="N3254" s="7">
        <f t="shared" ca="1" si="571"/>
        <v>0</v>
      </c>
      <c r="O3254" s="9" t="str">
        <f ca="1">IF(N3254&gt;-1,INDIRECT(ADDRESS(ROW(),13)),IF(N3254&lt;N3253,CONCATENATE("&lt;page-count count=",CHAR(34),1+LARGE(N:N,1)-LARGE(N:N,2),CHAR(34),"/&gt;"),INDIRECT(ADDRESS(ROW()-1,13))))</f>
        <v/>
      </c>
      <c r="P3254" s="1">
        <f>IF(ROW()&lt;$S$4+2,IF('XML a procesar'!A3253="",P3253,IF(MID('XML a procesar'!A3253,1,1)="&lt;",P3253,P3253+1)),P3253)</f>
        <v>1</v>
      </c>
    </row>
    <row r="3255" spans="1:16" x14ac:dyDescent="0.25">
      <c r="A3255" s="1" t="str">
        <f>IF('XML a procesar'!A3254&gt;0,'XML a procesar'!A3254,"")</f>
        <v/>
      </c>
      <c r="B3255" s="7">
        <f t="shared" si="561"/>
        <v>0</v>
      </c>
      <c r="C3255" s="1">
        <f t="shared" si="562"/>
        <v>0</v>
      </c>
      <c r="D3255" s="1">
        <f t="shared" si="563"/>
        <v>0</v>
      </c>
      <c r="E3255" s="1">
        <f t="shared" si="564"/>
        <v>0</v>
      </c>
      <c r="F3255" s="1" t="str">
        <f t="shared" ca="1" si="565"/>
        <v/>
      </c>
      <c r="G3255" s="1">
        <f t="shared" ca="1" si="566"/>
        <v>0</v>
      </c>
      <c r="H3255" s="1">
        <f ca="1">IF(AND(G3254&gt;0,G3255&gt;G3254,NOT(ISERROR(MATCH(G3254,D:D,0)))),H3254+1,H3254)</f>
        <v>0</v>
      </c>
      <c r="I3255" s="1">
        <f t="shared" ca="1" si="567"/>
        <v>0</v>
      </c>
      <c r="J3255" s="7" t="str">
        <f t="shared" ca="1" si="568"/>
        <v/>
      </c>
      <c r="K3255" s="1" t="str">
        <f ca="1">IF(J3255="Linea_para_MAIL_creada_por_LuXML",IF(ISERROR(MATCH(INDIRECT(ADDRESS(ROW()-G3255,7)),D:D,0)),J3255,INDIRECT(ADDRESS(MATCH(INDIRECT(ADDRESS(ROW()-G3255,7)),D:D,0),1))),J3255)</f>
        <v/>
      </c>
      <c r="L3255" s="7">
        <f t="shared" ca="1" si="569"/>
        <v>0</v>
      </c>
      <c r="M3255" s="7" t="str">
        <f t="shared" ca="1" si="570"/>
        <v/>
      </c>
      <c r="N3255" s="7">
        <f t="shared" ca="1" si="571"/>
        <v>0</v>
      </c>
      <c r="O3255" s="9" t="str">
        <f ca="1">IF(N3255&gt;-1,INDIRECT(ADDRESS(ROW(),13)),IF(N3255&lt;N3254,CONCATENATE("&lt;page-count count=",CHAR(34),1+LARGE(N:N,1)-LARGE(N:N,2),CHAR(34),"/&gt;"),INDIRECT(ADDRESS(ROW()-1,13))))</f>
        <v/>
      </c>
      <c r="P3255" s="1">
        <f>IF(ROW()&lt;$S$4+2,IF('XML a procesar'!A3254="",P3254,IF(MID('XML a procesar'!A3254,1,1)="&lt;",P3254,P3254+1)),P3254)</f>
        <v>1</v>
      </c>
    </row>
    <row r="3256" spans="1:16" x14ac:dyDescent="0.25">
      <c r="A3256" s="1" t="str">
        <f>IF('XML a procesar'!A3255&gt;0,'XML a procesar'!A3255,"")</f>
        <v/>
      </c>
      <c r="B3256" s="7">
        <f t="shared" si="561"/>
        <v>0</v>
      </c>
      <c r="C3256" s="1">
        <f t="shared" si="562"/>
        <v>0</v>
      </c>
      <c r="D3256" s="1">
        <f t="shared" si="563"/>
        <v>0</v>
      </c>
      <c r="E3256" s="1">
        <f t="shared" si="564"/>
        <v>0</v>
      </c>
      <c r="F3256" s="1" t="str">
        <f t="shared" ca="1" si="565"/>
        <v/>
      </c>
      <c r="G3256" s="1">
        <f t="shared" ca="1" si="566"/>
        <v>0</v>
      </c>
      <c r="H3256" s="1">
        <f ca="1">IF(AND(G3255&gt;0,G3256&gt;G3255,NOT(ISERROR(MATCH(G3255,D:D,0)))),H3255+1,H3255)</f>
        <v>0</v>
      </c>
      <c r="I3256" s="1">
        <f t="shared" ca="1" si="567"/>
        <v>0</v>
      </c>
      <c r="J3256" s="7" t="str">
        <f t="shared" ca="1" si="568"/>
        <v/>
      </c>
      <c r="K3256" s="1" t="str">
        <f ca="1">IF(J3256="Linea_para_MAIL_creada_por_LuXML",IF(ISERROR(MATCH(INDIRECT(ADDRESS(ROW()-G3256,7)),D:D,0)),J3256,INDIRECT(ADDRESS(MATCH(INDIRECT(ADDRESS(ROW()-G3256,7)),D:D,0),1))),J3256)</f>
        <v/>
      </c>
      <c r="L3256" s="7">
        <f t="shared" ca="1" si="569"/>
        <v>0</v>
      </c>
      <c r="M3256" s="7" t="str">
        <f t="shared" ca="1" si="570"/>
        <v/>
      </c>
      <c r="N3256" s="7">
        <f t="shared" ca="1" si="571"/>
        <v>0</v>
      </c>
      <c r="O3256" s="9" t="str">
        <f ca="1">IF(N3256&gt;-1,INDIRECT(ADDRESS(ROW(),13)),IF(N3256&lt;N3255,CONCATENATE("&lt;page-count count=",CHAR(34),1+LARGE(N:N,1)-LARGE(N:N,2),CHAR(34),"/&gt;"),INDIRECT(ADDRESS(ROW()-1,13))))</f>
        <v/>
      </c>
      <c r="P3256" s="1">
        <f>IF(ROW()&lt;$S$4+2,IF('XML a procesar'!A3255="",P3255,IF(MID('XML a procesar'!A3255,1,1)="&lt;",P3255,P3255+1)),P3255)</f>
        <v>1</v>
      </c>
    </row>
    <row r="3257" spans="1:16" x14ac:dyDescent="0.25">
      <c r="A3257" s="1" t="str">
        <f>IF('XML a procesar'!A3256&gt;0,'XML a procesar'!A3256,"")</f>
        <v/>
      </c>
      <c r="B3257" s="7">
        <f t="shared" si="561"/>
        <v>0</v>
      </c>
      <c r="C3257" s="1">
        <f t="shared" si="562"/>
        <v>0</v>
      </c>
      <c r="D3257" s="1">
        <f t="shared" si="563"/>
        <v>0</v>
      </c>
      <c r="E3257" s="1">
        <f t="shared" si="564"/>
        <v>0</v>
      </c>
      <c r="F3257" s="1" t="str">
        <f t="shared" ca="1" si="565"/>
        <v/>
      </c>
      <c r="G3257" s="1">
        <f t="shared" ca="1" si="566"/>
        <v>0</v>
      </c>
      <c r="H3257" s="1">
        <f ca="1">IF(AND(G3256&gt;0,G3257&gt;G3256,NOT(ISERROR(MATCH(G3256,D:D,0)))),H3256+1,H3256)</f>
        <v>0</v>
      </c>
      <c r="I3257" s="1">
        <f t="shared" ca="1" si="567"/>
        <v>0</v>
      </c>
      <c r="J3257" s="7" t="str">
        <f t="shared" ca="1" si="568"/>
        <v/>
      </c>
      <c r="K3257" s="1" t="str">
        <f ca="1">IF(J3257="Linea_para_MAIL_creada_por_LuXML",IF(ISERROR(MATCH(INDIRECT(ADDRESS(ROW()-G3257,7)),D:D,0)),J3257,INDIRECT(ADDRESS(MATCH(INDIRECT(ADDRESS(ROW()-G3257,7)),D:D,0),1))),J3257)</f>
        <v/>
      </c>
      <c r="L3257" s="7">
        <f t="shared" ca="1" si="569"/>
        <v>0</v>
      </c>
      <c r="M3257" s="7" t="str">
        <f t="shared" ca="1" si="570"/>
        <v/>
      </c>
      <c r="N3257" s="7">
        <f t="shared" ca="1" si="571"/>
        <v>0</v>
      </c>
      <c r="O3257" s="9" t="str">
        <f ca="1">IF(N3257&gt;-1,INDIRECT(ADDRESS(ROW(),13)),IF(N3257&lt;N3256,CONCATENATE("&lt;page-count count=",CHAR(34),1+LARGE(N:N,1)-LARGE(N:N,2),CHAR(34),"/&gt;"),INDIRECT(ADDRESS(ROW()-1,13))))</f>
        <v/>
      </c>
      <c r="P3257" s="1">
        <f>IF(ROW()&lt;$S$4+2,IF('XML a procesar'!A3256="",P3256,IF(MID('XML a procesar'!A3256,1,1)="&lt;",P3256,P3256+1)),P3256)</f>
        <v>1</v>
      </c>
    </row>
    <row r="3258" spans="1:16" x14ac:dyDescent="0.25">
      <c r="A3258" s="1" t="str">
        <f>IF('XML a procesar'!A3257&gt;0,'XML a procesar'!A3257,"")</f>
        <v/>
      </c>
      <c r="B3258" s="7">
        <f t="shared" si="561"/>
        <v>0</v>
      </c>
      <c r="C3258" s="1">
        <f t="shared" si="562"/>
        <v>0</v>
      </c>
      <c r="D3258" s="1">
        <f t="shared" si="563"/>
        <v>0</v>
      </c>
      <c r="E3258" s="1">
        <f t="shared" si="564"/>
        <v>0</v>
      </c>
      <c r="F3258" s="1" t="str">
        <f t="shared" ca="1" si="565"/>
        <v/>
      </c>
      <c r="G3258" s="1">
        <f t="shared" ca="1" si="566"/>
        <v>0</v>
      </c>
      <c r="H3258" s="1">
        <f ca="1">IF(AND(G3257&gt;0,G3258&gt;G3257,NOT(ISERROR(MATCH(G3257,D:D,0)))),H3257+1,H3257)</f>
        <v>0</v>
      </c>
      <c r="I3258" s="1">
        <f t="shared" ca="1" si="567"/>
        <v>0</v>
      </c>
      <c r="J3258" s="7" t="str">
        <f t="shared" ca="1" si="568"/>
        <v/>
      </c>
      <c r="K3258" s="1" t="str">
        <f ca="1">IF(J3258="Linea_para_MAIL_creada_por_LuXML",IF(ISERROR(MATCH(INDIRECT(ADDRESS(ROW()-G3258,7)),D:D,0)),J3258,INDIRECT(ADDRESS(MATCH(INDIRECT(ADDRESS(ROW()-G3258,7)),D:D,0),1))),J3258)</f>
        <v/>
      </c>
      <c r="L3258" s="7">
        <f t="shared" ca="1" si="569"/>
        <v>0</v>
      </c>
      <c r="M3258" s="7" t="str">
        <f t="shared" ca="1" si="570"/>
        <v/>
      </c>
      <c r="N3258" s="7">
        <f t="shared" ca="1" si="571"/>
        <v>0</v>
      </c>
      <c r="O3258" s="9" t="str">
        <f ca="1">IF(N3258&gt;-1,INDIRECT(ADDRESS(ROW(),13)),IF(N3258&lt;N3257,CONCATENATE("&lt;page-count count=",CHAR(34),1+LARGE(N:N,1)-LARGE(N:N,2),CHAR(34),"/&gt;"),INDIRECT(ADDRESS(ROW()-1,13))))</f>
        <v/>
      </c>
      <c r="P3258" s="1">
        <f>IF(ROW()&lt;$S$4+2,IF('XML a procesar'!A3257="",P3257,IF(MID('XML a procesar'!A3257,1,1)="&lt;",P3257,P3257+1)),P3257)</f>
        <v>1</v>
      </c>
    </row>
    <row r="3259" spans="1:16" x14ac:dyDescent="0.25">
      <c r="A3259" s="1" t="str">
        <f>IF('XML a procesar'!A3258&gt;0,'XML a procesar'!A3258,"")</f>
        <v/>
      </c>
      <c r="B3259" s="7">
        <f t="shared" si="561"/>
        <v>0</v>
      </c>
      <c r="C3259" s="1">
        <f t="shared" si="562"/>
        <v>0</v>
      </c>
      <c r="D3259" s="1">
        <f t="shared" si="563"/>
        <v>0</v>
      </c>
      <c r="E3259" s="1">
        <f t="shared" si="564"/>
        <v>0</v>
      </c>
      <c r="F3259" s="1" t="str">
        <f t="shared" ca="1" si="565"/>
        <v/>
      </c>
      <c r="G3259" s="1">
        <f t="shared" ca="1" si="566"/>
        <v>0</v>
      </c>
      <c r="H3259" s="1">
        <f ca="1">IF(AND(G3258&gt;0,G3259&gt;G3258,NOT(ISERROR(MATCH(G3258,D:D,0)))),H3258+1,H3258)</f>
        <v>0</v>
      </c>
      <c r="I3259" s="1">
        <f t="shared" ca="1" si="567"/>
        <v>0</v>
      </c>
      <c r="J3259" s="7" t="str">
        <f t="shared" ca="1" si="568"/>
        <v/>
      </c>
      <c r="K3259" s="1" t="str">
        <f ca="1">IF(J3259="Linea_para_MAIL_creada_por_LuXML",IF(ISERROR(MATCH(INDIRECT(ADDRESS(ROW()-G3259,7)),D:D,0)),J3259,INDIRECT(ADDRESS(MATCH(INDIRECT(ADDRESS(ROW()-G3259,7)),D:D,0),1))),J3259)</f>
        <v/>
      </c>
      <c r="L3259" s="7">
        <f t="shared" ca="1" si="569"/>
        <v>0</v>
      </c>
      <c r="M3259" s="7" t="str">
        <f t="shared" ca="1" si="570"/>
        <v/>
      </c>
      <c r="N3259" s="7">
        <f t="shared" ca="1" si="571"/>
        <v>0</v>
      </c>
      <c r="O3259" s="9" t="str">
        <f ca="1">IF(N3259&gt;-1,INDIRECT(ADDRESS(ROW(),13)),IF(N3259&lt;N3258,CONCATENATE("&lt;page-count count=",CHAR(34),1+LARGE(N:N,1)-LARGE(N:N,2),CHAR(34),"/&gt;"),INDIRECT(ADDRESS(ROW()-1,13))))</f>
        <v/>
      </c>
      <c r="P3259" s="1">
        <f>IF(ROW()&lt;$S$4+2,IF('XML a procesar'!A3258="",P3258,IF(MID('XML a procesar'!A3258,1,1)="&lt;",P3258,P3258+1)),P3258)</f>
        <v>1</v>
      </c>
    </row>
    <row r="3260" spans="1:16" x14ac:dyDescent="0.25">
      <c r="A3260" s="1" t="str">
        <f>IF('XML a procesar'!A3259&gt;0,'XML a procesar'!A3259,"")</f>
        <v/>
      </c>
      <c r="B3260" s="7">
        <f t="shared" si="561"/>
        <v>0</v>
      </c>
      <c r="C3260" s="1">
        <f t="shared" si="562"/>
        <v>0</v>
      </c>
      <c r="D3260" s="1">
        <f t="shared" si="563"/>
        <v>0</v>
      </c>
      <c r="E3260" s="1">
        <f t="shared" si="564"/>
        <v>0</v>
      </c>
      <c r="F3260" s="1" t="str">
        <f t="shared" ca="1" si="565"/>
        <v/>
      </c>
      <c r="G3260" s="1">
        <f t="shared" ca="1" si="566"/>
        <v>0</v>
      </c>
      <c r="H3260" s="1">
        <f ca="1">IF(AND(G3259&gt;0,G3260&gt;G3259,NOT(ISERROR(MATCH(G3259,D:D,0)))),H3259+1,H3259)</f>
        <v>0</v>
      </c>
      <c r="I3260" s="1">
        <f t="shared" ca="1" si="567"/>
        <v>0</v>
      </c>
      <c r="J3260" s="7" t="str">
        <f t="shared" ca="1" si="568"/>
        <v/>
      </c>
      <c r="K3260" s="1" t="str">
        <f ca="1">IF(J3260="Linea_para_MAIL_creada_por_LuXML",IF(ISERROR(MATCH(INDIRECT(ADDRESS(ROW()-G3260,7)),D:D,0)),J3260,INDIRECT(ADDRESS(MATCH(INDIRECT(ADDRESS(ROW()-G3260,7)),D:D,0),1))),J3260)</f>
        <v/>
      </c>
      <c r="L3260" s="7">
        <f t="shared" ca="1" si="569"/>
        <v>0</v>
      </c>
      <c r="M3260" s="7" t="str">
        <f t="shared" ca="1" si="570"/>
        <v/>
      </c>
      <c r="N3260" s="7">
        <f t="shared" ca="1" si="571"/>
        <v>0</v>
      </c>
      <c r="O3260" s="9" t="str">
        <f ca="1">IF(N3260&gt;-1,INDIRECT(ADDRESS(ROW(),13)),IF(N3260&lt;N3259,CONCATENATE("&lt;page-count count=",CHAR(34),1+LARGE(N:N,1)-LARGE(N:N,2),CHAR(34),"/&gt;"),INDIRECT(ADDRESS(ROW()-1,13))))</f>
        <v/>
      </c>
      <c r="P3260" s="1">
        <f>IF(ROW()&lt;$S$4+2,IF('XML a procesar'!A3259="",P3259,IF(MID('XML a procesar'!A3259,1,1)="&lt;",P3259,P3259+1)),P3259)</f>
        <v>1</v>
      </c>
    </row>
    <row r="3261" spans="1:16" x14ac:dyDescent="0.25">
      <c r="A3261" s="1" t="str">
        <f>IF('XML a procesar'!A3260&gt;0,'XML a procesar'!A3260,"")</f>
        <v/>
      </c>
      <c r="B3261" s="7">
        <f t="shared" si="561"/>
        <v>0</v>
      </c>
      <c r="C3261" s="1">
        <f t="shared" si="562"/>
        <v>0</v>
      </c>
      <c r="D3261" s="1">
        <f t="shared" si="563"/>
        <v>0</v>
      </c>
      <c r="E3261" s="1">
        <f t="shared" si="564"/>
        <v>0</v>
      </c>
      <c r="F3261" s="1" t="str">
        <f t="shared" ca="1" si="565"/>
        <v/>
      </c>
      <c r="G3261" s="1">
        <f t="shared" ca="1" si="566"/>
        <v>0</v>
      </c>
      <c r="H3261" s="1">
        <f ca="1">IF(AND(G3260&gt;0,G3261&gt;G3260,NOT(ISERROR(MATCH(G3260,D:D,0)))),H3260+1,H3260)</f>
        <v>0</v>
      </c>
      <c r="I3261" s="1">
        <f t="shared" ca="1" si="567"/>
        <v>0</v>
      </c>
      <c r="J3261" s="7" t="str">
        <f t="shared" ca="1" si="568"/>
        <v/>
      </c>
      <c r="K3261" s="1" t="str">
        <f ca="1">IF(J3261="Linea_para_MAIL_creada_por_LuXML",IF(ISERROR(MATCH(INDIRECT(ADDRESS(ROW()-G3261,7)),D:D,0)),J3261,INDIRECT(ADDRESS(MATCH(INDIRECT(ADDRESS(ROW()-G3261,7)),D:D,0),1))),J3261)</f>
        <v/>
      </c>
      <c r="L3261" s="7">
        <f t="shared" ca="1" si="569"/>
        <v>0</v>
      </c>
      <c r="M3261" s="7" t="str">
        <f t="shared" ca="1" si="570"/>
        <v/>
      </c>
      <c r="N3261" s="7">
        <f t="shared" ca="1" si="571"/>
        <v>0</v>
      </c>
      <c r="O3261" s="9" t="str">
        <f ca="1">IF(N3261&gt;-1,INDIRECT(ADDRESS(ROW(),13)),IF(N3261&lt;N3260,CONCATENATE("&lt;page-count count=",CHAR(34),1+LARGE(N:N,1)-LARGE(N:N,2),CHAR(34),"/&gt;"),INDIRECT(ADDRESS(ROW()-1,13))))</f>
        <v/>
      </c>
      <c r="P3261" s="1">
        <f>IF(ROW()&lt;$S$4+2,IF('XML a procesar'!A3260="",P3260,IF(MID('XML a procesar'!A3260,1,1)="&lt;",P3260,P3260+1)),P3260)</f>
        <v>1</v>
      </c>
    </row>
    <row r="3262" spans="1:16" x14ac:dyDescent="0.25">
      <c r="A3262" s="1" t="str">
        <f>IF('XML a procesar'!A3261&gt;0,'XML a procesar'!A3261,"")</f>
        <v/>
      </c>
      <c r="B3262" s="7">
        <f t="shared" si="561"/>
        <v>0</v>
      </c>
      <c r="C3262" s="1">
        <f t="shared" si="562"/>
        <v>0</v>
      </c>
      <c r="D3262" s="1">
        <f t="shared" si="563"/>
        <v>0</v>
      </c>
      <c r="E3262" s="1">
        <f t="shared" si="564"/>
        <v>0</v>
      </c>
      <c r="F3262" s="1" t="str">
        <f t="shared" ca="1" si="565"/>
        <v/>
      </c>
      <c r="G3262" s="1">
        <f t="shared" ca="1" si="566"/>
        <v>0</v>
      </c>
      <c r="H3262" s="1">
        <f ca="1">IF(AND(G3261&gt;0,G3262&gt;G3261,NOT(ISERROR(MATCH(G3261,D:D,0)))),H3261+1,H3261)</f>
        <v>0</v>
      </c>
      <c r="I3262" s="1">
        <f t="shared" ca="1" si="567"/>
        <v>0</v>
      </c>
      <c r="J3262" s="7" t="str">
        <f t="shared" ca="1" si="568"/>
        <v/>
      </c>
      <c r="K3262" s="1" t="str">
        <f ca="1">IF(J3262="Linea_para_MAIL_creada_por_LuXML",IF(ISERROR(MATCH(INDIRECT(ADDRESS(ROW()-G3262,7)),D:D,0)),J3262,INDIRECT(ADDRESS(MATCH(INDIRECT(ADDRESS(ROW()-G3262,7)),D:D,0),1))),J3262)</f>
        <v/>
      </c>
      <c r="L3262" s="7">
        <f t="shared" ca="1" si="569"/>
        <v>0</v>
      </c>
      <c r="M3262" s="7" t="str">
        <f t="shared" ca="1" si="570"/>
        <v/>
      </c>
      <c r="N3262" s="7">
        <f t="shared" ca="1" si="571"/>
        <v>0</v>
      </c>
      <c r="O3262" s="9" t="str">
        <f ca="1">IF(N3262&gt;-1,INDIRECT(ADDRESS(ROW(),13)),IF(N3262&lt;N3261,CONCATENATE("&lt;page-count count=",CHAR(34),1+LARGE(N:N,1)-LARGE(N:N,2),CHAR(34),"/&gt;"),INDIRECT(ADDRESS(ROW()-1,13))))</f>
        <v/>
      </c>
      <c r="P3262" s="1">
        <f>IF(ROW()&lt;$S$4+2,IF('XML a procesar'!A3261="",P3261,IF(MID('XML a procesar'!A3261,1,1)="&lt;",P3261,P3261+1)),P3261)</f>
        <v>1</v>
      </c>
    </row>
    <row r="3263" spans="1:16" x14ac:dyDescent="0.25">
      <c r="A3263" s="1" t="str">
        <f>IF('XML a procesar'!A3262&gt;0,'XML a procesar'!A3262,"")</f>
        <v/>
      </c>
      <c r="B3263" s="7">
        <f t="shared" si="561"/>
        <v>0</v>
      </c>
      <c r="C3263" s="1">
        <f t="shared" si="562"/>
        <v>0</v>
      </c>
      <c r="D3263" s="1">
        <f t="shared" si="563"/>
        <v>0</v>
      </c>
      <c r="E3263" s="1">
        <f t="shared" si="564"/>
        <v>0</v>
      </c>
      <c r="F3263" s="1" t="str">
        <f t="shared" ca="1" si="565"/>
        <v/>
      </c>
      <c r="G3263" s="1">
        <f t="shared" ca="1" si="566"/>
        <v>0</v>
      </c>
      <c r="H3263" s="1">
        <f ca="1">IF(AND(G3262&gt;0,G3263&gt;G3262,NOT(ISERROR(MATCH(G3262,D:D,0)))),H3262+1,H3262)</f>
        <v>0</v>
      </c>
      <c r="I3263" s="1">
        <f t="shared" ca="1" si="567"/>
        <v>0</v>
      </c>
      <c r="J3263" s="7" t="str">
        <f t="shared" ca="1" si="568"/>
        <v/>
      </c>
      <c r="K3263" s="1" t="str">
        <f ca="1">IF(J3263="Linea_para_MAIL_creada_por_LuXML",IF(ISERROR(MATCH(INDIRECT(ADDRESS(ROW()-G3263,7)),D:D,0)),J3263,INDIRECT(ADDRESS(MATCH(INDIRECT(ADDRESS(ROW()-G3263,7)),D:D,0),1))),J3263)</f>
        <v/>
      </c>
      <c r="L3263" s="7">
        <f t="shared" ca="1" si="569"/>
        <v>0</v>
      </c>
      <c r="M3263" s="7" t="str">
        <f t="shared" ca="1" si="570"/>
        <v/>
      </c>
      <c r="N3263" s="7">
        <f t="shared" ca="1" si="571"/>
        <v>0</v>
      </c>
      <c r="O3263" s="9" t="str">
        <f ca="1">IF(N3263&gt;-1,INDIRECT(ADDRESS(ROW(),13)),IF(N3263&lt;N3262,CONCATENATE("&lt;page-count count=",CHAR(34),1+LARGE(N:N,1)-LARGE(N:N,2),CHAR(34),"/&gt;"),INDIRECT(ADDRESS(ROW()-1,13))))</f>
        <v/>
      </c>
      <c r="P3263" s="1">
        <f>IF(ROW()&lt;$S$4+2,IF('XML a procesar'!A3262="",P3262,IF(MID('XML a procesar'!A3262,1,1)="&lt;",P3262,P3262+1)),P3262)</f>
        <v>1</v>
      </c>
    </row>
    <row r="3264" spans="1:16" x14ac:dyDescent="0.25">
      <c r="A3264" s="1" t="str">
        <f>IF('XML a procesar'!A3263&gt;0,'XML a procesar'!A3263,"")</f>
        <v/>
      </c>
      <c r="B3264" s="7">
        <f t="shared" si="561"/>
        <v>0</v>
      </c>
      <c r="C3264" s="1">
        <f t="shared" si="562"/>
        <v>0</v>
      </c>
      <c r="D3264" s="1">
        <f t="shared" si="563"/>
        <v>0</v>
      </c>
      <c r="E3264" s="1">
        <f t="shared" si="564"/>
        <v>0</v>
      </c>
      <c r="F3264" s="1" t="str">
        <f t="shared" ca="1" si="565"/>
        <v/>
      </c>
      <c r="G3264" s="1">
        <f t="shared" ca="1" si="566"/>
        <v>0</v>
      </c>
      <c r="H3264" s="1">
        <f ca="1">IF(AND(G3263&gt;0,G3264&gt;G3263,NOT(ISERROR(MATCH(G3263,D:D,0)))),H3263+1,H3263)</f>
        <v>0</v>
      </c>
      <c r="I3264" s="1">
        <f t="shared" ca="1" si="567"/>
        <v>0</v>
      </c>
      <c r="J3264" s="7" t="str">
        <f t="shared" ca="1" si="568"/>
        <v/>
      </c>
      <c r="K3264" s="1" t="str">
        <f ca="1">IF(J3264="Linea_para_MAIL_creada_por_LuXML",IF(ISERROR(MATCH(INDIRECT(ADDRESS(ROW()-G3264,7)),D:D,0)),J3264,INDIRECT(ADDRESS(MATCH(INDIRECT(ADDRESS(ROW()-G3264,7)),D:D,0),1))),J3264)</f>
        <v/>
      </c>
      <c r="L3264" s="7">
        <f t="shared" ca="1" si="569"/>
        <v>0</v>
      </c>
      <c r="M3264" s="7" t="str">
        <f t="shared" ca="1" si="570"/>
        <v/>
      </c>
      <c r="N3264" s="7">
        <f t="shared" ca="1" si="571"/>
        <v>0</v>
      </c>
      <c r="O3264" s="9" t="str">
        <f ca="1">IF(N3264&gt;-1,INDIRECT(ADDRESS(ROW(),13)),IF(N3264&lt;N3263,CONCATENATE("&lt;page-count count=",CHAR(34),1+LARGE(N:N,1)-LARGE(N:N,2),CHAR(34),"/&gt;"),INDIRECT(ADDRESS(ROW()-1,13))))</f>
        <v/>
      </c>
      <c r="P3264" s="1">
        <f>IF(ROW()&lt;$S$4+2,IF('XML a procesar'!A3263="",P3263,IF(MID('XML a procesar'!A3263,1,1)="&lt;",P3263,P3263+1)),P3263)</f>
        <v>1</v>
      </c>
    </row>
    <row r="3265" spans="1:16" x14ac:dyDescent="0.25">
      <c r="A3265" s="1" t="str">
        <f>IF('XML a procesar'!A3264&gt;0,'XML a procesar'!A3264,"")</f>
        <v/>
      </c>
      <c r="B3265" s="7">
        <f t="shared" ref="B3265:B3328" si="572">IF(ISERROR(FIND("/doi.org/",A3265,1)),0,1)</f>
        <v>0</v>
      </c>
      <c r="C3265" s="1">
        <f t="shared" ref="C3265:C3328" si="573">IF(LEFT(A3264,16)="&lt;contrib contrib",C3264+1,IF(LEFT(A3264,16)="&lt;/contrib-group&gt;",0,IF(LEFT(A3264,10)="&lt;/contrib&gt;",C3264,C3264)))</f>
        <v>0</v>
      </c>
      <c r="D3265" s="1">
        <f t="shared" ref="D3265:D3328" si="574">IF(AND(C3265&gt;0,LEFT(A3265,7)="&lt;email&gt;",ISNUMBER(SEARCH("@",A3265,1))),C3265,IF(LEFT(A3265,10)="&lt;alt-text&gt;",-1,0))</f>
        <v>0</v>
      </c>
      <c r="E3265" s="1">
        <f t="shared" ref="E3265:E3328" si="575">IF(D3265=0,E3264,E3264+1)</f>
        <v>0</v>
      </c>
      <c r="F3265" s="1" t="str">
        <f t="shared" ref="F3265:F3328" ca="1" si="576">INDIRECT(ADDRESS(ROW()+INDIRECT(ADDRESS(ROW()+E3265,5)),1))</f>
        <v/>
      </c>
      <c r="G3265" s="1">
        <f t="shared" ref="G3265:G3328" ca="1" si="577">IF(LEFT(F3265,7)="&lt;aff id",_xlfn.NUMBERVALUE(MID(F3265,13,LEN(F3265)-14)),IF(F3265="&lt;/aff&gt;",G3264+1,G3264))</f>
        <v>0</v>
      </c>
      <c r="H3265" s="1">
        <f ca="1">IF(AND(G3264&gt;0,G3265&gt;G3264,NOT(ISERROR(MATCH(G3264,D:D,0)))),H3264+1,H3264)</f>
        <v>0</v>
      </c>
      <c r="I3265" s="1">
        <f t="shared" ref="I3265:I3328" ca="1" si="578">INDIRECT(ADDRESS(ROW()-INDIRECT(ADDRESS(ROW()-H3265,8)),8))</f>
        <v>0</v>
      </c>
      <c r="J3265" s="7" t="str">
        <f t="shared" ref="J3265:J3328" ca="1" si="579">IF(J3264="Linea_para_MAIL_creada_por_LuXML","&lt;/aff&gt;",IF(I3265&gt;INDIRECT(ADDRESS(ROW()-I3265-1,8)),"Linea_para_MAIL_creada_por_LuXML",INDIRECT(ADDRESS(ROW()-I3265,6))))</f>
        <v/>
      </c>
      <c r="K3265" s="1" t="str">
        <f ca="1">IF(J3265="Linea_para_MAIL_creada_por_LuXML",IF(ISERROR(MATCH(INDIRECT(ADDRESS(ROW()-G3265,7)),D:D,0)),J3265,INDIRECT(ADDRESS(MATCH(INDIRECT(ADDRESS(ROW()-G3265,7)),D:D,0),1))),J3265)</f>
        <v/>
      </c>
      <c r="L3265" s="7">
        <f t="shared" ref="L3265:L3328" ca="1" si="580">IF(OR(MID(K3263,3,5)="page&gt;",MID(K3264,3,5)="page&gt;"),L3264,IF(OR(K3264="&lt;history&gt;",K3265="&lt;history&gt;"),L3264+1,L3264))</f>
        <v>0</v>
      </c>
      <c r="M3265" s="7" t="str">
        <f t="shared" ref="M3265:M3328" ca="1" si="581">IF(L3265&gt;L3264,IF(L3265=1,CONCATENATE("&lt;fpage&gt;",$S$10,"&lt;/fpage&gt;"),CONCATENATE("&lt;lpage&gt;",$S$10+1,"&lt;/lpage&gt;")),IF(ISERROR(INDIRECT(ADDRESS(ROW()-L3265,11),1)),"",INDIRECT(ADDRESS(ROW()-L3265,11),1)))</f>
        <v/>
      </c>
      <c r="N3265" s="7">
        <f t="shared" ref="N3265:N3328" ca="1" si="582">IF(N3264=-1,-1,IF(M3265="&lt;/counts&gt;",-1,IF(OR(LEFT(M3265,7)="&lt;fpage&gt;",LEFT(M3265,7)="&lt;lpage&gt;"),VALUE(MID(M3265,8,LEN(M3265)-15)),0)))</f>
        <v>0</v>
      </c>
      <c r="O3265" s="9" t="str">
        <f ca="1">IF(N3265&gt;-1,INDIRECT(ADDRESS(ROW(),13)),IF(N3265&lt;N3264,CONCATENATE("&lt;page-count count=",CHAR(34),1+LARGE(N:N,1)-LARGE(N:N,2),CHAR(34),"/&gt;"),INDIRECT(ADDRESS(ROW()-1,13))))</f>
        <v/>
      </c>
      <c r="P3265" s="1">
        <f>IF(ROW()&lt;$S$4+2,IF('XML a procesar'!A3264="",P3264,IF(MID('XML a procesar'!A3264,1,1)="&lt;",P3264,P3264+1)),P3264)</f>
        <v>1</v>
      </c>
    </row>
    <row r="3266" spans="1:16" x14ac:dyDescent="0.25">
      <c r="A3266" s="1" t="str">
        <f>IF('XML a procesar'!A3265&gt;0,'XML a procesar'!A3265,"")</f>
        <v/>
      </c>
      <c r="B3266" s="7">
        <f t="shared" si="572"/>
        <v>0</v>
      </c>
      <c r="C3266" s="1">
        <f t="shared" si="573"/>
        <v>0</v>
      </c>
      <c r="D3266" s="1">
        <f t="shared" si="574"/>
        <v>0</v>
      </c>
      <c r="E3266" s="1">
        <f t="shared" si="575"/>
        <v>0</v>
      </c>
      <c r="F3266" s="1" t="str">
        <f t="shared" ca="1" si="576"/>
        <v/>
      </c>
      <c r="G3266" s="1">
        <f t="shared" ca="1" si="577"/>
        <v>0</v>
      </c>
      <c r="H3266" s="1">
        <f ca="1">IF(AND(G3265&gt;0,G3266&gt;G3265,NOT(ISERROR(MATCH(G3265,D:D,0)))),H3265+1,H3265)</f>
        <v>0</v>
      </c>
      <c r="I3266" s="1">
        <f t="shared" ca="1" si="578"/>
        <v>0</v>
      </c>
      <c r="J3266" s="7" t="str">
        <f t="shared" ca="1" si="579"/>
        <v/>
      </c>
      <c r="K3266" s="1" t="str">
        <f ca="1">IF(J3266="Linea_para_MAIL_creada_por_LuXML",IF(ISERROR(MATCH(INDIRECT(ADDRESS(ROW()-G3266,7)),D:D,0)),J3266,INDIRECT(ADDRESS(MATCH(INDIRECT(ADDRESS(ROW()-G3266,7)),D:D,0),1))),J3266)</f>
        <v/>
      </c>
      <c r="L3266" s="7">
        <f t="shared" ca="1" si="580"/>
        <v>0</v>
      </c>
      <c r="M3266" s="7" t="str">
        <f t="shared" ca="1" si="581"/>
        <v/>
      </c>
      <c r="N3266" s="7">
        <f t="shared" ca="1" si="582"/>
        <v>0</v>
      </c>
      <c r="O3266" s="9" t="str">
        <f ca="1">IF(N3266&gt;-1,INDIRECT(ADDRESS(ROW(),13)),IF(N3266&lt;N3265,CONCATENATE("&lt;page-count count=",CHAR(34),1+LARGE(N:N,1)-LARGE(N:N,2),CHAR(34),"/&gt;"),INDIRECT(ADDRESS(ROW()-1,13))))</f>
        <v/>
      </c>
      <c r="P3266" s="1">
        <f>IF(ROW()&lt;$S$4+2,IF('XML a procesar'!A3265="",P3265,IF(MID('XML a procesar'!A3265,1,1)="&lt;",P3265,P3265+1)),P3265)</f>
        <v>1</v>
      </c>
    </row>
    <row r="3267" spans="1:16" x14ac:dyDescent="0.25">
      <c r="A3267" s="1" t="str">
        <f>IF('XML a procesar'!A3266&gt;0,'XML a procesar'!A3266,"")</f>
        <v/>
      </c>
      <c r="B3267" s="7">
        <f t="shared" si="572"/>
        <v>0</v>
      </c>
      <c r="C3267" s="1">
        <f t="shared" si="573"/>
        <v>0</v>
      </c>
      <c r="D3267" s="1">
        <f t="shared" si="574"/>
        <v>0</v>
      </c>
      <c r="E3267" s="1">
        <f t="shared" si="575"/>
        <v>0</v>
      </c>
      <c r="F3267" s="1" t="str">
        <f t="shared" ca="1" si="576"/>
        <v/>
      </c>
      <c r="G3267" s="1">
        <f t="shared" ca="1" si="577"/>
        <v>0</v>
      </c>
      <c r="H3267" s="1">
        <f ca="1">IF(AND(G3266&gt;0,G3267&gt;G3266,NOT(ISERROR(MATCH(G3266,D:D,0)))),H3266+1,H3266)</f>
        <v>0</v>
      </c>
      <c r="I3267" s="1">
        <f t="shared" ca="1" si="578"/>
        <v>0</v>
      </c>
      <c r="J3267" s="7" t="str">
        <f t="shared" ca="1" si="579"/>
        <v/>
      </c>
      <c r="K3267" s="1" t="str">
        <f ca="1">IF(J3267="Linea_para_MAIL_creada_por_LuXML",IF(ISERROR(MATCH(INDIRECT(ADDRESS(ROW()-G3267,7)),D:D,0)),J3267,INDIRECT(ADDRESS(MATCH(INDIRECT(ADDRESS(ROW()-G3267,7)),D:D,0),1))),J3267)</f>
        <v/>
      </c>
      <c r="L3267" s="7">
        <f t="shared" ca="1" si="580"/>
        <v>0</v>
      </c>
      <c r="M3267" s="7" t="str">
        <f t="shared" ca="1" si="581"/>
        <v/>
      </c>
      <c r="N3267" s="7">
        <f t="shared" ca="1" si="582"/>
        <v>0</v>
      </c>
      <c r="O3267" s="9" t="str">
        <f ca="1">IF(N3267&gt;-1,INDIRECT(ADDRESS(ROW(),13)),IF(N3267&lt;N3266,CONCATENATE("&lt;page-count count=",CHAR(34),1+LARGE(N:N,1)-LARGE(N:N,2),CHAR(34),"/&gt;"),INDIRECT(ADDRESS(ROW()-1,13))))</f>
        <v/>
      </c>
      <c r="P3267" s="1">
        <f>IF(ROW()&lt;$S$4+2,IF('XML a procesar'!A3266="",P3266,IF(MID('XML a procesar'!A3266,1,1)="&lt;",P3266,P3266+1)),P3266)</f>
        <v>1</v>
      </c>
    </row>
    <row r="3268" spans="1:16" x14ac:dyDescent="0.25">
      <c r="A3268" s="1" t="str">
        <f>IF('XML a procesar'!A3267&gt;0,'XML a procesar'!A3267,"")</f>
        <v/>
      </c>
      <c r="B3268" s="7">
        <f t="shared" si="572"/>
        <v>0</v>
      </c>
      <c r="C3268" s="1">
        <f t="shared" si="573"/>
        <v>0</v>
      </c>
      <c r="D3268" s="1">
        <f t="shared" si="574"/>
        <v>0</v>
      </c>
      <c r="E3268" s="1">
        <f t="shared" si="575"/>
        <v>0</v>
      </c>
      <c r="F3268" s="1" t="str">
        <f t="shared" ca="1" si="576"/>
        <v/>
      </c>
      <c r="G3268" s="1">
        <f t="shared" ca="1" si="577"/>
        <v>0</v>
      </c>
      <c r="H3268" s="1">
        <f ca="1">IF(AND(G3267&gt;0,G3268&gt;G3267,NOT(ISERROR(MATCH(G3267,D:D,0)))),H3267+1,H3267)</f>
        <v>0</v>
      </c>
      <c r="I3268" s="1">
        <f t="shared" ca="1" si="578"/>
        <v>0</v>
      </c>
      <c r="J3268" s="7" t="str">
        <f t="shared" ca="1" si="579"/>
        <v/>
      </c>
      <c r="K3268" s="1" t="str">
        <f ca="1">IF(J3268="Linea_para_MAIL_creada_por_LuXML",IF(ISERROR(MATCH(INDIRECT(ADDRESS(ROW()-G3268,7)),D:D,0)),J3268,INDIRECT(ADDRESS(MATCH(INDIRECT(ADDRESS(ROW()-G3268,7)),D:D,0),1))),J3268)</f>
        <v/>
      </c>
      <c r="L3268" s="7">
        <f t="shared" ca="1" si="580"/>
        <v>0</v>
      </c>
      <c r="M3268" s="7" t="str">
        <f t="shared" ca="1" si="581"/>
        <v/>
      </c>
      <c r="N3268" s="7">
        <f t="shared" ca="1" si="582"/>
        <v>0</v>
      </c>
      <c r="O3268" s="9" t="str">
        <f ca="1">IF(N3268&gt;-1,INDIRECT(ADDRESS(ROW(),13)),IF(N3268&lt;N3267,CONCATENATE("&lt;page-count count=",CHAR(34),1+LARGE(N:N,1)-LARGE(N:N,2),CHAR(34),"/&gt;"),INDIRECT(ADDRESS(ROW()-1,13))))</f>
        <v/>
      </c>
      <c r="P3268" s="1">
        <f>IF(ROW()&lt;$S$4+2,IF('XML a procesar'!A3267="",P3267,IF(MID('XML a procesar'!A3267,1,1)="&lt;",P3267,P3267+1)),P3267)</f>
        <v>1</v>
      </c>
    </row>
    <row r="3269" spans="1:16" x14ac:dyDescent="0.25">
      <c r="A3269" s="1" t="str">
        <f>IF('XML a procesar'!A3268&gt;0,'XML a procesar'!A3268,"")</f>
        <v/>
      </c>
      <c r="B3269" s="7">
        <f t="shared" si="572"/>
        <v>0</v>
      </c>
      <c r="C3269" s="1">
        <f t="shared" si="573"/>
        <v>0</v>
      </c>
      <c r="D3269" s="1">
        <f t="shared" si="574"/>
        <v>0</v>
      </c>
      <c r="E3269" s="1">
        <f t="shared" si="575"/>
        <v>0</v>
      </c>
      <c r="F3269" s="1" t="str">
        <f t="shared" ca="1" si="576"/>
        <v/>
      </c>
      <c r="G3269" s="1">
        <f t="shared" ca="1" si="577"/>
        <v>0</v>
      </c>
      <c r="H3269" s="1">
        <f ca="1">IF(AND(G3268&gt;0,G3269&gt;G3268,NOT(ISERROR(MATCH(G3268,D:D,0)))),H3268+1,H3268)</f>
        <v>0</v>
      </c>
      <c r="I3269" s="1">
        <f t="shared" ca="1" si="578"/>
        <v>0</v>
      </c>
      <c r="J3269" s="7" t="str">
        <f t="shared" ca="1" si="579"/>
        <v/>
      </c>
      <c r="K3269" s="1" t="str">
        <f ca="1">IF(J3269="Linea_para_MAIL_creada_por_LuXML",IF(ISERROR(MATCH(INDIRECT(ADDRESS(ROW()-G3269,7)),D:D,0)),J3269,INDIRECT(ADDRESS(MATCH(INDIRECT(ADDRESS(ROW()-G3269,7)),D:D,0),1))),J3269)</f>
        <v/>
      </c>
      <c r="L3269" s="7">
        <f t="shared" ca="1" si="580"/>
        <v>0</v>
      </c>
      <c r="M3269" s="7" t="str">
        <f t="shared" ca="1" si="581"/>
        <v/>
      </c>
      <c r="N3269" s="7">
        <f t="shared" ca="1" si="582"/>
        <v>0</v>
      </c>
      <c r="O3269" s="9" t="str">
        <f ca="1">IF(N3269&gt;-1,INDIRECT(ADDRESS(ROW(),13)),IF(N3269&lt;N3268,CONCATENATE("&lt;page-count count=",CHAR(34),1+LARGE(N:N,1)-LARGE(N:N,2),CHAR(34),"/&gt;"),INDIRECT(ADDRESS(ROW()-1,13))))</f>
        <v/>
      </c>
      <c r="P3269" s="1">
        <f>IF(ROW()&lt;$S$4+2,IF('XML a procesar'!A3268="",P3268,IF(MID('XML a procesar'!A3268,1,1)="&lt;",P3268,P3268+1)),P3268)</f>
        <v>1</v>
      </c>
    </row>
    <row r="3270" spans="1:16" x14ac:dyDescent="0.25">
      <c r="A3270" s="1" t="str">
        <f>IF('XML a procesar'!A3269&gt;0,'XML a procesar'!A3269,"")</f>
        <v/>
      </c>
      <c r="B3270" s="7">
        <f t="shared" si="572"/>
        <v>0</v>
      </c>
      <c r="C3270" s="1">
        <f t="shared" si="573"/>
        <v>0</v>
      </c>
      <c r="D3270" s="1">
        <f t="shared" si="574"/>
        <v>0</v>
      </c>
      <c r="E3270" s="1">
        <f t="shared" si="575"/>
        <v>0</v>
      </c>
      <c r="F3270" s="1" t="str">
        <f t="shared" ca="1" si="576"/>
        <v/>
      </c>
      <c r="G3270" s="1">
        <f t="shared" ca="1" si="577"/>
        <v>0</v>
      </c>
      <c r="H3270" s="1">
        <f ca="1">IF(AND(G3269&gt;0,G3270&gt;G3269,NOT(ISERROR(MATCH(G3269,D:D,0)))),H3269+1,H3269)</f>
        <v>0</v>
      </c>
      <c r="I3270" s="1">
        <f t="shared" ca="1" si="578"/>
        <v>0</v>
      </c>
      <c r="J3270" s="7" t="str">
        <f t="shared" ca="1" si="579"/>
        <v/>
      </c>
      <c r="K3270" s="1" t="str">
        <f ca="1">IF(J3270="Linea_para_MAIL_creada_por_LuXML",IF(ISERROR(MATCH(INDIRECT(ADDRESS(ROW()-G3270,7)),D:D,0)),J3270,INDIRECT(ADDRESS(MATCH(INDIRECT(ADDRESS(ROW()-G3270,7)),D:D,0),1))),J3270)</f>
        <v/>
      </c>
      <c r="L3270" s="7">
        <f t="shared" ca="1" si="580"/>
        <v>0</v>
      </c>
      <c r="M3270" s="7" t="str">
        <f t="shared" ca="1" si="581"/>
        <v/>
      </c>
      <c r="N3270" s="7">
        <f t="shared" ca="1" si="582"/>
        <v>0</v>
      </c>
      <c r="O3270" s="9" t="str">
        <f ca="1">IF(N3270&gt;-1,INDIRECT(ADDRESS(ROW(),13)),IF(N3270&lt;N3269,CONCATENATE("&lt;page-count count=",CHAR(34),1+LARGE(N:N,1)-LARGE(N:N,2),CHAR(34),"/&gt;"),INDIRECT(ADDRESS(ROW()-1,13))))</f>
        <v/>
      </c>
      <c r="P3270" s="1">
        <f>IF(ROW()&lt;$S$4+2,IF('XML a procesar'!A3269="",P3269,IF(MID('XML a procesar'!A3269,1,1)="&lt;",P3269,P3269+1)),P3269)</f>
        <v>1</v>
      </c>
    </row>
    <row r="3271" spans="1:16" x14ac:dyDescent="0.25">
      <c r="A3271" s="1" t="str">
        <f>IF('XML a procesar'!A3270&gt;0,'XML a procesar'!A3270,"")</f>
        <v/>
      </c>
      <c r="B3271" s="7">
        <f t="shared" si="572"/>
        <v>0</v>
      </c>
      <c r="C3271" s="1">
        <f t="shared" si="573"/>
        <v>0</v>
      </c>
      <c r="D3271" s="1">
        <f t="shared" si="574"/>
        <v>0</v>
      </c>
      <c r="E3271" s="1">
        <f t="shared" si="575"/>
        <v>0</v>
      </c>
      <c r="F3271" s="1" t="str">
        <f t="shared" ca="1" si="576"/>
        <v/>
      </c>
      <c r="G3271" s="1">
        <f t="shared" ca="1" si="577"/>
        <v>0</v>
      </c>
      <c r="H3271" s="1">
        <f ca="1">IF(AND(G3270&gt;0,G3271&gt;G3270,NOT(ISERROR(MATCH(G3270,D:D,0)))),H3270+1,H3270)</f>
        <v>0</v>
      </c>
      <c r="I3271" s="1">
        <f t="shared" ca="1" si="578"/>
        <v>0</v>
      </c>
      <c r="J3271" s="7" t="str">
        <f t="shared" ca="1" si="579"/>
        <v/>
      </c>
      <c r="K3271" s="1" t="str">
        <f ca="1">IF(J3271="Linea_para_MAIL_creada_por_LuXML",IF(ISERROR(MATCH(INDIRECT(ADDRESS(ROW()-G3271,7)),D:D,0)),J3271,INDIRECT(ADDRESS(MATCH(INDIRECT(ADDRESS(ROW()-G3271,7)),D:D,0),1))),J3271)</f>
        <v/>
      </c>
      <c r="L3271" s="7">
        <f t="shared" ca="1" si="580"/>
        <v>0</v>
      </c>
      <c r="M3271" s="7" t="str">
        <f t="shared" ca="1" si="581"/>
        <v/>
      </c>
      <c r="N3271" s="7">
        <f t="shared" ca="1" si="582"/>
        <v>0</v>
      </c>
      <c r="O3271" s="9" t="str">
        <f ca="1">IF(N3271&gt;-1,INDIRECT(ADDRESS(ROW(),13)),IF(N3271&lt;N3270,CONCATENATE("&lt;page-count count=",CHAR(34),1+LARGE(N:N,1)-LARGE(N:N,2),CHAR(34),"/&gt;"),INDIRECT(ADDRESS(ROW()-1,13))))</f>
        <v/>
      </c>
      <c r="P3271" s="1">
        <f>IF(ROW()&lt;$S$4+2,IF('XML a procesar'!A3270="",P3270,IF(MID('XML a procesar'!A3270,1,1)="&lt;",P3270,P3270+1)),P3270)</f>
        <v>1</v>
      </c>
    </row>
    <row r="3272" spans="1:16" x14ac:dyDescent="0.25">
      <c r="A3272" s="1" t="str">
        <f>IF('XML a procesar'!A3271&gt;0,'XML a procesar'!A3271,"")</f>
        <v/>
      </c>
      <c r="B3272" s="7">
        <f t="shared" si="572"/>
        <v>0</v>
      </c>
      <c r="C3272" s="1">
        <f t="shared" si="573"/>
        <v>0</v>
      </c>
      <c r="D3272" s="1">
        <f t="shared" si="574"/>
        <v>0</v>
      </c>
      <c r="E3272" s="1">
        <f t="shared" si="575"/>
        <v>0</v>
      </c>
      <c r="F3272" s="1" t="str">
        <f t="shared" ca="1" si="576"/>
        <v/>
      </c>
      <c r="G3272" s="1">
        <f t="shared" ca="1" si="577"/>
        <v>0</v>
      </c>
      <c r="H3272" s="1">
        <f ca="1">IF(AND(G3271&gt;0,G3272&gt;G3271,NOT(ISERROR(MATCH(G3271,D:D,0)))),H3271+1,H3271)</f>
        <v>0</v>
      </c>
      <c r="I3272" s="1">
        <f t="shared" ca="1" si="578"/>
        <v>0</v>
      </c>
      <c r="J3272" s="7" t="str">
        <f t="shared" ca="1" si="579"/>
        <v/>
      </c>
      <c r="K3272" s="1" t="str">
        <f ca="1">IF(J3272="Linea_para_MAIL_creada_por_LuXML",IF(ISERROR(MATCH(INDIRECT(ADDRESS(ROW()-G3272,7)),D:D,0)),J3272,INDIRECT(ADDRESS(MATCH(INDIRECT(ADDRESS(ROW()-G3272,7)),D:D,0),1))),J3272)</f>
        <v/>
      </c>
      <c r="L3272" s="7">
        <f t="shared" ca="1" si="580"/>
        <v>0</v>
      </c>
      <c r="M3272" s="7" t="str">
        <f t="shared" ca="1" si="581"/>
        <v/>
      </c>
      <c r="N3272" s="7">
        <f t="shared" ca="1" si="582"/>
        <v>0</v>
      </c>
      <c r="O3272" s="9" t="str">
        <f ca="1">IF(N3272&gt;-1,INDIRECT(ADDRESS(ROW(),13)),IF(N3272&lt;N3271,CONCATENATE("&lt;page-count count=",CHAR(34),1+LARGE(N:N,1)-LARGE(N:N,2),CHAR(34),"/&gt;"),INDIRECT(ADDRESS(ROW()-1,13))))</f>
        <v/>
      </c>
      <c r="P3272" s="1">
        <f>IF(ROW()&lt;$S$4+2,IF('XML a procesar'!A3271="",P3271,IF(MID('XML a procesar'!A3271,1,1)="&lt;",P3271,P3271+1)),P3271)</f>
        <v>1</v>
      </c>
    </row>
    <row r="3273" spans="1:16" x14ac:dyDescent="0.25">
      <c r="A3273" s="1" t="str">
        <f>IF('XML a procesar'!A3272&gt;0,'XML a procesar'!A3272,"")</f>
        <v/>
      </c>
      <c r="B3273" s="7">
        <f t="shared" si="572"/>
        <v>0</v>
      </c>
      <c r="C3273" s="1">
        <f t="shared" si="573"/>
        <v>0</v>
      </c>
      <c r="D3273" s="1">
        <f t="shared" si="574"/>
        <v>0</v>
      </c>
      <c r="E3273" s="1">
        <f t="shared" si="575"/>
        <v>0</v>
      </c>
      <c r="F3273" s="1" t="str">
        <f t="shared" ca="1" si="576"/>
        <v/>
      </c>
      <c r="G3273" s="1">
        <f t="shared" ca="1" si="577"/>
        <v>0</v>
      </c>
      <c r="H3273" s="1">
        <f ca="1">IF(AND(G3272&gt;0,G3273&gt;G3272,NOT(ISERROR(MATCH(G3272,D:D,0)))),H3272+1,H3272)</f>
        <v>0</v>
      </c>
      <c r="I3273" s="1">
        <f t="shared" ca="1" si="578"/>
        <v>0</v>
      </c>
      <c r="J3273" s="7" t="str">
        <f t="shared" ca="1" si="579"/>
        <v/>
      </c>
      <c r="K3273" s="1" t="str">
        <f ca="1">IF(J3273="Linea_para_MAIL_creada_por_LuXML",IF(ISERROR(MATCH(INDIRECT(ADDRESS(ROW()-G3273,7)),D:D,0)),J3273,INDIRECT(ADDRESS(MATCH(INDIRECT(ADDRESS(ROW()-G3273,7)),D:D,0),1))),J3273)</f>
        <v/>
      </c>
      <c r="L3273" s="7">
        <f t="shared" ca="1" si="580"/>
        <v>0</v>
      </c>
      <c r="M3273" s="7" t="str">
        <f t="shared" ca="1" si="581"/>
        <v/>
      </c>
      <c r="N3273" s="7">
        <f t="shared" ca="1" si="582"/>
        <v>0</v>
      </c>
      <c r="O3273" s="9" t="str">
        <f ca="1">IF(N3273&gt;-1,INDIRECT(ADDRESS(ROW(),13)),IF(N3273&lt;N3272,CONCATENATE("&lt;page-count count=",CHAR(34),1+LARGE(N:N,1)-LARGE(N:N,2),CHAR(34),"/&gt;"),INDIRECT(ADDRESS(ROW()-1,13))))</f>
        <v/>
      </c>
      <c r="P3273" s="1">
        <f>IF(ROW()&lt;$S$4+2,IF('XML a procesar'!A3272="",P3272,IF(MID('XML a procesar'!A3272,1,1)="&lt;",P3272,P3272+1)),P3272)</f>
        <v>1</v>
      </c>
    </row>
    <row r="3274" spans="1:16" x14ac:dyDescent="0.25">
      <c r="A3274" s="1" t="str">
        <f>IF('XML a procesar'!A3273&gt;0,'XML a procesar'!A3273,"")</f>
        <v/>
      </c>
      <c r="B3274" s="7">
        <f t="shared" si="572"/>
        <v>0</v>
      </c>
      <c r="C3274" s="1">
        <f t="shared" si="573"/>
        <v>0</v>
      </c>
      <c r="D3274" s="1">
        <f t="shared" si="574"/>
        <v>0</v>
      </c>
      <c r="E3274" s="1">
        <f t="shared" si="575"/>
        <v>0</v>
      </c>
      <c r="F3274" s="1" t="str">
        <f t="shared" ca="1" si="576"/>
        <v/>
      </c>
      <c r="G3274" s="1">
        <f t="shared" ca="1" si="577"/>
        <v>0</v>
      </c>
      <c r="H3274" s="1">
        <f ca="1">IF(AND(G3273&gt;0,G3274&gt;G3273,NOT(ISERROR(MATCH(G3273,D:D,0)))),H3273+1,H3273)</f>
        <v>0</v>
      </c>
      <c r="I3274" s="1">
        <f t="shared" ca="1" si="578"/>
        <v>0</v>
      </c>
      <c r="J3274" s="7" t="str">
        <f t="shared" ca="1" si="579"/>
        <v/>
      </c>
      <c r="K3274" s="1" t="str">
        <f ca="1">IF(J3274="Linea_para_MAIL_creada_por_LuXML",IF(ISERROR(MATCH(INDIRECT(ADDRESS(ROW()-G3274,7)),D:D,0)),J3274,INDIRECT(ADDRESS(MATCH(INDIRECT(ADDRESS(ROW()-G3274,7)),D:D,0),1))),J3274)</f>
        <v/>
      </c>
      <c r="L3274" s="7">
        <f t="shared" ca="1" si="580"/>
        <v>0</v>
      </c>
      <c r="M3274" s="7" t="str">
        <f t="shared" ca="1" si="581"/>
        <v/>
      </c>
      <c r="N3274" s="7">
        <f t="shared" ca="1" si="582"/>
        <v>0</v>
      </c>
      <c r="O3274" s="9" t="str">
        <f ca="1">IF(N3274&gt;-1,INDIRECT(ADDRESS(ROW(),13)),IF(N3274&lt;N3273,CONCATENATE("&lt;page-count count=",CHAR(34),1+LARGE(N:N,1)-LARGE(N:N,2),CHAR(34),"/&gt;"),INDIRECT(ADDRESS(ROW()-1,13))))</f>
        <v/>
      </c>
      <c r="P3274" s="1">
        <f>IF(ROW()&lt;$S$4+2,IF('XML a procesar'!A3273="",P3273,IF(MID('XML a procesar'!A3273,1,1)="&lt;",P3273,P3273+1)),P3273)</f>
        <v>1</v>
      </c>
    </row>
    <row r="3275" spans="1:16" x14ac:dyDescent="0.25">
      <c r="A3275" s="1" t="str">
        <f>IF('XML a procesar'!A3274&gt;0,'XML a procesar'!A3274,"")</f>
        <v/>
      </c>
      <c r="B3275" s="7">
        <f t="shared" si="572"/>
        <v>0</v>
      </c>
      <c r="C3275" s="1">
        <f t="shared" si="573"/>
        <v>0</v>
      </c>
      <c r="D3275" s="1">
        <f t="shared" si="574"/>
        <v>0</v>
      </c>
      <c r="E3275" s="1">
        <f t="shared" si="575"/>
        <v>0</v>
      </c>
      <c r="F3275" s="1" t="str">
        <f t="shared" ca="1" si="576"/>
        <v/>
      </c>
      <c r="G3275" s="1">
        <f t="shared" ca="1" si="577"/>
        <v>0</v>
      </c>
      <c r="H3275" s="1">
        <f ca="1">IF(AND(G3274&gt;0,G3275&gt;G3274,NOT(ISERROR(MATCH(G3274,D:D,0)))),H3274+1,H3274)</f>
        <v>0</v>
      </c>
      <c r="I3275" s="1">
        <f t="shared" ca="1" si="578"/>
        <v>0</v>
      </c>
      <c r="J3275" s="7" t="str">
        <f t="shared" ca="1" si="579"/>
        <v/>
      </c>
      <c r="K3275" s="1" t="str">
        <f ca="1">IF(J3275="Linea_para_MAIL_creada_por_LuXML",IF(ISERROR(MATCH(INDIRECT(ADDRESS(ROW()-G3275,7)),D:D,0)),J3275,INDIRECT(ADDRESS(MATCH(INDIRECT(ADDRESS(ROW()-G3275,7)),D:D,0),1))),J3275)</f>
        <v/>
      </c>
      <c r="L3275" s="7">
        <f t="shared" ca="1" si="580"/>
        <v>0</v>
      </c>
      <c r="M3275" s="7" t="str">
        <f t="shared" ca="1" si="581"/>
        <v/>
      </c>
      <c r="N3275" s="7">
        <f t="shared" ca="1" si="582"/>
        <v>0</v>
      </c>
      <c r="O3275" s="9" t="str">
        <f ca="1">IF(N3275&gt;-1,INDIRECT(ADDRESS(ROW(),13)),IF(N3275&lt;N3274,CONCATENATE("&lt;page-count count=",CHAR(34),1+LARGE(N:N,1)-LARGE(N:N,2),CHAR(34),"/&gt;"),INDIRECT(ADDRESS(ROW()-1,13))))</f>
        <v/>
      </c>
      <c r="P3275" s="1">
        <f>IF(ROW()&lt;$S$4+2,IF('XML a procesar'!A3274="",P3274,IF(MID('XML a procesar'!A3274,1,1)="&lt;",P3274,P3274+1)),P3274)</f>
        <v>1</v>
      </c>
    </row>
    <row r="3276" spans="1:16" x14ac:dyDescent="0.25">
      <c r="A3276" s="1" t="str">
        <f>IF('XML a procesar'!A3275&gt;0,'XML a procesar'!A3275,"")</f>
        <v/>
      </c>
      <c r="B3276" s="7">
        <f t="shared" si="572"/>
        <v>0</v>
      </c>
      <c r="C3276" s="1">
        <f t="shared" si="573"/>
        <v>0</v>
      </c>
      <c r="D3276" s="1">
        <f t="shared" si="574"/>
        <v>0</v>
      </c>
      <c r="E3276" s="1">
        <f t="shared" si="575"/>
        <v>0</v>
      </c>
      <c r="F3276" s="1" t="str">
        <f t="shared" ca="1" si="576"/>
        <v/>
      </c>
      <c r="G3276" s="1">
        <f t="shared" ca="1" si="577"/>
        <v>0</v>
      </c>
      <c r="H3276" s="1">
        <f ca="1">IF(AND(G3275&gt;0,G3276&gt;G3275,NOT(ISERROR(MATCH(G3275,D:D,0)))),H3275+1,H3275)</f>
        <v>0</v>
      </c>
      <c r="I3276" s="1">
        <f t="shared" ca="1" si="578"/>
        <v>0</v>
      </c>
      <c r="J3276" s="7" t="str">
        <f t="shared" ca="1" si="579"/>
        <v/>
      </c>
      <c r="K3276" s="1" t="str">
        <f ca="1">IF(J3276="Linea_para_MAIL_creada_por_LuXML",IF(ISERROR(MATCH(INDIRECT(ADDRESS(ROW()-G3276,7)),D:D,0)),J3276,INDIRECT(ADDRESS(MATCH(INDIRECT(ADDRESS(ROW()-G3276,7)),D:D,0),1))),J3276)</f>
        <v/>
      </c>
      <c r="L3276" s="7">
        <f t="shared" ca="1" si="580"/>
        <v>0</v>
      </c>
      <c r="M3276" s="7" t="str">
        <f t="shared" ca="1" si="581"/>
        <v/>
      </c>
      <c r="N3276" s="7">
        <f t="shared" ca="1" si="582"/>
        <v>0</v>
      </c>
      <c r="O3276" s="9" t="str">
        <f ca="1">IF(N3276&gt;-1,INDIRECT(ADDRESS(ROW(),13)),IF(N3276&lt;N3275,CONCATENATE("&lt;page-count count=",CHAR(34),1+LARGE(N:N,1)-LARGE(N:N,2),CHAR(34),"/&gt;"),INDIRECT(ADDRESS(ROW()-1,13))))</f>
        <v/>
      </c>
      <c r="P3276" s="1">
        <f>IF(ROW()&lt;$S$4+2,IF('XML a procesar'!A3275="",P3275,IF(MID('XML a procesar'!A3275,1,1)="&lt;",P3275,P3275+1)),P3275)</f>
        <v>1</v>
      </c>
    </row>
    <row r="3277" spans="1:16" x14ac:dyDescent="0.25">
      <c r="A3277" s="1" t="str">
        <f>IF('XML a procesar'!A3276&gt;0,'XML a procesar'!A3276,"")</f>
        <v/>
      </c>
      <c r="B3277" s="7">
        <f t="shared" si="572"/>
        <v>0</v>
      </c>
      <c r="C3277" s="1">
        <f t="shared" si="573"/>
        <v>0</v>
      </c>
      <c r="D3277" s="1">
        <f t="shared" si="574"/>
        <v>0</v>
      </c>
      <c r="E3277" s="1">
        <f t="shared" si="575"/>
        <v>0</v>
      </c>
      <c r="F3277" s="1" t="str">
        <f t="shared" ca="1" si="576"/>
        <v/>
      </c>
      <c r="G3277" s="1">
        <f t="shared" ca="1" si="577"/>
        <v>0</v>
      </c>
      <c r="H3277" s="1">
        <f ca="1">IF(AND(G3276&gt;0,G3277&gt;G3276,NOT(ISERROR(MATCH(G3276,D:D,0)))),H3276+1,H3276)</f>
        <v>0</v>
      </c>
      <c r="I3277" s="1">
        <f t="shared" ca="1" si="578"/>
        <v>0</v>
      </c>
      <c r="J3277" s="7" t="str">
        <f t="shared" ca="1" si="579"/>
        <v/>
      </c>
      <c r="K3277" s="1" t="str">
        <f ca="1">IF(J3277="Linea_para_MAIL_creada_por_LuXML",IF(ISERROR(MATCH(INDIRECT(ADDRESS(ROW()-G3277,7)),D:D,0)),J3277,INDIRECT(ADDRESS(MATCH(INDIRECT(ADDRESS(ROW()-G3277,7)),D:D,0),1))),J3277)</f>
        <v/>
      </c>
      <c r="L3277" s="7">
        <f t="shared" ca="1" si="580"/>
        <v>0</v>
      </c>
      <c r="M3277" s="7" t="str">
        <f t="shared" ca="1" si="581"/>
        <v/>
      </c>
      <c r="N3277" s="7">
        <f t="shared" ca="1" si="582"/>
        <v>0</v>
      </c>
      <c r="O3277" s="9" t="str">
        <f ca="1">IF(N3277&gt;-1,INDIRECT(ADDRESS(ROW(),13)),IF(N3277&lt;N3276,CONCATENATE("&lt;page-count count=",CHAR(34),1+LARGE(N:N,1)-LARGE(N:N,2),CHAR(34),"/&gt;"),INDIRECT(ADDRESS(ROW()-1,13))))</f>
        <v/>
      </c>
      <c r="P3277" s="1">
        <f>IF(ROW()&lt;$S$4+2,IF('XML a procesar'!A3276="",P3276,IF(MID('XML a procesar'!A3276,1,1)="&lt;",P3276,P3276+1)),P3276)</f>
        <v>1</v>
      </c>
    </row>
    <row r="3278" spans="1:16" x14ac:dyDescent="0.25">
      <c r="A3278" s="1" t="str">
        <f>IF('XML a procesar'!A3277&gt;0,'XML a procesar'!A3277,"")</f>
        <v/>
      </c>
      <c r="B3278" s="7">
        <f t="shared" si="572"/>
        <v>0</v>
      </c>
      <c r="C3278" s="1">
        <f t="shared" si="573"/>
        <v>0</v>
      </c>
      <c r="D3278" s="1">
        <f t="shared" si="574"/>
        <v>0</v>
      </c>
      <c r="E3278" s="1">
        <f t="shared" si="575"/>
        <v>0</v>
      </c>
      <c r="F3278" s="1" t="str">
        <f t="shared" ca="1" si="576"/>
        <v/>
      </c>
      <c r="G3278" s="1">
        <f t="shared" ca="1" si="577"/>
        <v>0</v>
      </c>
      <c r="H3278" s="1">
        <f ca="1">IF(AND(G3277&gt;0,G3278&gt;G3277,NOT(ISERROR(MATCH(G3277,D:D,0)))),H3277+1,H3277)</f>
        <v>0</v>
      </c>
      <c r="I3278" s="1">
        <f t="shared" ca="1" si="578"/>
        <v>0</v>
      </c>
      <c r="J3278" s="7" t="str">
        <f t="shared" ca="1" si="579"/>
        <v/>
      </c>
      <c r="K3278" s="1" t="str">
        <f ca="1">IF(J3278="Linea_para_MAIL_creada_por_LuXML",IF(ISERROR(MATCH(INDIRECT(ADDRESS(ROW()-G3278,7)),D:D,0)),J3278,INDIRECT(ADDRESS(MATCH(INDIRECT(ADDRESS(ROW()-G3278,7)),D:D,0),1))),J3278)</f>
        <v/>
      </c>
      <c r="L3278" s="7">
        <f t="shared" ca="1" si="580"/>
        <v>0</v>
      </c>
      <c r="M3278" s="7" t="str">
        <f t="shared" ca="1" si="581"/>
        <v/>
      </c>
      <c r="N3278" s="7">
        <f t="shared" ca="1" si="582"/>
        <v>0</v>
      </c>
      <c r="O3278" s="9" t="str">
        <f ca="1">IF(N3278&gt;-1,INDIRECT(ADDRESS(ROW(),13)),IF(N3278&lt;N3277,CONCATENATE("&lt;page-count count=",CHAR(34),1+LARGE(N:N,1)-LARGE(N:N,2),CHAR(34),"/&gt;"),INDIRECT(ADDRESS(ROW()-1,13))))</f>
        <v/>
      </c>
      <c r="P3278" s="1">
        <f>IF(ROW()&lt;$S$4+2,IF('XML a procesar'!A3277="",P3277,IF(MID('XML a procesar'!A3277,1,1)="&lt;",P3277,P3277+1)),P3277)</f>
        <v>1</v>
      </c>
    </row>
    <row r="3279" spans="1:16" x14ac:dyDescent="0.25">
      <c r="A3279" s="1" t="str">
        <f>IF('XML a procesar'!A3278&gt;0,'XML a procesar'!A3278,"")</f>
        <v/>
      </c>
      <c r="B3279" s="7">
        <f t="shared" si="572"/>
        <v>0</v>
      </c>
      <c r="C3279" s="1">
        <f t="shared" si="573"/>
        <v>0</v>
      </c>
      <c r="D3279" s="1">
        <f t="shared" si="574"/>
        <v>0</v>
      </c>
      <c r="E3279" s="1">
        <f t="shared" si="575"/>
        <v>0</v>
      </c>
      <c r="F3279" s="1" t="str">
        <f t="shared" ca="1" si="576"/>
        <v/>
      </c>
      <c r="G3279" s="1">
        <f t="shared" ca="1" si="577"/>
        <v>0</v>
      </c>
      <c r="H3279" s="1">
        <f ca="1">IF(AND(G3278&gt;0,G3279&gt;G3278,NOT(ISERROR(MATCH(G3278,D:D,0)))),H3278+1,H3278)</f>
        <v>0</v>
      </c>
      <c r="I3279" s="1">
        <f t="shared" ca="1" si="578"/>
        <v>0</v>
      </c>
      <c r="J3279" s="7" t="str">
        <f t="shared" ca="1" si="579"/>
        <v/>
      </c>
      <c r="K3279" s="1" t="str">
        <f ca="1">IF(J3279="Linea_para_MAIL_creada_por_LuXML",IF(ISERROR(MATCH(INDIRECT(ADDRESS(ROW()-G3279,7)),D:D,0)),J3279,INDIRECT(ADDRESS(MATCH(INDIRECT(ADDRESS(ROW()-G3279,7)),D:D,0),1))),J3279)</f>
        <v/>
      </c>
      <c r="L3279" s="7">
        <f t="shared" ca="1" si="580"/>
        <v>0</v>
      </c>
      <c r="M3279" s="7" t="str">
        <f t="shared" ca="1" si="581"/>
        <v/>
      </c>
      <c r="N3279" s="7">
        <f t="shared" ca="1" si="582"/>
        <v>0</v>
      </c>
      <c r="O3279" s="9" t="str">
        <f ca="1">IF(N3279&gt;-1,INDIRECT(ADDRESS(ROW(),13)),IF(N3279&lt;N3278,CONCATENATE("&lt;page-count count=",CHAR(34),1+LARGE(N:N,1)-LARGE(N:N,2),CHAR(34),"/&gt;"),INDIRECT(ADDRESS(ROW()-1,13))))</f>
        <v/>
      </c>
      <c r="P3279" s="1">
        <f>IF(ROW()&lt;$S$4+2,IF('XML a procesar'!A3278="",P3278,IF(MID('XML a procesar'!A3278,1,1)="&lt;",P3278,P3278+1)),P3278)</f>
        <v>1</v>
      </c>
    </row>
    <row r="3280" spans="1:16" x14ac:dyDescent="0.25">
      <c r="A3280" s="1" t="str">
        <f>IF('XML a procesar'!A3279&gt;0,'XML a procesar'!A3279,"")</f>
        <v/>
      </c>
      <c r="B3280" s="7">
        <f t="shared" si="572"/>
        <v>0</v>
      </c>
      <c r="C3280" s="1">
        <f t="shared" si="573"/>
        <v>0</v>
      </c>
      <c r="D3280" s="1">
        <f t="shared" si="574"/>
        <v>0</v>
      </c>
      <c r="E3280" s="1">
        <f t="shared" si="575"/>
        <v>0</v>
      </c>
      <c r="F3280" s="1" t="str">
        <f t="shared" ca="1" si="576"/>
        <v/>
      </c>
      <c r="G3280" s="1">
        <f t="shared" ca="1" si="577"/>
        <v>0</v>
      </c>
      <c r="H3280" s="1">
        <f ca="1">IF(AND(G3279&gt;0,G3280&gt;G3279,NOT(ISERROR(MATCH(G3279,D:D,0)))),H3279+1,H3279)</f>
        <v>0</v>
      </c>
      <c r="I3280" s="1">
        <f t="shared" ca="1" si="578"/>
        <v>0</v>
      </c>
      <c r="J3280" s="7" t="str">
        <f t="shared" ca="1" si="579"/>
        <v/>
      </c>
      <c r="K3280" s="1" t="str">
        <f ca="1">IF(J3280="Linea_para_MAIL_creada_por_LuXML",IF(ISERROR(MATCH(INDIRECT(ADDRESS(ROW()-G3280,7)),D:D,0)),J3280,INDIRECT(ADDRESS(MATCH(INDIRECT(ADDRESS(ROW()-G3280,7)),D:D,0),1))),J3280)</f>
        <v/>
      </c>
      <c r="L3280" s="7">
        <f t="shared" ca="1" si="580"/>
        <v>0</v>
      </c>
      <c r="M3280" s="7" t="str">
        <f t="shared" ca="1" si="581"/>
        <v/>
      </c>
      <c r="N3280" s="7">
        <f t="shared" ca="1" si="582"/>
        <v>0</v>
      </c>
      <c r="O3280" s="9" t="str">
        <f ca="1">IF(N3280&gt;-1,INDIRECT(ADDRESS(ROW(),13)),IF(N3280&lt;N3279,CONCATENATE("&lt;page-count count=",CHAR(34),1+LARGE(N:N,1)-LARGE(N:N,2),CHAR(34),"/&gt;"),INDIRECT(ADDRESS(ROW()-1,13))))</f>
        <v/>
      </c>
      <c r="P3280" s="1">
        <f>IF(ROW()&lt;$S$4+2,IF('XML a procesar'!A3279="",P3279,IF(MID('XML a procesar'!A3279,1,1)="&lt;",P3279,P3279+1)),P3279)</f>
        <v>1</v>
      </c>
    </row>
    <row r="3281" spans="1:16" x14ac:dyDescent="0.25">
      <c r="A3281" s="1" t="str">
        <f>IF('XML a procesar'!A3280&gt;0,'XML a procesar'!A3280,"")</f>
        <v/>
      </c>
      <c r="B3281" s="7">
        <f t="shared" si="572"/>
        <v>0</v>
      </c>
      <c r="C3281" s="1">
        <f t="shared" si="573"/>
        <v>0</v>
      </c>
      <c r="D3281" s="1">
        <f t="shared" si="574"/>
        <v>0</v>
      </c>
      <c r="E3281" s="1">
        <f t="shared" si="575"/>
        <v>0</v>
      </c>
      <c r="F3281" s="1" t="str">
        <f t="shared" ca="1" si="576"/>
        <v/>
      </c>
      <c r="G3281" s="1">
        <f t="shared" ca="1" si="577"/>
        <v>0</v>
      </c>
      <c r="H3281" s="1">
        <f ca="1">IF(AND(G3280&gt;0,G3281&gt;G3280,NOT(ISERROR(MATCH(G3280,D:D,0)))),H3280+1,H3280)</f>
        <v>0</v>
      </c>
      <c r="I3281" s="1">
        <f t="shared" ca="1" si="578"/>
        <v>0</v>
      </c>
      <c r="J3281" s="7" t="str">
        <f t="shared" ca="1" si="579"/>
        <v/>
      </c>
      <c r="K3281" s="1" t="str">
        <f ca="1">IF(J3281="Linea_para_MAIL_creada_por_LuXML",IF(ISERROR(MATCH(INDIRECT(ADDRESS(ROW()-G3281,7)),D:D,0)),J3281,INDIRECT(ADDRESS(MATCH(INDIRECT(ADDRESS(ROW()-G3281,7)),D:D,0),1))),J3281)</f>
        <v/>
      </c>
      <c r="L3281" s="7">
        <f t="shared" ca="1" si="580"/>
        <v>0</v>
      </c>
      <c r="M3281" s="7" t="str">
        <f t="shared" ca="1" si="581"/>
        <v/>
      </c>
      <c r="N3281" s="7">
        <f t="shared" ca="1" si="582"/>
        <v>0</v>
      </c>
      <c r="O3281" s="9" t="str">
        <f ca="1">IF(N3281&gt;-1,INDIRECT(ADDRESS(ROW(),13)),IF(N3281&lt;N3280,CONCATENATE("&lt;page-count count=",CHAR(34),1+LARGE(N:N,1)-LARGE(N:N,2),CHAR(34),"/&gt;"),INDIRECT(ADDRESS(ROW()-1,13))))</f>
        <v/>
      </c>
      <c r="P3281" s="1">
        <f>IF(ROW()&lt;$S$4+2,IF('XML a procesar'!A3280="",P3280,IF(MID('XML a procesar'!A3280,1,1)="&lt;",P3280,P3280+1)),P3280)</f>
        <v>1</v>
      </c>
    </row>
    <row r="3282" spans="1:16" x14ac:dyDescent="0.25">
      <c r="A3282" s="1" t="str">
        <f>IF('XML a procesar'!A3281&gt;0,'XML a procesar'!A3281,"")</f>
        <v/>
      </c>
      <c r="B3282" s="7">
        <f t="shared" si="572"/>
        <v>0</v>
      </c>
      <c r="C3282" s="1">
        <f t="shared" si="573"/>
        <v>0</v>
      </c>
      <c r="D3282" s="1">
        <f t="shared" si="574"/>
        <v>0</v>
      </c>
      <c r="E3282" s="1">
        <f t="shared" si="575"/>
        <v>0</v>
      </c>
      <c r="F3282" s="1" t="str">
        <f t="shared" ca="1" si="576"/>
        <v/>
      </c>
      <c r="G3282" s="1">
        <f t="shared" ca="1" si="577"/>
        <v>0</v>
      </c>
      <c r="H3282" s="1">
        <f ca="1">IF(AND(G3281&gt;0,G3282&gt;G3281,NOT(ISERROR(MATCH(G3281,D:D,0)))),H3281+1,H3281)</f>
        <v>0</v>
      </c>
      <c r="I3282" s="1">
        <f t="shared" ca="1" si="578"/>
        <v>0</v>
      </c>
      <c r="J3282" s="7" t="str">
        <f t="shared" ca="1" si="579"/>
        <v/>
      </c>
      <c r="K3282" s="1" t="str">
        <f ca="1">IF(J3282="Linea_para_MAIL_creada_por_LuXML",IF(ISERROR(MATCH(INDIRECT(ADDRESS(ROW()-G3282,7)),D:D,0)),J3282,INDIRECT(ADDRESS(MATCH(INDIRECT(ADDRESS(ROW()-G3282,7)),D:D,0),1))),J3282)</f>
        <v/>
      </c>
      <c r="L3282" s="7">
        <f t="shared" ca="1" si="580"/>
        <v>0</v>
      </c>
      <c r="M3282" s="7" t="str">
        <f t="shared" ca="1" si="581"/>
        <v/>
      </c>
      <c r="N3282" s="7">
        <f t="shared" ca="1" si="582"/>
        <v>0</v>
      </c>
      <c r="O3282" s="9" t="str">
        <f ca="1">IF(N3282&gt;-1,INDIRECT(ADDRESS(ROW(),13)),IF(N3282&lt;N3281,CONCATENATE("&lt;page-count count=",CHAR(34),1+LARGE(N:N,1)-LARGE(N:N,2),CHAR(34),"/&gt;"),INDIRECT(ADDRESS(ROW()-1,13))))</f>
        <v/>
      </c>
      <c r="P3282" s="1">
        <f>IF(ROW()&lt;$S$4+2,IF('XML a procesar'!A3281="",P3281,IF(MID('XML a procesar'!A3281,1,1)="&lt;",P3281,P3281+1)),P3281)</f>
        <v>1</v>
      </c>
    </row>
    <row r="3283" spans="1:16" x14ac:dyDescent="0.25">
      <c r="A3283" s="1" t="str">
        <f>IF('XML a procesar'!A3282&gt;0,'XML a procesar'!A3282,"")</f>
        <v/>
      </c>
      <c r="B3283" s="7">
        <f t="shared" si="572"/>
        <v>0</v>
      </c>
      <c r="C3283" s="1">
        <f t="shared" si="573"/>
        <v>0</v>
      </c>
      <c r="D3283" s="1">
        <f t="shared" si="574"/>
        <v>0</v>
      </c>
      <c r="E3283" s="1">
        <f t="shared" si="575"/>
        <v>0</v>
      </c>
      <c r="F3283" s="1" t="str">
        <f t="shared" ca="1" si="576"/>
        <v/>
      </c>
      <c r="G3283" s="1">
        <f t="shared" ca="1" si="577"/>
        <v>0</v>
      </c>
      <c r="H3283" s="1">
        <f ca="1">IF(AND(G3282&gt;0,G3283&gt;G3282,NOT(ISERROR(MATCH(G3282,D:D,0)))),H3282+1,H3282)</f>
        <v>0</v>
      </c>
      <c r="I3283" s="1">
        <f t="shared" ca="1" si="578"/>
        <v>0</v>
      </c>
      <c r="J3283" s="7" t="str">
        <f t="shared" ca="1" si="579"/>
        <v/>
      </c>
      <c r="K3283" s="1" t="str">
        <f ca="1">IF(J3283="Linea_para_MAIL_creada_por_LuXML",IF(ISERROR(MATCH(INDIRECT(ADDRESS(ROW()-G3283,7)),D:D,0)),J3283,INDIRECT(ADDRESS(MATCH(INDIRECT(ADDRESS(ROW()-G3283,7)),D:D,0),1))),J3283)</f>
        <v/>
      </c>
      <c r="L3283" s="7">
        <f t="shared" ca="1" si="580"/>
        <v>0</v>
      </c>
      <c r="M3283" s="7" t="str">
        <f t="shared" ca="1" si="581"/>
        <v/>
      </c>
      <c r="N3283" s="7">
        <f t="shared" ca="1" si="582"/>
        <v>0</v>
      </c>
      <c r="O3283" s="9" t="str">
        <f ca="1">IF(N3283&gt;-1,INDIRECT(ADDRESS(ROW(),13)),IF(N3283&lt;N3282,CONCATENATE("&lt;page-count count=",CHAR(34),1+LARGE(N:N,1)-LARGE(N:N,2),CHAR(34),"/&gt;"),INDIRECT(ADDRESS(ROW()-1,13))))</f>
        <v/>
      </c>
      <c r="P3283" s="1">
        <f>IF(ROW()&lt;$S$4+2,IF('XML a procesar'!A3282="",P3282,IF(MID('XML a procesar'!A3282,1,1)="&lt;",P3282,P3282+1)),P3282)</f>
        <v>1</v>
      </c>
    </row>
    <row r="3284" spans="1:16" x14ac:dyDescent="0.25">
      <c r="A3284" s="1" t="str">
        <f>IF('XML a procesar'!A3283&gt;0,'XML a procesar'!A3283,"")</f>
        <v/>
      </c>
      <c r="B3284" s="7">
        <f t="shared" si="572"/>
        <v>0</v>
      </c>
      <c r="C3284" s="1">
        <f t="shared" si="573"/>
        <v>0</v>
      </c>
      <c r="D3284" s="1">
        <f t="shared" si="574"/>
        <v>0</v>
      </c>
      <c r="E3284" s="1">
        <f t="shared" si="575"/>
        <v>0</v>
      </c>
      <c r="F3284" s="1" t="str">
        <f t="shared" ca="1" si="576"/>
        <v/>
      </c>
      <c r="G3284" s="1">
        <f t="shared" ca="1" si="577"/>
        <v>0</v>
      </c>
      <c r="H3284" s="1">
        <f ca="1">IF(AND(G3283&gt;0,G3284&gt;G3283,NOT(ISERROR(MATCH(G3283,D:D,0)))),H3283+1,H3283)</f>
        <v>0</v>
      </c>
      <c r="I3284" s="1">
        <f t="shared" ca="1" si="578"/>
        <v>0</v>
      </c>
      <c r="J3284" s="7" t="str">
        <f t="shared" ca="1" si="579"/>
        <v/>
      </c>
      <c r="K3284" s="1" t="str">
        <f ca="1">IF(J3284="Linea_para_MAIL_creada_por_LuXML",IF(ISERROR(MATCH(INDIRECT(ADDRESS(ROW()-G3284,7)),D:D,0)),J3284,INDIRECT(ADDRESS(MATCH(INDIRECT(ADDRESS(ROW()-G3284,7)),D:D,0),1))),J3284)</f>
        <v/>
      </c>
      <c r="L3284" s="7">
        <f t="shared" ca="1" si="580"/>
        <v>0</v>
      </c>
      <c r="M3284" s="7" t="str">
        <f t="shared" ca="1" si="581"/>
        <v/>
      </c>
      <c r="N3284" s="7">
        <f t="shared" ca="1" si="582"/>
        <v>0</v>
      </c>
      <c r="O3284" s="9" t="str">
        <f ca="1">IF(N3284&gt;-1,INDIRECT(ADDRESS(ROW(),13)),IF(N3284&lt;N3283,CONCATENATE("&lt;page-count count=",CHAR(34),1+LARGE(N:N,1)-LARGE(N:N,2),CHAR(34),"/&gt;"),INDIRECT(ADDRESS(ROW()-1,13))))</f>
        <v/>
      </c>
      <c r="P3284" s="1">
        <f>IF(ROW()&lt;$S$4+2,IF('XML a procesar'!A3283="",P3283,IF(MID('XML a procesar'!A3283,1,1)="&lt;",P3283,P3283+1)),P3283)</f>
        <v>1</v>
      </c>
    </row>
    <row r="3285" spans="1:16" x14ac:dyDescent="0.25">
      <c r="A3285" s="1" t="str">
        <f>IF('XML a procesar'!A3284&gt;0,'XML a procesar'!A3284,"")</f>
        <v/>
      </c>
      <c r="B3285" s="7">
        <f t="shared" si="572"/>
        <v>0</v>
      </c>
      <c r="C3285" s="1">
        <f t="shared" si="573"/>
        <v>0</v>
      </c>
      <c r="D3285" s="1">
        <f t="shared" si="574"/>
        <v>0</v>
      </c>
      <c r="E3285" s="1">
        <f t="shared" si="575"/>
        <v>0</v>
      </c>
      <c r="F3285" s="1" t="str">
        <f t="shared" ca="1" si="576"/>
        <v/>
      </c>
      <c r="G3285" s="1">
        <f t="shared" ca="1" si="577"/>
        <v>0</v>
      </c>
      <c r="H3285" s="1">
        <f ca="1">IF(AND(G3284&gt;0,G3285&gt;G3284,NOT(ISERROR(MATCH(G3284,D:D,0)))),H3284+1,H3284)</f>
        <v>0</v>
      </c>
      <c r="I3285" s="1">
        <f t="shared" ca="1" si="578"/>
        <v>0</v>
      </c>
      <c r="J3285" s="7" t="str">
        <f t="shared" ca="1" si="579"/>
        <v/>
      </c>
      <c r="K3285" s="1" t="str">
        <f ca="1">IF(J3285="Linea_para_MAIL_creada_por_LuXML",IF(ISERROR(MATCH(INDIRECT(ADDRESS(ROW()-G3285,7)),D:D,0)),J3285,INDIRECT(ADDRESS(MATCH(INDIRECT(ADDRESS(ROW()-G3285,7)),D:D,0),1))),J3285)</f>
        <v/>
      </c>
      <c r="L3285" s="7">
        <f t="shared" ca="1" si="580"/>
        <v>0</v>
      </c>
      <c r="M3285" s="7" t="str">
        <f t="shared" ca="1" si="581"/>
        <v/>
      </c>
      <c r="N3285" s="7">
        <f t="shared" ca="1" si="582"/>
        <v>0</v>
      </c>
      <c r="O3285" s="9" t="str">
        <f ca="1">IF(N3285&gt;-1,INDIRECT(ADDRESS(ROW(),13)),IF(N3285&lt;N3284,CONCATENATE("&lt;page-count count=",CHAR(34),1+LARGE(N:N,1)-LARGE(N:N,2),CHAR(34),"/&gt;"),INDIRECT(ADDRESS(ROW()-1,13))))</f>
        <v/>
      </c>
      <c r="P3285" s="1">
        <f>IF(ROW()&lt;$S$4+2,IF('XML a procesar'!A3284="",P3284,IF(MID('XML a procesar'!A3284,1,1)="&lt;",P3284,P3284+1)),P3284)</f>
        <v>1</v>
      </c>
    </row>
    <row r="3286" spans="1:16" x14ac:dyDescent="0.25">
      <c r="A3286" s="1" t="str">
        <f>IF('XML a procesar'!A3285&gt;0,'XML a procesar'!A3285,"")</f>
        <v/>
      </c>
      <c r="B3286" s="7">
        <f t="shared" si="572"/>
        <v>0</v>
      </c>
      <c r="C3286" s="1">
        <f t="shared" si="573"/>
        <v>0</v>
      </c>
      <c r="D3286" s="1">
        <f t="shared" si="574"/>
        <v>0</v>
      </c>
      <c r="E3286" s="1">
        <f t="shared" si="575"/>
        <v>0</v>
      </c>
      <c r="F3286" s="1" t="str">
        <f t="shared" ca="1" si="576"/>
        <v/>
      </c>
      <c r="G3286" s="1">
        <f t="shared" ca="1" si="577"/>
        <v>0</v>
      </c>
      <c r="H3286" s="1">
        <f ca="1">IF(AND(G3285&gt;0,G3286&gt;G3285,NOT(ISERROR(MATCH(G3285,D:D,0)))),H3285+1,H3285)</f>
        <v>0</v>
      </c>
      <c r="I3286" s="1">
        <f t="shared" ca="1" si="578"/>
        <v>0</v>
      </c>
      <c r="J3286" s="7" t="str">
        <f t="shared" ca="1" si="579"/>
        <v/>
      </c>
      <c r="K3286" s="1" t="str">
        <f ca="1">IF(J3286="Linea_para_MAIL_creada_por_LuXML",IF(ISERROR(MATCH(INDIRECT(ADDRESS(ROW()-G3286,7)),D:D,0)),J3286,INDIRECT(ADDRESS(MATCH(INDIRECT(ADDRESS(ROW()-G3286,7)),D:D,0),1))),J3286)</f>
        <v/>
      </c>
      <c r="L3286" s="7">
        <f t="shared" ca="1" si="580"/>
        <v>0</v>
      </c>
      <c r="M3286" s="7" t="str">
        <f t="shared" ca="1" si="581"/>
        <v/>
      </c>
      <c r="N3286" s="7">
        <f t="shared" ca="1" si="582"/>
        <v>0</v>
      </c>
      <c r="O3286" s="9" t="str">
        <f ca="1">IF(N3286&gt;-1,INDIRECT(ADDRESS(ROW(),13)),IF(N3286&lt;N3285,CONCATENATE("&lt;page-count count=",CHAR(34),1+LARGE(N:N,1)-LARGE(N:N,2),CHAR(34),"/&gt;"),INDIRECT(ADDRESS(ROW()-1,13))))</f>
        <v/>
      </c>
      <c r="P3286" s="1">
        <f>IF(ROW()&lt;$S$4+2,IF('XML a procesar'!A3285="",P3285,IF(MID('XML a procesar'!A3285,1,1)="&lt;",P3285,P3285+1)),P3285)</f>
        <v>1</v>
      </c>
    </row>
    <row r="3287" spans="1:16" x14ac:dyDescent="0.25">
      <c r="A3287" s="1" t="str">
        <f>IF('XML a procesar'!A3286&gt;0,'XML a procesar'!A3286,"")</f>
        <v/>
      </c>
      <c r="B3287" s="7">
        <f t="shared" si="572"/>
        <v>0</v>
      </c>
      <c r="C3287" s="1">
        <f t="shared" si="573"/>
        <v>0</v>
      </c>
      <c r="D3287" s="1">
        <f t="shared" si="574"/>
        <v>0</v>
      </c>
      <c r="E3287" s="1">
        <f t="shared" si="575"/>
        <v>0</v>
      </c>
      <c r="F3287" s="1" t="str">
        <f t="shared" ca="1" si="576"/>
        <v/>
      </c>
      <c r="G3287" s="1">
        <f t="shared" ca="1" si="577"/>
        <v>0</v>
      </c>
      <c r="H3287" s="1">
        <f ca="1">IF(AND(G3286&gt;0,G3287&gt;G3286,NOT(ISERROR(MATCH(G3286,D:D,0)))),H3286+1,H3286)</f>
        <v>0</v>
      </c>
      <c r="I3287" s="1">
        <f t="shared" ca="1" si="578"/>
        <v>0</v>
      </c>
      <c r="J3287" s="7" t="str">
        <f t="shared" ca="1" si="579"/>
        <v/>
      </c>
      <c r="K3287" s="1" t="str">
        <f ca="1">IF(J3287="Linea_para_MAIL_creada_por_LuXML",IF(ISERROR(MATCH(INDIRECT(ADDRESS(ROW()-G3287,7)),D:D,0)),J3287,INDIRECT(ADDRESS(MATCH(INDIRECT(ADDRESS(ROW()-G3287,7)),D:D,0),1))),J3287)</f>
        <v/>
      </c>
      <c r="L3287" s="7">
        <f t="shared" ca="1" si="580"/>
        <v>0</v>
      </c>
      <c r="M3287" s="7" t="str">
        <f t="shared" ca="1" si="581"/>
        <v/>
      </c>
      <c r="N3287" s="7">
        <f t="shared" ca="1" si="582"/>
        <v>0</v>
      </c>
      <c r="O3287" s="9" t="str">
        <f ca="1">IF(N3287&gt;-1,INDIRECT(ADDRESS(ROW(),13)),IF(N3287&lt;N3286,CONCATENATE("&lt;page-count count=",CHAR(34),1+LARGE(N:N,1)-LARGE(N:N,2),CHAR(34),"/&gt;"),INDIRECT(ADDRESS(ROW()-1,13))))</f>
        <v/>
      </c>
      <c r="P3287" s="1">
        <f>IF(ROW()&lt;$S$4+2,IF('XML a procesar'!A3286="",P3286,IF(MID('XML a procesar'!A3286,1,1)="&lt;",P3286,P3286+1)),P3286)</f>
        <v>1</v>
      </c>
    </row>
    <row r="3288" spans="1:16" x14ac:dyDescent="0.25">
      <c r="A3288" s="1" t="str">
        <f>IF('XML a procesar'!A3287&gt;0,'XML a procesar'!A3287,"")</f>
        <v/>
      </c>
      <c r="B3288" s="7">
        <f t="shared" si="572"/>
        <v>0</v>
      </c>
      <c r="C3288" s="1">
        <f t="shared" si="573"/>
        <v>0</v>
      </c>
      <c r="D3288" s="1">
        <f t="shared" si="574"/>
        <v>0</v>
      </c>
      <c r="E3288" s="1">
        <f t="shared" si="575"/>
        <v>0</v>
      </c>
      <c r="F3288" s="1" t="str">
        <f t="shared" ca="1" si="576"/>
        <v/>
      </c>
      <c r="G3288" s="1">
        <f t="shared" ca="1" si="577"/>
        <v>0</v>
      </c>
      <c r="H3288" s="1">
        <f ca="1">IF(AND(G3287&gt;0,G3288&gt;G3287,NOT(ISERROR(MATCH(G3287,D:D,0)))),H3287+1,H3287)</f>
        <v>0</v>
      </c>
      <c r="I3288" s="1">
        <f t="shared" ca="1" si="578"/>
        <v>0</v>
      </c>
      <c r="J3288" s="7" t="str">
        <f t="shared" ca="1" si="579"/>
        <v/>
      </c>
      <c r="K3288" s="1" t="str">
        <f ca="1">IF(J3288="Linea_para_MAIL_creada_por_LuXML",IF(ISERROR(MATCH(INDIRECT(ADDRESS(ROW()-G3288,7)),D:D,0)),J3288,INDIRECT(ADDRESS(MATCH(INDIRECT(ADDRESS(ROW()-G3288,7)),D:D,0),1))),J3288)</f>
        <v/>
      </c>
      <c r="L3288" s="7">
        <f t="shared" ca="1" si="580"/>
        <v>0</v>
      </c>
      <c r="M3288" s="7" t="str">
        <f t="shared" ca="1" si="581"/>
        <v/>
      </c>
      <c r="N3288" s="7">
        <f t="shared" ca="1" si="582"/>
        <v>0</v>
      </c>
      <c r="O3288" s="9" t="str">
        <f ca="1">IF(N3288&gt;-1,INDIRECT(ADDRESS(ROW(),13)),IF(N3288&lt;N3287,CONCATENATE("&lt;page-count count=",CHAR(34),1+LARGE(N:N,1)-LARGE(N:N,2),CHAR(34),"/&gt;"),INDIRECT(ADDRESS(ROW()-1,13))))</f>
        <v/>
      </c>
      <c r="P3288" s="1">
        <f>IF(ROW()&lt;$S$4+2,IF('XML a procesar'!A3287="",P3287,IF(MID('XML a procesar'!A3287,1,1)="&lt;",P3287,P3287+1)),P3287)</f>
        <v>1</v>
      </c>
    </row>
    <row r="3289" spans="1:16" x14ac:dyDescent="0.25">
      <c r="A3289" s="1" t="str">
        <f>IF('XML a procesar'!A3288&gt;0,'XML a procesar'!A3288,"")</f>
        <v/>
      </c>
      <c r="B3289" s="7">
        <f t="shared" si="572"/>
        <v>0</v>
      </c>
      <c r="C3289" s="1">
        <f t="shared" si="573"/>
        <v>0</v>
      </c>
      <c r="D3289" s="1">
        <f t="shared" si="574"/>
        <v>0</v>
      </c>
      <c r="E3289" s="1">
        <f t="shared" si="575"/>
        <v>0</v>
      </c>
      <c r="F3289" s="1" t="str">
        <f t="shared" ca="1" si="576"/>
        <v/>
      </c>
      <c r="G3289" s="1">
        <f t="shared" ca="1" si="577"/>
        <v>0</v>
      </c>
      <c r="H3289" s="1">
        <f ca="1">IF(AND(G3288&gt;0,G3289&gt;G3288,NOT(ISERROR(MATCH(G3288,D:D,0)))),H3288+1,H3288)</f>
        <v>0</v>
      </c>
      <c r="I3289" s="1">
        <f t="shared" ca="1" si="578"/>
        <v>0</v>
      </c>
      <c r="J3289" s="7" t="str">
        <f t="shared" ca="1" si="579"/>
        <v/>
      </c>
      <c r="K3289" s="1" t="str">
        <f ca="1">IF(J3289="Linea_para_MAIL_creada_por_LuXML",IF(ISERROR(MATCH(INDIRECT(ADDRESS(ROW()-G3289,7)),D:D,0)),J3289,INDIRECT(ADDRESS(MATCH(INDIRECT(ADDRESS(ROW()-G3289,7)),D:D,0),1))),J3289)</f>
        <v/>
      </c>
      <c r="L3289" s="7">
        <f t="shared" ca="1" si="580"/>
        <v>0</v>
      </c>
      <c r="M3289" s="7" t="str">
        <f t="shared" ca="1" si="581"/>
        <v/>
      </c>
      <c r="N3289" s="7">
        <f t="shared" ca="1" si="582"/>
        <v>0</v>
      </c>
      <c r="O3289" s="9" t="str">
        <f ca="1">IF(N3289&gt;-1,INDIRECT(ADDRESS(ROW(),13)),IF(N3289&lt;N3288,CONCATENATE("&lt;page-count count=",CHAR(34),1+LARGE(N:N,1)-LARGE(N:N,2),CHAR(34),"/&gt;"),INDIRECT(ADDRESS(ROW()-1,13))))</f>
        <v/>
      </c>
      <c r="P3289" s="1">
        <f>IF(ROW()&lt;$S$4+2,IF('XML a procesar'!A3288="",P3288,IF(MID('XML a procesar'!A3288,1,1)="&lt;",P3288,P3288+1)),P3288)</f>
        <v>1</v>
      </c>
    </row>
    <row r="3290" spans="1:16" x14ac:dyDescent="0.25">
      <c r="A3290" s="1" t="str">
        <f>IF('XML a procesar'!A3289&gt;0,'XML a procesar'!A3289,"")</f>
        <v/>
      </c>
      <c r="B3290" s="7">
        <f t="shared" si="572"/>
        <v>0</v>
      </c>
      <c r="C3290" s="1">
        <f t="shared" si="573"/>
        <v>0</v>
      </c>
      <c r="D3290" s="1">
        <f t="shared" si="574"/>
        <v>0</v>
      </c>
      <c r="E3290" s="1">
        <f t="shared" si="575"/>
        <v>0</v>
      </c>
      <c r="F3290" s="1" t="str">
        <f t="shared" ca="1" si="576"/>
        <v/>
      </c>
      <c r="G3290" s="1">
        <f t="shared" ca="1" si="577"/>
        <v>0</v>
      </c>
      <c r="H3290" s="1">
        <f ca="1">IF(AND(G3289&gt;0,G3290&gt;G3289,NOT(ISERROR(MATCH(G3289,D:D,0)))),H3289+1,H3289)</f>
        <v>0</v>
      </c>
      <c r="I3290" s="1">
        <f t="shared" ca="1" si="578"/>
        <v>0</v>
      </c>
      <c r="J3290" s="7" t="str">
        <f t="shared" ca="1" si="579"/>
        <v/>
      </c>
      <c r="K3290" s="1" t="str">
        <f ca="1">IF(J3290="Linea_para_MAIL_creada_por_LuXML",IF(ISERROR(MATCH(INDIRECT(ADDRESS(ROW()-G3290,7)),D:D,0)),J3290,INDIRECT(ADDRESS(MATCH(INDIRECT(ADDRESS(ROW()-G3290,7)),D:D,0),1))),J3290)</f>
        <v/>
      </c>
      <c r="L3290" s="7">
        <f t="shared" ca="1" si="580"/>
        <v>0</v>
      </c>
      <c r="M3290" s="7" t="str">
        <f t="shared" ca="1" si="581"/>
        <v/>
      </c>
      <c r="N3290" s="7">
        <f t="shared" ca="1" si="582"/>
        <v>0</v>
      </c>
      <c r="O3290" s="9" t="str">
        <f ca="1">IF(N3290&gt;-1,INDIRECT(ADDRESS(ROW(),13)),IF(N3290&lt;N3289,CONCATENATE("&lt;page-count count=",CHAR(34),1+LARGE(N:N,1)-LARGE(N:N,2),CHAR(34),"/&gt;"),INDIRECT(ADDRESS(ROW()-1,13))))</f>
        <v/>
      </c>
      <c r="P3290" s="1">
        <f>IF(ROW()&lt;$S$4+2,IF('XML a procesar'!A3289="",P3289,IF(MID('XML a procesar'!A3289,1,1)="&lt;",P3289,P3289+1)),P3289)</f>
        <v>1</v>
      </c>
    </row>
    <row r="3291" spans="1:16" x14ac:dyDescent="0.25">
      <c r="A3291" s="1" t="str">
        <f>IF('XML a procesar'!A3290&gt;0,'XML a procesar'!A3290,"")</f>
        <v/>
      </c>
      <c r="B3291" s="7">
        <f t="shared" si="572"/>
        <v>0</v>
      </c>
      <c r="C3291" s="1">
        <f t="shared" si="573"/>
        <v>0</v>
      </c>
      <c r="D3291" s="1">
        <f t="shared" si="574"/>
        <v>0</v>
      </c>
      <c r="E3291" s="1">
        <f t="shared" si="575"/>
        <v>0</v>
      </c>
      <c r="F3291" s="1" t="str">
        <f t="shared" ca="1" si="576"/>
        <v/>
      </c>
      <c r="G3291" s="1">
        <f t="shared" ca="1" si="577"/>
        <v>0</v>
      </c>
      <c r="H3291" s="1">
        <f ca="1">IF(AND(G3290&gt;0,G3291&gt;G3290,NOT(ISERROR(MATCH(G3290,D:D,0)))),H3290+1,H3290)</f>
        <v>0</v>
      </c>
      <c r="I3291" s="1">
        <f t="shared" ca="1" si="578"/>
        <v>0</v>
      </c>
      <c r="J3291" s="7" t="str">
        <f t="shared" ca="1" si="579"/>
        <v/>
      </c>
      <c r="K3291" s="1" t="str">
        <f ca="1">IF(J3291="Linea_para_MAIL_creada_por_LuXML",IF(ISERROR(MATCH(INDIRECT(ADDRESS(ROW()-G3291,7)),D:D,0)),J3291,INDIRECT(ADDRESS(MATCH(INDIRECT(ADDRESS(ROW()-G3291,7)),D:D,0),1))),J3291)</f>
        <v/>
      </c>
      <c r="L3291" s="7">
        <f t="shared" ca="1" si="580"/>
        <v>0</v>
      </c>
      <c r="M3291" s="7" t="str">
        <f t="shared" ca="1" si="581"/>
        <v/>
      </c>
      <c r="N3291" s="7">
        <f t="shared" ca="1" si="582"/>
        <v>0</v>
      </c>
      <c r="O3291" s="9" t="str">
        <f ca="1">IF(N3291&gt;-1,INDIRECT(ADDRESS(ROW(),13)),IF(N3291&lt;N3290,CONCATENATE("&lt;page-count count=",CHAR(34),1+LARGE(N:N,1)-LARGE(N:N,2),CHAR(34),"/&gt;"),INDIRECT(ADDRESS(ROW()-1,13))))</f>
        <v/>
      </c>
      <c r="P3291" s="1">
        <f>IF(ROW()&lt;$S$4+2,IF('XML a procesar'!A3290="",P3290,IF(MID('XML a procesar'!A3290,1,1)="&lt;",P3290,P3290+1)),P3290)</f>
        <v>1</v>
      </c>
    </row>
    <row r="3292" spans="1:16" x14ac:dyDescent="0.25">
      <c r="A3292" s="1" t="str">
        <f>IF('XML a procesar'!A3291&gt;0,'XML a procesar'!A3291,"")</f>
        <v/>
      </c>
      <c r="B3292" s="7">
        <f t="shared" si="572"/>
        <v>0</v>
      </c>
      <c r="C3292" s="1">
        <f t="shared" si="573"/>
        <v>0</v>
      </c>
      <c r="D3292" s="1">
        <f t="shared" si="574"/>
        <v>0</v>
      </c>
      <c r="E3292" s="1">
        <f t="shared" si="575"/>
        <v>0</v>
      </c>
      <c r="F3292" s="1" t="str">
        <f t="shared" ca="1" si="576"/>
        <v/>
      </c>
      <c r="G3292" s="1">
        <f t="shared" ca="1" si="577"/>
        <v>0</v>
      </c>
      <c r="H3292" s="1">
        <f ca="1">IF(AND(G3291&gt;0,G3292&gt;G3291,NOT(ISERROR(MATCH(G3291,D:D,0)))),H3291+1,H3291)</f>
        <v>0</v>
      </c>
      <c r="I3292" s="1">
        <f t="shared" ca="1" si="578"/>
        <v>0</v>
      </c>
      <c r="J3292" s="7" t="str">
        <f t="shared" ca="1" si="579"/>
        <v/>
      </c>
      <c r="K3292" s="1" t="str">
        <f ca="1">IF(J3292="Linea_para_MAIL_creada_por_LuXML",IF(ISERROR(MATCH(INDIRECT(ADDRESS(ROW()-G3292,7)),D:D,0)),J3292,INDIRECT(ADDRESS(MATCH(INDIRECT(ADDRESS(ROW()-G3292,7)),D:D,0),1))),J3292)</f>
        <v/>
      </c>
      <c r="L3292" s="7">
        <f t="shared" ca="1" si="580"/>
        <v>0</v>
      </c>
      <c r="M3292" s="7" t="str">
        <f t="shared" ca="1" si="581"/>
        <v/>
      </c>
      <c r="N3292" s="7">
        <f t="shared" ca="1" si="582"/>
        <v>0</v>
      </c>
      <c r="O3292" s="9" t="str">
        <f ca="1">IF(N3292&gt;-1,INDIRECT(ADDRESS(ROW(),13)),IF(N3292&lt;N3291,CONCATENATE("&lt;page-count count=",CHAR(34),1+LARGE(N:N,1)-LARGE(N:N,2),CHAR(34),"/&gt;"),INDIRECT(ADDRESS(ROW()-1,13))))</f>
        <v/>
      </c>
      <c r="P3292" s="1">
        <f>IF(ROW()&lt;$S$4+2,IF('XML a procesar'!A3291="",P3291,IF(MID('XML a procesar'!A3291,1,1)="&lt;",P3291,P3291+1)),P3291)</f>
        <v>1</v>
      </c>
    </row>
    <row r="3293" spans="1:16" x14ac:dyDescent="0.25">
      <c r="A3293" s="1" t="str">
        <f>IF('XML a procesar'!A3292&gt;0,'XML a procesar'!A3292,"")</f>
        <v/>
      </c>
      <c r="B3293" s="7">
        <f t="shared" si="572"/>
        <v>0</v>
      </c>
      <c r="C3293" s="1">
        <f t="shared" si="573"/>
        <v>0</v>
      </c>
      <c r="D3293" s="1">
        <f t="shared" si="574"/>
        <v>0</v>
      </c>
      <c r="E3293" s="1">
        <f t="shared" si="575"/>
        <v>0</v>
      </c>
      <c r="F3293" s="1" t="str">
        <f t="shared" ca="1" si="576"/>
        <v/>
      </c>
      <c r="G3293" s="1">
        <f t="shared" ca="1" si="577"/>
        <v>0</v>
      </c>
      <c r="H3293" s="1">
        <f ca="1">IF(AND(G3292&gt;0,G3293&gt;G3292,NOT(ISERROR(MATCH(G3292,D:D,0)))),H3292+1,H3292)</f>
        <v>0</v>
      </c>
      <c r="I3293" s="1">
        <f t="shared" ca="1" si="578"/>
        <v>0</v>
      </c>
      <c r="J3293" s="7" t="str">
        <f t="shared" ca="1" si="579"/>
        <v/>
      </c>
      <c r="K3293" s="1" t="str">
        <f ca="1">IF(J3293="Linea_para_MAIL_creada_por_LuXML",IF(ISERROR(MATCH(INDIRECT(ADDRESS(ROW()-G3293,7)),D:D,0)),J3293,INDIRECT(ADDRESS(MATCH(INDIRECT(ADDRESS(ROW()-G3293,7)),D:D,0),1))),J3293)</f>
        <v/>
      </c>
      <c r="L3293" s="7">
        <f t="shared" ca="1" si="580"/>
        <v>0</v>
      </c>
      <c r="M3293" s="7" t="str">
        <f t="shared" ca="1" si="581"/>
        <v/>
      </c>
      <c r="N3293" s="7">
        <f t="shared" ca="1" si="582"/>
        <v>0</v>
      </c>
      <c r="O3293" s="9" t="str">
        <f ca="1">IF(N3293&gt;-1,INDIRECT(ADDRESS(ROW(),13)),IF(N3293&lt;N3292,CONCATENATE("&lt;page-count count=",CHAR(34),1+LARGE(N:N,1)-LARGE(N:N,2),CHAR(34),"/&gt;"),INDIRECT(ADDRESS(ROW()-1,13))))</f>
        <v/>
      </c>
      <c r="P3293" s="1">
        <f>IF(ROW()&lt;$S$4+2,IF('XML a procesar'!A3292="",P3292,IF(MID('XML a procesar'!A3292,1,1)="&lt;",P3292,P3292+1)),P3292)</f>
        <v>1</v>
      </c>
    </row>
    <row r="3294" spans="1:16" x14ac:dyDescent="0.25">
      <c r="A3294" s="1" t="str">
        <f>IF('XML a procesar'!A3293&gt;0,'XML a procesar'!A3293,"")</f>
        <v/>
      </c>
      <c r="B3294" s="7">
        <f t="shared" si="572"/>
        <v>0</v>
      </c>
      <c r="C3294" s="1">
        <f t="shared" si="573"/>
        <v>0</v>
      </c>
      <c r="D3294" s="1">
        <f t="shared" si="574"/>
        <v>0</v>
      </c>
      <c r="E3294" s="1">
        <f t="shared" si="575"/>
        <v>0</v>
      </c>
      <c r="F3294" s="1" t="str">
        <f t="shared" ca="1" si="576"/>
        <v/>
      </c>
      <c r="G3294" s="1">
        <f t="shared" ca="1" si="577"/>
        <v>0</v>
      </c>
      <c r="H3294" s="1">
        <f ca="1">IF(AND(G3293&gt;0,G3294&gt;G3293,NOT(ISERROR(MATCH(G3293,D:D,0)))),H3293+1,H3293)</f>
        <v>0</v>
      </c>
      <c r="I3294" s="1">
        <f t="shared" ca="1" si="578"/>
        <v>0</v>
      </c>
      <c r="J3294" s="7" t="str">
        <f t="shared" ca="1" si="579"/>
        <v/>
      </c>
      <c r="K3294" s="1" t="str">
        <f ca="1">IF(J3294="Linea_para_MAIL_creada_por_LuXML",IF(ISERROR(MATCH(INDIRECT(ADDRESS(ROW()-G3294,7)),D:D,0)),J3294,INDIRECT(ADDRESS(MATCH(INDIRECT(ADDRESS(ROW()-G3294,7)),D:D,0),1))),J3294)</f>
        <v/>
      </c>
      <c r="L3294" s="7">
        <f t="shared" ca="1" si="580"/>
        <v>0</v>
      </c>
      <c r="M3294" s="7" t="str">
        <f t="shared" ca="1" si="581"/>
        <v/>
      </c>
      <c r="N3294" s="7">
        <f t="shared" ca="1" si="582"/>
        <v>0</v>
      </c>
      <c r="O3294" s="9" t="str">
        <f ca="1">IF(N3294&gt;-1,INDIRECT(ADDRESS(ROW(),13)),IF(N3294&lt;N3293,CONCATENATE("&lt;page-count count=",CHAR(34),1+LARGE(N:N,1)-LARGE(N:N,2),CHAR(34),"/&gt;"),INDIRECT(ADDRESS(ROW()-1,13))))</f>
        <v/>
      </c>
      <c r="P3294" s="1">
        <f>IF(ROW()&lt;$S$4+2,IF('XML a procesar'!A3293="",P3293,IF(MID('XML a procesar'!A3293,1,1)="&lt;",P3293,P3293+1)),P3293)</f>
        <v>1</v>
      </c>
    </row>
    <row r="3295" spans="1:16" x14ac:dyDescent="0.25">
      <c r="A3295" s="1" t="str">
        <f>IF('XML a procesar'!A3294&gt;0,'XML a procesar'!A3294,"")</f>
        <v/>
      </c>
      <c r="B3295" s="7">
        <f t="shared" si="572"/>
        <v>0</v>
      </c>
      <c r="C3295" s="1">
        <f t="shared" si="573"/>
        <v>0</v>
      </c>
      <c r="D3295" s="1">
        <f t="shared" si="574"/>
        <v>0</v>
      </c>
      <c r="E3295" s="1">
        <f t="shared" si="575"/>
        <v>0</v>
      </c>
      <c r="F3295" s="1" t="str">
        <f t="shared" ca="1" si="576"/>
        <v/>
      </c>
      <c r="G3295" s="1">
        <f t="shared" ca="1" si="577"/>
        <v>0</v>
      </c>
      <c r="H3295" s="1">
        <f ca="1">IF(AND(G3294&gt;0,G3295&gt;G3294,NOT(ISERROR(MATCH(G3294,D:D,0)))),H3294+1,H3294)</f>
        <v>0</v>
      </c>
      <c r="I3295" s="1">
        <f t="shared" ca="1" si="578"/>
        <v>0</v>
      </c>
      <c r="J3295" s="7" t="str">
        <f t="shared" ca="1" si="579"/>
        <v/>
      </c>
      <c r="K3295" s="1" t="str">
        <f ca="1">IF(J3295="Linea_para_MAIL_creada_por_LuXML",IF(ISERROR(MATCH(INDIRECT(ADDRESS(ROW()-G3295,7)),D:D,0)),J3295,INDIRECT(ADDRESS(MATCH(INDIRECT(ADDRESS(ROW()-G3295,7)),D:D,0),1))),J3295)</f>
        <v/>
      </c>
      <c r="L3295" s="7">
        <f t="shared" ca="1" si="580"/>
        <v>0</v>
      </c>
      <c r="M3295" s="7" t="str">
        <f t="shared" ca="1" si="581"/>
        <v/>
      </c>
      <c r="N3295" s="7">
        <f t="shared" ca="1" si="582"/>
        <v>0</v>
      </c>
      <c r="O3295" s="9" t="str">
        <f ca="1">IF(N3295&gt;-1,INDIRECT(ADDRESS(ROW(),13)),IF(N3295&lt;N3294,CONCATENATE("&lt;page-count count=",CHAR(34),1+LARGE(N:N,1)-LARGE(N:N,2),CHAR(34),"/&gt;"),INDIRECT(ADDRESS(ROW()-1,13))))</f>
        <v/>
      </c>
      <c r="P3295" s="1">
        <f>IF(ROW()&lt;$S$4+2,IF('XML a procesar'!A3294="",P3294,IF(MID('XML a procesar'!A3294,1,1)="&lt;",P3294,P3294+1)),P3294)</f>
        <v>1</v>
      </c>
    </row>
    <row r="3296" spans="1:16" x14ac:dyDescent="0.25">
      <c r="A3296" s="1" t="str">
        <f>IF('XML a procesar'!A3295&gt;0,'XML a procesar'!A3295,"")</f>
        <v/>
      </c>
      <c r="B3296" s="7">
        <f t="shared" si="572"/>
        <v>0</v>
      </c>
      <c r="C3296" s="1">
        <f t="shared" si="573"/>
        <v>0</v>
      </c>
      <c r="D3296" s="1">
        <f t="shared" si="574"/>
        <v>0</v>
      </c>
      <c r="E3296" s="1">
        <f t="shared" si="575"/>
        <v>0</v>
      </c>
      <c r="F3296" s="1" t="str">
        <f t="shared" ca="1" si="576"/>
        <v/>
      </c>
      <c r="G3296" s="1">
        <f t="shared" ca="1" si="577"/>
        <v>0</v>
      </c>
      <c r="H3296" s="1">
        <f ca="1">IF(AND(G3295&gt;0,G3296&gt;G3295,NOT(ISERROR(MATCH(G3295,D:D,0)))),H3295+1,H3295)</f>
        <v>0</v>
      </c>
      <c r="I3296" s="1">
        <f t="shared" ca="1" si="578"/>
        <v>0</v>
      </c>
      <c r="J3296" s="7" t="str">
        <f t="shared" ca="1" si="579"/>
        <v/>
      </c>
      <c r="K3296" s="1" t="str">
        <f ca="1">IF(J3296="Linea_para_MAIL_creada_por_LuXML",IF(ISERROR(MATCH(INDIRECT(ADDRESS(ROW()-G3296,7)),D:D,0)),J3296,INDIRECT(ADDRESS(MATCH(INDIRECT(ADDRESS(ROW()-G3296,7)),D:D,0),1))),J3296)</f>
        <v/>
      </c>
      <c r="L3296" s="7">
        <f t="shared" ca="1" si="580"/>
        <v>0</v>
      </c>
      <c r="M3296" s="7" t="str">
        <f t="shared" ca="1" si="581"/>
        <v/>
      </c>
      <c r="N3296" s="7">
        <f t="shared" ca="1" si="582"/>
        <v>0</v>
      </c>
      <c r="O3296" s="9" t="str">
        <f ca="1">IF(N3296&gt;-1,INDIRECT(ADDRESS(ROW(),13)),IF(N3296&lt;N3295,CONCATENATE("&lt;page-count count=",CHAR(34),1+LARGE(N:N,1)-LARGE(N:N,2),CHAR(34),"/&gt;"),INDIRECT(ADDRESS(ROW()-1,13))))</f>
        <v/>
      </c>
      <c r="P3296" s="1">
        <f>IF(ROW()&lt;$S$4+2,IF('XML a procesar'!A3295="",P3295,IF(MID('XML a procesar'!A3295,1,1)="&lt;",P3295,P3295+1)),P3295)</f>
        <v>1</v>
      </c>
    </row>
    <row r="3297" spans="1:16" x14ac:dyDescent="0.25">
      <c r="A3297" s="1" t="str">
        <f>IF('XML a procesar'!A3296&gt;0,'XML a procesar'!A3296,"")</f>
        <v/>
      </c>
      <c r="B3297" s="7">
        <f t="shared" si="572"/>
        <v>0</v>
      </c>
      <c r="C3297" s="1">
        <f t="shared" si="573"/>
        <v>0</v>
      </c>
      <c r="D3297" s="1">
        <f t="shared" si="574"/>
        <v>0</v>
      </c>
      <c r="E3297" s="1">
        <f t="shared" si="575"/>
        <v>0</v>
      </c>
      <c r="F3297" s="1" t="str">
        <f t="shared" ca="1" si="576"/>
        <v/>
      </c>
      <c r="G3297" s="1">
        <f t="shared" ca="1" si="577"/>
        <v>0</v>
      </c>
      <c r="H3297" s="1">
        <f ca="1">IF(AND(G3296&gt;0,G3297&gt;G3296,NOT(ISERROR(MATCH(G3296,D:D,0)))),H3296+1,H3296)</f>
        <v>0</v>
      </c>
      <c r="I3297" s="1">
        <f t="shared" ca="1" si="578"/>
        <v>0</v>
      </c>
      <c r="J3297" s="7" t="str">
        <f t="shared" ca="1" si="579"/>
        <v/>
      </c>
      <c r="K3297" s="1" t="str">
        <f ca="1">IF(J3297="Linea_para_MAIL_creada_por_LuXML",IF(ISERROR(MATCH(INDIRECT(ADDRESS(ROW()-G3297,7)),D:D,0)),J3297,INDIRECT(ADDRESS(MATCH(INDIRECT(ADDRESS(ROW()-G3297,7)),D:D,0),1))),J3297)</f>
        <v/>
      </c>
      <c r="L3297" s="7">
        <f t="shared" ca="1" si="580"/>
        <v>0</v>
      </c>
      <c r="M3297" s="7" t="str">
        <f t="shared" ca="1" si="581"/>
        <v/>
      </c>
      <c r="N3297" s="7">
        <f t="shared" ca="1" si="582"/>
        <v>0</v>
      </c>
      <c r="O3297" s="9" t="str">
        <f ca="1">IF(N3297&gt;-1,INDIRECT(ADDRESS(ROW(),13)),IF(N3297&lt;N3296,CONCATENATE("&lt;page-count count=",CHAR(34),1+LARGE(N:N,1)-LARGE(N:N,2),CHAR(34),"/&gt;"),INDIRECT(ADDRESS(ROW()-1,13))))</f>
        <v/>
      </c>
      <c r="P3297" s="1">
        <f>IF(ROW()&lt;$S$4+2,IF('XML a procesar'!A3296="",P3296,IF(MID('XML a procesar'!A3296,1,1)="&lt;",P3296,P3296+1)),P3296)</f>
        <v>1</v>
      </c>
    </row>
    <row r="3298" spans="1:16" x14ac:dyDescent="0.25">
      <c r="A3298" s="1" t="str">
        <f>IF('XML a procesar'!A3297&gt;0,'XML a procesar'!A3297,"")</f>
        <v/>
      </c>
      <c r="B3298" s="7">
        <f t="shared" si="572"/>
        <v>0</v>
      </c>
      <c r="C3298" s="1">
        <f t="shared" si="573"/>
        <v>0</v>
      </c>
      <c r="D3298" s="1">
        <f t="shared" si="574"/>
        <v>0</v>
      </c>
      <c r="E3298" s="1">
        <f t="shared" si="575"/>
        <v>0</v>
      </c>
      <c r="F3298" s="1" t="str">
        <f t="shared" ca="1" si="576"/>
        <v/>
      </c>
      <c r="G3298" s="1">
        <f t="shared" ca="1" si="577"/>
        <v>0</v>
      </c>
      <c r="H3298" s="1">
        <f ca="1">IF(AND(G3297&gt;0,G3298&gt;G3297,NOT(ISERROR(MATCH(G3297,D:D,0)))),H3297+1,H3297)</f>
        <v>0</v>
      </c>
      <c r="I3298" s="1">
        <f t="shared" ca="1" si="578"/>
        <v>0</v>
      </c>
      <c r="J3298" s="7" t="str">
        <f t="shared" ca="1" si="579"/>
        <v/>
      </c>
      <c r="K3298" s="1" t="str">
        <f ca="1">IF(J3298="Linea_para_MAIL_creada_por_LuXML",IF(ISERROR(MATCH(INDIRECT(ADDRESS(ROW()-G3298,7)),D:D,0)),J3298,INDIRECT(ADDRESS(MATCH(INDIRECT(ADDRESS(ROW()-G3298,7)),D:D,0),1))),J3298)</f>
        <v/>
      </c>
      <c r="L3298" s="7">
        <f t="shared" ca="1" si="580"/>
        <v>0</v>
      </c>
      <c r="M3298" s="7" t="str">
        <f t="shared" ca="1" si="581"/>
        <v/>
      </c>
      <c r="N3298" s="7">
        <f t="shared" ca="1" si="582"/>
        <v>0</v>
      </c>
      <c r="O3298" s="9" t="str">
        <f ca="1">IF(N3298&gt;-1,INDIRECT(ADDRESS(ROW(),13)),IF(N3298&lt;N3297,CONCATENATE("&lt;page-count count=",CHAR(34),1+LARGE(N:N,1)-LARGE(N:N,2),CHAR(34),"/&gt;"),INDIRECT(ADDRESS(ROW()-1,13))))</f>
        <v/>
      </c>
      <c r="P3298" s="1">
        <f>IF(ROW()&lt;$S$4+2,IF('XML a procesar'!A3297="",P3297,IF(MID('XML a procesar'!A3297,1,1)="&lt;",P3297,P3297+1)),P3297)</f>
        <v>1</v>
      </c>
    </row>
    <row r="3299" spans="1:16" x14ac:dyDescent="0.25">
      <c r="A3299" s="1" t="str">
        <f>IF('XML a procesar'!A3298&gt;0,'XML a procesar'!A3298,"")</f>
        <v/>
      </c>
      <c r="B3299" s="7">
        <f t="shared" si="572"/>
        <v>0</v>
      </c>
      <c r="C3299" s="1">
        <f t="shared" si="573"/>
        <v>0</v>
      </c>
      <c r="D3299" s="1">
        <f t="shared" si="574"/>
        <v>0</v>
      </c>
      <c r="E3299" s="1">
        <f t="shared" si="575"/>
        <v>0</v>
      </c>
      <c r="F3299" s="1" t="str">
        <f t="shared" ca="1" si="576"/>
        <v/>
      </c>
      <c r="G3299" s="1">
        <f t="shared" ca="1" si="577"/>
        <v>0</v>
      </c>
      <c r="H3299" s="1">
        <f ca="1">IF(AND(G3298&gt;0,G3299&gt;G3298,NOT(ISERROR(MATCH(G3298,D:D,0)))),H3298+1,H3298)</f>
        <v>0</v>
      </c>
      <c r="I3299" s="1">
        <f t="shared" ca="1" si="578"/>
        <v>0</v>
      </c>
      <c r="J3299" s="7" t="str">
        <f t="shared" ca="1" si="579"/>
        <v/>
      </c>
      <c r="K3299" s="1" t="str">
        <f ca="1">IF(J3299="Linea_para_MAIL_creada_por_LuXML",IF(ISERROR(MATCH(INDIRECT(ADDRESS(ROW()-G3299,7)),D:D,0)),J3299,INDIRECT(ADDRESS(MATCH(INDIRECT(ADDRESS(ROW()-G3299,7)),D:D,0),1))),J3299)</f>
        <v/>
      </c>
      <c r="L3299" s="7">
        <f t="shared" ca="1" si="580"/>
        <v>0</v>
      </c>
      <c r="M3299" s="7" t="str">
        <f t="shared" ca="1" si="581"/>
        <v/>
      </c>
      <c r="N3299" s="7">
        <f t="shared" ca="1" si="582"/>
        <v>0</v>
      </c>
      <c r="O3299" s="9" t="str">
        <f ca="1">IF(N3299&gt;-1,INDIRECT(ADDRESS(ROW(),13)),IF(N3299&lt;N3298,CONCATENATE("&lt;page-count count=",CHAR(34),1+LARGE(N:N,1)-LARGE(N:N,2),CHAR(34),"/&gt;"),INDIRECT(ADDRESS(ROW()-1,13))))</f>
        <v/>
      </c>
      <c r="P3299" s="1">
        <f>IF(ROW()&lt;$S$4+2,IF('XML a procesar'!A3298="",P3298,IF(MID('XML a procesar'!A3298,1,1)="&lt;",P3298,P3298+1)),P3298)</f>
        <v>1</v>
      </c>
    </row>
    <row r="3300" spans="1:16" x14ac:dyDescent="0.25">
      <c r="A3300" s="1" t="str">
        <f>IF('XML a procesar'!A3299&gt;0,'XML a procesar'!A3299,"")</f>
        <v/>
      </c>
      <c r="B3300" s="7">
        <f t="shared" si="572"/>
        <v>0</v>
      </c>
      <c r="C3300" s="1">
        <f t="shared" si="573"/>
        <v>0</v>
      </c>
      <c r="D3300" s="1">
        <f t="shared" si="574"/>
        <v>0</v>
      </c>
      <c r="E3300" s="1">
        <f t="shared" si="575"/>
        <v>0</v>
      </c>
      <c r="F3300" s="1" t="str">
        <f t="shared" ca="1" si="576"/>
        <v/>
      </c>
      <c r="G3300" s="1">
        <f t="shared" ca="1" si="577"/>
        <v>0</v>
      </c>
      <c r="H3300" s="1">
        <f ca="1">IF(AND(G3299&gt;0,G3300&gt;G3299,NOT(ISERROR(MATCH(G3299,D:D,0)))),H3299+1,H3299)</f>
        <v>0</v>
      </c>
      <c r="I3300" s="1">
        <f t="shared" ca="1" si="578"/>
        <v>0</v>
      </c>
      <c r="J3300" s="7" t="str">
        <f t="shared" ca="1" si="579"/>
        <v/>
      </c>
      <c r="K3300" s="1" t="str">
        <f ca="1">IF(J3300="Linea_para_MAIL_creada_por_LuXML",IF(ISERROR(MATCH(INDIRECT(ADDRESS(ROW()-G3300,7)),D:D,0)),J3300,INDIRECT(ADDRESS(MATCH(INDIRECT(ADDRESS(ROW()-G3300,7)),D:D,0),1))),J3300)</f>
        <v/>
      </c>
      <c r="L3300" s="7">
        <f t="shared" ca="1" si="580"/>
        <v>0</v>
      </c>
      <c r="M3300" s="7" t="str">
        <f t="shared" ca="1" si="581"/>
        <v/>
      </c>
      <c r="N3300" s="7">
        <f t="shared" ca="1" si="582"/>
        <v>0</v>
      </c>
      <c r="O3300" s="9" t="str">
        <f ca="1">IF(N3300&gt;-1,INDIRECT(ADDRESS(ROW(),13)),IF(N3300&lt;N3299,CONCATENATE("&lt;page-count count=",CHAR(34),1+LARGE(N:N,1)-LARGE(N:N,2),CHAR(34),"/&gt;"),INDIRECT(ADDRESS(ROW()-1,13))))</f>
        <v/>
      </c>
      <c r="P3300" s="1">
        <f>IF(ROW()&lt;$S$4+2,IF('XML a procesar'!A3299="",P3299,IF(MID('XML a procesar'!A3299,1,1)="&lt;",P3299,P3299+1)),P3299)</f>
        <v>1</v>
      </c>
    </row>
    <row r="3301" spans="1:16" x14ac:dyDescent="0.25">
      <c r="A3301" s="1" t="str">
        <f>IF('XML a procesar'!A3300&gt;0,'XML a procesar'!A3300,"")</f>
        <v/>
      </c>
      <c r="B3301" s="7">
        <f t="shared" si="572"/>
        <v>0</v>
      </c>
      <c r="C3301" s="1">
        <f t="shared" si="573"/>
        <v>0</v>
      </c>
      <c r="D3301" s="1">
        <f t="shared" si="574"/>
        <v>0</v>
      </c>
      <c r="E3301" s="1">
        <f t="shared" si="575"/>
        <v>0</v>
      </c>
      <c r="F3301" s="1" t="str">
        <f t="shared" ca="1" si="576"/>
        <v/>
      </c>
      <c r="G3301" s="1">
        <f t="shared" ca="1" si="577"/>
        <v>0</v>
      </c>
      <c r="H3301" s="1">
        <f ca="1">IF(AND(G3300&gt;0,G3301&gt;G3300,NOT(ISERROR(MATCH(G3300,D:D,0)))),H3300+1,H3300)</f>
        <v>0</v>
      </c>
      <c r="I3301" s="1">
        <f t="shared" ca="1" si="578"/>
        <v>0</v>
      </c>
      <c r="J3301" s="7" t="str">
        <f t="shared" ca="1" si="579"/>
        <v/>
      </c>
      <c r="K3301" s="1" t="str">
        <f ca="1">IF(J3301="Linea_para_MAIL_creada_por_LuXML",IF(ISERROR(MATCH(INDIRECT(ADDRESS(ROW()-G3301,7)),D:D,0)),J3301,INDIRECT(ADDRESS(MATCH(INDIRECT(ADDRESS(ROW()-G3301,7)),D:D,0),1))),J3301)</f>
        <v/>
      </c>
      <c r="L3301" s="7">
        <f t="shared" ca="1" si="580"/>
        <v>0</v>
      </c>
      <c r="M3301" s="7" t="str">
        <f t="shared" ca="1" si="581"/>
        <v/>
      </c>
      <c r="N3301" s="7">
        <f t="shared" ca="1" si="582"/>
        <v>0</v>
      </c>
      <c r="O3301" s="9" t="str">
        <f ca="1">IF(N3301&gt;-1,INDIRECT(ADDRESS(ROW(),13)),IF(N3301&lt;N3300,CONCATENATE("&lt;page-count count=",CHAR(34),1+LARGE(N:N,1)-LARGE(N:N,2),CHAR(34),"/&gt;"),INDIRECT(ADDRESS(ROW()-1,13))))</f>
        <v/>
      </c>
      <c r="P3301" s="1">
        <f>IF(ROW()&lt;$S$4+2,IF('XML a procesar'!A3300="",P3300,IF(MID('XML a procesar'!A3300,1,1)="&lt;",P3300,P3300+1)),P3300)</f>
        <v>1</v>
      </c>
    </row>
    <row r="3302" spans="1:16" x14ac:dyDescent="0.25">
      <c r="A3302" s="1" t="str">
        <f>IF('XML a procesar'!A3301&gt;0,'XML a procesar'!A3301,"")</f>
        <v/>
      </c>
      <c r="B3302" s="7">
        <f t="shared" si="572"/>
        <v>0</v>
      </c>
      <c r="C3302" s="1">
        <f t="shared" si="573"/>
        <v>0</v>
      </c>
      <c r="D3302" s="1">
        <f t="shared" si="574"/>
        <v>0</v>
      </c>
      <c r="E3302" s="1">
        <f t="shared" si="575"/>
        <v>0</v>
      </c>
      <c r="F3302" s="1" t="str">
        <f t="shared" ca="1" si="576"/>
        <v/>
      </c>
      <c r="G3302" s="1">
        <f t="shared" ca="1" si="577"/>
        <v>0</v>
      </c>
      <c r="H3302" s="1">
        <f ca="1">IF(AND(G3301&gt;0,G3302&gt;G3301,NOT(ISERROR(MATCH(G3301,D:D,0)))),H3301+1,H3301)</f>
        <v>0</v>
      </c>
      <c r="I3302" s="1">
        <f t="shared" ca="1" si="578"/>
        <v>0</v>
      </c>
      <c r="J3302" s="7" t="str">
        <f t="shared" ca="1" si="579"/>
        <v/>
      </c>
      <c r="K3302" s="1" t="str">
        <f ca="1">IF(J3302="Linea_para_MAIL_creada_por_LuXML",IF(ISERROR(MATCH(INDIRECT(ADDRESS(ROW()-G3302,7)),D:D,0)),J3302,INDIRECT(ADDRESS(MATCH(INDIRECT(ADDRESS(ROW()-G3302,7)),D:D,0),1))),J3302)</f>
        <v/>
      </c>
      <c r="L3302" s="7">
        <f t="shared" ca="1" si="580"/>
        <v>0</v>
      </c>
      <c r="M3302" s="7" t="str">
        <f t="shared" ca="1" si="581"/>
        <v/>
      </c>
      <c r="N3302" s="7">
        <f t="shared" ca="1" si="582"/>
        <v>0</v>
      </c>
      <c r="O3302" s="9" t="str">
        <f ca="1">IF(N3302&gt;-1,INDIRECT(ADDRESS(ROW(),13)),IF(N3302&lt;N3301,CONCATENATE("&lt;page-count count=",CHAR(34),1+LARGE(N:N,1)-LARGE(N:N,2),CHAR(34),"/&gt;"),INDIRECT(ADDRESS(ROW()-1,13))))</f>
        <v/>
      </c>
      <c r="P3302" s="1">
        <f>IF(ROW()&lt;$S$4+2,IF('XML a procesar'!A3301="",P3301,IF(MID('XML a procesar'!A3301,1,1)="&lt;",P3301,P3301+1)),P3301)</f>
        <v>1</v>
      </c>
    </row>
    <row r="3303" spans="1:16" x14ac:dyDescent="0.25">
      <c r="A3303" s="1" t="str">
        <f>IF('XML a procesar'!A3302&gt;0,'XML a procesar'!A3302,"")</f>
        <v/>
      </c>
      <c r="B3303" s="7">
        <f t="shared" si="572"/>
        <v>0</v>
      </c>
      <c r="C3303" s="1">
        <f t="shared" si="573"/>
        <v>0</v>
      </c>
      <c r="D3303" s="1">
        <f t="shared" si="574"/>
        <v>0</v>
      </c>
      <c r="E3303" s="1">
        <f t="shared" si="575"/>
        <v>0</v>
      </c>
      <c r="F3303" s="1" t="str">
        <f t="shared" ca="1" si="576"/>
        <v/>
      </c>
      <c r="G3303" s="1">
        <f t="shared" ca="1" si="577"/>
        <v>0</v>
      </c>
      <c r="H3303" s="1">
        <f ca="1">IF(AND(G3302&gt;0,G3303&gt;G3302,NOT(ISERROR(MATCH(G3302,D:D,0)))),H3302+1,H3302)</f>
        <v>0</v>
      </c>
      <c r="I3303" s="1">
        <f t="shared" ca="1" si="578"/>
        <v>0</v>
      </c>
      <c r="J3303" s="7" t="str">
        <f t="shared" ca="1" si="579"/>
        <v/>
      </c>
      <c r="K3303" s="1" t="str">
        <f ca="1">IF(J3303="Linea_para_MAIL_creada_por_LuXML",IF(ISERROR(MATCH(INDIRECT(ADDRESS(ROW()-G3303,7)),D:D,0)),J3303,INDIRECT(ADDRESS(MATCH(INDIRECT(ADDRESS(ROW()-G3303,7)),D:D,0),1))),J3303)</f>
        <v/>
      </c>
      <c r="L3303" s="7">
        <f t="shared" ca="1" si="580"/>
        <v>0</v>
      </c>
      <c r="M3303" s="7" t="str">
        <f t="shared" ca="1" si="581"/>
        <v/>
      </c>
      <c r="N3303" s="7">
        <f t="shared" ca="1" si="582"/>
        <v>0</v>
      </c>
      <c r="O3303" s="9" t="str">
        <f ca="1">IF(N3303&gt;-1,INDIRECT(ADDRESS(ROW(),13)),IF(N3303&lt;N3302,CONCATENATE("&lt;page-count count=",CHAR(34),1+LARGE(N:N,1)-LARGE(N:N,2),CHAR(34),"/&gt;"),INDIRECT(ADDRESS(ROW()-1,13))))</f>
        <v/>
      </c>
      <c r="P3303" s="1">
        <f>IF(ROW()&lt;$S$4+2,IF('XML a procesar'!A3302="",P3302,IF(MID('XML a procesar'!A3302,1,1)="&lt;",P3302,P3302+1)),P3302)</f>
        <v>1</v>
      </c>
    </row>
    <row r="3304" spans="1:16" x14ac:dyDescent="0.25">
      <c r="A3304" s="1" t="str">
        <f>IF('XML a procesar'!A3303&gt;0,'XML a procesar'!A3303,"")</f>
        <v/>
      </c>
      <c r="B3304" s="7">
        <f t="shared" si="572"/>
        <v>0</v>
      </c>
      <c r="C3304" s="1">
        <f t="shared" si="573"/>
        <v>0</v>
      </c>
      <c r="D3304" s="1">
        <f t="shared" si="574"/>
        <v>0</v>
      </c>
      <c r="E3304" s="1">
        <f t="shared" si="575"/>
        <v>0</v>
      </c>
      <c r="F3304" s="1" t="str">
        <f t="shared" ca="1" si="576"/>
        <v/>
      </c>
      <c r="G3304" s="1">
        <f t="shared" ca="1" si="577"/>
        <v>0</v>
      </c>
      <c r="H3304" s="1">
        <f ca="1">IF(AND(G3303&gt;0,G3304&gt;G3303,NOT(ISERROR(MATCH(G3303,D:D,0)))),H3303+1,H3303)</f>
        <v>0</v>
      </c>
      <c r="I3304" s="1">
        <f t="shared" ca="1" si="578"/>
        <v>0</v>
      </c>
      <c r="J3304" s="7" t="str">
        <f t="shared" ca="1" si="579"/>
        <v/>
      </c>
      <c r="K3304" s="1" t="str">
        <f ca="1">IF(J3304="Linea_para_MAIL_creada_por_LuXML",IF(ISERROR(MATCH(INDIRECT(ADDRESS(ROW()-G3304,7)),D:D,0)),J3304,INDIRECT(ADDRESS(MATCH(INDIRECT(ADDRESS(ROW()-G3304,7)),D:D,0),1))),J3304)</f>
        <v/>
      </c>
      <c r="L3304" s="7">
        <f t="shared" ca="1" si="580"/>
        <v>0</v>
      </c>
      <c r="M3304" s="7" t="str">
        <f t="shared" ca="1" si="581"/>
        <v/>
      </c>
      <c r="N3304" s="7">
        <f t="shared" ca="1" si="582"/>
        <v>0</v>
      </c>
      <c r="O3304" s="9" t="str">
        <f ca="1">IF(N3304&gt;-1,INDIRECT(ADDRESS(ROW(),13)),IF(N3304&lt;N3303,CONCATENATE("&lt;page-count count=",CHAR(34),1+LARGE(N:N,1)-LARGE(N:N,2),CHAR(34),"/&gt;"),INDIRECT(ADDRESS(ROW()-1,13))))</f>
        <v/>
      </c>
      <c r="P3304" s="1">
        <f>IF(ROW()&lt;$S$4+2,IF('XML a procesar'!A3303="",P3303,IF(MID('XML a procesar'!A3303,1,1)="&lt;",P3303,P3303+1)),P3303)</f>
        <v>1</v>
      </c>
    </row>
    <row r="3305" spans="1:16" x14ac:dyDescent="0.25">
      <c r="A3305" s="1" t="str">
        <f>IF('XML a procesar'!A3304&gt;0,'XML a procesar'!A3304,"")</f>
        <v/>
      </c>
      <c r="B3305" s="7">
        <f t="shared" si="572"/>
        <v>0</v>
      </c>
      <c r="C3305" s="1">
        <f t="shared" si="573"/>
        <v>0</v>
      </c>
      <c r="D3305" s="1">
        <f t="shared" si="574"/>
        <v>0</v>
      </c>
      <c r="E3305" s="1">
        <f t="shared" si="575"/>
        <v>0</v>
      </c>
      <c r="F3305" s="1" t="str">
        <f t="shared" ca="1" si="576"/>
        <v/>
      </c>
      <c r="G3305" s="1">
        <f t="shared" ca="1" si="577"/>
        <v>0</v>
      </c>
      <c r="H3305" s="1">
        <f ca="1">IF(AND(G3304&gt;0,G3305&gt;G3304,NOT(ISERROR(MATCH(G3304,D:D,0)))),H3304+1,H3304)</f>
        <v>0</v>
      </c>
      <c r="I3305" s="1">
        <f t="shared" ca="1" si="578"/>
        <v>0</v>
      </c>
      <c r="J3305" s="7" t="str">
        <f t="shared" ca="1" si="579"/>
        <v/>
      </c>
      <c r="K3305" s="1" t="str">
        <f ca="1">IF(J3305="Linea_para_MAIL_creada_por_LuXML",IF(ISERROR(MATCH(INDIRECT(ADDRESS(ROW()-G3305,7)),D:D,0)),J3305,INDIRECT(ADDRESS(MATCH(INDIRECT(ADDRESS(ROW()-G3305,7)),D:D,0),1))),J3305)</f>
        <v/>
      </c>
      <c r="L3305" s="7">
        <f t="shared" ca="1" si="580"/>
        <v>0</v>
      </c>
      <c r="M3305" s="7" t="str">
        <f t="shared" ca="1" si="581"/>
        <v/>
      </c>
      <c r="N3305" s="7">
        <f t="shared" ca="1" si="582"/>
        <v>0</v>
      </c>
      <c r="O3305" s="9" t="str">
        <f ca="1">IF(N3305&gt;-1,INDIRECT(ADDRESS(ROW(),13)),IF(N3305&lt;N3304,CONCATENATE("&lt;page-count count=",CHAR(34),1+LARGE(N:N,1)-LARGE(N:N,2),CHAR(34),"/&gt;"),INDIRECT(ADDRESS(ROW()-1,13))))</f>
        <v/>
      </c>
      <c r="P3305" s="1">
        <f>IF(ROW()&lt;$S$4+2,IF('XML a procesar'!A3304="",P3304,IF(MID('XML a procesar'!A3304,1,1)="&lt;",P3304,P3304+1)),P3304)</f>
        <v>1</v>
      </c>
    </row>
    <row r="3306" spans="1:16" x14ac:dyDescent="0.25">
      <c r="A3306" s="1" t="str">
        <f>IF('XML a procesar'!A3305&gt;0,'XML a procesar'!A3305,"")</f>
        <v/>
      </c>
      <c r="B3306" s="7">
        <f t="shared" si="572"/>
        <v>0</v>
      </c>
      <c r="C3306" s="1">
        <f t="shared" si="573"/>
        <v>0</v>
      </c>
      <c r="D3306" s="1">
        <f t="shared" si="574"/>
        <v>0</v>
      </c>
      <c r="E3306" s="1">
        <f t="shared" si="575"/>
        <v>0</v>
      </c>
      <c r="F3306" s="1" t="str">
        <f t="shared" ca="1" si="576"/>
        <v/>
      </c>
      <c r="G3306" s="1">
        <f t="shared" ca="1" si="577"/>
        <v>0</v>
      </c>
      <c r="H3306" s="1">
        <f ca="1">IF(AND(G3305&gt;0,G3306&gt;G3305,NOT(ISERROR(MATCH(G3305,D:D,0)))),H3305+1,H3305)</f>
        <v>0</v>
      </c>
      <c r="I3306" s="1">
        <f t="shared" ca="1" si="578"/>
        <v>0</v>
      </c>
      <c r="J3306" s="7" t="str">
        <f t="shared" ca="1" si="579"/>
        <v/>
      </c>
      <c r="K3306" s="1" t="str">
        <f ca="1">IF(J3306="Linea_para_MAIL_creada_por_LuXML",IF(ISERROR(MATCH(INDIRECT(ADDRESS(ROW()-G3306,7)),D:D,0)),J3306,INDIRECT(ADDRESS(MATCH(INDIRECT(ADDRESS(ROW()-G3306,7)),D:D,0),1))),J3306)</f>
        <v/>
      </c>
      <c r="L3306" s="7">
        <f t="shared" ca="1" si="580"/>
        <v>0</v>
      </c>
      <c r="M3306" s="7" t="str">
        <f t="shared" ca="1" si="581"/>
        <v/>
      </c>
      <c r="N3306" s="7">
        <f t="shared" ca="1" si="582"/>
        <v>0</v>
      </c>
      <c r="O3306" s="9" t="str">
        <f ca="1">IF(N3306&gt;-1,INDIRECT(ADDRESS(ROW(),13)),IF(N3306&lt;N3305,CONCATENATE("&lt;page-count count=",CHAR(34),1+LARGE(N:N,1)-LARGE(N:N,2),CHAR(34),"/&gt;"),INDIRECT(ADDRESS(ROW()-1,13))))</f>
        <v/>
      </c>
      <c r="P3306" s="1">
        <f>IF(ROW()&lt;$S$4+2,IF('XML a procesar'!A3305="",P3305,IF(MID('XML a procesar'!A3305,1,1)="&lt;",P3305,P3305+1)),P3305)</f>
        <v>1</v>
      </c>
    </row>
    <row r="3307" spans="1:16" x14ac:dyDescent="0.25">
      <c r="A3307" s="1" t="str">
        <f>IF('XML a procesar'!A3306&gt;0,'XML a procesar'!A3306,"")</f>
        <v/>
      </c>
      <c r="B3307" s="7">
        <f t="shared" si="572"/>
        <v>0</v>
      </c>
      <c r="C3307" s="1">
        <f t="shared" si="573"/>
        <v>0</v>
      </c>
      <c r="D3307" s="1">
        <f t="shared" si="574"/>
        <v>0</v>
      </c>
      <c r="E3307" s="1">
        <f t="shared" si="575"/>
        <v>0</v>
      </c>
      <c r="F3307" s="1" t="str">
        <f t="shared" ca="1" si="576"/>
        <v/>
      </c>
      <c r="G3307" s="1">
        <f t="shared" ca="1" si="577"/>
        <v>0</v>
      </c>
      <c r="H3307" s="1">
        <f ca="1">IF(AND(G3306&gt;0,G3307&gt;G3306,NOT(ISERROR(MATCH(G3306,D:D,0)))),H3306+1,H3306)</f>
        <v>0</v>
      </c>
      <c r="I3307" s="1">
        <f t="shared" ca="1" si="578"/>
        <v>0</v>
      </c>
      <c r="J3307" s="7" t="str">
        <f t="shared" ca="1" si="579"/>
        <v/>
      </c>
      <c r="K3307" s="1" t="str">
        <f ca="1">IF(J3307="Linea_para_MAIL_creada_por_LuXML",IF(ISERROR(MATCH(INDIRECT(ADDRESS(ROW()-G3307,7)),D:D,0)),J3307,INDIRECT(ADDRESS(MATCH(INDIRECT(ADDRESS(ROW()-G3307,7)),D:D,0),1))),J3307)</f>
        <v/>
      </c>
      <c r="L3307" s="7">
        <f t="shared" ca="1" si="580"/>
        <v>0</v>
      </c>
      <c r="M3307" s="7" t="str">
        <f t="shared" ca="1" si="581"/>
        <v/>
      </c>
      <c r="N3307" s="7">
        <f t="shared" ca="1" si="582"/>
        <v>0</v>
      </c>
      <c r="O3307" s="9" t="str">
        <f ca="1">IF(N3307&gt;-1,INDIRECT(ADDRESS(ROW(),13)),IF(N3307&lt;N3306,CONCATENATE("&lt;page-count count=",CHAR(34),1+LARGE(N:N,1)-LARGE(N:N,2),CHAR(34),"/&gt;"),INDIRECT(ADDRESS(ROW()-1,13))))</f>
        <v/>
      </c>
      <c r="P3307" s="1">
        <f>IF(ROW()&lt;$S$4+2,IF('XML a procesar'!A3306="",P3306,IF(MID('XML a procesar'!A3306,1,1)="&lt;",P3306,P3306+1)),P3306)</f>
        <v>1</v>
      </c>
    </row>
    <row r="3308" spans="1:16" x14ac:dyDescent="0.25">
      <c r="A3308" s="1" t="str">
        <f>IF('XML a procesar'!A3307&gt;0,'XML a procesar'!A3307,"")</f>
        <v/>
      </c>
      <c r="B3308" s="7">
        <f t="shared" si="572"/>
        <v>0</v>
      </c>
      <c r="C3308" s="1">
        <f t="shared" si="573"/>
        <v>0</v>
      </c>
      <c r="D3308" s="1">
        <f t="shared" si="574"/>
        <v>0</v>
      </c>
      <c r="E3308" s="1">
        <f t="shared" si="575"/>
        <v>0</v>
      </c>
      <c r="F3308" s="1" t="str">
        <f t="shared" ca="1" si="576"/>
        <v/>
      </c>
      <c r="G3308" s="1">
        <f t="shared" ca="1" si="577"/>
        <v>0</v>
      </c>
      <c r="H3308" s="1">
        <f ca="1">IF(AND(G3307&gt;0,G3308&gt;G3307,NOT(ISERROR(MATCH(G3307,D:D,0)))),H3307+1,H3307)</f>
        <v>0</v>
      </c>
      <c r="I3308" s="1">
        <f t="shared" ca="1" si="578"/>
        <v>0</v>
      </c>
      <c r="J3308" s="7" t="str">
        <f t="shared" ca="1" si="579"/>
        <v/>
      </c>
      <c r="K3308" s="1" t="str">
        <f ca="1">IF(J3308="Linea_para_MAIL_creada_por_LuXML",IF(ISERROR(MATCH(INDIRECT(ADDRESS(ROW()-G3308,7)),D:D,0)),J3308,INDIRECT(ADDRESS(MATCH(INDIRECT(ADDRESS(ROW()-G3308,7)),D:D,0),1))),J3308)</f>
        <v/>
      </c>
      <c r="L3308" s="7">
        <f t="shared" ca="1" si="580"/>
        <v>0</v>
      </c>
      <c r="M3308" s="7" t="str">
        <f t="shared" ca="1" si="581"/>
        <v/>
      </c>
      <c r="N3308" s="7">
        <f t="shared" ca="1" si="582"/>
        <v>0</v>
      </c>
      <c r="O3308" s="9" t="str">
        <f ca="1">IF(N3308&gt;-1,INDIRECT(ADDRESS(ROW(),13)),IF(N3308&lt;N3307,CONCATENATE("&lt;page-count count=",CHAR(34),1+LARGE(N:N,1)-LARGE(N:N,2),CHAR(34),"/&gt;"),INDIRECT(ADDRESS(ROW()-1,13))))</f>
        <v/>
      </c>
      <c r="P3308" s="1">
        <f>IF(ROW()&lt;$S$4+2,IF('XML a procesar'!A3307="",P3307,IF(MID('XML a procesar'!A3307,1,1)="&lt;",P3307,P3307+1)),P3307)</f>
        <v>1</v>
      </c>
    </row>
    <row r="3309" spans="1:16" x14ac:dyDescent="0.25">
      <c r="A3309" s="1" t="str">
        <f>IF('XML a procesar'!A3308&gt;0,'XML a procesar'!A3308,"")</f>
        <v/>
      </c>
      <c r="B3309" s="7">
        <f t="shared" si="572"/>
        <v>0</v>
      </c>
      <c r="C3309" s="1">
        <f t="shared" si="573"/>
        <v>0</v>
      </c>
      <c r="D3309" s="1">
        <f t="shared" si="574"/>
        <v>0</v>
      </c>
      <c r="E3309" s="1">
        <f t="shared" si="575"/>
        <v>0</v>
      </c>
      <c r="F3309" s="1" t="str">
        <f t="shared" ca="1" si="576"/>
        <v/>
      </c>
      <c r="G3309" s="1">
        <f t="shared" ca="1" si="577"/>
        <v>0</v>
      </c>
      <c r="H3309" s="1">
        <f ca="1">IF(AND(G3308&gt;0,G3309&gt;G3308,NOT(ISERROR(MATCH(G3308,D:D,0)))),H3308+1,H3308)</f>
        <v>0</v>
      </c>
      <c r="I3309" s="1">
        <f t="shared" ca="1" si="578"/>
        <v>0</v>
      </c>
      <c r="J3309" s="7" t="str">
        <f t="shared" ca="1" si="579"/>
        <v/>
      </c>
      <c r="K3309" s="1" t="str">
        <f ca="1">IF(J3309="Linea_para_MAIL_creada_por_LuXML",IF(ISERROR(MATCH(INDIRECT(ADDRESS(ROW()-G3309,7)),D:D,0)),J3309,INDIRECT(ADDRESS(MATCH(INDIRECT(ADDRESS(ROW()-G3309,7)),D:D,0),1))),J3309)</f>
        <v/>
      </c>
      <c r="L3309" s="7">
        <f t="shared" ca="1" si="580"/>
        <v>0</v>
      </c>
      <c r="M3309" s="7" t="str">
        <f t="shared" ca="1" si="581"/>
        <v/>
      </c>
      <c r="N3309" s="7">
        <f t="shared" ca="1" si="582"/>
        <v>0</v>
      </c>
      <c r="O3309" s="9" t="str">
        <f ca="1">IF(N3309&gt;-1,INDIRECT(ADDRESS(ROW(),13)),IF(N3309&lt;N3308,CONCATENATE("&lt;page-count count=",CHAR(34),1+LARGE(N:N,1)-LARGE(N:N,2),CHAR(34),"/&gt;"),INDIRECT(ADDRESS(ROW()-1,13))))</f>
        <v/>
      </c>
      <c r="P3309" s="1">
        <f>IF(ROW()&lt;$S$4+2,IF('XML a procesar'!A3308="",P3308,IF(MID('XML a procesar'!A3308,1,1)="&lt;",P3308,P3308+1)),P3308)</f>
        <v>1</v>
      </c>
    </row>
    <row r="3310" spans="1:16" x14ac:dyDescent="0.25">
      <c r="A3310" s="1" t="str">
        <f>IF('XML a procesar'!A3309&gt;0,'XML a procesar'!A3309,"")</f>
        <v/>
      </c>
      <c r="B3310" s="7">
        <f t="shared" si="572"/>
        <v>0</v>
      </c>
      <c r="C3310" s="1">
        <f t="shared" si="573"/>
        <v>0</v>
      </c>
      <c r="D3310" s="1">
        <f t="shared" si="574"/>
        <v>0</v>
      </c>
      <c r="E3310" s="1">
        <f t="shared" si="575"/>
        <v>0</v>
      </c>
      <c r="F3310" s="1" t="str">
        <f t="shared" ca="1" si="576"/>
        <v/>
      </c>
      <c r="G3310" s="1">
        <f t="shared" ca="1" si="577"/>
        <v>0</v>
      </c>
      <c r="H3310" s="1">
        <f ca="1">IF(AND(G3309&gt;0,G3310&gt;G3309,NOT(ISERROR(MATCH(G3309,D:D,0)))),H3309+1,H3309)</f>
        <v>0</v>
      </c>
      <c r="I3310" s="1">
        <f t="shared" ca="1" si="578"/>
        <v>0</v>
      </c>
      <c r="J3310" s="7" t="str">
        <f t="shared" ca="1" si="579"/>
        <v/>
      </c>
      <c r="K3310" s="1" t="str">
        <f ca="1">IF(J3310="Linea_para_MAIL_creada_por_LuXML",IF(ISERROR(MATCH(INDIRECT(ADDRESS(ROW()-G3310,7)),D:D,0)),J3310,INDIRECT(ADDRESS(MATCH(INDIRECT(ADDRESS(ROW()-G3310,7)),D:D,0),1))),J3310)</f>
        <v/>
      </c>
      <c r="L3310" s="7">
        <f t="shared" ca="1" si="580"/>
        <v>0</v>
      </c>
      <c r="M3310" s="7" t="str">
        <f t="shared" ca="1" si="581"/>
        <v/>
      </c>
      <c r="N3310" s="7">
        <f t="shared" ca="1" si="582"/>
        <v>0</v>
      </c>
      <c r="O3310" s="9" t="str">
        <f ca="1">IF(N3310&gt;-1,INDIRECT(ADDRESS(ROW(),13)),IF(N3310&lt;N3309,CONCATENATE("&lt;page-count count=",CHAR(34),1+LARGE(N:N,1)-LARGE(N:N,2),CHAR(34),"/&gt;"),INDIRECT(ADDRESS(ROW()-1,13))))</f>
        <v/>
      </c>
      <c r="P3310" s="1">
        <f>IF(ROW()&lt;$S$4+2,IF('XML a procesar'!A3309="",P3309,IF(MID('XML a procesar'!A3309,1,1)="&lt;",P3309,P3309+1)),P3309)</f>
        <v>1</v>
      </c>
    </row>
    <row r="3311" spans="1:16" x14ac:dyDescent="0.25">
      <c r="A3311" s="1" t="str">
        <f>IF('XML a procesar'!A3310&gt;0,'XML a procesar'!A3310,"")</f>
        <v/>
      </c>
      <c r="B3311" s="7">
        <f t="shared" si="572"/>
        <v>0</v>
      </c>
      <c r="C3311" s="1">
        <f t="shared" si="573"/>
        <v>0</v>
      </c>
      <c r="D3311" s="1">
        <f t="shared" si="574"/>
        <v>0</v>
      </c>
      <c r="E3311" s="1">
        <f t="shared" si="575"/>
        <v>0</v>
      </c>
      <c r="F3311" s="1" t="str">
        <f t="shared" ca="1" si="576"/>
        <v/>
      </c>
      <c r="G3311" s="1">
        <f t="shared" ca="1" si="577"/>
        <v>0</v>
      </c>
      <c r="H3311" s="1">
        <f ca="1">IF(AND(G3310&gt;0,G3311&gt;G3310,NOT(ISERROR(MATCH(G3310,D:D,0)))),H3310+1,H3310)</f>
        <v>0</v>
      </c>
      <c r="I3311" s="1">
        <f t="shared" ca="1" si="578"/>
        <v>0</v>
      </c>
      <c r="J3311" s="7" t="str">
        <f t="shared" ca="1" si="579"/>
        <v/>
      </c>
      <c r="K3311" s="1" t="str">
        <f ca="1">IF(J3311="Linea_para_MAIL_creada_por_LuXML",IF(ISERROR(MATCH(INDIRECT(ADDRESS(ROW()-G3311,7)),D:D,0)),J3311,INDIRECT(ADDRESS(MATCH(INDIRECT(ADDRESS(ROW()-G3311,7)),D:D,0),1))),J3311)</f>
        <v/>
      </c>
      <c r="L3311" s="7">
        <f t="shared" ca="1" si="580"/>
        <v>0</v>
      </c>
      <c r="M3311" s="7" t="str">
        <f t="shared" ca="1" si="581"/>
        <v/>
      </c>
      <c r="N3311" s="7">
        <f t="shared" ca="1" si="582"/>
        <v>0</v>
      </c>
      <c r="O3311" s="9" t="str">
        <f ca="1">IF(N3311&gt;-1,INDIRECT(ADDRESS(ROW(),13)),IF(N3311&lt;N3310,CONCATENATE("&lt;page-count count=",CHAR(34),1+LARGE(N:N,1)-LARGE(N:N,2),CHAR(34),"/&gt;"),INDIRECT(ADDRESS(ROW()-1,13))))</f>
        <v/>
      </c>
      <c r="P3311" s="1">
        <f>IF(ROW()&lt;$S$4+2,IF('XML a procesar'!A3310="",P3310,IF(MID('XML a procesar'!A3310,1,1)="&lt;",P3310,P3310+1)),P3310)</f>
        <v>1</v>
      </c>
    </row>
    <row r="3312" spans="1:16" x14ac:dyDescent="0.25">
      <c r="A3312" s="1" t="str">
        <f>IF('XML a procesar'!A3311&gt;0,'XML a procesar'!A3311,"")</f>
        <v/>
      </c>
      <c r="B3312" s="7">
        <f t="shared" si="572"/>
        <v>0</v>
      </c>
      <c r="C3312" s="1">
        <f t="shared" si="573"/>
        <v>0</v>
      </c>
      <c r="D3312" s="1">
        <f t="shared" si="574"/>
        <v>0</v>
      </c>
      <c r="E3312" s="1">
        <f t="shared" si="575"/>
        <v>0</v>
      </c>
      <c r="F3312" s="1" t="str">
        <f t="shared" ca="1" si="576"/>
        <v/>
      </c>
      <c r="G3312" s="1">
        <f t="shared" ca="1" si="577"/>
        <v>0</v>
      </c>
      <c r="H3312" s="1">
        <f ca="1">IF(AND(G3311&gt;0,G3312&gt;G3311,NOT(ISERROR(MATCH(G3311,D:D,0)))),H3311+1,H3311)</f>
        <v>0</v>
      </c>
      <c r="I3312" s="1">
        <f t="shared" ca="1" si="578"/>
        <v>0</v>
      </c>
      <c r="J3312" s="7" t="str">
        <f t="shared" ca="1" si="579"/>
        <v/>
      </c>
      <c r="K3312" s="1" t="str">
        <f ca="1">IF(J3312="Linea_para_MAIL_creada_por_LuXML",IF(ISERROR(MATCH(INDIRECT(ADDRESS(ROW()-G3312,7)),D:D,0)),J3312,INDIRECT(ADDRESS(MATCH(INDIRECT(ADDRESS(ROW()-G3312,7)),D:D,0),1))),J3312)</f>
        <v/>
      </c>
      <c r="L3312" s="7">
        <f t="shared" ca="1" si="580"/>
        <v>0</v>
      </c>
      <c r="M3312" s="7" t="str">
        <f t="shared" ca="1" si="581"/>
        <v/>
      </c>
      <c r="N3312" s="7">
        <f t="shared" ca="1" si="582"/>
        <v>0</v>
      </c>
      <c r="O3312" s="9" t="str">
        <f ca="1">IF(N3312&gt;-1,INDIRECT(ADDRESS(ROW(),13)),IF(N3312&lt;N3311,CONCATENATE("&lt;page-count count=",CHAR(34),1+LARGE(N:N,1)-LARGE(N:N,2),CHAR(34),"/&gt;"),INDIRECT(ADDRESS(ROW()-1,13))))</f>
        <v/>
      </c>
      <c r="P3312" s="1">
        <f>IF(ROW()&lt;$S$4+2,IF('XML a procesar'!A3311="",P3311,IF(MID('XML a procesar'!A3311,1,1)="&lt;",P3311,P3311+1)),P3311)</f>
        <v>1</v>
      </c>
    </row>
    <row r="3313" spans="1:16" x14ac:dyDescent="0.25">
      <c r="A3313" s="1" t="str">
        <f>IF('XML a procesar'!A3312&gt;0,'XML a procesar'!A3312,"")</f>
        <v/>
      </c>
      <c r="B3313" s="7">
        <f t="shared" si="572"/>
        <v>0</v>
      </c>
      <c r="C3313" s="1">
        <f t="shared" si="573"/>
        <v>0</v>
      </c>
      <c r="D3313" s="1">
        <f t="shared" si="574"/>
        <v>0</v>
      </c>
      <c r="E3313" s="1">
        <f t="shared" si="575"/>
        <v>0</v>
      </c>
      <c r="F3313" s="1" t="str">
        <f t="shared" ca="1" si="576"/>
        <v/>
      </c>
      <c r="G3313" s="1">
        <f t="shared" ca="1" si="577"/>
        <v>0</v>
      </c>
      <c r="H3313" s="1">
        <f ca="1">IF(AND(G3312&gt;0,G3313&gt;G3312,NOT(ISERROR(MATCH(G3312,D:D,0)))),H3312+1,H3312)</f>
        <v>0</v>
      </c>
      <c r="I3313" s="1">
        <f t="shared" ca="1" si="578"/>
        <v>0</v>
      </c>
      <c r="J3313" s="7" t="str">
        <f t="shared" ca="1" si="579"/>
        <v/>
      </c>
      <c r="K3313" s="1" t="str">
        <f ca="1">IF(J3313="Linea_para_MAIL_creada_por_LuXML",IF(ISERROR(MATCH(INDIRECT(ADDRESS(ROW()-G3313,7)),D:D,0)),J3313,INDIRECT(ADDRESS(MATCH(INDIRECT(ADDRESS(ROW()-G3313,7)),D:D,0),1))),J3313)</f>
        <v/>
      </c>
      <c r="L3313" s="7">
        <f t="shared" ca="1" si="580"/>
        <v>0</v>
      </c>
      <c r="M3313" s="7" t="str">
        <f t="shared" ca="1" si="581"/>
        <v/>
      </c>
      <c r="N3313" s="7">
        <f t="shared" ca="1" si="582"/>
        <v>0</v>
      </c>
      <c r="O3313" s="9" t="str">
        <f ca="1">IF(N3313&gt;-1,INDIRECT(ADDRESS(ROW(),13)),IF(N3313&lt;N3312,CONCATENATE("&lt;page-count count=",CHAR(34),1+LARGE(N:N,1)-LARGE(N:N,2),CHAR(34),"/&gt;"),INDIRECT(ADDRESS(ROW()-1,13))))</f>
        <v/>
      </c>
      <c r="P3313" s="1">
        <f>IF(ROW()&lt;$S$4+2,IF('XML a procesar'!A3312="",P3312,IF(MID('XML a procesar'!A3312,1,1)="&lt;",P3312,P3312+1)),P3312)</f>
        <v>1</v>
      </c>
    </row>
    <row r="3314" spans="1:16" x14ac:dyDescent="0.25">
      <c r="A3314" s="1" t="str">
        <f>IF('XML a procesar'!A3313&gt;0,'XML a procesar'!A3313,"")</f>
        <v/>
      </c>
      <c r="B3314" s="7">
        <f t="shared" si="572"/>
        <v>0</v>
      </c>
      <c r="C3314" s="1">
        <f t="shared" si="573"/>
        <v>0</v>
      </c>
      <c r="D3314" s="1">
        <f t="shared" si="574"/>
        <v>0</v>
      </c>
      <c r="E3314" s="1">
        <f t="shared" si="575"/>
        <v>0</v>
      </c>
      <c r="F3314" s="1" t="str">
        <f t="shared" ca="1" si="576"/>
        <v/>
      </c>
      <c r="G3314" s="1">
        <f t="shared" ca="1" si="577"/>
        <v>0</v>
      </c>
      <c r="H3314" s="1">
        <f ca="1">IF(AND(G3313&gt;0,G3314&gt;G3313,NOT(ISERROR(MATCH(G3313,D:D,0)))),H3313+1,H3313)</f>
        <v>0</v>
      </c>
      <c r="I3314" s="1">
        <f t="shared" ca="1" si="578"/>
        <v>0</v>
      </c>
      <c r="J3314" s="7" t="str">
        <f t="shared" ca="1" si="579"/>
        <v/>
      </c>
      <c r="K3314" s="1" t="str">
        <f ca="1">IF(J3314="Linea_para_MAIL_creada_por_LuXML",IF(ISERROR(MATCH(INDIRECT(ADDRESS(ROW()-G3314,7)),D:D,0)),J3314,INDIRECT(ADDRESS(MATCH(INDIRECT(ADDRESS(ROW()-G3314,7)),D:D,0),1))),J3314)</f>
        <v/>
      </c>
      <c r="L3314" s="7">
        <f t="shared" ca="1" si="580"/>
        <v>0</v>
      </c>
      <c r="M3314" s="7" t="str">
        <f t="shared" ca="1" si="581"/>
        <v/>
      </c>
      <c r="N3314" s="7">
        <f t="shared" ca="1" si="582"/>
        <v>0</v>
      </c>
      <c r="O3314" s="9" t="str">
        <f ca="1">IF(N3314&gt;-1,INDIRECT(ADDRESS(ROW(),13)),IF(N3314&lt;N3313,CONCATENATE("&lt;page-count count=",CHAR(34),1+LARGE(N:N,1)-LARGE(N:N,2),CHAR(34),"/&gt;"),INDIRECT(ADDRESS(ROW()-1,13))))</f>
        <v/>
      </c>
      <c r="P3314" s="1">
        <f>IF(ROW()&lt;$S$4+2,IF('XML a procesar'!A3313="",P3313,IF(MID('XML a procesar'!A3313,1,1)="&lt;",P3313,P3313+1)),P3313)</f>
        <v>1</v>
      </c>
    </row>
    <row r="3315" spans="1:16" x14ac:dyDescent="0.25">
      <c r="A3315" s="1" t="str">
        <f>IF('XML a procesar'!A3314&gt;0,'XML a procesar'!A3314,"")</f>
        <v/>
      </c>
      <c r="B3315" s="7">
        <f t="shared" si="572"/>
        <v>0</v>
      </c>
      <c r="C3315" s="1">
        <f t="shared" si="573"/>
        <v>0</v>
      </c>
      <c r="D3315" s="1">
        <f t="shared" si="574"/>
        <v>0</v>
      </c>
      <c r="E3315" s="1">
        <f t="shared" si="575"/>
        <v>0</v>
      </c>
      <c r="F3315" s="1" t="str">
        <f t="shared" ca="1" si="576"/>
        <v/>
      </c>
      <c r="G3315" s="1">
        <f t="shared" ca="1" si="577"/>
        <v>0</v>
      </c>
      <c r="H3315" s="1">
        <f ca="1">IF(AND(G3314&gt;0,G3315&gt;G3314,NOT(ISERROR(MATCH(G3314,D:D,0)))),H3314+1,H3314)</f>
        <v>0</v>
      </c>
      <c r="I3315" s="1">
        <f t="shared" ca="1" si="578"/>
        <v>0</v>
      </c>
      <c r="J3315" s="7" t="str">
        <f t="shared" ca="1" si="579"/>
        <v/>
      </c>
      <c r="K3315" s="1" t="str">
        <f ca="1">IF(J3315="Linea_para_MAIL_creada_por_LuXML",IF(ISERROR(MATCH(INDIRECT(ADDRESS(ROW()-G3315,7)),D:D,0)),J3315,INDIRECT(ADDRESS(MATCH(INDIRECT(ADDRESS(ROW()-G3315,7)),D:D,0),1))),J3315)</f>
        <v/>
      </c>
      <c r="L3315" s="7">
        <f t="shared" ca="1" si="580"/>
        <v>0</v>
      </c>
      <c r="M3315" s="7" t="str">
        <f t="shared" ca="1" si="581"/>
        <v/>
      </c>
      <c r="N3315" s="7">
        <f t="shared" ca="1" si="582"/>
        <v>0</v>
      </c>
      <c r="O3315" s="9" t="str">
        <f ca="1">IF(N3315&gt;-1,INDIRECT(ADDRESS(ROW(),13)),IF(N3315&lt;N3314,CONCATENATE("&lt;page-count count=",CHAR(34),1+LARGE(N:N,1)-LARGE(N:N,2),CHAR(34),"/&gt;"),INDIRECT(ADDRESS(ROW()-1,13))))</f>
        <v/>
      </c>
      <c r="P3315" s="1">
        <f>IF(ROW()&lt;$S$4+2,IF('XML a procesar'!A3314="",P3314,IF(MID('XML a procesar'!A3314,1,1)="&lt;",P3314,P3314+1)),P3314)</f>
        <v>1</v>
      </c>
    </row>
    <row r="3316" spans="1:16" x14ac:dyDescent="0.25">
      <c r="A3316" s="1" t="str">
        <f>IF('XML a procesar'!A3315&gt;0,'XML a procesar'!A3315,"")</f>
        <v/>
      </c>
      <c r="B3316" s="7">
        <f t="shared" si="572"/>
        <v>0</v>
      </c>
      <c r="C3316" s="1">
        <f t="shared" si="573"/>
        <v>0</v>
      </c>
      <c r="D3316" s="1">
        <f t="shared" si="574"/>
        <v>0</v>
      </c>
      <c r="E3316" s="1">
        <f t="shared" si="575"/>
        <v>0</v>
      </c>
      <c r="F3316" s="1" t="str">
        <f t="shared" ca="1" si="576"/>
        <v/>
      </c>
      <c r="G3316" s="1">
        <f t="shared" ca="1" si="577"/>
        <v>0</v>
      </c>
      <c r="H3316" s="1">
        <f ca="1">IF(AND(G3315&gt;0,G3316&gt;G3315,NOT(ISERROR(MATCH(G3315,D:D,0)))),H3315+1,H3315)</f>
        <v>0</v>
      </c>
      <c r="I3316" s="1">
        <f t="shared" ca="1" si="578"/>
        <v>0</v>
      </c>
      <c r="J3316" s="7" t="str">
        <f t="shared" ca="1" si="579"/>
        <v/>
      </c>
      <c r="K3316" s="1" t="str">
        <f ca="1">IF(J3316="Linea_para_MAIL_creada_por_LuXML",IF(ISERROR(MATCH(INDIRECT(ADDRESS(ROW()-G3316,7)),D:D,0)),J3316,INDIRECT(ADDRESS(MATCH(INDIRECT(ADDRESS(ROW()-G3316,7)),D:D,0),1))),J3316)</f>
        <v/>
      </c>
      <c r="L3316" s="7">
        <f t="shared" ca="1" si="580"/>
        <v>0</v>
      </c>
      <c r="M3316" s="7" t="str">
        <f t="shared" ca="1" si="581"/>
        <v/>
      </c>
      <c r="N3316" s="7">
        <f t="shared" ca="1" si="582"/>
        <v>0</v>
      </c>
      <c r="O3316" s="9" t="str">
        <f ca="1">IF(N3316&gt;-1,INDIRECT(ADDRESS(ROW(),13)),IF(N3316&lt;N3315,CONCATENATE("&lt;page-count count=",CHAR(34),1+LARGE(N:N,1)-LARGE(N:N,2),CHAR(34),"/&gt;"),INDIRECT(ADDRESS(ROW()-1,13))))</f>
        <v/>
      </c>
      <c r="P3316" s="1">
        <f>IF(ROW()&lt;$S$4+2,IF('XML a procesar'!A3315="",P3315,IF(MID('XML a procesar'!A3315,1,1)="&lt;",P3315,P3315+1)),P3315)</f>
        <v>1</v>
      </c>
    </row>
    <row r="3317" spans="1:16" x14ac:dyDescent="0.25">
      <c r="A3317" s="1" t="str">
        <f>IF('XML a procesar'!A3316&gt;0,'XML a procesar'!A3316,"")</f>
        <v/>
      </c>
      <c r="B3317" s="7">
        <f t="shared" si="572"/>
        <v>0</v>
      </c>
      <c r="C3317" s="1">
        <f t="shared" si="573"/>
        <v>0</v>
      </c>
      <c r="D3317" s="1">
        <f t="shared" si="574"/>
        <v>0</v>
      </c>
      <c r="E3317" s="1">
        <f t="shared" si="575"/>
        <v>0</v>
      </c>
      <c r="F3317" s="1" t="str">
        <f t="shared" ca="1" si="576"/>
        <v/>
      </c>
      <c r="G3317" s="1">
        <f t="shared" ca="1" si="577"/>
        <v>0</v>
      </c>
      <c r="H3317" s="1">
        <f ca="1">IF(AND(G3316&gt;0,G3317&gt;G3316,NOT(ISERROR(MATCH(G3316,D:D,0)))),H3316+1,H3316)</f>
        <v>0</v>
      </c>
      <c r="I3317" s="1">
        <f t="shared" ca="1" si="578"/>
        <v>0</v>
      </c>
      <c r="J3317" s="7" t="str">
        <f t="shared" ca="1" si="579"/>
        <v/>
      </c>
      <c r="K3317" s="1" t="str">
        <f ca="1">IF(J3317="Linea_para_MAIL_creada_por_LuXML",IF(ISERROR(MATCH(INDIRECT(ADDRESS(ROW()-G3317,7)),D:D,0)),J3317,INDIRECT(ADDRESS(MATCH(INDIRECT(ADDRESS(ROW()-G3317,7)),D:D,0),1))),J3317)</f>
        <v/>
      </c>
      <c r="L3317" s="7">
        <f t="shared" ca="1" si="580"/>
        <v>0</v>
      </c>
      <c r="M3317" s="7" t="str">
        <f t="shared" ca="1" si="581"/>
        <v/>
      </c>
      <c r="N3317" s="7">
        <f t="shared" ca="1" si="582"/>
        <v>0</v>
      </c>
      <c r="O3317" s="9" t="str">
        <f ca="1">IF(N3317&gt;-1,INDIRECT(ADDRESS(ROW(),13)),IF(N3317&lt;N3316,CONCATENATE("&lt;page-count count=",CHAR(34),1+LARGE(N:N,1)-LARGE(N:N,2),CHAR(34),"/&gt;"),INDIRECT(ADDRESS(ROW()-1,13))))</f>
        <v/>
      </c>
      <c r="P3317" s="1">
        <f>IF(ROW()&lt;$S$4+2,IF('XML a procesar'!A3316="",P3316,IF(MID('XML a procesar'!A3316,1,1)="&lt;",P3316,P3316+1)),P3316)</f>
        <v>1</v>
      </c>
    </row>
    <row r="3318" spans="1:16" x14ac:dyDescent="0.25">
      <c r="A3318" s="1" t="str">
        <f>IF('XML a procesar'!A3317&gt;0,'XML a procesar'!A3317,"")</f>
        <v/>
      </c>
      <c r="B3318" s="7">
        <f t="shared" si="572"/>
        <v>0</v>
      </c>
      <c r="C3318" s="1">
        <f t="shared" si="573"/>
        <v>0</v>
      </c>
      <c r="D3318" s="1">
        <f t="shared" si="574"/>
        <v>0</v>
      </c>
      <c r="E3318" s="1">
        <f t="shared" si="575"/>
        <v>0</v>
      </c>
      <c r="F3318" s="1" t="str">
        <f t="shared" ca="1" si="576"/>
        <v/>
      </c>
      <c r="G3318" s="1">
        <f t="shared" ca="1" si="577"/>
        <v>0</v>
      </c>
      <c r="H3318" s="1">
        <f ca="1">IF(AND(G3317&gt;0,G3318&gt;G3317,NOT(ISERROR(MATCH(G3317,D:D,0)))),H3317+1,H3317)</f>
        <v>0</v>
      </c>
      <c r="I3318" s="1">
        <f t="shared" ca="1" si="578"/>
        <v>0</v>
      </c>
      <c r="J3318" s="7" t="str">
        <f t="shared" ca="1" si="579"/>
        <v/>
      </c>
      <c r="K3318" s="1" t="str">
        <f ca="1">IF(J3318="Linea_para_MAIL_creada_por_LuXML",IF(ISERROR(MATCH(INDIRECT(ADDRESS(ROW()-G3318,7)),D:D,0)),J3318,INDIRECT(ADDRESS(MATCH(INDIRECT(ADDRESS(ROW()-G3318,7)),D:D,0),1))),J3318)</f>
        <v/>
      </c>
      <c r="L3318" s="7">
        <f t="shared" ca="1" si="580"/>
        <v>0</v>
      </c>
      <c r="M3318" s="7" t="str">
        <f t="shared" ca="1" si="581"/>
        <v/>
      </c>
      <c r="N3318" s="7">
        <f t="shared" ca="1" si="582"/>
        <v>0</v>
      </c>
      <c r="O3318" s="9" t="str">
        <f ca="1">IF(N3318&gt;-1,INDIRECT(ADDRESS(ROW(),13)),IF(N3318&lt;N3317,CONCATENATE("&lt;page-count count=",CHAR(34),1+LARGE(N:N,1)-LARGE(N:N,2),CHAR(34),"/&gt;"),INDIRECT(ADDRESS(ROW()-1,13))))</f>
        <v/>
      </c>
      <c r="P3318" s="1">
        <f>IF(ROW()&lt;$S$4+2,IF('XML a procesar'!A3317="",P3317,IF(MID('XML a procesar'!A3317,1,1)="&lt;",P3317,P3317+1)),P3317)</f>
        <v>1</v>
      </c>
    </row>
    <row r="3319" spans="1:16" x14ac:dyDescent="0.25">
      <c r="A3319" s="1" t="str">
        <f>IF('XML a procesar'!A3318&gt;0,'XML a procesar'!A3318,"")</f>
        <v/>
      </c>
      <c r="B3319" s="7">
        <f t="shared" si="572"/>
        <v>0</v>
      </c>
      <c r="C3319" s="1">
        <f t="shared" si="573"/>
        <v>0</v>
      </c>
      <c r="D3319" s="1">
        <f t="shared" si="574"/>
        <v>0</v>
      </c>
      <c r="E3319" s="1">
        <f t="shared" si="575"/>
        <v>0</v>
      </c>
      <c r="F3319" s="1" t="str">
        <f t="shared" ca="1" si="576"/>
        <v/>
      </c>
      <c r="G3319" s="1">
        <f t="shared" ca="1" si="577"/>
        <v>0</v>
      </c>
      <c r="H3319" s="1">
        <f ca="1">IF(AND(G3318&gt;0,G3319&gt;G3318,NOT(ISERROR(MATCH(G3318,D:D,0)))),H3318+1,H3318)</f>
        <v>0</v>
      </c>
      <c r="I3319" s="1">
        <f t="shared" ca="1" si="578"/>
        <v>0</v>
      </c>
      <c r="J3319" s="7" t="str">
        <f t="shared" ca="1" si="579"/>
        <v/>
      </c>
      <c r="K3319" s="1" t="str">
        <f ca="1">IF(J3319="Linea_para_MAIL_creada_por_LuXML",IF(ISERROR(MATCH(INDIRECT(ADDRESS(ROW()-G3319,7)),D:D,0)),J3319,INDIRECT(ADDRESS(MATCH(INDIRECT(ADDRESS(ROW()-G3319,7)),D:D,0),1))),J3319)</f>
        <v/>
      </c>
      <c r="L3319" s="7">
        <f t="shared" ca="1" si="580"/>
        <v>0</v>
      </c>
      <c r="M3319" s="7" t="str">
        <f t="shared" ca="1" si="581"/>
        <v/>
      </c>
      <c r="N3319" s="7">
        <f t="shared" ca="1" si="582"/>
        <v>0</v>
      </c>
      <c r="O3319" s="9" t="str">
        <f ca="1">IF(N3319&gt;-1,INDIRECT(ADDRESS(ROW(),13)),IF(N3319&lt;N3318,CONCATENATE("&lt;page-count count=",CHAR(34),1+LARGE(N:N,1)-LARGE(N:N,2),CHAR(34),"/&gt;"),INDIRECT(ADDRESS(ROW()-1,13))))</f>
        <v/>
      </c>
      <c r="P3319" s="1">
        <f>IF(ROW()&lt;$S$4+2,IF('XML a procesar'!A3318="",P3318,IF(MID('XML a procesar'!A3318,1,1)="&lt;",P3318,P3318+1)),P3318)</f>
        <v>1</v>
      </c>
    </row>
    <row r="3320" spans="1:16" x14ac:dyDescent="0.25">
      <c r="A3320" s="1" t="str">
        <f>IF('XML a procesar'!A3319&gt;0,'XML a procesar'!A3319,"")</f>
        <v/>
      </c>
      <c r="B3320" s="7">
        <f t="shared" si="572"/>
        <v>0</v>
      </c>
      <c r="C3320" s="1">
        <f t="shared" si="573"/>
        <v>0</v>
      </c>
      <c r="D3320" s="1">
        <f t="shared" si="574"/>
        <v>0</v>
      </c>
      <c r="E3320" s="1">
        <f t="shared" si="575"/>
        <v>0</v>
      </c>
      <c r="F3320" s="1" t="str">
        <f t="shared" ca="1" si="576"/>
        <v/>
      </c>
      <c r="G3320" s="1">
        <f t="shared" ca="1" si="577"/>
        <v>0</v>
      </c>
      <c r="H3320" s="1">
        <f ca="1">IF(AND(G3319&gt;0,G3320&gt;G3319,NOT(ISERROR(MATCH(G3319,D:D,0)))),H3319+1,H3319)</f>
        <v>0</v>
      </c>
      <c r="I3320" s="1">
        <f t="shared" ca="1" si="578"/>
        <v>0</v>
      </c>
      <c r="J3320" s="7" t="str">
        <f t="shared" ca="1" si="579"/>
        <v/>
      </c>
      <c r="K3320" s="1" t="str">
        <f ca="1">IF(J3320="Linea_para_MAIL_creada_por_LuXML",IF(ISERROR(MATCH(INDIRECT(ADDRESS(ROW()-G3320,7)),D:D,0)),J3320,INDIRECT(ADDRESS(MATCH(INDIRECT(ADDRESS(ROW()-G3320,7)),D:D,0),1))),J3320)</f>
        <v/>
      </c>
      <c r="L3320" s="7">
        <f t="shared" ca="1" si="580"/>
        <v>0</v>
      </c>
      <c r="M3320" s="7" t="str">
        <f t="shared" ca="1" si="581"/>
        <v/>
      </c>
      <c r="N3320" s="7">
        <f t="shared" ca="1" si="582"/>
        <v>0</v>
      </c>
      <c r="O3320" s="9" t="str">
        <f ca="1">IF(N3320&gt;-1,INDIRECT(ADDRESS(ROW(),13)),IF(N3320&lt;N3319,CONCATENATE("&lt;page-count count=",CHAR(34),1+LARGE(N:N,1)-LARGE(N:N,2),CHAR(34),"/&gt;"),INDIRECT(ADDRESS(ROW()-1,13))))</f>
        <v/>
      </c>
      <c r="P3320" s="1">
        <f>IF(ROW()&lt;$S$4+2,IF('XML a procesar'!A3319="",P3319,IF(MID('XML a procesar'!A3319,1,1)="&lt;",P3319,P3319+1)),P3319)</f>
        <v>1</v>
      </c>
    </row>
    <row r="3321" spans="1:16" x14ac:dyDescent="0.25">
      <c r="A3321" s="1" t="str">
        <f>IF('XML a procesar'!A3320&gt;0,'XML a procesar'!A3320,"")</f>
        <v/>
      </c>
      <c r="B3321" s="7">
        <f t="shared" si="572"/>
        <v>0</v>
      </c>
      <c r="C3321" s="1">
        <f t="shared" si="573"/>
        <v>0</v>
      </c>
      <c r="D3321" s="1">
        <f t="shared" si="574"/>
        <v>0</v>
      </c>
      <c r="E3321" s="1">
        <f t="shared" si="575"/>
        <v>0</v>
      </c>
      <c r="F3321" s="1" t="str">
        <f t="shared" ca="1" si="576"/>
        <v/>
      </c>
      <c r="G3321" s="1">
        <f t="shared" ca="1" si="577"/>
        <v>0</v>
      </c>
      <c r="H3321" s="1">
        <f ca="1">IF(AND(G3320&gt;0,G3321&gt;G3320,NOT(ISERROR(MATCH(G3320,D:D,0)))),H3320+1,H3320)</f>
        <v>0</v>
      </c>
      <c r="I3321" s="1">
        <f t="shared" ca="1" si="578"/>
        <v>0</v>
      </c>
      <c r="J3321" s="7" t="str">
        <f t="shared" ca="1" si="579"/>
        <v/>
      </c>
      <c r="K3321" s="1" t="str">
        <f ca="1">IF(J3321="Linea_para_MAIL_creada_por_LuXML",IF(ISERROR(MATCH(INDIRECT(ADDRESS(ROW()-G3321,7)),D:D,0)),J3321,INDIRECT(ADDRESS(MATCH(INDIRECT(ADDRESS(ROW()-G3321,7)),D:D,0),1))),J3321)</f>
        <v/>
      </c>
      <c r="L3321" s="7">
        <f t="shared" ca="1" si="580"/>
        <v>0</v>
      </c>
      <c r="M3321" s="7" t="str">
        <f t="shared" ca="1" si="581"/>
        <v/>
      </c>
      <c r="N3321" s="7">
        <f t="shared" ca="1" si="582"/>
        <v>0</v>
      </c>
      <c r="O3321" s="9" t="str">
        <f ca="1">IF(N3321&gt;-1,INDIRECT(ADDRESS(ROW(),13)),IF(N3321&lt;N3320,CONCATENATE("&lt;page-count count=",CHAR(34),1+LARGE(N:N,1)-LARGE(N:N,2),CHAR(34),"/&gt;"),INDIRECT(ADDRESS(ROW()-1,13))))</f>
        <v/>
      </c>
      <c r="P3321" s="1">
        <f>IF(ROW()&lt;$S$4+2,IF('XML a procesar'!A3320="",P3320,IF(MID('XML a procesar'!A3320,1,1)="&lt;",P3320,P3320+1)),P3320)</f>
        <v>1</v>
      </c>
    </row>
    <row r="3322" spans="1:16" x14ac:dyDescent="0.25">
      <c r="A3322" s="1" t="str">
        <f>IF('XML a procesar'!A3321&gt;0,'XML a procesar'!A3321,"")</f>
        <v/>
      </c>
      <c r="B3322" s="7">
        <f t="shared" si="572"/>
        <v>0</v>
      </c>
      <c r="C3322" s="1">
        <f t="shared" si="573"/>
        <v>0</v>
      </c>
      <c r="D3322" s="1">
        <f t="shared" si="574"/>
        <v>0</v>
      </c>
      <c r="E3322" s="1">
        <f t="shared" si="575"/>
        <v>0</v>
      </c>
      <c r="F3322" s="1" t="str">
        <f t="shared" ca="1" si="576"/>
        <v/>
      </c>
      <c r="G3322" s="1">
        <f t="shared" ca="1" si="577"/>
        <v>0</v>
      </c>
      <c r="H3322" s="1">
        <f ca="1">IF(AND(G3321&gt;0,G3322&gt;G3321,NOT(ISERROR(MATCH(G3321,D:D,0)))),H3321+1,H3321)</f>
        <v>0</v>
      </c>
      <c r="I3322" s="1">
        <f t="shared" ca="1" si="578"/>
        <v>0</v>
      </c>
      <c r="J3322" s="7" t="str">
        <f t="shared" ca="1" si="579"/>
        <v/>
      </c>
      <c r="K3322" s="1" t="str">
        <f ca="1">IF(J3322="Linea_para_MAIL_creada_por_LuXML",IF(ISERROR(MATCH(INDIRECT(ADDRESS(ROW()-G3322,7)),D:D,0)),J3322,INDIRECT(ADDRESS(MATCH(INDIRECT(ADDRESS(ROW()-G3322,7)),D:D,0),1))),J3322)</f>
        <v/>
      </c>
      <c r="L3322" s="7">
        <f t="shared" ca="1" si="580"/>
        <v>0</v>
      </c>
      <c r="M3322" s="7" t="str">
        <f t="shared" ca="1" si="581"/>
        <v/>
      </c>
      <c r="N3322" s="7">
        <f t="shared" ca="1" si="582"/>
        <v>0</v>
      </c>
      <c r="O3322" s="9" t="str">
        <f ca="1">IF(N3322&gt;-1,INDIRECT(ADDRESS(ROW(),13)),IF(N3322&lt;N3321,CONCATENATE("&lt;page-count count=",CHAR(34),1+LARGE(N:N,1)-LARGE(N:N,2),CHAR(34),"/&gt;"),INDIRECT(ADDRESS(ROW()-1,13))))</f>
        <v/>
      </c>
      <c r="P3322" s="1">
        <f>IF(ROW()&lt;$S$4+2,IF('XML a procesar'!A3321="",P3321,IF(MID('XML a procesar'!A3321,1,1)="&lt;",P3321,P3321+1)),P3321)</f>
        <v>1</v>
      </c>
    </row>
    <row r="3323" spans="1:16" x14ac:dyDescent="0.25">
      <c r="A3323" s="1" t="str">
        <f>IF('XML a procesar'!A3322&gt;0,'XML a procesar'!A3322,"")</f>
        <v/>
      </c>
      <c r="B3323" s="7">
        <f t="shared" si="572"/>
        <v>0</v>
      </c>
      <c r="C3323" s="1">
        <f t="shared" si="573"/>
        <v>0</v>
      </c>
      <c r="D3323" s="1">
        <f t="shared" si="574"/>
        <v>0</v>
      </c>
      <c r="E3323" s="1">
        <f t="shared" si="575"/>
        <v>0</v>
      </c>
      <c r="F3323" s="1" t="str">
        <f t="shared" ca="1" si="576"/>
        <v/>
      </c>
      <c r="G3323" s="1">
        <f t="shared" ca="1" si="577"/>
        <v>0</v>
      </c>
      <c r="H3323" s="1">
        <f ca="1">IF(AND(G3322&gt;0,G3323&gt;G3322,NOT(ISERROR(MATCH(G3322,D:D,0)))),H3322+1,H3322)</f>
        <v>0</v>
      </c>
      <c r="I3323" s="1">
        <f t="shared" ca="1" si="578"/>
        <v>0</v>
      </c>
      <c r="J3323" s="7" t="str">
        <f t="shared" ca="1" si="579"/>
        <v/>
      </c>
      <c r="K3323" s="1" t="str">
        <f ca="1">IF(J3323="Linea_para_MAIL_creada_por_LuXML",IF(ISERROR(MATCH(INDIRECT(ADDRESS(ROW()-G3323,7)),D:D,0)),J3323,INDIRECT(ADDRESS(MATCH(INDIRECT(ADDRESS(ROW()-G3323,7)),D:D,0),1))),J3323)</f>
        <v/>
      </c>
      <c r="L3323" s="7">
        <f t="shared" ca="1" si="580"/>
        <v>0</v>
      </c>
      <c r="M3323" s="7" t="str">
        <f t="shared" ca="1" si="581"/>
        <v/>
      </c>
      <c r="N3323" s="7">
        <f t="shared" ca="1" si="582"/>
        <v>0</v>
      </c>
      <c r="O3323" s="9" t="str">
        <f ca="1">IF(N3323&gt;-1,INDIRECT(ADDRESS(ROW(),13)),IF(N3323&lt;N3322,CONCATENATE("&lt;page-count count=",CHAR(34),1+LARGE(N:N,1)-LARGE(N:N,2),CHAR(34),"/&gt;"),INDIRECT(ADDRESS(ROW()-1,13))))</f>
        <v/>
      </c>
      <c r="P3323" s="1">
        <f>IF(ROW()&lt;$S$4+2,IF('XML a procesar'!A3322="",P3322,IF(MID('XML a procesar'!A3322,1,1)="&lt;",P3322,P3322+1)),P3322)</f>
        <v>1</v>
      </c>
    </row>
    <row r="3324" spans="1:16" x14ac:dyDescent="0.25">
      <c r="A3324" s="1" t="str">
        <f>IF('XML a procesar'!A3323&gt;0,'XML a procesar'!A3323,"")</f>
        <v/>
      </c>
      <c r="B3324" s="7">
        <f t="shared" si="572"/>
        <v>0</v>
      </c>
      <c r="C3324" s="1">
        <f t="shared" si="573"/>
        <v>0</v>
      </c>
      <c r="D3324" s="1">
        <f t="shared" si="574"/>
        <v>0</v>
      </c>
      <c r="E3324" s="1">
        <f t="shared" si="575"/>
        <v>0</v>
      </c>
      <c r="F3324" s="1" t="str">
        <f t="shared" ca="1" si="576"/>
        <v/>
      </c>
      <c r="G3324" s="1">
        <f t="shared" ca="1" si="577"/>
        <v>0</v>
      </c>
      <c r="H3324" s="1">
        <f ca="1">IF(AND(G3323&gt;0,G3324&gt;G3323,NOT(ISERROR(MATCH(G3323,D:D,0)))),H3323+1,H3323)</f>
        <v>0</v>
      </c>
      <c r="I3324" s="1">
        <f t="shared" ca="1" si="578"/>
        <v>0</v>
      </c>
      <c r="J3324" s="7" t="str">
        <f t="shared" ca="1" si="579"/>
        <v/>
      </c>
      <c r="K3324" s="1" t="str">
        <f ca="1">IF(J3324="Linea_para_MAIL_creada_por_LuXML",IF(ISERROR(MATCH(INDIRECT(ADDRESS(ROW()-G3324,7)),D:D,0)),J3324,INDIRECT(ADDRESS(MATCH(INDIRECT(ADDRESS(ROW()-G3324,7)),D:D,0),1))),J3324)</f>
        <v/>
      </c>
      <c r="L3324" s="7">
        <f t="shared" ca="1" si="580"/>
        <v>0</v>
      </c>
      <c r="M3324" s="7" t="str">
        <f t="shared" ca="1" si="581"/>
        <v/>
      </c>
      <c r="N3324" s="7">
        <f t="shared" ca="1" si="582"/>
        <v>0</v>
      </c>
      <c r="O3324" s="9" t="str">
        <f ca="1">IF(N3324&gt;-1,INDIRECT(ADDRESS(ROW(),13)),IF(N3324&lt;N3323,CONCATENATE("&lt;page-count count=",CHAR(34),1+LARGE(N:N,1)-LARGE(N:N,2),CHAR(34),"/&gt;"),INDIRECT(ADDRESS(ROW()-1,13))))</f>
        <v/>
      </c>
      <c r="P3324" s="1">
        <f>IF(ROW()&lt;$S$4+2,IF('XML a procesar'!A3323="",P3323,IF(MID('XML a procesar'!A3323,1,1)="&lt;",P3323,P3323+1)),P3323)</f>
        <v>1</v>
      </c>
    </row>
    <row r="3325" spans="1:16" x14ac:dyDescent="0.25">
      <c r="A3325" s="1" t="str">
        <f>IF('XML a procesar'!A3324&gt;0,'XML a procesar'!A3324,"")</f>
        <v/>
      </c>
      <c r="B3325" s="7">
        <f t="shared" si="572"/>
        <v>0</v>
      </c>
      <c r="C3325" s="1">
        <f t="shared" si="573"/>
        <v>0</v>
      </c>
      <c r="D3325" s="1">
        <f t="shared" si="574"/>
        <v>0</v>
      </c>
      <c r="E3325" s="1">
        <f t="shared" si="575"/>
        <v>0</v>
      </c>
      <c r="F3325" s="1" t="str">
        <f t="shared" ca="1" si="576"/>
        <v/>
      </c>
      <c r="G3325" s="1">
        <f t="shared" ca="1" si="577"/>
        <v>0</v>
      </c>
      <c r="H3325" s="1">
        <f ca="1">IF(AND(G3324&gt;0,G3325&gt;G3324,NOT(ISERROR(MATCH(G3324,D:D,0)))),H3324+1,H3324)</f>
        <v>0</v>
      </c>
      <c r="I3325" s="1">
        <f t="shared" ca="1" si="578"/>
        <v>0</v>
      </c>
      <c r="J3325" s="7" t="str">
        <f t="shared" ca="1" si="579"/>
        <v/>
      </c>
      <c r="K3325" s="1" t="str">
        <f ca="1">IF(J3325="Linea_para_MAIL_creada_por_LuXML",IF(ISERROR(MATCH(INDIRECT(ADDRESS(ROW()-G3325,7)),D:D,0)),J3325,INDIRECT(ADDRESS(MATCH(INDIRECT(ADDRESS(ROW()-G3325,7)),D:D,0),1))),J3325)</f>
        <v/>
      </c>
      <c r="L3325" s="7">
        <f t="shared" ca="1" si="580"/>
        <v>0</v>
      </c>
      <c r="M3325" s="7" t="str">
        <f t="shared" ca="1" si="581"/>
        <v/>
      </c>
      <c r="N3325" s="7">
        <f t="shared" ca="1" si="582"/>
        <v>0</v>
      </c>
      <c r="O3325" s="9" t="str">
        <f ca="1">IF(N3325&gt;-1,INDIRECT(ADDRESS(ROW(),13)),IF(N3325&lt;N3324,CONCATENATE("&lt;page-count count=",CHAR(34),1+LARGE(N:N,1)-LARGE(N:N,2),CHAR(34),"/&gt;"),INDIRECT(ADDRESS(ROW()-1,13))))</f>
        <v/>
      </c>
      <c r="P3325" s="1">
        <f>IF(ROW()&lt;$S$4+2,IF('XML a procesar'!A3324="",P3324,IF(MID('XML a procesar'!A3324,1,1)="&lt;",P3324,P3324+1)),P3324)</f>
        <v>1</v>
      </c>
    </row>
    <row r="3326" spans="1:16" x14ac:dyDescent="0.25">
      <c r="A3326" s="1" t="str">
        <f>IF('XML a procesar'!A3325&gt;0,'XML a procesar'!A3325,"")</f>
        <v/>
      </c>
      <c r="B3326" s="7">
        <f t="shared" si="572"/>
        <v>0</v>
      </c>
      <c r="C3326" s="1">
        <f t="shared" si="573"/>
        <v>0</v>
      </c>
      <c r="D3326" s="1">
        <f t="shared" si="574"/>
        <v>0</v>
      </c>
      <c r="E3326" s="1">
        <f t="shared" si="575"/>
        <v>0</v>
      </c>
      <c r="F3326" s="1" t="str">
        <f t="shared" ca="1" si="576"/>
        <v/>
      </c>
      <c r="G3326" s="1">
        <f t="shared" ca="1" si="577"/>
        <v>0</v>
      </c>
      <c r="H3326" s="1">
        <f ca="1">IF(AND(G3325&gt;0,G3326&gt;G3325,NOT(ISERROR(MATCH(G3325,D:D,0)))),H3325+1,H3325)</f>
        <v>0</v>
      </c>
      <c r="I3326" s="1">
        <f t="shared" ca="1" si="578"/>
        <v>0</v>
      </c>
      <c r="J3326" s="7" t="str">
        <f t="shared" ca="1" si="579"/>
        <v/>
      </c>
      <c r="K3326" s="1" t="str">
        <f ca="1">IF(J3326="Linea_para_MAIL_creada_por_LuXML",IF(ISERROR(MATCH(INDIRECT(ADDRESS(ROW()-G3326,7)),D:D,0)),J3326,INDIRECT(ADDRESS(MATCH(INDIRECT(ADDRESS(ROW()-G3326,7)),D:D,0),1))),J3326)</f>
        <v/>
      </c>
      <c r="L3326" s="7">
        <f t="shared" ca="1" si="580"/>
        <v>0</v>
      </c>
      <c r="M3326" s="7" t="str">
        <f t="shared" ca="1" si="581"/>
        <v/>
      </c>
      <c r="N3326" s="7">
        <f t="shared" ca="1" si="582"/>
        <v>0</v>
      </c>
      <c r="O3326" s="9" t="str">
        <f ca="1">IF(N3326&gt;-1,INDIRECT(ADDRESS(ROW(),13)),IF(N3326&lt;N3325,CONCATENATE("&lt;page-count count=",CHAR(34),1+LARGE(N:N,1)-LARGE(N:N,2),CHAR(34),"/&gt;"),INDIRECT(ADDRESS(ROW()-1,13))))</f>
        <v/>
      </c>
      <c r="P3326" s="1">
        <f>IF(ROW()&lt;$S$4+2,IF('XML a procesar'!A3325="",P3325,IF(MID('XML a procesar'!A3325,1,1)="&lt;",P3325,P3325+1)),P3325)</f>
        <v>1</v>
      </c>
    </row>
    <row r="3327" spans="1:16" x14ac:dyDescent="0.25">
      <c r="A3327" s="1" t="str">
        <f>IF('XML a procesar'!A3326&gt;0,'XML a procesar'!A3326,"")</f>
        <v/>
      </c>
      <c r="B3327" s="7">
        <f t="shared" si="572"/>
        <v>0</v>
      </c>
      <c r="C3327" s="1">
        <f t="shared" si="573"/>
        <v>0</v>
      </c>
      <c r="D3327" s="1">
        <f t="shared" si="574"/>
        <v>0</v>
      </c>
      <c r="E3327" s="1">
        <f t="shared" si="575"/>
        <v>0</v>
      </c>
      <c r="F3327" s="1" t="str">
        <f t="shared" ca="1" si="576"/>
        <v/>
      </c>
      <c r="G3327" s="1">
        <f t="shared" ca="1" si="577"/>
        <v>0</v>
      </c>
      <c r="H3327" s="1">
        <f ca="1">IF(AND(G3326&gt;0,G3327&gt;G3326,NOT(ISERROR(MATCH(G3326,D:D,0)))),H3326+1,H3326)</f>
        <v>0</v>
      </c>
      <c r="I3327" s="1">
        <f t="shared" ca="1" si="578"/>
        <v>0</v>
      </c>
      <c r="J3327" s="7" t="str">
        <f t="shared" ca="1" si="579"/>
        <v/>
      </c>
      <c r="K3327" s="1" t="str">
        <f ca="1">IF(J3327="Linea_para_MAIL_creada_por_LuXML",IF(ISERROR(MATCH(INDIRECT(ADDRESS(ROW()-G3327,7)),D:D,0)),J3327,INDIRECT(ADDRESS(MATCH(INDIRECT(ADDRESS(ROW()-G3327,7)),D:D,0),1))),J3327)</f>
        <v/>
      </c>
      <c r="L3327" s="7">
        <f t="shared" ca="1" si="580"/>
        <v>0</v>
      </c>
      <c r="M3327" s="7" t="str">
        <f t="shared" ca="1" si="581"/>
        <v/>
      </c>
      <c r="N3327" s="7">
        <f t="shared" ca="1" si="582"/>
        <v>0</v>
      </c>
      <c r="O3327" s="9" t="str">
        <f ca="1">IF(N3327&gt;-1,INDIRECT(ADDRESS(ROW(),13)),IF(N3327&lt;N3326,CONCATENATE("&lt;page-count count=",CHAR(34),1+LARGE(N:N,1)-LARGE(N:N,2),CHAR(34),"/&gt;"),INDIRECT(ADDRESS(ROW()-1,13))))</f>
        <v/>
      </c>
      <c r="P3327" s="1">
        <f>IF(ROW()&lt;$S$4+2,IF('XML a procesar'!A3326="",P3326,IF(MID('XML a procesar'!A3326,1,1)="&lt;",P3326,P3326+1)),P3326)</f>
        <v>1</v>
      </c>
    </row>
    <row r="3328" spans="1:16" x14ac:dyDescent="0.25">
      <c r="A3328" s="1" t="str">
        <f>IF('XML a procesar'!A3327&gt;0,'XML a procesar'!A3327,"")</f>
        <v/>
      </c>
      <c r="B3328" s="7">
        <f t="shared" si="572"/>
        <v>0</v>
      </c>
      <c r="C3328" s="1">
        <f t="shared" si="573"/>
        <v>0</v>
      </c>
      <c r="D3328" s="1">
        <f t="shared" si="574"/>
        <v>0</v>
      </c>
      <c r="E3328" s="1">
        <f t="shared" si="575"/>
        <v>0</v>
      </c>
      <c r="F3328" s="1" t="str">
        <f t="shared" ca="1" si="576"/>
        <v/>
      </c>
      <c r="G3328" s="1">
        <f t="shared" ca="1" si="577"/>
        <v>0</v>
      </c>
      <c r="H3328" s="1">
        <f ca="1">IF(AND(G3327&gt;0,G3328&gt;G3327,NOT(ISERROR(MATCH(G3327,D:D,0)))),H3327+1,H3327)</f>
        <v>0</v>
      </c>
      <c r="I3328" s="1">
        <f t="shared" ca="1" si="578"/>
        <v>0</v>
      </c>
      <c r="J3328" s="7" t="str">
        <f t="shared" ca="1" si="579"/>
        <v/>
      </c>
      <c r="K3328" s="1" t="str">
        <f ca="1">IF(J3328="Linea_para_MAIL_creada_por_LuXML",IF(ISERROR(MATCH(INDIRECT(ADDRESS(ROW()-G3328,7)),D:D,0)),J3328,INDIRECT(ADDRESS(MATCH(INDIRECT(ADDRESS(ROW()-G3328,7)),D:D,0),1))),J3328)</f>
        <v/>
      </c>
      <c r="L3328" s="7">
        <f t="shared" ca="1" si="580"/>
        <v>0</v>
      </c>
      <c r="M3328" s="7" t="str">
        <f t="shared" ca="1" si="581"/>
        <v/>
      </c>
      <c r="N3328" s="7">
        <f t="shared" ca="1" si="582"/>
        <v>0</v>
      </c>
      <c r="O3328" s="9" t="str">
        <f ca="1">IF(N3328&gt;-1,INDIRECT(ADDRESS(ROW(),13)),IF(N3328&lt;N3327,CONCATENATE("&lt;page-count count=",CHAR(34),1+LARGE(N:N,1)-LARGE(N:N,2),CHAR(34),"/&gt;"),INDIRECT(ADDRESS(ROW()-1,13))))</f>
        <v/>
      </c>
      <c r="P3328" s="1">
        <f>IF(ROW()&lt;$S$4+2,IF('XML a procesar'!A3327="",P3327,IF(MID('XML a procesar'!A3327,1,1)="&lt;",P3327,P3327+1)),P3327)</f>
        <v>1</v>
      </c>
    </row>
    <row r="3329" spans="1:16" x14ac:dyDescent="0.25">
      <c r="A3329" s="1" t="str">
        <f>IF('XML a procesar'!A3328&gt;0,'XML a procesar'!A3328,"")</f>
        <v/>
      </c>
      <c r="B3329" s="7">
        <f t="shared" ref="B3329:B3392" si="583">IF(ISERROR(FIND("/doi.org/",A3329,1)),0,1)</f>
        <v>0</v>
      </c>
      <c r="C3329" s="1">
        <f t="shared" ref="C3329:C3392" si="584">IF(LEFT(A3328,16)="&lt;contrib contrib",C3328+1,IF(LEFT(A3328,16)="&lt;/contrib-group&gt;",0,IF(LEFT(A3328,10)="&lt;/contrib&gt;",C3328,C3328)))</f>
        <v>0</v>
      </c>
      <c r="D3329" s="1">
        <f t="shared" ref="D3329:D3392" si="585">IF(AND(C3329&gt;0,LEFT(A3329,7)="&lt;email&gt;",ISNUMBER(SEARCH("@",A3329,1))),C3329,IF(LEFT(A3329,10)="&lt;alt-text&gt;",-1,0))</f>
        <v>0</v>
      </c>
      <c r="E3329" s="1">
        <f t="shared" ref="E3329:E3392" si="586">IF(D3329=0,E3328,E3328+1)</f>
        <v>0</v>
      </c>
      <c r="F3329" s="1" t="str">
        <f t="shared" ref="F3329:F3392" ca="1" si="587">INDIRECT(ADDRESS(ROW()+INDIRECT(ADDRESS(ROW()+E3329,5)),1))</f>
        <v/>
      </c>
      <c r="G3329" s="1">
        <f t="shared" ref="G3329:G3392" ca="1" si="588">IF(LEFT(F3329,7)="&lt;aff id",_xlfn.NUMBERVALUE(MID(F3329,13,LEN(F3329)-14)),IF(F3329="&lt;/aff&gt;",G3328+1,G3328))</f>
        <v>0</v>
      </c>
      <c r="H3329" s="1">
        <f ca="1">IF(AND(G3328&gt;0,G3329&gt;G3328,NOT(ISERROR(MATCH(G3328,D:D,0)))),H3328+1,H3328)</f>
        <v>0</v>
      </c>
      <c r="I3329" s="1">
        <f t="shared" ref="I3329:I3392" ca="1" si="589">INDIRECT(ADDRESS(ROW()-INDIRECT(ADDRESS(ROW()-H3329,8)),8))</f>
        <v>0</v>
      </c>
      <c r="J3329" s="7" t="str">
        <f t="shared" ref="J3329:J3392" ca="1" si="590">IF(J3328="Linea_para_MAIL_creada_por_LuXML","&lt;/aff&gt;",IF(I3329&gt;INDIRECT(ADDRESS(ROW()-I3329-1,8)),"Linea_para_MAIL_creada_por_LuXML",INDIRECT(ADDRESS(ROW()-I3329,6))))</f>
        <v/>
      </c>
      <c r="K3329" s="1" t="str">
        <f ca="1">IF(J3329="Linea_para_MAIL_creada_por_LuXML",IF(ISERROR(MATCH(INDIRECT(ADDRESS(ROW()-G3329,7)),D:D,0)),J3329,INDIRECT(ADDRESS(MATCH(INDIRECT(ADDRESS(ROW()-G3329,7)),D:D,0),1))),J3329)</f>
        <v/>
      </c>
      <c r="L3329" s="7">
        <f t="shared" ref="L3329:L3392" ca="1" si="591">IF(OR(MID(K3327,3,5)="page&gt;",MID(K3328,3,5)="page&gt;"),L3328,IF(OR(K3328="&lt;history&gt;",K3329="&lt;history&gt;"),L3328+1,L3328))</f>
        <v>0</v>
      </c>
      <c r="M3329" s="7" t="str">
        <f t="shared" ref="M3329:M3392" ca="1" si="592">IF(L3329&gt;L3328,IF(L3329=1,CONCATENATE("&lt;fpage&gt;",$S$10,"&lt;/fpage&gt;"),CONCATENATE("&lt;lpage&gt;",$S$10+1,"&lt;/lpage&gt;")),IF(ISERROR(INDIRECT(ADDRESS(ROW()-L3329,11),1)),"",INDIRECT(ADDRESS(ROW()-L3329,11),1)))</f>
        <v/>
      </c>
      <c r="N3329" s="7">
        <f t="shared" ref="N3329:N3392" ca="1" si="593">IF(N3328=-1,-1,IF(M3329="&lt;/counts&gt;",-1,IF(OR(LEFT(M3329,7)="&lt;fpage&gt;",LEFT(M3329,7)="&lt;lpage&gt;"),VALUE(MID(M3329,8,LEN(M3329)-15)),0)))</f>
        <v>0</v>
      </c>
      <c r="O3329" s="9" t="str">
        <f ca="1">IF(N3329&gt;-1,INDIRECT(ADDRESS(ROW(),13)),IF(N3329&lt;N3328,CONCATENATE("&lt;page-count count=",CHAR(34),1+LARGE(N:N,1)-LARGE(N:N,2),CHAR(34),"/&gt;"),INDIRECT(ADDRESS(ROW()-1,13))))</f>
        <v/>
      </c>
      <c r="P3329" s="1">
        <f>IF(ROW()&lt;$S$4+2,IF('XML a procesar'!A3328="",P3328,IF(MID('XML a procesar'!A3328,1,1)="&lt;",P3328,P3328+1)),P3328)</f>
        <v>1</v>
      </c>
    </row>
    <row r="3330" spans="1:16" x14ac:dyDescent="0.25">
      <c r="A3330" s="1" t="str">
        <f>IF('XML a procesar'!A3329&gt;0,'XML a procesar'!A3329,"")</f>
        <v/>
      </c>
      <c r="B3330" s="7">
        <f t="shared" si="583"/>
        <v>0</v>
      </c>
      <c r="C3330" s="1">
        <f t="shared" si="584"/>
        <v>0</v>
      </c>
      <c r="D3330" s="1">
        <f t="shared" si="585"/>
        <v>0</v>
      </c>
      <c r="E3330" s="1">
        <f t="shared" si="586"/>
        <v>0</v>
      </c>
      <c r="F3330" s="1" t="str">
        <f t="shared" ca="1" si="587"/>
        <v/>
      </c>
      <c r="G3330" s="1">
        <f t="shared" ca="1" si="588"/>
        <v>0</v>
      </c>
      <c r="H3330" s="1">
        <f ca="1">IF(AND(G3329&gt;0,G3330&gt;G3329,NOT(ISERROR(MATCH(G3329,D:D,0)))),H3329+1,H3329)</f>
        <v>0</v>
      </c>
      <c r="I3330" s="1">
        <f t="shared" ca="1" si="589"/>
        <v>0</v>
      </c>
      <c r="J3330" s="7" t="str">
        <f t="shared" ca="1" si="590"/>
        <v/>
      </c>
      <c r="K3330" s="1" t="str">
        <f ca="1">IF(J3330="Linea_para_MAIL_creada_por_LuXML",IF(ISERROR(MATCH(INDIRECT(ADDRESS(ROW()-G3330,7)),D:D,0)),J3330,INDIRECT(ADDRESS(MATCH(INDIRECT(ADDRESS(ROW()-G3330,7)),D:D,0),1))),J3330)</f>
        <v/>
      </c>
      <c r="L3330" s="7">
        <f t="shared" ca="1" si="591"/>
        <v>0</v>
      </c>
      <c r="M3330" s="7" t="str">
        <f t="shared" ca="1" si="592"/>
        <v/>
      </c>
      <c r="N3330" s="7">
        <f t="shared" ca="1" si="593"/>
        <v>0</v>
      </c>
      <c r="O3330" s="9" t="str">
        <f ca="1">IF(N3330&gt;-1,INDIRECT(ADDRESS(ROW(),13)),IF(N3330&lt;N3329,CONCATENATE("&lt;page-count count=",CHAR(34),1+LARGE(N:N,1)-LARGE(N:N,2),CHAR(34),"/&gt;"),INDIRECT(ADDRESS(ROW()-1,13))))</f>
        <v/>
      </c>
      <c r="P3330" s="1">
        <f>IF(ROW()&lt;$S$4+2,IF('XML a procesar'!A3329="",P3329,IF(MID('XML a procesar'!A3329,1,1)="&lt;",P3329,P3329+1)),P3329)</f>
        <v>1</v>
      </c>
    </row>
    <row r="3331" spans="1:16" x14ac:dyDescent="0.25">
      <c r="A3331" s="1" t="str">
        <f>IF('XML a procesar'!A3330&gt;0,'XML a procesar'!A3330,"")</f>
        <v/>
      </c>
      <c r="B3331" s="7">
        <f t="shared" si="583"/>
        <v>0</v>
      </c>
      <c r="C3331" s="1">
        <f t="shared" si="584"/>
        <v>0</v>
      </c>
      <c r="D3331" s="1">
        <f t="shared" si="585"/>
        <v>0</v>
      </c>
      <c r="E3331" s="1">
        <f t="shared" si="586"/>
        <v>0</v>
      </c>
      <c r="F3331" s="1" t="str">
        <f t="shared" ca="1" si="587"/>
        <v/>
      </c>
      <c r="G3331" s="1">
        <f t="shared" ca="1" si="588"/>
        <v>0</v>
      </c>
      <c r="H3331" s="1">
        <f ca="1">IF(AND(G3330&gt;0,G3331&gt;G3330,NOT(ISERROR(MATCH(G3330,D:D,0)))),H3330+1,H3330)</f>
        <v>0</v>
      </c>
      <c r="I3331" s="1">
        <f t="shared" ca="1" si="589"/>
        <v>0</v>
      </c>
      <c r="J3331" s="7" t="str">
        <f t="shared" ca="1" si="590"/>
        <v/>
      </c>
      <c r="K3331" s="1" t="str">
        <f ca="1">IF(J3331="Linea_para_MAIL_creada_por_LuXML",IF(ISERROR(MATCH(INDIRECT(ADDRESS(ROW()-G3331,7)),D:D,0)),J3331,INDIRECT(ADDRESS(MATCH(INDIRECT(ADDRESS(ROW()-G3331,7)),D:D,0),1))),J3331)</f>
        <v/>
      </c>
      <c r="L3331" s="7">
        <f t="shared" ca="1" si="591"/>
        <v>0</v>
      </c>
      <c r="M3331" s="7" t="str">
        <f t="shared" ca="1" si="592"/>
        <v/>
      </c>
      <c r="N3331" s="7">
        <f t="shared" ca="1" si="593"/>
        <v>0</v>
      </c>
      <c r="O3331" s="9" t="str">
        <f ca="1">IF(N3331&gt;-1,INDIRECT(ADDRESS(ROW(),13)),IF(N3331&lt;N3330,CONCATENATE("&lt;page-count count=",CHAR(34),1+LARGE(N:N,1)-LARGE(N:N,2),CHAR(34),"/&gt;"),INDIRECT(ADDRESS(ROW()-1,13))))</f>
        <v/>
      </c>
      <c r="P3331" s="1">
        <f>IF(ROW()&lt;$S$4+2,IF('XML a procesar'!A3330="",P3330,IF(MID('XML a procesar'!A3330,1,1)="&lt;",P3330,P3330+1)),P3330)</f>
        <v>1</v>
      </c>
    </row>
    <row r="3332" spans="1:16" x14ac:dyDescent="0.25">
      <c r="A3332" s="1" t="str">
        <f>IF('XML a procesar'!A3331&gt;0,'XML a procesar'!A3331,"")</f>
        <v/>
      </c>
      <c r="B3332" s="7">
        <f t="shared" si="583"/>
        <v>0</v>
      </c>
      <c r="C3332" s="1">
        <f t="shared" si="584"/>
        <v>0</v>
      </c>
      <c r="D3332" s="1">
        <f t="shared" si="585"/>
        <v>0</v>
      </c>
      <c r="E3332" s="1">
        <f t="shared" si="586"/>
        <v>0</v>
      </c>
      <c r="F3332" s="1" t="str">
        <f t="shared" ca="1" si="587"/>
        <v/>
      </c>
      <c r="G3332" s="1">
        <f t="shared" ca="1" si="588"/>
        <v>0</v>
      </c>
      <c r="H3332" s="1">
        <f ca="1">IF(AND(G3331&gt;0,G3332&gt;G3331,NOT(ISERROR(MATCH(G3331,D:D,0)))),H3331+1,H3331)</f>
        <v>0</v>
      </c>
      <c r="I3332" s="1">
        <f t="shared" ca="1" si="589"/>
        <v>0</v>
      </c>
      <c r="J3332" s="7" t="str">
        <f t="shared" ca="1" si="590"/>
        <v/>
      </c>
      <c r="K3332" s="1" t="str">
        <f ca="1">IF(J3332="Linea_para_MAIL_creada_por_LuXML",IF(ISERROR(MATCH(INDIRECT(ADDRESS(ROW()-G3332,7)),D:D,0)),J3332,INDIRECT(ADDRESS(MATCH(INDIRECT(ADDRESS(ROW()-G3332,7)),D:D,0),1))),J3332)</f>
        <v/>
      </c>
      <c r="L3332" s="7">
        <f t="shared" ca="1" si="591"/>
        <v>0</v>
      </c>
      <c r="M3332" s="7" t="str">
        <f t="shared" ca="1" si="592"/>
        <v/>
      </c>
      <c r="N3332" s="7">
        <f t="shared" ca="1" si="593"/>
        <v>0</v>
      </c>
      <c r="O3332" s="9" t="str">
        <f ca="1">IF(N3332&gt;-1,INDIRECT(ADDRESS(ROW(),13)),IF(N3332&lt;N3331,CONCATENATE("&lt;page-count count=",CHAR(34),1+LARGE(N:N,1)-LARGE(N:N,2),CHAR(34),"/&gt;"),INDIRECT(ADDRESS(ROW()-1,13))))</f>
        <v/>
      </c>
      <c r="P3332" s="1">
        <f>IF(ROW()&lt;$S$4+2,IF('XML a procesar'!A3331="",P3331,IF(MID('XML a procesar'!A3331,1,1)="&lt;",P3331,P3331+1)),P3331)</f>
        <v>1</v>
      </c>
    </row>
    <row r="3333" spans="1:16" x14ac:dyDescent="0.25">
      <c r="A3333" s="1" t="str">
        <f>IF('XML a procesar'!A3332&gt;0,'XML a procesar'!A3332,"")</f>
        <v/>
      </c>
      <c r="B3333" s="7">
        <f t="shared" si="583"/>
        <v>0</v>
      </c>
      <c r="C3333" s="1">
        <f t="shared" si="584"/>
        <v>0</v>
      </c>
      <c r="D3333" s="1">
        <f t="shared" si="585"/>
        <v>0</v>
      </c>
      <c r="E3333" s="1">
        <f t="shared" si="586"/>
        <v>0</v>
      </c>
      <c r="F3333" s="1" t="str">
        <f t="shared" ca="1" si="587"/>
        <v/>
      </c>
      <c r="G3333" s="1">
        <f t="shared" ca="1" si="588"/>
        <v>0</v>
      </c>
      <c r="H3333" s="1">
        <f ca="1">IF(AND(G3332&gt;0,G3333&gt;G3332,NOT(ISERROR(MATCH(G3332,D:D,0)))),H3332+1,H3332)</f>
        <v>0</v>
      </c>
      <c r="I3333" s="1">
        <f t="shared" ca="1" si="589"/>
        <v>0</v>
      </c>
      <c r="J3333" s="7" t="str">
        <f t="shared" ca="1" si="590"/>
        <v/>
      </c>
      <c r="K3333" s="1" t="str">
        <f ca="1">IF(J3333="Linea_para_MAIL_creada_por_LuXML",IF(ISERROR(MATCH(INDIRECT(ADDRESS(ROW()-G3333,7)),D:D,0)),J3333,INDIRECT(ADDRESS(MATCH(INDIRECT(ADDRESS(ROW()-G3333,7)),D:D,0),1))),J3333)</f>
        <v/>
      </c>
      <c r="L3333" s="7">
        <f t="shared" ca="1" si="591"/>
        <v>0</v>
      </c>
      <c r="M3333" s="7" t="str">
        <f t="shared" ca="1" si="592"/>
        <v/>
      </c>
      <c r="N3333" s="7">
        <f t="shared" ca="1" si="593"/>
        <v>0</v>
      </c>
      <c r="O3333" s="9" t="str">
        <f ca="1">IF(N3333&gt;-1,INDIRECT(ADDRESS(ROW(),13)),IF(N3333&lt;N3332,CONCATENATE("&lt;page-count count=",CHAR(34),1+LARGE(N:N,1)-LARGE(N:N,2),CHAR(34),"/&gt;"),INDIRECT(ADDRESS(ROW()-1,13))))</f>
        <v/>
      </c>
      <c r="P3333" s="1">
        <f>IF(ROW()&lt;$S$4+2,IF('XML a procesar'!A3332="",P3332,IF(MID('XML a procesar'!A3332,1,1)="&lt;",P3332,P3332+1)),P3332)</f>
        <v>1</v>
      </c>
    </row>
    <row r="3334" spans="1:16" x14ac:dyDescent="0.25">
      <c r="A3334" s="1" t="str">
        <f>IF('XML a procesar'!A3333&gt;0,'XML a procesar'!A3333,"")</f>
        <v/>
      </c>
      <c r="B3334" s="7">
        <f t="shared" si="583"/>
        <v>0</v>
      </c>
      <c r="C3334" s="1">
        <f t="shared" si="584"/>
        <v>0</v>
      </c>
      <c r="D3334" s="1">
        <f t="shared" si="585"/>
        <v>0</v>
      </c>
      <c r="E3334" s="1">
        <f t="shared" si="586"/>
        <v>0</v>
      </c>
      <c r="F3334" s="1" t="str">
        <f t="shared" ca="1" si="587"/>
        <v/>
      </c>
      <c r="G3334" s="1">
        <f t="shared" ca="1" si="588"/>
        <v>0</v>
      </c>
      <c r="H3334" s="1">
        <f ca="1">IF(AND(G3333&gt;0,G3334&gt;G3333,NOT(ISERROR(MATCH(G3333,D:D,0)))),H3333+1,H3333)</f>
        <v>0</v>
      </c>
      <c r="I3334" s="1">
        <f t="shared" ca="1" si="589"/>
        <v>0</v>
      </c>
      <c r="J3334" s="7" t="str">
        <f t="shared" ca="1" si="590"/>
        <v/>
      </c>
      <c r="K3334" s="1" t="str">
        <f ca="1">IF(J3334="Linea_para_MAIL_creada_por_LuXML",IF(ISERROR(MATCH(INDIRECT(ADDRESS(ROW()-G3334,7)),D:D,0)),J3334,INDIRECT(ADDRESS(MATCH(INDIRECT(ADDRESS(ROW()-G3334,7)),D:D,0),1))),J3334)</f>
        <v/>
      </c>
      <c r="L3334" s="7">
        <f t="shared" ca="1" si="591"/>
        <v>0</v>
      </c>
      <c r="M3334" s="7" t="str">
        <f t="shared" ca="1" si="592"/>
        <v/>
      </c>
      <c r="N3334" s="7">
        <f t="shared" ca="1" si="593"/>
        <v>0</v>
      </c>
      <c r="O3334" s="9" t="str">
        <f ca="1">IF(N3334&gt;-1,INDIRECT(ADDRESS(ROW(),13)),IF(N3334&lt;N3333,CONCATENATE("&lt;page-count count=",CHAR(34),1+LARGE(N:N,1)-LARGE(N:N,2),CHAR(34),"/&gt;"),INDIRECT(ADDRESS(ROW()-1,13))))</f>
        <v/>
      </c>
      <c r="P3334" s="1">
        <f>IF(ROW()&lt;$S$4+2,IF('XML a procesar'!A3333="",P3333,IF(MID('XML a procesar'!A3333,1,1)="&lt;",P3333,P3333+1)),P3333)</f>
        <v>1</v>
      </c>
    </row>
    <row r="3335" spans="1:16" x14ac:dyDescent="0.25">
      <c r="A3335" s="1" t="str">
        <f>IF('XML a procesar'!A3334&gt;0,'XML a procesar'!A3334,"")</f>
        <v/>
      </c>
      <c r="B3335" s="7">
        <f t="shared" si="583"/>
        <v>0</v>
      </c>
      <c r="C3335" s="1">
        <f t="shared" si="584"/>
        <v>0</v>
      </c>
      <c r="D3335" s="1">
        <f t="shared" si="585"/>
        <v>0</v>
      </c>
      <c r="E3335" s="1">
        <f t="shared" si="586"/>
        <v>0</v>
      </c>
      <c r="F3335" s="1" t="str">
        <f t="shared" ca="1" si="587"/>
        <v/>
      </c>
      <c r="G3335" s="1">
        <f t="shared" ca="1" si="588"/>
        <v>0</v>
      </c>
      <c r="H3335" s="1">
        <f ca="1">IF(AND(G3334&gt;0,G3335&gt;G3334,NOT(ISERROR(MATCH(G3334,D:D,0)))),H3334+1,H3334)</f>
        <v>0</v>
      </c>
      <c r="I3335" s="1">
        <f t="shared" ca="1" si="589"/>
        <v>0</v>
      </c>
      <c r="J3335" s="7" t="str">
        <f t="shared" ca="1" si="590"/>
        <v/>
      </c>
      <c r="K3335" s="1" t="str">
        <f ca="1">IF(J3335="Linea_para_MAIL_creada_por_LuXML",IF(ISERROR(MATCH(INDIRECT(ADDRESS(ROW()-G3335,7)),D:D,0)),J3335,INDIRECT(ADDRESS(MATCH(INDIRECT(ADDRESS(ROW()-G3335,7)),D:D,0),1))),J3335)</f>
        <v/>
      </c>
      <c r="L3335" s="7">
        <f t="shared" ca="1" si="591"/>
        <v>0</v>
      </c>
      <c r="M3335" s="7" t="str">
        <f t="shared" ca="1" si="592"/>
        <v/>
      </c>
      <c r="N3335" s="7">
        <f t="shared" ca="1" si="593"/>
        <v>0</v>
      </c>
      <c r="O3335" s="9" t="str">
        <f ca="1">IF(N3335&gt;-1,INDIRECT(ADDRESS(ROW(),13)),IF(N3335&lt;N3334,CONCATENATE("&lt;page-count count=",CHAR(34),1+LARGE(N:N,1)-LARGE(N:N,2),CHAR(34),"/&gt;"),INDIRECT(ADDRESS(ROW()-1,13))))</f>
        <v/>
      </c>
      <c r="P3335" s="1">
        <f>IF(ROW()&lt;$S$4+2,IF('XML a procesar'!A3334="",P3334,IF(MID('XML a procesar'!A3334,1,1)="&lt;",P3334,P3334+1)),P3334)</f>
        <v>1</v>
      </c>
    </row>
    <row r="3336" spans="1:16" x14ac:dyDescent="0.25">
      <c r="A3336" s="1" t="str">
        <f>IF('XML a procesar'!A3335&gt;0,'XML a procesar'!A3335,"")</f>
        <v/>
      </c>
      <c r="B3336" s="7">
        <f t="shared" si="583"/>
        <v>0</v>
      </c>
      <c r="C3336" s="1">
        <f t="shared" si="584"/>
        <v>0</v>
      </c>
      <c r="D3336" s="1">
        <f t="shared" si="585"/>
        <v>0</v>
      </c>
      <c r="E3336" s="1">
        <f t="shared" si="586"/>
        <v>0</v>
      </c>
      <c r="F3336" s="1" t="str">
        <f t="shared" ca="1" si="587"/>
        <v/>
      </c>
      <c r="G3336" s="1">
        <f t="shared" ca="1" si="588"/>
        <v>0</v>
      </c>
      <c r="H3336" s="1">
        <f ca="1">IF(AND(G3335&gt;0,G3336&gt;G3335,NOT(ISERROR(MATCH(G3335,D:D,0)))),H3335+1,H3335)</f>
        <v>0</v>
      </c>
      <c r="I3336" s="1">
        <f t="shared" ca="1" si="589"/>
        <v>0</v>
      </c>
      <c r="J3336" s="7" t="str">
        <f t="shared" ca="1" si="590"/>
        <v/>
      </c>
      <c r="K3336" s="1" t="str">
        <f ca="1">IF(J3336="Linea_para_MAIL_creada_por_LuXML",IF(ISERROR(MATCH(INDIRECT(ADDRESS(ROW()-G3336,7)),D:D,0)),J3336,INDIRECT(ADDRESS(MATCH(INDIRECT(ADDRESS(ROW()-G3336,7)),D:D,0),1))),J3336)</f>
        <v/>
      </c>
      <c r="L3336" s="7">
        <f t="shared" ca="1" si="591"/>
        <v>0</v>
      </c>
      <c r="M3336" s="7" t="str">
        <f t="shared" ca="1" si="592"/>
        <v/>
      </c>
      <c r="N3336" s="7">
        <f t="shared" ca="1" si="593"/>
        <v>0</v>
      </c>
      <c r="O3336" s="9" t="str">
        <f ca="1">IF(N3336&gt;-1,INDIRECT(ADDRESS(ROW(),13)),IF(N3336&lt;N3335,CONCATENATE("&lt;page-count count=",CHAR(34),1+LARGE(N:N,1)-LARGE(N:N,2),CHAR(34),"/&gt;"),INDIRECT(ADDRESS(ROW()-1,13))))</f>
        <v/>
      </c>
      <c r="P3336" s="1">
        <f>IF(ROW()&lt;$S$4+2,IF('XML a procesar'!A3335="",P3335,IF(MID('XML a procesar'!A3335,1,1)="&lt;",P3335,P3335+1)),P3335)</f>
        <v>1</v>
      </c>
    </row>
    <row r="3337" spans="1:16" x14ac:dyDescent="0.25">
      <c r="A3337" s="1" t="str">
        <f>IF('XML a procesar'!A3336&gt;0,'XML a procesar'!A3336,"")</f>
        <v/>
      </c>
      <c r="B3337" s="7">
        <f t="shared" si="583"/>
        <v>0</v>
      </c>
      <c r="C3337" s="1">
        <f t="shared" si="584"/>
        <v>0</v>
      </c>
      <c r="D3337" s="1">
        <f t="shared" si="585"/>
        <v>0</v>
      </c>
      <c r="E3337" s="1">
        <f t="shared" si="586"/>
        <v>0</v>
      </c>
      <c r="F3337" s="1" t="str">
        <f t="shared" ca="1" si="587"/>
        <v/>
      </c>
      <c r="G3337" s="1">
        <f t="shared" ca="1" si="588"/>
        <v>0</v>
      </c>
      <c r="H3337" s="1">
        <f ca="1">IF(AND(G3336&gt;0,G3337&gt;G3336,NOT(ISERROR(MATCH(G3336,D:D,0)))),H3336+1,H3336)</f>
        <v>0</v>
      </c>
      <c r="I3337" s="1">
        <f t="shared" ca="1" si="589"/>
        <v>0</v>
      </c>
      <c r="J3337" s="7" t="str">
        <f t="shared" ca="1" si="590"/>
        <v/>
      </c>
      <c r="K3337" s="1" t="str">
        <f ca="1">IF(J3337="Linea_para_MAIL_creada_por_LuXML",IF(ISERROR(MATCH(INDIRECT(ADDRESS(ROW()-G3337,7)),D:D,0)),J3337,INDIRECT(ADDRESS(MATCH(INDIRECT(ADDRESS(ROW()-G3337,7)),D:D,0),1))),J3337)</f>
        <v/>
      </c>
      <c r="L3337" s="7">
        <f t="shared" ca="1" si="591"/>
        <v>0</v>
      </c>
      <c r="M3337" s="7" t="str">
        <f t="shared" ca="1" si="592"/>
        <v/>
      </c>
      <c r="N3337" s="7">
        <f t="shared" ca="1" si="593"/>
        <v>0</v>
      </c>
      <c r="O3337" s="9" t="str">
        <f ca="1">IF(N3337&gt;-1,INDIRECT(ADDRESS(ROW(),13)),IF(N3337&lt;N3336,CONCATENATE("&lt;page-count count=",CHAR(34),1+LARGE(N:N,1)-LARGE(N:N,2),CHAR(34),"/&gt;"),INDIRECT(ADDRESS(ROW()-1,13))))</f>
        <v/>
      </c>
      <c r="P3337" s="1">
        <f>IF(ROW()&lt;$S$4+2,IF('XML a procesar'!A3336="",P3336,IF(MID('XML a procesar'!A3336,1,1)="&lt;",P3336,P3336+1)),P3336)</f>
        <v>1</v>
      </c>
    </row>
    <row r="3338" spans="1:16" x14ac:dyDescent="0.25">
      <c r="A3338" s="1" t="str">
        <f>IF('XML a procesar'!A3337&gt;0,'XML a procesar'!A3337,"")</f>
        <v/>
      </c>
      <c r="B3338" s="7">
        <f t="shared" si="583"/>
        <v>0</v>
      </c>
      <c r="C3338" s="1">
        <f t="shared" si="584"/>
        <v>0</v>
      </c>
      <c r="D3338" s="1">
        <f t="shared" si="585"/>
        <v>0</v>
      </c>
      <c r="E3338" s="1">
        <f t="shared" si="586"/>
        <v>0</v>
      </c>
      <c r="F3338" s="1" t="str">
        <f t="shared" ca="1" si="587"/>
        <v/>
      </c>
      <c r="G3338" s="1">
        <f t="shared" ca="1" si="588"/>
        <v>0</v>
      </c>
      <c r="H3338" s="1">
        <f ca="1">IF(AND(G3337&gt;0,G3338&gt;G3337,NOT(ISERROR(MATCH(G3337,D:D,0)))),H3337+1,H3337)</f>
        <v>0</v>
      </c>
      <c r="I3338" s="1">
        <f t="shared" ca="1" si="589"/>
        <v>0</v>
      </c>
      <c r="J3338" s="7" t="str">
        <f t="shared" ca="1" si="590"/>
        <v/>
      </c>
      <c r="K3338" s="1" t="str">
        <f ca="1">IF(J3338="Linea_para_MAIL_creada_por_LuXML",IF(ISERROR(MATCH(INDIRECT(ADDRESS(ROW()-G3338,7)),D:D,0)),J3338,INDIRECT(ADDRESS(MATCH(INDIRECT(ADDRESS(ROW()-G3338,7)),D:D,0),1))),J3338)</f>
        <v/>
      </c>
      <c r="L3338" s="7">
        <f t="shared" ca="1" si="591"/>
        <v>0</v>
      </c>
      <c r="M3338" s="7" t="str">
        <f t="shared" ca="1" si="592"/>
        <v/>
      </c>
      <c r="N3338" s="7">
        <f t="shared" ca="1" si="593"/>
        <v>0</v>
      </c>
      <c r="O3338" s="9" t="str">
        <f ca="1">IF(N3338&gt;-1,INDIRECT(ADDRESS(ROW(),13)),IF(N3338&lt;N3337,CONCATENATE("&lt;page-count count=",CHAR(34),1+LARGE(N:N,1)-LARGE(N:N,2),CHAR(34),"/&gt;"),INDIRECT(ADDRESS(ROW()-1,13))))</f>
        <v/>
      </c>
      <c r="P3338" s="1">
        <f>IF(ROW()&lt;$S$4+2,IF('XML a procesar'!A3337="",P3337,IF(MID('XML a procesar'!A3337,1,1)="&lt;",P3337,P3337+1)),P3337)</f>
        <v>1</v>
      </c>
    </row>
    <row r="3339" spans="1:16" x14ac:dyDescent="0.25">
      <c r="A3339" s="1" t="str">
        <f>IF('XML a procesar'!A3338&gt;0,'XML a procesar'!A3338,"")</f>
        <v/>
      </c>
      <c r="B3339" s="7">
        <f t="shared" si="583"/>
        <v>0</v>
      </c>
      <c r="C3339" s="1">
        <f t="shared" si="584"/>
        <v>0</v>
      </c>
      <c r="D3339" s="1">
        <f t="shared" si="585"/>
        <v>0</v>
      </c>
      <c r="E3339" s="1">
        <f t="shared" si="586"/>
        <v>0</v>
      </c>
      <c r="F3339" s="1" t="str">
        <f t="shared" ca="1" si="587"/>
        <v/>
      </c>
      <c r="G3339" s="1">
        <f t="shared" ca="1" si="588"/>
        <v>0</v>
      </c>
      <c r="H3339" s="1">
        <f ca="1">IF(AND(G3338&gt;0,G3339&gt;G3338,NOT(ISERROR(MATCH(G3338,D:D,0)))),H3338+1,H3338)</f>
        <v>0</v>
      </c>
      <c r="I3339" s="1">
        <f t="shared" ca="1" si="589"/>
        <v>0</v>
      </c>
      <c r="J3339" s="7" t="str">
        <f t="shared" ca="1" si="590"/>
        <v/>
      </c>
      <c r="K3339" s="1" t="str">
        <f ca="1">IF(J3339="Linea_para_MAIL_creada_por_LuXML",IF(ISERROR(MATCH(INDIRECT(ADDRESS(ROW()-G3339,7)),D:D,0)),J3339,INDIRECT(ADDRESS(MATCH(INDIRECT(ADDRESS(ROW()-G3339,7)),D:D,0),1))),J3339)</f>
        <v/>
      </c>
      <c r="L3339" s="7">
        <f t="shared" ca="1" si="591"/>
        <v>0</v>
      </c>
      <c r="M3339" s="7" t="str">
        <f t="shared" ca="1" si="592"/>
        <v/>
      </c>
      <c r="N3339" s="7">
        <f t="shared" ca="1" si="593"/>
        <v>0</v>
      </c>
      <c r="O3339" s="9" t="str">
        <f ca="1">IF(N3339&gt;-1,INDIRECT(ADDRESS(ROW(),13)),IF(N3339&lt;N3338,CONCATENATE("&lt;page-count count=",CHAR(34),1+LARGE(N:N,1)-LARGE(N:N,2),CHAR(34),"/&gt;"),INDIRECT(ADDRESS(ROW()-1,13))))</f>
        <v/>
      </c>
      <c r="P3339" s="1">
        <f>IF(ROW()&lt;$S$4+2,IF('XML a procesar'!A3338="",P3338,IF(MID('XML a procesar'!A3338,1,1)="&lt;",P3338,P3338+1)),P3338)</f>
        <v>1</v>
      </c>
    </row>
    <row r="3340" spans="1:16" x14ac:dyDescent="0.25">
      <c r="A3340" s="1" t="str">
        <f>IF('XML a procesar'!A3339&gt;0,'XML a procesar'!A3339,"")</f>
        <v/>
      </c>
      <c r="B3340" s="7">
        <f t="shared" si="583"/>
        <v>0</v>
      </c>
      <c r="C3340" s="1">
        <f t="shared" si="584"/>
        <v>0</v>
      </c>
      <c r="D3340" s="1">
        <f t="shared" si="585"/>
        <v>0</v>
      </c>
      <c r="E3340" s="1">
        <f t="shared" si="586"/>
        <v>0</v>
      </c>
      <c r="F3340" s="1" t="str">
        <f t="shared" ca="1" si="587"/>
        <v/>
      </c>
      <c r="G3340" s="1">
        <f t="shared" ca="1" si="588"/>
        <v>0</v>
      </c>
      <c r="H3340" s="1">
        <f ca="1">IF(AND(G3339&gt;0,G3340&gt;G3339,NOT(ISERROR(MATCH(G3339,D:D,0)))),H3339+1,H3339)</f>
        <v>0</v>
      </c>
      <c r="I3340" s="1">
        <f t="shared" ca="1" si="589"/>
        <v>0</v>
      </c>
      <c r="J3340" s="7" t="str">
        <f t="shared" ca="1" si="590"/>
        <v/>
      </c>
      <c r="K3340" s="1" t="str">
        <f ca="1">IF(J3340="Linea_para_MAIL_creada_por_LuXML",IF(ISERROR(MATCH(INDIRECT(ADDRESS(ROW()-G3340,7)),D:D,0)),J3340,INDIRECT(ADDRESS(MATCH(INDIRECT(ADDRESS(ROW()-G3340,7)),D:D,0),1))),J3340)</f>
        <v/>
      </c>
      <c r="L3340" s="7">
        <f t="shared" ca="1" si="591"/>
        <v>0</v>
      </c>
      <c r="M3340" s="7" t="str">
        <f t="shared" ca="1" si="592"/>
        <v/>
      </c>
      <c r="N3340" s="7">
        <f t="shared" ca="1" si="593"/>
        <v>0</v>
      </c>
      <c r="O3340" s="9" t="str">
        <f ca="1">IF(N3340&gt;-1,INDIRECT(ADDRESS(ROW(),13)),IF(N3340&lt;N3339,CONCATENATE("&lt;page-count count=",CHAR(34),1+LARGE(N:N,1)-LARGE(N:N,2),CHAR(34),"/&gt;"),INDIRECT(ADDRESS(ROW()-1,13))))</f>
        <v/>
      </c>
      <c r="P3340" s="1">
        <f>IF(ROW()&lt;$S$4+2,IF('XML a procesar'!A3339="",P3339,IF(MID('XML a procesar'!A3339,1,1)="&lt;",P3339,P3339+1)),P3339)</f>
        <v>1</v>
      </c>
    </row>
    <row r="3341" spans="1:16" x14ac:dyDescent="0.25">
      <c r="A3341" s="1" t="str">
        <f>IF('XML a procesar'!A3340&gt;0,'XML a procesar'!A3340,"")</f>
        <v/>
      </c>
      <c r="B3341" s="7">
        <f t="shared" si="583"/>
        <v>0</v>
      </c>
      <c r="C3341" s="1">
        <f t="shared" si="584"/>
        <v>0</v>
      </c>
      <c r="D3341" s="1">
        <f t="shared" si="585"/>
        <v>0</v>
      </c>
      <c r="E3341" s="1">
        <f t="shared" si="586"/>
        <v>0</v>
      </c>
      <c r="F3341" s="1" t="str">
        <f t="shared" ca="1" si="587"/>
        <v/>
      </c>
      <c r="G3341" s="1">
        <f t="shared" ca="1" si="588"/>
        <v>0</v>
      </c>
      <c r="H3341" s="1">
        <f ca="1">IF(AND(G3340&gt;0,G3341&gt;G3340,NOT(ISERROR(MATCH(G3340,D:D,0)))),H3340+1,H3340)</f>
        <v>0</v>
      </c>
      <c r="I3341" s="1">
        <f t="shared" ca="1" si="589"/>
        <v>0</v>
      </c>
      <c r="J3341" s="7" t="str">
        <f t="shared" ca="1" si="590"/>
        <v/>
      </c>
      <c r="K3341" s="1" t="str">
        <f ca="1">IF(J3341="Linea_para_MAIL_creada_por_LuXML",IF(ISERROR(MATCH(INDIRECT(ADDRESS(ROW()-G3341,7)),D:D,0)),J3341,INDIRECT(ADDRESS(MATCH(INDIRECT(ADDRESS(ROW()-G3341,7)),D:D,0),1))),J3341)</f>
        <v/>
      </c>
      <c r="L3341" s="7">
        <f t="shared" ca="1" si="591"/>
        <v>0</v>
      </c>
      <c r="M3341" s="7" t="str">
        <f t="shared" ca="1" si="592"/>
        <v/>
      </c>
      <c r="N3341" s="7">
        <f t="shared" ca="1" si="593"/>
        <v>0</v>
      </c>
      <c r="O3341" s="9" t="str">
        <f ca="1">IF(N3341&gt;-1,INDIRECT(ADDRESS(ROW(),13)),IF(N3341&lt;N3340,CONCATENATE("&lt;page-count count=",CHAR(34),1+LARGE(N:N,1)-LARGE(N:N,2),CHAR(34),"/&gt;"),INDIRECT(ADDRESS(ROW()-1,13))))</f>
        <v/>
      </c>
      <c r="P3341" s="1">
        <f>IF(ROW()&lt;$S$4+2,IF('XML a procesar'!A3340="",P3340,IF(MID('XML a procesar'!A3340,1,1)="&lt;",P3340,P3340+1)),P3340)</f>
        <v>1</v>
      </c>
    </row>
    <row r="3342" spans="1:16" x14ac:dyDescent="0.25">
      <c r="A3342" s="1" t="str">
        <f>IF('XML a procesar'!A3341&gt;0,'XML a procesar'!A3341,"")</f>
        <v/>
      </c>
      <c r="B3342" s="7">
        <f t="shared" si="583"/>
        <v>0</v>
      </c>
      <c r="C3342" s="1">
        <f t="shared" si="584"/>
        <v>0</v>
      </c>
      <c r="D3342" s="1">
        <f t="shared" si="585"/>
        <v>0</v>
      </c>
      <c r="E3342" s="1">
        <f t="shared" si="586"/>
        <v>0</v>
      </c>
      <c r="F3342" s="1" t="str">
        <f t="shared" ca="1" si="587"/>
        <v/>
      </c>
      <c r="G3342" s="1">
        <f t="shared" ca="1" si="588"/>
        <v>0</v>
      </c>
      <c r="H3342" s="1">
        <f ca="1">IF(AND(G3341&gt;0,G3342&gt;G3341,NOT(ISERROR(MATCH(G3341,D:D,0)))),H3341+1,H3341)</f>
        <v>0</v>
      </c>
      <c r="I3342" s="1">
        <f t="shared" ca="1" si="589"/>
        <v>0</v>
      </c>
      <c r="J3342" s="7" t="str">
        <f t="shared" ca="1" si="590"/>
        <v/>
      </c>
      <c r="K3342" s="1" t="str">
        <f ca="1">IF(J3342="Linea_para_MAIL_creada_por_LuXML",IF(ISERROR(MATCH(INDIRECT(ADDRESS(ROW()-G3342,7)),D:D,0)),J3342,INDIRECT(ADDRESS(MATCH(INDIRECT(ADDRESS(ROW()-G3342,7)),D:D,0),1))),J3342)</f>
        <v/>
      </c>
      <c r="L3342" s="7">
        <f t="shared" ca="1" si="591"/>
        <v>0</v>
      </c>
      <c r="M3342" s="7" t="str">
        <f t="shared" ca="1" si="592"/>
        <v/>
      </c>
      <c r="N3342" s="7">
        <f t="shared" ca="1" si="593"/>
        <v>0</v>
      </c>
      <c r="O3342" s="9" t="str">
        <f ca="1">IF(N3342&gt;-1,INDIRECT(ADDRESS(ROW(),13)),IF(N3342&lt;N3341,CONCATENATE("&lt;page-count count=",CHAR(34),1+LARGE(N:N,1)-LARGE(N:N,2),CHAR(34),"/&gt;"),INDIRECT(ADDRESS(ROW()-1,13))))</f>
        <v/>
      </c>
      <c r="P3342" s="1">
        <f>IF(ROW()&lt;$S$4+2,IF('XML a procesar'!A3341="",P3341,IF(MID('XML a procesar'!A3341,1,1)="&lt;",P3341,P3341+1)),P3341)</f>
        <v>1</v>
      </c>
    </row>
    <row r="3343" spans="1:16" x14ac:dyDescent="0.25">
      <c r="A3343" s="1" t="str">
        <f>IF('XML a procesar'!A3342&gt;0,'XML a procesar'!A3342,"")</f>
        <v/>
      </c>
      <c r="B3343" s="7">
        <f t="shared" si="583"/>
        <v>0</v>
      </c>
      <c r="C3343" s="1">
        <f t="shared" si="584"/>
        <v>0</v>
      </c>
      <c r="D3343" s="1">
        <f t="shared" si="585"/>
        <v>0</v>
      </c>
      <c r="E3343" s="1">
        <f t="shared" si="586"/>
        <v>0</v>
      </c>
      <c r="F3343" s="1" t="str">
        <f t="shared" ca="1" si="587"/>
        <v/>
      </c>
      <c r="G3343" s="1">
        <f t="shared" ca="1" si="588"/>
        <v>0</v>
      </c>
      <c r="H3343" s="1">
        <f ca="1">IF(AND(G3342&gt;0,G3343&gt;G3342,NOT(ISERROR(MATCH(G3342,D:D,0)))),H3342+1,H3342)</f>
        <v>0</v>
      </c>
      <c r="I3343" s="1">
        <f t="shared" ca="1" si="589"/>
        <v>0</v>
      </c>
      <c r="J3343" s="7" t="str">
        <f t="shared" ca="1" si="590"/>
        <v/>
      </c>
      <c r="K3343" s="1" t="str">
        <f ca="1">IF(J3343="Linea_para_MAIL_creada_por_LuXML",IF(ISERROR(MATCH(INDIRECT(ADDRESS(ROW()-G3343,7)),D:D,0)),J3343,INDIRECT(ADDRESS(MATCH(INDIRECT(ADDRESS(ROW()-G3343,7)),D:D,0),1))),J3343)</f>
        <v/>
      </c>
      <c r="L3343" s="7">
        <f t="shared" ca="1" si="591"/>
        <v>0</v>
      </c>
      <c r="M3343" s="7" t="str">
        <f t="shared" ca="1" si="592"/>
        <v/>
      </c>
      <c r="N3343" s="7">
        <f t="shared" ca="1" si="593"/>
        <v>0</v>
      </c>
      <c r="O3343" s="9" t="str">
        <f ca="1">IF(N3343&gt;-1,INDIRECT(ADDRESS(ROW(),13)),IF(N3343&lt;N3342,CONCATENATE("&lt;page-count count=",CHAR(34),1+LARGE(N:N,1)-LARGE(N:N,2),CHAR(34),"/&gt;"),INDIRECT(ADDRESS(ROW()-1,13))))</f>
        <v/>
      </c>
      <c r="P3343" s="1">
        <f>IF(ROW()&lt;$S$4+2,IF('XML a procesar'!A3342="",P3342,IF(MID('XML a procesar'!A3342,1,1)="&lt;",P3342,P3342+1)),P3342)</f>
        <v>1</v>
      </c>
    </row>
    <row r="3344" spans="1:16" x14ac:dyDescent="0.25">
      <c r="A3344" s="1" t="str">
        <f>IF('XML a procesar'!A3343&gt;0,'XML a procesar'!A3343,"")</f>
        <v/>
      </c>
      <c r="B3344" s="7">
        <f t="shared" si="583"/>
        <v>0</v>
      </c>
      <c r="C3344" s="1">
        <f t="shared" si="584"/>
        <v>0</v>
      </c>
      <c r="D3344" s="1">
        <f t="shared" si="585"/>
        <v>0</v>
      </c>
      <c r="E3344" s="1">
        <f t="shared" si="586"/>
        <v>0</v>
      </c>
      <c r="F3344" s="1" t="str">
        <f t="shared" ca="1" si="587"/>
        <v/>
      </c>
      <c r="G3344" s="1">
        <f t="shared" ca="1" si="588"/>
        <v>0</v>
      </c>
      <c r="H3344" s="1">
        <f ca="1">IF(AND(G3343&gt;0,G3344&gt;G3343,NOT(ISERROR(MATCH(G3343,D:D,0)))),H3343+1,H3343)</f>
        <v>0</v>
      </c>
      <c r="I3344" s="1">
        <f t="shared" ca="1" si="589"/>
        <v>0</v>
      </c>
      <c r="J3344" s="7" t="str">
        <f t="shared" ca="1" si="590"/>
        <v/>
      </c>
      <c r="K3344" s="1" t="str">
        <f ca="1">IF(J3344="Linea_para_MAIL_creada_por_LuXML",IF(ISERROR(MATCH(INDIRECT(ADDRESS(ROW()-G3344,7)),D:D,0)),J3344,INDIRECT(ADDRESS(MATCH(INDIRECT(ADDRESS(ROW()-G3344,7)),D:D,0),1))),J3344)</f>
        <v/>
      </c>
      <c r="L3344" s="7">
        <f t="shared" ca="1" si="591"/>
        <v>0</v>
      </c>
      <c r="M3344" s="7" t="str">
        <f t="shared" ca="1" si="592"/>
        <v/>
      </c>
      <c r="N3344" s="7">
        <f t="shared" ca="1" si="593"/>
        <v>0</v>
      </c>
      <c r="O3344" s="9" t="str">
        <f ca="1">IF(N3344&gt;-1,INDIRECT(ADDRESS(ROW(),13)),IF(N3344&lt;N3343,CONCATENATE("&lt;page-count count=",CHAR(34),1+LARGE(N:N,1)-LARGE(N:N,2),CHAR(34),"/&gt;"),INDIRECT(ADDRESS(ROW()-1,13))))</f>
        <v/>
      </c>
      <c r="P3344" s="1">
        <f>IF(ROW()&lt;$S$4+2,IF('XML a procesar'!A3343="",P3343,IF(MID('XML a procesar'!A3343,1,1)="&lt;",P3343,P3343+1)),P3343)</f>
        <v>1</v>
      </c>
    </row>
    <row r="3345" spans="1:16" x14ac:dyDescent="0.25">
      <c r="A3345" s="1" t="str">
        <f>IF('XML a procesar'!A3344&gt;0,'XML a procesar'!A3344,"")</f>
        <v/>
      </c>
      <c r="B3345" s="7">
        <f t="shared" si="583"/>
        <v>0</v>
      </c>
      <c r="C3345" s="1">
        <f t="shared" si="584"/>
        <v>0</v>
      </c>
      <c r="D3345" s="1">
        <f t="shared" si="585"/>
        <v>0</v>
      </c>
      <c r="E3345" s="1">
        <f t="shared" si="586"/>
        <v>0</v>
      </c>
      <c r="F3345" s="1" t="str">
        <f t="shared" ca="1" si="587"/>
        <v/>
      </c>
      <c r="G3345" s="1">
        <f t="shared" ca="1" si="588"/>
        <v>0</v>
      </c>
      <c r="H3345" s="1">
        <f ca="1">IF(AND(G3344&gt;0,G3345&gt;G3344,NOT(ISERROR(MATCH(G3344,D:D,0)))),H3344+1,H3344)</f>
        <v>0</v>
      </c>
      <c r="I3345" s="1">
        <f t="shared" ca="1" si="589"/>
        <v>0</v>
      </c>
      <c r="J3345" s="7" t="str">
        <f t="shared" ca="1" si="590"/>
        <v/>
      </c>
      <c r="K3345" s="1" t="str">
        <f ca="1">IF(J3345="Linea_para_MAIL_creada_por_LuXML",IF(ISERROR(MATCH(INDIRECT(ADDRESS(ROW()-G3345,7)),D:D,0)),J3345,INDIRECT(ADDRESS(MATCH(INDIRECT(ADDRESS(ROW()-G3345,7)),D:D,0),1))),J3345)</f>
        <v/>
      </c>
      <c r="L3345" s="7">
        <f t="shared" ca="1" si="591"/>
        <v>0</v>
      </c>
      <c r="M3345" s="7" t="str">
        <f t="shared" ca="1" si="592"/>
        <v/>
      </c>
      <c r="N3345" s="7">
        <f t="shared" ca="1" si="593"/>
        <v>0</v>
      </c>
      <c r="O3345" s="9" t="str">
        <f ca="1">IF(N3345&gt;-1,INDIRECT(ADDRESS(ROW(),13)),IF(N3345&lt;N3344,CONCATENATE("&lt;page-count count=",CHAR(34),1+LARGE(N:N,1)-LARGE(N:N,2),CHAR(34),"/&gt;"),INDIRECT(ADDRESS(ROW()-1,13))))</f>
        <v/>
      </c>
      <c r="P3345" s="1">
        <f>IF(ROW()&lt;$S$4+2,IF('XML a procesar'!A3344="",P3344,IF(MID('XML a procesar'!A3344,1,1)="&lt;",P3344,P3344+1)),P3344)</f>
        <v>1</v>
      </c>
    </row>
    <row r="3346" spans="1:16" x14ac:dyDescent="0.25">
      <c r="A3346" s="1" t="str">
        <f>IF('XML a procesar'!A3345&gt;0,'XML a procesar'!A3345,"")</f>
        <v/>
      </c>
      <c r="B3346" s="7">
        <f t="shared" si="583"/>
        <v>0</v>
      </c>
      <c r="C3346" s="1">
        <f t="shared" si="584"/>
        <v>0</v>
      </c>
      <c r="D3346" s="1">
        <f t="shared" si="585"/>
        <v>0</v>
      </c>
      <c r="E3346" s="1">
        <f t="shared" si="586"/>
        <v>0</v>
      </c>
      <c r="F3346" s="1" t="str">
        <f t="shared" ca="1" si="587"/>
        <v/>
      </c>
      <c r="G3346" s="1">
        <f t="shared" ca="1" si="588"/>
        <v>0</v>
      </c>
      <c r="H3346" s="1">
        <f ca="1">IF(AND(G3345&gt;0,G3346&gt;G3345,NOT(ISERROR(MATCH(G3345,D:D,0)))),H3345+1,H3345)</f>
        <v>0</v>
      </c>
      <c r="I3346" s="1">
        <f t="shared" ca="1" si="589"/>
        <v>0</v>
      </c>
      <c r="J3346" s="7" t="str">
        <f t="shared" ca="1" si="590"/>
        <v/>
      </c>
      <c r="K3346" s="1" t="str">
        <f ca="1">IF(J3346="Linea_para_MAIL_creada_por_LuXML",IF(ISERROR(MATCH(INDIRECT(ADDRESS(ROW()-G3346,7)),D:D,0)),J3346,INDIRECT(ADDRESS(MATCH(INDIRECT(ADDRESS(ROW()-G3346,7)),D:D,0),1))),J3346)</f>
        <v/>
      </c>
      <c r="L3346" s="7">
        <f t="shared" ca="1" si="591"/>
        <v>0</v>
      </c>
      <c r="M3346" s="7" t="str">
        <f t="shared" ca="1" si="592"/>
        <v/>
      </c>
      <c r="N3346" s="7">
        <f t="shared" ca="1" si="593"/>
        <v>0</v>
      </c>
      <c r="O3346" s="9" t="str">
        <f ca="1">IF(N3346&gt;-1,INDIRECT(ADDRESS(ROW(),13)),IF(N3346&lt;N3345,CONCATENATE("&lt;page-count count=",CHAR(34),1+LARGE(N:N,1)-LARGE(N:N,2),CHAR(34),"/&gt;"),INDIRECT(ADDRESS(ROW()-1,13))))</f>
        <v/>
      </c>
      <c r="P3346" s="1">
        <f>IF(ROW()&lt;$S$4+2,IF('XML a procesar'!A3345="",P3345,IF(MID('XML a procesar'!A3345,1,1)="&lt;",P3345,P3345+1)),P3345)</f>
        <v>1</v>
      </c>
    </row>
    <row r="3347" spans="1:16" x14ac:dyDescent="0.25">
      <c r="A3347" s="1" t="str">
        <f>IF('XML a procesar'!A3346&gt;0,'XML a procesar'!A3346,"")</f>
        <v/>
      </c>
      <c r="B3347" s="7">
        <f t="shared" si="583"/>
        <v>0</v>
      </c>
      <c r="C3347" s="1">
        <f t="shared" si="584"/>
        <v>0</v>
      </c>
      <c r="D3347" s="1">
        <f t="shared" si="585"/>
        <v>0</v>
      </c>
      <c r="E3347" s="1">
        <f t="shared" si="586"/>
        <v>0</v>
      </c>
      <c r="F3347" s="1" t="str">
        <f t="shared" ca="1" si="587"/>
        <v/>
      </c>
      <c r="G3347" s="1">
        <f t="shared" ca="1" si="588"/>
        <v>0</v>
      </c>
      <c r="H3347" s="1">
        <f ca="1">IF(AND(G3346&gt;0,G3347&gt;G3346,NOT(ISERROR(MATCH(G3346,D:D,0)))),H3346+1,H3346)</f>
        <v>0</v>
      </c>
      <c r="I3347" s="1">
        <f t="shared" ca="1" si="589"/>
        <v>0</v>
      </c>
      <c r="J3347" s="7" t="str">
        <f t="shared" ca="1" si="590"/>
        <v/>
      </c>
      <c r="K3347" s="1" t="str">
        <f ca="1">IF(J3347="Linea_para_MAIL_creada_por_LuXML",IF(ISERROR(MATCH(INDIRECT(ADDRESS(ROW()-G3347,7)),D:D,0)),J3347,INDIRECT(ADDRESS(MATCH(INDIRECT(ADDRESS(ROW()-G3347,7)),D:D,0),1))),J3347)</f>
        <v/>
      </c>
      <c r="L3347" s="7">
        <f t="shared" ca="1" si="591"/>
        <v>0</v>
      </c>
      <c r="M3347" s="7" t="str">
        <f t="shared" ca="1" si="592"/>
        <v/>
      </c>
      <c r="N3347" s="7">
        <f t="shared" ca="1" si="593"/>
        <v>0</v>
      </c>
      <c r="O3347" s="9" t="str">
        <f ca="1">IF(N3347&gt;-1,INDIRECT(ADDRESS(ROW(),13)),IF(N3347&lt;N3346,CONCATENATE("&lt;page-count count=",CHAR(34),1+LARGE(N:N,1)-LARGE(N:N,2),CHAR(34),"/&gt;"),INDIRECT(ADDRESS(ROW()-1,13))))</f>
        <v/>
      </c>
      <c r="P3347" s="1">
        <f>IF(ROW()&lt;$S$4+2,IF('XML a procesar'!A3346="",P3346,IF(MID('XML a procesar'!A3346,1,1)="&lt;",P3346,P3346+1)),P3346)</f>
        <v>1</v>
      </c>
    </row>
    <row r="3348" spans="1:16" x14ac:dyDescent="0.25">
      <c r="A3348" s="1" t="str">
        <f>IF('XML a procesar'!A3347&gt;0,'XML a procesar'!A3347,"")</f>
        <v/>
      </c>
      <c r="B3348" s="7">
        <f t="shared" si="583"/>
        <v>0</v>
      </c>
      <c r="C3348" s="1">
        <f t="shared" si="584"/>
        <v>0</v>
      </c>
      <c r="D3348" s="1">
        <f t="shared" si="585"/>
        <v>0</v>
      </c>
      <c r="E3348" s="1">
        <f t="shared" si="586"/>
        <v>0</v>
      </c>
      <c r="F3348" s="1" t="str">
        <f t="shared" ca="1" si="587"/>
        <v/>
      </c>
      <c r="G3348" s="1">
        <f t="shared" ca="1" si="588"/>
        <v>0</v>
      </c>
      <c r="H3348" s="1">
        <f ca="1">IF(AND(G3347&gt;0,G3348&gt;G3347,NOT(ISERROR(MATCH(G3347,D:D,0)))),H3347+1,H3347)</f>
        <v>0</v>
      </c>
      <c r="I3348" s="1">
        <f t="shared" ca="1" si="589"/>
        <v>0</v>
      </c>
      <c r="J3348" s="7" t="str">
        <f t="shared" ca="1" si="590"/>
        <v/>
      </c>
      <c r="K3348" s="1" t="str">
        <f ca="1">IF(J3348="Linea_para_MAIL_creada_por_LuXML",IF(ISERROR(MATCH(INDIRECT(ADDRESS(ROW()-G3348,7)),D:D,0)),J3348,INDIRECT(ADDRESS(MATCH(INDIRECT(ADDRESS(ROW()-G3348,7)),D:D,0),1))),J3348)</f>
        <v/>
      </c>
      <c r="L3348" s="7">
        <f t="shared" ca="1" si="591"/>
        <v>0</v>
      </c>
      <c r="M3348" s="7" t="str">
        <f t="shared" ca="1" si="592"/>
        <v/>
      </c>
      <c r="N3348" s="7">
        <f t="shared" ca="1" si="593"/>
        <v>0</v>
      </c>
      <c r="O3348" s="9" t="str">
        <f ca="1">IF(N3348&gt;-1,INDIRECT(ADDRESS(ROW(),13)),IF(N3348&lt;N3347,CONCATENATE("&lt;page-count count=",CHAR(34),1+LARGE(N:N,1)-LARGE(N:N,2),CHAR(34),"/&gt;"),INDIRECT(ADDRESS(ROW()-1,13))))</f>
        <v/>
      </c>
      <c r="P3348" s="1">
        <f>IF(ROW()&lt;$S$4+2,IF('XML a procesar'!A3347="",P3347,IF(MID('XML a procesar'!A3347,1,1)="&lt;",P3347,P3347+1)),P3347)</f>
        <v>1</v>
      </c>
    </row>
    <row r="3349" spans="1:16" x14ac:dyDescent="0.25">
      <c r="A3349" s="1" t="str">
        <f>IF('XML a procesar'!A3348&gt;0,'XML a procesar'!A3348,"")</f>
        <v/>
      </c>
      <c r="B3349" s="7">
        <f t="shared" si="583"/>
        <v>0</v>
      </c>
      <c r="C3349" s="1">
        <f t="shared" si="584"/>
        <v>0</v>
      </c>
      <c r="D3349" s="1">
        <f t="shared" si="585"/>
        <v>0</v>
      </c>
      <c r="E3349" s="1">
        <f t="shared" si="586"/>
        <v>0</v>
      </c>
      <c r="F3349" s="1" t="str">
        <f t="shared" ca="1" si="587"/>
        <v/>
      </c>
      <c r="G3349" s="1">
        <f t="shared" ca="1" si="588"/>
        <v>0</v>
      </c>
      <c r="H3349" s="1">
        <f ca="1">IF(AND(G3348&gt;0,G3349&gt;G3348,NOT(ISERROR(MATCH(G3348,D:D,0)))),H3348+1,H3348)</f>
        <v>0</v>
      </c>
      <c r="I3349" s="1">
        <f t="shared" ca="1" si="589"/>
        <v>0</v>
      </c>
      <c r="J3349" s="7" t="str">
        <f t="shared" ca="1" si="590"/>
        <v/>
      </c>
      <c r="K3349" s="1" t="str">
        <f ca="1">IF(J3349="Linea_para_MAIL_creada_por_LuXML",IF(ISERROR(MATCH(INDIRECT(ADDRESS(ROW()-G3349,7)),D:D,0)),J3349,INDIRECT(ADDRESS(MATCH(INDIRECT(ADDRESS(ROW()-G3349,7)),D:D,0),1))),J3349)</f>
        <v/>
      </c>
      <c r="L3349" s="7">
        <f t="shared" ca="1" si="591"/>
        <v>0</v>
      </c>
      <c r="M3349" s="7" t="str">
        <f t="shared" ca="1" si="592"/>
        <v/>
      </c>
      <c r="N3349" s="7">
        <f t="shared" ca="1" si="593"/>
        <v>0</v>
      </c>
      <c r="O3349" s="9" t="str">
        <f ca="1">IF(N3349&gt;-1,INDIRECT(ADDRESS(ROW(),13)),IF(N3349&lt;N3348,CONCATENATE("&lt;page-count count=",CHAR(34),1+LARGE(N:N,1)-LARGE(N:N,2),CHAR(34),"/&gt;"),INDIRECT(ADDRESS(ROW()-1,13))))</f>
        <v/>
      </c>
      <c r="P3349" s="1">
        <f>IF(ROW()&lt;$S$4+2,IF('XML a procesar'!A3348="",P3348,IF(MID('XML a procesar'!A3348,1,1)="&lt;",P3348,P3348+1)),P3348)</f>
        <v>1</v>
      </c>
    </row>
    <row r="3350" spans="1:16" x14ac:dyDescent="0.25">
      <c r="A3350" s="1" t="str">
        <f>IF('XML a procesar'!A3349&gt;0,'XML a procesar'!A3349,"")</f>
        <v/>
      </c>
      <c r="B3350" s="7">
        <f t="shared" si="583"/>
        <v>0</v>
      </c>
      <c r="C3350" s="1">
        <f t="shared" si="584"/>
        <v>0</v>
      </c>
      <c r="D3350" s="1">
        <f t="shared" si="585"/>
        <v>0</v>
      </c>
      <c r="E3350" s="1">
        <f t="shared" si="586"/>
        <v>0</v>
      </c>
      <c r="F3350" s="1" t="str">
        <f t="shared" ca="1" si="587"/>
        <v/>
      </c>
      <c r="G3350" s="1">
        <f t="shared" ca="1" si="588"/>
        <v>0</v>
      </c>
      <c r="H3350" s="1">
        <f ca="1">IF(AND(G3349&gt;0,G3350&gt;G3349,NOT(ISERROR(MATCH(G3349,D:D,0)))),H3349+1,H3349)</f>
        <v>0</v>
      </c>
      <c r="I3350" s="1">
        <f t="shared" ca="1" si="589"/>
        <v>0</v>
      </c>
      <c r="J3350" s="7" t="str">
        <f t="shared" ca="1" si="590"/>
        <v/>
      </c>
      <c r="K3350" s="1" t="str">
        <f ca="1">IF(J3350="Linea_para_MAIL_creada_por_LuXML",IF(ISERROR(MATCH(INDIRECT(ADDRESS(ROW()-G3350,7)),D:D,0)),J3350,INDIRECT(ADDRESS(MATCH(INDIRECT(ADDRESS(ROW()-G3350,7)),D:D,0),1))),J3350)</f>
        <v/>
      </c>
      <c r="L3350" s="7">
        <f t="shared" ca="1" si="591"/>
        <v>0</v>
      </c>
      <c r="M3350" s="7" t="str">
        <f t="shared" ca="1" si="592"/>
        <v/>
      </c>
      <c r="N3350" s="7">
        <f t="shared" ca="1" si="593"/>
        <v>0</v>
      </c>
      <c r="O3350" s="9" t="str">
        <f ca="1">IF(N3350&gt;-1,INDIRECT(ADDRESS(ROW(),13)),IF(N3350&lt;N3349,CONCATENATE("&lt;page-count count=",CHAR(34),1+LARGE(N:N,1)-LARGE(N:N,2),CHAR(34),"/&gt;"),INDIRECT(ADDRESS(ROW()-1,13))))</f>
        <v/>
      </c>
      <c r="P3350" s="1">
        <f>IF(ROW()&lt;$S$4+2,IF('XML a procesar'!A3349="",P3349,IF(MID('XML a procesar'!A3349,1,1)="&lt;",P3349,P3349+1)),P3349)</f>
        <v>1</v>
      </c>
    </row>
    <row r="3351" spans="1:16" x14ac:dyDescent="0.25">
      <c r="A3351" s="1" t="str">
        <f>IF('XML a procesar'!A3350&gt;0,'XML a procesar'!A3350,"")</f>
        <v/>
      </c>
      <c r="B3351" s="7">
        <f t="shared" si="583"/>
        <v>0</v>
      </c>
      <c r="C3351" s="1">
        <f t="shared" si="584"/>
        <v>0</v>
      </c>
      <c r="D3351" s="1">
        <f t="shared" si="585"/>
        <v>0</v>
      </c>
      <c r="E3351" s="1">
        <f t="shared" si="586"/>
        <v>0</v>
      </c>
      <c r="F3351" s="1" t="str">
        <f t="shared" ca="1" si="587"/>
        <v/>
      </c>
      <c r="G3351" s="1">
        <f t="shared" ca="1" si="588"/>
        <v>0</v>
      </c>
      <c r="H3351" s="1">
        <f ca="1">IF(AND(G3350&gt;0,G3351&gt;G3350,NOT(ISERROR(MATCH(G3350,D:D,0)))),H3350+1,H3350)</f>
        <v>0</v>
      </c>
      <c r="I3351" s="1">
        <f t="shared" ca="1" si="589"/>
        <v>0</v>
      </c>
      <c r="J3351" s="7" t="str">
        <f t="shared" ca="1" si="590"/>
        <v/>
      </c>
      <c r="K3351" s="1" t="str">
        <f ca="1">IF(J3351="Linea_para_MAIL_creada_por_LuXML",IF(ISERROR(MATCH(INDIRECT(ADDRESS(ROW()-G3351,7)),D:D,0)),J3351,INDIRECT(ADDRESS(MATCH(INDIRECT(ADDRESS(ROW()-G3351,7)),D:D,0),1))),J3351)</f>
        <v/>
      </c>
      <c r="L3351" s="7">
        <f t="shared" ca="1" si="591"/>
        <v>0</v>
      </c>
      <c r="M3351" s="7" t="str">
        <f t="shared" ca="1" si="592"/>
        <v/>
      </c>
      <c r="N3351" s="7">
        <f t="shared" ca="1" si="593"/>
        <v>0</v>
      </c>
      <c r="O3351" s="9" t="str">
        <f ca="1">IF(N3351&gt;-1,INDIRECT(ADDRESS(ROW(),13)),IF(N3351&lt;N3350,CONCATENATE("&lt;page-count count=",CHAR(34),1+LARGE(N:N,1)-LARGE(N:N,2),CHAR(34),"/&gt;"),INDIRECT(ADDRESS(ROW()-1,13))))</f>
        <v/>
      </c>
      <c r="P3351" s="1">
        <f>IF(ROW()&lt;$S$4+2,IF('XML a procesar'!A3350="",P3350,IF(MID('XML a procesar'!A3350,1,1)="&lt;",P3350,P3350+1)),P3350)</f>
        <v>1</v>
      </c>
    </row>
    <row r="3352" spans="1:16" x14ac:dyDescent="0.25">
      <c r="A3352" s="1" t="str">
        <f>IF('XML a procesar'!A3351&gt;0,'XML a procesar'!A3351,"")</f>
        <v/>
      </c>
      <c r="B3352" s="7">
        <f t="shared" si="583"/>
        <v>0</v>
      </c>
      <c r="C3352" s="1">
        <f t="shared" si="584"/>
        <v>0</v>
      </c>
      <c r="D3352" s="1">
        <f t="shared" si="585"/>
        <v>0</v>
      </c>
      <c r="E3352" s="1">
        <f t="shared" si="586"/>
        <v>0</v>
      </c>
      <c r="F3352" s="1" t="str">
        <f t="shared" ca="1" si="587"/>
        <v/>
      </c>
      <c r="G3352" s="1">
        <f t="shared" ca="1" si="588"/>
        <v>0</v>
      </c>
      <c r="H3352" s="1">
        <f ca="1">IF(AND(G3351&gt;0,G3352&gt;G3351,NOT(ISERROR(MATCH(G3351,D:D,0)))),H3351+1,H3351)</f>
        <v>0</v>
      </c>
      <c r="I3352" s="1">
        <f t="shared" ca="1" si="589"/>
        <v>0</v>
      </c>
      <c r="J3352" s="7" t="str">
        <f t="shared" ca="1" si="590"/>
        <v/>
      </c>
      <c r="K3352" s="1" t="str">
        <f ca="1">IF(J3352="Linea_para_MAIL_creada_por_LuXML",IF(ISERROR(MATCH(INDIRECT(ADDRESS(ROW()-G3352,7)),D:D,0)),J3352,INDIRECT(ADDRESS(MATCH(INDIRECT(ADDRESS(ROW()-G3352,7)),D:D,0),1))),J3352)</f>
        <v/>
      </c>
      <c r="L3352" s="7">
        <f t="shared" ca="1" si="591"/>
        <v>0</v>
      </c>
      <c r="M3352" s="7" t="str">
        <f t="shared" ca="1" si="592"/>
        <v/>
      </c>
      <c r="N3352" s="7">
        <f t="shared" ca="1" si="593"/>
        <v>0</v>
      </c>
      <c r="O3352" s="9" t="str">
        <f ca="1">IF(N3352&gt;-1,INDIRECT(ADDRESS(ROW(),13)),IF(N3352&lt;N3351,CONCATENATE("&lt;page-count count=",CHAR(34),1+LARGE(N:N,1)-LARGE(N:N,2),CHAR(34),"/&gt;"),INDIRECT(ADDRESS(ROW()-1,13))))</f>
        <v/>
      </c>
      <c r="P3352" s="1">
        <f>IF(ROW()&lt;$S$4+2,IF('XML a procesar'!A3351="",P3351,IF(MID('XML a procesar'!A3351,1,1)="&lt;",P3351,P3351+1)),P3351)</f>
        <v>1</v>
      </c>
    </row>
    <row r="3353" spans="1:16" x14ac:dyDescent="0.25">
      <c r="A3353" s="1" t="str">
        <f>IF('XML a procesar'!A3352&gt;0,'XML a procesar'!A3352,"")</f>
        <v/>
      </c>
      <c r="B3353" s="7">
        <f t="shared" si="583"/>
        <v>0</v>
      </c>
      <c r="C3353" s="1">
        <f t="shared" si="584"/>
        <v>0</v>
      </c>
      <c r="D3353" s="1">
        <f t="shared" si="585"/>
        <v>0</v>
      </c>
      <c r="E3353" s="1">
        <f t="shared" si="586"/>
        <v>0</v>
      </c>
      <c r="F3353" s="1" t="str">
        <f t="shared" ca="1" si="587"/>
        <v/>
      </c>
      <c r="G3353" s="1">
        <f t="shared" ca="1" si="588"/>
        <v>0</v>
      </c>
      <c r="H3353" s="1">
        <f ca="1">IF(AND(G3352&gt;0,G3353&gt;G3352,NOT(ISERROR(MATCH(G3352,D:D,0)))),H3352+1,H3352)</f>
        <v>0</v>
      </c>
      <c r="I3353" s="1">
        <f t="shared" ca="1" si="589"/>
        <v>0</v>
      </c>
      <c r="J3353" s="7" t="str">
        <f t="shared" ca="1" si="590"/>
        <v/>
      </c>
      <c r="K3353" s="1" t="str">
        <f ca="1">IF(J3353="Linea_para_MAIL_creada_por_LuXML",IF(ISERROR(MATCH(INDIRECT(ADDRESS(ROW()-G3353,7)),D:D,0)),J3353,INDIRECT(ADDRESS(MATCH(INDIRECT(ADDRESS(ROW()-G3353,7)),D:D,0),1))),J3353)</f>
        <v/>
      </c>
      <c r="L3353" s="7">
        <f t="shared" ca="1" si="591"/>
        <v>0</v>
      </c>
      <c r="M3353" s="7" t="str">
        <f t="shared" ca="1" si="592"/>
        <v/>
      </c>
      <c r="N3353" s="7">
        <f t="shared" ca="1" si="593"/>
        <v>0</v>
      </c>
      <c r="O3353" s="9" t="str">
        <f ca="1">IF(N3353&gt;-1,INDIRECT(ADDRESS(ROW(),13)),IF(N3353&lt;N3352,CONCATENATE("&lt;page-count count=",CHAR(34),1+LARGE(N:N,1)-LARGE(N:N,2),CHAR(34),"/&gt;"),INDIRECT(ADDRESS(ROW()-1,13))))</f>
        <v/>
      </c>
      <c r="P3353" s="1">
        <f>IF(ROW()&lt;$S$4+2,IF('XML a procesar'!A3352="",P3352,IF(MID('XML a procesar'!A3352,1,1)="&lt;",P3352,P3352+1)),P3352)</f>
        <v>1</v>
      </c>
    </row>
    <row r="3354" spans="1:16" x14ac:dyDescent="0.25">
      <c r="A3354" s="1" t="str">
        <f>IF('XML a procesar'!A3353&gt;0,'XML a procesar'!A3353,"")</f>
        <v/>
      </c>
      <c r="B3354" s="7">
        <f t="shared" si="583"/>
        <v>0</v>
      </c>
      <c r="C3354" s="1">
        <f t="shared" si="584"/>
        <v>0</v>
      </c>
      <c r="D3354" s="1">
        <f t="shared" si="585"/>
        <v>0</v>
      </c>
      <c r="E3354" s="1">
        <f t="shared" si="586"/>
        <v>0</v>
      </c>
      <c r="F3354" s="1" t="str">
        <f t="shared" ca="1" si="587"/>
        <v/>
      </c>
      <c r="G3354" s="1">
        <f t="shared" ca="1" si="588"/>
        <v>0</v>
      </c>
      <c r="H3354" s="1">
        <f ca="1">IF(AND(G3353&gt;0,G3354&gt;G3353,NOT(ISERROR(MATCH(G3353,D:D,0)))),H3353+1,H3353)</f>
        <v>0</v>
      </c>
      <c r="I3354" s="1">
        <f t="shared" ca="1" si="589"/>
        <v>0</v>
      </c>
      <c r="J3354" s="7" t="str">
        <f t="shared" ca="1" si="590"/>
        <v/>
      </c>
      <c r="K3354" s="1" t="str">
        <f ca="1">IF(J3354="Linea_para_MAIL_creada_por_LuXML",IF(ISERROR(MATCH(INDIRECT(ADDRESS(ROW()-G3354,7)),D:D,0)),J3354,INDIRECT(ADDRESS(MATCH(INDIRECT(ADDRESS(ROW()-G3354,7)),D:D,0),1))),J3354)</f>
        <v/>
      </c>
      <c r="L3354" s="7">
        <f t="shared" ca="1" si="591"/>
        <v>0</v>
      </c>
      <c r="M3354" s="7" t="str">
        <f t="shared" ca="1" si="592"/>
        <v/>
      </c>
      <c r="N3354" s="7">
        <f t="shared" ca="1" si="593"/>
        <v>0</v>
      </c>
      <c r="O3354" s="9" t="str">
        <f ca="1">IF(N3354&gt;-1,INDIRECT(ADDRESS(ROW(),13)),IF(N3354&lt;N3353,CONCATENATE("&lt;page-count count=",CHAR(34),1+LARGE(N:N,1)-LARGE(N:N,2),CHAR(34),"/&gt;"),INDIRECT(ADDRESS(ROW()-1,13))))</f>
        <v/>
      </c>
      <c r="P3354" s="1">
        <f>IF(ROW()&lt;$S$4+2,IF('XML a procesar'!A3353="",P3353,IF(MID('XML a procesar'!A3353,1,1)="&lt;",P3353,P3353+1)),P3353)</f>
        <v>1</v>
      </c>
    </row>
    <row r="3355" spans="1:16" x14ac:dyDescent="0.25">
      <c r="A3355" s="1" t="str">
        <f>IF('XML a procesar'!A3354&gt;0,'XML a procesar'!A3354,"")</f>
        <v/>
      </c>
      <c r="B3355" s="7">
        <f t="shared" si="583"/>
        <v>0</v>
      </c>
      <c r="C3355" s="1">
        <f t="shared" si="584"/>
        <v>0</v>
      </c>
      <c r="D3355" s="1">
        <f t="shared" si="585"/>
        <v>0</v>
      </c>
      <c r="E3355" s="1">
        <f t="shared" si="586"/>
        <v>0</v>
      </c>
      <c r="F3355" s="1" t="str">
        <f t="shared" ca="1" si="587"/>
        <v/>
      </c>
      <c r="G3355" s="1">
        <f t="shared" ca="1" si="588"/>
        <v>0</v>
      </c>
      <c r="H3355" s="1">
        <f ca="1">IF(AND(G3354&gt;0,G3355&gt;G3354,NOT(ISERROR(MATCH(G3354,D:D,0)))),H3354+1,H3354)</f>
        <v>0</v>
      </c>
      <c r="I3355" s="1">
        <f t="shared" ca="1" si="589"/>
        <v>0</v>
      </c>
      <c r="J3355" s="7" t="str">
        <f t="shared" ca="1" si="590"/>
        <v/>
      </c>
      <c r="K3355" s="1" t="str">
        <f ca="1">IF(J3355="Linea_para_MAIL_creada_por_LuXML",IF(ISERROR(MATCH(INDIRECT(ADDRESS(ROW()-G3355,7)),D:D,0)),J3355,INDIRECT(ADDRESS(MATCH(INDIRECT(ADDRESS(ROW()-G3355,7)),D:D,0),1))),J3355)</f>
        <v/>
      </c>
      <c r="L3355" s="7">
        <f t="shared" ca="1" si="591"/>
        <v>0</v>
      </c>
      <c r="M3355" s="7" t="str">
        <f t="shared" ca="1" si="592"/>
        <v/>
      </c>
      <c r="N3355" s="7">
        <f t="shared" ca="1" si="593"/>
        <v>0</v>
      </c>
      <c r="O3355" s="9" t="str">
        <f ca="1">IF(N3355&gt;-1,INDIRECT(ADDRESS(ROW(),13)),IF(N3355&lt;N3354,CONCATENATE("&lt;page-count count=",CHAR(34),1+LARGE(N:N,1)-LARGE(N:N,2),CHAR(34),"/&gt;"),INDIRECT(ADDRESS(ROW()-1,13))))</f>
        <v/>
      </c>
      <c r="P3355" s="1">
        <f>IF(ROW()&lt;$S$4+2,IF('XML a procesar'!A3354="",P3354,IF(MID('XML a procesar'!A3354,1,1)="&lt;",P3354,P3354+1)),P3354)</f>
        <v>1</v>
      </c>
    </row>
    <row r="3356" spans="1:16" x14ac:dyDescent="0.25">
      <c r="A3356" s="1" t="str">
        <f>IF('XML a procesar'!A3355&gt;0,'XML a procesar'!A3355,"")</f>
        <v/>
      </c>
      <c r="B3356" s="7">
        <f t="shared" si="583"/>
        <v>0</v>
      </c>
      <c r="C3356" s="1">
        <f t="shared" si="584"/>
        <v>0</v>
      </c>
      <c r="D3356" s="1">
        <f t="shared" si="585"/>
        <v>0</v>
      </c>
      <c r="E3356" s="1">
        <f t="shared" si="586"/>
        <v>0</v>
      </c>
      <c r="F3356" s="1" t="str">
        <f t="shared" ca="1" si="587"/>
        <v/>
      </c>
      <c r="G3356" s="1">
        <f t="shared" ca="1" si="588"/>
        <v>0</v>
      </c>
      <c r="H3356" s="1">
        <f ca="1">IF(AND(G3355&gt;0,G3356&gt;G3355,NOT(ISERROR(MATCH(G3355,D:D,0)))),H3355+1,H3355)</f>
        <v>0</v>
      </c>
      <c r="I3356" s="1">
        <f t="shared" ca="1" si="589"/>
        <v>0</v>
      </c>
      <c r="J3356" s="7" t="str">
        <f t="shared" ca="1" si="590"/>
        <v/>
      </c>
      <c r="K3356" s="1" t="str">
        <f ca="1">IF(J3356="Linea_para_MAIL_creada_por_LuXML",IF(ISERROR(MATCH(INDIRECT(ADDRESS(ROW()-G3356,7)),D:D,0)),J3356,INDIRECT(ADDRESS(MATCH(INDIRECT(ADDRESS(ROW()-G3356,7)),D:D,0),1))),J3356)</f>
        <v/>
      </c>
      <c r="L3356" s="7">
        <f t="shared" ca="1" si="591"/>
        <v>0</v>
      </c>
      <c r="M3356" s="7" t="str">
        <f t="shared" ca="1" si="592"/>
        <v/>
      </c>
      <c r="N3356" s="7">
        <f t="shared" ca="1" si="593"/>
        <v>0</v>
      </c>
      <c r="O3356" s="9" t="str">
        <f ca="1">IF(N3356&gt;-1,INDIRECT(ADDRESS(ROW(),13)),IF(N3356&lt;N3355,CONCATENATE("&lt;page-count count=",CHAR(34),1+LARGE(N:N,1)-LARGE(N:N,2),CHAR(34),"/&gt;"),INDIRECT(ADDRESS(ROW()-1,13))))</f>
        <v/>
      </c>
      <c r="P3356" s="1">
        <f>IF(ROW()&lt;$S$4+2,IF('XML a procesar'!A3355="",P3355,IF(MID('XML a procesar'!A3355,1,1)="&lt;",P3355,P3355+1)),P3355)</f>
        <v>1</v>
      </c>
    </row>
    <row r="3357" spans="1:16" x14ac:dyDescent="0.25">
      <c r="A3357" s="1" t="str">
        <f>IF('XML a procesar'!A3356&gt;0,'XML a procesar'!A3356,"")</f>
        <v/>
      </c>
      <c r="B3357" s="7">
        <f t="shared" si="583"/>
        <v>0</v>
      </c>
      <c r="C3357" s="1">
        <f t="shared" si="584"/>
        <v>0</v>
      </c>
      <c r="D3357" s="1">
        <f t="shared" si="585"/>
        <v>0</v>
      </c>
      <c r="E3357" s="1">
        <f t="shared" si="586"/>
        <v>0</v>
      </c>
      <c r="F3357" s="1" t="str">
        <f t="shared" ca="1" si="587"/>
        <v/>
      </c>
      <c r="G3357" s="1">
        <f t="shared" ca="1" si="588"/>
        <v>0</v>
      </c>
      <c r="H3357" s="1">
        <f ca="1">IF(AND(G3356&gt;0,G3357&gt;G3356,NOT(ISERROR(MATCH(G3356,D:D,0)))),H3356+1,H3356)</f>
        <v>0</v>
      </c>
      <c r="I3357" s="1">
        <f t="shared" ca="1" si="589"/>
        <v>0</v>
      </c>
      <c r="J3357" s="7" t="str">
        <f t="shared" ca="1" si="590"/>
        <v/>
      </c>
      <c r="K3357" s="1" t="str">
        <f ca="1">IF(J3357="Linea_para_MAIL_creada_por_LuXML",IF(ISERROR(MATCH(INDIRECT(ADDRESS(ROW()-G3357,7)),D:D,0)),J3357,INDIRECT(ADDRESS(MATCH(INDIRECT(ADDRESS(ROW()-G3357,7)),D:D,0),1))),J3357)</f>
        <v/>
      </c>
      <c r="L3357" s="7">
        <f t="shared" ca="1" si="591"/>
        <v>0</v>
      </c>
      <c r="M3357" s="7" t="str">
        <f t="shared" ca="1" si="592"/>
        <v/>
      </c>
      <c r="N3357" s="7">
        <f t="shared" ca="1" si="593"/>
        <v>0</v>
      </c>
      <c r="O3357" s="9" t="str">
        <f ca="1">IF(N3357&gt;-1,INDIRECT(ADDRESS(ROW(),13)),IF(N3357&lt;N3356,CONCATENATE("&lt;page-count count=",CHAR(34),1+LARGE(N:N,1)-LARGE(N:N,2),CHAR(34),"/&gt;"),INDIRECT(ADDRESS(ROW()-1,13))))</f>
        <v/>
      </c>
      <c r="P3357" s="1">
        <f>IF(ROW()&lt;$S$4+2,IF('XML a procesar'!A3356="",P3356,IF(MID('XML a procesar'!A3356,1,1)="&lt;",P3356,P3356+1)),P3356)</f>
        <v>1</v>
      </c>
    </row>
    <row r="3358" spans="1:16" x14ac:dyDescent="0.25">
      <c r="A3358" s="1" t="str">
        <f>IF('XML a procesar'!A3357&gt;0,'XML a procesar'!A3357,"")</f>
        <v/>
      </c>
      <c r="B3358" s="7">
        <f t="shared" si="583"/>
        <v>0</v>
      </c>
      <c r="C3358" s="1">
        <f t="shared" si="584"/>
        <v>0</v>
      </c>
      <c r="D3358" s="1">
        <f t="shared" si="585"/>
        <v>0</v>
      </c>
      <c r="E3358" s="1">
        <f t="shared" si="586"/>
        <v>0</v>
      </c>
      <c r="F3358" s="1" t="str">
        <f t="shared" ca="1" si="587"/>
        <v/>
      </c>
      <c r="G3358" s="1">
        <f t="shared" ca="1" si="588"/>
        <v>0</v>
      </c>
      <c r="H3358" s="1">
        <f ca="1">IF(AND(G3357&gt;0,G3358&gt;G3357,NOT(ISERROR(MATCH(G3357,D:D,0)))),H3357+1,H3357)</f>
        <v>0</v>
      </c>
      <c r="I3358" s="1">
        <f t="shared" ca="1" si="589"/>
        <v>0</v>
      </c>
      <c r="J3358" s="7" t="str">
        <f t="shared" ca="1" si="590"/>
        <v/>
      </c>
      <c r="K3358" s="1" t="str">
        <f ca="1">IF(J3358="Linea_para_MAIL_creada_por_LuXML",IF(ISERROR(MATCH(INDIRECT(ADDRESS(ROW()-G3358,7)),D:D,0)),J3358,INDIRECT(ADDRESS(MATCH(INDIRECT(ADDRESS(ROW()-G3358,7)),D:D,0),1))),J3358)</f>
        <v/>
      </c>
      <c r="L3358" s="7">
        <f t="shared" ca="1" si="591"/>
        <v>0</v>
      </c>
      <c r="M3358" s="7" t="str">
        <f t="shared" ca="1" si="592"/>
        <v/>
      </c>
      <c r="N3358" s="7">
        <f t="shared" ca="1" si="593"/>
        <v>0</v>
      </c>
      <c r="O3358" s="9" t="str">
        <f ca="1">IF(N3358&gt;-1,INDIRECT(ADDRESS(ROW(),13)),IF(N3358&lt;N3357,CONCATENATE("&lt;page-count count=",CHAR(34),1+LARGE(N:N,1)-LARGE(N:N,2),CHAR(34),"/&gt;"),INDIRECT(ADDRESS(ROW()-1,13))))</f>
        <v/>
      </c>
      <c r="P3358" s="1">
        <f>IF(ROW()&lt;$S$4+2,IF('XML a procesar'!A3357="",P3357,IF(MID('XML a procesar'!A3357,1,1)="&lt;",P3357,P3357+1)),P3357)</f>
        <v>1</v>
      </c>
    </row>
    <row r="3359" spans="1:16" x14ac:dyDescent="0.25">
      <c r="A3359" s="1" t="str">
        <f>IF('XML a procesar'!A3358&gt;0,'XML a procesar'!A3358,"")</f>
        <v/>
      </c>
      <c r="B3359" s="7">
        <f t="shared" si="583"/>
        <v>0</v>
      </c>
      <c r="C3359" s="1">
        <f t="shared" si="584"/>
        <v>0</v>
      </c>
      <c r="D3359" s="1">
        <f t="shared" si="585"/>
        <v>0</v>
      </c>
      <c r="E3359" s="1">
        <f t="shared" si="586"/>
        <v>0</v>
      </c>
      <c r="F3359" s="1" t="str">
        <f t="shared" ca="1" si="587"/>
        <v/>
      </c>
      <c r="G3359" s="1">
        <f t="shared" ca="1" si="588"/>
        <v>0</v>
      </c>
      <c r="H3359" s="1">
        <f ca="1">IF(AND(G3358&gt;0,G3359&gt;G3358,NOT(ISERROR(MATCH(G3358,D:D,0)))),H3358+1,H3358)</f>
        <v>0</v>
      </c>
      <c r="I3359" s="1">
        <f t="shared" ca="1" si="589"/>
        <v>0</v>
      </c>
      <c r="J3359" s="7" t="str">
        <f t="shared" ca="1" si="590"/>
        <v/>
      </c>
      <c r="K3359" s="1" t="str">
        <f ca="1">IF(J3359="Linea_para_MAIL_creada_por_LuXML",IF(ISERROR(MATCH(INDIRECT(ADDRESS(ROW()-G3359,7)),D:D,0)),J3359,INDIRECT(ADDRESS(MATCH(INDIRECT(ADDRESS(ROW()-G3359,7)),D:D,0),1))),J3359)</f>
        <v/>
      </c>
      <c r="L3359" s="7">
        <f t="shared" ca="1" si="591"/>
        <v>0</v>
      </c>
      <c r="M3359" s="7" t="str">
        <f t="shared" ca="1" si="592"/>
        <v/>
      </c>
      <c r="N3359" s="7">
        <f t="shared" ca="1" si="593"/>
        <v>0</v>
      </c>
      <c r="O3359" s="9" t="str">
        <f ca="1">IF(N3359&gt;-1,INDIRECT(ADDRESS(ROW(),13)),IF(N3359&lt;N3358,CONCATENATE("&lt;page-count count=",CHAR(34),1+LARGE(N:N,1)-LARGE(N:N,2),CHAR(34),"/&gt;"),INDIRECT(ADDRESS(ROW()-1,13))))</f>
        <v/>
      </c>
      <c r="P3359" s="1">
        <f>IF(ROW()&lt;$S$4+2,IF('XML a procesar'!A3358="",P3358,IF(MID('XML a procesar'!A3358,1,1)="&lt;",P3358,P3358+1)),P3358)</f>
        <v>1</v>
      </c>
    </row>
    <row r="3360" spans="1:16" x14ac:dyDescent="0.25">
      <c r="A3360" s="1" t="str">
        <f>IF('XML a procesar'!A3359&gt;0,'XML a procesar'!A3359,"")</f>
        <v/>
      </c>
      <c r="B3360" s="7">
        <f t="shared" si="583"/>
        <v>0</v>
      </c>
      <c r="C3360" s="1">
        <f t="shared" si="584"/>
        <v>0</v>
      </c>
      <c r="D3360" s="1">
        <f t="shared" si="585"/>
        <v>0</v>
      </c>
      <c r="E3360" s="1">
        <f t="shared" si="586"/>
        <v>0</v>
      </c>
      <c r="F3360" s="1" t="str">
        <f t="shared" ca="1" si="587"/>
        <v/>
      </c>
      <c r="G3360" s="1">
        <f t="shared" ca="1" si="588"/>
        <v>0</v>
      </c>
      <c r="H3360" s="1">
        <f ca="1">IF(AND(G3359&gt;0,G3360&gt;G3359,NOT(ISERROR(MATCH(G3359,D:D,0)))),H3359+1,H3359)</f>
        <v>0</v>
      </c>
      <c r="I3360" s="1">
        <f t="shared" ca="1" si="589"/>
        <v>0</v>
      </c>
      <c r="J3360" s="7" t="str">
        <f t="shared" ca="1" si="590"/>
        <v/>
      </c>
      <c r="K3360" s="1" t="str">
        <f ca="1">IF(J3360="Linea_para_MAIL_creada_por_LuXML",IF(ISERROR(MATCH(INDIRECT(ADDRESS(ROW()-G3360,7)),D:D,0)),J3360,INDIRECT(ADDRESS(MATCH(INDIRECT(ADDRESS(ROW()-G3360,7)),D:D,0),1))),J3360)</f>
        <v/>
      </c>
      <c r="L3360" s="7">
        <f t="shared" ca="1" si="591"/>
        <v>0</v>
      </c>
      <c r="M3360" s="7" t="str">
        <f t="shared" ca="1" si="592"/>
        <v/>
      </c>
      <c r="N3360" s="7">
        <f t="shared" ca="1" si="593"/>
        <v>0</v>
      </c>
      <c r="O3360" s="9" t="str">
        <f ca="1">IF(N3360&gt;-1,INDIRECT(ADDRESS(ROW(),13)),IF(N3360&lt;N3359,CONCATENATE("&lt;page-count count=",CHAR(34),1+LARGE(N:N,1)-LARGE(N:N,2),CHAR(34),"/&gt;"),INDIRECT(ADDRESS(ROW()-1,13))))</f>
        <v/>
      </c>
      <c r="P3360" s="1">
        <f>IF(ROW()&lt;$S$4+2,IF('XML a procesar'!A3359="",P3359,IF(MID('XML a procesar'!A3359,1,1)="&lt;",P3359,P3359+1)),P3359)</f>
        <v>1</v>
      </c>
    </row>
    <row r="3361" spans="1:16" x14ac:dyDescent="0.25">
      <c r="A3361" s="1" t="str">
        <f>IF('XML a procesar'!A3360&gt;0,'XML a procesar'!A3360,"")</f>
        <v/>
      </c>
      <c r="B3361" s="7">
        <f t="shared" si="583"/>
        <v>0</v>
      </c>
      <c r="C3361" s="1">
        <f t="shared" si="584"/>
        <v>0</v>
      </c>
      <c r="D3361" s="1">
        <f t="shared" si="585"/>
        <v>0</v>
      </c>
      <c r="E3361" s="1">
        <f t="shared" si="586"/>
        <v>0</v>
      </c>
      <c r="F3361" s="1" t="str">
        <f t="shared" ca="1" si="587"/>
        <v/>
      </c>
      <c r="G3361" s="1">
        <f t="shared" ca="1" si="588"/>
        <v>0</v>
      </c>
      <c r="H3361" s="1">
        <f ca="1">IF(AND(G3360&gt;0,G3361&gt;G3360,NOT(ISERROR(MATCH(G3360,D:D,0)))),H3360+1,H3360)</f>
        <v>0</v>
      </c>
      <c r="I3361" s="1">
        <f t="shared" ca="1" si="589"/>
        <v>0</v>
      </c>
      <c r="J3361" s="7" t="str">
        <f t="shared" ca="1" si="590"/>
        <v/>
      </c>
      <c r="K3361" s="1" t="str">
        <f ca="1">IF(J3361="Linea_para_MAIL_creada_por_LuXML",IF(ISERROR(MATCH(INDIRECT(ADDRESS(ROW()-G3361,7)),D:D,0)),J3361,INDIRECT(ADDRESS(MATCH(INDIRECT(ADDRESS(ROW()-G3361,7)),D:D,0),1))),J3361)</f>
        <v/>
      </c>
      <c r="L3361" s="7">
        <f t="shared" ca="1" si="591"/>
        <v>0</v>
      </c>
      <c r="M3361" s="7" t="str">
        <f t="shared" ca="1" si="592"/>
        <v/>
      </c>
      <c r="N3361" s="7">
        <f t="shared" ca="1" si="593"/>
        <v>0</v>
      </c>
      <c r="O3361" s="9" t="str">
        <f ca="1">IF(N3361&gt;-1,INDIRECT(ADDRESS(ROW(),13)),IF(N3361&lt;N3360,CONCATENATE("&lt;page-count count=",CHAR(34),1+LARGE(N:N,1)-LARGE(N:N,2),CHAR(34),"/&gt;"),INDIRECT(ADDRESS(ROW()-1,13))))</f>
        <v/>
      </c>
      <c r="P3361" s="1">
        <f>IF(ROW()&lt;$S$4+2,IF('XML a procesar'!A3360="",P3360,IF(MID('XML a procesar'!A3360,1,1)="&lt;",P3360,P3360+1)),P3360)</f>
        <v>1</v>
      </c>
    </row>
    <row r="3362" spans="1:16" x14ac:dyDescent="0.25">
      <c r="A3362" s="1" t="str">
        <f>IF('XML a procesar'!A3361&gt;0,'XML a procesar'!A3361,"")</f>
        <v/>
      </c>
      <c r="B3362" s="7">
        <f t="shared" si="583"/>
        <v>0</v>
      </c>
      <c r="C3362" s="1">
        <f t="shared" si="584"/>
        <v>0</v>
      </c>
      <c r="D3362" s="1">
        <f t="shared" si="585"/>
        <v>0</v>
      </c>
      <c r="E3362" s="1">
        <f t="shared" si="586"/>
        <v>0</v>
      </c>
      <c r="F3362" s="1" t="str">
        <f t="shared" ca="1" si="587"/>
        <v/>
      </c>
      <c r="G3362" s="1">
        <f t="shared" ca="1" si="588"/>
        <v>0</v>
      </c>
      <c r="H3362" s="1">
        <f ca="1">IF(AND(G3361&gt;0,G3362&gt;G3361,NOT(ISERROR(MATCH(G3361,D:D,0)))),H3361+1,H3361)</f>
        <v>0</v>
      </c>
      <c r="I3362" s="1">
        <f t="shared" ca="1" si="589"/>
        <v>0</v>
      </c>
      <c r="J3362" s="7" t="str">
        <f t="shared" ca="1" si="590"/>
        <v/>
      </c>
      <c r="K3362" s="1" t="str">
        <f ca="1">IF(J3362="Linea_para_MAIL_creada_por_LuXML",IF(ISERROR(MATCH(INDIRECT(ADDRESS(ROW()-G3362,7)),D:D,0)),J3362,INDIRECT(ADDRESS(MATCH(INDIRECT(ADDRESS(ROW()-G3362,7)),D:D,0),1))),J3362)</f>
        <v/>
      </c>
      <c r="L3362" s="7">
        <f t="shared" ca="1" si="591"/>
        <v>0</v>
      </c>
      <c r="M3362" s="7" t="str">
        <f t="shared" ca="1" si="592"/>
        <v/>
      </c>
      <c r="N3362" s="7">
        <f t="shared" ca="1" si="593"/>
        <v>0</v>
      </c>
      <c r="O3362" s="9" t="str">
        <f ca="1">IF(N3362&gt;-1,INDIRECT(ADDRESS(ROW(),13)),IF(N3362&lt;N3361,CONCATENATE("&lt;page-count count=",CHAR(34),1+LARGE(N:N,1)-LARGE(N:N,2),CHAR(34),"/&gt;"),INDIRECT(ADDRESS(ROW()-1,13))))</f>
        <v/>
      </c>
      <c r="P3362" s="1">
        <f>IF(ROW()&lt;$S$4+2,IF('XML a procesar'!A3361="",P3361,IF(MID('XML a procesar'!A3361,1,1)="&lt;",P3361,P3361+1)),P3361)</f>
        <v>1</v>
      </c>
    </row>
    <row r="3363" spans="1:16" x14ac:dyDescent="0.25">
      <c r="A3363" s="1" t="str">
        <f>IF('XML a procesar'!A3362&gt;0,'XML a procesar'!A3362,"")</f>
        <v/>
      </c>
      <c r="B3363" s="7">
        <f t="shared" si="583"/>
        <v>0</v>
      </c>
      <c r="C3363" s="1">
        <f t="shared" si="584"/>
        <v>0</v>
      </c>
      <c r="D3363" s="1">
        <f t="shared" si="585"/>
        <v>0</v>
      </c>
      <c r="E3363" s="1">
        <f t="shared" si="586"/>
        <v>0</v>
      </c>
      <c r="F3363" s="1" t="str">
        <f t="shared" ca="1" si="587"/>
        <v/>
      </c>
      <c r="G3363" s="1">
        <f t="shared" ca="1" si="588"/>
        <v>0</v>
      </c>
      <c r="H3363" s="1">
        <f ca="1">IF(AND(G3362&gt;0,G3363&gt;G3362,NOT(ISERROR(MATCH(G3362,D:D,0)))),H3362+1,H3362)</f>
        <v>0</v>
      </c>
      <c r="I3363" s="1">
        <f t="shared" ca="1" si="589"/>
        <v>0</v>
      </c>
      <c r="J3363" s="7" t="str">
        <f t="shared" ca="1" si="590"/>
        <v/>
      </c>
      <c r="K3363" s="1" t="str">
        <f ca="1">IF(J3363="Linea_para_MAIL_creada_por_LuXML",IF(ISERROR(MATCH(INDIRECT(ADDRESS(ROW()-G3363,7)),D:D,0)),J3363,INDIRECT(ADDRESS(MATCH(INDIRECT(ADDRESS(ROW()-G3363,7)),D:D,0),1))),J3363)</f>
        <v/>
      </c>
      <c r="L3363" s="7">
        <f t="shared" ca="1" si="591"/>
        <v>0</v>
      </c>
      <c r="M3363" s="7" t="str">
        <f t="shared" ca="1" si="592"/>
        <v/>
      </c>
      <c r="N3363" s="7">
        <f t="shared" ca="1" si="593"/>
        <v>0</v>
      </c>
      <c r="O3363" s="9" t="str">
        <f ca="1">IF(N3363&gt;-1,INDIRECT(ADDRESS(ROW(),13)),IF(N3363&lt;N3362,CONCATENATE("&lt;page-count count=",CHAR(34),1+LARGE(N:N,1)-LARGE(N:N,2),CHAR(34),"/&gt;"),INDIRECT(ADDRESS(ROW()-1,13))))</f>
        <v/>
      </c>
      <c r="P3363" s="1">
        <f>IF(ROW()&lt;$S$4+2,IF('XML a procesar'!A3362="",P3362,IF(MID('XML a procesar'!A3362,1,1)="&lt;",P3362,P3362+1)),P3362)</f>
        <v>1</v>
      </c>
    </row>
    <row r="3364" spans="1:16" x14ac:dyDescent="0.25">
      <c r="A3364" s="1" t="str">
        <f>IF('XML a procesar'!A3363&gt;0,'XML a procesar'!A3363,"")</f>
        <v/>
      </c>
      <c r="B3364" s="7">
        <f t="shared" si="583"/>
        <v>0</v>
      </c>
      <c r="C3364" s="1">
        <f t="shared" si="584"/>
        <v>0</v>
      </c>
      <c r="D3364" s="1">
        <f t="shared" si="585"/>
        <v>0</v>
      </c>
      <c r="E3364" s="1">
        <f t="shared" si="586"/>
        <v>0</v>
      </c>
      <c r="F3364" s="1" t="str">
        <f t="shared" ca="1" si="587"/>
        <v/>
      </c>
      <c r="G3364" s="1">
        <f t="shared" ca="1" si="588"/>
        <v>0</v>
      </c>
      <c r="H3364" s="1">
        <f ca="1">IF(AND(G3363&gt;0,G3364&gt;G3363,NOT(ISERROR(MATCH(G3363,D:D,0)))),H3363+1,H3363)</f>
        <v>0</v>
      </c>
      <c r="I3364" s="1">
        <f t="shared" ca="1" si="589"/>
        <v>0</v>
      </c>
      <c r="J3364" s="7" t="str">
        <f t="shared" ca="1" si="590"/>
        <v/>
      </c>
      <c r="K3364" s="1" t="str">
        <f ca="1">IF(J3364="Linea_para_MAIL_creada_por_LuXML",IF(ISERROR(MATCH(INDIRECT(ADDRESS(ROW()-G3364,7)),D:D,0)),J3364,INDIRECT(ADDRESS(MATCH(INDIRECT(ADDRESS(ROW()-G3364,7)),D:D,0),1))),J3364)</f>
        <v/>
      </c>
      <c r="L3364" s="7">
        <f t="shared" ca="1" si="591"/>
        <v>0</v>
      </c>
      <c r="M3364" s="7" t="str">
        <f t="shared" ca="1" si="592"/>
        <v/>
      </c>
      <c r="N3364" s="7">
        <f t="shared" ca="1" si="593"/>
        <v>0</v>
      </c>
      <c r="O3364" s="9" t="str">
        <f ca="1">IF(N3364&gt;-1,INDIRECT(ADDRESS(ROW(),13)),IF(N3364&lt;N3363,CONCATENATE("&lt;page-count count=",CHAR(34),1+LARGE(N:N,1)-LARGE(N:N,2),CHAR(34),"/&gt;"),INDIRECT(ADDRESS(ROW()-1,13))))</f>
        <v/>
      </c>
      <c r="P3364" s="1">
        <f>IF(ROW()&lt;$S$4+2,IF('XML a procesar'!A3363="",P3363,IF(MID('XML a procesar'!A3363,1,1)="&lt;",P3363,P3363+1)),P3363)</f>
        <v>1</v>
      </c>
    </row>
    <row r="3365" spans="1:16" x14ac:dyDescent="0.25">
      <c r="A3365" s="1" t="str">
        <f>IF('XML a procesar'!A3364&gt;0,'XML a procesar'!A3364,"")</f>
        <v/>
      </c>
      <c r="B3365" s="7">
        <f t="shared" si="583"/>
        <v>0</v>
      </c>
      <c r="C3365" s="1">
        <f t="shared" si="584"/>
        <v>0</v>
      </c>
      <c r="D3365" s="1">
        <f t="shared" si="585"/>
        <v>0</v>
      </c>
      <c r="E3365" s="1">
        <f t="shared" si="586"/>
        <v>0</v>
      </c>
      <c r="F3365" s="1" t="str">
        <f t="shared" ca="1" si="587"/>
        <v/>
      </c>
      <c r="G3365" s="1">
        <f t="shared" ca="1" si="588"/>
        <v>0</v>
      </c>
      <c r="H3365" s="1">
        <f ca="1">IF(AND(G3364&gt;0,G3365&gt;G3364,NOT(ISERROR(MATCH(G3364,D:D,0)))),H3364+1,H3364)</f>
        <v>0</v>
      </c>
      <c r="I3365" s="1">
        <f t="shared" ca="1" si="589"/>
        <v>0</v>
      </c>
      <c r="J3365" s="7" t="str">
        <f t="shared" ca="1" si="590"/>
        <v/>
      </c>
      <c r="K3365" s="1" t="str">
        <f ca="1">IF(J3365="Linea_para_MAIL_creada_por_LuXML",IF(ISERROR(MATCH(INDIRECT(ADDRESS(ROW()-G3365,7)),D:D,0)),J3365,INDIRECT(ADDRESS(MATCH(INDIRECT(ADDRESS(ROW()-G3365,7)),D:D,0),1))),J3365)</f>
        <v/>
      </c>
      <c r="L3365" s="7">
        <f t="shared" ca="1" si="591"/>
        <v>0</v>
      </c>
      <c r="M3365" s="7" t="str">
        <f t="shared" ca="1" si="592"/>
        <v/>
      </c>
      <c r="N3365" s="7">
        <f t="shared" ca="1" si="593"/>
        <v>0</v>
      </c>
      <c r="O3365" s="9" t="str">
        <f ca="1">IF(N3365&gt;-1,INDIRECT(ADDRESS(ROW(),13)),IF(N3365&lt;N3364,CONCATENATE("&lt;page-count count=",CHAR(34),1+LARGE(N:N,1)-LARGE(N:N,2),CHAR(34),"/&gt;"),INDIRECT(ADDRESS(ROW()-1,13))))</f>
        <v/>
      </c>
      <c r="P3365" s="1">
        <f>IF(ROW()&lt;$S$4+2,IF('XML a procesar'!A3364="",P3364,IF(MID('XML a procesar'!A3364,1,1)="&lt;",P3364,P3364+1)),P3364)</f>
        <v>1</v>
      </c>
    </row>
    <row r="3366" spans="1:16" x14ac:dyDescent="0.25">
      <c r="A3366" s="1" t="str">
        <f>IF('XML a procesar'!A3365&gt;0,'XML a procesar'!A3365,"")</f>
        <v/>
      </c>
      <c r="B3366" s="7">
        <f t="shared" si="583"/>
        <v>0</v>
      </c>
      <c r="C3366" s="1">
        <f t="shared" si="584"/>
        <v>0</v>
      </c>
      <c r="D3366" s="1">
        <f t="shared" si="585"/>
        <v>0</v>
      </c>
      <c r="E3366" s="1">
        <f t="shared" si="586"/>
        <v>0</v>
      </c>
      <c r="F3366" s="1" t="str">
        <f t="shared" ca="1" si="587"/>
        <v/>
      </c>
      <c r="G3366" s="1">
        <f t="shared" ca="1" si="588"/>
        <v>0</v>
      </c>
      <c r="H3366" s="1">
        <f ca="1">IF(AND(G3365&gt;0,G3366&gt;G3365,NOT(ISERROR(MATCH(G3365,D:D,0)))),H3365+1,H3365)</f>
        <v>0</v>
      </c>
      <c r="I3366" s="1">
        <f t="shared" ca="1" si="589"/>
        <v>0</v>
      </c>
      <c r="J3366" s="7" t="str">
        <f t="shared" ca="1" si="590"/>
        <v/>
      </c>
      <c r="K3366" s="1" t="str">
        <f ca="1">IF(J3366="Linea_para_MAIL_creada_por_LuXML",IF(ISERROR(MATCH(INDIRECT(ADDRESS(ROW()-G3366,7)),D:D,0)),J3366,INDIRECT(ADDRESS(MATCH(INDIRECT(ADDRESS(ROW()-G3366,7)),D:D,0),1))),J3366)</f>
        <v/>
      </c>
      <c r="L3366" s="7">
        <f t="shared" ca="1" si="591"/>
        <v>0</v>
      </c>
      <c r="M3366" s="7" t="str">
        <f t="shared" ca="1" si="592"/>
        <v/>
      </c>
      <c r="N3366" s="7">
        <f t="shared" ca="1" si="593"/>
        <v>0</v>
      </c>
      <c r="O3366" s="9" t="str">
        <f ca="1">IF(N3366&gt;-1,INDIRECT(ADDRESS(ROW(),13)),IF(N3366&lt;N3365,CONCATENATE("&lt;page-count count=",CHAR(34),1+LARGE(N:N,1)-LARGE(N:N,2),CHAR(34),"/&gt;"),INDIRECT(ADDRESS(ROW()-1,13))))</f>
        <v/>
      </c>
      <c r="P3366" s="1">
        <f>IF(ROW()&lt;$S$4+2,IF('XML a procesar'!A3365="",P3365,IF(MID('XML a procesar'!A3365,1,1)="&lt;",P3365,P3365+1)),P3365)</f>
        <v>1</v>
      </c>
    </row>
    <row r="3367" spans="1:16" x14ac:dyDescent="0.25">
      <c r="A3367" s="1" t="str">
        <f>IF('XML a procesar'!A3366&gt;0,'XML a procesar'!A3366,"")</f>
        <v/>
      </c>
      <c r="B3367" s="7">
        <f t="shared" si="583"/>
        <v>0</v>
      </c>
      <c r="C3367" s="1">
        <f t="shared" si="584"/>
        <v>0</v>
      </c>
      <c r="D3367" s="1">
        <f t="shared" si="585"/>
        <v>0</v>
      </c>
      <c r="E3367" s="1">
        <f t="shared" si="586"/>
        <v>0</v>
      </c>
      <c r="F3367" s="1" t="str">
        <f t="shared" ca="1" si="587"/>
        <v/>
      </c>
      <c r="G3367" s="1">
        <f t="shared" ca="1" si="588"/>
        <v>0</v>
      </c>
      <c r="H3367" s="1">
        <f ca="1">IF(AND(G3366&gt;0,G3367&gt;G3366,NOT(ISERROR(MATCH(G3366,D:D,0)))),H3366+1,H3366)</f>
        <v>0</v>
      </c>
      <c r="I3367" s="1">
        <f t="shared" ca="1" si="589"/>
        <v>0</v>
      </c>
      <c r="J3367" s="7" t="str">
        <f t="shared" ca="1" si="590"/>
        <v/>
      </c>
      <c r="K3367" s="1" t="str">
        <f ca="1">IF(J3367="Linea_para_MAIL_creada_por_LuXML",IF(ISERROR(MATCH(INDIRECT(ADDRESS(ROW()-G3367,7)),D:D,0)),J3367,INDIRECT(ADDRESS(MATCH(INDIRECT(ADDRESS(ROW()-G3367,7)),D:D,0),1))),J3367)</f>
        <v/>
      </c>
      <c r="L3367" s="7">
        <f t="shared" ca="1" si="591"/>
        <v>0</v>
      </c>
      <c r="M3367" s="7" t="str">
        <f t="shared" ca="1" si="592"/>
        <v/>
      </c>
      <c r="N3367" s="7">
        <f t="shared" ca="1" si="593"/>
        <v>0</v>
      </c>
      <c r="O3367" s="9" t="str">
        <f ca="1">IF(N3367&gt;-1,INDIRECT(ADDRESS(ROW(),13)),IF(N3367&lt;N3366,CONCATENATE("&lt;page-count count=",CHAR(34),1+LARGE(N:N,1)-LARGE(N:N,2),CHAR(34),"/&gt;"),INDIRECT(ADDRESS(ROW()-1,13))))</f>
        <v/>
      </c>
      <c r="P3367" s="1">
        <f>IF(ROW()&lt;$S$4+2,IF('XML a procesar'!A3366="",P3366,IF(MID('XML a procesar'!A3366,1,1)="&lt;",P3366,P3366+1)),P3366)</f>
        <v>1</v>
      </c>
    </row>
    <row r="3368" spans="1:16" x14ac:dyDescent="0.25">
      <c r="A3368" s="1" t="str">
        <f>IF('XML a procesar'!A3367&gt;0,'XML a procesar'!A3367,"")</f>
        <v/>
      </c>
      <c r="B3368" s="7">
        <f t="shared" si="583"/>
        <v>0</v>
      </c>
      <c r="C3368" s="1">
        <f t="shared" si="584"/>
        <v>0</v>
      </c>
      <c r="D3368" s="1">
        <f t="shared" si="585"/>
        <v>0</v>
      </c>
      <c r="E3368" s="1">
        <f t="shared" si="586"/>
        <v>0</v>
      </c>
      <c r="F3368" s="1" t="str">
        <f t="shared" ca="1" si="587"/>
        <v/>
      </c>
      <c r="G3368" s="1">
        <f t="shared" ca="1" si="588"/>
        <v>0</v>
      </c>
      <c r="H3368" s="1">
        <f ca="1">IF(AND(G3367&gt;0,G3368&gt;G3367,NOT(ISERROR(MATCH(G3367,D:D,0)))),H3367+1,H3367)</f>
        <v>0</v>
      </c>
      <c r="I3368" s="1">
        <f t="shared" ca="1" si="589"/>
        <v>0</v>
      </c>
      <c r="J3368" s="7" t="str">
        <f t="shared" ca="1" si="590"/>
        <v/>
      </c>
      <c r="K3368" s="1" t="str">
        <f ca="1">IF(J3368="Linea_para_MAIL_creada_por_LuXML",IF(ISERROR(MATCH(INDIRECT(ADDRESS(ROW()-G3368,7)),D:D,0)),J3368,INDIRECT(ADDRESS(MATCH(INDIRECT(ADDRESS(ROW()-G3368,7)),D:D,0),1))),J3368)</f>
        <v/>
      </c>
      <c r="L3368" s="7">
        <f t="shared" ca="1" si="591"/>
        <v>0</v>
      </c>
      <c r="M3368" s="7" t="str">
        <f t="shared" ca="1" si="592"/>
        <v/>
      </c>
      <c r="N3368" s="7">
        <f t="shared" ca="1" si="593"/>
        <v>0</v>
      </c>
      <c r="O3368" s="9" t="str">
        <f ca="1">IF(N3368&gt;-1,INDIRECT(ADDRESS(ROW(),13)),IF(N3368&lt;N3367,CONCATENATE("&lt;page-count count=",CHAR(34),1+LARGE(N:N,1)-LARGE(N:N,2),CHAR(34),"/&gt;"),INDIRECT(ADDRESS(ROW()-1,13))))</f>
        <v/>
      </c>
      <c r="P3368" s="1">
        <f>IF(ROW()&lt;$S$4+2,IF('XML a procesar'!A3367="",P3367,IF(MID('XML a procesar'!A3367,1,1)="&lt;",P3367,P3367+1)),P3367)</f>
        <v>1</v>
      </c>
    </row>
    <row r="3369" spans="1:16" x14ac:dyDescent="0.25">
      <c r="A3369" s="1" t="str">
        <f>IF('XML a procesar'!A3368&gt;0,'XML a procesar'!A3368,"")</f>
        <v/>
      </c>
      <c r="B3369" s="7">
        <f t="shared" si="583"/>
        <v>0</v>
      </c>
      <c r="C3369" s="1">
        <f t="shared" si="584"/>
        <v>0</v>
      </c>
      <c r="D3369" s="1">
        <f t="shared" si="585"/>
        <v>0</v>
      </c>
      <c r="E3369" s="1">
        <f t="shared" si="586"/>
        <v>0</v>
      </c>
      <c r="F3369" s="1" t="str">
        <f t="shared" ca="1" si="587"/>
        <v/>
      </c>
      <c r="G3369" s="1">
        <f t="shared" ca="1" si="588"/>
        <v>0</v>
      </c>
      <c r="H3369" s="1">
        <f ca="1">IF(AND(G3368&gt;0,G3369&gt;G3368,NOT(ISERROR(MATCH(G3368,D:D,0)))),H3368+1,H3368)</f>
        <v>0</v>
      </c>
      <c r="I3369" s="1">
        <f t="shared" ca="1" si="589"/>
        <v>0</v>
      </c>
      <c r="J3369" s="7" t="str">
        <f t="shared" ca="1" si="590"/>
        <v/>
      </c>
      <c r="K3369" s="1" t="str">
        <f ca="1">IF(J3369="Linea_para_MAIL_creada_por_LuXML",IF(ISERROR(MATCH(INDIRECT(ADDRESS(ROW()-G3369,7)),D:D,0)),J3369,INDIRECT(ADDRESS(MATCH(INDIRECT(ADDRESS(ROW()-G3369,7)),D:D,0),1))),J3369)</f>
        <v/>
      </c>
      <c r="L3369" s="7">
        <f t="shared" ca="1" si="591"/>
        <v>0</v>
      </c>
      <c r="M3369" s="7" t="str">
        <f t="shared" ca="1" si="592"/>
        <v/>
      </c>
      <c r="N3369" s="7">
        <f t="shared" ca="1" si="593"/>
        <v>0</v>
      </c>
      <c r="O3369" s="9" t="str">
        <f ca="1">IF(N3369&gt;-1,INDIRECT(ADDRESS(ROW(),13)),IF(N3369&lt;N3368,CONCATENATE("&lt;page-count count=",CHAR(34),1+LARGE(N:N,1)-LARGE(N:N,2),CHAR(34),"/&gt;"),INDIRECT(ADDRESS(ROW()-1,13))))</f>
        <v/>
      </c>
      <c r="P3369" s="1">
        <f>IF(ROW()&lt;$S$4+2,IF('XML a procesar'!A3368="",P3368,IF(MID('XML a procesar'!A3368,1,1)="&lt;",P3368,P3368+1)),P3368)</f>
        <v>1</v>
      </c>
    </row>
    <row r="3370" spans="1:16" x14ac:dyDescent="0.25">
      <c r="A3370" s="1" t="str">
        <f>IF('XML a procesar'!A3369&gt;0,'XML a procesar'!A3369,"")</f>
        <v/>
      </c>
      <c r="B3370" s="7">
        <f t="shared" si="583"/>
        <v>0</v>
      </c>
      <c r="C3370" s="1">
        <f t="shared" si="584"/>
        <v>0</v>
      </c>
      <c r="D3370" s="1">
        <f t="shared" si="585"/>
        <v>0</v>
      </c>
      <c r="E3370" s="1">
        <f t="shared" si="586"/>
        <v>0</v>
      </c>
      <c r="F3370" s="1" t="str">
        <f t="shared" ca="1" si="587"/>
        <v/>
      </c>
      <c r="G3370" s="1">
        <f t="shared" ca="1" si="588"/>
        <v>0</v>
      </c>
      <c r="H3370" s="1">
        <f ca="1">IF(AND(G3369&gt;0,G3370&gt;G3369,NOT(ISERROR(MATCH(G3369,D:D,0)))),H3369+1,H3369)</f>
        <v>0</v>
      </c>
      <c r="I3370" s="1">
        <f t="shared" ca="1" si="589"/>
        <v>0</v>
      </c>
      <c r="J3370" s="7" t="str">
        <f t="shared" ca="1" si="590"/>
        <v/>
      </c>
      <c r="K3370" s="1" t="str">
        <f ca="1">IF(J3370="Linea_para_MAIL_creada_por_LuXML",IF(ISERROR(MATCH(INDIRECT(ADDRESS(ROW()-G3370,7)),D:D,0)),J3370,INDIRECT(ADDRESS(MATCH(INDIRECT(ADDRESS(ROW()-G3370,7)),D:D,0),1))),J3370)</f>
        <v/>
      </c>
      <c r="L3370" s="7">
        <f t="shared" ca="1" si="591"/>
        <v>0</v>
      </c>
      <c r="M3370" s="7" t="str">
        <f t="shared" ca="1" si="592"/>
        <v/>
      </c>
      <c r="N3370" s="7">
        <f t="shared" ca="1" si="593"/>
        <v>0</v>
      </c>
      <c r="O3370" s="9" t="str">
        <f ca="1">IF(N3370&gt;-1,INDIRECT(ADDRESS(ROW(),13)),IF(N3370&lt;N3369,CONCATENATE("&lt;page-count count=",CHAR(34),1+LARGE(N:N,1)-LARGE(N:N,2),CHAR(34),"/&gt;"),INDIRECT(ADDRESS(ROW()-1,13))))</f>
        <v/>
      </c>
      <c r="P3370" s="1">
        <f>IF(ROW()&lt;$S$4+2,IF('XML a procesar'!A3369="",P3369,IF(MID('XML a procesar'!A3369,1,1)="&lt;",P3369,P3369+1)),P3369)</f>
        <v>1</v>
      </c>
    </row>
    <row r="3371" spans="1:16" x14ac:dyDescent="0.25">
      <c r="A3371" s="1" t="str">
        <f>IF('XML a procesar'!A3370&gt;0,'XML a procesar'!A3370,"")</f>
        <v/>
      </c>
      <c r="B3371" s="7">
        <f t="shared" si="583"/>
        <v>0</v>
      </c>
      <c r="C3371" s="1">
        <f t="shared" si="584"/>
        <v>0</v>
      </c>
      <c r="D3371" s="1">
        <f t="shared" si="585"/>
        <v>0</v>
      </c>
      <c r="E3371" s="1">
        <f t="shared" si="586"/>
        <v>0</v>
      </c>
      <c r="F3371" s="1" t="str">
        <f t="shared" ca="1" si="587"/>
        <v/>
      </c>
      <c r="G3371" s="1">
        <f t="shared" ca="1" si="588"/>
        <v>0</v>
      </c>
      <c r="H3371" s="1">
        <f ca="1">IF(AND(G3370&gt;0,G3371&gt;G3370,NOT(ISERROR(MATCH(G3370,D:D,0)))),H3370+1,H3370)</f>
        <v>0</v>
      </c>
      <c r="I3371" s="1">
        <f t="shared" ca="1" si="589"/>
        <v>0</v>
      </c>
      <c r="J3371" s="7" t="str">
        <f t="shared" ca="1" si="590"/>
        <v/>
      </c>
      <c r="K3371" s="1" t="str">
        <f ca="1">IF(J3371="Linea_para_MAIL_creada_por_LuXML",IF(ISERROR(MATCH(INDIRECT(ADDRESS(ROW()-G3371,7)),D:D,0)),J3371,INDIRECT(ADDRESS(MATCH(INDIRECT(ADDRESS(ROW()-G3371,7)),D:D,0),1))),J3371)</f>
        <v/>
      </c>
      <c r="L3371" s="7">
        <f t="shared" ca="1" si="591"/>
        <v>0</v>
      </c>
      <c r="M3371" s="7" t="str">
        <f t="shared" ca="1" si="592"/>
        <v/>
      </c>
      <c r="N3371" s="7">
        <f t="shared" ca="1" si="593"/>
        <v>0</v>
      </c>
      <c r="O3371" s="9" t="str">
        <f ca="1">IF(N3371&gt;-1,INDIRECT(ADDRESS(ROW(),13)),IF(N3371&lt;N3370,CONCATENATE("&lt;page-count count=",CHAR(34),1+LARGE(N:N,1)-LARGE(N:N,2),CHAR(34),"/&gt;"),INDIRECT(ADDRESS(ROW()-1,13))))</f>
        <v/>
      </c>
      <c r="P3371" s="1">
        <f>IF(ROW()&lt;$S$4+2,IF('XML a procesar'!A3370="",P3370,IF(MID('XML a procesar'!A3370,1,1)="&lt;",P3370,P3370+1)),P3370)</f>
        <v>1</v>
      </c>
    </row>
    <row r="3372" spans="1:16" x14ac:dyDescent="0.25">
      <c r="A3372" s="1" t="str">
        <f>IF('XML a procesar'!A3371&gt;0,'XML a procesar'!A3371,"")</f>
        <v/>
      </c>
      <c r="B3372" s="7">
        <f t="shared" si="583"/>
        <v>0</v>
      </c>
      <c r="C3372" s="1">
        <f t="shared" si="584"/>
        <v>0</v>
      </c>
      <c r="D3372" s="1">
        <f t="shared" si="585"/>
        <v>0</v>
      </c>
      <c r="E3372" s="1">
        <f t="shared" si="586"/>
        <v>0</v>
      </c>
      <c r="F3372" s="1" t="str">
        <f t="shared" ca="1" si="587"/>
        <v/>
      </c>
      <c r="G3372" s="1">
        <f t="shared" ca="1" si="588"/>
        <v>0</v>
      </c>
      <c r="H3372" s="1">
        <f ca="1">IF(AND(G3371&gt;0,G3372&gt;G3371,NOT(ISERROR(MATCH(G3371,D:D,0)))),H3371+1,H3371)</f>
        <v>0</v>
      </c>
      <c r="I3372" s="1">
        <f t="shared" ca="1" si="589"/>
        <v>0</v>
      </c>
      <c r="J3372" s="7" t="str">
        <f t="shared" ca="1" si="590"/>
        <v/>
      </c>
      <c r="K3372" s="1" t="str">
        <f ca="1">IF(J3372="Linea_para_MAIL_creada_por_LuXML",IF(ISERROR(MATCH(INDIRECT(ADDRESS(ROW()-G3372,7)),D:D,0)),J3372,INDIRECT(ADDRESS(MATCH(INDIRECT(ADDRESS(ROW()-G3372,7)),D:D,0),1))),J3372)</f>
        <v/>
      </c>
      <c r="L3372" s="7">
        <f t="shared" ca="1" si="591"/>
        <v>0</v>
      </c>
      <c r="M3372" s="7" t="str">
        <f t="shared" ca="1" si="592"/>
        <v/>
      </c>
      <c r="N3372" s="7">
        <f t="shared" ca="1" si="593"/>
        <v>0</v>
      </c>
      <c r="O3372" s="9" t="str">
        <f ca="1">IF(N3372&gt;-1,INDIRECT(ADDRESS(ROW(),13)),IF(N3372&lt;N3371,CONCATENATE("&lt;page-count count=",CHAR(34),1+LARGE(N:N,1)-LARGE(N:N,2),CHAR(34),"/&gt;"),INDIRECT(ADDRESS(ROW()-1,13))))</f>
        <v/>
      </c>
      <c r="P3372" s="1">
        <f>IF(ROW()&lt;$S$4+2,IF('XML a procesar'!A3371="",P3371,IF(MID('XML a procesar'!A3371,1,1)="&lt;",P3371,P3371+1)),P3371)</f>
        <v>1</v>
      </c>
    </row>
    <row r="3373" spans="1:16" x14ac:dyDescent="0.25">
      <c r="A3373" s="1" t="str">
        <f>IF('XML a procesar'!A3372&gt;0,'XML a procesar'!A3372,"")</f>
        <v/>
      </c>
      <c r="B3373" s="7">
        <f t="shared" si="583"/>
        <v>0</v>
      </c>
      <c r="C3373" s="1">
        <f t="shared" si="584"/>
        <v>0</v>
      </c>
      <c r="D3373" s="1">
        <f t="shared" si="585"/>
        <v>0</v>
      </c>
      <c r="E3373" s="1">
        <f t="shared" si="586"/>
        <v>0</v>
      </c>
      <c r="F3373" s="1" t="str">
        <f t="shared" ca="1" si="587"/>
        <v/>
      </c>
      <c r="G3373" s="1">
        <f t="shared" ca="1" si="588"/>
        <v>0</v>
      </c>
      <c r="H3373" s="1">
        <f ca="1">IF(AND(G3372&gt;0,G3373&gt;G3372,NOT(ISERROR(MATCH(G3372,D:D,0)))),H3372+1,H3372)</f>
        <v>0</v>
      </c>
      <c r="I3373" s="1">
        <f t="shared" ca="1" si="589"/>
        <v>0</v>
      </c>
      <c r="J3373" s="7" t="str">
        <f t="shared" ca="1" si="590"/>
        <v/>
      </c>
      <c r="K3373" s="1" t="str">
        <f ca="1">IF(J3373="Linea_para_MAIL_creada_por_LuXML",IF(ISERROR(MATCH(INDIRECT(ADDRESS(ROW()-G3373,7)),D:D,0)),J3373,INDIRECT(ADDRESS(MATCH(INDIRECT(ADDRESS(ROW()-G3373,7)),D:D,0),1))),J3373)</f>
        <v/>
      </c>
      <c r="L3373" s="7">
        <f t="shared" ca="1" si="591"/>
        <v>0</v>
      </c>
      <c r="M3373" s="7" t="str">
        <f t="shared" ca="1" si="592"/>
        <v/>
      </c>
      <c r="N3373" s="7">
        <f t="shared" ca="1" si="593"/>
        <v>0</v>
      </c>
      <c r="O3373" s="9" t="str">
        <f ca="1">IF(N3373&gt;-1,INDIRECT(ADDRESS(ROW(),13)),IF(N3373&lt;N3372,CONCATENATE("&lt;page-count count=",CHAR(34),1+LARGE(N:N,1)-LARGE(N:N,2),CHAR(34),"/&gt;"),INDIRECT(ADDRESS(ROW()-1,13))))</f>
        <v/>
      </c>
      <c r="P3373" s="1">
        <f>IF(ROW()&lt;$S$4+2,IF('XML a procesar'!A3372="",P3372,IF(MID('XML a procesar'!A3372,1,1)="&lt;",P3372,P3372+1)),P3372)</f>
        <v>1</v>
      </c>
    </row>
    <row r="3374" spans="1:16" x14ac:dyDescent="0.25">
      <c r="A3374" s="1" t="str">
        <f>IF('XML a procesar'!A3373&gt;0,'XML a procesar'!A3373,"")</f>
        <v/>
      </c>
      <c r="B3374" s="7">
        <f t="shared" si="583"/>
        <v>0</v>
      </c>
      <c r="C3374" s="1">
        <f t="shared" si="584"/>
        <v>0</v>
      </c>
      <c r="D3374" s="1">
        <f t="shared" si="585"/>
        <v>0</v>
      </c>
      <c r="E3374" s="1">
        <f t="shared" si="586"/>
        <v>0</v>
      </c>
      <c r="F3374" s="1" t="str">
        <f t="shared" ca="1" si="587"/>
        <v/>
      </c>
      <c r="G3374" s="1">
        <f t="shared" ca="1" si="588"/>
        <v>0</v>
      </c>
      <c r="H3374" s="1">
        <f ca="1">IF(AND(G3373&gt;0,G3374&gt;G3373,NOT(ISERROR(MATCH(G3373,D:D,0)))),H3373+1,H3373)</f>
        <v>0</v>
      </c>
      <c r="I3374" s="1">
        <f t="shared" ca="1" si="589"/>
        <v>0</v>
      </c>
      <c r="J3374" s="7" t="str">
        <f t="shared" ca="1" si="590"/>
        <v/>
      </c>
      <c r="K3374" s="1" t="str">
        <f ca="1">IF(J3374="Linea_para_MAIL_creada_por_LuXML",IF(ISERROR(MATCH(INDIRECT(ADDRESS(ROW()-G3374,7)),D:D,0)),J3374,INDIRECT(ADDRESS(MATCH(INDIRECT(ADDRESS(ROW()-G3374,7)),D:D,0),1))),J3374)</f>
        <v/>
      </c>
      <c r="L3374" s="7">
        <f t="shared" ca="1" si="591"/>
        <v>0</v>
      </c>
      <c r="M3374" s="7" t="str">
        <f t="shared" ca="1" si="592"/>
        <v/>
      </c>
      <c r="N3374" s="7">
        <f t="shared" ca="1" si="593"/>
        <v>0</v>
      </c>
      <c r="O3374" s="9" t="str">
        <f ca="1">IF(N3374&gt;-1,INDIRECT(ADDRESS(ROW(),13)),IF(N3374&lt;N3373,CONCATENATE("&lt;page-count count=",CHAR(34),1+LARGE(N:N,1)-LARGE(N:N,2),CHAR(34),"/&gt;"),INDIRECT(ADDRESS(ROW()-1,13))))</f>
        <v/>
      </c>
      <c r="P3374" s="1">
        <f>IF(ROW()&lt;$S$4+2,IF('XML a procesar'!A3373="",P3373,IF(MID('XML a procesar'!A3373,1,1)="&lt;",P3373,P3373+1)),P3373)</f>
        <v>1</v>
      </c>
    </row>
    <row r="3375" spans="1:16" x14ac:dyDescent="0.25">
      <c r="A3375" s="1" t="str">
        <f>IF('XML a procesar'!A3374&gt;0,'XML a procesar'!A3374,"")</f>
        <v/>
      </c>
      <c r="B3375" s="7">
        <f t="shared" si="583"/>
        <v>0</v>
      </c>
      <c r="C3375" s="1">
        <f t="shared" si="584"/>
        <v>0</v>
      </c>
      <c r="D3375" s="1">
        <f t="shared" si="585"/>
        <v>0</v>
      </c>
      <c r="E3375" s="1">
        <f t="shared" si="586"/>
        <v>0</v>
      </c>
      <c r="F3375" s="1" t="str">
        <f t="shared" ca="1" si="587"/>
        <v/>
      </c>
      <c r="G3375" s="1">
        <f t="shared" ca="1" si="588"/>
        <v>0</v>
      </c>
      <c r="H3375" s="1">
        <f ca="1">IF(AND(G3374&gt;0,G3375&gt;G3374,NOT(ISERROR(MATCH(G3374,D:D,0)))),H3374+1,H3374)</f>
        <v>0</v>
      </c>
      <c r="I3375" s="1">
        <f t="shared" ca="1" si="589"/>
        <v>0</v>
      </c>
      <c r="J3375" s="7" t="str">
        <f t="shared" ca="1" si="590"/>
        <v/>
      </c>
      <c r="K3375" s="1" t="str">
        <f ca="1">IF(J3375="Linea_para_MAIL_creada_por_LuXML",IF(ISERROR(MATCH(INDIRECT(ADDRESS(ROW()-G3375,7)),D:D,0)),J3375,INDIRECT(ADDRESS(MATCH(INDIRECT(ADDRESS(ROW()-G3375,7)),D:D,0),1))),J3375)</f>
        <v/>
      </c>
      <c r="L3375" s="7">
        <f t="shared" ca="1" si="591"/>
        <v>0</v>
      </c>
      <c r="M3375" s="7" t="str">
        <f t="shared" ca="1" si="592"/>
        <v/>
      </c>
      <c r="N3375" s="7">
        <f t="shared" ca="1" si="593"/>
        <v>0</v>
      </c>
      <c r="O3375" s="9" t="str">
        <f ca="1">IF(N3375&gt;-1,INDIRECT(ADDRESS(ROW(),13)),IF(N3375&lt;N3374,CONCATENATE("&lt;page-count count=",CHAR(34),1+LARGE(N:N,1)-LARGE(N:N,2),CHAR(34),"/&gt;"),INDIRECT(ADDRESS(ROW()-1,13))))</f>
        <v/>
      </c>
      <c r="P3375" s="1">
        <f>IF(ROW()&lt;$S$4+2,IF('XML a procesar'!A3374="",P3374,IF(MID('XML a procesar'!A3374,1,1)="&lt;",P3374,P3374+1)),P3374)</f>
        <v>1</v>
      </c>
    </row>
    <row r="3376" spans="1:16" x14ac:dyDescent="0.25">
      <c r="A3376" s="1" t="str">
        <f>IF('XML a procesar'!A3375&gt;0,'XML a procesar'!A3375,"")</f>
        <v/>
      </c>
      <c r="B3376" s="7">
        <f t="shared" si="583"/>
        <v>0</v>
      </c>
      <c r="C3376" s="1">
        <f t="shared" si="584"/>
        <v>0</v>
      </c>
      <c r="D3376" s="1">
        <f t="shared" si="585"/>
        <v>0</v>
      </c>
      <c r="E3376" s="1">
        <f t="shared" si="586"/>
        <v>0</v>
      </c>
      <c r="F3376" s="1" t="str">
        <f t="shared" ca="1" si="587"/>
        <v/>
      </c>
      <c r="G3376" s="1">
        <f t="shared" ca="1" si="588"/>
        <v>0</v>
      </c>
      <c r="H3376" s="1">
        <f ca="1">IF(AND(G3375&gt;0,G3376&gt;G3375,NOT(ISERROR(MATCH(G3375,D:D,0)))),H3375+1,H3375)</f>
        <v>0</v>
      </c>
      <c r="I3376" s="1">
        <f t="shared" ca="1" si="589"/>
        <v>0</v>
      </c>
      <c r="J3376" s="7" t="str">
        <f t="shared" ca="1" si="590"/>
        <v/>
      </c>
      <c r="K3376" s="1" t="str">
        <f ca="1">IF(J3376="Linea_para_MAIL_creada_por_LuXML",IF(ISERROR(MATCH(INDIRECT(ADDRESS(ROW()-G3376,7)),D:D,0)),J3376,INDIRECT(ADDRESS(MATCH(INDIRECT(ADDRESS(ROW()-G3376,7)),D:D,0),1))),J3376)</f>
        <v/>
      </c>
      <c r="L3376" s="7">
        <f t="shared" ca="1" si="591"/>
        <v>0</v>
      </c>
      <c r="M3376" s="7" t="str">
        <f t="shared" ca="1" si="592"/>
        <v/>
      </c>
      <c r="N3376" s="7">
        <f t="shared" ca="1" si="593"/>
        <v>0</v>
      </c>
      <c r="O3376" s="9" t="str">
        <f ca="1">IF(N3376&gt;-1,INDIRECT(ADDRESS(ROW(),13)),IF(N3376&lt;N3375,CONCATENATE("&lt;page-count count=",CHAR(34),1+LARGE(N:N,1)-LARGE(N:N,2),CHAR(34),"/&gt;"),INDIRECT(ADDRESS(ROW()-1,13))))</f>
        <v/>
      </c>
      <c r="P3376" s="1">
        <f>IF(ROW()&lt;$S$4+2,IF('XML a procesar'!A3375="",P3375,IF(MID('XML a procesar'!A3375,1,1)="&lt;",P3375,P3375+1)),P3375)</f>
        <v>1</v>
      </c>
    </row>
    <row r="3377" spans="1:16" x14ac:dyDescent="0.25">
      <c r="A3377" s="1" t="str">
        <f>IF('XML a procesar'!A3376&gt;0,'XML a procesar'!A3376,"")</f>
        <v/>
      </c>
      <c r="B3377" s="7">
        <f t="shared" si="583"/>
        <v>0</v>
      </c>
      <c r="C3377" s="1">
        <f t="shared" si="584"/>
        <v>0</v>
      </c>
      <c r="D3377" s="1">
        <f t="shared" si="585"/>
        <v>0</v>
      </c>
      <c r="E3377" s="1">
        <f t="shared" si="586"/>
        <v>0</v>
      </c>
      <c r="F3377" s="1" t="str">
        <f t="shared" ca="1" si="587"/>
        <v/>
      </c>
      <c r="G3377" s="1">
        <f t="shared" ca="1" si="588"/>
        <v>0</v>
      </c>
      <c r="H3377" s="1">
        <f ca="1">IF(AND(G3376&gt;0,G3377&gt;G3376,NOT(ISERROR(MATCH(G3376,D:D,0)))),H3376+1,H3376)</f>
        <v>0</v>
      </c>
      <c r="I3377" s="1">
        <f t="shared" ca="1" si="589"/>
        <v>0</v>
      </c>
      <c r="J3377" s="7" t="str">
        <f t="shared" ca="1" si="590"/>
        <v/>
      </c>
      <c r="K3377" s="1" t="str">
        <f ca="1">IF(J3377="Linea_para_MAIL_creada_por_LuXML",IF(ISERROR(MATCH(INDIRECT(ADDRESS(ROW()-G3377,7)),D:D,0)),J3377,INDIRECT(ADDRESS(MATCH(INDIRECT(ADDRESS(ROW()-G3377,7)),D:D,0),1))),J3377)</f>
        <v/>
      </c>
      <c r="L3377" s="7">
        <f t="shared" ca="1" si="591"/>
        <v>0</v>
      </c>
      <c r="M3377" s="7" t="str">
        <f t="shared" ca="1" si="592"/>
        <v/>
      </c>
      <c r="N3377" s="7">
        <f t="shared" ca="1" si="593"/>
        <v>0</v>
      </c>
      <c r="O3377" s="9" t="str">
        <f ca="1">IF(N3377&gt;-1,INDIRECT(ADDRESS(ROW(),13)),IF(N3377&lt;N3376,CONCATENATE("&lt;page-count count=",CHAR(34),1+LARGE(N:N,1)-LARGE(N:N,2),CHAR(34),"/&gt;"),INDIRECT(ADDRESS(ROW()-1,13))))</f>
        <v/>
      </c>
      <c r="P3377" s="1">
        <f>IF(ROW()&lt;$S$4+2,IF('XML a procesar'!A3376="",P3376,IF(MID('XML a procesar'!A3376,1,1)="&lt;",P3376,P3376+1)),P3376)</f>
        <v>1</v>
      </c>
    </row>
    <row r="3378" spans="1:16" x14ac:dyDescent="0.25">
      <c r="A3378" s="1" t="str">
        <f>IF('XML a procesar'!A3377&gt;0,'XML a procesar'!A3377,"")</f>
        <v/>
      </c>
      <c r="B3378" s="7">
        <f t="shared" si="583"/>
        <v>0</v>
      </c>
      <c r="C3378" s="1">
        <f t="shared" si="584"/>
        <v>0</v>
      </c>
      <c r="D3378" s="1">
        <f t="shared" si="585"/>
        <v>0</v>
      </c>
      <c r="E3378" s="1">
        <f t="shared" si="586"/>
        <v>0</v>
      </c>
      <c r="F3378" s="1" t="str">
        <f t="shared" ca="1" si="587"/>
        <v/>
      </c>
      <c r="G3378" s="1">
        <f t="shared" ca="1" si="588"/>
        <v>0</v>
      </c>
      <c r="H3378" s="1">
        <f ca="1">IF(AND(G3377&gt;0,G3378&gt;G3377,NOT(ISERROR(MATCH(G3377,D:D,0)))),H3377+1,H3377)</f>
        <v>0</v>
      </c>
      <c r="I3378" s="1">
        <f t="shared" ca="1" si="589"/>
        <v>0</v>
      </c>
      <c r="J3378" s="7" t="str">
        <f t="shared" ca="1" si="590"/>
        <v/>
      </c>
      <c r="K3378" s="1" t="str">
        <f ca="1">IF(J3378="Linea_para_MAIL_creada_por_LuXML",IF(ISERROR(MATCH(INDIRECT(ADDRESS(ROW()-G3378,7)),D:D,0)),J3378,INDIRECT(ADDRESS(MATCH(INDIRECT(ADDRESS(ROW()-G3378,7)),D:D,0),1))),J3378)</f>
        <v/>
      </c>
      <c r="L3378" s="7">
        <f t="shared" ca="1" si="591"/>
        <v>0</v>
      </c>
      <c r="M3378" s="7" t="str">
        <f t="shared" ca="1" si="592"/>
        <v/>
      </c>
      <c r="N3378" s="7">
        <f t="shared" ca="1" si="593"/>
        <v>0</v>
      </c>
      <c r="O3378" s="9" t="str">
        <f ca="1">IF(N3378&gt;-1,INDIRECT(ADDRESS(ROW(),13)),IF(N3378&lt;N3377,CONCATENATE("&lt;page-count count=",CHAR(34),1+LARGE(N:N,1)-LARGE(N:N,2),CHAR(34),"/&gt;"),INDIRECT(ADDRESS(ROW()-1,13))))</f>
        <v/>
      </c>
      <c r="P3378" s="1">
        <f>IF(ROW()&lt;$S$4+2,IF('XML a procesar'!A3377="",P3377,IF(MID('XML a procesar'!A3377,1,1)="&lt;",P3377,P3377+1)),P3377)</f>
        <v>1</v>
      </c>
    </row>
    <row r="3379" spans="1:16" x14ac:dyDescent="0.25">
      <c r="A3379" s="1" t="str">
        <f>IF('XML a procesar'!A3378&gt;0,'XML a procesar'!A3378,"")</f>
        <v/>
      </c>
      <c r="B3379" s="7">
        <f t="shared" si="583"/>
        <v>0</v>
      </c>
      <c r="C3379" s="1">
        <f t="shared" si="584"/>
        <v>0</v>
      </c>
      <c r="D3379" s="1">
        <f t="shared" si="585"/>
        <v>0</v>
      </c>
      <c r="E3379" s="1">
        <f t="shared" si="586"/>
        <v>0</v>
      </c>
      <c r="F3379" s="1" t="str">
        <f t="shared" ca="1" si="587"/>
        <v/>
      </c>
      <c r="G3379" s="1">
        <f t="shared" ca="1" si="588"/>
        <v>0</v>
      </c>
      <c r="H3379" s="1">
        <f ca="1">IF(AND(G3378&gt;0,G3379&gt;G3378,NOT(ISERROR(MATCH(G3378,D:D,0)))),H3378+1,H3378)</f>
        <v>0</v>
      </c>
      <c r="I3379" s="1">
        <f t="shared" ca="1" si="589"/>
        <v>0</v>
      </c>
      <c r="J3379" s="7" t="str">
        <f t="shared" ca="1" si="590"/>
        <v/>
      </c>
      <c r="K3379" s="1" t="str">
        <f ca="1">IF(J3379="Linea_para_MAIL_creada_por_LuXML",IF(ISERROR(MATCH(INDIRECT(ADDRESS(ROW()-G3379,7)),D:D,0)),J3379,INDIRECT(ADDRESS(MATCH(INDIRECT(ADDRESS(ROW()-G3379,7)),D:D,0),1))),J3379)</f>
        <v/>
      </c>
      <c r="L3379" s="7">
        <f t="shared" ca="1" si="591"/>
        <v>0</v>
      </c>
      <c r="M3379" s="7" t="str">
        <f t="shared" ca="1" si="592"/>
        <v/>
      </c>
      <c r="N3379" s="7">
        <f t="shared" ca="1" si="593"/>
        <v>0</v>
      </c>
      <c r="O3379" s="9" t="str">
        <f ca="1">IF(N3379&gt;-1,INDIRECT(ADDRESS(ROW(),13)),IF(N3379&lt;N3378,CONCATENATE("&lt;page-count count=",CHAR(34),1+LARGE(N:N,1)-LARGE(N:N,2),CHAR(34),"/&gt;"),INDIRECT(ADDRESS(ROW()-1,13))))</f>
        <v/>
      </c>
      <c r="P3379" s="1">
        <f>IF(ROW()&lt;$S$4+2,IF('XML a procesar'!A3378="",P3378,IF(MID('XML a procesar'!A3378,1,1)="&lt;",P3378,P3378+1)),P3378)</f>
        <v>1</v>
      </c>
    </row>
    <row r="3380" spans="1:16" x14ac:dyDescent="0.25">
      <c r="A3380" s="1" t="str">
        <f>IF('XML a procesar'!A3379&gt;0,'XML a procesar'!A3379,"")</f>
        <v/>
      </c>
      <c r="B3380" s="7">
        <f t="shared" si="583"/>
        <v>0</v>
      </c>
      <c r="C3380" s="1">
        <f t="shared" si="584"/>
        <v>0</v>
      </c>
      <c r="D3380" s="1">
        <f t="shared" si="585"/>
        <v>0</v>
      </c>
      <c r="E3380" s="1">
        <f t="shared" si="586"/>
        <v>0</v>
      </c>
      <c r="F3380" s="1" t="str">
        <f t="shared" ca="1" si="587"/>
        <v/>
      </c>
      <c r="G3380" s="1">
        <f t="shared" ca="1" si="588"/>
        <v>0</v>
      </c>
      <c r="H3380" s="1">
        <f ca="1">IF(AND(G3379&gt;0,G3380&gt;G3379,NOT(ISERROR(MATCH(G3379,D:D,0)))),H3379+1,H3379)</f>
        <v>0</v>
      </c>
      <c r="I3380" s="1">
        <f t="shared" ca="1" si="589"/>
        <v>0</v>
      </c>
      <c r="J3380" s="7" t="str">
        <f t="shared" ca="1" si="590"/>
        <v/>
      </c>
      <c r="K3380" s="1" t="str">
        <f ca="1">IF(J3380="Linea_para_MAIL_creada_por_LuXML",IF(ISERROR(MATCH(INDIRECT(ADDRESS(ROW()-G3380,7)),D:D,0)),J3380,INDIRECT(ADDRESS(MATCH(INDIRECT(ADDRESS(ROW()-G3380,7)),D:D,0),1))),J3380)</f>
        <v/>
      </c>
      <c r="L3380" s="7">
        <f t="shared" ca="1" si="591"/>
        <v>0</v>
      </c>
      <c r="M3380" s="7" t="str">
        <f t="shared" ca="1" si="592"/>
        <v/>
      </c>
      <c r="N3380" s="7">
        <f t="shared" ca="1" si="593"/>
        <v>0</v>
      </c>
      <c r="O3380" s="9" t="str">
        <f ca="1">IF(N3380&gt;-1,INDIRECT(ADDRESS(ROW(),13)),IF(N3380&lt;N3379,CONCATENATE("&lt;page-count count=",CHAR(34),1+LARGE(N:N,1)-LARGE(N:N,2),CHAR(34),"/&gt;"),INDIRECT(ADDRESS(ROW()-1,13))))</f>
        <v/>
      </c>
      <c r="P3380" s="1">
        <f>IF(ROW()&lt;$S$4+2,IF('XML a procesar'!A3379="",P3379,IF(MID('XML a procesar'!A3379,1,1)="&lt;",P3379,P3379+1)),P3379)</f>
        <v>1</v>
      </c>
    </row>
    <row r="3381" spans="1:16" x14ac:dyDescent="0.25">
      <c r="A3381" s="1" t="str">
        <f>IF('XML a procesar'!A3380&gt;0,'XML a procesar'!A3380,"")</f>
        <v/>
      </c>
      <c r="B3381" s="7">
        <f t="shared" si="583"/>
        <v>0</v>
      </c>
      <c r="C3381" s="1">
        <f t="shared" si="584"/>
        <v>0</v>
      </c>
      <c r="D3381" s="1">
        <f t="shared" si="585"/>
        <v>0</v>
      </c>
      <c r="E3381" s="1">
        <f t="shared" si="586"/>
        <v>0</v>
      </c>
      <c r="F3381" s="1" t="str">
        <f t="shared" ca="1" si="587"/>
        <v/>
      </c>
      <c r="G3381" s="1">
        <f t="shared" ca="1" si="588"/>
        <v>0</v>
      </c>
      <c r="H3381" s="1">
        <f ca="1">IF(AND(G3380&gt;0,G3381&gt;G3380,NOT(ISERROR(MATCH(G3380,D:D,0)))),H3380+1,H3380)</f>
        <v>0</v>
      </c>
      <c r="I3381" s="1">
        <f t="shared" ca="1" si="589"/>
        <v>0</v>
      </c>
      <c r="J3381" s="7" t="str">
        <f t="shared" ca="1" si="590"/>
        <v/>
      </c>
      <c r="K3381" s="1" t="str">
        <f ca="1">IF(J3381="Linea_para_MAIL_creada_por_LuXML",IF(ISERROR(MATCH(INDIRECT(ADDRESS(ROW()-G3381,7)),D:D,0)),J3381,INDIRECT(ADDRESS(MATCH(INDIRECT(ADDRESS(ROW()-G3381,7)),D:D,0),1))),J3381)</f>
        <v/>
      </c>
      <c r="L3381" s="7">
        <f t="shared" ca="1" si="591"/>
        <v>0</v>
      </c>
      <c r="M3381" s="7" t="str">
        <f t="shared" ca="1" si="592"/>
        <v/>
      </c>
      <c r="N3381" s="7">
        <f t="shared" ca="1" si="593"/>
        <v>0</v>
      </c>
      <c r="O3381" s="9" t="str">
        <f ca="1">IF(N3381&gt;-1,INDIRECT(ADDRESS(ROW(),13)),IF(N3381&lt;N3380,CONCATENATE("&lt;page-count count=",CHAR(34),1+LARGE(N:N,1)-LARGE(N:N,2),CHAR(34),"/&gt;"),INDIRECT(ADDRESS(ROW()-1,13))))</f>
        <v/>
      </c>
      <c r="P3381" s="1">
        <f>IF(ROW()&lt;$S$4+2,IF('XML a procesar'!A3380="",P3380,IF(MID('XML a procesar'!A3380,1,1)="&lt;",P3380,P3380+1)),P3380)</f>
        <v>1</v>
      </c>
    </row>
    <row r="3382" spans="1:16" x14ac:dyDescent="0.25">
      <c r="A3382" s="1" t="str">
        <f>IF('XML a procesar'!A3381&gt;0,'XML a procesar'!A3381,"")</f>
        <v/>
      </c>
      <c r="B3382" s="7">
        <f t="shared" si="583"/>
        <v>0</v>
      </c>
      <c r="C3382" s="1">
        <f t="shared" si="584"/>
        <v>0</v>
      </c>
      <c r="D3382" s="1">
        <f t="shared" si="585"/>
        <v>0</v>
      </c>
      <c r="E3382" s="1">
        <f t="shared" si="586"/>
        <v>0</v>
      </c>
      <c r="F3382" s="1" t="str">
        <f t="shared" ca="1" si="587"/>
        <v/>
      </c>
      <c r="G3382" s="1">
        <f t="shared" ca="1" si="588"/>
        <v>0</v>
      </c>
      <c r="H3382" s="1">
        <f ca="1">IF(AND(G3381&gt;0,G3382&gt;G3381,NOT(ISERROR(MATCH(G3381,D:D,0)))),H3381+1,H3381)</f>
        <v>0</v>
      </c>
      <c r="I3382" s="1">
        <f t="shared" ca="1" si="589"/>
        <v>0</v>
      </c>
      <c r="J3382" s="7" t="str">
        <f t="shared" ca="1" si="590"/>
        <v/>
      </c>
      <c r="K3382" s="1" t="str">
        <f ca="1">IF(J3382="Linea_para_MAIL_creada_por_LuXML",IF(ISERROR(MATCH(INDIRECT(ADDRESS(ROW()-G3382,7)),D:D,0)),J3382,INDIRECT(ADDRESS(MATCH(INDIRECT(ADDRESS(ROW()-G3382,7)),D:D,0),1))),J3382)</f>
        <v/>
      </c>
      <c r="L3382" s="7">
        <f t="shared" ca="1" si="591"/>
        <v>0</v>
      </c>
      <c r="M3382" s="7" t="str">
        <f t="shared" ca="1" si="592"/>
        <v/>
      </c>
      <c r="N3382" s="7">
        <f t="shared" ca="1" si="593"/>
        <v>0</v>
      </c>
      <c r="O3382" s="9" t="str">
        <f ca="1">IF(N3382&gt;-1,INDIRECT(ADDRESS(ROW(),13)),IF(N3382&lt;N3381,CONCATENATE("&lt;page-count count=",CHAR(34),1+LARGE(N:N,1)-LARGE(N:N,2),CHAR(34),"/&gt;"),INDIRECT(ADDRESS(ROW()-1,13))))</f>
        <v/>
      </c>
      <c r="P3382" s="1">
        <f>IF(ROW()&lt;$S$4+2,IF('XML a procesar'!A3381="",P3381,IF(MID('XML a procesar'!A3381,1,1)="&lt;",P3381,P3381+1)),P3381)</f>
        <v>1</v>
      </c>
    </row>
    <row r="3383" spans="1:16" x14ac:dyDescent="0.25">
      <c r="A3383" s="1" t="str">
        <f>IF('XML a procesar'!A3382&gt;0,'XML a procesar'!A3382,"")</f>
        <v/>
      </c>
      <c r="B3383" s="7">
        <f t="shared" si="583"/>
        <v>0</v>
      </c>
      <c r="C3383" s="1">
        <f t="shared" si="584"/>
        <v>0</v>
      </c>
      <c r="D3383" s="1">
        <f t="shared" si="585"/>
        <v>0</v>
      </c>
      <c r="E3383" s="1">
        <f t="shared" si="586"/>
        <v>0</v>
      </c>
      <c r="F3383" s="1" t="str">
        <f t="shared" ca="1" si="587"/>
        <v/>
      </c>
      <c r="G3383" s="1">
        <f t="shared" ca="1" si="588"/>
        <v>0</v>
      </c>
      <c r="H3383" s="1">
        <f ca="1">IF(AND(G3382&gt;0,G3383&gt;G3382,NOT(ISERROR(MATCH(G3382,D:D,0)))),H3382+1,H3382)</f>
        <v>0</v>
      </c>
      <c r="I3383" s="1">
        <f t="shared" ca="1" si="589"/>
        <v>0</v>
      </c>
      <c r="J3383" s="7" t="str">
        <f t="shared" ca="1" si="590"/>
        <v/>
      </c>
      <c r="K3383" s="1" t="str">
        <f ca="1">IF(J3383="Linea_para_MAIL_creada_por_LuXML",IF(ISERROR(MATCH(INDIRECT(ADDRESS(ROW()-G3383,7)),D:D,0)),J3383,INDIRECT(ADDRESS(MATCH(INDIRECT(ADDRESS(ROW()-G3383,7)),D:D,0),1))),J3383)</f>
        <v/>
      </c>
      <c r="L3383" s="7">
        <f t="shared" ca="1" si="591"/>
        <v>0</v>
      </c>
      <c r="M3383" s="7" t="str">
        <f t="shared" ca="1" si="592"/>
        <v/>
      </c>
      <c r="N3383" s="7">
        <f t="shared" ca="1" si="593"/>
        <v>0</v>
      </c>
      <c r="O3383" s="9" t="str">
        <f ca="1">IF(N3383&gt;-1,INDIRECT(ADDRESS(ROW(),13)),IF(N3383&lt;N3382,CONCATENATE("&lt;page-count count=",CHAR(34),1+LARGE(N:N,1)-LARGE(N:N,2),CHAR(34),"/&gt;"),INDIRECT(ADDRESS(ROW()-1,13))))</f>
        <v/>
      </c>
      <c r="P3383" s="1">
        <f>IF(ROW()&lt;$S$4+2,IF('XML a procesar'!A3382="",P3382,IF(MID('XML a procesar'!A3382,1,1)="&lt;",P3382,P3382+1)),P3382)</f>
        <v>1</v>
      </c>
    </row>
    <row r="3384" spans="1:16" x14ac:dyDescent="0.25">
      <c r="A3384" s="1" t="str">
        <f>IF('XML a procesar'!A3383&gt;0,'XML a procesar'!A3383,"")</f>
        <v/>
      </c>
      <c r="B3384" s="7">
        <f t="shared" si="583"/>
        <v>0</v>
      </c>
      <c r="C3384" s="1">
        <f t="shared" si="584"/>
        <v>0</v>
      </c>
      <c r="D3384" s="1">
        <f t="shared" si="585"/>
        <v>0</v>
      </c>
      <c r="E3384" s="1">
        <f t="shared" si="586"/>
        <v>0</v>
      </c>
      <c r="F3384" s="1" t="str">
        <f t="shared" ca="1" si="587"/>
        <v/>
      </c>
      <c r="G3384" s="1">
        <f t="shared" ca="1" si="588"/>
        <v>0</v>
      </c>
      <c r="H3384" s="1">
        <f ca="1">IF(AND(G3383&gt;0,G3384&gt;G3383,NOT(ISERROR(MATCH(G3383,D:D,0)))),H3383+1,H3383)</f>
        <v>0</v>
      </c>
      <c r="I3384" s="1">
        <f t="shared" ca="1" si="589"/>
        <v>0</v>
      </c>
      <c r="J3384" s="7" t="str">
        <f t="shared" ca="1" si="590"/>
        <v/>
      </c>
      <c r="K3384" s="1" t="str">
        <f ca="1">IF(J3384="Linea_para_MAIL_creada_por_LuXML",IF(ISERROR(MATCH(INDIRECT(ADDRESS(ROW()-G3384,7)),D:D,0)),J3384,INDIRECT(ADDRESS(MATCH(INDIRECT(ADDRESS(ROW()-G3384,7)),D:D,0),1))),J3384)</f>
        <v/>
      </c>
      <c r="L3384" s="7">
        <f t="shared" ca="1" si="591"/>
        <v>0</v>
      </c>
      <c r="M3384" s="7" t="str">
        <f t="shared" ca="1" si="592"/>
        <v/>
      </c>
      <c r="N3384" s="7">
        <f t="shared" ca="1" si="593"/>
        <v>0</v>
      </c>
      <c r="O3384" s="9" t="str">
        <f ca="1">IF(N3384&gt;-1,INDIRECT(ADDRESS(ROW(),13)),IF(N3384&lt;N3383,CONCATENATE("&lt;page-count count=",CHAR(34),1+LARGE(N:N,1)-LARGE(N:N,2),CHAR(34),"/&gt;"),INDIRECT(ADDRESS(ROW()-1,13))))</f>
        <v/>
      </c>
      <c r="P3384" s="1">
        <f>IF(ROW()&lt;$S$4+2,IF('XML a procesar'!A3383="",P3383,IF(MID('XML a procesar'!A3383,1,1)="&lt;",P3383,P3383+1)),P3383)</f>
        <v>1</v>
      </c>
    </row>
    <row r="3385" spans="1:16" x14ac:dyDescent="0.25">
      <c r="A3385" s="1" t="str">
        <f>IF('XML a procesar'!A3384&gt;0,'XML a procesar'!A3384,"")</f>
        <v/>
      </c>
      <c r="B3385" s="7">
        <f t="shared" si="583"/>
        <v>0</v>
      </c>
      <c r="C3385" s="1">
        <f t="shared" si="584"/>
        <v>0</v>
      </c>
      <c r="D3385" s="1">
        <f t="shared" si="585"/>
        <v>0</v>
      </c>
      <c r="E3385" s="1">
        <f t="shared" si="586"/>
        <v>0</v>
      </c>
      <c r="F3385" s="1" t="str">
        <f t="shared" ca="1" si="587"/>
        <v/>
      </c>
      <c r="G3385" s="1">
        <f t="shared" ca="1" si="588"/>
        <v>0</v>
      </c>
      <c r="H3385" s="1">
        <f ca="1">IF(AND(G3384&gt;0,G3385&gt;G3384,NOT(ISERROR(MATCH(G3384,D:D,0)))),H3384+1,H3384)</f>
        <v>0</v>
      </c>
      <c r="I3385" s="1">
        <f t="shared" ca="1" si="589"/>
        <v>0</v>
      </c>
      <c r="J3385" s="7" t="str">
        <f t="shared" ca="1" si="590"/>
        <v/>
      </c>
      <c r="K3385" s="1" t="str">
        <f ca="1">IF(J3385="Linea_para_MAIL_creada_por_LuXML",IF(ISERROR(MATCH(INDIRECT(ADDRESS(ROW()-G3385,7)),D:D,0)),J3385,INDIRECT(ADDRESS(MATCH(INDIRECT(ADDRESS(ROW()-G3385,7)),D:D,0),1))),J3385)</f>
        <v/>
      </c>
      <c r="L3385" s="7">
        <f t="shared" ca="1" si="591"/>
        <v>0</v>
      </c>
      <c r="M3385" s="7" t="str">
        <f t="shared" ca="1" si="592"/>
        <v/>
      </c>
      <c r="N3385" s="7">
        <f t="shared" ca="1" si="593"/>
        <v>0</v>
      </c>
      <c r="O3385" s="9" t="str">
        <f ca="1">IF(N3385&gt;-1,INDIRECT(ADDRESS(ROW(),13)),IF(N3385&lt;N3384,CONCATENATE("&lt;page-count count=",CHAR(34),1+LARGE(N:N,1)-LARGE(N:N,2),CHAR(34),"/&gt;"),INDIRECT(ADDRESS(ROW()-1,13))))</f>
        <v/>
      </c>
      <c r="P3385" s="1">
        <f>IF(ROW()&lt;$S$4+2,IF('XML a procesar'!A3384="",P3384,IF(MID('XML a procesar'!A3384,1,1)="&lt;",P3384,P3384+1)),P3384)</f>
        <v>1</v>
      </c>
    </row>
    <row r="3386" spans="1:16" x14ac:dyDescent="0.25">
      <c r="A3386" s="1" t="str">
        <f>IF('XML a procesar'!A3385&gt;0,'XML a procesar'!A3385,"")</f>
        <v/>
      </c>
      <c r="B3386" s="7">
        <f t="shared" si="583"/>
        <v>0</v>
      </c>
      <c r="C3386" s="1">
        <f t="shared" si="584"/>
        <v>0</v>
      </c>
      <c r="D3386" s="1">
        <f t="shared" si="585"/>
        <v>0</v>
      </c>
      <c r="E3386" s="1">
        <f t="shared" si="586"/>
        <v>0</v>
      </c>
      <c r="F3386" s="1" t="str">
        <f t="shared" ca="1" si="587"/>
        <v/>
      </c>
      <c r="G3386" s="1">
        <f t="shared" ca="1" si="588"/>
        <v>0</v>
      </c>
      <c r="H3386" s="1">
        <f ca="1">IF(AND(G3385&gt;0,G3386&gt;G3385,NOT(ISERROR(MATCH(G3385,D:D,0)))),H3385+1,H3385)</f>
        <v>0</v>
      </c>
      <c r="I3386" s="1">
        <f t="shared" ca="1" si="589"/>
        <v>0</v>
      </c>
      <c r="J3386" s="7" t="str">
        <f t="shared" ca="1" si="590"/>
        <v/>
      </c>
      <c r="K3386" s="1" t="str">
        <f ca="1">IF(J3386="Linea_para_MAIL_creada_por_LuXML",IF(ISERROR(MATCH(INDIRECT(ADDRESS(ROW()-G3386,7)),D:D,0)),J3386,INDIRECT(ADDRESS(MATCH(INDIRECT(ADDRESS(ROW()-G3386,7)),D:D,0),1))),J3386)</f>
        <v/>
      </c>
      <c r="L3386" s="7">
        <f t="shared" ca="1" si="591"/>
        <v>0</v>
      </c>
      <c r="M3386" s="7" t="str">
        <f t="shared" ca="1" si="592"/>
        <v/>
      </c>
      <c r="N3386" s="7">
        <f t="shared" ca="1" si="593"/>
        <v>0</v>
      </c>
      <c r="O3386" s="9" t="str">
        <f ca="1">IF(N3386&gt;-1,INDIRECT(ADDRESS(ROW(),13)),IF(N3386&lt;N3385,CONCATENATE("&lt;page-count count=",CHAR(34),1+LARGE(N:N,1)-LARGE(N:N,2),CHAR(34),"/&gt;"),INDIRECT(ADDRESS(ROW()-1,13))))</f>
        <v/>
      </c>
      <c r="P3386" s="1">
        <f>IF(ROW()&lt;$S$4+2,IF('XML a procesar'!A3385="",P3385,IF(MID('XML a procesar'!A3385,1,1)="&lt;",P3385,P3385+1)),P3385)</f>
        <v>1</v>
      </c>
    </row>
    <row r="3387" spans="1:16" x14ac:dyDescent="0.25">
      <c r="A3387" s="1" t="str">
        <f>IF('XML a procesar'!A3386&gt;0,'XML a procesar'!A3386,"")</f>
        <v/>
      </c>
      <c r="B3387" s="7">
        <f t="shared" si="583"/>
        <v>0</v>
      </c>
      <c r="C3387" s="1">
        <f t="shared" si="584"/>
        <v>0</v>
      </c>
      <c r="D3387" s="1">
        <f t="shared" si="585"/>
        <v>0</v>
      </c>
      <c r="E3387" s="1">
        <f t="shared" si="586"/>
        <v>0</v>
      </c>
      <c r="F3387" s="1" t="str">
        <f t="shared" ca="1" si="587"/>
        <v/>
      </c>
      <c r="G3387" s="1">
        <f t="shared" ca="1" si="588"/>
        <v>0</v>
      </c>
      <c r="H3387" s="1">
        <f ca="1">IF(AND(G3386&gt;0,G3387&gt;G3386,NOT(ISERROR(MATCH(G3386,D:D,0)))),H3386+1,H3386)</f>
        <v>0</v>
      </c>
      <c r="I3387" s="1">
        <f t="shared" ca="1" si="589"/>
        <v>0</v>
      </c>
      <c r="J3387" s="7" t="str">
        <f t="shared" ca="1" si="590"/>
        <v/>
      </c>
      <c r="K3387" s="1" t="str">
        <f ca="1">IF(J3387="Linea_para_MAIL_creada_por_LuXML",IF(ISERROR(MATCH(INDIRECT(ADDRESS(ROW()-G3387,7)),D:D,0)),J3387,INDIRECT(ADDRESS(MATCH(INDIRECT(ADDRESS(ROW()-G3387,7)),D:D,0),1))),J3387)</f>
        <v/>
      </c>
      <c r="L3387" s="7">
        <f t="shared" ca="1" si="591"/>
        <v>0</v>
      </c>
      <c r="M3387" s="7" t="str">
        <f t="shared" ca="1" si="592"/>
        <v/>
      </c>
      <c r="N3387" s="7">
        <f t="shared" ca="1" si="593"/>
        <v>0</v>
      </c>
      <c r="O3387" s="9" t="str">
        <f ca="1">IF(N3387&gt;-1,INDIRECT(ADDRESS(ROW(),13)),IF(N3387&lt;N3386,CONCATENATE("&lt;page-count count=",CHAR(34),1+LARGE(N:N,1)-LARGE(N:N,2),CHAR(34),"/&gt;"),INDIRECT(ADDRESS(ROW()-1,13))))</f>
        <v/>
      </c>
      <c r="P3387" s="1">
        <f>IF(ROW()&lt;$S$4+2,IF('XML a procesar'!A3386="",P3386,IF(MID('XML a procesar'!A3386,1,1)="&lt;",P3386,P3386+1)),P3386)</f>
        <v>1</v>
      </c>
    </row>
    <row r="3388" spans="1:16" x14ac:dyDescent="0.25">
      <c r="A3388" s="1" t="str">
        <f>IF('XML a procesar'!A3387&gt;0,'XML a procesar'!A3387,"")</f>
        <v/>
      </c>
      <c r="B3388" s="7">
        <f t="shared" si="583"/>
        <v>0</v>
      </c>
      <c r="C3388" s="1">
        <f t="shared" si="584"/>
        <v>0</v>
      </c>
      <c r="D3388" s="1">
        <f t="shared" si="585"/>
        <v>0</v>
      </c>
      <c r="E3388" s="1">
        <f t="shared" si="586"/>
        <v>0</v>
      </c>
      <c r="F3388" s="1" t="str">
        <f t="shared" ca="1" si="587"/>
        <v/>
      </c>
      <c r="G3388" s="1">
        <f t="shared" ca="1" si="588"/>
        <v>0</v>
      </c>
      <c r="H3388" s="1">
        <f ca="1">IF(AND(G3387&gt;0,G3388&gt;G3387,NOT(ISERROR(MATCH(G3387,D:D,0)))),H3387+1,H3387)</f>
        <v>0</v>
      </c>
      <c r="I3388" s="1">
        <f t="shared" ca="1" si="589"/>
        <v>0</v>
      </c>
      <c r="J3388" s="7" t="str">
        <f t="shared" ca="1" si="590"/>
        <v/>
      </c>
      <c r="K3388" s="1" t="str">
        <f ca="1">IF(J3388="Linea_para_MAIL_creada_por_LuXML",IF(ISERROR(MATCH(INDIRECT(ADDRESS(ROW()-G3388,7)),D:D,0)),J3388,INDIRECT(ADDRESS(MATCH(INDIRECT(ADDRESS(ROW()-G3388,7)),D:D,0),1))),J3388)</f>
        <v/>
      </c>
      <c r="L3388" s="7">
        <f t="shared" ca="1" si="591"/>
        <v>0</v>
      </c>
      <c r="M3388" s="7" t="str">
        <f t="shared" ca="1" si="592"/>
        <v/>
      </c>
      <c r="N3388" s="7">
        <f t="shared" ca="1" si="593"/>
        <v>0</v>
      </c>
      <c r="O3388" s="9" t="str">
        <f ca="1">IF(N3388&gt;-1,INDIRECT(ADDRESS(ROW(),13)),IF(N3388&lt;N3387,CONCATENATE("&lt;page-count count=",CHAR(34),1+LARGE(N:N,1)-LARGE(N:N,2),CHAR(34),"/&gt;"),INDIRECT(ADDRESS(ROW()-1,13))))</f>
        <v/>
      </c>
      <c r="P3388" s="1">
        <f>IF(ROW()&lt;$S$4+2,IF('XML a procesar'!A3387="",P3387,IF(MID('XML a procesar'!A3387,1,1)="&lt;",P3387,P3387+1)),P3387)</f>
        <v>1</v>
      </c>
    </row>
    <row r="3389" spans="1:16" x14ac:dyDescent="0.25">
      <c r="A3389" s="1" t="str">
        <f>IF('XML a procesar'!A3388&gt;0,'XML a procesar'!A3388,"")</f>
        <v/>
      </c>
      <c r="B3389" s="7">
        <f t="shared" si="583"/>
        <v>0</v>
      </c>
      <c r="C3389" s="1">
        <f t="shared" si="584"/>
        <v>0</v>
      </c>
      <c r="D3389" s="1">
        <f t="shared" si="585"/>
        <v>0</v>
      </c>
      <c r="E3389" s="1">
        <f t="shared" si="586"/>
        <v>0</v>
      </c>
      <c r="F3389" s="1" t="str">
        <f t="shared" ca="1" si="587"/>
        <v/>
      </c>
      <c r="G3389" s="1">
        <f t="shared" ca="1" si="588"/>
        <v>0</v>
      </c>
      <c r="H3389" s="1">
        <f ca="1">IF(AND(G3388&gt;0,G3389&gt;G3388,NOT(ISERROR(MATCH(G3388,D:D,0)))),H3388+1,H3388)</f>
        <v>0</v>
      </c>
      <c r="I3389" s="1">
        <f t="shared" ca="1" si="589"/>
        <v>0</v>
      </c>
      <c r="J3389" s="7" t="str">
        <f t="shared" ca="1" si="590"/>
        <v/>
      </c>
      <c r="K3389" s="1" t="str">
        <f ca="1">IF(J3389="Linea_para_MAIL_creada_por_LuXML",IF(ISERROR(MATCH(INDIRECT(ADDRESS(ROW()-G3389,7)),D:D,0)),J3389,INDIRECT(ADDRESS(MATCH(INDIRECT(ADDRESS(ROW()-G3389,7)),D:D,0),1))),J3389)</f>
        <v/>
      </c>
      <c r="L3389" s="7">
        <f t="shared" ca="1" si="591"/>
        <v>0</v>
      </c>
      <c r="M3389" s="7" t="str">
        <f t="shared" ca="1" si="592"/>
        <v/>
      </c>
      <c r="N3389" s="7">
        <f t="shared" ca="1" si="593"/>
        <v>0</v>
      </c>
      <c r="O3389" s="9" t="str">
        <f ca="1">IF(N3389&gt;-1,INDIRECT(ADDRESS(ROW(),13)),IF(N3389&lt;N3388,CONCATENATE("&lt;page-count count=",CHAR(34),1+LARGE(N:N,1)-LARGE(N:N,2),CHAR(34),"/&gt;"),INDIRECT(ADDRESS(ROW()-1,13))))</f>
        <v/>
      </c>
      <c r="P3389" s="1">
        <f>IF(ROW()&lt;$S$4+2,IF('XML a procesar'!A3388="",P3388,IF(MID('XML a procesar'!A3388,1,1)="&lt;",P3388,P3388+1)),P3388)</f>
        <v>1</v>
      </c>
    </row>
    <row r="3390" spans="1:16" x14ac:dyDescent="0.25">
      <c r="A3390" s="1" t="str">
        <f>IF('XML a procesar'!A3389&gt;0,'XML a procesar'!A3389,"")</f>
        <v/>
      </c>
      <c r="B3390" s="7">
        <f t="shared" si="583"/>
        <v>0</v>
      </c>
      <c r="C3390" s="1">
        <f t="shared" si="584"/>
        <v>0</v>
      </c>
      <c r="D3390" s="1">
        <f t="shared" si="585"/>
        <v>0</v>
      </c>
      <c r="E3390" s="1">
        <f t="shared" si="586"/>
        <v>0</v>
      </c>
      <c r="F3390" s="1" t="str">
        <f t="shared" ca="1" si="587"/>
        <v/>
      </c>
      <c r="G3390" s="1">
        <f t="shared" ca="1" si="588"/>
        <v>0</v>
      </c>
      <c r="H3390" s="1">
        <f ca="1">IF(AND(G3389&gt;0,G3390&gt;G3389,NOT(ISERROR(MATCH(G3389,D:D,0)))),H3389+1,H3389)</f>
        <v>0</v>
      </c>
      <c r="I3390" s="1">
        <f t="shared" ca="1" si="589"/>
        <v>0</v>
      </c>
      <c r="J3390" s="7" t="str">
        <f t="shared" ca="1" si="590"/>
        <v/>
      </c>
      <c r="K3390" s="1" t="str">
        <f ca="1">IF(J3390="Linea_para_MAIL_creada_por_LuXML",IF(ISERROR(MATCH(INDIRECT(ADDRESS(ROW()-G3390,7)),D:D,0)),J3390,INDIRECT(ADDRESS(MATCH(INDIRECT(ADDRESS(ROW()-G3390,7)),D:D,0),1))),J3390)</f>
        <v/>
      </c>
      <c r="L3390" s="7">
        <f t="shared" ca="1" si="591"/>
        <v>0</v>
      </c>
      <c r="M3390" s="7" t="str">
        <f t="shared" ca="1" si="592"/>
        <v/>
      </c>
      <c r="N3390" s="7">
        <f t="shared" ca="1" si="593"/>
        <v>0</v>
      </c>
      <c r="O3390" s="9" t="str">
        <f ca="1">IF(N3390&gt;-1,INDIRECT(ADDRESS(ROW(),13)),IF(N3390&lt;N3389,CONCATENATE("&lt;page-count count=",CHAR(34),1+LARGE(N:N,1)-LARGE(N:N,2),CHAR(34),"/&gt;"),INDIRECT(ADDRESS(ROW()-1,13))))</f>
        <v/>
      </c>
      <c r="P3390" s="1">
        <f>IF(ROW()&lt;$S$4+2,IF('XML a procesar'!A3389="",P3389,IF(MID('XML a procesar'!A3389,1,1)="&lt;",P3389,P3389+1)),P3389)</f>
        <v>1</v>
      </c>
    </row>
    <row r="3391" spans="1:16" x14ac:dyDescent="0.25">
      <c r="A3391" s="1" t="str">
        <f>IF('XML a procesar'!A3390&gt;0,'XML a procesar'!A3390,"")</f>
        <v/>
      </c>
      <c r="B3391" s="7">
        <f t="shared" si="583"/>
        <v>0</v>
      </c>
      <c r="C3391" s="1">
        <f t="shared" si="584"/>
        <v>0</v>
      </c>
      <c r="D3391" s="1">
        <f t="shared" si="585"/>
        <v>0</v>
      </c>
      <c r="E3391" s="1">
        <f t="shared" si="586"/>
        <v>0</v>
      </c>
      <c r="F3391" s="1" t="str">
        <f t="shared" ca="1" si="587"/>
        <v/>
      </c>
      <c r="G3391" s="1">
        <f t="shared" ca="1" si="588"/>
        <v>0</v>
      </c>
      <c r="H3391" s="1">
        <f ca="1">IF(AND(G3390&gt;0,G3391&gt;G3390,NOT(ISERROR(MATCH(G3390,D:D,0)))),H3390+1,H3390)</f>
        <v>0</v>
      </c>
      <c r="I3391" s="1">
        <f t="shared" ca="1" si="589"/>
        <v>0</v>
      </c>
      <c r="J3391" s="7" t="str">
        <f t="shared" ca="1" si="590"/>
        <v/>
      </c>
      <c r="K3391" s="1" t="str">
        <f ca="1">IF(J3391="Linea_para_MAIL_creada_por_LuXML",IF(ISERROR(MATCH(INDIRECT(ADDRESS(ROW()-G3391,7)),D:D,0)),J3391,INDIRECT(ADDRESS(MATCH(INDIRECT(ADDRESS(ROW()-G3391,7)),D:D,0),1))),J3391)</f>
        <v/>
      </c>
      <c r="L3391" s="7">
        <f t="shared" ca="1" si="591"/>
        <v>0</v>
      </c>
      <c r="M3391" s="7" t="str">
        <f t="shared" ca="1" si="592"/>
        <v/>
      </c>
      <c r="N3391" s="7">
        <f t="shared" ca="1" si="593"/>
        <v>0</v>
      </c>
      <c r="O3391" s="9" t="str">
        <f ca="1">IF(N3391&gt;-1,INDIRECT(ADDRESS(ROW(),13)),IF(N3391&lt;N3390,CONCATENATE("&lt;page-count count=",CHAR(34),1+LARGE(N:N,1)-LARGE(N:N,2),CHAR(34),"/&gt;"),INDIRECT(ADDRESS(ROW()-1,13))))</f>
        <v/>
      </c>
      <c r="P3391" s="1">
        <f>IF(ROW()&lt;$S$4+2,IF('XML a procesar'!A3390="",P3390,IF(MID('XML a procesar'!A3390,1,1)="&lt;",P3390,P3390+1)),P3390)</f>
        <v>1</v>
      </c>
    </row>
    <row r="3392" spans="1:16" x14ac:dyDescent="0.25">
      <c r="A3392" s="1" t="str">
        <f>IF('XML a procesar'!A3391&gt;0,'XML a procesar'!A3391,"")</f>
        <v/>
      </c>
      <c r="B3392" s="7">
        <f t="shared" si="583"/>
        <v>0</v>
      </c>
      <c r="C3392" s="1">
        <f t="shared" si="584"/>
        <v>0</v>
      </c>
      <c r="D3392" s="1">
        <f t="shared" si="585"/>
        <v>0</v>
      </c>
      <c r="E3392" s="1">
        <f t="shared" si="586"/>
        <v>0</v>
      </c>
      <c r="F3392" s="1" t="str">
        <f t="shared" ca="1" si="587"/>
        <v/>
      </c>
      <c r="G3392" s="1">
        <f t="shared" ca="1" si="588"/>
        <v>0</v>
      </c>
      <c r="H3392" s="1">
        <f ca="1">IF(AND(G3391&gt;0,G3392&gt;G3391,NOT(ISERROR(MATCH(G3391,D:D,0)))),H3391+1,H3391)</f>
        <v>0</v>
      </c>
      <c r="I3392" s="1">
        <f t="shared" ca="1" si="589"/>
        <v>0</v>
      </c>
      <c r="J3392" s="7" t="str">
        <f t="shared" ca="1" si="590"/>
        <v/>
      </c>
      <c r="K3392" s="1" t="str">
        <f ca="1">IF(J3392="Linea_para_MAIL_creada_por_LuXML",IF(ISERROR(MATCH(INDIRECT(ADDRESS(ROW()-G3392,7)),D:D,0)),J3392,INDIRECT(ADDRESS(MATCH(INDIRECT(ADDRESS(ROW()-G3392,7)),D:D,0),1))),J3392)</f>
        <v/>
      </c>
      <c r="L3392" s="7">
        <f t="shared" ca="1" si="591"/>
        <v>0</v>
      </c>
      <c r="M3392" s="7" t="str">
        <f t="shared" ca="1" si="592"/>
        <v/>
      </c>
      <c r="N3392" s="7">
        <f t="shared" ca="1" si="593"/>
        <v>0</v>
      </c>
      <c r="O3392" s="9" t="str">
        <f ca="1">IF(N3392&gt;-1,INDIRECT(ADDRESS(ROW(),13)),IF(N3392&lt;N3391,CONCATENATE("&lt;page-count count=",CHAR(34),1+LARGE(N:N,1)-LARGE(N:N,2),CHAR(34),"/&gt;"),INDIRECT(ADDRESS(ROW()-1,13))))</f>
        <v/>
      </c>
      <c r="P3392" s="1">
        <f>IF(ROW()&lt;$S$4+2,IF('XML a procesar'!A3391="",P3391,IF(MID('XML a procesar'!A3391,1,1)="&lt;",P3391,P3391+1)),P3391)</f>
        <v>1</v>
      </c>
    </row>
    <row r="3393" spans="1:16" x14ac:dyDescent="0.25">
      <c r="A3393" s="1" t="str">
        <f>IF('XML a procesar'!A3392&gt;0,'XML a procesar'!A3392,"")</f>
        <v/>
      </c>
      <c r="B3393" s="7">
        <f t="shared" ref="B3393:B3456" si="594">IF(ISERROR(FIND("/doi.org/",A3393,1)),0,1)</f>
        <v>0</v>
      </c>
      <c r="C3393" s="1">
        <f t="shared" ref="C3393:C3456" si="595">IF(LEFT(A3392,16)="&lt;contrib contrib",C3392+1,IF(LEFT(A3392,16)="&lt;/contrib-group&gt;",0,IF(LEFT(A3392,10)="&lt;/contrib&gt;",C3392,C3392)))</f>
        <v>0</v>
      </c>
      <c r="D3393" s="1">
        <f t="shared" ref="D3393:D3456" si="596">IF(AND(C3393&gt;0,LEFT(A3393,7)="&lt;email&gt;",ISNUMBER(SEARCH("@",A3393,1))),C3393,IF(LEFT(A3393,10)="&lt;alt-text&gt;",-1,0))</f>
        <v>0</v>
      </c>
      <c r="E3393" s="1">
        <f t="shared" ref="E3393:E3456" si="597">IF(D3393=0,E3392,E3392+1)</f>
        <v>0</v>
      </c>
      <c r="F3393" s="1" t="str">
        <f t="shared" ref="F3393:F3456" ca="1" si="598">INDIRECT(ADDRESS(ROW()+INDIRECT(ADDRESS(ROW()+E3393,5)),1))</f>
        <v/>
      </c>
      <c r="G3393" s="1">
        <f t="shared" ref="G3393:G3456" ca="1" si="599">IF(LEFT(F3393,7)="&lt;aff id",_xlfn.NUMBERVALUE(MID(F3393,13,LEN(F3393)-14)),IF(F3393="&lt;/aff&gt;",G3392+1,G3392))</f>
        <v>0</v>
      </c>
      <c r="H3393" s="1">
        <f ca="1">IF(AND(G3392&gt;0,G3393&gt;G3392,NOT(ISERROR(MATCH(G3392,D:D,0)))),H3392+1,H3392)</f>
        <v>0</v>
      </c>
      <c r="I3393" s="1">
        <f t="shared" ref="I3393:I3456" ca="1" si="600">INDIRECT(ADDRESS(ROW()-INDIRECT(ADDRESS(ROW()-H3393,8)),8))</f>
        <v>0</v>
      </c>
      <c r="J3393" s="7" t="str">
        <f t="shared" ref="J3393:J3456" ca="1" si="601">IF(J3392="Linea_para_MAIL_creada_por_LuXML","&lt;/aff&gt;",IF(I3393&gt;INDIRECT(ADDRESS(ROW()-I3393-1,8)),"Linea_para_MAIL_creada_por_LuXML",INDIRECT(ADDRESS(ROW()-I3393,6))))</f>
        <v/>
      </c>
      <c r="K3393" s="1" t="str">
        <f ca="1">IF(J3393="Linea_para_MAIL_creada_por_LuXML",IF(ISERROR(MATCH(INDIRECT(ADDRESS(ROW()-G3393,7)),D:D,0)),J3393,INDIRECT(ADDRESS(MATCH(INDIRECT(ADDRESS(ROW()-G3393,7)),D:D,0),1))),J3393)</f>
        <v/>
      </c>
      <c r="L3393" s="7">
        <f t="shared" ref="L3393:L3456" ca="1" si="602">IF(OR(MID(K3391,3,5)="page&gt;",MID(K3392,3,5)="page&gt;"),L3392,IF(OR(K3392="&lt;history&gt;",K3393="&lt;history&gt;"),L3392+1,L3392))</f>
        <v>0</v>
      </c>
      <c r="M3393" s="7" t="str">
        <f t="shared" ref="M3393:M3456" ca="1" si="603">IF(L3393&gt;L3392,IF(L3393=1,CONCATENATE("&lt;fpage&gt;",$S$10,"&lt;/fpage&gt;"),CONCATENATE("&lt;lpage&gt;",$S$10+1,"&lt;/lpage&gt;")),IF(ISERROR(INDIRECT(ADDRESS(ROW()-L3393,11),1)),"",INDIRECT(ADDRESS(ROW()-L3393,11),1)))</f>
        <v/>
      </c>
      <c r="N3393" s="7">
        <f t="shared" ref="N3393:N3456" ca="1" si="604">IF(N3392=-1,-1,IF(M3393="&lt;/counts&gt;",-1,IF(OR(LEFT(M3393,7)="&lt;fpage&gt;",LEFT(M3393,7)="&lt;lpage&gt;"),VALUE(MID(M3393,8,LEN(M3393)-15)),0)))</f>
        <v>0</v>
      </c>
      <c r="O3393" s="9" t="str">
        <f ca="1">IF(N3393&gt;-1,INDIRECT(ADDRESS(ROW(),13)),IF(N3393&lt;N3392,CONCATENATE("&lt;page-count count=",CHAR(34),1+LARGE(N:N,1)-LARGE(N:N,2),CHAR(34),"/&gt;"),INDIRECT(ADDRESS(ROW()-1,13))))</f>
        <v/>
      </c>
      <c r="P3393" s="1">
        <f>IF(ROW()&lt;$S$4+2,IF('XML a procesar'!A3392="",P3392,IF(MID('XML a procesar'!A3392,1,1)="&lt;",P3392,P3392+1)),P3392)</f>
        <v>1</v>
      </c>
    </row>
    <row r="3394" spans="1:16" x14ac:dyDescent="0.25">
      <c r="A3394" s="1" t="str">
        <f>IF('XML a procesar'!A3393&gt;0,'XML a procesar'!A3393,"")</f>
        <v/>
      </c>
      <c r="B3394" s="7">
        <f t="shared" si="594"/>
        <v>0</v>
      </c>
      <c r="C3394" s="1">
        <f t="shared" si="595"/>
        <v>0</v>
      </c>
      <c r="D3394" s="1">
        <f t="shared" si="596"/>
        <v>0</v>
      </c>
      <c r="E3394" s="1">
        <f t="shared" si="597"/>
        <v>0</v>
      </c>
      <c r="F3394" s="1" t="str">
        <f t="shared" ca="1" si="598"/>
        <v/>
      </c>
      <c r="G3394" s="1">
        <f t="shared" ca="1" si="599"/>
        <v>0</v>
      </c>
      <c r="H3394" s="1">
        <f ca="1">IF(AND(G3393&gt;0,G3394&gt;G3393,NOT(ISERROR(MATCH(G3393,D:D,0)))),H3393+1,H3393)</f>
        <v>0</v>
      </c>
      <c r="I3394" s="1">
        <f t="shared" ca="1" si="600"/>
        <v>0</v>
      </c>
      <c r="J3394" s="7" t="str">
        <f t="shared" ca="1" si="601"/>
        <v/>
      </c>
      <c r="K3394" s="1" t="str">
        <f ca="1">IF(J3394="Linea_para_MAIL_creada_por_LuXML",IF(ISERROR(MATCH(INDIRECT(ADDRESS(ROW()-G3394,7)),D:D,0)),J3394,INDIRECT(ADDRESS(MATCH(INDIRECT(ADDRESS(ROW()-G3394,7)),D:D,0),1))),J3394)</f>
        <v/>
      </c>
      <c r="L3394" s="7">
        <f t="shared" ca="1" si="602"/>
        <v>0</v>
      </c>
      <c r="M3394" s="7" t="str">
        <f t="shared" ca="1" si="603"/>
        <v/>
      </c>
      <c r="N3394" s="7">
        <f t="shared" ca="1" si="604"/>
        <v>0</v>
      </c>
      <c r="O3394" s="9" t="str">
        <f ca="1">IF(N3394&gt;-1,INDIRECT(ADDRESS(ROW(),13)),IF(N3394&lt;N3393,CONCATENATE("&lt;page-count count=",CHAR(34),1+LARGE(N:N,1)-LARGE(N:N,2),CHAR(34),"/&gt;"),INDIRECT(ADDRESS(ROW()-1,13))))</f>
        <v/>
      </c>
      <c r="P3394" s="1">
        <f>IF(ROW()&lt;$S$4+2,IF('XML a procesar'!A3393="",P3393,IF(MID('XML a procesar'!A3393,1,1)="&lt;",P3393,P3393+1)),P3393)</f>
        <v>1</v>
      </c>
    </row>
    <row r="3395" spans="1:16" x14ac:dyDescent="0.25">
      <c r="A3395" s="1" t="str">
        <f>IF('XML a procesar'!A3394&gt;0,'XML a procesar'!A3394,"")</f>
        <v/>
      </c>
      <c r="B3395" s="7">
        <f t="shared" si="594"/>
        <v>0</v>
      </c>
      <c r="C3395" s="1">
        <f t="shared" si="595"/>
        <v>0</v>
      </c>
      <c r="D3395" s="1">
        <f t="shared" si="596"/>
        <v>0</v>
      </c>
      <c r="E3395" s="1">
        <f t="shared" si="597"/>
        <v>0</v>
      </c>
      <c r="F3395" s="1" t="str">
        <f t="shared" ca="1" si="598"/>
        <v/>
      </c>
      <c r="G3395" s="1">
        <f t="shared" ca="1" si="599"/>
        <v>0</v>
      </c>
      <c r="H3395" s="1">
        <f ca="1">IF(AND(G3394&gt;0,G3395&gt;G3394,NOT(ISERROR(MATCH(G3394,D:D,0)))),H3394+1,H3394)</f>
        <v>0</v>
      </c>
      <c r="I3395" s="1">
        <f t="shared" ca="1" si="600"/>
        <v>0</v>
      </c>
      <c r="J3395" s="7" t="str">
        <f t="shared" ca="1" si="601"/>
        <v/>
      </c>
      <c r="K3395" s="1" t="str">
        <f ca="1">IF(J3395="Linea_para_MAIL_creada_por_LuXML",IF(ISERROR(MATCH(INDIRECT(ADDRESS(ROW()-G3395,7)),D:D,0)),J3395,INDIRECT(ADDRESS(MATCH(INDIRECT(ADDRESS(ROW()-G3395,7)),D:D,0),1))),J3395)</f>
        <v/>
      </c>
      <c r="L3395" s="7">
        <f t="shared" ca="1" si="602"/>
        <v>0</v>
      </c>
      <c r="M3395" s="7" t="str">
        <f t="shared" ca="1" si="603"/>
        <v/>
      </c>
      <c r="N3395" s="7">
        <f t="shared" ca="1" si="604"/>
        <v>0</v>
      </c>
      <c r="O3395" s="9" t="str">
        <f ca="1">IF(N3395&gt;-1,INDIRECT(ADDRESS(ROW(),13)),IF(N3395&lt;N3394,CONCATENATE("&lt;page-count count=",CHAR(34),1+LARGE(N:N,1)-LARGE(N:N,2),CHAR(34),"/&gt;"),INDIRECT(ADDRESS(ROW()-1,13))))</f>
        <v/>
      </c>
      <c r="P3395" s="1">
        <f>IF(ROW()&lt;$S$4+2,IF('XML a procesar'!A3394="",P3394,IF(MID('XML a procesar'!A3394,1,1)="&lt;",P3394,P3394+1)),P3394)</f>
        <v>1</v>
      </c>
    </row>
    <row r="3396" spans="1:16" x14ac:dyDescent="0.25">
      <c r="A3396" s="1" t="str">
        <f>IF('XML a procesar'!A3395&gt;0,'XML a procesar'!A3395,"")</f>
        <v/>
      </c>
      <c r="B3396" s="7">
        <f t="shared" si="594"/>
        <v>0</v>
      </c>
      <c r="C3396" s="1">
        <f t="shared" si="595"/>
        <v>0</v>
      </c>
      <c r="D3396" s="1">
        <f t="shared" si="596"/>
        <v>0</v>
      </c>
      <c r="E3396" s="1">
        <f t="shared" si="597"/>
        <v>0</v>
      </c>
      <c r="F3396" s="1" t="str">
        <f t="shared" ca="1" si="598"/>
        <v/>
      </c>
      <c r="G3396" s="1">
        <f t="shared" ca="1" si="599"/>
        <v>0</v>
      </c>
      <c r="H3396" s="1">
        <f ca="1">IF(AND(G3395&gt;0,G3396&gt;G3395,NOT(ISERROR(MATCH(G3395,D:D,0)))),H3395+1,H3395)</f>
        <v>0</v>
      </c>
      <c r="I3396" s="1">
        <f t="shared" ca="1" si="600"/>
        <v>0</v>
      </c>
      <c r="J3396" s="7" t="str">
        <f t="shared" ca="1" si="601"/>
        <v/>
      </c>
      <c r="K3396" s="1" t="str">
        <f ca="1">IF(J3396="Linea_para_MAIL_creada_por_LuXML",IF(ISERROR(MATCH(INDIRECT(ADDRESS(ROW()-G3396,7)),D:D,0)),J3396,INDIRECT(ADDRESS(MATCH(INDIRECT(ADDRESS(ROW()-G3396,7)),D:D,0),1))),J3396)</f>
        <v/>
      </c>
      <c r="L3396" s="7">
        <f t="shared" ca="1" si="602"/>
        <v>0</v>
      </c>
      <c r="M3396" s="7" t="str">
        <f t="shared" ca="1" si="603"/>
        <v/>
      </c>
      <c r="N3396" s="7">
        <f t="shared" ca="1" si="604"/>
        <v>0</v>
      </c>
      <c r="O3396" s="9" t="str">
        <f ca="1">IF(N3396&gt;-1,INDIRECT(ADDRESS(ROW(),13)),IF(N3396&lt;N3395,CONCATENATE("&lt;page-count count=",CHAR(34),1+LARGE(N:N,1)-LARGE(N:N,2),CHAR(34),"/&gt;"),INDIRECT(ADDRESS(ROW()-1,13))))</f>
        <v/>
      </c>
      <c r="P3396" s="1">
        <f>IF(ROW()&lt;$S$4+2,IF('XML a procesar'!A3395="",P3395,IF(MID('XML a procesar'!A3395,1,1)="&lt;",P3395,P3395+1)),P3395)</f>
        <v>1</v>
      </c>
    </row>
    <row r="3397" spans="1:16" x14ac:dyDescent="0.25">
      <c r="A3397" s="1" t="str">
        <f>IF('XML a procesar'!A3396&gt;0,'XML a procesar'!A3396,"")</f>
        <v/>
      </c>
      <c r="B3397" s="7">
        <f t="shared" si="594"/>
        <v>0</v>
      </c>
      <c r="C3397" s="1">
        <f t="shared" si="595"/>
        <v>0</v>
      </c>
      <c r="D3397" s="1">
        <f t="shared" si="596"/>
        <v>0</v>
      </c>
      <c r="E3397" s="1">
        <f t="shared" si="597"/>
        <v>0</v>
      </c>
      <c r="F3397" s="1" t="str">
        <f t="shared" ca="1" si="598"/>
        <v/>
      </c>
      <c r="G3397" s="1">
        <f t="shared" ca="1" si="599"/>
        <v>0</v>
      </c>
      <c r="H3397" s="1">
        <f ca="1">IF(AND(G3396&gt;0,G3397&gt;G3396,NOT(ISERROR(MATCH(G3396,D:D,0)))),H3396+1,H3396)</f>
        <v>0</v>
      </c>
      <c r="I3397" s="1">
        <f t="shared" ca="1" si="600"/>
        <v>0</v>
      </c>
      <c r="J3397" s="7" t="str">
        <f t="shared" ca="1" si="601"/>
        <v/>
      </c>
      <c r="K3397" s="1" t="str">
        <f ca="1">IF(J3397="Linea_para_MAIL_creada_por_LuXML",IF(ISERROR(MATCH(INDIRECT(ADDRESS(ROW()-G3397,7)),D:D,0)),J3397,INDIRECT(ADDRESS(MATCH(INDIRECT(ADDRESS(ROW()-G3397,7)),D:D,0),1))),J3397)</f>
        <v/>
      </c>
      <c r="L3397" s="7">
        <f t="shared" ca="1" si="602"/>
        <v>0</v>
      </c>
      <c r="M3397" s="7" t="str">
        <f t="shared" ca="1" si="603"/>
        <v/>
      </c>
      <c r="N3397" s="7">
        <f t="shared" ca="1" si="604"/>
        <v>0</v>
      </c>
      <c r="O3397" s="9" t="str">
        <f ca="1">IF(N3397&gt;-1,INDIRECT(ADDRESS(ROW(),13)),IF(N3397&lt;N3396,CONCATENATE("&lt;page-count count=",CHAR(34),1+LARGE(N:N,1)-LARGE(N:N,2),CHAR(34),"/&gt;"),INDIRECT(ADDRESS(ROW()-1,13))))</f>
        <v/>
      </c>
      <c r="P3397" s="1">
        <f>IF(ROW()&lt;$S$4+2,IF('XML a procesar'!A3396="",P3396,IF(MID('XML a procesar'!A3396,1,1)="&lt;",P3396,P3396+1)),P3396)</f>
        <v>1</v>
      </c>
    </row>
    <row r="3398" spans="1:16" x14ac:dyDescent="0.25">
      <c r="A3398" s="1" t="str">
        <f>IF('XML a procesar'!A3397&gt;0,'XML a procesar'!A3397,"")</f>
        <v/>
      </c>
      <c r="B3398" s="7">
        <f t="shared" si="594"/>
        <v>0</v>
      </c>
      <c r="C3398" s="1">
        <f t="shared" si="595"/>
        <v>0</v>
      </c>
      <c r="D3398" s="1">
        <f t="shared" si="596"/>
        <v>0</v>
      </c>
      <c r="E3398" s="1">
        <f t="shared" si="597"/>
        <v>0</v>
      </c>
      <c r="F3398" s="1" t="str">
        <f t="shared" ca="1" si="598"/>
        <v/>
      </c>
      <c r="G3398" s="1">
        <f t="shared" ca="1" si="599"/>
        <v>0</v>
      </c>
      <c r="H3398" s="1">
        <f ca="1">IF(AND(G3397&gt;0,G3398&gt;G3397,NOT(ISERROR(MATCH(G3397,D:D,0)))),H3397+1,H3397)</f>
        <v>0</v>
      </c>
      <c r="I3398" s="1">
        <f t="shared" ca="1" si="600"/>
        <v>0</v>
      </c>
      <c r="J3398" s="7" t="str">
        <f t="shared" ca="1" si="601"/>
        <v/>
      </c>
      <c r="K3398" s="1" t="str">
        <f ca="1">IF(J3398="Linea_para_MAIL_creada_por_LuXML",IF(ISERROR(MATCH(INDIRECT(ADDRESS(ROW()-G3398,7)),D:D,0)),J3398,INDIRECT(ADDRESS(MATCH(INDIRECT(ADDRESS(ROW()-G3398,7)),D:D,0),1))),J3398)</f>
        <v/>
      </c>
      <c r="L3398" s="7">
        <f t="shared" ca="1" si="602"/>
        <v>0</v>
      </c>
      <c r="M3398" s="7" t="str">
        <f t="shared" ca="1" si="603"/>
        <v/>
      </c>
      <c r="N3398" s="7">
        <f t="shared" ca="1" si="604"/>
        <v>0</v>
      </c>
      <c r="O3398" s="9" t="str">
        <f ca="1">IF(N3398&gt;-1,INDIRECT(ADDRESS(ROW(),13)),IF(N3398&lt;N3397,CONCATENATE("&lt;page-count count=",CHAR(34),1+LARGE(N:N,1)-LARGE(N:N,2),CHAR(34),"/&gt;"),INDIRECT(ADDRESS(ROW()-1,13))))</f>
        <v/>
      </c>
      <c r="P3398" s="1">
        <f>IF(ROW()&lt;$S$4+2,IF('XML a procesar'!A3397="",P3397,IF(MID('XML a procesar'!A3397,1,1)="&lt;",P3397,P3397+1)),P3397)</f>
        <v>1</v>
      </c>
    </row>
    <row r="3399" spans="1:16" x14ac:dyDescent="0.25">
      <c r="A3399" s="1" t="str">
        <f>IF('XML a procesar'!A3398&gt;0,'XML a procesar'!A3398,"")</f>
        <v/>
      </c>
      <c r="B3399" s="7">
        <f t="shared" si="594"/>
        <v>0</v>
      </c>
      <c r="C3399" s="1">
        <f t="shared" si="595"/>
        <v>0</v>
      </c>
      <c r="D3399" s="1">
        <f t="shared" si="596"/>
        <v>0</v>
      </c>
      <c r="E3399" s="1">
        <f t="shared" si="597"/>
        <v>0</v>
      </c>
      <c r="F3399" s="1" t="str">
        <f t="shared" ca="1" si="598"/>
        <v/>
      </c>
      <c r="G3399" s="1">
        <f t="shared" ca="1" si="599"/>
        <v>0</v>
      </c>
      <c r="H3399" s="1">
        <f ca="1">IF(AND(G3398&gt;0,G3399&gt;G3398,NOT(ISERROR(MATCH(G3398,D:D,0)))),H3398+1,H3398)</f>
        <v>0</v>
      </c>
      <c r="I3399" s="1">
        <f t="shared" ca="1" si="600"/>
        <v>0</v>
      </c>
      <c r="J3399" s="7" t="str">
        <f t="shared" ca="1" si="601"/>
        <v/>
      </c>
      <c r="K3399" s="1" t="str">
        <f ca="1">IF(J3399="Linea_para_MAIL_creada_por_LuXML",IF(ISERROR(MATCH(INDIRECT(ADDRESS(ROW()-G3399,7)),D:D,0)),J3399,INDIRECT(ADDRESS(MATCH(INDIRECT(ADDRESS(ROW()-G3399,7)),D:D,0),1))),J3399)</f>
        <v/>
      </c>
      <c r="L3399" s="7">
        <f t="shared" ca="1" si="602"/>
        <v>0</v>
      </c>
      <c r="M3399" s="7" t="str">
        <f t="shared" ca="1" si="603"/>
        <v/>
      </c>
      <c r="N3399" s="7">
        <f t="shared" ca="1" si="604"/>
        <v>0</v>
      </c>
      <c r="O3399" s="9" t="str">
        <f ca="1">IF(N3399&gt;-1,INDIRECT(ADDRESS(ROW(),13)),IF(N3399&lt;N3398,CONCATENATE("&lt;page-count count=",CHAR(34),1+LARGE(N:N,1)-LARGE(N:N,2),CHAR(34),"/&gt;"),INDIRECT(ADDRESS(ROW()-1,13))))</f>
        <v/>
      </c>
      <c r="P3399" s="1">
        <f>IF(ROW()&lt;$S$4+2,IF('XML a procesar'!A3398="",P3398,IF(MID('XML a procesar'!A3398,1,1)="&lt;",P3398,P3398+1)),P3398)</f>
        <v>1</v>
      </c>
    </row>
    <row r="3400" spans="1:16" x14ac:dyDescent="0.25">
      <c r="A3400" s="1" t="str">
        <f>IF('XML a procesar'!A3399&gt;0,'XML a procesar'!A3399,"")</f>
        <v/>
      </c>
      <c r="B3400" s="7">
        <f t="shared" si="594"/>
        <v>0</v>
      </c>
      <c r="C3400" s="1">
        <f t="shared" si="595"/>
        <v>0</v>
      </c>
      <c r="D3400" s="1">
        <f t="shared" si="596"/>
        <v>0</v>
      </c>
      <c r="E3400" s="1">
        <f t="shared" si="597"/>
        <v>0</v>
      </c>
      <c r="F3400" s="1" t="str">
        <f t="shared" ca="1" si="598"/>
        <v/>
      </c>
      <c r="G3400" s="1">
        <f t="shared" ca="1" si="599"/>
        <v>0</v>
      </c>
      <c r="H3400" s="1">
        <f ca="1">IF(AND(G3399&gt;0,G3400&gt;G3399,NOT(ISERROR(MATCH(G3399,D:D,0)))),H3399+1,H3399)</f>
        <v>0</v>
      </c>
      <c r="I3400" s="1">
        <f t="shared" ca="1" si="600"/>
        <v>0</v>
      </c>
      <c r="J3400" s="7" t="str">
        <f t="shared" ca="1" si="601"/>
        <v/>
      </c>
      <c r="K3400" s="1" t="str">
        <f ca="1">IF(J3400="Linea_para_MAIL_creada_por_LuXML",IF(ISERROR(MATCH(INDIRECT(ADDRESS(ROW()-G3400,7)),D:D,0)),J3400,INDIRECT(ADDRESS(MATCH(INDIRECT(ADDRESS(ROW()-G3400,7)),D:D,0),1))),J3400)</f>
        <v/>
      </c>
      <c r="L3400" s="7">
        <f t="shared" ca="1" si="602"/>
        <v>0</v>
      </c>
      <c r="M3400" s="7" t="str">
        <f t="shared" ca="1" si="603"/>
        <v/>
      </c>
      <c r="N3400" s="7">
        <f t="shared" ca="1" si="604"/>
        <v>0</v>
      </c>
      <c r="O3400" s="9" t="str">
        <f ca="1">IF(N3400&gt;-1,INDIRECT(ADDRESS(ROW(),13)),IF(N3400&lt;N3399,CONCATENATE("&lt;page-count count=",CHAR(34),1+LARGE(N:N,1)-LARGE(N:N,2),CHAR(34),"/&gt;"),INDIRECT(ADDRESS(ROW()-1,13))))</f>
        <v/>
      </c>
      <c r="P3400" s="1">
        <f>IF(ROW()&lt;$S$4+2,IF('XML a procesar'!A3399="",P3399,IF(MID('XML a procesar'!A3399,1,1)="&lt;",P3399,P3399+1)),P3399)</f>
        <v>1</v>
      </c>
    </row>
    <row r="3401" spans="1:16" x14ac:dyDescent="0.25">
      <c r="A3401" s="1" t="str">
        <f>IF('XML a procesar'!A3400&gt;0,'XML a procesar'!A3400,"")</f>
        <v/>
      </c>
      <c r="B3401" s="7">
        <f t="shared" si="594"/>
        <v>0</v>
      </c>
      <c r="C3401" s="1">
        <f t="shared" si="595"/>
        <v>0</v>
      </c>
      <c r="D3401" s="1">
        <f t="shared" si="596"/>
        <v>0</v>
      </c>
      <c r="E3401" s="1">
        <f t="shared" si="597"/>
        <v>0</v>
      </c>
      <c r="F3401" s="1" t="str">
        <f t="shared" ca="1" si="598"/>
        <v/>
      </c>
      <c r="G3401" s="1">
        <f t="shared" ca="1" si="599"/>
        <v>0</v>
      </c>
      <c r="H3401" s="1">
        <f ca="1">IF(AND(G3400&gt;0,G3401&gt;G3400,NOT(ISERROR(MATCH(G3400,D:D,0)))),H3400+1,H3400)</f>
        <v>0</v>
      </c>
      <c r="I3401" s="1">
        <f t="shared" ca="1" si="600"/>
        <v>0</v>
      </c>
      <c r="J3401" s="7" t="str">
        <f t="shared" ca="1" si="601"/>
        <v/>
      </c>
      <c r="K3401" s="1" t="str">
        <f ca="1">IF(J3401="Linea_para_MAIL_creada_por_LuXML",IF(ISERROR(MATCH(INDIRECT(ADDRESS(ROW()-G3401,7)),D:D,0)),J3401,INDIRECT(ADDRESS(MATCH(INDIRECT(ADDRESS(ROW()-G3401,7)),D:D,0),1))),J3401)</f>
        <v/>
      </c>
      <c r="L3401" s="7">
        <f t="shared" ca="1" si="602"/>
        <v>0</v>
      </c>
      <c r="M3401" s="7" t="str">
        <f t="shared" ca="1" si="603"/>
        <v/>
      </c>
      <c r="N3401" s="7">
        <f t="shared" ca="1" si="604"/>
        <v>0</v>
      </c>
      <c r="O3401" s="9" t="str">
        <f ca="1">IF(N3401&gt;-1,INDIRECT(ADDRESS(ROW(),13)),IF(N3401&lt;N3400,CONCATENATE("&lt;page-count count=",CHAR(34),1+LARGE(N:N,1)-LARGE(N:N,2),CHAR(34),"/&gt;"),INDIRECT(ADDRESS(ROW()-1,13))))</f>
        <v/>
      </c>
      <c r="P3401" s="1">
        <f>IF(ROW()&lt;$S$4+2,IF('XML a procesar'!A3400="",P3400,IF(MID('XML a procesar'!A3400,1,1)="&lt;",P3400,P3400+1)),P3400)</f>
        <v>1</v>
      </c>
    </row>
    <row r="3402" spans="1:16" x14ac:dyDescent="0.25">
      <c r="A3402" s="1" t="str">
        <f>IF('XML a procesar'!A3401&gt;0,'XML a procesar'!A3401,"")</f>
        <v/>
      </c>
      <c r="B3402" s="7">
        <f t="shared" si="594"/>
        <v>0</v>
      </c>
      <c r="C3402" s="1">
        <f t="shared" si="595"/>
        <v>0</v>
      </c>
      <c r="D3402" s="1">
        <f t="shared" si="596"/>
        <v>0</v>
      </c>
      <c r="E3402" s="1">
        <f t="shared" si="597"/>
        <v>0</v>
      </c>
      <c r="F3402" s="1" t="str">
        <f t="shared" ca="1" si="598"/>
        <v/>
      </c>
      <c r="G3402" s="1">
        <f t="shared" ca="1" si="599"/>
        <v>0</v>
      </c>
      <c r="H3402" s="1">
        <f ca="1">IF(AND(G3401&gt;0,G3402&gt;G3401,NOT(ISERROR(MATCH(G3401,D:D,0)))),H3401+1,H3401)</f>
        <v>0</v>
      </c>
      <c r="I3402" s="1">
        <f t="shared" ca="1" si="600"/>
        <v>0</v>
      </c>
      <c r="J3402" s="7" t="str">
        <f t="shared" ca="1" si="601"/>
        <v/>
      </c>
      <c r="K3402" s="1" t="str">
        <f ca="1">IF(J3402="Linea_para_MAIL_creada_por_LuXML",IF(ISERROR(MATCH(INDIRECT(ADDRESS(ROW()-G3402,7)),D:D,0)),J3402,INDIRECT(ADDRESS(MATCH(INDIRECT(ADDRESS(ROW()-G3402,7)),D:D,0),1))),J3402)</f>
        <v/>
      </c>
      <c r="L3402" s="7">
        <f t="shared" ca="1" si="602"/>
        <v>0</v>
      </c>
      <c r="M3402" s="7" t="str">
        <f t="shared" ca="1" si="603"/>
        <v/>
      </c>
      <c r="N3402" s="7">
        <f t="shared" ca="1" si="604"/>
        <v>0</v>
      </c>
      <c r="O3402" s="9" t="str">
        <f ca="1">IF(N3402&gt;-1,INDIRECT(ADDRESS(ROW(),13)),IF(N3402&lt;N3401,CONCATENATE("&lt;page-count count=",CHAR(34),1+LARGE(N:N,1)-LARGE(N:N,2),CHAR(34),"/&gt;"),INDIRECT(ADDRESS(ROW()-1,13))))</f>
        <v/>
      </c>
      <c r="P3402" s="1">
        <f>IF(ROW()&lt;$S$4+2,IF('XML a procesar'!A3401="",P3401,IF(MID('XML a procesar'!A3401,1,1)="&lt;",P3401,P3401+1)),P3401)</f>
        <v>1</v>
      </c>
    </row>
    <row r="3403" spans="1:16" x14ac:dyDescent="0.25">
      <c r="A3403" s="1" t="str">
        <f>IF('XML a procesar'!A3402&gt;0,'XML a procesar'!A3402,"")</f>
        <v/>
      </c>
      <c r="B3403" s="7">
        <f t="shared" si="594"/>
        <v>0</v>
      </c>
      <c r="C3403" s="1">
        <f t="shared" si="595"/>
        <v>0</v>
      </c>
      <c r="D3403" s="1">
        <f t="shared" si="596"/>
        <v>0</v>
      </c>
      <c r="E3403" s="1">
        <f t="shared" si="597"/>
        <v>0</v>
      </c>
      <c r="F3403" s="1" t="str">
        <f t="shared" ca="1" si="598"/>
        <v/>
      </c>
      <c r="G3403" s="1">
        <f t="shared" ca="1" si="599"/>
        <v>0</v>
      </c>
      <c r="H3403" s="1">
        <f ca="1">IF(AND(G3402&gt;0,G3403&gt;G3402,NOT(ISERROR(MATCH(G3402,D:D,0)))),H3402+1,H3402)</f>
        <v>0</v>
      </c>
      <c r="I3403" s="1">
        <f t="shared" ca="1" si="600"/>
        <v>0</v>
      </c>
      <c r="J3403" s="7" t="str">
        <f t="shared" ca="1" si="601"/>
        <v/>
      </c>
      <c r="K3403" s="1" t="str">
        <f ca="1">IF(J3403="Linea_para_MAIL_creada_por_LuXML",IF(ISERROR(MATCH(INDIRECT(ADDRESS(ROW()-G3403,7)),D:D,0)),J3403,INDIRECT(ADDRESS(MATCH(INDIRECT(ADDRESS(ROW()-G3403,7)),D:D,0),1))),J3403)</f>
        <v/>
      </c>
      <c r="L3403" s="7">
        <f t="shared" ca="1" si="602"/>
        <v>0</v>
      </c>
      <c r="M3403" s="7" t="str">
        <f t="shared" ca="1" si="603"/>
        <v/>
      </c>
      <c r="N3403" s="7">
        <f t="shared" ca="1" si="604"/>
        <v>0</v>
      </c>
      <c r="O3403" s="9" t="str">
        <f ca="1">IF(N3403&gt;-1,INDIRECT(ADDRESS(ROW(),13)),IF(N3403&lt;N3402,CONCATENATE("&lt;page-count count=",CHAR(34),1+LARGE(N:N,1)-LARGE(N:N,2),CHAR(34),"/&gt;"),INDIRECT(ADDRESS(ROW()-1,13))))</f>
        <v/>
      </c>
      <c r="P3403" s="1">
        <f>IF(ROW()&lt;$S$4+2,IF('XML a procesar'!A3402="",P3402,IF(MID('XML a procesar'!A3402,1,1)="&lt;",P3402,P3402+1)),P3402)</f>
        <v>1</v>
      </c>
    </row>
    <row r="3404" spans="1:16" x14ac:dyDescent="0.25">
      <c r="A3404" s="1" t="str">
        <f>IF('XML a procesar'!A3403&gt;0,'XML a procesar'!A3403,"")</f>
        <v/>
      </c>
      <c r="B3404" s="7">
        <f t="shared" si="594"/>
        <v>0</v>
      </c>
      <c r="C3404" s="1">
        <f t="shared" si="595"/>
        <v>0</v>
      </c>
      <c r="D3404" s="1">
        <f t="shared" si="596"/>
        <v>0</v>
      </c>
      <c r="E3404" s="1">
        <f t="shared" si="597"/>
        <v>0</v>
      </c>
      <c r="F3404" s="1" t="str">
        <f t="shared" ca="1" si="598"/>
        <v/>
      </c>
      <c r="G3404" s="1">
        <f t="shared" ca="1" si="599"/>
        <v>0</v>
      </c>
      <c r="H3404" s="1">
        <f ca="1">IF(AND(G3403&gt;0,G3404&gt;G3403,NOT(ISERROR(MATCH(G3403,D:D,0)))),H3403+1,H3403)</f>
        <v>0</v>
      </c>
      <c r="I3404" s="1">
        <f t="shared" ca="1" si="600"/>
        <v>0</v>
      </c>
      <c r="J3404" s="7" t="str">
        <f t="shared" ca="1" si="601"/>
        <v/>
      </c>
      <c r="K3404" s="1" t="str">
        <f ca="1">IF(J3404="Linea_para_MAIL_creada_por_LuXML",IF(ISERROR(MATCH(INDIRECT(ADDRESS(ROW()-G3404,7)),D:D,0)),J3404,INDIRECT(ADDRESS(MATCH(INDIRECT(ADDRESS(ROW()-G3404,7)),D:D,0),1))),J3404)</f>
        <v/>
      </c>
      <c r="L3404" s="7">
        <f t="shared" ca="1" si="602"/>
        <v>0</v>
      </c>
      <c r="M3404" s="7" t="str">
        <f t="shared" ca="1" si="603"/>
        <v/>
      </c>
      <c r="N3404" s="7">
        <f t="shared" ca="1" si="604"/>
        <v>0</v>
      </c>
      <c r="O3404" s="9" t="str">
        <f ca="1">IF(N3404&gt;-1,INDIRECT(ADDRESS(ROW(),13)),IF(N3404&lt;N3403,CONCATENATE("&lt;page-count count=",CHAR(34),1+LARGE(N:N,1)-LARGE(N:N,2),CHAR(34),"/&gt;"),INDIRECT(ADDRESS(ROW()-1,13))))</f>
        <v/>
      </c>
      <c r="P3404" s="1">
        <f>IF(ROW()&lt;$S$4+2,IF('XML a procesar'!A3403="",P3403,IF(MID('XML a procesar'!A3403,1,1)="&lt;",P3403,P3403+1)),P3403)</f>
        <v>1</v>
      </c>
    </row>
    <row r="3405" spans="1:16" x14ac:dyDescent="0.25">
      <c r="A3405" s="1" t="str">
        <f>IF('XML a procesar'!A3404&gt;0,'XML a procesar'!A3404,"")</f>
        <v/>
      </c>
      <c r="B3405" s="7">
        <f t="shared" si="594"/>
        <v>0</v>
      </c>
      <c r="C3405" s="1">
        <f t="shared" si="595"/>
        <v>0</v>
      </c>
      <c r="D3405" s="1">
        <f t="shared" si="596"/>
        <v>0</v>
      </c>
      <c r="E3405" s="1">
        <f t="shared" si="597"/>
        <v>0</v>
      </c>
      <c r="F3405" s="1" t="str">
        <f t="shared" ca="1" si="598"/>
        <v/>
      </c>
      <c r="G3405" s="1">
        <f t="shared" ca="1" si="599"/>
        <v>0</v>
      </c>
      <c r="H3405" s="1">
        <f ca="1">IF(AND(G3404&gt;0,G3405&gt;G3404,NOT(ISERROR(MATCH(G3404,D:D,0)))),H3404+1,H3404)</f>
        <v>0</v>
      </c>
      <c r="I3405" s="1">
        <f t="shared" ca="1" si="600"/>
        <v>0</v>
      </c>
      <c r="J3405" s="7" t="str">
        <f t="shared" ca="1" si="601"/>
        <v/>
      </c>
      <c r="K3405" s="1" t="str">
        <f ca="1">IF(J3405="Linea_para_MAIL_creada_por_LuXML",IF(ISERROR(MATCH(INDIRECT(ADDRESS(ROW()-G3405,7)),D:D,0)),J3405,INDIRECT(ADDRESS(MATCH(INDIRECT(ADDRESS(ROW()-G3405,7)),D:D,0),1))),J3405)</f>
        <v/>
      </c>
      <c r="L3405" s="7">
        <f t="shared" ca="1" si="602"/>
        <v>0</v>
      </c>
      <c r="M3405" s="7" t="str">
        <f t="shared" ca="1" si="603"/>
        <v/>
      </c>
      <c r="N3405" s="7">
        <f t="shared" ca="1" si="604"/>
        <v>0</v>
      </c>
      <c r="O3405" s="9" t="str">
        <f ca="1">IF(N3405&gt;-1,INDIRECT(ADDRESS(ROW(),13)),IF(N3405&lt;N3404,CONCATENATE("&lt;page-count count=",CHAR(34),1+LARGE(N:N,1)-LARGE(N:N,2),CHAR(34),"/&gt;"),INDIRECT(ADDRESS(ROW()-1,13))))</f>
        <v/>
      </c>
      <c r="P3405" s="1">
        <f>IF(ROW()&lt;$S$4+2,IF('XML a procesar'!A3404="",P3404,IF(MID('XML a procesar'!A3404,1,1)="&lt;",P3404,P3404+1)),P3404)</f>
        <v>1</v>
      </c>
    </row>
    <row r="3406" spans="1:16" x14ac:dyDescent="0.25">
      <c r="A3406" s="1" t="str">
        <f>IF('XML a procesar'!A3405&gt;0,'XML a procesar'!A3405,"")</f>
        <v/>
      </c>
      <c r="B3406" s="7">
        <f t="shared" si="594"/>
        <v>0</v>
      </c>
      <c r="C3406" s="1">
        <f t="shared" si="595"/>
        <v>0</v>
      </c>
      <c r="D3406" s="1">
        <f t="shared" si="596"/>
        <v>0</v>
      </c>
      <c r="E3406" s="1">
        <f t="shared" si="597"/>
        <v>0</v>
      </c>
      <c r="F3406" s="1" t="str">
        <f t="shared" ca="1" si="598"/>
        <v/>
      </c>
      <c r="G3406" s="1">
        <f t="shared" ca="1" si="599"/>
        <v>0</v>
      </c>
      <c r="H3406" s="1">
        <f ca="1">IF(AND(G3405&gt;0,G3406&gt;G3405,NOT(ISERROR(MATCH(G3405,D:D,0)))),H3405+1,H3405)</f>
        <v>0</v>
      </c>
      <c r="I3406" s="1">
        <f t="shared" ca="1" si="600"/>
        <v>0</v>
      </c>
      <c r="J3406" s="7" t="str">
        <f t="shared" ca="1" si="601"/>
        <v/>
      </c>
      <c r="K3406" s="1" t="str">
        <f ca="1">IF(J3406="Linea_para_MAIL_creada_por_LuXML",IF(ISERROR(MATCH(INDIRECT(ADDRESS(ROW()-G3406,7)),D:D,0)),J3406,INDIRECT(ADDRESS(MATCH(INDIRECT(ADDRESS(ROW()-G3406,7)),D:D,0),1))),J3406)</f>
        <v/>
      </c>
      <c r="L3406" s="7">
        <f t="shared" ca="1" si="602"/>
        <v>0</v>
      </c>
      <c r="M3406" s="7" t="str">
        <f t="shared" ca="1" si="603"/>
        <v/>
      </c>
      <c r="N3406" s="7">
        <f t="shared" ca="1" si="604"/>
        <v>0</v>
      </c>
      <c r="O3406" s="9" t="str">
        <f ca="1">IF(N3406&gt;-1,INDIRECT(ADDRESS(ROW(),13)),IF(N3406&lt;N3405,CONCATENATE("&lt;page-count count=",CHAR(34),1+LARGE(N:N,1)-LARGE(N:N,2),CHAR(34),"/&gt;"),INDIRECT(ADDRESS(ROW()-1,13))))</f>
        <v/>
      </c>
      <c r="P3406" s="1">
        <f>IF(ROW()&lt;$S$4+2,IF('XML a procesar'!A3405="",P3405,IF(MID('XML a procesar'!A3405,1,1)="&lt;",P3405,P3405+1)),P3405)</f>
        <v>1</v>
      </c>
    </row>
    <row r="3407" spans="1:16" x14ac:dyDescent="0.25">
      <c r="A3407" s="1" t="str">
        <f>IF('XML a procesar'!A3406&gt;0,'XML a procesar'!A3406,"")</f>
        <v/>
      </c>
      <c r="B3407" s="7">
        <f t="shared" si="594"/>
        <v>0</v>
      </c>
      <c r="C3407" s="1">
        <f t="shared" si="595"/>
        <v>0</v>
      </c>
      <c r="D3407" s="1">
        <f t="shared" si="596"/>
        <v>0</v>
      </c>
      <c r="E3407" s="1">
        <f t="shared" si="597"/>
        <v>0</v>
      </c>
      <c r="F3407" s="1" t="str">
        <f t="shared" ca="1" si="598"/>
        <v/>
      </c>
      <c r="G3407" s="1">
        <f t="shared" ca="1" si="599"/>
        <v>0</v>
      </c>
      <c r="H3407" s="1">
        <f ca="1">IF(AND(G3406&gt;0,G3407&gt;G3406,NOT(ISERROR(MATCH(G3406,D:D,0)))),H3406+1,H3406)</f>
        <v>0</v>
      </c>
      <c r="I3407" s="1">
        <f t="shared" ca="1" si="600"/>
        <v>0</v>
      </c>
      <c r="J3407" s="7" t="str">
        <f t="shared" ca="1" si="601"/>
        <v/>
      </c>
      <c r="K3407" s="1" t="str">
        <f ca="1">IF(J3407="Linea_para_MAIL_creada_por_LuXML",IF(ISERROR(MATCH(INDIRECT(ADDRESS(ROW()-G3407,7)),D:D,0)),J3407,INDIRECT(ADDRESS(MATCH(INDIRECT(ADDRESS(ROW()-G3407,7)),D:D,0),1))),J3407)</f>
        <v/>
      </c>
      <c r="L3407" s="7">
        <f t="shared" ca="1" si="602"/>
        <v>0</v>
      </c>
      <c r="M3407" s="7" t="str">
        <f t="shared" ca="1" si="603"/>
        <v/>
      </c>
      <c r="N3407" s="7">
        <f t="shared" ca="1" si="604"/>
        <v>0</v>
      </c>
      <c r="O3407" s="9" t="str">
        <f ca="1">IF(N3407&gt;-1,INDIRECT(ADDRESS(ROW(),13)),IF(N3407&lt;N3406,CONCATENATE("&lt;page-count count=",CHAR(34),1+LARGE(N:N,1)-LARGE(N:N,2),CHAR(34),"/&gt;"),INDIRECT(ADDRESS(ROW()-1,13))))</f>
        <v/>
      </c>
      <c r="P3407" s="1">
        <f>IF(ROW()&lt;$S$4+2,IF('XML a procesar'!A3406="",P3406,IF(MID('XML a procesar'!A3406,1,1)="&lt;",P3406,P3406+1)),P3406)</f>
        <v>1</v>
      </c>
    </row>
    <row r="3408" spans="1:16" x14ac:dyDescent="0.25">
      <c r="A3408" s="1" t="str">
        <f>IF('XML a procesar'!A3407&gt;0,'XML a procesar'!A3407,"")</f>
        <v/>
      </c>
      <c r="B3408" s="7">
        <f t="shared" si="594"/>
        <v>0</v>
      </c>
      <c r="C3408" s="1">
        <f t="shared" si="595"/>
        <v>0</v>
      </c>
      <c r="D3408" s="1">
        <f t="shared" si="596"/>
        <v>0</v>
      </c>
      <c r="E3408" s="1">
        <f t="shared" si="597"/>
        <v>0</v>
      </c>
      <c r="F3408" s="1" t="str">
        <f t="shared" ca="1" si="598"/>
        <v/>
      </c>
      <c r="G3408" s="1">
        <f t="shared" ca="1" si="599"/>
        <v>0</v>
      </c>
      <c r="H3408" s="1">
        <f ca="1">IF(AND(G3407&gt;0,G3408&gt;G3407,NOT(ISERROR(MATCH(G3407,D:D,0)))),H3407+1,H3407)</f>
        <v>0</v>
      </c>
      <c r="I3408" s="1">
        <f t="shared" ca="1" si="600"/>
        <v>0</v>
      </c>
      <c r="J3408" s="7" t="str">
        <f t="shared" ca="1" si="601"/>
        <v/>
      </c>
      <c r="K3408" s="1" t="str">
        <f ca="1">IF(J3408="Linea_para_MAIL_creada_por_LuXML",IF(ISERROR(MATCH(INDIRECT(ADDRESS(ROW()-G3408,7)),D:D,0)),J3408,INDIRECT(ADDRESS(MATCH(INDIRECT(ADDRESS(ROW()-G3408,7)),D:D,0),1))),J3408)</f>
        <v/>
      </c>
      <c r="L3408" s="7">
        <f t="shared" ca="1" si="602"/>
        <v>0</v>
      </c>
      <c r="M3408" s="7" t="str">
        <f t="shared" ca="1" si="603"/>
        <v/>
      </c>
      <c r="N3408" s="7">
        <f t="shared" ca="1" si="604"/>
        <v>0</v>
      </c>
      <c r="O3408" s="9" t="str">
        <f ca="1">IF(N3408&gt;-1,INDIRECT(ADDRESS(ROW(),13)),IF(N3408&lt;N3407,CONCATENATE("&lt;page-count count=",CHAR(34),1+LARGE(N:N,1)-LARGE(N:N,2),CHAR(34),"/&gt;"),INDIRECT(ADDRESS(ROW()-1,13))))</f>
        <v/>
      </c>
      <c r="P3408" s="1">
        <f>IF(ROW()&lt;$S$4+2,IF('XML a procesar'!A3407="",P3407,IF(MID('XML a procesar'!A3407,1,1)="&lt;",P3407,P3407+1)),P3407)</f>
        <v>1</v>
      </c>
    </row>
    <row r="3409" spans="1:16" x14ac:dyDescent="0.25">
      <c r="A3409" s="1" t="str">
        <f>IF('XML a procesar'!A3408&gt;0,'XML a procesar'!A3408,"")</f>
        <v/>
      </c>
      <c r="B3409" s="7">
        <f t="shared" si="594"/>
        <v>0</v>
      </c>
      <c r="C3409" s="1">
        <f t="shared" si="595"/>
        <v>0</v>
      </c>
      <c r="D3409" s="1">
        <f t="shared" si="596"/>
        <v>0</v>
      </c>
      <c r="E3409" s="1">
        <f t="shared" si="597"/>
        <v>0</v>
      </c>
      <c r="F3409" s="1" t="str">
        <f t="shared" ca="1" si="598"/>
        <v/>
      </c>
      <c r="G3409" s="1">
        <f t="shared" ca="1" si="599"/>
        <v>0</v>
      </c>
      <c r="H3409" s="1">
        <f ca="1">IF(AND(G3408&gt;0,G3409&gt;G3408,NOT(ISERROR(MATCH(G3408,D:D,0)))),H3408+1,H3408)</f>
        <v>0</v>
      </c>
      <c r="I3409" s="1">
        <f t="shared" ca="1" si="600"/>
        <v>0</v>
      </c>
      <c r="J3409" s="7" t="str">
        <f t="shared" ca="1" si="601"/>
        <v/>
      </c>
      <c r="K3409" s="1" t="str">
        <f ca="1">IF(J3409="Linea_para_MAIL_creada_por_LuXML",IF(ISERROR(MATCH(INDIRECT(ADDRESS(ROW()-G3409,7)),D:D,0)),J3409,INDIRECT(ADDRESS(MATCH(INDIRECT(ADDRESS(ROW()-G3409,7)),D:D,0),1))),J3409)</f>
        <v/>
      </c>
      <c r="L3409" s="7">
        <f t="shared" ca="1" si="602"/>
        <v>0</v>
      </c>
      <c r="M3409" s="7" t="str">
        <f t="shared" ca="1" si="603"/>
        <v/>
      </c>
      <c r="N3409" s="7">
        <f t="shared" ca="1" si="604"/>
        <v>0</v>
      </c>
      <c r="O3409" s="9" t="str">
        <f ca="1">IF(N3409&gt;-1,INDIRECT(ADDRESS(ROW(),13)),IF(N3409&lt;N3408,CONCATENATE("&lt;page-count count=",CHAR(34),1+LARGE(N:N,1)-LARGE(N:N,2),CHAR(34),"/&gt;"),INDIRECT(ADDRESS(ROW()-1,13))))</f>
        <v/>
      </c>
      <c r="P3409" s="1">
        <f>IF(ROW()&lt;$S$4+2,IF('XML a procesar'!A3408="",P3408,IF(MID('XML a procesar'!A3408,1,1)="&lt;",P3408,P3408+1)),P3408)</f>
        <v>1</v>
      </c>
    </row>
    <row r="3410" spans="1:16" x14ac:dyDescent="0.25">
      <c r="A3410" s="1" t="str">
        <f>IF('XML a procesar'!A3409&gt;0,'XML a procesar'!A3409,"")</f>
        <v/>
      </c>
      <c r="B3410" s="7">
        <f t="shared" si="594"/>
        <v>0</v>
      </c>
      <c r="C3410" s="1">
        <f t="shared" si="595"/>
        <v>0</v>
      </c>
      <c r="D3410" s="1">
        <f t="shared" si="596"/>
        <v>0</v>
      </c>
      <c r="E3410" s="1">
        <f t="shared" si="597"/>
        <v>0</v>
      </c>
      <c r="F3410" s="1" t="str">
        <f t="shared" ca="1" si="598"/>
        <v/>
      </c>
      <c r="G3410" s="1">
        <f t="shared" ca="1" si="599"/>
        <v>0</v>
      </c>
      <c r="H3410" s="1">
        <f ca="1">IF(AND(G3409&gt;0,G3410&gt;G3409,NOT(ISERROR(MATCH(G3409,D:D,0)))),H3409+1,H3409)</f>
        <v>0</v>
      </c>
      <c r="I3410" s="1">
        <f t="shared" ca="1" si="600"/>
        <v>0</v>
      </c>
      <c r="J3410" s="7" t="str">
        <f t="shared" ca="1" si="601"/>
        <v/>
      </c>
      <c r="K3410" s="1" t="str">
        <f ca="1">IF(J3410="Linea_para_MAIL_creada_por_LuXML",IF(ISERROR(MATCH(INDIRECT(ADDRESS(ROW()-G3410,7)),D:D,0)),J3410,INDIRECT(ADDRESS(MATCH(INDIRECT(ADDRESS(ROW()-G3410,7)),D:D,0),1))),J3410)</f>
        <v/>
      </c>
      <c r="L3410" s="7">
        <f t="shared" ca="1" si="602"/>
        <v>0</v>
      </c>
      <c r="M3410" s="7" t="str">
        <f t="shared" ca="1" si="603"/>
        <v/>
      </c>
      <c r="N3410" s="7">
        <f t="shared" ca="1" si="604"/>
        <v>0</v>
      </c>
      <c r="O3410" s="9" t="str">
        <f ca="1">IF(N3410&gt;-1,INDIRECT(ADDRESS(ROW(),13)),IF(N3410&lt;N3409,CONCATENATE("&lt;page-count count=",CHAR(34),1+LARGE(N:N,1)-LARGE(N:N,2),CHAR(34),"/&gt;"),INDIRECT(ADDRESS(ROW()-1,13))))</f>
        <v/>
      </c>
      <c r="P3410" s="1">
        <f>IF(ROW()&lt;$S$4+2,IF('XML a procesar'!A3409="",P3409,IF(MID('XML a procesar'!A3409,1,1)="&lt;",P3409,P3409+1)),P3409)</f>
        <v>1</v>
      </c>
    </row>
    <row r="3411" spans="1:16" x14ac:dyDescent="0.25">
      <c r="A3411" s="1" t="str">
        <f>IF('XML a procesar'!A3410&gt;0,'XML a procesar'!A3410,"")</f>
        <v/>
      </c>
      <c r="B3411" s="7">
        <f t="shared" si="594"/>
        <v>0</v>
      </c>
      <c r="C3411" s="1">
        <f t="shared" si="595"/>
        <v>0</v>
      </c>
      <c r="D3411" s="1">
        <f t="shared" si="596"/>
        <v>0</v>
      </c>
      <c r="E3411" s="1">
        <f t="shared" si="597"/>
        <v>0</v>
      </c>
      <c r="F3411" s="1" t="str">
        <f t="shared" ca="1" si="598"/>
        <v/>
      </c>
      <c r="G3411" s="1">
        <f t="shared" ca="1" si="599"/>
        <v>0</v>
      </c>
      <c r="H3411" s="1">
        <f ca="1">IF(AND(G3410&gt;0,G3411&gt;G3410,NOT(ISERROR(MATCH(G3410,D:D,0)))),H3410+1,H3410)</f>
        <v>0</v>
      </c>
      <c r="I3411" s="1">
        <f t="shared" ca="1" si="600"/>
        <v>0</v>
      </c>
      <c r="J3411" s="7" t="str">
        <f t="shared" ca="1" si="601"/>
        <v/>
      </c>
      <c r="K3411" s="1" t="str">
        <f ca="1">IF(J3411="Linea_para_MAIL_creada_por_LuXML",IF(ISERROR(MATCH(INDIRECT(ADDRESS(ROW()-G3411,7)),D:D,0)),J3411,INDIRECT(ADDRESS(MATCH(INDIRECT(ADDRESS(ROW()-G3411,7)),D:D,0),1))),J3411)</f>
        <v/>
      </c>
      <c r="L3411" s="7">
        <f t="shared" ca="1" si="602"/>
        <v>0</v>
      </c>
      <c r="M3411" s="7" t="str">
        <f t="shared" ca="1" si="603"/>
        <v/>
      </c>
      <c r="N3411" s="7">
        <f t="shared" ca="1" si="604"/>
        <v>0</v>
      </c>
      <c r="O3411" s="9" t="str">
        <f ca="1">IF(N3411&gt;-1,INDIRECT(ADDRESS(ROW(),13)),IF(N3411&lt;N3410,CONCATENATE("&lt;page-count count=",CHAR(34),1+LARGE(N:N,1)-LARGE(N:N,2),CHAR(34),"/&gt;"),INDIRECT(ADDRESS(ROW()-1,13))))</f>
        <v/>
      </c>
      <c r="P3411" s="1">
        <f>IF(ROW()&lt;$S$4+2,IF('XML a procesar'!A3410="",P3410,IF(MID('XML a procesar'!A3410,1,1)="&lt;",P3410,P3410+1)),P3410)</f>
        <v>1</v>
      </c>
    </row>
    <row r="3412" spans="1:16" x14ac:dyDescent="0.25">
      <c r="A3412" s="1" t="str">
        <f>IF('XML a procesar'!A3411&gt;0,'XML a procesar'!A3411,"")</f>
        <v/>
      </c>
      <c r="B3412" s="7">
        <f t="shared" si="594"/>
        <v>0</v>
      </c>
      <c r="C3412" s="1">
        <f t="shared" si="595"/>
        <v>0</v>
      </c>
      <c r="D3412" s="1">
        <f t="shared" si="596"/>
        <v>0</v>
      </c>
      <c r="E3412" s="1">
        <f t="shared" si="597"/>
        <v>0</v>
      </c>
      <c r="F3412" s="1" t="str">
        <f t="shared" ca="1" si="598"/>
        <v/>
      </c>
      <c r="G3412" s="1">
        <f t="shared" ca="1" si="599"/>
        <v>0</v>
      </c>
      <c r="H3412" s="1">
        <f ca="1">IF(AND(G3411&gt;0,G3412&gt;G3411,NOT(ISERROR(MATCH(G3411,D:D,0)))),H3411+1,H3411)</f>
        <v>0</v>
      </c>
      <c r="I3412" s="1">
        <f t="shared" ca="1" si="600"/>
        <v>0</v>
      </c>
      <c r="J3412" s="7" t="str">
        <f t="shared" ca="1" si="601"/>
        <v/>
      </c>
      <c r="K3412" s="1" t="str">
        <f ca="1">IF(J3412="Linea_para_MAIL_creada_por_LuXML",IF(ISERROR(MATCH(INDIRECT(ADDRESS(ROW()-G3412,7)),D:D,0)),J3412,INDIRECT(ADDRESS(MATCH(INDIRECT(ADDRESS(ROW()-G3412,7)),D:D,0),1))),J3412)</f>
        <v/>
      </c>
      <c r="L3412" s="7">
        <f t="shared" ca="1" si="602"/>
        <v>0</v>
      </c>
      <c r="M3412" s="7" t="str">
        <f t="shared" ca="1" si="603"/>
        <v/>
      </c>
      <c r="N3412" s="7">
        <f t="shared" ca="1" si="604"/>
        <v>0</v>
      </c>
      <c r="O3412" s="9" t="str">
        <f ca="1">IF(N3412&gt;-1,INDIRECT(ADDRESS(ROW(),13)),IF(N3412&lt;N3411,CONCATENATE("&lt;page-count count=",CHAR(34),1+LARGE(N:N,1)-LARGE(N:N,2),CHAR(34),"/&gt;"),INDIRECT(ADDRESS(ROW()-1,13))))</f>
        <v/>
      </c>
      <c r="P3412" s="1">
        <f>IF(ROW()&lt;$S$4+2,IF('XML a procesar'!A3411="",P3411,IF(MID('XML a procesar'!A3411,1,1)="&lt;",P3411,P3411+1)),P3411)</f>
        <v>1</v>
      </c>
    </row>
    <row r="3413" spans="1:16" x14ac:dyDescent="0.25">
      <c r="A3413" s="1" t="str">
        <f>IF('XML a procesar'!A3412&gt;0,'XML a procesar'!A3412,"")</f>
        <v/>
      </c>
      <c r="B3413" s="7">
        <f t="shared" si="594"/>
        <v>0</v>
      </c>
      <c r="C3413" s="1">
        <f t="shared" si="595"/>
        <v>0</v>
      </c>
      <c r="D3413" s="1">
        <f t="shared" si="596"/>
        <v>0</v>
      </c>
      <c r="E3413" s="1">
        <f t="shared" si="597"/>
        <v>0</v>
      </c>
      <c r="F3413" s="1" t="str">
        <f t="shared" ca="1" si="598"/>
        <v/>
      </c>
      <c r="G3413" s="1">
        <f t="shared" ca="1" si="599"/>
        <v>0</v>
      </c>
      <c r="H3413" s="1">
        <f ca="1">IF(AND(G3412&gt;0,G3413&gt;G3412,NOT(ISERROR(MATCH(G3412,D:D,0)))),H3412+1,H3412)</f>
        <v>0</v>
      </c>
      <c r="I3413" s="1">
        <f t="shared" ca="1" si="600"/>
        <v>0</v>
      </c>
      <c r="J3413" s="7" t="str">
        <f t="shared" ca="1" si="601"/>
        <v/>
      </c>
      <c r="K3413" s="1" t="str">
        <f ca="1">IF(J3413="Linea_para_MAIL_creada_por_LuXML",IF(ISERROR(MATCH(INDIRECT(ADDRESS(ROW()-G3413,7)),D:D,0)),J3413,INDIRECT(ADDRESS(MATCH(INDIRECT(ADDRESS(ROW()-G3413,7)),D:D,0),1))),J3413)</f>
        <v/>
      </c>
      <c r="L3413" s="7">
        <f t="shared" ca="1" si="602"/>
        <v>0</v>
      </c>
      <c r="M3413" s="7" t="str">
        <f t="shared" ca="1" si="603"/>
        <v/>
      </c>
      <c r="N3413" s="7">
        <f t="shared" ca="1" si="604"/>
        <v>0</v>
      </c>
      <c r="O3413" s="9" t="str">
        <f ca="1">IF(N3413&gt;-1,INDIRECT(ADDRESS(ROW(),13)),IF(N3413&lt;N3412,CONCATENATE("&lt;page-count count=",CHAR(34),1+LARGE(N:N,1)-LARGE(N:N,2),CHAR(34),"/&gt;"),INDIRECT(ADDRESS(ROW()-1,13))))</f>
        <v/>
      </c>
      <c r="P3413" s="1">
        <f>IF(ROW()&lt;$S$4+2,IF('XML a procesar'!A3412="",P3412,IF(MID('XML a procesar'!A3412,1,1)="&lt;",P3412,P3412+1)),P3412)</f>
        <v>1</v>
      </c>
    </row>
    <row r="3414" spans="1:16" x14ac:dyDescent="0.25">
      <c r="A3414" s="1" t="str">
        <f>IF('XML a procesar'!A3413&gt;0,'XML a procesar'!A3413,"")</f>
        <v/>
      </c>
      <c r="B3414" s="7">
        <f t="shared" si="594"/>
        <v>0</v>
      </c>
      <c r="C3414" s="1">
        <f t="shared" si="595"/>
        <v>0</v>
      </c>
      <c r="D3414" s="1">
        <f t="shared" si="596"/>
        <v>0</v>
      </c>
      <c r="E3414" s="1">
        <f t="shared" si="597"/>
        <v>0</v>
      </c>
      <c r="F3414" s="1" t="str">
        <f t="shared" ca="1" si="598"/>
        <v/>
      </c>
      <c r="G3414" s="1">
        <f t="shared" ca="1" si="599"/>
        <v>0</v>
      </c>
      <c r="H3414" s="1">
        <f ca="1">IF(AND(G3413&gt;0,G3414&gt;G3413,NOT(ISERROR(MATCH(G3413,D:D,0)))),H3413+1,H3413)</f>
        <v>0</v>
      </c>
      <c r="I3414" s="1">
        <f t="shared" ca="1" si="600"/>
        <v>0</v>
      </c>
      <c r="J3414" s="7" t="str">
        <f t="shared" ca="1" si="601"/>
        <v/>
      </c>
      <c r="K3414" s="1" t="str">
        <f ca="1">IF(J3414="Linea_para_MAIL_creada_por_LuXML",IF(ISERROR(MATCH(INDIRECT(ADDRESS(ROW()-G3414,7)),D:D,0)),J3414,INDIRECT(ADDRESS(MATCH(INDIRECT(ADDRESS(ROW()-G3414,7)),D:D,0),1))),J3414)</f>
        <v/>
      </c>
      <c r="L3414" s="7">
        <f t="shared" ca="1" si="602"/>
        <v>0</v>
      </c>
      <c r="M3414" s="7" t="str">
        <f t="shared" ca="1" si="603"/>
        <v/>
      </c>
      <c r="N3414" s="7">
        <f t="shared" ca="1" si="604"/>
        <v>0</v>
      </c>
      <c r="O3414" s="9" t="str">
        <f ca="1">IF(N3414&gt;-1,INDIRECT(ADDRESS(ROW(),13)),IF(N3414&lt;N3413,CONCATENATE("&lt;page-count count=",CHAR(34),1+LARGE(N:N,1)-LARGE(N:N,2),CHAR(34),"/&gt;"),INDIRECT(ADDRESS(ROW()-1,13))))</f>
        <v/>
      </c>
      <c r="P3414" s="1">
        <f>IF(ROW()&lt;$S$4+2,IF('XML a procesar'!A3413="",P3413,IF(MID('XML a procesar'!A3413,1,1)="&lt;",P3413,P3413+1)),P3413)</f>
        <v>1</v>
      </c>
    </row>
    <row r="3415" spans="1:16" x14ac:dyDescent="0.25">
      <c r="A3415" s="1" t="str">
        <f>IF('XML a procesar'!A3414&gt;0,'XML a procesar'!A3414,"")</f>
        <v/>
      </c>
      <c r="B3415" s="7">
        <f t="shared" si="594"/>
        <v>0</v>
      </c>
      <c r="C3415" s="1">
        <f t="shared" si="595"/>
        <v>0</v>
      </c>
      <c r="D3415" s="1">
        <f t="shared" si="596"/>
        <v>0</v>
      </c>
      <c r="E3415" s="1">
        <f t="shared" si="597"/>
        <v>0</v>
      </c>
      <c r="F3415" s="1" t="str">
        <f t="shared" ca="1" si="598"/>
        <v/>
      </c>
      <c r="G3415" s="1">
        <f t="shared" ca="1" si="599"/>
        <v>0</v>
      </c>
      <c r="H3415" s="1">
        <f ca="1">IF(AND(G3414&gt;0,G3415&gt;G3414,NOT(ISERROR(MATCH(G3414,D:D,0)))),H3414+1,H3414)</f>
        <v>0</v>
      </c>
      <c r="I3415" s="1">
        <f t="shared" ca="1" si="600"/>
        <v>0</v>
      </c>
      <c r="J3415" s="7" t="str">
        <f t="shared" ca="1" si="601"/>
        <v/>
      </c>
      <c r="K3415" s="1" t="str">
        <f ca="1">IF(J3415="Linea_para_MAIL_creada_por_LuXML",IF(ISERROR(MATCH(INDIRECT(ADDRESS(ROW()-G3415,7)),D:D,0)),J3415,INDIRECT(ADDRESS(MATCH(INDIRECT(ADDRESS(ROW()-G3415,7)),D:D,0),1))),J3415)</f>
        <v/>
      </c>
      <c r="L3415" s="7">
        <f t="shared" ca="1" si="602"/>
        <v>0</v>
      </c>
      <c r="M3415" s="7" t="str">
        <f t="shared" ca="1" si="603"/>
        <v/>
      </c>
      <c r="N3415" s="7">
        <f t="shared" ca="1" si="604"/>
        <v>0</v>
      </c>
      <c r="O3415" s="9" t="str">
        <f ca="1">IF(N3415&gt;-1,INDIRECT(ADDRESS(ROW(),13)),IF(N3415&lt;N3414,CONCATENATE("&lt;page-count count=",CHAR(34),1+LARGE(N:N,1)-LARGE(N:N,2),CHAR(34),"/&gt;"),INDIRECT(ADDRESS(ROW()-1,13))))</f>
        <v/>
      </c>
      <c r="P3415" s="1">
        <f>IF(ROW()&lt;$S$4+2,IF('XML a procesar'!A3414="",P3414,IF(MID('XML a procesar'!A3414,1,1)="&lt;",P3414,P3414+1)),P3414)</f>
        <v>1</v>
      </c>
    </row>
    <row r="3416" spans="1:16" x14ac:dyDescent="0.25">
      <c r="A3416" s="1" t="str">
        <f>IF('XML a procesar'!A3415&gt;0,'XML a procesar'!A3415,"")</f>
        <v/>
      </c>
      <c r="B3416" s="7">
        <f t="shared" si="594"/>
        <v>0</v>
      </c>
      <c r="C3416" s="1">
        <f t="shared" si="595"/>
        <v>0</v>
      </c>
      <c r="D3416" s="1">
        <f t="shared" si="596"/>
        <v>0</v>
      </c>
      <c r="E3416" s="1">
        <f t="shared" si="597"/>
        <v>0</v>
      </c>
      <c r="F3416" s="1" t="str">
        <f t="shared" ca="1" si="598"/>
        <v/>
      </c>
      <c r="G3416" s="1">
        <f t="shared" ca="1" si="599"/>
        <v>0</v>
      </c>
      <c r="H3416" s="1">
        <f ca="1">IF(AND(G3415&gt;0,G3416&gt;G3415,NOT(ISERROR(MATCH(G3415,D:D,0)))),H3415+1,H3415)</f>
        <v>0</v>
      </c>
      <c r="I3416" s="1">
        <f t="shared" ca="1" si="600"/>
        <v>0</v>
      </c>
      <c r="J3416" s="7" t="str">
        <f t="shared" ca="1" si="601"/>
        <v/>
      </c>
      <c r="K3416" s="1" t="str">
        <f ca="1">IF(J3416="Linea_para_MAIL_creada_por_LuXML",IF(ISERROR(MATCH(INDIRECT(ADDRESS(ROW()-G3416,7)),D:D,0)),J3416,INDIRECT(ADDRESS(MATCH(INDIRECT(ADDRESS(ROW()-G3416,7)),D:D,0),1))),J3416)</f>
        <v/>
      </c>
      <c r="L3416" s="7">
        <f t="shared" ca="1" si="602"/>
        <v>0</v>
      </c>
      <c r="M3416" s="7" t="str">
        <f t="shared" ca="1" si="603"/>
        <v/>
      </c>
      <c r="N3416" s="7">
        <f t="shared" ca="1" si="604"/>
        <v>0</v>
      </c>
      <c r="O3416" s="9" t="str">
        <f ca="1">IF(N3416&gt;-1,INDIRECT(ADDRESS(ROW(),13)),IF(N3416&lt;N3415,CONCATENATE("&lt;page-count count=",CHAR(34),1+LARGE(N:N,1)-LARGE(N:N,2),CHAR(34),"/&gt;"),INDIRECT(ADDRESS(ROW()-1,13))))</f>
        <v/>
      </c>
      <c r="P3416" s="1">
        <f>IF(ROW()&lt;$S$4+2,IF('XML a procesar'!A3415="",P3415,IF(MID('XML a procesar'!A3415,1,1)="&lt;",P3415,P3415+1)),P3415)</f>
        <v>1</v>
      </c>
    </row>
    <row r="3417" spans="1:16" x14ac:dyDescent="0.25">
      <c r="A3417" s="1" t="str">
        <f>IF('XML a procesar'!A3416&gt;0,'XML a procesar'!A3416,"")</f>
        <v/>
      </c>
      <c r="B3417" s="7">
        <f t="shared" si="594"/>
        <v>0</v>
      </c>
      <c r="C3417" s="1">
        <f t="shared" si="595"/>
        <v>0</v>
      </c>
      <c r="D3417" s="1">
        <f t="shared" si="596"/>
        <v>0</v>
      </c>
      <c r="E3417" s="1">
        <f t="shared" si="597"/>
        <v>0</v>
      </c>
      <c r="F3417" s="1" t="str">
        <f t="shared" ca="1" si="598"/>
        <v/>
      </c>
      <c r="G3417" s="1">
        <f t="shared" ca="1" si="599"/>
        <v>0</v>
      </c>
      <c r="H3417" s="1">
        <f ca="1">IF(AND(G3416&gt;0,G3417&gt;G3416,NOT(ISERROR(MATCH(G3416,D:D,0)))),H3416+1,H3416)</f>
        <v>0</v>
      </c>
      <c r="I3417" s="1">
        <f t="shared" ca="1" si="600"/>
        <v>0</v>
      </c>
      <c r="J3417" s="7" t="str">
        <f t="shared" ca="1" si="601"/>
        <v/>
      </c>
      <c r="K3417" s="1" t="str">
        <f ca="1">IF(J3417="Linea_para_MAIL_creada_por_LuXML",IF(ISERROR(MATCH(INDIRECT(ADDRESS(ROW()-G3417,7)),D:D,0)),J3417,INDIRECT(ADDRESS(MATCH(INDIRECT(ADDRESS(ROW()-G3417,7)),D:D,0),1))),J3417)</f>
        <v/>
      </c>
      <c r="L3417" s="7">
        <f t="shared" ca="1" si="602"/>
        <v>0</v>
      </c>
      <c r="M3417" s="7" t="str">
        <f t="shared" ca="1" si="603"/>
        <v/>
      </c>
      <c r="N3417" s="7">
        <f t="shared" ca="1" si="604"/>
        <v>0</v>
      </c>
      <c r="O3417" s="9" t="str">
        <f ca="1">IF(N3417&gt;-1,INDIRECT(ADDRESS(ROW(),13)),IF(N3417&lt;N3416,CONCATENATE("&lt;page-count count=",CHAR(34),1+LARGE(N:N,1)-LARGE(N:N,2),CHAR(34),"/&gt;"),INDIRECT(ADDRESS(ROW()-1,13))))</f>
        <v/>
      </c>
      <c r="P3417" s="1">
        <f>IF(ROW()&lt;$S$4+2,IF('XML a procesar'!A3416="",P3416,IF(MID('XML a procesar'!A3416,1,1)="&lt;",P3416,P3416+1)),P3416)</f>
        <v>1</v>
      </c>
    </row>
    <row r="3418" spans="1:16" x14ac:dyDescent="0.25">
      <c r="A3418" s="1" t="str">
        <f>IF('XML a procesar'!A3417&gt;0,'XML a procesar'!A3417,"")</f>
        <v/>
      </c>
      <c r="B3418" s="7">
        <f t="shared" si="594"/>
        <v>0</v>
      </c>
      <c r="C3418" s="1">
        <f t="shared" si="595"/>
        <v>0</v>
      </c>
      <c r="D3418" s="1">
        <f t="shared" si="596"/>
        <v>0</v>
      </c>
      <c r="E3418" s="1">
        <f t="shared" si="597"/>
        <v>0</v>
      </c>
      <c r="F3418" s="1" t="str">
        <f t="shared" ca="1" si="598"/>
        <v/>
      </c>
      <c r="G3418" s="1">
        <f t="shared" ca="1" si="599"/>
        <v>0</v>
      </c>
      <c r="H3418" s="1">
        <f ca="1">IF(AND(G3417&gt;0,G3418&gt;G3417,NOT(ISERROR(MATCH(G3417,D:D,0)))),H3417+1,H3417)</f>
        <v>0</v>
      </c>
      <c r="I3418" s="1">
        <f t="shared" ca="1" si="600"/>
        <v>0</v>
      </c>
      <c r="J3418" s="7" t="str">
        <f t="shared" ca="1" si="601"/>
        <v/>
      </c>
      <c r="K3418" s="1" t="str">
        <f ca="1">IF(J3418="Linea_para_MAIL_creada_por_LuXML",IF(ISERROR(MATCH(INDIRECT(ADDRESS(ROW()-G3418,7)),D:D,0)),J3418,INDIRECT(ADDRESS(MATCH(INDIRECT(ADDRESS(ROW()-G3418,7)),D:D,0),1))),J3418)</f>
        <v/>
      </c>
      <c r="L3418" s="7">
        <f t="shared" ca="1" si="602"/>
        <v>0</v>
      </c>
      <c r="M3418" s="7" t="str">
        <f t="shared" ca="1" si="603"/>
        <v/>
      </c>
      <c r="N3418" s="7">
        <f t="shared" ca="1" si="604"/>
        <v>0</v>
      </c>
      <c r="O3418" s="9" t="str">
        <f ca="1">IF(N3418&gt;-1,INDIRECT(ADDRESS(ROW(),13)),IF(N3418&lt;N3417,CONCATENATE("&lt;page-count count=",CHAR(34),1+LARGE(N:N,1)-LARGE(N:N,2),CHAR(34),"/&gt;"),INDIRECT(ADDRESS(ROW()-1,13))))</f>
        <v/>
      </c>
      <c r="P3418" s="1">
        <f>IF(ROW()&lt;$S$4+2,IF('XML a procesar'!A3417="",P3417,IF(MID('XML a procesar'!A3417,1,1)="&lt;",P3417,P3417+1)),P3417)</f>
        <v>1</v>
      </c>
    </row>
    <row r="3419" spans="1:16" x14ac:dyDescent="0.25">
      <c r="A3419" s="1" t="str">
        <f>IF('XML a procesar'!A3418&gt;0,'XML a procesar'!A3418,"")</f>
        <v/>
      </c>
      <c r="B3419" s="7">
        <f t="shared" si="594"/>
        <v>0</v>
      </c>
      <c r="C3419" s="1">
        <f t="shared" si="595"/>
        <v>0</v>
      </c>
      <c r="D3419" s="1">
        <f t="shared" si="596"/>
        <v>0</v>
      </c>
      <c r="E3419" s="1">
        <f t="shared" si="597"/>
        <v>0</v>
      </c>
      <c r="F3419" s="1" t="str">
        <f t="shared" ca="1" si="598"/>
        <v/>
      </c>
      <c r="G3419" s="1">
        <f t="shared" ca="1" si="599"/>
        <v>0</v>
      </c>
      <c r="H3419" s="1">
        <f ca="1">IF(AND(G3418&gt;0,G3419&gt;G3418,NOT(ISERROR(MATCH(G3418,D:D,0)))),H3418+1,H3418)</f>
        <v>0</v>
      </c>
      <c r="I3419" s="1">
        <f t="shared" ca="1" si="600"/>
        <v>0</v>
      </c>
      <c r="J3419" s="7" t="str">
        <f t="shared" ca="1" si="601"/>
        <v/>
      </c>
      <c r="K3419" s="1" t="str">
        <f ca="1">IF(J3419="Linea_para_MAIL_creada_por_LuXML",IF(ISERROR(MATCH(INDIRECT(ADDRESS(ROW()-G3419,7)),D:D,0)),J3419,INDIRECT(ADDRESS(MATCH(INDIRECT(ADDRESS(ROW()-G3419,7)),D:D,0),1))),J3419)</f>
        <v/>
      </c>
      <c r="L3419" s="7">
        <f t="shared" ca="1" si="602"/>
        <v>0</v>
      </c>
      <c r="M3419" s="7" t="str">
        <f t="shared" ca="1" si="603"/>
        <v/>
      </c>
      <c r="N3419" s="7">
        <f t="shared" ca="1" si="604"/>
        <v>0</v>
      </c>
      <c r="O3419" s="9" t="str">
        <f ca="1">IF(N3419&gt;-1,INDIRECT(ADDRESS(ROW(),13)),IF(N3419&lt;N3418,CONCATENATE("&lt;page-count count=",CHAR(34),1+LARGE(N:N,1)-LARGE(N:N,2),CHAR(34),"/&gt;"),INDIRECT(ADDRESS(ROW()-1,13))))</f>
        <v/>
      </c>
      <c r="P3419" s="1">
        <f>IF(ROW()&lt;$S$4+2,IF('XML a procesar'!A3418="",P3418,IF(MID('XML a procesar'!A3418,1,1)="&lt;",P3418,P3418+1)),P3418)</f>
        <v>1</v>
      </c>
    </row>
    <row r="3420" spans="1:16" x14ac:dyDescent="0.25">
      <c r="A3420" s="1" t="str">
        <f>IF('XML a procesar'!A3419&gt;0,'XML a procesar'!A3419,"")</f>
        <v/>
      </c>
      <c r="B3420" s="7">
        <f t="shared" si="594"/>
        <v>0</v>
      </c>
      <c r="C3420" s="1">
        <f t="shared" si="595"/>
        <v>0</v>
      </c>
      <c r="D3420" s="1">
        <f t="shared" si="596"/>
        <v>0</v>
      </c>
      <c r="E3420" s="1">
        <f t="shared" si="597"/>
        <v>0</v>
      </c>
      <c r="F3420" s="1" t="str">
        <f t="shared" ca="1" si="598"/>
        <v/>
      </c>
      <c r="G3420" s="1">
        <f t="shared" ca="1" si="599"/>
        <v>0</v>
      </c>
      <c r="H3420" s="1">
        <f ca="1">IF(AND(G3419&gt;0,G3420&gt;G3419,NOT(ISERROR(MATCH(G3419,D:D,0)))),H3419+1,H3419)</f>
        <v>0</v>
      </c>
      <c r="I3420" s="1">
        <f t="shared" ca="1" si="600"/>
        <v>0</v>
      </c>
      <c r="J3420" s="7" t="str">
        <f t="shared" ca="1" si="601"/>
        <v/>
      </c>
      <c r="K3420" s="1" t="str">
        <f ca="1">IF(J3420="Linea_para_MAIL_creada_por_LuXML",IF(ISERROR(MATCH(INDIRECT(ADDRESS(ROW()-G3420,7)),D:D,0)),J3420,INDIRECT(ADDRESS(MATCH(INDIRECT(ADDRESS(ROW()-G3420,7)),D:D,0),1))),J3420)</f>
        <v/>
      </c>
      <c r="L3420" s="7">
        <f t="shared" ca="1" si="602"/>
        <v>0</v>
      </c>
      <c r="M3420" s="7" t="str">
        <f t="shared" ca="1" si="603"/>
        <v/>
      </c>
      <c r="N3420" s="7">
        <f t="shared" ca="1" si="604"/>
        <v>0</v>
      </c>
      <c r="O3420" s="9" t="str">
        <f ca="1">IF(N3420&gt;-1,INDIRECT(ADDRESS(ROW(),13)),IF(N3420&lt;N3419,CONCATENATE("&lt;page-count count=",CHAR(34),1+LARGE(N:N,1)-LARGE(N:N,2),CHAR(34),"/&gt;"),INDIRECT(ADDRESS(ROW()-1,13))))</f>
        <v/>
      </c>
      <c r="P3420" s="1">
        <f>IF(ROW()&lt;$S$4+2,IF('XML a procesar'!A3419="",P3419,IF(MID('XML a procesar'!A3419,1,1)="&lt;",P3419,P3419+1)),P3419)</f>
        <v>1</v>
      </c>
    </row>
    <row r="3421" spans="1:16" x14ac:dyDescent="0.25">
      <c r="A3421" s="1" t="str">
        <f>IF('XML a procesar'!A3420&gt;0,'XML a procesar'!A3420,"")</f>
        <v/>
      </c>
      <c r="B3421" s="7">
        <f t="shared" si="594"/>
        <v>0</v>
      </c>
      <c r="C3421" s="1">
        <f t="shared" si="595"/>
        <v>0</v>
      </c>
      <c r="D3421" s="1">
        <f t="shared" si="596"/>
        <v>0</v>
      </c>
      <c r="E3421" s="1">
        <f t="shared" si="597"/>
        <v>0</v>
      </c>
      <c r="F3421" s="1" t="str">
        <f t="shared" ca="1" si="598"/>
        <v/>
      </c>
      <c r="G3421" s="1">
        <f t="shared" ca="1" si="599"/>
        <v>0</v>
      </c>
      <c r="H3421" s="1">
        <f ca="1">IF(AND(G3420&gt;0,G3421&gt;G3420,NOT(ISERROR(MATCH(G3420,D:D,0)))),H3420+1,H3420)</f>
        <v>0</v>
      </c>
      <c r="I3421" s="1">
        <f t="shared" ca="1" si="600"/>
        <v>0</v>
      </c>
      <c r="J3421" s="7" t="str">
        <f t="shared" ca="1" si="601"/>
        <v/>
      </c>
      <c r="K3421" s="1" t="str">
        <f ca="1">IF(J3421="Linea_para_MAIL_creada_por_LuXML",IF(ISERROR(MATCH(INDIRECT(ADDRESS(ROW()-G3421,7)),D:D,0)),J3421,INDIRECT(ADDRESS(MATCH(INDIRECT(ADDRESS(ROW()-G3421,7)),D:D,0),1))),J3421)</f>
        <v/>
      </c>
      <c r="L3421" s="7">
        <f t="shared" ca="1" si="602"/>
        <v>0</v>
      </c>
      <c r="M3421" s="7" t="str">
        <f t="shared" ca="1" si="603"/>
        <v/>
      </c>
      <c r="N3421" s="7">
        <f t="shared" ca="1" si="604"/>
        <v>0</v>
      </c>
      <c r="O3421" s="9" t="str">
        <f ca="1">IF(N3421&gt;-1,INDIRECT(ADDRESS(ROW(),13)),IF(N3421&lt;N3420,CONCATENATE("&lt;page-count count=",CHAR(34),1+LARGE(N:N,1)-LARGE(N:N,2),CHAR(34),"/&gt;"),INDIRECT(ADDRESS(ROW()-1,13))))</f>
        <v/>
      </c>
      <c r="P3421" s="1">
        <f>IF(ROW()&lt;$S$4+2,IF('XML a procesar'!A3420="",P3420,IF(MID('XML a procesar'!A3420,1,1)="&lt;",P3420,P3420+1)),P3420)</f>
        <v>1</v>
      </c>
    </row>
    <row r="3422" spans="1:16" x14ac:dyDescent="0.25">
      <c r="A3422" s="1" t="str">
        <f>IF('XML a procesar'!A3421&gt;0,'XML a procesar'!A3421,"")</f>
        <v/>
      </c>
      <c r="B3422" s="7">
        <f t="shared" si="594"/>
        <v>0</v>
      </c>
      <c r="C3422" s="1">
        <f t="shared" si="595"/>
        <v>0</v>
      </c>
      <c r="D3422" s="1">
        <f t="shared" si="596"/>
        <v>0</v>
      </c>
      <c r="E3422" s="1">
        <f t="shared" si="597"/>
        <v>0</v>
      </c>
      <c r="F3422" s="1" t="str">
        <f t="shared" ca="1" si="598"/>
        <v/>
      </c>
      <c r="G3422" s="1">
        <f t="shared" ca="1" si="599"/>
        <v>0</v>
      </c>
      <c r="H3422" s="1">
        <f ca="1">IF(AND(G3421&gt;0,G3422&gt;G3421,NOT(ISERROR(MATCH(G3421,D:D,0)))),H3421+1,H3421)</f>
        <v>0</v>
      </c>
      <c r="I3422" s="1">
        <f t="shared" ca="1" si="600"/>
        <v>0</v>
      </c>
      <c r="J3422" s="7" t="str">
        <f t="shared" ca="1" si="601"/>
        <v/>
      </c>
      <c r="K3422" s="1" t="str">
        <f ca="1">IF(J3422="Linea_para_MAIL_creada_por_LuXML",IF(ISERROR(MATCH(INDIRECT(ADDRESS(ROW()-G3422,7)),D:D,0)),J3422,INDIRECT(ADDRESS(MATCH(INDIRECT(ADDRESS(ROW()-G3422,7)),D:D,0),1))),J3422)</f>
        <v/>
      </c>
      <c r="L3422" s="7">
        <f t="shared" ca="1" si="602"/>
        <v>0</v>
      </c>
      <c r="M3422" s="7" t="str">
        <f t="shared" ca="1" si="603"/>
        <v/>
      </c>
      <c r="N3422" s="7">
        <f t="shared" ca="1" si="604"/>
        <v>0</v>
      </c>
      <c r="O3422" s="9" t="str">
        <f ca="1">IF(N3422&gt;-1,INDIRECT(ADDRESS(ROW(),13)),IF(N3422&lt;N3421,CONCATENATE("&lt;page-count count=",CHAR(34),1+LARGE(N:N,1)-LARGE(N:N,2),CHAR(34),"/&gt;"),INDIRECT(ADDRESS(ROW()-1,13))))</f>
        <v/>
      </c>
      <c r="P3422" s="1">
        <f>IF(ROW()&lt;$S$4+2,IF('XML a procesar'!A3421="",P3421,IF(MID('XML a procesar'!A3421,1,1)="&lt;",P3421,P3421+1)),P3421)</f>
        <v>1</v>
      </c>
    </row>
    <row r="3423" spans="1:16" x14ac:dyDescent="0.25">
      <c r="A3423" s="1" t="str">
        <f>IF('XML a procesar'!A3422&gt;0,'XML a procesar'!A3422,"")</f>
        <v/>
      </c>
      <c r="B3423" s="7">
        <f t="shared" si="594"/>
        <v>0</v>
      </c>
      <c r="C3423" s="1">
        <f t="shared" si="595"/>
        <v>0</v>
      </c>
      <c r="D3423" s="1">
        <f t="shared" si="596"/>
        <v>0</v>
      </c>
      <c r="E3423" s="1">
        <f t="shared" si="597"/>
        <v>0</v>
      </c>
      <c r="F3423" s="1" t="str">
        <f t="shared" ca="1" si="598"/>
        <v/>
      </c>
      <c r="G3423" s="1">
        <f t="shared" ca="1" si="599"/>
        <v>0</v>
      </c>
      <c r="H3423" s="1">
        <f ca="1">IF(AND(G3422&gt;0,G3423&gt;G3422,NOT(ISERROR(MATCH(G3422,D:D,0)))),H3422+1,H3422)</f>
        <v>0</v>
      </c>
      <c r="I3423" s="1">
        <f t="shared" ca="1" si="600"/>
        <v>0</v>
      </c>
      <c r="J3423" s="7" t="str">
        <f t="shared" ca="1" si="601"/>
        <v/>
      </c>
      <c r="K3423" s="1" t="str">
        <f ca="1">IF(J3423="Linea_para_MAIL_creada_por_LuXML",IF(ISERROR(MATCH(INDIRECT(ADDRESS(ROW()-G3423,7)),D:D,0)),J3423,INDIRECT(ADDRESS(MATCH(INDIRECT(ADDRESS(ROW()-G3423,7)),D:D,0),1))),J3423)</f>
        <v/>
      </c>
      <c r="L3423" s="7">
        <f t="shared" ca="1" si="602"/>
        <v>0</v>
      </c>
      <c r="M3423" s="7" t="str">
        <f t="shared" ca="1" si="603"/>
        <v/>
      </c>
      <c r="N3423" s="7">
        <f t="shared" ca="1" si="604"/>
        <v>0</v>
      </c>
      <c r="O3423" s="9" t="str">
        <f ca="1">IF(N3423&gt;-1,INDIRECT(ADDRESS(ROW(),13)),IF(N3423&lt;N3422,CONCATENATE("&lt;page-count count=",CHAR(34),1+LARGE(N:N,1)-LARGE(N:N,2),CHAR(34),"/&gt;"),INDIRECT(ADDRESS(ROW()-1,13))))</f>
        <v/>
      </c>
      <c r="P3423" s="1">
        <f>IF(ROW()&lt;$S$4+2,IF('XML a procesar'!A3422="",P3422,IF(MID('XML a procesar'!A3422,1,1)="&lt;",P3422,P3422+1)),P3422)</f>
        <v>1</v>
      </c>
    </row>
    <row r="3424" spans="1:16" x14ac:dyDescent="0.25">
      <c r="A3424" s="1" t="str">
        <f>IF('XML a procesar'!A3423&gt;0,'XML a procesar'!A3423,"")</f>
        <v/>
      </c>
      <c r="B3424" s="7">
        <f t="shared" si="594"/>
        <v>0</v>
      </c>
      <c r="C3424" s="1">
        <f t="shared" si="595"/>
        <v>0</v>
      </c>
      <c r="D3424" s="1">
        <f t="shared" si="596"/>
        <v>0</v>
      </c>
      <c r="E3424" s="1">
        <f t="shared" si="597"/>
        <v>0</v>
      </c>
      <c r="F3424" s="1" t="str">
        <f t="shared" ca="1" si="598"/>
        <v/>
      </c>
      <c r="G3424" s="1">
        <f t="shared" ca="1" si="599"/>
        <v>0</v>
      </c>
      <c r="H3424" s="1">
        <f ca="1">IF(AND(G3423&gt;0,G3424&gt;G3423,NOT(ISERROR(MATCH(G3423,D:D,0)))),H3423+1,H3423)</f>
        <v>0</v>
      </c>
      <c r="I3424" s="1">
        <f t="shared" ca="1" si="600"/>
        <v>0</v>
      </c>
      <c r="J3424" s="7" t="str">
        <f t="shared" ca="1" si="601"/>
        <v/>
      </c>
      <c r="K3424" s="1" t="str">
        <f ca="1">IF(J3424="Linea_para_MAIL_creada_por_LuXML",IF(ISERROR(MATCH(INDIRECT(ADDRESS(ROW()-G3424,7)),D:D,0)),J3424,INDIRECT(ADDRESS(MATCH(INDIRECT(ADDRESS(ROW()-G3424,7)),D:D,0),1))),J3424)</f>
        <v/>
      </c>
      <c r="L3424" s="7">
        <f t="shared" ca="1" si="602"/>
        <v>0</v>
      </c>
      <c r="M3424" s="7" t="str">
        <f t="shared" ca="1" si="603"/>
        <v/>
      </c>
      <c r="N3424" s="7">
        <f t="shared" ca="1" si="604"/>
        <v>0</v>
      </c>
      <c r="O3424" s="9" t="str">
        <f ca="1">IF(N3424&gt;-1,INDIRECT(ADDRESS(ROW(),13)),IF(N3424&lt;N3423,CONCATENATE("&lt;page-count count=",CHAR(34),1+LARGE(N:N,1)-LARGE(N:N,2),CHAR(34),"/&gt;"),INDIRECT(ADDRESS(ROW()-1,13))))</f>
        <v/>
      </c>
      <c r="P3424" s="1">
        <f>IF(ROW()&lt;$S$4+2,IF('XML a procesar'!A3423="",P3423,IF(MID('XML a procesar'!A3423,1,1)="&lt;",P3423,P3423+1)),P3423)</f>
        <v>1</v>
      </c>
    </row>
    <row r="3425" spans="1:16" x14ac:dyDescent="0.25">
      <c r="A3425" s="1" t="str">
        <f>IF('XML a procesar'!A3424&gt;0,'XML a procesar'!A3424,"")</f>
        <v/>
      </c>
      <c r="B3425" s="7">
        <f t="shared" si="594"/>
        <v>0</v>
      </c>
      <c r="C3425" s="1">
        <f t="shared" si="595"/>
        <v>0</v>
      </c>
      <c r="D3425" s="1">
        <f t="shared" si="596"/>
        <v>0</v>
      </c>
      <c r="E3425" s="1">
        <f t="shared" si="597"/>
        <v>0</v>
      </c>
      <c r="F3425" s="1" t="str">
        <f t="shared" ca="1" si="598"/>
        <v/>
      </c>
      <c r="G3425" s="1">
        <f t="shared" ca="1" si="599"/>
        <v>0</v>
      </c>
      <c r="H3425" s="1">
        <f ca="1">IF(AND(G3424&gt;0,G3425&gt;G3424,NOT(ISERROR(MATCH(G3424,D:D,0)))),H3424+1,H3424)</f>
        <v>0</v>
      </c>
      <c r="I3425" s="1">
        <f t="shared" ca="1" si="600"/>
        <v>0</v>
      </c>
      <c r="J3425" s="7" t="str">
        <f t="shared" ca="1" si="601"/>
        <v/>
      </c>
      <c r="K3425" s="1" t="str">
        <f ca="1">IF(J3425="Linea_para_MAIL_creada_por_LuXML",IF(ISERROR(MATCH(INDIRECT(ADDRESS(ROW()-G3425,7)),D:D,0)),J3425,INDIRECT(ADDRESS(MATCH(INDIRECT(ADDRESS(ROW()-G3425,7)),D:D,0),1))),J3425)</f>
        <v/>
      </c>
      <c r="L3425" s="7">
        <f t="shared" ca="1" si="602"/>
        <v>0</v>
      </c>
      <c r="M3425" s="7" t="str">
        <f t="shared" ca="1" si="603"/>
        <v/>
      </c>
      <c r="N3425" s="7">
        <f t="shared" ca="1" si="604"/>
        <v>0</v>
      </c>
      <c r="O3425" s="9" t="str">
        <f ca="1">IF(N3425&gt;-1,INDIRECT(ADDRESS(ROW(),13)),IF(N3425&lt;N3424,CONCATENATE("&lt;page-count count=",CHAR(34),1+LARGE(N:N,1)-LARGE(N:N,2),CHAR(34),"/&gt;"),INDIRECT(ADDRESS(ROW()-1,13))))</f>
        <v/>
      </c>
      <c r="P3425" s="1">
        <f>IF(ROW()&lt;$S$4+2,IF('XML a procesar'!A3424="",P3424,IF(MID('XML a procesar'!A3424,1,1)="&lt;",P3424,P3424+1)),P3424)</f>
        <v>1</v>
      </c>
    </row>
    <row r="3426" spans="1:16" x14ac:dyDescent="0.25">
      <c r="A3426" s="1" t="str">
        <f>IF('XML a procesar'!A3425&gt;0,'XML a procesar'!A3425,"")</f>
        <v/>
      </c>
      <c r="B3426" s="7">
        <f t="shared" si="594"/>
        <v>0</v>
      </c>
      <c r="C3426" s="1">
        <f t="shared" si="595"/>
        <v>0</v>
      </c>
      <c r="D3426" s="1">
        <f t="shared" si="596"/>
        <v>0</v>
      </c>
      <c r="E3426" s="1">
        <f t="shared" si="597"/>
        <v>0</v>
      </c>
      <c r="F3426" s="1" t="str">
        <f t="shared" ca="1" si="598"/>
        <v/>
      </c>
      <c r="G3426" s="1">
        <f t="shared" ca="1" si="599"/>
        <v>0</v>
      </c>
      <c r="H3426" s="1">
        <f ca="1">IF(AND(G3425&gt;0,G3426&gt;G3425,NOT(ISERROR(MATCH(G3425,D:D,0)))),H3425+1,H3425)</f>
        <v>0</v>
      </c>
      <c r="I3426" s="1">
        <f t="shared" ca="1" si="600"/>
        <v>0</v>
      </c>
      <c r="J3426" s="7" t="str">
        <f t="shared" ca="1" si="601"/>
        <v/>
      </c>
      <c r="K3426" s="1" t="str">
        <f ca="1">IF(J3426="Linea_para_MAIL_creada_por_LuXML",IF(ISERROR(MATCH(INDIRECT(ADDRESS(ROW()-G3426,7)),D:D,0)),J3426,INDIRECT(ADDRESS(MATCH(INDIRECT(ADDRESS(ROW()-G3426,7)),D:D,0),1))),J3426)</f>
        <v/>
      </c>
      <c r="L3426" s="7">
        <f t="shared" ca="1" si="602"/>
        <v>0</v>
      </c>
      <c r="M3426" s="7" t="str">
        <f t="shared" ca="1" si="603"/>
        <v/>
      </c>
      <c r="N3426" s="7">
        <f t="shared" ca="1" si="604"/>
        <v>0</v>
      </c>
      <c r="O3426" s="9" t="str">
        <f ca="1">IF(N3426&gt;-1,INDIRECT(ADDRESS(ROW(),13)),IF(N3426&lt;N3425,CONCATENATE("&lt;page-count count=",CHAR(34),1+LARGE(N:N,1)-LARGE(N:N,2),CHAR(34),"/&gt;"),INDIRECT(ADDRESS(ROW()-1,13))))</f>
        <v/>
      </c>
      <c r="P3426" s="1">
        <f>IF(ROW()&lt;$S$4+2,IF('XML a procesar'!A3425="",P3425,IF(MID('XML a procesar'!A3425,1,1)="&lt;",P3425,P3425+1)),P3425)</f>
        <v>1</v>
      </c>
    </row>
    <row r="3427" spans="1:16" x14ac:dyDescent="0.25">
      <c r="A3427" s="1" t="str">
        <f>IF('XML a procesar'!A3426&gt;0,'XML a procesar'!A3426,"")</f>
        <v/>
      </c>
      <c r="B3427" s="7">
        <f t="shared" si="594"/>
        <v>0</v>
      </c>
      <c r="C3427" s="1">
        <f t="shared" si="595"/>
        <v>0</v>
      </c>
      <c r="D3427" s="1">
        <f t="shared" si="596"/>
        <v>0</v>
      </c>
      <c r="E3427" s="1">
        <f t="shared" si="597"/>
        <v>0</v>
      </c>
      <c r="F3427" s="1" t="str">
        <f t="shared" ca="1" si="598"/>
        <v/>
      </c>
      <c r="G3427" s="1">
        <f t="shared" ca="1" si="599"/>
        <v>0</v>
      </c>
      <c r="H3427" s="1">
        <f ca="1">IF(AND(G3426&gt;0,G3427&gt;G3426,NOT(ISERROR(MATCH(G3426,D:D,0)))),H3426+1,H3426)</f>
        <v>0</v>
      </c>
      <c r="I3427" s="1">
        <f t="shared" ca="1" si="600"/>
        <v>0</v>
      </c>
      <c r="J3427" s="7" t="str">
        <f t="shared" ca="1" si="601"/>
        <v/>
      </c>
      <c r="K3427" s="1" t="str">
        <f ca="1">IF(J3427="Linea_para_MAIL_creada_por_LuXML",IF(ISERROR(MATCH(INDIRECT(ADDRESS(ROW()-G3427,7)),D:D,0)),J3427,INDIRECT(ADDRESS(MATCH(INDIRECT(ADDRESS(ROW()-G3427,7)),D:D,0),1))),J3427)</f>
        <v/>
      </c>
      <c r="L3427" s="7">
        <f t="shared" ca="1" si="602"/>
        <v>0</v>
      </c>
      <c r="M3427" s="7" t="str">
        <f t="shared" ca="1" si="603"/>
        <v/>
      </c>
      <c r="N3427" s="7">
        <f t="shared" ca="1" si="604"/>
        <v>0</v>
      </c>
      <c r="O3427" s="9" t="str">
        <f ca="1">IF(N3427&gt;-1,INDIRECT(ADDRESS(ROW(),13)),IF(N3427&lt;N3426,CONCATENATE("&lt;page-count count=",CHAR(34),1+LARGE(N:N,1)-LARGE(N:N,2),CHAR(34),"/&gt;"),INDIRECT(ADDRESS(ROW()-1,13))))</f>
        <v/>
      </c>
      <c r="P3427" s="1">
        <f>IF(ROW()&lt;$S$4+2,IF('XML a procesar'!A3426="",P3426,IF(MID('XML a procesar'!A3426,1,1)="&lt;",P3426,P3426+1)),P3426)</f>
        <v>1</v>
      </c>
    </row>
    <row r="3428" spans="1:16" x14ac:dyDescent="0.25">
      <c r="A3428" s="1" t="str">
        <f>IF('XML a procesar'!A3427&gt;0,'XML a procesar'!A3427,"")</f>
        <v/>
      </c>
      <c r="B3428" s="7">
        <f t="shared" si="594"/>
        <v>0</v>
      </c>
      <c r="C3428" s="1">
        <f t="shared" si="595"/>
        <v>0</v>
      </c>
      <c r="D3428" s="1">
        <f t="shared" si="596"/>
        <v>0</v>
      </c>
      <c r="E3428" s="1">
        <f t="shared" si="597"/>
        <v>0</v>
      </c>
      <c r="F3428" s="1" t="str">
        <f t="shared" ca="1" si="598"/>
        <v/>
      </c>
      <c r="G3428" s="1">
        <f t="shared" ca="1" si="599"/>
        <v>0</v>
      </c>
      <c r="H3428" s="1">
        <f ca="1">IF(AND(G3427&gt;0,G3428&gt;G3427,NOT(ISERROR(MATCH(G3427,D:D,0)))),H3427+1,H3427)</f>
        <v>0</v>
      </c>
      <c r="I3428" s="1">
        <f t="shared" ca="1" si="600"/>
        <v>0</v>
      </c>
      <c r="J3428" s="7" t="str">
        <f t="shared" ca="1" si="601"/>
        <v/>
      </c>
      <c r="K3428" s="1" t="str">
        <f ca="1">IF(J3428="Linea_para_MAIL_creada_por_LuXML",IF(ISERROR(MATCH(INDIRECT(ADDRESS(ROW()-G3428,7)),D:D,0)),J3428,INDIRECT(ADDRESS(MATCH(INDIRECT(ADDRESS(ROW()-G3428,7)),D:D,0),1))),J3428)</f>
        <v/>
      </c>
      <c r="L3428" s="7">
        <f t="shared" ca="1" si="602"/>
        <v>0</v>
      </c>
      <c r="M3428" s="7" t="str">
        <f t="shared" ca="1" si="603"/>
        <v/>
      </c>
      <c r="N3428" s="7">
        <f t="shared" ca="1" si="604"/>
        <v>0</v>
      </c>
      <c r="O3428" s="9" t="str">
        <f ca="1">IF(N3428&gt;-1,INDIRECT(ADDRESS(ROW(),13)),IF(N3428&lt;N3427,CONCATENATE("&lt;page-count count=",CHAR(34),1+LARGE(N:N,1)-LARGE(N:N,2),CHAR(34),"/&gt;"),INDIRECT(ADDRESS(ROW()-1,13))))</f>
        <v/>
      </c>
      <c r="P3428" s="1">
        <f>IF(ROW()&lt;$S$4+2,IF('XML a procesar'!A3427="",P3427,IF(MID('XML a procesar'!A3427,1,1)="&lt;",P3427,P3427+1)),P3427)</f>
        <v>1</v>
      </c>
    </row>
    <row r="3429" spans="1:16" x14ac:dyDescent="0.25">
      <c r="A3429" s="1" t="str">
        <f>IF('XML a procesar'!A3428&gt;0,'XML a procesar'!A3428,"")</f>
        <v/>
      </c>
      <c r="B3429" s="7">
        <f t="shared" si="594"/>
        <v>0</v>
      </c>
      <c r="C3429" s="1">
        <f t="shared" si="595"/>
        <v>0</v>
      </c>
      <c r="D3429" s="1">
        <f t="shared" si="596"/>
        <v>0</v>
      </c>
      <c r="E3429" s="1">
        <f t="shared" si="597"/>
        <v>0</v>
      </c>
      <c r="F3429" s="1" t="str">
        <f t="shared" ca="1" si="598"/>
        <v/>
      </c>
      <c r="G3429" s="1">
        <f t="shared" ca="1" si="599"/>
        <v>0</v>
      </c>
      <c r="H3429" s="1">
        <f ca="1">IF(AND(G3428&gt;0,G3429&gt;G3428,NOT(ISERROR(MATCH(G3428,D:D,0)))),H3428+1,H3428)</f>
        <v>0</v>
      </c>
      <c r="I3429" s="1">
        <f t="shared" ca="1" si="600"/>
        <v>0</v>
      </c>
      <c r="J3429" s="7" t="str">
        <f t="shared" ca="1" si="601"/>
        <v/>
      </c>
      <c r="K3429" s="1" t="str">
        <f ca="1">IF(J3429="Linea_para_MAIL_creada_por_LuXML",IF(ISERROR(MATCH(INDIRECT(ADDRESS(ROW()-G3429,7)),D:D,0)),J3429,INDIRECT(ADDRESS(MATCH(INDIRECT(ADDRESS(ROW()-G3429,7)),D:D,0),1))),J3429)</f>
        <v/>
      </c>
      <c r="L3429" s="7">
        <f t="shared" ca="1" si="602"/>
        <v>0</v>
      </c>
      <c r="M3429" s="7" t="str">
        <f t="shared" ca="1" si="603"/>
        <v/>
      </c>
      <c r="N3429" s="7">
        <f t="shared" ca="1" si="604"/>
        <v>0</v>
      </c>
      <c r="O3429" s="9" t="str">
        <f ca="1">IF(N3429&gt;-1,INDIRECT(ADDRESS(ROW(),13)),IF(N3429&lt;N3428,CONCATENATE("&lt;page-count count=",CHAR(34),1+LARGE(N:N,1)-LARGE(N:N,2),CHAR(34),"/&gt;"),INDIRECT(ADDRESS(ROW()-1,13))))</f>
        <v/>
      </c>
      <c r="P3429" s="1">
        <f>IF(ROW()&lt;$S$4+2,IF('XML a procesar'!A3428="",P3428,IF(MID('XML a procesar'!A3428,1,1)="&lt;",P3428,P3428+1)),P3428)</f>
        <v>1</v>
      </c>
    </row>
    <row r="3430" spans="1:16" x14ac:dyDescent="0.25">
      <c r="A3430" s="1" t="str">
        <f>IF('XML a procesar'!A3429&gt;0,'XML a procesar'!A3429,"")</f>
        <v/>
      </c>
      <c r="B3430" s="7">
        <f t="shared" si="594"/>
        <v>0</v>
      </c>
      <c r="C3430" s="1">
        <f t="shared" si="595"/>
        <v>0</v>
      </c>
      <c r="D3430" s="1">
        <f t="shared" si="596"/>
        <v>0</v>
      </c>
      <c r="E3430" s="1">
        <f t="shared" si="597"/>
        <v>0</v>
      </c>
      <c r="F3430" s="1" t="str">
        <f t="shared" ca="1" si="598"/>
        <v/>
      </c>
      <c r="G3430" s="1">
        <f t="shared" ca="1" si="599"/>
        <v>0</v>
      </c>
      <c r="H3430" s="1">
        <f ca="1">IF(AND(G3429&gt;0,G3430&gt;G3429,NOT(ISERROR(MATCH(G3429,D:D,0)))),H3429+1,H3429)</f>
        <v>0</v>
      </c>
      <c r="I3430" s="1">
        <f t="shared" ca="1" si="600"/>
        <v>0</v>
      </c>
      <c r="J3430" s="7" t="str">
        <f t="shared" ca="1" si="601"/>
        <v/>
      </c>
      <c r="K3430" s="1" t="str">
        <f ca="1">IF(J3430="Linea_para_MAIL_creada_por_LuXML",IF(ISERROR(MATCH(INDIRECT(ADDRESS(ROW()-G3430,7)),D:D,0)),J3430,INDIRECT(ADDRESS(MATCH(INDIRECT(ADDRESS(ROW()-G3430,7)),D:D,0),1))),J3430)</f>
        <v/>
      </c>
      <c r="L3430" s="7">
        <f t="shared" ca="1" si="602"/>
        <v>0</v>
      </c>
      <c r="M3430" s="7" t="str">
        <f t="shared" ca="1" si="603"/>
        <v/>
      </c>
      <c r="N3430" s="7">
        <f t="shared" ca="1" si="604"/>
        <v>0</v>
      </c>
      <c r="O3430" s="9" t="str">
        <f ca="1">IF(N3430&gt;-1,INDIRECT(ADDRESS(ROW(),13)),IF(N3430&lt;N3429,CONCATENATE("&lt;page-count count=",CHAR(34),1+LARGE(N:N,1)-LARGE(N:N,2),CHAR(34),"/&gt;"),INDIRECT(ADDRESS(ROW()-1,13))))</f>
        <v/>
      </c>
      <c r="P3430" s="1">
        <f>IF(ROW()&lt;$S$4+2,IF('XML a procesar'!A3429="",P3429,IF(MID('XML a procesar'!A3429,1,1)="&lt;",P3429,P3429+1)),P3429)</f>
        <v>1</v>
      </c>
    </row>
    <row r="3431" spans="1:16" x14ac:dyDescent="0.25">
      <c r="A3431" s="1" t="str">
        <f>IF('XML a procesar'!A3430&gt;0,'XML a procesar'!A3430,"")</f>
        <v/>
      </c>
      <c r="B3431" s="7">
        <f t="shared" si="594"/>
        <v>0</v>
      </c>
      <c r="C3431" s="1">
        <f t="shared" si="595"/>
        <v>0</v>
      </c>
      <c r="D3431" s="1">
        <f t="shared" si="596"/>
        <v>0</v>
      </c>
      <c r="E3431" s="1">
        <f t="shared" si="597"/>
        <v>0</v>
      </c>
      <c r="F3431" s="1" t="str">
        <f t="shared" ca="1" si="598"/>
        <v/>
      </c>
      <c r="G3431" s="1">
        <f t="shared" ca="1" si="599"/>
        <v>0</v>
      </c>
      <c r="H3431" s="1">
        <f ca="1">IF(AND(G3430&gt;0,G3431&gt;G3430,NOT(ISERROR(MATCH(G3430,D:D,0)))),H3430+1,H3430)</f>
        <v>0</v>
      </c>
      <c r="I3431" s="1">
        <f t="shared" ca="1" si="600"/>
        <v>0</v>
      </c>
      <c r="J3431" s="7" t="str">
        <f t="shared" ca="1" si="601"/>
        <v/>
      </c>
      <c r="K3431" s="1" t="str">
        <f ca="1">IF(J3431="Linea_para_MAIL_creada_por_LuXML",IF(ISERROR(MATCH(INDIRECT(ADDRESS(ROW()-G3431,7)),D:D,0)),J3431,INDIRECT(ADDRESS(MATCH(INDIRECT(ADDRESS(ROW()-G3431,7)),D:D,0),1))),J3431)</f>
        <v/>
      </c>
      <c r="L3431" s="7">
        <f t="shared" ca="1" si="602"/>
        <v>0</v>
      </c>
      <c r="M3431" s="7" t="str">
        <f t="shared" ca="1" si="603"/>
        <v/>
      </c>
      <c r="N3431" s="7">
        <f t="shared" ca="1" si="604"/>
        <v>0</v>
      </c>
      <c r="O3431" s="9" t="str">
        <f ca="1">IF(N3431&gt;-1,INDIRECT(ADDRESS(ROW(),13)),IF(N3431&lt;N3430,CONCATENATE("&lt;page-count count=",CHAR(34),1+LARGE(N:N,1)-LARGE(N:N,2),CHAR(34),"/&gt;"),INDIRECT(ADDRESS(ROW()-1,13))))</f>
        <v/>
      </c>
      <c r="P3431" s="1">
        <f>IF(ROW()&lt;$S$4+2,IF('XML a procesar'!A3430="",P3430,IF(MID('XML a procesar'!A3430,1,1)="&lt;",P3430,P3430+1)),P3430)</f>
        <v>1</v>
      </c>
    </row>
    <row r="3432" spans="1:16" x14ac:dyDescent="0.25">
      <c r="A3432" s="1" t="str">
        <f>IF('XML a procesar'!A3431&gt;0,'XML a procesar'!A3431,"")</f>
        <v/>
      </c>
      <c r="B3432" s="7">
        <f t="shared" si="594"/>
        <v>0</v>
      </c>
      <c r="C3432" s="1">
        <f t="shared" si="595"/>
        <v>0</v>
      </c>
      <c r="D3432" s="1">
        <f t="shared" si="596"/>
        <v>0</v>
      </c>
      <c r="E3432" s="1">
        <f t="shared" si="597"/>
        <v>0</v>
      </c>
      <c r="F3432" s="1" t="str">
        <f t="shared" ca="1" si="598"/>
        <v/>
      </c>
      <c r="G3432" s="1">
        <f t="shared" ca="1" si="599"/>
        <v>0</v>
      </c>
      <c r="H3432" s="1">
        <f ca="1">IF(AND(G3431&gt;0,G3432&gt;G3431,NOT(ISERROR(MATCH(G3431,D:D,0)))),H3431+1,H3431)</f>
        <v>0</v>
      </c>
      <c r="I3432" s="1">
        <f t="shared" ca="1" si="600"/>
        <v>0</v>
      </c>
      <c r="J3432" s="7" t="str">
        <f t="shared" ca="1" si="601"/>
        <v/>
      </c>
      <c r="K3432" s="1" t="str">
        <f ca="1">IF(J3432="Linea_para_MAIL_creada_por_LuXML",IF(ISERROR(MATCH(INDIRECT(ADDRESS(ROW()-G3432,7)),D:D,0)),J3432,INDIRECT(ADDRESS(MATCH(INDIRECT(ADDRESS(ROW()-G3432,7)),D:D,0),1))),J3432)</f>
        <v/>
      </c>
      <c r="L3432" s="7">
        <f t="shared" ca="1" si="602"/>
        <v>0</v>
      </c>
      <c r="M3432" s="7" t="str">
        <f t="shared" ca="1" si="603"/>
        <v/>
      </c>
      <c r="N3432" s="7">
        <f t="shared" ca="1" si="604"/>
        <v>0</v>
      </c>
      <c r="O3432" s="9" t="str">
        <f ca="1">IF(N3432&gt;-1,INDIRECT(ADDRESS(ROW(),13)),IF(N3432&lt;N3431,CONCATENATE("&lt;page-count count=",CHAR(34),1+LARGE(N:N,1)-LARGE(N:N,2),CHAR(34),"/&gt;"),INDIRECT(ADDRESS(ROW()-1,13))))</f>
        <v/>
      </c>
      <c r="P3432" s="1">
        <f>IF(ROW()&lt;$S$4+2,IF('XML a procesar'!A3431="",P3431,IF(MID('XML a procesar'!A3431,1,1)="&lt;",P3431,P3431+1)),P3431)</f>
        <v>1</v>
      </c>
    </row>
    <row r="3433" spans="1:16" x14ac:dyDescent="0.25">
      <c r="A3433" s="1" t="str">
        <f>IF('XML a procesar'!A3432&gt;0,'XML a procesar'!A3432,"")</f>
        <v/>
      </c>
      <c r="B3433" s="7">
        <f t="shared" si="594"/>
        <v>0</v>
      </c>
      <c r="C3433" s="1">
        <f t="shared" si="595"/>
        <v>0</v>
      </c>
      <c r="D3433" s="1">
        <f t="shared" si="596"/>
        <v>0</v>
      </c>
      <c r="E3433" s="1">
        <f t="shared" si="597"/>
        <v>0</v>
      </c>
      <c r="F3433" s="1" t="str">
        <f t="shared" ca="1" si="598"/>
        <v/>
      </c>
      <c r="G3433" s="1">
        <f t="shared" ca="1" si="599"/>
        <v>0</v>
      </c>
      <c r="H3433" s="1">
        <f ca="1">IF(AND(G3432&gt;0,G3433&gt;G3432,NOT(ISERROR(MATCH(G3432,D:D,0)))),H3432+1,H3432)</f>
        <v>0</v>
      </c>
      <c r="I3433" s="1">
        <f t="shared" ca="1" si="600"/>
        <v>0</v>
      </c>
      <c r="J3433" s="7" t="str">
        <f t="shared" ca="1" si="601"/>
        <v/>
      </c>
      <c r="K3433" s="1" t="str">
        <f ca="1">IF(J3433="Linea_para_MAIL_creada_por_LuXML",IF(ISERROR(MATCH(INDIRECT(ADDRESS(ROW()-G3433,7)),D:D,0)),J3433,INDIRECT(ADDRESS(MATCH(INDIRECT(ADDRESS(ROW()-G3433,7)),D:D,0),1))),J3433)</f>
        <v/>
      </c>
      <c r="L3433" s="7">
        <f t="shared" ca="1" si="602"/>
        <v>0</v>
      </c>
      <c r="M3433" s="7" t="str">
        <f t="shared" ca="1" si="603"/>
        <v/>
      </c>
      <c r="N3433" s="7">
        <f t="shared" ca="1" si="604"/>
        <v>0</v>
      </c>
      <c r="O3433" s="9" t="str">
        <f ca="1">IF(N3433&gt;-1,INDIRECT(ADDRESS(ROW(),13)),IF(N3433&lt;N3432,CONCATENATE("&lt;page-count count=",CHAR(34),1+LARGE(N:N,1)-LARGE(N:N,2),CHAR(34),"/&gt;"),INDIRECT(ADDRESS(ROW()-1,13))))</f>
        <v/>
      </c>
      <c r="P3433" s="1">
        <f>IF(ROW()&lt;$S$4+2,IF('XML a procesar'!A3432="",P3432,IF(MID('XML a procesar'!A3432,1,1)="&lt;",P3432,P3432+1)),P3432)</f>
        <v>1</v>
      </c>
    </row>
    <row r="3434" spans="1:16" x14ac:dyDescent="0.25">
      <c r="A3434" s="1" t="str">
        <f>IF('XML a procesar'!A3433&gt;0,'XML a procesar'!A3433,"")</f>
        <v/>
      </c>
      <c r="B3434" s="7">
        <f t="shared" si="594"/>
        <v>0</v>
      </c>
      <c r="C3434" s="1">
        <f t="shared" si="595"/>
        <v>0</v>
      </c>
      <c r="D3434" s="1">
        <f t="shared" si="596"/>
        <v>0</v>
      </c>
      <c r="E3434" s="1">
        <f t="shared" si="597"/>
        <v>0</v>
      </c>
      <c r="F3434" s="1" t="str">
        <f t="shared" ca="1" si="598"/>
        <v/>
      </c>
      <c r="G3434" s="1">
        <f t="shared" ca="1" si="599"/>
        <v>0</v>
      </c>
      <c r="H3434" s="1">
        <f ca="1">IF(AND(G3433&gt;0,G3434&gt;G3433,NOT(ISERROR(MATCH(G3433,D:D,0)))),H3433+1,H3433)</f>
        <v>0</v>
      </c>
      <c r="I3434" s="1">
        <f t="shared" ca="1" si="600"/>
        <v>0</v>
      </c>
      <c r="J3434" s="7" t="str">
        <f t="shared" ca="1" si="601"/>
        <v/>
      </c>
      <c r="K3434" s="1" t="str">
        <f ca="1">IF(J3434="Linea_para_MAIL_creada_por_LuXML",IF(ISERROR(MATCH(INDIRECT(ADDRESS(ROW()-G3434,7)),D:D,0)),J3434,INDIRECT(ADDRESS(MATCH(INDIRECT(ADDRESS(ROW()-G3434,7)),D:D,0),1))),J3434)</f>
        <v/>
      </c>
      <c r="L3434" s="7">
        <f t="shared" ca="1" si="602"/>
        <v>0</v>
      </c>
      <c r="M3434" s="7" t="str">
        <f t="shared" ca="1" si="603"/>
        <v/>
      </c>
      <c r="N3434" s="7">
        <f t="shared" ca="1" si="604"/>
        <v>0</v>
      </c>
      <c r="O3434" s="9" t="str">
        <f ca="1">IF(N3434&gt;-1,INDIRECT(ADDRESS(ROW(),13)),IF(N3434&lt;N3433,CONCATENATE("&lt;page-count count=",CHAR(34),1+LARGE(N:N,1)-LARGE(N:N,2),CHAR(34),"/&gt;"),INDIRECT(ADDRESS(ROW()-1,13))))</f>
        <v/>
      </c>
      <c r="P3434" s="1">
        <f>IF(ROW()&lt;$S$4+2,IF('XML a procesar'!A3433="",P3433,IF(MID('XML a procesar'!A3433,1,1)="&lt;",P3433,P3433+1)),P3433)</f>
        <v>1</v>
      </c>
    </row>
    <row r="3435" spans="1:16" x14ac:dyDescent="0.25">
      <c r="A3435" s="1" t="str">
        <f>IF('XML a procesar'!A3434&gt;0,'XML a procesar'!A3434,"")</f>
        <v/>
      </c>
      <c r="B3435" s="7">
        <f t="shared" si="594"/>
        <v>0</v>
      </c>
      <c r="C3435" s="1">
        <f t="shared" si="595"/>
        <v>0</v>
      </c>
      <c r="D3435" s="1">
        <f t="shared" si="596"/>
        <v>0</v>
      </c>
      <c r="E3435" s="1">
        <f t="shared" si="597"/>
        <v>0</v>
      </c>
      <c r="F3435" s="1" t="str">
        <f t="shared" ca="1" si="598"/>
        <v/>
      </c>
      <c r="G3435" s="1">
        <f t="shared" ca="1" si="599"/>
        <v>0</v>
      </c>
      <c r="H3435" s="1">
        <f ca="1">IF(AND(G3434&gt;0,G3435&gt;G3434,NOT(ISERROR(MATCH(G3434,D:D,0)))),H3434+1,H3434)</f>
        <v>0</v>
      </c>
      <c r="I3435" s="1">
        <f t="shared" ca="1" si="600"/>
        <v>0</v>
      </c>
      <c r="J3435" s="7" t="str">
        <f t="shared" ca="1" si="601"/>
        <v/>
      </c>
      <c r="K3435" s="1" t="str">
        <f ca="1">IF(J3435="Linea_para_MAIL_creada_por_LuXML",IF(ISERROR(MATCH(INDIRECT(ADDRESS(ROW()-G3435,7)),D:D,0)),J3435,INDIRECT(ADDRESS(MATCH(INDIRECT(ADDRESS(ROW()-G3435,7)),D:D,0),1))),J3435)</f>
        <v/>
      </c>
      <c r="L3435" s="7">
        <f t="shared" ca="1" si="602"/>
        <v>0</v>
      </c>
      <c r="M3435" s="7" t="str">
        <f t="shared" ca="1" si="603"/>
        <v/>
      </c>
      <c r="N3435" s="7">
        <f t="shared" ca="1" si="604"/>
        <v>0</v>
      </c>
      <c r="O3435" s="9" t="str">
        <f ca="1">IF(N3435&gt;-1,INDIRECT(ADDRESS(ROW(),13)),IF(N3435&lt;N3434,CONCATENATE("&lt;page-count count=",CHAR(34),1+LARGE(N:N,1)-LARGE(N:N,2),CHAR(34),"/&gt;"),INDIRECT(ADDRESS(ROW()-1,13))))</f>
        <v/>
      </c>
      <c r="P3435" s="1">
        <f>IF(ROW()&lt;$S$4+2,IF('XML a procesar'!A3434="",P3434,IF(MID('XML a procesar'!A3434,1,1)="&lt;",P3434,P3434+1)),P3434)</f>
        <v>1</v>
      </c>
    </row>
    <row r="3436" spans="1:16" x14ac:dyDescent="0.25">
      <c r="A3436" s="1" t="str">
        <f>IF('XML a procesar'!A3435&gt;0,'XML a procesar'!A3435,"")</f>
        <v/>
      </c>
      <c r="B3436" s="7">
        <f t="shared" si="594"/>
        <v>0</v>
      </c>
      <c r="C3436" s="1">
        <f t="shared" si="595"/>
        <v>0</v>
      </c>
      <c r="D3436" s="1">
        <f t="shared" si="596"/>
        <v>0</v>
      </c>
      <c r="E3436" s="1">
        <f t="shared" si="597"/>
        <v>0</v>
      </c>
      <c r="F3436" s="1" t="str">
        <f t="shared" ca="1" si="598"/>
        <v/>
      </c>
      <c r="G3436" s="1">
        <f t="shared" ca="1" si="599"/>
        <v>0</v>
      </c>
      <c r="H3436" s="1">
        <f ca="1">IF(AND(G3435&gt;0,G3436&gt;G3435,NOT(ISERROR(MATCH(G3435,D:D,0)))),H3435+1,H3435)</f>
        <v>0</v>
      </c>
      <c r="I3436" s="1">
        <f t="shared" ca="1" si="600"/>
        <v>0</v>
      </c>
      <c r="J3436" s="7" t="str">
        <f t="shared" ca="1" si="601"/>
        <v/>
      </c>
      <c r="K3436" s="1" t="str">
        <f ca="1">IF(J3436="Linea_para_MAIL_creada_por_LuXML",IF(ISERROR(MATCH(INDIRECT(ADDRESS(ROW()-G3436,7)),D:D,0)),J3436,INDIRECT(ADDRESS(MATCH(INDIRECT(ADDRESS(ROW()-G3436,7)),D:D,0),1))),J3436)</f>
        <v/>
      </c>
      <c r="L3436" s="7">
        <f t="shared" ca="1" si="602"/>
        <v>0</v>
      </c>
      <c r="M3436" s="7" t="str">
        <f t="shared" ca="1" si="603"/>
        <v/>
      </c>
      <c r="N3436" s="7">
        <f t="shared" ca="1" si="604"/>
        <v>0</v>
      </c>
      <c r="O3436" s="9" t="str">
        <f ca="1">IF(N3436&gt;-1,INDIRECT(ADDRESS(ROW(),13)),IF(N3436&lt;N3435,CONCATENATE("&lt;page-count count=",CHAR(34),1+LARGE(N:N,1)-LARGE(N:N,2),CHAR(34),"/&gt;"),INDIRECT(ADDRESS(ROW()-1,13))))</f>
        <v/>
      </c>
      <c r="P3436" s="1">
        <f>IF(ROW()&lt;$S$4+2,IF('XML a procesar'!A3435="",P3435,IF(MID('XML a procesar'!A3435,1,1)="&lt;",P3435,P3435+1)),P3435)</f>
        <v>1</v>
      </c>
    </row>
    <row r="3437" spans="1:16" x14ac:dyDescent="0.25">
      <c r="A3437" s="1" t="str">
        <f>IF('XML a procesar'!A3436&gt;0,'XML a procesar'!A3436,"")</f>
        <v/>
      </c>
      <c r="B3437" s="7">
        <f t="shared" si="594"/>
        <v>0</v>
      </c>
      <c r="C3437" s="1">
        <f t="shared" si="595"/>
        <v>0</v>
      </c>
      <c r="D3437" s="1">
        <f t="shared" si="596"/>
        <v>0</v>
      </c>
      <c r="E3437" s="1">
        <f t="shared" si="597"/>
        <v>0</v>
      </c>
      <c r="F3437" s="1" t="str">
        <f t="shared" ca="1" si="598"/>
        <v/>
      </c>
      <c r="G3437" s="1">
        <f t="shared" ca="1" si="599"/>
        <v>0</v>
      </c>
      <c r="H3437" s="1">
        <f ca="1">IF(AND(G3436&gt;0,G3437&gt;G3436,NOT(ISERROR(MATCH(G3436,D:D,0)))),H3436+1,H3436)</f>
        <v>0</v>
      </c>
      <c r="I3437" s="1">
        <f t="shared" ca="1" si="600"/>
        <v>0</v>
      </c>
      <c r="J3437" s="7" t="str">
        <f t="shared" ca="1" si="601"/>
        <v/>
      </c>
      <c r="K3437" s="1" t="str">
        <f ca="1">IF(J3437="Linea_para_MAIL_creada_por_LuXML",IF(ISERROR(MATCH(INDIRECT(ADDRESS(ROW()-G3437,7)),D:D,0)),J3437,INDIRECT(ADDRESS(MATCH(INDIRECT(ADDRESS(ROW()-G3437,7)),D:D,0),1))),J3437)</f>
        <v/>
      </c>
      <c r="L3437" s="7">
        <f t="shared" ca="1" si="602"/>
        <v>0</v>
      </c>
      <c r="M3437" s="7" t="str">
        <f t="shared" ca="1" si="603"/>
        <v/>
      </c>
      <c r="N3437" s="7">
        <f t="shared" ca="1" si="604"/>
        <v>0</v>
      </c>
      <c r="O3437" s="9" t="str">
        <f ca="1">IF(N3437&gt;-1,INDIRECT(ADDRESS(ROW(),13)),IF(N3437&lt;N3436,CONCATENATE("&lt;page-count count=",CHAR(34),1+LARGE(N:N,1)-LARGE(N:N,2),CHAR(34),"/&gt;"),INDIRECT(ADDRESS(ROW()-1,13))))</f>
        <v/>
      </c>
      <c r="P3437" s="1">
        <f>IF(ROW()&lt;$S$4+2,IF('XML a procesar'!A3436="",P3436,IF(MID('XML a procesar'!A3436,1,1)="&lt;",P3436,P3436+1)),P3436)</f>
        <v>1</v>
      </c>
    </row>
    <row r="3438" spans="1:16" x14ac:dyDescent="0.25">
      <c r="A3438" s="1" t="str">
        <f>IF('XML a procesar'!A3437&gt;0,'XML a procesar'!A3437,"")</f>
        <v/>
      </c>
      <c r="B3438" s="7">
        <f t="shared" si="594"/>
        <v>0</v>
      </c>
      <c r="C3438" s="1">
        <f t="shared" si="595"/>
        <v>0</v>
      </c>
      <c r="D3438" s="1">
        <f t="shared" si="596"/>
        <v>0</v>
      </c>
      <c r="E3438" s="1">
        <f t="shared" si="597"/>
        <v>0</v>
      </c>
      <c r="F3438" s="1" t="str">
        <f t="shared" ca="1" si="598"/>
        <v/>
      </c>
      <c r="G3438" s="1">
        <f t="shared" ca="1" si="599"/>
        <v>0</v>
      </c>
      <c r="H3438" s="1">
        <f ca="1">IF(AND(G3437&gt;0,G3438&gt;G3437,NOT(ISERROR(MATCH(G3437,D:D,0)))),H3437+1,H3437)</f>
        <v>0</v>
      </c>
      <c r="I3438" s="1">
        <f t="shared" ca="1" si="600"/>
        <v>0</v>
      </c>
      <c r="J3438" s="7" t="str">
        <f t="shared" ca="1" si="601"/>
        <v/>
      </c>
      <c r="K3438" s="1" t="str">
        <f ca="1">IF(J3438="Linea_para_MAIL_creada_por_LuXML",IF(ISERROR(MATCH(INDIRECT(ADDRESS(ROW()-G3438,7)),D:D,0)),J3438,INDIRECT(ADDRESS(MATCH(INDIRECT(ADDRESS(ROW()-G3438,7)),D:D,0),1))),J3438)</f>
        <v/>
      </c>
      <c r="L3438" s="7">
        <f t="shared" ca="1" si="602"/>
        <v>0</v>
      </c>
      <c r="M3438" s="7" t="str">
        <f t="shared" ca="1" si="603"/>
        <v/>
      </c>
      <c r="N3438" s="7">
        <f t="shared" ca="1" si="604"/>
        <v>0</v>
      </c>
      <c r="O3438" s="9" t="str">
        <f ca="1">IF(N3438&gt;-1,INDIRECT(ADDRESS(ROW(),13)),IF(N3438&lt;N3437,CONCATENATE("&lt;page-count count=",CHAR(34),1+LARGE(N:N,1)-LARGE(N:N,2),CHAR(34),"/&gt;"),INDIRECT(ADDRESS(ROW()-1,13))))</f>
        <v/>
      </c>
      <c r="P3438" s="1">
        <f>IF(ROW()&lt;$S$4+2,IF('XML a procesar'!A3437="",P3437,IF(MID('XML a procesar'!A3437,1,1)="&lt;",P3437,P3437+1)),P3437)</f>
        <v>1</v>
      </c>
    </row>
    <row r="3439" spans="1:16" x14ac:dyDescent="0.25">
      <c r="A3439" s="1" t="str">
        <f>IF('XML a procesar'!A3438&gt;0,'XML a procesar'!A3438,"")</f>
        <v/>
      </c>
      <c r="B3439" s="7">
        <f t="shared" si="594"/>
        <v>0</v>
      </c>
      <c r="C3439" s="1">
        <f t="shared" si="595"/>
        <v>0</v>
      </c>
      <c r="D3439" s="1">
        <f t="shared" si="596"/>
        <v>0</v>
      </c>
      <c r="E3439" s="1">
        <f t="shared" si="597"/>
        <v>0</v>
      </c>
      <c r="F3439" s="1" t="str">
        <f t="shared" ca="1" si="598"/>
        <v/>
      </c>
      <c r="G3439" s="1">
        <f t="shared" ca="1" si="599"/>
        <v>0</v>
      </c>
      <c r="H3439" s="1">
        <f ca="1">IF(AND(G3438&gt;0,G3439&gt;G3438,NOT(ISERROR(MATCH(G3438,D:D,0)))),H3438+1,H3438)</f>
        <v>0</v>
      </c>
      <c r="I3439" s="1">
        <f t="shared" ca="1" si="600"/>
        <v>0</v>
      </c>
      <c r="J3439" s="7" t="str">
        <f t="shared" ca="1" si="601"/>
        <v/>
      </c>
      <c r="K3439" s="1" t="str">
        <f ca="1">IF(J3439="Linea_para_MAIL_creada_por_LuXML",IF(ISERROR(MATCH(INDIRECT(ADDRESS(ROW()-G3439,7)),D:D,0)),J3439,INDIRECT(ADDRESS(MATCH(INDIRECT(ADDRESS(ROW()-G3439,7)),D:D,0),1))),J3439)</f>
        <v/>
      </c>
      <c r="L3439" s="7">
        <f t="shared" ca="1" si="602"/>
        <v>0</v>
      </c>
      <c r="M3439" s="7" t="str">
        <f t="shared" ca="1" si="603"/>
        <v/>
      </c>
      <c r="N3439" s="7">
        <f t="shared" ca="1" si="604"/>
        <v>0</v>
      </c>
      <c r="O3439" s="9" t="str">
        <f ca="1">IF(N3439&gt;-1,INDIRECT(ADDRESS(ROW(),13)),IF(N3439&lt;N3438,CONCATENATE("&lt;page-count count=",CHAR(34),1+LARGE(N:N,1)-LARGE(N:N,2),CHAR(34),"/&gt;"),INDIRECT(ADDRESS(ROW()-1,13))))</f>
        <v/>
      </c>
      <c r="P3439" s="1">
        <f>IF(ROW()&lt;$S$4+2,IF('XML a procesar'!A3438="",P3438,IF(MID('XML a procesar'!A3438,1,1)="&lt;",P3438,P3438+1)),P3438)</f>
        <v>1</v>
      </c>
    </row>
    <row r="3440" spans="1:16" x14ac:dyDescent="0.25">
      <c r="A3440" s="1" t="str">
        <f>IF('XML a procesar'!A3439&gt;0,'XML a procesar'!A3439,"")</f>
        <v/>
      </c>
      <c r="B3440" s="7">
        <f t="shared" si="594"/>
        <v>0</v>
      </c>
      <c r="C3440" s="1">
        <f t="shared" si="595"/>
        <v>0</v>
      </c>
      <c r="D3440" s="1">
        <f t="shared" si="596"/>
        <v>0</v>
      </c>
      <c r="E3440" s="1">
        <f t="shared" si="597"/>
        <v>0</v>
      </c>
      <c r="F3440" s="1" t="str">
        <f t="shared" ca="1" si="598"/>
        <v/>
      </c>
      <c r="G3440" s="1">
        <f t="shared" ca="1" si="599"/>
        <v>0</v>
      </c>
      <c r="H3440" s="1">
        <f ca="1">IF(AND(G3439&gt;0,G3440&gt;G3439,NOT(ISERROR(MATCH(G3439,D:D,0)))),H3439+1,H3439)</f>
        <v>0</v>
      </c>
      <c r="I3440" s="1">
        <f t="shared" ca="1" si="600"/>
        <v>0</v>
      </c>
      <c r="J3440" s="7" t="str">
        <f t="shared" ca="1" si="601"/>
        <v/>
      </c>
      <c r="K3440" s="1" t="str">
        <f ca="1">IF(J3440="Linea_para_MAIL_creada_por_LuXML",IF(ISERROR(MATCH(INDIRECT(ADDRESS(ROW()-G3440,7)),D:D,0)),J3440,INDIRECT(ADDRESS(MATCH(INDIRECT(ADDRESS(ROW()-G3440,7)),D:D,0),1))),J3440)</f>
        <v/>
      </c>
      <c r="L3440" s="7">
        <f t="shared" ca="1" si="602"/>
        <v>0</v>
      </c>
      <c r="M3440" s="7" t="str">
        <f t="shared" ca="1" si="603"/>
        <v/>
      </c>
      <c r="N3440" s="7">
        <f t="shared" ca="1" si="604"/>
        <v>0</v>
      </c>
      <c r="O3440" s="9" t="str">
        <f ca="1">IF(N3440&gt;-1,INDIRECT(ADDRESS(ROW(),13)),IF(N3440&lt;N3439,CONCATENATE("&lt;page-count count=",CHAR(34),1+LARGE(N:N,1)-LARGE(N:N,2),CHAR(34),"/&gt;"),INDIRECT(ADDRESS(ROW()-1,13))))</f>
        <v/>
      </c>
      <c r="P3440" s="1">
        <f>IF(ROW()&lt;$S$4+2,IF('XML a procesar'!A3439="",P3439,IF(MID('XML a procesar'!A3439,1,1)="&lt;",P3439,P3439+1)),P3439)</f>
        <v>1</v>
      </c>
    </row>
    <row r="3441" spans="1:16" x14ac:dyDescent="0.25">
      <c r="A3441" s="1" t="str">
        <f>IF('XML a procesar'!A3440&gt;0,'XML a procesar'!A3440,"")</f>
        <v/>
      </c>
      <c r="B3441" s="7">
        <f t="shared" si="594"/>
        <v>0</v>
      </c>
      <c r="C3441" s="1">
        <f t="shared" si="595"/>
        <v>0</v>
      </c>
      <c r="D3441" s="1">
        <f t="shared" si="596"/>
        <v>0</v>
      </c>
      <c r="E3441" s="1">
        <f t="shared" si="597"/>
        <v>0</v>
      </c>
      <c r="F3441" s="1" t="str">
        <f t="shared" ca="1" si="598"/>
        <v/>
      </c>
      <c r="G3441" s="1">
        <f t="shared" ca="1" si="599"/>
        <v>0</v>
      </c>
      <c r="H3441" s="1">
        <f ca="1">IF(AND(G3440&gt;0,G3441&gt;G3440,NOT(ISERROR(MATCH(G3440,D:D,0)))),H3440+1,H3440)</f>
        <v>0</v>
      </c>
      <c r="I3441" s="1">
        <f t="shared" ca="1" si="600"/>
        <v>0</v>
      </c>
      <c r="J3441" s="7" t="str">
        <f t="shared" ca="1" si="601"/>
        <v/>
      </c>
      <c r="K3441" s="1" t="str">
        <f ca="1">IF(J3441="Linea_para_MAIL_creada_por_LuXML",IF(ISERROR(MATCH(INDIRECT(ADDRESS(ROW()-G3441,7)),D:D,0)),J3441,INDIRECT(ADDRESS(MATCH(INDIRECT(ADDRESS(ROW()-G3441,7)),D:D,0),1))),J3441)</f>
        <v/>
      </c>
      <c r="L3441" s="7">
        <f t="shared" ca="1" si="602"/>
        <v>0</v>
      </c>
      <c r="M3441" s="7" t="str">
        <f t="shared" ca="1" si="603"/>
        <v/>
      </c>
      <c r="N3441" s="7">
        <f t="shared" ca="1" si="604"/>
        <v>0</v>
      </c>
      <c r="O3441" s="9" t="str">
        <f ca="1">IF(N3441&gt;-1,INDIRECT(ADDRESS(ROW(),13)),IF(N3441&lt;N3440,CONCATENATE("&lt;page-count count=",CHAR(34),1+LARGE(N:N,1)-LARGE(N:N,2),CHAR(34),"/&gt;"),INDIRECT(ADDRESS(ROW()-1,13))))</f>
        <v/>
      </c>
      <c r="P3441" s="1">
        <f>IF(ROW()&lt;$S$4+2,IF('XML a procesar'!A3440="",P3440,IF(MID('XML a procesar'!A3440,1,1)="&lt;",P3440,P3440+1)),P3440)</f>
        <v>1</v>
      </c>
    </row>
    <row r="3442" spans="1:16" x14ac:dyDescent="0.25">
      <c r="A3442" s="1" t="str">
        <f>IF('XML a procesar'!A3441&gt;0,'XML a procesar'!A3441,"")</f>
        <v/>
      </c>
      <c r="B3442" s="7">
        <f t="shared" si="594"/>
        <v>0</v>
      </c>
      <c r="C3442" s="1">
        <f t="shared" si="595"/>
        <v>0</v>
      </c>
      <c r="D3442" s="1">
        <f t="shared" si="596"/>
        <v>0</v>
      </c>
      <c r="E3442" s="1">
        <f t="shared" si="597"/>
        <v>0</v>
      </c>
      <c r="F3442" s="1" t="str">
        <f t="shared" ca="1" si="598"/>
        <v/>
      </c>
      <c r="G3442" s="1">
        <f t="shared" ca="1" si="599"/>
        <v>0</v>
      </c>
      <c r="H3442" s="1">
        <f ca="1">IF(AND(G3441&gt;0,G3442&gt;G3441,NOT(ISERROR(MATCH(G3441,D:D,0)))),H3441+1,H3441)</f>
        <v>0</v>
      </c>
      <c r="I3442" s="1">
        <f t="shared" ca="1" si="600"/>
        <v>0</v>
      </c>
      <c r="J3442" s="7" t="str">
        <f t="shared" ca="1" si="601"/>
        <v/>
      </c>
      <c r="K3442" s="1" t="str">
        <f ca="1">IF(J3442="Linea_para_MAIL_creada_por_LuXML",IF(ISERROR(MATCH(INDIRECT(ADDRESS(ROW()-G3442,7)),D:D,0)),J3442,INDIRECT(ADDRESS(MATCH(INDIRECT(ADDRESS(ROW()-G3442,7)),D:D,0),1))),J3442)</f>
        <v/>
      </c>
      <c r="L3442" s="7">
        <f t="shared" ca="1" si="602"/>
        <v>0</v>
      </c>
      <c r="M3442" s="7" t="str">
        <f t="shared" ca="1" si="603"/>
        <v/>
      </c>
      <c r="N3442" s="7">
        <f t="shared" ca="1" si="604"/>
        <v>0</v>
      </c>
      <c r="O3442" s="9" t="str">
        <f ca="1">IF(N3442&gt;-1,INDIRECT(ADDRESS(ROW(),13)),IF(N3442&lt;N3441,CONCATENATE("&lt;page-count count=",CHAR(34),1+LARGE(N:N,1)-LARGE(N:N,2),CHAR(34),"/&gt;"),INDIRECT(ADDRESS(ROW()-1,13))))</f>
        <v/>
      </c>
      <c r="P3442" s="1">
        <f>IF(ROW()&lt;$S$4+2,IF('XML a procesar'!A3441="",P3441,IF(MID('XML a procesar'!A3441,1,1)="&lt;",P3441,P3441+1)),P3441)</f>
        <v>1</v>
      </c>
    </row>
    <row r="3443" spans="1:16" x14ac:dyDescent="0.25">
      <c r="A3443" s="1" t="str">
        <f>IF('XML a procesar'!A3442&gt;0,'XML a procesar'!A3442,"")</f>
        <v/>
      </c>
      <c r="B3443" s="7">
        <f t="shared" si="594"/>
        <v>0</v>
      </c>
      <c r="C3443" s="1">
        <f t="shared" si="595"/>
        <v>0</v>
      </c>
      <c r="D3443" s="1">
        <f t="shared" si="596"/>
        <v>0</v>
      </c>
      <c r="E3443" s="1">
        <f t="shared" si="597"/>
        <v>0</v>
      </c>
      <c r="F3443" s="1" t="str">
        <f t="shared" ca="1" si="598"/>
        <v/>
      </c>
      <c r="G3443" s="1">
        <f t="shared" ca="1" si="599"/>
        <v>0</v>
      </c>
      <c r="H3443" s="1">
        <f ca="1">IF(AND(G3442&gt;0,G3443&gt;G3442,NOT(ISERROR(MATCH(G3442,D:D,0)))),H3442+1,H3442)</f>
        <v>0</v>
      </c>
      <c r="I3443" s="1">
        <f t="shared" ca="1" si="600"/>
        <v>0</v>
      </c>
      <c r="J3443" s="7" t="str">
        <f t="shared" ca="1" si="601"/>
        <v/>
      </c>
      <c r="K3443" s="1" t="str">
        <f ca="1">IF(J3443="Linea_para_MAIL_creada_por_LuXML",IF(ISERROR(MATCH(INDIRECT(ADDRESS(ROW()-G3443,7)),D:D,0)),J3443,INDIRECT(ADDRESS(MATCH(INDIRECT(ADDRESS(ROW()-G3443,7)),D:D,0),1))),J3443)</f>
        <v/>
      </c>
      <c r="L3443" s="7">
        <f t="shared" ca="1" si="602"/>
        <v>0</v>
      </c>
      <c r="M3443" s="7" t="str">
        <f t="shared" ca="1" si="603"/>
        <v/>
      </c>
      <c r="N3443" s="7">
        <f t="shared" ca="1" si="604"/>
        <v>0</v>
      </c>
      <c r="O3443" s="9" t="str">
        <f ca="1">IF(N3443&gt;-1,INDIRECT(ADDRESS(ROW(),13)),IF(N3443&lt;N3442,CONCATENATE("&lt;page-count count=",CHAR(34),1+LARGE(N:N,1)-LARGE(N:N,2),CHAR(34),"/&gt;"),INDIRECT(ADDRESS(ROW()-1,13))))</f>
        <v/>
      </c>
      <c r="P3443" s="1">
        <f>IF(ROW()&lt;$S$4+2,IF('XML a procesar'!A3442="",P3442,IF(MID('XML a procesar'!A3442,1,1)="&lt;",P3442,P3442+1)),P3442)</f>
        <v>1</v>
      </c>
    </row>
    <row r="3444" spans="1:16" x14ac:dyDescent="0.25">
      <c r="A3444" s="1" t="str">
        <f>IF('XML a procesar'!A3443&gt;0,'XML a procesar'!A3443,"")</f>
        <v/>
      </c>
      <c r="B3444" s="7">
        <f t="shared" si="594"/>
        <v>0</v>
      </c>
      <c r="C3444" s="1">
        <f t="shared" si="595"/>
        <v>0</v>
      </c>
      <c r="D3444" s="1">
        <f t="shared" si="596"/>
        <v>0</v>
      </c>
      <c r="E3444" s="1">
        <f t="shared" si="597"/>
        <v>0</v>
      </c>
      <c r="F3444" s="1" t="str">
        <f t="shared" ca="1" si="598"/>
        <v/>
      </c>
      <c r="G3444" s="1">
        <f t="shared" ca="1" si="599"/>
        <v>0</v>
      </c>
      <c r="H3444" s="1">
        <f ca="1">IF(AND(G3443&gt;0,G3444&gt;G3443,NOT(ISERROR(MATCH(G3443,D:D,0)))),H3443+1,H3443)</f>
        <v>0</v>
      </c>
      <c r="I3444" s="1">
        <f t="shared" ca="1" si="600"/>
        <v>0</v>
      </c>
      <c r="J3444" s="7" t="str">
        <f t="shared" ca="1" si="601"/>
        <v/>
      </c>
      <c r="K3444" s="1" t="str">
        <f ca="1">IF(J3444="Linea_para_MAIL_creada_por_LuXML",IF(ISERROR(MATCH(INDIRECT(ADDRESS(ROW()-G3444,7)),D:D,0)),J3444,INDIRECT(ADDRESS(MATCH(INDIRECT(ADDRESS(ROW()-G3444,7)),D:D,0),1))),J3444)</f>
        <v/>
      </c>
      <c r="L3444" s="7">
        <f t="shared" ca="1" si="602"/>
        <v>0</v>
      </c>
      <c r="M3444" s="7" t="str">
        <f t="shared" ca="1" si="603"/>
        <v/>
      </c>
      <c r="N3444" s="7">
        <f t="shared" ca="1" si="604"/>
        <v>0</v>
      </c>
      <c r="O3444" s="9" t="str">
        <f ca="1">IF(N3444&gt;-1,INDIRECT(ADDRESS(ROW(),13)),IF(N3444&lt;N3443,CONCATENATE("&lt;page-count count=",CHAR(34),1+LARGE(N:N,1)-LARGE(N:N,2),CHAR(34),"/&gt;"),INDIRECT(ADDRESS(ROW()-1,13))))</f>
        <v/>
      </c>
      <c r="P3444" s="1">
        <f>IF(ROW()&lt;$S$4+2,IF('XML a procesar'!A3443="",P3443,IF(MID('XML a procesar'!A3443,1,1)="&lt;",P3443,P3443+1)),P3443)</f>
        <v>1</v>
      </c>
    </row>
    <row r="3445" spans="1:16" x14ac:dyDescent="0.25">
      <c r="A3445" s="1" t="str">
        <f>IF('XML a procesar'!A3444&gt;0,'XML a procesar'!A3444,"")</f>
        <v/>
      </c>
      <c r="B3445" s="7">
        <f t="shared" si="594"/>
        <v>0</v>
      </c>
      <c r="C3445" s="1">
        <f t="shared" si="595"/>
        <v>0</v>
      </c>
      <c r="D3445" s="1">
        <f t="shared" si="596"/>
        <v>0</v>
      </c>
      <c r="E3445" s="1">
        <f t="shared" si="597"/>
        <v>0</v>
      </c>
      <c r="F3445" s="1" t="str">
        <f t="shared" ca="1" si="598"/>
        <v/>
      </c>
      <c r="G3445" s="1">
        <f t="shared" ca="1" si="599"/>
        <v>0</v>
      </c>
      <c r="H3445" s="1">
        <f ca="1">IF(AND(G3444&gt;0,G3445&gt;G3444,NOT(ISERROR(MATCH(G3444,D:D,0)))),H3444+1,H3444)</f>
        <v>0</v>
      </c>
      <c r="I3445" s="1">
        <f t="shared" ca="1" si="600"/>
        <v>0</v>
      </c>
      <c r="J3445" s="7" t="str">
        <f t="shared" ca="1" si="601"/>
        <v/>
      </c>
      <c r="K3445" s="1" t="str">
        <f ca="1">IF(J3445="Linea_para_MAIL_creada_por_LuXML",IF(ISERROR(MATCH(INDIRECT(ADDRESS(ROW()-G3445,7)),D:D,0)),J3445,INDIRECT(ADDRESS(MATCH(INDIRECT(ADDRESS(ROW()-G3445,7)),D:D,0),1))),J3445)</f>
        <v/>
      </c>
      <c r="L3445" s="7">
        <f t="shared" ca="1" si="602"/>
        <v>0</v>
      </c>
      <c r="M3445" s="7" t="str">
        <f t="shared" ca="1" si="603"/>
        <v/>
      </c>
      <c r="N3445" s="7">
        <f t="shared" ca="1" si="604"/>
        <v>0</v>
      </c>
      <c r="O3445" s="9" t="str">
        <f ca="1">IF(N3445&gt;-1,INDIRECT(ADDRESS(ROW(),13)),IF(N3445&lt;N3444,CONCATENATE("&lt;page-count count=",CHAR(34),1+LARGE(N:N,1)-LARGE(N:N,2),CHAR(34),"/&gt;"),INDIRECT(ADDRESS(ROW()-1,13))))</f>
        <v/>
      </c>
      <c r="P3445" s="1">
        <f>IF(ROW()&lt;$S$4+2,IF('XML a procesar'!A3444="",P3444,IF(MID('XML a procesar'!A3444,1,1)="&lt;",P3444,P3444+1)),P3444)</f>
        <v>1</v>
      </c>
    </row>
    <row r="3446" spans="1:16" x14ac:dyDescent="0.25">
      <c r="A3446" s="1" t="str">
        <f>IF('XML a procesar'!A3445&gt;0,'XML a procesar'!A3445,"")</f>
        <v/>
      </c>
      <c r="B3446" s="7">
        <f t="shared" si="594"/>
        <v>0</v>
      </c>
      <c r="C3446" s="1">
        <f t="shared" si="595"/>
        <v>0</v>
      </c>
      <c r="D3446" s="1">
        <f t="shared" si="596"/>
        <v>0</v>
      </c>
      <c r="E3446" s="1">
        <f t="shared" si="597"/>
        <v>0</v>
      </c>
      <c r="F3446" s="1" t="str">
        <f t="shared" ca="1" si="598"/>
        <v/>
      </c>
      <c r="G3446" s="1">
        <f t="shared" ca="1" si="599"/>
        <v>0</v>
      </c>
      <c r="H3446" s="1">
        <f ca="1">IF(AND(G3445&gt;0,G3446&gt;G3445,NOT(ISERROR(MATCH(G3445,D:D,0)))),H3445+1,H3445)</f>
        <v>0</v>
      </c>
      <c r="I3446" s="1">
        <f t="shared" ca="1" si="600"/>
        <v>0</v>
      </c>
      <c r="J3446" s="7" t="str">
        <f t="shared" ca="1" si="601"/>
        <v/>
      </c>
      <c r="K3446" s="1" t="str">
        <f ca="1">IF(J3446="Linea_para_MAIL_creada_por_LuXML",IF(ISERROR(MATCH(INDIRECT(ADDRESS(ROW()-G3446,7)),D:D,0)),J3446,INDIRECT(ADDRESS(MATCH(INDIRECT(ADDRESS(ROW()-G3446,7)),D:D,0),1))),J3446)</f>
        <v/>
      </c>
      <c r="L3446" s="7">
        <f t="shared" ca="1" si="602"/>
        <v>0</v>
      </c>
      <c r="M3446" s="7" t="str">
        <f t="shared" ca="1" si="603"/>
        <v/>
      </c>
      <c r="N3446" s="7">
        <f t="shared" ca="1" si="604"/>
        <v>0</v>
      </c>
      <c r="O3446" s="9" t="str">
        <f ca="1">IF(N3446&gt;-1,INDIRECT(ADDRESS(ROW(),13)),IF(N3446&lt;N3445,CONCATENATE("&lt;page-count count=",CHAR(34),1+LARGE(N:N,1)-LARGE(N:N,2),CHAR(34),"/&gt;"),INDIRECT(ADDRESS(ROW()-1,13))))</f>
        <v/>
      </c>
      <c r="P3446" s="1">
        <f>IF(ROW()&lt;$S$4+2,IF('XML a procesar'!A3445="",P3445,IF(MID('XML a procesar'!A3445,1,1)="&lt;",P3445,P3445+1)),P3445)</f>
        <v>1</v>
      </c>
    </row>
    <row r="3447" spans="1:16" x14ac:dyDescent="0.25">
      <c r="A3447" s="1" t="str">
        <f>IF('XML a procesar'!A3446&gt;0,'XML a procesar'!A3446,"")</f>
        <v/>
      </c>
      <c r="B3447" s="7">
        <f t="shared" si="594"/>
        <v>0</v>
      </c>
      <c r="C3447" s="1">
        <f t="shared" si="595"/>
        <v>0</v>
      </c>
      <c r="D3447" s="1">
        <f t="shared" si="596"/>
        <v>0</v>
      </c>
      <c r="E3447" s="1">
        <f t="shared" si="597"/>
        <v>0</v>
      </c>
      <c r="F3447" s="1" t="str">
        <f t="shared" ca="1" si="598"/>
        <v/>
      </c>
      <c r="G3447" s="1">
        <f t="shared" ca="1" si="599"/>
        <v>0</v>
      </c>
      <c r="H3447" s="1">
        <f ca="1">IF(AND(G3446&gt;0,G3447&gt;G3446,NOT(ISERROR(MATCH(G3446,D:D,0)))),H3446+1,H3446)</f>
        <v>0</v>
      </c>
      <c r="I3447" s="1">
        <f t="shared" ca="1" si="600"/>
        <v>0</v>
      </c>
      <c r="J3447" s="7" t="str">
        <f t="shared" ca="1" si="601"/>
        <v/>
      </c>
      <c r="K3447" s="1" t="str">
        <f ca="1">IF(J3447="Linea_para_MAIL_creada_por_LuXML",IF(ISERROR(MATCH(INDIRECT(ADDRESS(ROW()-G3447,7)),D:D,0)),J3447,INDIRECT(ADDRESS(MATCH(INDIRECT(ADDRESS(ROW()-G3447,7)),D:D,0),1))),J3447)</f>
        <v/>
      </c>
      <c r="L3447" s="7">
        <f t="shared" ca="1" si="602"/>
        <v>0</v>
      </c>
      <c r="M3447" s="7" t="str">
        <f t="shared" ca="1" si="603"/>
        <v/>
      </c>
      <c r="N3447" s="7">
        <f t="shared" ca="1" si="604"/>
        <v>0</v>
      </c>
      <c r="O3447" s="9" t="str">
        <f ca="1">IF(N3447&gt;-1,INDIRECT(ADDRESS(ROW(),13)),IF(N3447&lt;N3446,CONCATENATE("&lt;page-count count=",CHAR(34),1+LARGE(N:N,1)-LARGE(N:N,2),CHAR(34),"/&gt;"),INDIRECT(ADDRESS(ROW()-1,13))))</f>
        <v/>
      </c>
      <c r="P3447" s="1">
        <f>IF(ROW()&lt;$S$4+2,IF('XML a procesar'!A3446="",P3446,IF(MID('XML a procesar'!A3446,1,1)="&lt;",P3446,P3446+1)),P3446)</f>
        <v>1</v>
      </c>
    </row>
    <row r="3448" spans="1:16" x14ac:dyDescent="0.25">
      <c r="A3448" s="1" t="str">
        <f>IF('XML a procesar'!A3447&gt;0,'XML a procesar'!A3447,"")</f>
        <v/>
      </c>
      <c r="B3448" s="7">
        <f t="shared" si="594"/>
        <v>0</v>
      </c>
      <c r="C3448" s="1">
        <f t="shared" si="595"/>
        <v>0</v>
      </c>
      <c r="D3448" s="1">
        <f t="shared" si="596"/>
        <v>0</v>
      </c>
      <c r="E3448" s="1">
        <f t="shared" si="597"/>
        <v>0</v>
      </c>
      <c r="F3448" s="1" t="str">
        <f t="shared" ca="1" si="598"/>
        <v/>
      </c>
      <c r="G3448" s="1">
        <f t="shared" ca="1" si="599"/>
        <v>0</v>
      </c>
      <c r="H3448" s="1">
        <f ca="1">IF(AND(G3447&gt;0,G3448&gt;G3447,NOT(ISERROR(MATCH(G3447,D:D,0)))),H3447+1,H3447)</f>
        <v>0</v>
      </c>
      <c r="I3448" s="1">
        <f t="shared" ca="1" si="600"/>
        <v>0</v>
      </c>
      <c r="J3448" s="7" t="str">
        <f t="shared" ca="1" si="601"/>
        <v/>
      </c>
      <c r="K3448" s="1" t="str">
        <f ca="1">IF(J3448="Linea_para_MAIL_creada_por_LuXML",IF(ISERROR(MATCH(INDIRECT(ADDRESS(ROW()-G3448,7)),D:D,0)),J3448,INDIRECT(ADDRESS(MATCH(INDIRECT(ADDRESS(ROW()-G3448,7)),D:D,0),1))),J3448)</f>
        <v/>
      </c>
      <c r="L3448" s="7">
        <f t="shared" ca="1" si="602"/>
        <v>0</v>
      </c>
      <c r="M3448" s="7" t="str">
        <f t="shared" ca="1" si="603"/>
        <v/>
      </c>
      <c r="N3448" s="7">
        <f t="shared" ca="1" si="604"/>
        <v>0</v>
      </c>
      <c r="O3448" s="9" t="str">
        <f ca="1">IF(N3448&gt;-1,INDIRECT(ADDRESS(ROW(),13)),IF(N3448&lt;N3447,CONCATENATE("&lt;page-count count=",CHAR(34),1+LARGE(N:N,1)-LARGE(N:N,2),CHAR(34),"/&gt;"),INDIRECT(ADDRESS(ROW()-1,13))))</f>
        <v/>
      </c>
      <c r="P3448" s="1">
        <f>IF(ROW()&lt;$S$4+2,IF('XML a procesar'!A3447="",P3447,IF(MID('XML a procesar'!A3447,1,1)="&lt;",P3447,P3447+1)),P3447)</f>
        <v>1</v>
      </c>
    </row>
    <row r="3449" spans="1:16" x14ac:dyDescent="0.25">
      <c r="A3449" s="1" t="str">
        <f>IF('XML a procesar'!A3448&gt;0,'XML a procesar'!A3448,"")</f>
        <v/>
      </c>
      <c r="B3449" s="7">
        <f t="shared" si="594"/>
        <v>0</v>
      </c>
      <c r="C3449" s="1">
        <f t="shared" si="595"/>
        <v>0</v>
      </c>
      <c r="D3449" s="1">
        <f t="shared" si="596"/>
        <v>0</v>
      </c>
      <c r="E3449" s="1">
        <f t="shared" si="597"/>
        <v>0</v>
      </c>
      <c r="F3449" s="1" t="str">
        <f t="shared" ca="1" si="598"/>
        <v/>
      </c>
      <c r="G3449" s="1">
        <f t="shared" ca="1" si="599"/>
        <v>0</v>
      </c>
      <c r="H3449" s="1">
        <f ca="1">IF(AND(G3448&gt;0,G3449&gt;G3448,NOT(ISERROR(MATCH(G3448,D:D,0)))),H3448+1,H3448)</f>
        <v>0</v>
      </c>
      <c r="I3449" s="1">
        <f t="shared" ca="1" si="600"/>
        <v>0</v>
      </c>
      <c r="J3449" s="7" t="str">
        <f t="shared" ca="1" si="601"/>
        <v/>
      </c>
      <c r="K3449" s="1" t="str">
        <f ca="1">IF(J3449="Linea_para_MAIL_creada_por_LuXML",IF(ISERROR(MATCH(INDIRECT(ADDRESS(ROW()-G3449,7)),D:D,0)),J3449,INDIRECT(ADDRESS(MATCH(INDIRECT(ADDRESS(ROW()-G3449,7)),D:D,0),1))),J3449)</f>
        <v/>
      </c>
      <c r="L3449" s="7">
        <f t="shared" ca="1" si="602"/>
        <v>0</v>
      </c>
      <c r="M3449" s="7" t="str">
        <f t="shared" ca="1" si="603"/>
        <v/>
      </c>
      <c r="N3449" s="7">
        <f t="shared" ca="1" si="604"/>
        <v>0</v>
      </c>
      <c r="O3449" s="9" t="str">
        <f ca="1">IF(N3449&gt;-1,INDIRECT(ADDRESS(ROW(),13)),IF(N3449&lt;N3448,CONCATENATE("&lt;page-count count=",CHAR(34),1+LARGE(N:N,1)-LARGE(N:N,2),CHAR(34),"/&gt;"),INDIRECT(ADDRESS(ROW()-1,13))))</f>
        <v/>
      </c>
      <c r="P3449" s="1">
        <f>IF(ROW()&lt;$S$4+2,IF('XML a procesar'!A3448="",P3448,IF(MID('XML a procesar'!A3448,1,1)="&lt;",P3448,P3448+1)),P3448)</f>
        <v>1</v>
      </c>
    </row>
    <row r="3450" spans="1:16" x14ac:dyDescent="0.25">
      <c r="A3450" s="1" t="str">
        <f>IF('XML a procesar'!A3449&gt;0,'XML a procesar'!A3449,"")</f>
        <v/>
      </c>
      <c r="B3450" s="7">
        <f t="shared" si="594"/>
        <v>0</v>
      </c>
      <c r="C3450" s="1">
        <f t="shared" si="595"/>
        <v>0</v>
      </c>
      <c r="D3450" s="1">
        <f t="shared" si="596"/>
        <v>0</v>
      </c>
      <c r="E3450" s="1">
        <f t="shared" si="597"/>
        <v>0</v>
      </c>
      <c r="F3450" s="1" t="str">
        <f t="shared" ca="1" si="598"/>
        <v/>
      </c>
      <c r="G3450" s="1">
        <f t="shared" ca="1" si="599"/>
        <v>0</v>
      </c>
      <c r="H3450" s="1">
        <f ca="1">IF(AND(G3449&gt;0,G3450&gt;G3449,NOT(ISERROR(MATCH(G3449,D:D,0)))),H3449+1,H3449)</f>
        <v>0</v>
      </c>
      <c r="I3450" s="1">
        <f t="shared" ca="1" si="600"/>
        <v>0</v>
      </c>
      <c r="J3450" s="7" t="str">
        <f t="shared" ca="1" si="601"/>
        <v/>
      </c>
      <c r="K3450" s="1" t="str">
        <f ca="1">IF(J3450="Linea_para_MAIL_creada_por_LuXML",IF(ISERROR(MATCH(INDIRECT(ADDRESS(ROW()-G3450,7)),D:D,0)),J3450,INDIRECT(ADDRESS(MATCH(INDIRECT(ADDRESS(ROW()-G3450,7)),D:D,0),1))),J3450)</f>
        <v/>
      </c>
      <c r="L3450" s="7">
        <f t="shared" ca="1" si="602"/>
        <v>0</v>
      </c>
      <c r="M3450" s="7" t="str">
        <f t="shared" ca="1" si="603"/>
        <v/>
      </c>
      <c r="N3450" s="7">
        <f t="shared" ca="1" si="604"/>
        <v>0</v>
      </c>
      <c r="O3450" s="9" t="str">
        <f ca="1">IF(N3450&gt;-1,INDIRECT(ADDRESS(ROW(),13)),IF(N3450&lt;N3449,CONCATENATE("&lt;page-count count=",CHAR(34),1+LARGE(N:N,1)-LARGE(N:N,2),CHAR(34),"/&gt;"),INDIRECT(ADDRESS(ROW()-1,13))))</f>
        <v/>
      </c>
      <c r="P3450" s="1">
        <f>IF(ROW()&lt;$S$4+2,IF('XML a procesar'!A3449="",P3449,IF(MID('XML a procesar'!A3449,1,1)="&lt;",P3449,P3449+1)),P3449)</f>
        <v>1</v>
      </c>
    </row>
    <row r="3451" spans="1:16" x14ac:dyDescent="0.25">
      <c r="A3451" s="1" t="str">
        <f>IF('XML a procesar'!A3450&gt;0,'XML a procesar'!A3450,"")</f>
        <v/>
      </c>
      <c r="B3451" s="7">
        <f t="shared" si="594"/>
        <v>0</v>
      </c>
      <c r="C3451" s="1">
        <f t="shared" si="595"/>
        <v>0</v>
      </c>
      <c r="D3451" s="1">
        <f t="shared" si="596"/>
        <v>0</v>
      </c>
      <c r="E3451" s="1">
        <f t="shared" si="597"/>
        <v>0</v>
      </c>
      <c r="F3451" s="1" t="str">
        <f t="shared" ca="1" si="598"/>
        <v/>
      </c>
      <c r="G3451" s="1">
        <f t="shared" ca="1" si="599"/>
        <v>0</v>
      </c>
      <c r="H3451" s="1">
        <f ca="1">IF(AND(G3450&gt;0,G3451&gt;G3450,NOT(ISERROR(MATCH(G3450,D:D,0)))),H3450+1,H3450)</f>
        <v>0</v>
      </c>
      <c r="I3451" s="1">
        <f t="shared" ca="1" si="600"/>
        <v>0</v>
      </c>
      <c r="J3451" s="7" t="str">
        <f t="shared" ca="1" si="601"/>
        <v/>
      </c>
      <c r="K3451" s="1" t="str">
        <f ca="1">IF(J3451="Linea_para_MAIL_creada_por_LuXML",IF(ISERROR(MATCH(INDIRECT(ADDRESS(ROW()-G3451,7)),D:D,0)),J3451,INDIRECT(ADDRESS(MATCH(INDIRECT(ADDRESS(ROW()-G3451,7)),D:D,0),1))),J3451)</f>
        <v/>
      </c>
      <c r="L3451" s="7">
        <f t="shared" ca="1" si="602"/>
        <v>0</v>
      </c>
      <c r="M3451" s="7" t="str">
        <f t="shared" ca="1" si="603"/>
        <v/>
      </c>
      <c r="N3451" s="7">
        <f t="shared" ca="1" si="604"/>
        <v>0</v>
      </c>
      <c r="O3451" s="9" t="str">
        <f ca="1">IF(N3451&gt;-1,INDIRECT(ADDRESS(ROW(),13)),IF(N3451&lt;N3450,CONCATENATE("&lt;page-count count=",CHAR(34),1+LARGE(N:N,1)-LARGE(N:N,2),CHAR(34),"/&gt;"),INDIRECT(ADDRESS(ROW()-1,13))))</f>
        <v/>
      </c>
      <c r="P3451" s="1">
        <f>IF(ROW()&lt;$S$4+2,IF('XML a procesar'!A3450="",P3450,IF(MID('XML a procesar'!A3450,1,1)="&lt;",P3450,P3450+1)),P3450)</f>
        <v>1</v>
      </c>
    </row>
    <row r="3452" spans="1:16" x14ac:dyDescent="0.25">
      <c r="A3452" s="1" t="str">
        <f>IF('XML a procesar'!A3451&gt;0,'XML a procesar'!A3451,"")</f>
        <v/>
      </c>
      <c r="B3452" s="7">
        <f t="shared" si="594"/>
        <v>0</v>
      </c>
      <c r="C3452" s="1">
        <f t="shared" si="595"/>
        <v>0</v>
      </c>
      <c r="D3452" s="1">
        <f t="shared" si="596"/>
        <v>0</v>
      </c>
      <c r="E3452" s="1">
        <f t="shared" si="597"/>
        <v>0</v>
      </c>
      <c r="F3452" s="1" t="str">
        <f t="shared" ca="1" si="598"/>
        <v/>
      </c>
      <c r="G3452" s="1">
        <f t="shared" ca="1" si="599"/>
        <v>0</v>
      </c>
      <c r="H3452" s="1">
        <f ca="1">IF(AND(G3451&gt;0,G3452&gt;G3451,NOT(ISERROR(MATCH(G3451,D:D,0)))),H3451+1,H3451)</f>
        <v>0</v>
      </c>
      <c r="I3452" s="1">
        <f t="shared" ca="1" si="600"/>
        <v>0</v>
      </c>
      <c r="J3452" s="7" t="str">
        <f t="shared" ca="1" si="601"/>
        <v/>
      </c>
      <c r="K3452" s="1" t="str">
        <f ca="1">IF(J3452="Linea_para_MAIL_creada_por_LuXML",IF(ISERROR(MATCH(INDIRECT(ADDRESS(ROW()-G3452,7)),D:D,0)),J3452,INDIRECT(ADDRESS(MATCH(INDIRECT(ADDRESS(ROW()-G3452,7)),D:D,0),1))),J3452)</f>
        <v/>
      </c>
      <c r="L3452" s="7">
        <f t="shared" ca="1" si="602"/>
        <v>0</v>
      </c>
      <c r="M3452" s="7" t="str">
        <f t="shared" ca="1" si="603"/>
        <v/>
      </c>
      <c r="N3452" s="7">
        <f t="shared" ca="1" si="604"/>
        <v>0</v>
      </c>
      <c r="O3452" s="9" t="str">
        <f ca="1">IF(N3452&gt;-1,INDIRECT(ADDRESS(ROW(),13)),IF(N3452&lt;N3451,CONCATENATE("&lt;page-count count=",CHAR(34),1+LARGE(N:N,1)-LARGE(N:N,2),CHAR(34),"/&gt;"),INDIRECT(ADDRESS(ROW()-1,13))))</f>
        <v/>
      </c>
      <c r="P3452" s="1">
        <f>IF(ROW()&lt;$S$4+2,IF('XML a procesar'!A3451="",P3451,IF(MID('XML a procesar'!A3451,1,1)="&lt;",P3451,P3451+1)),P3451)</f>
        <v>1</v>
      </c>
    </row>
    <row r="3453" spans="1:16" x14ac:dyDescent="0.25">
      <c r="A3453" s="1" t="str">
        <f>IF('XML a procesar'!A3452&gt;0,'XML a procesar'!A3452,"")</f>
        <v/>
      </c>
      <c r="B3453" s="7">
        <f t="shared" si="594"/>
        <v>0</v>
      </c>
      <c r="C3453" s="1">
        <f t="shared" si="595"/>
        <v>0</v>
      </c>
      <c r="D3453" s="1">
        <f t="shared" si="596"/>
        <v>0</v>
      </c>
      <c r="E3453" s="1">
        <f t="shared" si="597"/>
        <v>0</v>
      </c>
      <c r="F3453" s="1" t="str">
        <f t="shared" ca="1" si="598"/>
        <v/>
      </c>
      <c r="G3453" s="1">
        <f t="shared" ca="1" si="599"/>
        <v>0</v>
      </c>
      <c r="H3453" s="1">
        <f ca="1">IF(AND(G3452&gt;0,G3453&gt;G3452,NOT(ISERROR(MATCH(G3452,D:D,0)))),H3452+1,H3452)</f>
        <v>0</v>
      </c>
      <c r="I3453" s="1">
        <f t="shared" ca="1" si="600"/>
        <v>0</v>
      </c>
      <c r="J3453" s="7" t="str">
        <f t="shared" ca="1" si="601"/>
        <v/>
      </c>
      <c r="K3453" s="1" t="str">
        <f ca="1">IF(J3453="Linea_para_MAIL_creada_por_LuXML",IF(ISERROR(MATCH(INDIRECT(ADDRESS(ROW()-G3453,7)),D:D,0)),J3453,INDIRECT(ADDRESS(MATCH(INDIRECT(ADDRESS(ROW()-G3453,7)),D:D,0),1))),J3453)</f>
        <v/>
      </c>
      <c r="L3453" s="7">
        <f t="shared" ca="1" si="602"/>
        <v>0</v>
      </c>
      <c r="M3453" s="7" t="str">
        <f t="shared" ca="1" si="603"/>
        <v/>
      </c>
      <c r="N3453" s="7">
        <f t="shared" ca="1" si="604"/>
        <v>0</v>
      </c>
      <c r="O3453" s="9" t="str">
        <f ca="1">IF(N3453&gt;-1,INDIRECT(ADDRESS(ROW(),13)),IF(N3453&lt;N3452,CONCATENATE("&lt;page-count count=",CHAR(34),1+LARGE(N:N,1)-LARGE(N:N,2),CHAR(34),"/&gt;"),INDIRECT(ADDRESS(ROW()-1,13))))</f>
        <v/>
      </c>
      <c r="P3453" s="1">
        <f>IF(ROW()&lt;$S$4+2,IF('XML a procesar'!A3452="",P3452,IF(MID('XML a procesar'!A3452,1,1)="&lt;",P3452,P3452+1)),P3452)</f>
        <v>1</v>
      </c>
    </row>
    <row r="3454" spans="1:16" x14ac:dyDescent="0.25">
      <c r="A3454" s="1" t="str">
        <f>IF('XML a procesar'!A3453&gt;0,'XML a procesar'!A3453,"")</f>
        <v/>
      </c>
      <c r="B3454" s="7">
        <f t="shared" si="594"/>
        <v>0</v>
      </c>
      <c r="C3454" s="1">
        <f t="shared" si="595"/>
        <v>0</v>
      </c>
      <c r="D3454" s="1">
        <f t="shared" si="596"/>
        <v>0</v>
      </c>
      <c r="E3454" s="1">
        <f t="shared" si="597"/>
        <v>0</v>
      </c>
      <c r="F3454" s="1" t="str">
        <f t="shared" ca="1" si="598"/>
        <v/>
      </c>
      <c r="G3454" s="1">
        <f t="shared" ca="1" si="599"/>
        <v>0</v>
      </c>
      <c r="H3454" s="1">
        <f ca="1">IF(AND(G3453&gt;0,G3454&gt;G3453,NOT(ISERROR(MATCH(G3453,D:D,0)))),H3453+1,H3453)</f>
        <v>0</v>
      </c>
      <c r="I3454" s="1">
        <f t="shared" ca="1" si="600"/>
        <v>0</v>
      </c>
      <c r="J3454" s="7" t="str">
        <f t="shared" ca="1" si="601"/>
        <v/>
      </c>
      <c r="K3454" s="1" t="str">
        <f ca="1">IF(J3454="Linea_para_MAIL_creada_por_LuXML",IF(ISERROR(MATCH(INDIRECT(ADDRESS(ROW()-G3454,7)),D:D,0)),J3454,INDIRECT(ADDRESS(MATCH(INDIRECT(ADDRESS(ROW()-G3454,7)),D:D,0),1))),J3454)</f>
        <v/>
      </c>
      <c r="L3454" s="7">
        <f t="shared" ca="1" si="602"/>
        <v>0</v>
      </c>
      <c r="M3454" s="7" t="str">
        <f t="shared" ca="1" si="603"/>
        <v/>
      </c>
      <c r="N3454" s="7">
        <f t="shared" ca="1" si="604"/>
        <v>0</v>
      </c>
      <c r="O3454" s="9" t="str">
        <f ca="1">IF(N3454&gt;-1,INDIRECT(ADDRESS(ROW(),13)),IF(N3454&lt;N3453,CONCATENATE("&lt;page-count count=",CHAR(34),1+LARGE(N:N,1)-LARGE(N:N,2),CHAR(34),"/&gt;"),INDIRECT(ADDRESS(ROW()-1,13))))</f>
        <v/>
      </c>
      <c r="P3454" s="1">
        <f>IF(ROW()&lt;$S$4+2,IF('XML a procesar'!A3453="",P3453,IF(MID('XML a procesar'!A3453,1,1)="&lt;",P3453,P3453+1)),P3453)</f>
        <v>1</v>
      </c>
    </row>
    <row r="3455" spans="1:16" x14ac:dyDescent="0.25">
      <c r="A3455" s="1" t="str">
        <f>IF('XML a procesar'!A3454&gt;0,'XML a procesar'!A3454,"")</f>
        <v/>
      </c>
      <c r="B3455" s="7">
        <f t="shared" si="594"/>
        <v>0</v>
      </c>
      <c r="C3455" s="1">
        <f t="shared" si="595"/>
        <v>0</v>
      </c>
      <c r="D3455" s="1">
        <f t="shared" si="596"/>
        <v>0</v>
      </c>
      <c r="E3455" s="1">
        <f t="shared" si="597"/>
        <v>0</v>
      </c>
      <c r="F3455" s="1" t="str">
        <f t="shared" ca="1" si="598"/>
        <v/>
      </c>
      <c r="G3455" s="1">
        <f t="shared" ca="1" si="599"/>
        <v>0</v>
      </c>
      <c r="H3455" s="1">
        <f ca="1">IF(AND(G3454&gt;0,G3455&gt;G3454,NOT(ISERROR(MATCH(G3454,D:D,0)))),H3454+1,H3454)</f>
        <v>0</v>
      </c>
      <c r="I3455" s="1">
        <f t="shared" ca="1" si="600"/>
        <v>0</v>
      </c>
      <c r="J3455" s="7" t="str">
        <f t="shared" ca="1" si="601"/>
        <v/>
      </c>
      <c r="K3455" s="1" t="str">
        <f ca="1">IF(J3455="Linea_para_MAIL_creada_por_LuXML",IF(ISERROR(MATCH(INDIRECT(ADDRESS(ROW()-G3455,7)),D:D,0)),J3455,INDIRECT(ADDRESS(MATCH(INDIRECT(ADDRESS(ROW()-G3455,7)),D:D,0),1))),J3455)</f>
        <v/>
      </c>
      <c r="L3455" s="7">
        <f t="shared" ca="1" si="602"/>
        <v>0</v>
      </c>
      <c r="M3455" s="7" t="str">
        <f t="shared" ca="1" si="603"/>
        <v/>
      </c>
      <c r="N3455" s="7">
        <f t="shared" ca="1" si="604"/>
        <v>0</v>
      </c>
      <c r="O3455" s="9" t="str">
        <f ca="1">IF(N3455&gt;-1,INDIRECT(ADDRESS(ROW(),13)),IF(N3455&lt;N3454,CONCATENATE("&lt;page-count count=",CHAR(34),1+LARGE(N:N,1)-LARGE(N:N,2),CHAR(34),"/&gt;"),INDIRECT(ADDRESS(ROW()-1,13))))</f>
        <v/>
      </c>
      <c r="P3455" s="1">
        <f>IF(ROW()&lt;$S$4+2,IF('XML a procesar'!A3454="",P3454,IF(MID('XML a procesar'!A3454,1,1)="&lt;",P3454,P3454+1)),P3454)</f>
        <v>1</v>
      </c>
    </row>
    <row r="3456" spans="1:16" x14ac:dyDescent="0.25">
      <c r="A3456" s="1" t="str">
        <f>IF('XML a procesar'!A3455&gt;0,'XML a procesar'!A3455,"")</f>
        <v/>
      </c>
      <c r="B3456" s="7">
        <f t="shared" si="594"/>
        <v>0</v>
      </c>
      <c r="C3456" s="1">
        <f t="shared" si="595"/>
        <v>0</v>
      </c>
      <c r="D3456" s="1">
        <f t="shared" si="596"/>
        <v>0</v>
      </c>
      <c r="E3456" s="1">
        <f t="shared" si="597"/>
        <v>0</v>
      </c>
      <c r="F3456" s="1" t="str">
        <f t="shared" ca="1" si="598"/>
        <v/>
      </c>
      <c r="G3456" s="1">
        <f t="shared" ca="1" si="599"/>
        <v>0</v>
      </c>
      <c r="H3456" s="1">
        <f ca="1">IF(AND(G3455&gt;0,G3456&gt;G3455,NOT(ISERROR(MATCH(G3455,D:D,0)))),H3455+1,H3455)</f>
        <v>0</v>
      </c>
      <c r="I3456" s="1">
        <f t="shared" ca="1" si="600"/>
        <v>0</v>
      </c>
      <c r="J3456" s="7" t="str">
        <f t="shared" ca="1" si="601"/>
        <v/>
      </c>
      <c r="K3456" s="1" t="str">
        <f ca="1">IF(J3456="Linea_para_MAIL_creada_por_LuXML",IF(ISERROR(MATCH(INDIRECT(ADDRESS(ROW()-G3456,7)),D:D,0)),J3456,INDIRECT(ADDRESS(MATCH(INDIRECT(ADDRESS(ROW()-G3456,7)),D:D,0),1))),J3456)</f>
        <v/>
      </c>
      <c r="L3456" s="7">
        <f t="shared" ca="1" si="602"/>
        <v>0</v>
      </c>
      <c r="M3456" s="7" t="str">
        <f t="shared" ca="1" si="603"/>
        <v/>
      </c>
      <c r="N3456" s="7">
        <f t="shared" ca="1" si="604"/>
        <v>0</v>
      </c>
      <c r="O3456" s="9" t="str">
        <f ca="1">IF(N3456&gt;-1,INDIRECT(ADDRESS(ROW(),13)),IF(N3456&lt;N3455,CONCATENATE("&lt;page-count count=",CHAR(34),1+LARGE(N:N,1)-LARGE(N:N,2),CHAR(34),"/&gt;"),INDIRECT(ADDRESS(ROW()-1,13))))</f>
        <v/>
      </c>
      <c r="P3456" s="1">
        <f>IF(ROW()&lt;$S$4+2,IF('XML a procesar'!A3455="",P3455,IF(MID('XML a procesar'!A3455,1,1)="&lt;",P3455,P3455+1)),P3455)</f>
        <v>1</v>
      </c>
    </row>
    <row r="3457" spans="1:16" x14ac:dyDescent="0.25">
      <c r="A3457" s="1" t="str">
        <f>IF('XML a procesar'!A3456&gt;0,'XML a procesar'!A3456,"")</f>
        <v/>
      </c>
      <c r="B3457" s="7">
        <f t="shared" ref="B3457:B3520" si="605">IF(ISERROR(FIND("/doi.org/",A3457,1)),0,1)</f>
        <v>0</v>
      </c>
      <c r="C3457" s="1">
        <f t="shared" ref="C3457:C3520" si="606">IF(LEFT(A3456,16)="&lt;contrib contrib",C3456+1,IF(LEFT(A3456,16)="&lt;/contrib-group&gt;",0,IF(LEFT(A3456,10)="&lt;/contrib&gt;",C3456,C3456)))</f>
        <v>0</v>
      </c>
      <c r="D3457" s="1">
        <f t="shared" ref="D3457:D3520" si="607">IF(AND(C3457&gt;0,LEFT(A3457,7)="&lt;email&gt;",ISNUMBER(SEARCH("@",A3457,1))),C3457,IF(LEFT(A3457,10)="&lt;alt-text&gt;",-1,0))</f>
        <v>0</v>
      </c>
      <c r="E3457" s="1">
        <f t="shared" ref="E3457:E3520" si="608">IF(D3457=0,E3456,E3456+1)</f>
        <v>0</v>
      </c>
      <c r="F3457" s="1" t="str">
        <f t="shared" ref="F3457:F3520" ca="1" si="609">INDIRECT(ADDRESS(ROW()+INDIRECT(ADDRESS(ROW()+E3457,5)),1))</f>
        <v/>
      </c>
      <c r="G3457" s="1">
        <f t="shared" ref="G3457:G3520" ca="1" si="610">IF(LEFT(F3457,7)="&lt;aff id",_xlfn.NUMBERVALUE(MID(F3457,13,LEN(F3457)-14)),IF(F3457="&lt;/aff&gt;",G3456+1,G3456))</f>
        <v>0</v>
      </c>
      <c r="H3457" s="1">
        <f ca="1">IF(AND(G3456&gt;0,G3457&gt;G3456,NOT(ISERROR(MATCH(G3456,D:D,0)))),H3456+1,H3456)</f>
        <v>0</v>
      </c>
      <c r="I3457" s="1">
        <f t="shared" ref="I3457:I3520" ca="1" si="611">INDIRECT(ADDRESS(ROW()-INDIRECT(ADDRESS(ROW()-H3457,8)),8))</f>
        <v>0</v>
      </c>
      <c r="J3457" s="7" t="str">
        <f t="shared" ref="J3457:J3520" ca="1" si="612">IF(J3456="Linea_para_MAIL_creada_por_LuXML","&lt;/aff&gt;",IF(I3457&gt;INDIRECT(ADDRESS(ROW()-I3457-1,8)),"Linea_para_MAIL_creada_por_LuXML",INDIRECT(ADDRESS(ROW()-I3457,6))))</f>
        <v/>
      </c>
      <c r="K3457" s="1" t="str">
        <f ca="1">IF(J3457="Linea_para_MAIL_creada_por_LuXML",IF(ISERROR(MATCH(INDIRECT(ADDRESS(ROW()-G3457,7)),D:D,0)),J3457,INDIRECT(ADDRESS(MATCH(INDIRECT(ADDRESS(ROW()-G3457,7)),D:D,0),1))),J3457)</f>
        <v/>
      </c>
      <c r="L3457" s="7">
        <f t="shared" ref="L3457:L3520" ca="1" si="613">IF(OR(MID(K3455,3,5)="page&gt;",MID(K3456,3,5)="page&gt;"),L3456,IF(OR(K3456="&lt;history&gt;",K3457="&lt;history&gt;"),L3456+1,L3456))</f>
        <v>0</v>
      </c>
      <c r="M3457" s="7" t="str">
        <f t="shared" ref="M3457:M3520" ca="1" si="614">IF(L3457&gt;L3456,IF(L3457=1,CONCATENATE("&lt;fpage&gt;",$S$10,"&lt;/fpage&gt;"),CONCATENATE("&lt;lpage&gt;",$S$10+1,"&lt;/lpage&gt;")),IF(ISERROR(INDIRECT(ADDRESS(ROW()-L3457,11),1)),"",INDIRECT(ADDRESS(ROW()-L3457,11),1)))</f>
        <v/>
      </c>
      <c r="N3457" s="7">
        <f t="shared" ref="N3457:N3520" ca="1" si="615">IF(N3456=-1,-1,IF(M3457="&lt;/counts&gt;",-1,IF(OR(LEFT(M3457,7)="&lt;fpage&gt;",LEFT(M3457,7)="&lt;lpage&gt;"),VALUE(MID(M3457,8,LEN(M3457)-15)),0)))</f>
        <v>0</v>
      </c>
      <c r="O3457" s="9" t="str">
        <f ca="1">IF(N3457&gt;-1,INDIRECT(ADDRESS(ROW(),13)),IF(N3457&lt;N3456,CONCATENATE("&lt;page-count count=",CHAR(34),1+LARGE(N:N,1)-LARGE(N:N,2),CHAR(34),"/&gt;"),INDIRECT(ADDRESS(ROW()-1,13))))</f>
        <v/>
      </c>
      <c r="P3457" s="1">
        <f>IF(ROW()&lt;$S$4+2,IF('XML a procesar'!A3456="",P3456,IF(MID('XML a procesar'!A3456,1,1)="&lt;",P3456,P3456+1)),P3456)</f>
        <v>1</v>
      </c>
    </row>
    <row r="3458" spans="1:16" x14ac:dyDescent="0.25">
      <c r="A3458" s="1" t="str">
        <f>IF('XML a procesar'!A3457&gt;0,'XML a procesar'!A3457,"")</f>
        <v/>
      </c>
      <c r="B3458" s="7">
        <f t="shared" si="605"/>
        <v>0</v>
      </c>
      <c r="C3458" s="1">
        <f t="shared" si="606"/>
        <v>0</v>
      </c>
      <c r="D3458" s="1">
        <f t="shared" si="607"/>
        <v>0</v>
      </c>
      <c r="E3458" s="1">
        <f t="shared" si="608"/>
        <v>0</v>
      </c>
      <c r="F3458" s="1" t="str">
        <f t="shared" ca="1" si="609"/>
        <v/>
      </c>
      <c r="G3458" s="1">
        <f t="shared" ca="1" si="610"/>
        <v>0</v>
      </c>
      <c r="H3458" s="1">
        <f ca="1">IF(AND(G3457&gt;0,G3458&gt;G3457,NOT(ISERROR(MATCH(G3457,D:D,0)))),H3457+1,H3457)</f>
        <v>0</v>
      </c>
      <c r="I3458" s="1">
        <f t="shared" ca="1" si="611"/>
        <v>0</v>
      </c>
      <c r="J3458" s="7" t="str">
        <f t="shared" ca="1" si="612"/>
        <v/>
      </c>
      <c r="K3458" s="1" t="str">
        <f ca="1">IF(J3458="Linea_para_MAIL_creada_por_LuXML",IF(ISERROR(MATCH(INDIRECT(ADDRESS(ROW()-G3458,7)),D:D,0)),J3458,INDIRECT(ADDRESS(MATCH(INDIRECT(ADDRESS(ROW()-G3458,7)),D:D,0),1))),J3458)</f>
        <v/>
      </c>
      <c r="L3458" s="7">
        <f t="shared" ca="1" si="613"/>
        <v>0</v>
      </c>
      <c r="M3458" s="7" t="str">
        <f t="shared" ca="1" si="614"/>
        <v/>
      </c>
      <c r="N3458" s="7">
        <f t="shared" ca="1" si="615"/>
        <v>0</v>
      </c>
      <c r="O3458" s="9" t="str">
        <f ca="1">IF(N3458&gt;-1,INDIRECT(ADDRESS(ROW(),13)),IF(N3458&lt;N3457,CONCATENATE("&lt;page-count count=",CHAR(34),1+LARGE(N:N,1)-LARGE(N:N,2),CHAR(34),"/&gt;"),INDIRECT(ADDRESS(ROW()-1,13))))</f>
        <v/>
      </c>
      <c r="P3458" s="1">
        <f>IF(ROW()&lt;$S$4+2,IF('XML a procesar'!A3457="",P3457,IF(MID('XML a procesar'!A3457,1,1)="&lt;",P3457,P3457+1)),P3457)</f>
        <v>1</v>
      </c>
    </row>
    <row r="3459" spans="1:16" x14ac:dyDescent="0.25">
      <c r="A3459" s="1" t="str">
        <f>IF('XML a procesar'!A3458&gt;0,'XML a procesar'!A3458,"")</f>
        <v/>
      </c>
      <c r="B3459" s="7">
        <f t="shared" si="605"/>
        <v>0</v>
      </c>
      <c r="C3459" s="1">
        <f t="shared" si="606"/>
        <v>0</v>
      </c>
      <c r="D3459" s="1">
        <f t="shared" si="607"/>
        <v>0</v>
      </c>
      <c r="E3459" s="1">
        <f t="shared" si="608"/>
        <v>0</v>
      </c>
      <c r="F3459" s="1" t="str">
        <f t="shared" ca="1" si="609"/>
        <v/>
      </c>
      <c r="G3459" s="1">
        <f t="shared" ca="1" si="610"/>
        <v>0</v>
      </c>
      <c r="H3459" s="1">
        <f ca="1">IF(AND(G3458&gt;0,G3459&gt;G3458,NOT(ISERROR(MATCH(G3458,D:D,0)))),H3458+1,H3458)</f>
        <v>0</v>
      </c>
      <c r="I3459" s="1">
        <f t="shared" ca="1" si="611"/>
        <v>0</v>
      </c>
      <c r="J3459" s="7" t="str">
        <f t="shared" ca="1" si="612"/>
        <v/>
      </c>
      <c r="K3459" s="1" t="str">
        <f ca="1">IF(J3459="Linea_para_MAIL_creada_por_LuXML",IF(ISERROR(MATCH(INDIRECT(ADDRESS(ROW()-G3459,7)),D:D,0)),J3459,INDIRECT(ADDRESS(MATCH(INDIRECT(ADDRESS(ROW()-G3459,7)),D:D,0),1))),J3459)</f>
        <v/>
      </c>
      <c r="L3459" s="7">
        <f t="shared" ca="1" si="613"/>
        <v>0</v>
      </c>
      <c r="M3459" s="7" t="str">
        <f t="shared" ca="1" si="614"/>
        <v/>
      </c>
      <c r="N3459" s="7">
        <f t="shared" ca="1" si="615"/>
        <v>0</v>
      </c>
      <c r="O3459" s="9" t="str">
        <f ca="1">IF(N3459&gt;-1,INDIRECT(ADDRESS(ROW(),13)),IF(N3459&lt;N3458,CONCATENATE("&lt;page-count count=",CHAR(34),1+LARGE(N:N,1)-LARGE(N:N,2),CHAR(34),"/&gt;"),INDIRECT(ADDRESS(ROW()-1,13))))</f>
        <v/>
      </c>
      <c r="P3459" s="1">
        <f>IF(ROW()&lt;$S$4+2,IF('XML a procesar'!A3458="",P3458,IF(MID('XML a procesar'!A3458,1,1)="&lt;",P3458,P3458+1)),P3458)</f>
        <v>1</v>
      </c>
    </row>
    <row r="3460" spans="1:16" x14ac:dyDescent="0.25">
      <c r="A3460" s="1" t="str">
        <f>IF('XML a procesar'!A3459&gt;0,'XML a procesar'!A3459,"")</f>
        <v/>
      </c>
      <c r="B3460" s="7">
        <f t="shared" si="605"/>
        <v>0</v>
      </c>
      <c r="C3460" s="1">
        <f t="shared" si="606"/>
        <v>0</v>
      </c>
      <c r="D3460" s="1">
        <f t="shared" si="607"/>
        <v>0</v>
      </c>
      <c r="E3460" s="1">
        <f t="shared" si="608"/>
        <v>0</v>
      </c>
      <c r="F3460" s="1" t="str">
        <f t="shared" ca="1" si="609"/>
        <v/>
      </c>
      <c r="G3460" s="1">
        <f t="shared" ca="1" si="610"/>
        <v>0</v>
      </c>
      <c r="H3460" s="1">
        <f ca="1">IF(AND(G3459&gt;0,G3460&gt;G3459,NOT(ISERROR(MATCH(G3459,D:D,0)))),H3459+1,H3459)</f>
        <v>0</v>
      </c>
      <c r="I3460" s="1">
        <f t="shared" ca="1" si="611"/>
        <v>0</v>
      </c>
      <c r="J3460" s="7" t="str">
        <f t="shared" ca="1" si="612"/>
        <v/>
      </c>
      <c r="K3460" s="1" t="str">
        <f ca="1">IF(J3460="Linea_para_MAIL_creada_por_LuXML",IF(ISERROR(MATCH(INDIRECT(ADDRESS(ROW()-G3460,7)),D:D,0)),J3460,INDIRECT(ADDRESS(MATCH(INDIRECT(ADDRESS(ROW()-G3460,7)),D:D,0),1))),J3460)</f>
        <v/>
      </c>
      <c r="L3460" s="7">
        <f t="shared" ca="1" si="613"/>
        <v>0</v>
      </c>
      <c r="M3460" s="7" t="str">
        <f t="shared" ca="1" si="614"/>
        <v/>
      </c>
      <c r="N3460" s="7">
        <f t="shared" ca="1" si="615"/>
        <v>0</v>
      </c>
      <c r="O3460" s="9" t="str">
        <f ca="1">IF(N3460&gt;-1,INDIRECT(ADDRESS(ROW(),13)),IF(N3460&lt;N3459,CONCATENATE("&lt;page-count count=",CHAR(34),1+LARGE(N:N,1)-LARGE(N:N,2),CHAR(34),"/&gt;"),INDIRECT(ADDRESS(ROW()-1,13))))</f>
        <v/>
      </c>
      <c r="P3460" s="1">
        <f>IF(ROW()&lt;$S$4+2,IF('XML a procesar'!A3459="",P3459,IF(MID('XML a procesar'!A3459,1,1)="&lt;",P3459,P3459+1)),P3459)</f>
        <v>1</v>
      </c>
    </row>
    <row r="3461" spans="1:16" x14ac:dyDescent="0.25">
      <c r="A3461" s="1" t="str">
        <f>IF('XML a procesar'!A3460&gt;0,'XML a procesar'!A3460,"")</f>
        <v/>
      </c>
      <c r="B3461" s="7">
        <f t="shared" si="605"/>
        <v>0</v>
      </c>
      <c r="C3461" s="1">
        <f t="shared" si="606"/>
        <v>0</v>
      </c>
      <c r="D3461" s="1">
        <f t="shared" si="607"/>
        <v>0</v>
      </c>
      <c r="E3461" s="1">
        <f t="shared" si="608"/>
        <v>0</v>
      </c>
      <c r="F3461" s="1" t="str">
        <f t="shared" ca="1" si="609"/>
        <v/>
      </c>
      <c r="G3461" s="1">
        <f t="shared" ca="1" si="610"/>
        <v>0</v>
      </c>
      <c r="H3461" s="1">
        <f ca="1">IF(AND(G3460&gt;0,G3461&gt;G3460,NOT(ISERROR(MATCH(G3460,D:D,0)))),H3460+1,H3460)</f>
        <v>0</v>
      </c>
      <c r="I3461" s="1">
        <f t="shared" ca="1" si="611"/>
        <v>0</v>
      </c>
      <c r="J3461" s="7" t="str">
        <f t="shared" ca="1" si="612"/>
        <v/>
      </c>
      <c r="K3461" s="1" t="str">
        <f ca="1">IF(J3461="Linea_para_MAIL_creada_por_LuXML",IF(ISERROR(MATCH(INDIRECT(ADDRESS(ROW()-G3461,7)),D:D,0)),J3461,INDIRECT(ADDRESS(MATCH(INDIRECT(ADDRESS(ROW()-G3461,7)),D:D,0),1))),J3461)</f>
        <v/>
      </c>
      <c r="L3461" s="7">
        <f t="shared" ca="1" si="613"/>
        <v>0</v>
      </c>
      <c r="M3461" s="7" t="str">
        <f t="shared" ca="1" si="614"/>
        <v/>
      </c>
      <c r="N3461" s="7">
        <f t="shared" ca="1" si="615"/>
        <v>0</v>
      </c>
      <c r="O3461" s="9" t="str">
        <f ca="1">IF(N3461&gt;-1,INDIRECT(ADDRESS(ROW(),13)),IF(N3461&lt;N3460,CONCATENATE("&lt;page-count count=",CHAR(34),1+LARGE(N:N,1)-LARGE(N:N,2),CHAR(34),"/&gt;"),INDIRECT(ADDRESS(ROW()-1,13))))</f>
        <v/>
      </c>
      <c r="P3461" s="1">
        <f>IF(ROW()&lt;$S$4+2,IF('XML a procesar'!A3460="",P3460,IF(MID('XML a procesar'!A3460,1,1)="&lt;",P3460,P3460+1)),P3460)</f>
        <v>1</v>
      </c>
    </row>
    <row r="3462" spans="1:16" x14ac:dyDescent="0.25">
      <c r="A3462" s="1" t="str">
        <f>IF('XML a procesar'!A3461&gt;0,'XML a procesar'!A3461,"")</f>
        <v/>
      </c>
      <c r="B3462" s="7">
        <f t="shared" si="605"/>
        <v>0</v>
      </c>
      <c r="C3462" s="1">
        <f t="shared" si="606"/>
        <v>0</v>
      </c>
      <c r="D3462" s="1">
        <f t="shared" si="607"/>
        <v>0</v>
      </c>
      <c r="E3462" s="1">
        <f t="shared" si="608"/>
        <v>0</v>
      </c>
      <c r="F3462" s="1" t="str">
        <f t="shared" ca="1" si="609"/>
        <v/>
      </c>
      <c r="G3462" s="1">
        <f t="shared" ca="1" si="610"/>
        <v>0</v>
      </c>
      <c r="H3462" s="1">
        <f ca="1">IF(AND(G3461&gt;0,G3462&gt;G3461,NOT(ISERROR(MATCH(G3461,D:D,0)))),H3461+1,H3461)</f>
        <v>0</v>
      </c>
      <c r="I3462" s="1">
        <f t="shared" ca="1" si="611"/>
        <v>0</v>
      </c>
      <c r="J3462" s="7" t="str">
        <f t="shared" ca="1" si="612"/>
        <v/>
      </c>
      <c r="K3462" s="1" t="str">
        <f ca="1">IF(J3462="Linea_para_MAIL_creada_por_LuXML",IF(ISERROR(MATCH(INDIRECT(ADDRESS(ROW()-G3462,7)),D:D,0)),J3462,INDIRECT(ADDRESS(MATCH(INDIRECT(ADDRESS(ROW()-G3462,7)),D:D,0),1))),J3462)</f>
        <v/>
      </c>
      <c r="L3462" s="7">
        <f t="shared" ca="1" si="613"/>
        <v>0</v>
      </c>
      <c r="M3462" s="7" t="str">
        <f t="shared" ca="1" si="614"/>
        <v/>
      </c>
      <c r="N3462" s="7">
        <f t="shared" ca="1" si="615"/>
        <v>0</v>
      </c>
      <c r="O3462" s="9" t="str">
        <f ca="1">IF(N3462&gt;-1,INDIRECT(ADDRESS(ROW(),13)),IF(N3462&lt;N3461,CONCATENATE("&lt;page-count count=",CHAR(34),1+LARGE(N:N,1)-LARGE(N:N,2),CHAR(34),"/&gt;"),INDIRECT(ADDRESS(ROW()-1,13))))</f>
        <v/>
      </c>
      <c r="P3462" s="1">
        <f>IF(ROW()&lt;$S$4+2,IF('XML a procesar'!A3461="",P3461,IF(MID('XML a procesar'!A3461,1,1)="&lt;",P3461,P3461+1)),P3461)</f>
        <v>1</v>
      </c>
    </row>
    <row r="3463" spans="1:16" x14ac:dyDescent="0.25">
      <c r="A3463" s="1" t="str">
        <f>IF('XML a procesar'!A3462&gt;0,'XML a procesar'!A3462,"")</f>
        <v/>
      </c>
      <c r="B3463" s="7">
        <f t="shared" si="605"/>
        <v>0</v>
      </c>
      <c r="C3463" s="1">
        <f t="shared" si="606"/>
        <v>0</v>
      </c>
      <c r="D3463" s="1">
        <f t="shared" si="607"/>
        <v>0</v>
      </c>
      <c r="E3463" s="1">
        <f t="shared" si="608"/>
        <v>0</v>
      </c>
      <c r="F3463" s="1" t="str">
        <f t="shared" ca="1" si="609"/>
        <v/>
      </c>
      <c r="G3463" s="1">
        <f t="shared" ca="1" si="610"/>
        <v>0</v>
      </c>
      <c r="H3463" s="1">
        <f ca="1">IF(AND(G3462&gt;0,G3463&gt;G3462,NOT(ISERROR(MATCH(G3462,D:D,0)))),H3462+1,H3462)</f>
        <v>0</v>
      </c>
      <c r="I3463" s="1">
        <f t="shared" ca="1" si="611"/>
        <v>0</v>
      </c>
      <c r="J3463" s="7" t="str">
        <f t="shared" ca="1" si="612"/>
        <v/>
      </c>
      <c r="K3463" s="1" t="str">
        <f ca="1">IF(J3463="Linea_para_MAIL_creada_por_LuXML",IF(ISERROR(MATCH(INDIRECT(ADDRESS(ROW()-G3463,7)),D:D,0)),J3463,INDIRECT(ADDRESS(MATCH(INDIRECT(ADDRESS(ROW()-G3463,7)),D:D,0),1))),J3463)</f>
        <v/>
      </c>
      <c r="L3463" s="7">
        <f t="shared" ca="1" si="613"/>
        <v>0</v>
      </c>
      <c r="M3463" s="7" t="str">
        <f t="shared" ca="1" si="614"/>
        <v/>
      </c>
      <c r="N3463" s="7">
        <f t="shared" ca="1" si="615"/>
        <v>0</v>
      </c>
      <c r="O3463" s="9" t="str">
        <f ca="1">IF(N3463&gt;-1,INDIRECT(ADDRESS(ROW(),13)),IF(N3463&lt;N3462,CONCATENATE("&lt;page-count count=",CHAR(34),1+LARGE(N:N,1)-LARGE(N:N,2),CHAR(34),"/&gt;"),INDIRECT(ADDRESS(ROW()-1,13))))</f>
        <v/>
      </c>
      <c r="P3463" s="1">
        <f>IF(ROW()&lt;$S$4+2,IF('XML a procesar'!A3462="",P3462,IF(MID('XML a procesar'!A3462,1,1)="&lt;",P3462,P3462+1)),P3462)</f>
        <v>1</v>
      </c>
    </row>
    <row r="3464" spans="1:16" x14ac:dyDescent="0.25">
      <c r="A3464" s="1" t="str">
        <f>IF('XML a procesar'!A3463&gt;0,'XML a procesar'!A3463,"")</f>
        <v/>
      </c>
      <c r="B3464" s="7">
        <f t="shared" si="605"/>
        <v>0</v>
      </c>
      <c r="C3464" s="1">
        <f t="shared" si="606"/>
        <v>0</v>
      </c>
      <c r="D3464" s="1">
        <f t="shared" si="607"/>
        <v>0</v>
      </c>
      <c r="E3464" s="1">
        <f t="shared" si="608"/>
        <v>0</v>
      </c>
      <c r="F3464" s="1" t="str">
        <f t="shared" ca="1" si="609"/>
        <v/>
      </c>
      <c r="G3464" s="1">
        <f t="shared" ca="1" si="610"/>
        <v>0</v>
      </c>
      <c r="H3464" s="1">
        <f ca="1">IF(AND(G3463&gt;0,G3464&gt;G3463,NOT(ISERROR(MATCH(G3463,D:D,0)))),H3463+1,H3463)</f>
        <v>0</v>
      </c>
      <c r="I3464" s="1">
        <f t="shared" ca="1" si="611"/>
        <v>0</v>
      </c>
      <c r="J3464" s="7" t="str">
        <f t="shared" ca="1" si="612"/>
        <v/>
      </c>
      <c r="K3464" s="1" t="str">
        <f ca="1">IF(J3464="Linea_para_MAIL_creada_por_LuXML",IF(ISERROR(MATCH(INDIRECT(ADDRESS(ROW()-G3464,7)),D:D,0)),J3464,INDIRECT(ADDRESS(MATCH(INDIRECT(ADDRESS(ROW()-G3464,7)),D:D,0),1))),J3464)</f>
        <v/>
      </c>
      <c r="L3464" s="7">
        <f t="shared" ca="1" si="613"/>
        <v>0</v>
      </c>
      <c r="M3464" s="7" t="str">
        <f t="shared" ca="1" si="614"/>
        <v/>
      </c>
      <c r="N3464" s="7">
        <f t="shared" ca="1" si="615"/>
        <v>0</v>
      </c>
      <c r="O3464" s="9" t="str">
        <f ca="1">IF(N3464&gt;-1,INDIRECT(ADDRESS(ROW(),13)),IF(N3464&lt;N3463,CONCATENATE("&lt;page-count count=",CHAR(34),1+LARGE(N:N,1)-LARGE(N:N,2),CHAR(34),"/&gt;"),INDIRECT(ADDRESS(ROW()-1,13))))</f>
        <v/>
      </c>
      <c r="P3464" s="1">
        <f>IF(ROW()&lt;$S$4+2,IF('XML a procesar'!A3463="",P3463,IF(MID('XML a procesar'!A3463,1,1)="&lt;",P3463,P3463+1)),P3463)</f>
        <v>1</v>
      </c>
    </row>
    <row r="3465" spans="1:16" x14ac:dyDescent="0.25">
      <c r="A3465" s="1" t="str">
        <f>IF('XML a procesar'!A3464&gt;0,'XML a procesar'!A3464,"")</f>
        <v/>
      </c>
      <c r="B3465" s="7">
        <f t="shared" si="605"/>
        <v>0</v>
      </c>
      <c r="C3465" s="1">
        <f t="shared" si="606"/>
        <v>0</v>
      </c>
      <c r="D3465" s="1">
        <f t="shared" si="607"/>
        <v>0</v>
      </c>
      <c r="E3465" s="1">
        <f t="shared" si="608"/>
        <v>0</v>
      </c>
      <c r="F3465" s="1" t="str">
        <f t="shared" ca="1" si="609"/>
        <v/>
      </c>
      <c r="G3465" s="1">
        <f t="shared" ca="1" si="610"/>
        <v>0</v>
      </c>
      <c r="H3465" s="1">
        <f ca="1">IF(AND(G3464&gt;0,G3465&gt;G3464,NOT(ISERROR(MATCH(G3464,D:D,0)))),H3464+1,H3464)</f>
        <v>0</v>
      </c>
      <c r="I3465" s="1">
        <f t="shared" ca="1" si="611"/>
        <v>0</v>
      </c>
      <c r="J3465" s="7" t="str">
        <f t="shared" ca="1" si="612"/>
        <v/>
      </c>
      <c r="K3465" s="1" t="str">
        <f ca="1">IF(J3465="Linea_para_MAIL_creada_por_LuXML",IF(ISERROR(MATCH(INDIRECT(ADDRESS(ROW()-G3465,7)),D:D,0)),J3465,INDIRECT(ADDRESS(MATCH(INDIRECT(ADDRESS(ROW()-G3465,7)),D:D,0),1))),J3465)</f>
        <v/>
      </c>
      <c r="L3465" s="7">
        <f t="shared" ca="1" si="613"/>
        <v>0</v>
      </c>
      <c r="M3465" s="7" t="str">
        <f t="shared" ca="1" si="614"/>
        <v/>
      </c>
      <c r="N3465" s="7">
        <f t="shared" ca="1" si="615"/>
        <v>0</v>
      </c>
      <c r="O3465" s="9" t="str">
        <f ca="1">IF(N3465&gt;-1,INDIRECT(ADDRESS(ROW(),13)),IF(N3465&lt;N3464,CONCATENATE("&lt;page-count count=",CHAR(34),1+LARGE(N:N,1)-LARGE(N:N,2),CHAR(34),"/&gt;"),INDIRECT(ADDRESS(ROW()-1,13))))</f>
        <v/>
      </c>
      <c r="P3465" s="1">
        <f>IF(ROW()&lt;$S$4+2,IF('XML a procesar'!A3464="",P3464,IF(MID('XML a procesar'!A3464,1,1)="&lt;",P3464,P3464+1)),P3464)</f>
        <v>1</v>
      </c>
    </row>
    <row r="3466" spans="1:16" x14ac:dyDescent="0.25">
      <c r="A3466" s="1" t="str">
        <f>IF('XML a procesar'!A3465&gt;0,'XML a procesar'!A3465,"")</f>
        <v/>
      </c>
      <c r="B3466" s="7">
        <f t="shared" si="605"/>
        <v>0</v>
      </c>
      <c r="C3466" s="1">
        <f t="shared" si="606"/>
        <v>0</v>
      </c>
      <c r="D3466" s="1">
        <f t="shared" si="607"/>
        <v>0</v>
      </c>
      <c r="E3466" s="1">
        <f t="shared" si="608"/>
        <v>0</v>
      </c>
      <c r="F3466" s="1" t="str">
        <f t="shared" ca="1" si="609"/>
        <v/>
      </c>
      <c r="G3466" s="1">
        <f t="shared" ca="1" si="610"/>
        <v>0</v>
      </c>
      <c r="H3466" s="1">
        <f ca="1">IF(AND(G3465&gt;0,G3466&gt;G3465,NOT(ISERROR(MATCH(G3465,D:D,0)))),H3465+1,H3465)</f>
        <v>0</v>
      </c>
      <c r="I3466" s="1">
        <f t="shared" ca="1" si="611"/>
        <v>0</v>
      </c>
      <c r="J3466" s="7" t="str">
        <f t="shared" ca="1" si="612"/>
        <v/>
      </c>
      <c r="K3466" s="1" t="str">
        <f ca="1">IF(J3466="Linea_para_MAIL_creada_por_LuXML",IF(ISERROR(MATCH(INDIRECT(ADDRESS(ROW()-G3466,7)),D:D,0)),J3466,INDIRECT(ADDRESS(MATCH(INDIRECT(ADDRESS(ROW()-G3466,7)),D:D,0),1))),J3466)</f>
        <v/>
      </c>
      <c r="L3466" s="7">
        <f t="shared" ca="1" si="613"/>
        <v>0</v>
      </c>
      <c r="M3466" s="7" t="str">
        <f t="shared" ca="1" si="614"/>
        <v/>
      </c>
      <c r="N3466" s="7">
        <f t="shared" ca="1" si="615"/>
        <v>0</v>
      </c>
      <c r="O3466" s="9" t="str">
        <f ca="1">IF(N3466&gt;-1,INDIRECT(ADDRESS(ROW(),13)),IF(N3466&lt;N3465,CONCATENATE("&lt;page-count count=",CHAR(34),1+LARGE(N:N,1)-LARGE(N:N,2),CHAR(34),"/&gt;"),INDIRECT(ADDRESS(ROW()-1,13))))</f>
        <v/>
      </c>
      <c r="P3466" s="1">
        <f>IF(ROW()&lt;$S$4+2,IF('XML a procesar'!A3465="",P3465,IF(MID('XML a procesar'!A3465,1,1)="&lt;",P3465,P3465+1)),P3465)</f>
        <v>1</v>
      </c>
    </row>
    <row r="3467" spans="1:16" x14ac:dyDescent="0.25">
      <c r="A3467" s="1" t="str">
        <f>IF('XML a procesar'!A3466&gt;0,'XML a procesar'!A3466,"")</f>
        <v/>
      </c>
      <c r="B3467" s="7">
        <f t="shared" si="605"/>
        <v>0</v>
      </c>
      <c r="C3467" s="1">
        <f t="shared" si="606"/>
        <v>0</v>
      </c>
      <c r="D3467" s="1">
        <f t="shared" si="607"/>
        <v>0</v>
      </c>
      <c r="E3467" s="1">
        <f t="shared" si="608"/>
        <v>0</v>
      </c>
      <c r="F3467" s="1" t="str">
        <f t="shared" ca="1" si="609"/>
        <v/>
      </c>
      <c r="G3467" s="1">
        <f t="shared" ca="1" si="610"/>
        <v>0</v>
      </c>
      <c r="H3467" s="1">
        <f ca="1">IF(AND(G3466&gt;0,G3467&gt;G3466,NOT(ISERROR(MATCH(G3466,D:D,0)))),H3466+1,H3466)</f>
        <v>0</v>
      </c>
      <c r="I3467" s="1">
        <f t="shared" ca="1" si="611"/>
        <v>0</v>
      </c>
      <c r="J3467" s="7" t="str">
        <f t="shared" ca="1" si="612"/>
        <v/>
      </c>
      <c r="K3467" s="1" t="str">
        <f ca="1">IF(J3467="Linea_para_MAIL_creada_por_LuXML",IF(ISERROR(MATCH(INDIRECT(ADDRESS(ROW()-G3467,7)),D:D,0)),J3467,INDIRECT(ADDRESS(MATCH(INDIRECT(ADDRESS(ROW()-G3467,7)),D:D,0),1))),J3467)</f>
        <v/>
      </c>
      <c r="L3467" s="7">
        <f t="shared" ca="1" si="613"/>
        <v>0</v>
      </c>
      <c r="M3467" s="7" t="str">
        <f t="shared" ca="1" si="614"/>
        <v/>
      </c>
      <c r="N3467" s="7">
        <f t="shared" ca="1" si="615"/>
        <v>0</v>
      </c>
      <c r="O3467" s="9" t="str">
        <f ca="1">IF(N3467&gt;-1,INDIRECT(ADDRESS(ROW(),13)),IF(N3467&lt;N3466,CONCATENATE("&lt;page-count count=",CHAR(34),1+LARGE(N:N,1)-LARGE(N:N,2),CHAR(34),"/&gt;"),INDIRECT(ADDRESS(ROW()-1,13))))</f>
        <v/>
      </c>
      <c r="P3467" s="1">
        <f>IF(ROW()&lt;$S$4+2,IF('XML a procesar'!A3466="",P3466,IF(MID('XML a procesar'!A3466,1,1)="&lt;",P3466,P3466+1)),P3466)</f>
        <v>1</v>
      </c>
    </row>
    <row r="3468" spans="1:16" x14ac:dyDescent="0.25">
      <c r="A3468" s="1" t="str">
        <f>IF('XML a procesar'!A3467&gt;0,'XML a procesar'!A3467,"")</f>
        <v/>
      </c>
      <c r="B3468" s="7">
        <f t="shared" si="605"/>
        <v>0</v>
      </c>
      <c r="C3468" s="1">
        <f t="shared" si="606"/>
        <v>0</v>
      </c>
      <c r="D3468" s="1">
        <f t="shared" si="607"/>
        <v>0</v>
      </c>
      <c r="E3468" s="1">
        <f t="shared" si="608"/>
        <v>0</v>
      </c>
      <c r="F3468" s="1" t="str">
        <f t="shared" ca="1" si="609"/>
        <v/>
      </c>
      <c r="G3468" s="1">
        <f t="shared" ca="1" si="610"/>
        <v>0</v>
      </c>
      <c r="H3468" s="1">
        <f ca="1">IF(AND(G3467&gt;0,G3468&gt;G3467,NOT(ISERROR(MATCH(G3467,D:D,0)))),H3467+1,H3467)</f>
        <v>0</v>
      </c>
      <c r="I3468" s="1">
        <f t="shared" ca="1" si="611"/>
        <v>0</v>
      </c>
      <c r="J3468" s="7" t="str">
        <f t="shared" ca="1" si="612"/>
        <v/>
      </c>
      <c r="K3468" s="1" t="str">
        <f ca="1">IF(J3468="Linea_para_MAIL_creada_por_LuXML",IF(ISERROR(MATCH(INDIRECT(ADDRESS(ROW()-G3468,7)),D:D,0)),J3468,INDIRECT(ADDRESS(MATCH(INDIRECT(ADDRESS(ROW()-G3468,7)),D:D,0),1))),J3468)</f>
        <v/>
      </c>
      <c r="L3468" s="7">
        <f t="shared" ca="1" si="613"/>
        <v>0</v>
      </c>
      <c r="M3468" s="7" t="str">
        <f t="shared" ca="1" si="614"/>
        <v/>
      </c>
      <c r="N3468" s="7">
        <f t="shared" ca="1" si="615"/>
        <v>0</v>
      </c>
      <c r="O3468" s="9" t="str">
        <f ca="1">IF(N3468&gt;-1,INDIRECT(ADDRESS(ROW(),13)),IF(N3468&lt;N3467,CONCATENATE("&lt;page-count count=",CHAR(34),1+LARGE(N:N,1)-LARGE(N:N,2),CHAR(34),"/&gt;"),INDIRECT(ADDRESS(ROW()-1,13))))</f>
        <v/>
      </c>
      <c r="P3468" s="1">
        <f>IF(ROW()&lt;$S$4+2,IF('XML a procesar'!A3467="",P3467,IF(MID('XML a procesar'!A3467,1,1)="&lt;",P3467,P3467+1)),P3467)</f>
        <v>1</v>
      </c>
    </row>
    <row r="3469" spans="1:16" x14ac:dyDescent="0.25">
      <c r="A3469" s="1" t="str">
        <f>IF('XML a procesar'!A3468&gt;0,'XML a procesar'!A3468,"")</f>
        <v/>
      </c>
      <c r="B3469" s="7">
        <f t="shared" si="605"/>
        <v>0</v>
      </c>
      <c r="C3469" s="1">
        <f t="shared" si="606"/>
        <v>0</v>
      </c>
      <c r="D3469" s="1">
        <f t="shared" si="607"/>
        <v>0</v>
      </c>
      <c r="E3469" s="1">
        <f t="shared" si="608"/>
        <v>0</v>
      </c>
      <c r="F3469" s="1" t="str">
        <f t="shared" ca="1" si="609"/>
        <v/>
      </c>
      <c r="G3469" s="1">
        <f t="shared" ca="1" si="610"/>
        <v>0</v>
      </c>
      <c r="H3469" s="1">
        <f ca="1">IF(AND(G3468&gt;0,G3469&gt;G3468,NOT(ISERROR(MATCH(G3468,D:D,0)))),H3468+1,H3468)</f>
        <v>0</v>
      </c>
      <c r="I3469" s="1">
        <f t="shared" ca="1" si="611"/>
        <v>0</v>
      </c>
      <c r="J3469" s="7" t="str">
        <f t="shared" ca="1" si="612"/>
        <v/>
      </c>
      <c r="K3469" s="1" t="str">
        <f ca="1">IF(J3469="Linea_para_MAIL_creada_por_LuXML",IF(ISERROR(MATCH(INDIRECT(ADDRESS(ROW()-G3469,7)),D:D,0)),J3469,INDIRECT(ADDRESS(MATCH(INDIRECT(ADDRESS(ROW()-G3469,7)),D:D,0),1))),J3469)</f>
        <v/>
      </c>
      <c r="L3469" s="7">
        <f t="shared" ca="1" si="613"/>
        <v>0</v>
      </c>
      <c r="M3469" s="7" t="str">
        <f t="shared" ca="1" si="614"/>
        <v/>
      </c>
      <c r="N3469" s="7">
        <f t="shared" ca="1" si="615"/>
        <v>0</v>
      </c>
      <c r="O3469" s="9" t="str">
        <f ca="1">IF(N3469&gt;-1,INDIRECT(ADDRESS(ROW(),13)),IF(N3469&lt;N3468,CONCATENATE("&lt;page-count count=",CHAR(34),1+LARGE(N:N,1)-LARGE(N:N,2),CHAR(34),"/&gt;"),INDIRECT(ADDRESS(ROW()-1,13))))</f>
        <v/>
      </c>
      <c r="P3469" s="1">
        <f>IF(ROW()&lt;$S$4+2,IF('XML a procesar'!A3468="",P3468,IF(MID('XML a procesar'!A3468,1,1)="&lt;",P3468,P3468+1)),P3468)</f>
        <v>1</v>
      </c>
    </row>
    <row r="3470" spans="1:16" x14ac:dyDescent="0.25">
      <c r="A3470" s="1" t="str">
        <f>IF('XML a procesar'!A3469&gt;0,'XML a procesar'!A3469,"")</f>
        <v/>
      </c>
      <c r="B3470" s="7">
        <f t="shared" si="605"/>
        <v>0</v>
      </c>
      <c r="C3470" s="1">
        <f t="shared" si="606"/>
        <v>0</v>
      </c>
      <c r="D3470" s="1">
        <f t="shared" si="607"/>
        <v>0</v>
      </c>
      <c r="E3470" s="1">
        <f t="shared" si="608"/>
        <v>0</v>
      </c>
      <c r="F3470" s="1" t="str">
        <f t="shared" ca="1" si="609"/>
        <v/>
      </c>
      <c r="G3470" s="1">
        <f t="shared" ca="1" si="610"/>
        <v>0</v>
      </c>
      <c r="H3470" s="1">
        <f ca="1">IF(AND(G3469&gt;0,G3470&gt;G3469,NOT(ISERROR(MATCH(G3469,D:D,0)))),H3469+1,H3469)</f>
        <v>0</v>
      </c>
      <c r="I3470" s="1">
        <f t="shared" ca="1" si="611"/>
        <v>0</v>
      </c>
      <c r="J3470" s="7" t="str">
        <f t="shared" ca="1" si="612"/>
        <v/>
      </c>
      <c r="K3470" s="1" t="str">
        <f ca="1">IF(J3470="Linea_para_MAIL_creada_por_LuXML",IF(ISERROR(MATCH(INDIRECT(ADDRESS(ROW()-G3470,7)),D:D,0)),J3470,INDIRECT(ADDRESS(MATCH(INDIRECT(ADDRESS(ROW()-G3470,7)),D:D,0),1))),J3470)</f>
        <v/>
      </c>
      <c r="L3470" s="7">
        <f t="shared" ca="1" si="613"/>
        <v>0</v>
      </c>
      <c r="M3470" s="7" t="str">
        <f t="shared" ca="1" si="614"/>
        <v/>
      </c>
      <c r="N3470" s="7">
        <f t="shared" ca="1" si="615"/>
        <v>0</v>
      </c>
      <c r="O3470" s="9" t="str">
        <f ca="1">IF(N3470&gt;-1,INDIRECT(ADDRESS(ROW(),13)),IF(N3470&lt;N3469,CONCATENATE("&lt;page-count count=",CHAR(34),1+LARGE(N:N,1)-LARGE(N:N,2),CHAR(34),"/&gt;"),INDIRECT(ADDRESS(ROW()-1,13))))</f>
        <v/>
      </c>
      <c r="P3470" s="1">
        <f>IF(ROW()&lt;$S$4+2,IF('XML a procesar'!A3469="",P3469,IF(MID('XML a procesar'!A3469,1,1)="&lt;",P3469,P3469+1)),P3469)</f>
        <v>1</v>
      </c>
    </row>
    <row r="3471" spans="1:16" x14ac:dyDescent="0.25">
      <c r="A3471" s="1" t="str">
        <f>IF('XML a procesar'!A3470&gt;0,'XML a procesar'!A3470,"")</f>
        <v/>
      </c>
      <c r="B3471" s="7">
        <f t="shared" si="605"/>
        <v>0</v>
      </c>
      <c r="C3471" s="1">
        <f t="shared" si="606"/>
        <v>0</v>
      </c>
      <c r="D3471" s="1">
        <f t="shared" si="607"/>
        <v>0</v>
      </c>
      <c r="E3471" s="1">
        <f t="shared" si="608"/>
        <v>0</v>
      </c>
      <c r="F3471" s="1" t="str">
        <f t="shared" ca="1" si="609"/>
        <v/>
      </c>
      <c r="G3471" s="1">
        <f t="shared" ca="1" si="610"/>
        <v>0</v>
      </c>
      <c r="H3471" s="1">
        <f ca="1">IF(AND(G3470&gt;0,G3471&gt;G3470,NOT(ISERROR(MATCH(G3470,D:D,0)))),H3470+1,H3470)</f>
        <v>0</v>
      </c>
      <c r="I3471" s="1">
        <f t="shared" ca="1" si="611"/>
        <v>0</v>
      </c>
      <c r="J3471" s="7" t="str">
        <f t="shared" ca="1" si="612"/>
        <v/>
      </c>
      <c r="K3471" s="1" t="str">
        <f ca="1">IF(J3471="Linea_para_MAIL_creada_por_LuXML",IF(ISERROR(MATCH(INDIRECT(ADDRESS(ROW()-G3471,7)),D:D,0)),J3471,INDIRECT(ADDRESS(MATCH(INDIRECT(ADDRESS(ROW()-G3471,7)),D:D,0),1))),J3471)</f>
        <v/>
      </c>
      <c r="L3471" s="7">
        <f t="shared" ca="1" si="613"/>
        <v>0</v>
      </c>
      <c r="M3471" s="7" t="str">
        <f t="shared" ca="1" si="614"/>
        <v/>
      </c>
      <c r="N3471" s="7">
        <f t="shared" ca="1" si="615"/>
        <v>0</v>
      </c>
      <c r="O3471" s="9" t="str">
        <f ca="1">IF(N3471&gt;-1,INDIRECT(ADDRESS(ROW(),13)),IF(N3471&lt;N3470,CONCATENATE("&lt;page-count count=",CHAR(34),1+LARGE(N:N,1)-LARGE(N:N,2),CHAR(34),"/&gt;"),INDIRECT(ADDRESS(ROW()-1,13))))</f>
        <v/>
      </c>
      <c r="P3471" s="1">
        <f>IF(ROW()&lt;$S$4+2,IF('XML a procesar'!A3470="",P3470,IF(MID('XML a procesar'!A3470,1,1)="&lt;",P3470,P3470+1)),P3470)</f>
        <v>1</v>
      </c>
    </row>
    <row r="3472" spans="1:16" x14ac:dyDescent="0.25">
      <c r="A3472" s="1" t="str">
        <f>IF('XML a procesar'!A3471&gt;0,'XML a procesar'!A3471,"")</f>
        <v/>
      </c>
      <c r="B3472" s="7">
        <f t="shared" si="605"/>
        <v>0</v>
      </c>
      <c r="C3472" s="1">
        <f t="shared" si="606"/>
        <v>0</v>
      </c>
      <c r="D3472" s="1">
        <f t="shared" si="607"/>
        <v>0</v>
      </c>
      <c r="E3472" s="1">
        <f t="shared" si="608"/>
        <v>0</v>
      </c>
      <c r="F3472" s="1" t="str">
        <f t="shared" ca="1" si="609"/>
        <v/>
      </c>
      <c r="G3472" s="1">
        <f t="shared" ca="1" si="610"/>
        <v>0</v>
      </c>
      <c r="H3472" s="1">
        <f ca="1">IF(AND(G3471&gt;0,G3472&gt;G3471,NOT(ISERROR(MATCH(G3471,D:D,0)))),H3471+1,H3471)</f>
        <v>0</v>
      </c>
      <c r="I3472" s="1">
        <f t="shared" ca="1" si="611"/>
        <v>0</v>
      </c>
      <c r="J3472" s="7" t="str">
        <f t="shared" ca="1" si="612"/>
        <v/>
      </c>
      <c r="K3472" s="1" t="str">
        <f ca="1">IF(J3472="Linea_para_MAIL_creada_por_LuXML",IF(ISERROR(MATCH(INDIRECT(ADDRESS(ROW()-G3472,7)),D:D,0)),J3472,INDIRECT(ADDRESS(MATCH(INDIRECT(ADDRESS(ROW()-G3472,7)),D:D,0),1))),J3472)</f>
        <v/>
      </c>
      <c r="L3472" s="7">
        <f t="shared" ca="1" si="613"/>
        <v>0</v>
      </c>
      <c r="M3472" s="7" t="str">
        <f t="shared" ca="1" si="614"/>
        <v/>
      </c>
      <c r="N3472" s="7">
        <f t="shared" ca="1" si="615"/>
        <v>0</v>
      </c>
      <c r="O3472" s="9" t="str">
        <f ca="1">IF(N3472&gt;-1,INDIRECT(ADDRESS(ROW(),13)),IF(N3472&lt;N3471,CONCATENATE("&lt;page-count count=",CHAR(34),1+LARGE(N:N,1)-LARGE(N:N,2),CHAR(34),"/&gt;"),INDIRECT(ADDRESS(ROW()-1,13))))</f>
        <v/>
      </c>
      <c r="P3472" s="1">
        <f>IF(ROW()&lt;$S$4+2,IF('XML a procesar'!A3471="",P3471,IF(MID('XML a procesar'!A3471,1,1)="&lt;",P3471,P3471+1)),P3471)</f>
        <v>1</v>
      </c>
    </row>
    <row r="3473" spans="1:16" x14ac:dyDescent="0.25">
      <c r="A3473" s="1" t="str">
        <f>IF('XML a procesar'!A3472&gt;0,'XML a procesar'!A3472,"")</f>
        <v/>
      </c>
      <c r="B3473" s="7">
        <f t="shared" si="605"/>
        <v>0</v>
      </c>
      <c r="C3473" s="1">
        <f t="shared" si="606"/>
        <v>0</v>
      </c>
      <c r="D3473" s="1">
        <f t="shared" si="607"/>
        <v>0</v>
      </c>
      <c r="E3473" s="1">
        <f t="shared" si="608"/>
        <v>0</v>
      </c>
      <c r="F3473" s="1" t="str">
        <f t="shared" ca="1" si="609"/>
        <v/>
      </c>
      <c r="G3473" s="1">
        <f t="shared" ca="1" si="610"/>
        <v>0</v>
      </c>
      <c r="H3473" s="1">
        <f ca="1">IF(AND(G3472&gt;0,G3473&gt;G3472,NOT(ISERROR(MATCH(G3472,D:D,0)))),H3472+1,H3472)</f>
        <v>0</v>
      </c>
      <c r="I3473" s="1">
        <f t="shared" ca="1" si="611"/>
        <v>0</v>
      </c>
      <c r="J3473" s="7" t="str">
        <f t="shared" ca="1" si="612"/>
        <v/>
      </c>
      <c r="K3473" s="1" t="str">
        <f ca="1">IF(J3473="Linea_para_MAIL_creada_por_LuXML",IF(ISERROR(MATCH(INDIRECT(ADDRESS(ROW()-G3473,7)),D:D,0)),J3473,INDIRECT(ADDRESS(MATCH(INDIRECT(ADDRESS(ROW()-G3473,7)),D:D,0),1))),J3473)</f>
        <v/>
      </c>
      <c r="L3473" s="7">
        <f t="shared" ca="1" si="613"/>
        <v>0</v>
      </c>
      <c r="M3473" s="7" t="str">
        <f t="shared" ca="1" si="614"/>
        <v/>
      </c>
      <c r="N3473" s="7">
        <f t="shared" ca="1" si="615"/>
        <v>0</v>
      </c>
      <c r="O3473" s="9" t="str">
        <f ca="1">IF(N3473&gt;-1,INDIRECT(ADDRESS(ROW(),13)),IF(N3473&lt;N3472,CONCATENATE("&lt;page-count count=",CHAR(34),1+LARGE(N:N,1)-LARGE(N:N,2),CHAR(34),"/&gt;"),INDIRECT(ADDRESS(ROW()-1,13))))</f>
        <v/>
      </c>
      <c r="P3473" s="1">
        <f>IF(ROW()&lt;$S$4+2,IF('XML a procesar'!A3472="",P3472,IF(MID('XML a procesar'!A3472,1,1)="&lt;",P3472,P3472+1)),P3472)</f>
        <v>1</v>
      </c>
    </row>
    <row r="3474" spans="1:16" x14ac:dyDescent="0.25">
      <c r="A3474" s="1" t="str">
        <f>IF('XML a procesar'!A3473&gt;0,'XML a procesar'!A3473,"")</f>
        <v/>
      </c>
      <c r="B3474" s="7">
        <f t="shared" si="605"/>
        <v>0</v>
      </c>
      <c r="C3474" s="1">
        <f t="shared" si="606"/>
        <v>0</v>
      </c>
      <c r="D3474" s="1">
        <f t="shared" si="607"/>
        <v>0</v>
      </c>
      <c r="E3474" s="1">
        <f t="shared" si="608"/>
        <v>0</v>
      </c>
      <c r="F3474" s="1" t="str">
        <f t="shared" ca="1" si="609"/>
        <v/>
      </c>
      <c r="G3474" s="1">
        <f t="shared" ca="1" si="610"/>
        <v>0</v>
      </c>
      <c r="H3474" s="1">
        <f ca="1">IF(AND(G3473&gt;0,G3474&gt;G3473,NOT(ISERROR(MATCH(G3473,D:D,0)))),H3473+1,H3473)</f>
        <v>0</v>
      </c>
      <c r="I3474" s="1">
        <f t="shared" ca="1" si="611"/>
        <v>0</v>
      </c>
      <c r="J3474" s="7" t="str">
        <f t="shared" ca="1" si="612"/>
        <v/>
      </c>
      <c r="K3474" s="1" t="str">
        <f ca="1">IF(J3474="Linea_para_MAIL_creada_por_LuXML",IF(ISERROR(MATCH(INDIRECT(ADDRESS(ROW()-G3474,7)),D:D,0)),J3474,INDIRECT(ADDRESS(MATCH(INDIRECT(ADDRESS(ROW()-G3474,7)),D:D,0),1))),J3474)</f>
        <v/>
      </c>
      <c r="L3474" s="7">
        <f t="shared" ca="1" si="613"/>
        <v>0</v>
      </c>
      <c r="M3474" s="7" t="str">
        <f t="shared" ca="1" si="614"/>
        <v/>
      </c>
      <c r="N3474" s="7">
        <f t="shared" ca="1" si="615"/>
        <v>0</v>
      </c>
      <c r="O3474" s="9" t="str">
        <f ca="1">IF(N3474&gt;-1,INDIRECT(ADDRESS(ROW(),13)),IF(N3474&lt;N3473,CONCATENATE("&lt;page-count count=",CHAR(34),1+LARGE(N:N,1)-LARGE(N:N,2),CHAR(34),"/&gt;"),INDIRECT(ADDRESS(ROW()-1,13))))</f>
        <v/>
      </c>
      <c r="P3474" s="1">
        <f>IF(ROW()&lt;$S$4+2,IF('XML a procesar'!A3473="",P3473,IF(MID('XML a procesar'!A3473,1,1)="&lt;",P3473,P3473+1)),P3473)</f>
        <v>1</v>
      </c>
    </row>
    <row r="3475" spans="1:16" x14ac:dyDescent="0.25">
      <c r="A3475" s="1" t="str">
        <f>IF('XML a procesar'!A3474&gt;0,'XML a procesar'!A3474,"")</f>
        <v/>
      </c>
      <c r="B3475" s="7">
        <f t="shared" si="605"/>
        <v>0</v>
      </c>
      <c r="C3475" s="1">
        <f t="shared" si="606"/>
        <v>0</v>
      </c>
      <c r="D3475" s="1">
        <f t="shared" si="607"/>
        <v>0</v>
      </c>
      <c r="E3475" s="1">
        <f t="shared" si="608"/>
        <v>0</v>
      </c>
      <c r="F3475" s="1" t="str">
        <f t="shared" ca="1" si="609"/>
        <v/>
      </c>
      <c r="G3475" s="1">
        <f t="shared" ca="1" si="610"/>
        <v>0</v>
      </c>
      <c r="H3475" s="1">
        <f ca="1">IF(AND(G3474&gt;0,G3475&gt;G3474,NOT(ISERROR(MATCH(G3474,D:D,0)))),H3474+1,H3474)</f>
        <v>0</v>
      </c>
      <c r="I3475" s="1">
        <f t="shared" ca="1" si="611"/>
        <v>0</v>
      </c>
      <c r="J3475" s="7" t="str">
        <f t="shared" ca="1" si="612"/>
        <v/>
      </c>
      <c r="K3475" s="1" t="str">
        <f ca="1">IF(J3475="Linea_para_MAIL_creada_por_LuXML",IF(ISERROR(MATCH(INDIRECT(ADDRESS(ROW()-G3475,7)),D:D,0)),J3475,INDIRECT(ADDRESS(MATCH(INDIRECT(ADDRESS(ROW()-G3475,7)),D:D,0),1))),J3475)</f>
        <v/>
      </c>
      <c r="L3475" s="7">
        <f t="shared" ca="1" si="613"/>
        <v>0</v>
      </c>
      <c r="M3475" s="7" t="str">
        <f t="shared" ca="1" si="614"/>
        <v/>
      </c>
      <c r="N3475" s="7">
        <f t="shared" ca="1" si="615"/>
        <v>0</v>
      </c>
      <c r="O3475" s="9" t="str">
        <f ca="1">IF(N3475&gt;-1,INDIRECT(ADDRESS(ROW(),13)),IF(N3475&lt;N3474,CONCATENATE("&lt;page-count count=",CHAR(34),1+LARGE(N:N,1)-LARGE(N:N,2),CHAR(34),"/&gt;"),INDIRECT(ADDRESS(ROW()-1,13))))</f>
        <v/>
      </c>
      <c r="P3475" s="1">
        <f>IF(ROW()&lt;$S$4+2,IF('XML a procesar'!A3474="",P3474,IF(MID('XML a procesar'!A3474,1,1)="&lt;",P3474,P3474+1)),P3474)</f>
        <v>1</v>
      </c>
    </row>
    <row r="3476" spans="1:16" x14ac:dyDescent="0.25">
      <c r="A3476" s="1" t="str">
        <f>IF('XML a procesar'!A3475&gt;0,'XML a procesar'!A3475,"")</f>
        <v/>
      </c>
      <c r="B3476" s="7">
        <f t="shared" si="605"/>
        <v>0</v>
      </c>
      <c r="C3476" s="1">
        <f t="shared" si="606"/>
        <v>0</v>
      </c>
      <c r="D3476" s="1">
        <f t="shared" si="607"/>
        <v>0</v>
      </c>
      <c r="E3476" s="1">
        <f t="shared" si="608"/>
        <v>0</v>
      </c>
      <c r="F3476" s="1" t="str">
        <f t="shared" ca="1" si="609"/>
        <v/>
      </c>
      <c r="G3476" s="1">
        <f t="shared" ca="1" si="610"/>
        <v>0</v>
      </c>
      <c r="H3476" s="1">
        <f ca="1">IF(AND(G3475&gt;0,G3476&gt;G3475,NOT(ISERROR(MATCH(G3475,D:D,0)))),H3475+1,H3475)</f>
        <v>0</v>
      </c>
      <c r="I3476" s="1">
        <f t="shared" ca="1" si="611"/>
        <v>0</v>
      </c>
      <c r="J3476" s="7" t="str">
        <f t="shared" ca="1" si="612"/>
        <v/>
      </c>
      <c r="K3476" s="1" t="str">
        <f ca="1">IF(J3476="Linea_para_MAIL_creada_por_LuXML",IF(ISERROR(MATCH(INDIRECT(ADDRESS(ROW()-G3476,7)),D:D,0)),J3476,INDIRECT(ADDRESS(MATCH(INDIRECT(ADDRESS(ROW()-G3476,7)),D:D,0),1))),J3476)</f>
        <v/>
      </c>
      <c r="L3476" s="7">
        <f t="shared" ca="1" si="613"/>
        <v>0</v>
      </c>
      <c r="M3476" s="7" t="str">
        <f t="shared" ca="1" si="614"/>
        <v/>
      </c>
      <c r="N3476" s="7">
        <f t="shared" ca="1" si="615"/>
        <v>0</v>
      </c>
      <c r="O3476" s="9" t="str">
        <f ca="1">IF(N3476&gt;-1,INDIRECT(ADDRESS(ROW(),13)),IF(N3476&lt;N3475,CONCATENATE("&lt;page-count count=",CHAR(34),1+LARGE(N:N,1)-LARGE(N:N,2),CHAR(34),"/&gt;"),INDIRECT(ADDRESS(ROW()-1,13))))</f>
        <v/>
      </c>
      <c r="P3476" s="1">
        <f>IF(ROW()&lt;$S$4+2,IF('XML a procesar'!A3475="",P3475,IF(MID('XML a procesar'!A3475,1,1)="&lt;",P3475,P3475+1)),P3475)</f>
        <v>1</v>
      </c>
    </row>
    <row r="3477" spans="1:16" x14ac:dyDescent="0.25">
      <c r="A3477" s="1" t="str">
        <f>IF('XML a procesar'!A3476&gt;0,'XML a procesar'!A3476,"")</f>
        <v/>
      </c>
      <c r="B3477" s="7">
        <f t="shared" si="605"/>
        <v>0</v>
      </c>
      <c r="C3477" s="1">
        <f t="shared" si="606"/>
        <v>0</v>
      </c>
      <c r="D3477" s="1">
        <f t="shared" si="607"/>
        <v>0</v>
      </c>
      <c r="E3477" s="1">
        <f t="shared" si="608"/>
        <v>0</v>
      </c>
      <c r="F3477" s="1" t="str">
        <f t="shared" ca="1" si="609"/>
        <v/>
      </c>
      <c r="G3477" s="1">
        <f t="shared" ca="1" si="610"/>
        <v>0</v>
      </c>
      <c r="H3477" s="1">
        <f ca="1">IF(AND(G3476&gt;0,G3477&gt;G3476,NOT(ISERROR(MATCH(G3476,D:D,0)))),H3476+1,H3476)</f>
        <v>0</v>
      </c>
      <c r="I3477" s="1">
        <f t="shared" ca="1" si="611"/>
        <v>0</v>
      </c>
      <c r="J3477" s="7" t="str">
        <f t="shared" ca="1" si="612"/>
        <v/>
      </c>
      <c r="K3477" s="1" t="str">
        <f ca="1">IF(J3477="Linea_para_MAIL_creada_por_LuXML",IF(ISERROR(MATCH(INDIRECT(ADDRESS(ROW()-G3477,7)),D:D,0)),J3477,INDIRECT(ADDRESS(MATCH(INDIRECT(ADDRESS(ROW()-G3477,7)),D:D,0),1))),J3477)</f>
        <v/>
      </c>
      <c r="L3477" s="7">
        <f t="shared" ca="1" si="613"/>
        <v>0</v>
      </c>
      <c r="M3477" s="7" t="str">
        <f t="shared" ca="1" si="614"/>
        <v/>
      </c>
      <c r="N3477" s="7">
        <f t="shared" ca="1" si="615"/>
        <v>0</v>
      </c>
      <c r="O3477" s="9" t="str">
        <f ca="1">IF(N3477&gt;-1,INDIRECT(ADDRESS(ROW(),13)),IF(N3477&lt;N3476,CONCATENATE("&lt;page-count count=",CHAR(34),1+LARGE(N:N,1)-LARGE(N:N,2),CHAR(34),"/&gt;"),INDIRECT(ADDRESS(ROW()-1,13))))</f>
        <v/>
      </c>
      <c r="P3477" s="1">
        <f>IF(ROW()&lt;$S$4+2,IF('XML a procesar'!A3476="",P3476,IF(MID('XML a procesar'!A3476,1,1)="&lt;",P3476,P3476+1)),P3476)</f>
        <v>1</v>
      </c>
    </row>
    <row r="3478" spans="1:16" x14ac:dyDescent="0.25">
      <c r="A3478" s="1" t="str">
        <f>IF('XML a procesar'!A3477&gt;0,'XML a procesar'!A3477,"")</f>
        <v/>
      </c>
      <c r="B3478" s="7">
        <f t="shared" si="605"/>
        <v>0</v>
      </c>
      <c r="C3478" s="1">
        <f t="shared" si="606"/>
        <v>0</v>
      </c>
      <c r="D3478" s="1">
        <f t="shared" si="607"/>
        <v>0</v>
      </c>
      <c r="E3478" s="1">
        <f t="shared" si="608"/>
        <v>0</v>
      </c>
      <c r="F3478" s="1" t="str">
        <f t="shared" ca="1" si="609"/>
        <v/>
      </c>
      <c r="G3478" s="1">
        <f t="shared" ca="1" si="610"/>
        <v>0</v>
      </c>
      <c r="H3478" s="1">
        <f ca="1">IF(AND(G3477&gt;0,G3478&gt;G3477,NOT(ISERROR(MATCH(G3477,D:D,0)))),H3477+1,H3477)</f>
        <v>0</v>
      </c>
      <c r="I3478" s="1">
        <f t="shared" ca="1" si="611"/>
        <v>0</v>
      </c>
      <c r="J3478" s="7" t="str">
        <f t="shared" ca="1" si="612"/>
        <v/>
      </c>
      <c r="K3478" s="1" t="str">
        <f ca="1">IF(J3478="Linea_para_MAIL_creada_por_LuXML",IF(ISERROR(MATCH(INDIRECT(ADDRESS(ROW()-G3478,7)),D:D,0)),J3478,INDIRECT(ADDRESS(MATCH(INDIRECT(ADDRESS(ROW()-G3478,7)),D:D,0),1))),J3478)</f>
        <v/>
      </c>
      <c r="L3478" s="7">
        <f t="shared" ca="1" si="613"/>
        <v>0</v>
      </c>
      <c r="M3478" s="7" t="str">
        <f t="shared" ca="1" si="614"/>
        <v/>
      </c>
      <c r="N3478" s="7">
        <f t="shared" ca="1" si="615"/>
        <v>0</v>
      </c>
      <c r="O3478" s="9" t="str">
        <f ca="1">IF(N3478&gt;-1,INDIRECT(ADDRESS(ROW(),13)),IF(N3478&lt;N3477,CONCATENATE("&lt;page-count count=",CHAR(34),1+LARGE(N:N,1)-LARGE(N:N,2),CHAR(34),"/&gt;"),INDIRECT(ADDRESS(ROW()-1,13))))</f>
        <v/>
      </c>
      <c r="P3478" s="1">
        <f>IF(ROW()&lt;$S$4+2,IF('XML a procesar'!A3477="",P3477,IF(MID('XML a procesar'!A3477,1,1)="&lt;",P3477,P3477+1)),P3477)</f>
        <v>1</v>
      </c>
    </row>
    <row r="3479" spans="1:16" x14ac:dyDescent="0.25">
      <c r="A3479" s="1" t="str">
        <f>IF('XML a procesar'!A3478&gt;0,'XML a procesar'!A3478,"")</f>
        <v/>
      </c>
      <c r="B3479" s="7">
        <f t="shared" si="605"/>
        <v>0</v>
      </c>
      <c r="C3479" s="1">
        <f t="shared" si="606"/>
        <v>0</v>
      </c>
      <c r="D3479" s="1">
        <f t="shared" si="607"/>
        <v>0</v>
      </c>
      <c r="E3479" s="1">
        <f t="shared" si="608"/>
        <v>0</v>
      </c>
      <c r="F3479" s="1" t="str">
        <f t="shared" ca="1" si="609"/>
        <v/>
      </c>
      <c r="G3479" s="1">
        <f t="shared" ca="1" si="610"/>
        <v>0</v>
      </c>
      <c r="H3479" s="1">
        <f ca="1">IF(AND(G3478&gt;0,G3479&gt;G3478,NOT(ISERROR(MATCH(G3478,D:D,0)))),H3478+1,H3478)</f>
        <v>0</v>
      </c>
      <c r="I3479" s="1">
        <f t="shared" ca="1" si="611"/>
        <v>0</v>
      </c>
      <c r="J3479" s="7" t="str">
        <f t="shared" ca="1" si="612"/>
        <v/>
      </c>
      <c r="K3479" s="1" t="str">
        <f ca="1">IF(J3479="Linea_para_MAIL_creada_por_LuXML",IF(ISERROR(MATCH(INDIRECT(ADDRESS(ROW()-G3479,7)),D:D,0)),J3479,INDIRECT(ADDRESS(MATCH(INDIRECT(ADDRESS(ROW()-G3479,7)),D:D,0),1))),J3479)</f>
        <v/>
      </c>
      <c r="L3479" s="7">
        <f t="shared" ca="1" si="613"/>
        <v>0</v>
      </c>
      <c r="M3479" s="7" t="str">
        <f t="shared" ca="1" si="614"/>
        <v/>
      </c>
      <c r="N3479" s="7">
        <f t="shared" ca="1" si="615"/>
        <v>0</v>
      </c>
      <c r="O3479" s="9" t="str">
        <f ca="1">IF(N3479&gt;-1,INDIRECT(ADDRESS(ROW(),13)),IF(N3479&lt;N3478,CONCATENATE("&lt;page-count count=",CHAR(34),1+LARGE(N:N,1)-LARGE(N:N,2),CHAR(34),"/&gt;"),INDIRECT(ADDRESS(ROW()-1,13))))</f>
        <v/>
      </c>
      <c r="P3479" s="1">
        <f>IF(ROW()&lt;$S$4+2,IF('XML a procesar'!A3478="",P3478,IF(MID('XML a procesar'!A3478,1,1)="&lt;",P3478,P3478+1)),P3478)</f>
        <v>1</v>
      </c>
    </row>
    <row r="3480" spans="1:16" x14ac:dyDescent="0.25">
      <c r="A3480" s="1" t="str">
        <f>IF('XML a procesar'!A3479&gt;0,'XML a procesar'!A3479,"")</f>
        <v/>
      </c>
      <c r="B3480" s="7">
        <f t="shared" si="605"/>
        <v>0</v>
      </c>
      <c r="C3480" s="1">
        <f t="shared" si="606"/>
        <v>0</v>
      </c>
      <c r="D3480" s="1">
        <f t="shared" si="607"/>
        <v>0</v>
      </c>
      <c r="E3480" s="1">
        <f t="shared" si="608"/>
        <v>0</v>
      </c>
      <c r="F3480" s="1" t="str">
        <f t="shared" ca="1" si="609"/>
        <v/>
      </c>
      <c r="G3480" s="1">
        <f t="shared" ca="1" si="610"/>
        <v>0</v>
      </c>
      <c r="H3480" s="1">
        <f ca="1">IF(AND(G3479&gt;0,G3480&gt;G3479,NOT(ISERROR(MATCH(G3479,D:D,0)))),H3479+1,H3479)</f>
        <v>0</v>
      </c>
      <c r="I3480" s="1">
        <f t="shared" ca="1" si="611"/>
        <v>0</v>
      </c>
      <c r="J3480" s="7" t="str">
        <f t="shared" ca="1" si="612"/>
        <v/>
      </c>
      <c r="K3480" s="1" t="str">
        <f ca="1">IF(J3480="Linea_para_MAIL_creada_por_LuXML",IF(ISERROR(MATCH(INDIRECT(ADDRESS(ROW()-G3480,7)),D:D,0)),J3480,INDIRECT(ADDRESS(MATCH(INDIRECT(ADDRESS(ROW()-G3480,7)),D:D,0),1))),J3480)</f>
        <v/>
      </c>
      <c r="L3480" s="7">
        <f t="shared" ca="1" si="613"/>
        <v>0</v>
      </c>
      <c r="M3480" s="7" t="str">
        <f t="shared" ca="1" si="614"/>
        <v/>
      </c>
      <c r="N3480" s="7">
        <f t="shared" ca="1" si="615"/>
        <v>0</v>
      </c>
      <c r="O3480" s="9" t="str">
        <f ca="1">IF(N3480&gt;-1,INDIRECT(ADDRESS(ROW(),13)),IF(N3480&lt;N3479,CONCATENATE("&lt;page-count count=",CHAR(34),1+LARGE(N:N,1)-LARGE(N:N,2),CHAR(34),"/&gt;"),INDIRECT(ADDRESS(ROW()-1,13))))</f>
        <v/>
      </c>
      <c r="P3480" s="1">
        <f>IF(ROW()&lt;$S$4+2,IF('XML a procesar'!A3479="",P3479,IF(MID('XML a procesar'!A3479,1,1)="&lt;",P3479,P3479+1)),P3479)</f>
        <v>1</v>
      </c>
    </row>
    <row r="3481" spans="1:16" x14ac:dyDescent="0.25">
      <c r="A3481" s="1" t="str">
        <f>IF('XML a procesar'!A3480&gt;0,'XML a procesar'!A3480,"")</f>
        <v/>
      </c>
      <c r="B3481" s="7">
        <f t="shared" si="605"/>
        <v>0</v>
      </c>
      <c r="C3481" s="1">
        <f t="shared" si="606"/>
        <v>0</v>
      </c>
      <c r="D3481" s="1">
        <f t="shared" si="607"/>
        <v>0</v>
      </c>
      <c r="E3481" s="1">
        <f t="shared" si="608"/>
        <v>0</v>
      </c>
      <c r="F3481" s="1" t="str">
        <f t="shared" ca="1" si="609"/>
        <v/>
      </c>
      <c r="G3481" s="1">
        <f t="shared" ca="1" si="610"/>
        <v>0</v>
      </c>
      <c r="H3481" s="1">
        <f ca="1">IF(AND(G3480&gt;0,G3481&gt;G3480,NOT(ISERROR(MATCH(G3480,D:D,0)))),H3480+1,H3480)</f>
        <v>0</v>
      </c>
      <c r="I3481" s="1">
        <f t="shared" ca="1" si="611"/>
        <v>0</v>
      </c>
      <c r="J3481" s="7" t="str">
        <f t="shared" ca="1" si="612"/>
        <v/>
      </c>
      <c r="K3481" s="1" t="str">
        <f ca="1">IF(J3481="Linea_para_MAIL_creada_por_LuXML",IF(ISERROR(MATCH(INDIRECT(ADDRESS(ROW()-G3481,7)),D:D,0)),J3481,INDIRECT(ADDRESS(MATCH(INDIRECT(ADDRESS(ROW()-G3481,7)),D:D,0),1))),J3481)</f>
        <v/>
      </c>
      <c r="L3481" s="7">
        <f t="shared" ca="1" si="613"/>
        <v>0</v>
      </c>
      <c r="M3481" s="7" t="str">
        <f t="shared" ca="1" si="614"/>
        <v/>
      </c>
      <c r="N3481" s="7">
        <f t="shared" ca="1" si="615"/>
        <v>0</v>
      </c>
      <c r="O3481" s="9" t="str">
        <f ca="1">IF(N3481&gt;-1,INDIRECT(ADDRESS(ROW(),13)),IF(N3481&lt;N3480,CONCATENATE("&lt;page-count count=",CHAR(34),1+LARGE(N:N,1)-LARGE(N:N,2),CHAR(34),"/&gt;"),INDIRECT(ADDRESS(ROW()-1,13))))</f>
        <v/>
      </c>
      <c r="P3481" s="1">
        <f>IF(ROW()&lt;$S$4+2,IF('XML a procesar'!A3480="",P3480,IF(MID('XML a procesar'!A3480,1,1)="&lt;",P3480,P3480+1)),P3480)</f>
        <v>1</v>
      </c>
    </row>
    <row r="3482" spans="1:16" x14ac:dyDescent="0.25">
      <c r="A3482" s="1" t="str">
        <f>IF('XML a procesar'!A3481&gt;0,'XML a procesar'!A3481,"")</f>
        <v/>
      </c>
      <c r="B3482" s="7">
        <f t="shared" si="605"/>
        <v>0</v>
      </c>
      <c r="C3482" s="1">
        <f t="shared" si="606"/>
        <v>0</v>
      </c>
      <c r="D3482" s="1">
        <f t="shared" si="607"/>
        <v>0</v>
      </c>
      <c r="E3482" s="1">
        <f t="shared" si="608"/>
        <v>0</v>
      </c>
      <c r="F3482" s="1" t="str">
        <f t="shared" ca="1" si="609"/>
        <v/>
      </c>
      <c r="G3482" s="1">
        <f t="shared" ca="1" si="610"/>
        <v>0</v>
      </c>
      <c r="H3482" s="1">
        <f ca="1">IF(AND(G3481&gt;0,G3482&gt;G3481,NOT(ISERROR(MATCH(G3481,D:D,0)))),H3481+1,H3481)</f>
        <v>0</v>
      </c>
      <c r="I3482" s="1">
        <f t="shared" ca="1" si="611"/>
        <v>0</v>
      </c>
      <c r="J3482" s="7" t="str">
        <f t="shared" ca="1" si="612"/>
        <v/>
      </c>
      <c r="K3482" s="1" t="str">
        <f ca="1">IF(J3482="Linea_para_MAIL_creada_por_LuXML",IF(ISERROR(MATCH(INDIRECT(ADDRESS(ROW()-G3482,7)),D:D,0)),J3482,INDIRECT(ADDRESS(MATCH(INDIRECT(ADDRESS(ROW()-G3482,7)),D:D,0),1))),J3482)</f>
        <v/>
      </c>
      <c r="L3482" s="7">
        <f t="shared" ca="1" si="613"/>
        <v>0</v>
      </c>
      <c r="M3482" s="7" t="str">
        <f t="shared" ca="1" si="614"/>
        <v/>
      </c>
      <c r="N3482" s="7">
        <f t="shared" ca="1" si="615"/>
        <v>0</v>
      </c>
      <c r="O3482" s="9" t="str">
        <f ca="1">IF(N3482&gt;-1,INDIRECT(ADDRESS(ROW(),13)),IF(N3482&lt;N3481,CONCATENATE("&lt;page-count count=",CHAR(34),1+LARGE(N:N,1)-LARGE(N:N,2),CHAR(34),"/&gt;"),INDIRECT(ADDRESS(ROW()-1,13))))</f>
        <v/>
      </c>
      <c r="P3482" s="1">
        <f>IF(ROW()&lt;$S$4+2,IF('XML a procesar'!A3481="",P3481,IF(MID('XML a procesar'!A3481,1,1)="&lt;",P3481,P3481+1)),P3481)</f>
        <v>1</v>
      </c>
    </row>
    <row r="3483" spans="1:16" x14ac:dyDescent="0.25">
      <c r="A3483" s="1" t="str">
        <f>IF('XML a procesar'!A3482&gt;0,'XML a procesar'!A3482,"")</f>
        <v/>
      </c>
      <c r="B3483" s="7">
        <f t="shared" si="605"/>
        <v>0</v>
      </c>
      <c r="C3483" s="1">
        <f t="shared" si="606"/>
        <v>0</v>
      </c>
      <c r="D3483" s="1">
        <f t="shared" si="607"/>
        <v>0</v>
      </c>
      <c r="E3483" s="1">
        <f t="shared" si="608"/>
        <v>0</v>
      </c>
      <c r="F3483" s="1" t="str">
        <f t="shared" ca="1" si="609"/>
        <v/>
      </c>
      <c r="G3483" s="1">
        <f t="shared" ca="1" si="610"/>
        <v>0</v>
      </c>
      <c r="H3483" s="1">
        <f ca="1">IF(AND(G3482&gt;0,G3483&gt;G3482,NOT(ISERROR(MATCH(G3482,D:D,0)))),H3482+1,H3482)</f>
        <v>0</v>
      </c>
      <c r="I3483" s="1">
        <f t="shared" ca="1" si="611"/>
        <v>0</v>
      </c>
      <c r="J3483" s="7" t="str">
        <f t="shared" ca="1" si="612"/>
        <v/>
      </c>
      <c r="K3483" s="1" t="str">
        <f ca="1">IF(J3483="Linea_para_MAIL_creada_por_LuXML",IF(ISERROR(MATCH(INDIRECT(ADDRESS(ROW()-G3483,7)),D:D,0)),J3483,INDIRECT(ADDRESS(MATCH(INDIRECT(ADDRESS(ROW()-G3483,7)),D:D,0),1))),J3483)</f>
        <v/>
      </c>
      <c r="L3483" s="7">
        <f t="shared" ca="1" si="613"/>
        <v>0</v>
      </c>
      <c r="M3483" s="7" t="str">
        <f t="shared" ca="1" si="614"/>
        <v/>
      </c>
      <c r="N3483" s="7">
        <f t="shared" ca="1" si="615"/>
        <v>0</v>
      </c>
      <c r="O3483" s="9" t="str">
        <f ca="1">IF(N3483&gt;-1,INDIRECT(ADDRESS(ROW(),13)),IF(N3483&lt;N3482,CONCATENATE("&lt;page-count count=",CHAR(34),1+LARGE(N:N,1)-LARGE(N:N,2),CHAR(34),"/&gt;"),INDIRECT(ADDRESS(ROW()-1,13))))</f>
        <v/>
      </c>
      <c r="P3483" s="1">
        <f>IF(ROW()&lt;$S$4+2,IF('XML a procesar'!A3482="",P3482,IF(MID('XML a procesar'!A3482,1,1)="&lt;",P3482,P3482+1)),P3482)</f>
        <v>1</v>
      </c>
    </row>
    <row r="3484" spans="1:16" x14ac:dyDescent="0.25">
      <c r="A3484" s="1" t="str">
        <f>IF('XML a procesar'!A3483&gt;0,'XML a procesar'!A3483,"")</f>
        <v/>
      </c>
      <c r="B3484" s="7">
        <f t="shared" si="605"/>
        <v>0</v>
      </c>
      <c r="C3484" s="1">
        <f t="shared" si="606"/>
        <v>0</v>
      </c>
      <c r="D3484" s="1">
        <f t="shared" si="607"/>
        <v>0</v>
      </c>
      <c r="E3484" s="1">
        <f t="shared" si="608"/>
        <v>0</v>
      </c>
      <c r="F3484" s="1" t="str">
        <f t="shared" ca="1" si="609"/>
        <v/>
      </c>
      <c r="G3484" s="1">
        <f t="shared" ca="1" si="610"/>
        <v>0</v>
      </c>
      <c r="H3484" s="1">
        <f ca="1">IF(AND(G3483&gt;0,G3484&gt;G3483,NOT(ISERROR(MATCH(G3483,D:D,0)))),H3483+1,H3483)</f>
        <v>0</v>
      </c>
      <c r="I3484" s="1">
        <f t="shared" ca="1" si="611"/>
        <v>0</v>
      </c>
      <c r="J3484" s="7" t="str">
        <f t="shared" ca="1" si="612"/>
        <v/>
      </c>
      <c r="K3484" s="1" t="str">
        <f ca="1">IF(J3484="Linea_para_MAIL_creada_por_LuXML",IF(ISERROR(MATCH(INDIRECT(ADDRESS(ROW()-G3484,7)),D:D,0)),J3484,INDIRECT(ADDRESS(MATCH(INDIRECT(ADDRESS(ROW()-G3484,7)),D:D,0),1))),J3484)</f>
        <v/>
      </c>
      <c r="L3484" s="7">
        <f t="shared" ca="1" si="613"/>
        <v>0</v>
      </c>
      <c r="M3484" s="7" t="str">
        <f t="shared" ca="1" si="614"/>
        <v/>
      </c>
      <c r="N3484" s="7">
        <f t="shared" ca="1" si="615"/>
        <v>0</v>
      </c>
      <c r="O3484" s="9" t="str">
        <f ca="1">IF(N3484&gt;-1,INDIRECT(ADDRESS(ROW(),13)),IF(N3484&lt;N3483,CONCATENATE("&lt;page-count count=",CHAR(34),1+LARGE(N:N,1)-LARGE(N:N,2),CHAR(34),"/&gt;"),INDIRECT(ADDRESS(ROW()-1,13))))</f>
        <v/>
      </c>
      <c r="P3484" s="1">
        <f>IF(ROW()&lt;$S$4+2,IF('XML a procesar'!A3483="",P3483,IF(MID('XML a procesar'!A3483,1,1)="&lt;",P3483,P3483+1)),P3483)</f>
        <v>1</v>
      </c>
    </row>
    <row r="3485" spans="1:16" x14ac:dyDescent="0.25">
      <c r="A3485" s="1" t="str">
        <f>IF('XML a procesar'!A3484&gt;0,'XML a procesar'!A3484,"")</f>
        <v/>
      </c>
      <c r="B3485" s="7">
        <f t="shared" si="605"/>
        <v>0</v>
      </c>
      <c r="C3485" s="1">
        <f t="shared" si="606"/>
        <v>0</v>
      </c>
      <c r="D3485" s="1">
        <f t="shared" si="607"/>
        <v>0</v>
      </c>
      <c r="E3485" s="1">
        <f t="shared" si="608"/>
        <v>0</v>
      </c>
      <c r="F3485" s="1" t="str">
        <f t="shared" ca="1" si="609"/>
        <v/>
      </c>
      <c r="G3485" s="1">
        <f t="shared" ca="1" si="610"/>
        <v>0</v>
      </c>
      <c r="H3485" s="1">
        <f ca="1">IF(AND(G3484&gt;0,G3485&gt;G3484,NOT(ISERROR(MATCH(G3484,D:D,0)))),H3484+1,H3484)</f>
        <v>0</v>
      </c>
      <c r="I3485" s="1">
        <f t="shared" ca="1" si="611"/>
        <v>0</v>
      </c>
      <c r="J3485" s="7" t="str">
        <f t="shared" ca="1" si="612"/>
        <v/>
      </c>
      <c r="K3485" s="1" t="str">
        <f ca="1">IF(J3485="Linea_para_MAIL_creada_por_LuXML",IF(ISERROR(MATCH(INDIRECT(ADDRESS(ROW()-G3485,7)),D:D,0)),J3485,INDIRECT(ADDRESS(MATCH(INDIRECT(ADDRESS(ROW()-G3485,7)),D:D,0),1))),J3485)</f>
        <v/>
      </c>
      <c r="L3485" s="7">
        <f t="shared" ca="1" si="613"/>
        <v>0</v>
      </c>
      <c r="M3485" s="7" t="str">
        <f t="shared" ca="1" si="614"/>
        <v/>
      </c>
      <c r="N3485" s="7">
        <f t="shared" ca="1" si="615"/>
        <v>0</v>
      </c>
      <c r="O3485" s="9" t="str">
        <f ca="1">IF(N3485&gt;-1,INDIRECT(ADDRESS(ROW(),13)),IF(N3485&lt;N3484,CONCATENATE("&lt;page-count count=",CHAR(34),1+LARGE(N:N,1)-LARGE(N:N,2),CHAR(34),"/&gt;"),INDIRECT(ADDRESS(ROW()-1,13))))</f>
        <v/>
      </c>
      <c r="P3485" s="1">
        <f>IF(ROW()&lt;$S$4+2,IF('XML a procesar'!A3484="",P3484,IF(MID('XML a procesar'!A3484,1,1)="&lt;",P3484,P3484+1)),P3484)</f>
        <v>1</v>
      </c>
    </row>
    <row r="3486" spans="1:16" x14ac:dyDescent="0.25">
      <c r="A3486" s="1" t="str">
        <f>IF('XML a procesar'!A3485&gt;0,'XML a procesar'!A3485,"")</f>
        <v/>
      </c>
      <c r="B3486" s="7">
        <f t="shared" si="605"/>
        <v>0</v>
      </c>
      <c r="C3486" s="1">
        <f t="shared" si="606"/>
        <v>0</v>
      </c>
      <c r="D3486" s="1">
        <f t="shared" si="607"/>
        <v>0</v>
      </c>
      <c r="E3486" s="1">
        <f t="shared" si="608"/>
        <v>0</v>
      </c>
      <c r="F3486" s="1" t="str">
        <f t="shared" ca="1" si="609"/>
        <v/>
      </c>
      <c r="G3486" s="1">
        <f t="shared" ca="1" si="610"/>
        <v>0</v>
      </c>
      <c r="H3486" s="1">
        <f ca="1">IF(AND(G3485&gt;0,G3486&gt;G3485,NOT(ISERROR(MATCH(G3485,D:D,0)))),H3485+1,H3485)</f>
        <v>0</v>
      </c>
      <c r="I3486" s="1">
        <f t="shared" ca="1" si="611"/>
        <v>0</v>
      </c>
      <c r="J3486" s="7" t="str">
        <f t="shared" ca="1" si="612"/>
        <v/>
      </c>
      <c r="K3486" s="1" t="str">
        <f ca="1">IF(J3486="Linea_para_MAIL_creada_por_LuXML",IF(ISERROR(MATCH(INDIRECT(ADDRESS(ROW()-G3486,7)),D:D,0)),J3486,INDIRECT(ADDRESS(MATCH(INDIRECT(ADDRESS(ROW()-G3486,7)),D:D,0),1))),J3486)</f>
        <v/>
      </c>
      <c r="L3486" s="7">
        <f t="shared" ca="1" si="613"/>
        <v>0</v>
      </c>
      <c r="M3486" s="7" t="str">
        <f t="shared" ca="1" si="614"/>
        <v/>
      </c>
      <c r="N3486" s="7">
        <f t="shared" ca="1" si="615"/>
        <v>0</v>
      </c>
      <c r="O3486" s="9" t="str">
        <f ca="1">IF(N3486&gt;-1,INDIRECT(ADDRESS(ROW(),13)),IF(N3486&lt;N3485,CONCATENATE("&lt;page-count count=",CHAR(34),1+LARGE(N:N,1)-LARGE(N:N,2),CHAR(34),"/&gt;"),INDIRECT(ADDRESS(ROW()-1,13))))</f>
        <v/>
      </c>
      <c r="P3486" s="1">
        <f>IF(ROW()&lt;$S$4+2,IF('XML a procesar'!A3485="",P3485,IF(MID('XML a procesar'!A3485,1,1)="&lt;",P3485,P3485+1)),P3485)</f>
        <v>1</v>
      </c>
    </row>
    <row r="3487" spans="1:16" x14ac:dyDescent="0.25">
      <c r="A3487" s="1" t="str">
        <f>IF('XML a procesar'!A3486&gt;0,'XML a procesar'!A3486,"")</f>
        <v/>
      </c>
      <c r="B3487" s="7">
        <f t="shared" si="605"/>
        <v>0</v>
      </c>
      <c r="C3487" s="1">
        <f t="shared" si="606"/>
        <v>0</v>
      </c>
      <c r="D3487" s="1">
        <f t="shared" si="607"/>
        <v>0</v>
      </c>
      <c r="E3487" s="1">
        <f t="shared" si="608"/>
        <v>0</v>
      </c>
      <c r="F3487" s="1" t="str">
        <f t="shared" ca="1" si="609"/>
        <v/>
      </c>
      <c r="G3487" s="1">
        <f t="shared" ca="1" si="610"/>
        <v>0</v>
      </c>
      <c r="H3487" s="1">
        <f ca="1">IF(AND(G3486&gt;0,G3487&gt;G3486,NOT(ISERROR(MATCH(G3486,D:D,0)))),H3486+1,H3486)</f>
        <v>0</v>
      </c>
      <c r="I3487" s="1">
        <f t="shared" ca="1" si="611"/>
        <v>0</v>
      </c>
      <c r="J3487" s="7" t="str">
        <f t="shared" ca="1" si="612"/>
        <v/>
      </c>
      <c r="K3487" s="1" t="str">
        <f ca="1">IF(J3487="Linea_para_MAIL_creada_por_LuXML",IF(ISERROR(MATCH(INDIRECT(ADDRESS(ROW()-G3487,7)),D:D,0)),J3487,INDIRECT(ADDRESS(MATCH(INDIRECT(ADDRESS(ROW()-G3487,7)),D:D,0),1))),J3487)</f>
        <v/>
      </c>
      <c r="L3487" s="7">
        <f t="shared" ca="1" si="613"/>
        <v>0</v>
      </c>
      <c r="M3487" s="7" t="str">
        <f t="shared" ca="1" si="614"/>
        <v/>
      </c>
      <c r="N3487" s="7">
        <f t="shared" ca="1" si="615"/>
        <v>0</v>
      </c>
      <c r="O3487" s="9" t="str">
        <f ca="1">IF(N3487&gt;-1,INDIRECT(ADDRESS(ROW(),13)),IF(N3487&lt;N3486,CONCATENATE("&lt;page-count count=",CHAR(34),1+LARGE(N:N,1)-LARGE(N:N,2),CHAR(34),"/&gt;"),INDIRECT(ADDRESS(ROW()-1,13))))</f>
        <v/>
      </c>
      <c r="P3487" s="1">
        <f>IF(ROW()&lt;$S$4+2,IF('XML a procesar'!A3486="",P3486,IF(MID('XML a procesar'!A3486,1,1)="&lt;",P3486,P3486+1)),P3486)</f>
        <v>1</v>
      </c>
    </row>
    <row r="3488" spans="1:16" x14ac:dyDescent="0.25">
      <c r="A3488" s="1" t="str">
        <f>IF('XML a procesar'!A3487&gt;0,'XML a procesar'!A3487,"")</f>
        <v/>
      </c>
      <c r="B3488" s="7">
        <f t="shared" si="605"/>
        <v>0</v>
      </c>
      <c r="C3488" s="1">
        <f t="shared" si="606"/>
        <v>0</v>
      </c>
      <c r="D3488" s="1">
        <f t="shared" si="607"/>
        <v>0</v>
      </c>
      <c r="E3488" s="1">
        <f t="shared" si="608"/>
        <v>0</v>
      </c>
      <c r="F3488" s="1" t="str">
        <f t="shared" ca="1" si="609"/>
        <v/>
      </c>
      <c r="G3488" s="1">
        <f t="shared" ca="1" si="610"/>
        <v>0</v>
      </c>
      <c r="H3488" s="1">
        <f ca="1">IF(AND(G3487&gt;0,G3488&gt;G3487,NOT(ISERROR(MATCH(G3487,D:D,0)))),H3487+1,H3487)</f>
        <v>0</v>
      </c>
      <c r="I3488" s="1">
        <f t="shared" ca="1" si="611"/>
        <v>0</v>
      </c>
      <c r="J3488" s="7" t="str">
        <f t="shared" ca="1" si="612"/>
        <v/>
      </c>
      <c r="K3488" s="1" t="str">
        <f ca="1">IF(J3488="Linea_para_MAIL_creada_por_LuXML",IF(ISERROR(MATCH(INDIRECT(ADDRESS(ROW()-G3488,7)),D:D,0)),J3488,INDIRECT(ADDRESS(MATCH(INDIRECT(ADDRESS(ROW()-G3488,7)),D:D,0),1))),J3488)</f>
        <v/>
      </c>
      <c r="L3488" s="7">
        <f t="shared" ca="1" si="613"/>
        <v>0</v>
      </c>
      <c r="M3488" s="7" t="str">
        <f t="shared" ca="1" si="614"/>
        <v/>
      </c>
      <c r="N3488" s="7">
        <f t="shared" ca="1" si="615"/>
        <v>0</v>
      </c>
      <c r="O3488" s="9" t="str">
        <f ca="1">IF(N3488&gt;-1,INDIRECT(ADDRESS(ROW(),13)),IF(N3488&lt;N3487,CONCATENATE("&lt;page-count count=",CHAR(34),1+LARGE(N:N,1)-LARGE(N:N,2),CHAR(34),"/&gt;"),INDIRECT(ADDRESS(ROW()-1,13))))</f>
        <v/>
      </c>
      <c r="P3488" s="1">
        <f>IF(ROW()&lt;$S$4+2,IF('XML a procesar'!A3487="",P3487,IF(MID('XML a procesar'!A3487,1,1)="&lt;",P3487,P3487+1)),P3487)</f>
        <v>1</v>
      </c>
    </row>
    <row r="3489" spans="1:16" x14ac:dyDescent="0.25">
      <c r="A3489" s="1" t="str">
        <f>IF('XML a procesar'!A3488&gt;0,'XML a procesar'!A3488,"")</f>
        <v/>
      </c>
      <c r="B3489" s="7">
        <f t="shared" si="605"/>
        <v>0</v>
      </c>
      <c r="C3489" s="1">
        <f t="shared" si="606"/>
        <v>0</v>
      </c>
      <c r="D3489" s="1">
        <f t="shared" si="607"/>
        <v>0</v>
      </c>
      <c r="E3489" s="1">
        <f t="shared" si="608"/>
        <v>0</v>
      </c>
      <c r="F3489" s="1" t="str">
        <f t="shared" ca="1" si="609"/>
        <v/>
      </c>
      <c r="G3489" s="1">
        <f t="shared" ca="1" si="610"/>
        <v>0</v>
      </c>
      <c r="H3489" s="1">
        <f ca="1">IF(AND(G3488&gt;0,G3489&gt;G3488,NOT(ISERROR(MATCH(G3488,D:D,0)))),H3488+1,H3488)</f>
        <v>0</v>
      </c>
      <c r="I3489" s="1">
        <f t="shared" ca="1" si="611"/>
        <v>0</v>
      </c>
      <c r="J3489" s="7" t="str">
        <f t="shared" ca="1" si="612"/>
        <v/>
      </c>
      <c r="K3489" s="1" t="str">
        <f ca="1">IF(J3489="Linea_para_MAIL_creada_por_LuXML",IF(ISERROR(MATCH(INDIRECT(ADDRESS(ROW()-G3489,7)),D:D,0)),J3489,INDIRECT(ADDRESS(MATCH(INDIRECT(ADDRESS(ROW()-G3489,7)),D:D,0),1))),J3489)</f>
        <v/>
      </c>
      <c r="L3489" s="7">
        <f t="shared" ca="1" si="613"/>
        <v>0</v>
      </c>
      <c r="M3489" s="7" t="str">
        <f t="shared" ca="1" si="614"/>
        <v/>
      </c>
      <c r="N3489" s="7">
        <f t="shared" ca="1" si="615"/>
        <v>0</v>
      </c>
      <c r="O3489" s="9" t="str">
        <f ca="1">IF(N3489&gt;-1,INDIRECT(ADDRESS(ROW(),13)),IF(N3489&lt;N3488,CONCATENATE("&lt;page-count count=",CHAR(34),1+LARGE(N:N,1)-LARGE(N:N,2),CHAR(34),"/&gt;"),INDIRECT(ADDRESS(ROW()-1,13))))</f>
        <v/>
      </c>
      <c r="P3489" s="1">
        <f>IF(ROW()&lt;$S$4+2,IF('XML a procesar'!A3488="",P3488,IF(MID('XML a procesar'!A3488,1,1)="&lt;",P3488,P3488+1)),P3488)</f>
        <v>1</v>
      </c>
    </row>
    <row r="3490" spans="1:16" x14ac:dyDescent="0.25">
      <c r="A3490" s="1" t="str">
        <f>IF('XML a procesar'!A3489&gt;0,'XML a procesar'!A3489,"")</f>
        <v/>
      </c>
      <c r="B3490" s="7">
        <f t="shared" si="605"/>
        <v>0</v>
      </c>
      <c r="C3490" s="1">
        <f t="shared" si="606"/>
        <v>0</v>
      </c>
      <c r="D3490" s="1">
        <f t="shared" si="607"/>
        <v>0</v>
      </c>
      <c r="E3490" s="1">
        <f t="shared" si="608"/>
        <v>0</v>
      </c>
      <c r="F3490" s="1" t="str">
        <f t="shared" ca="1" si="609"/>
        <v/>
      </c>
      <c r="G3490" s="1">
        <f t="shared" ca="1" si="610"/>
        <v>0</v>
      </c>
      <c r="H3490" s="1">
        <f ca="1">IF(AND(G3489&gt;0,G3490&gt;G3489,NOT(ISERROR(MATCH(G3489,D:D,0)))),H3489+1,H3489)</f>
        <v>0</v>
      </c>
      <c r="I3490" s="1">
        <f t="shared" ca="1" si="611"/>
        <v>0</v>
      </c>
      <c r="J3490" s="7" t="str">
        <f t="shared" ca="1" si="612"/>
        <v/>
      </c>
      <c r="K3490" s="1" t="str">
        <f ca="1">IF(J3490="Linea_para_MAIL_creada_por_LuXML",IF(ISERROR(MATCH(INDIRECT(ADDRESS(ROW()-G3490,7)),D:D,0)),J3490,INDIRECT(ADDRESS(MATCH(INDIRECT(ADDRESS(ROW()-G3490,7)),D:D,0),1))),J3490)</f>
        <v/>
      </c>
      <c r="L3490" s="7">
        <f t="shared" ca="1" si="613"/>
        <v>0</v>
      </c>
      <c r="M3490" s="7" t="str">
        <f t="shared" ca="1" si="614"/>
        <v/>
      </c>
      <c r="N3490" s="7">
        <f t="shared" ca="1" si="615"/>
        <v>0</v>
      </c>
      <c r="O3490" s="9" t="str">
        <f ca="1">IF(N3490&gt;-1,INDIRECT(ADDRESS(ROW(),13)),IF(N3490&lt;N3489,CONCATENATE("&lt;page-count count=",CHAR(34),1+LARGE(N:N,1)-LARGE(N:N,2),CHAR(34),"/&gt;"),INDIRECT(ADDRESS(ROW()-1,13))))</f>
        <v/>
      </c>
      <c r="P3490" s="1">
        <f>IF(ROW()&lt;$S$4+2,IF('XML a procesar'!A3489="",P3489,IF(MID('XML a procesar'!A3489,1,1)="&lt;",P3489,P3489+1)),P3489)</f>
        <v>1</v>
      </c>
    </row>
    <row r="3491" spans="1:16" x14ac:dyDescent="0.25">
      <c r="A3491" s="1" t="str">
        <f>IF('XML a procesar'!A3490&gt;0,'XML a procesar'!A3490,"")</f>
        <v/>
      </c>
      <c r="B3491" s="7">
        <f t="shared" si="605"/>
        <v>0</v>
      </c>
      <c r="C3491" s="1">
        <f t="shared" si="606"/>
        <v>0</v>
      </c>
      <c r="D3491" s="1">
        <f t="shared" si="607"/>
        <v>0</v>
      </c>
      <c r="E3491" s="1">
        <f t="shared" si="608"/>
        <v>0</v>
      </c>
      <c r="F3491" s="1" t="str">
        <f t="shared" ca="1" si="609"/>
        <v/>
      </c>
      <c r="G3491" s="1">
        <f t="shared" ca="1" si="610"/>
        <v>0</v>
      </c>
      <c r="H3491" s="1">
        <f ca="1">IF(AND(G3490&gt;0,G3491&gt;G3490,NOT(ISERROR(MATCH(G3490,D:D,0)))),H3490+1,H3490)</f>
        <v>0</v>
      </c>
      <c r="I3491" s="1">
        <f t="shared" ca="1" si="611"/>
        <v>0</v>
      </c>
      <c r="J3491" s="7" t="str">
        <f t="shared" ca="1" si="612"/>
        <v/>
      </c>
      <c r="K3491" s="1" t="str">
        <f ca="1">IF(J3491="Linea_para_MAIL_creada_por_LuXML",IF(ISERROR(MATCH(INDIRECT(ADDRESS(ROW()-G3491,7)),D:D,0)),J3491,INDIRECT(ADDRESS(MATCH(INDIRECT(ADDRESS(ROW()-G3491,7)),D:D,0),1))),J3491)</f>
        <v/>
      </c>
      <c r="L3491" s="7">
        <f t="shared" ca="1" si="613"/>
        <v>0</v>
      </c>
      <c r="M3491" s="7" t="str">
        <f t="shared" ca="1" si="614"/>
        <v/>
      </c>
      <c r="N3491" s="7">
        <f t="shared" ca="1" si="615"/>
        <v>0</v>
      </c>
      <c r="O3491" s="9" t="str">
        <f ca="1">IF(N3491&gt;-1,INDIRECT(ADDRESS(ROW(),13)),IF(N3491&lt;N3490,CONCATENATE("&lt;page-count count=",CHAR(34),1+LARGE(N:N,1)-LARGE(N:N,2),CHAR(34),"/&gt;"),INDIRECT(ADDRESS(ROW()-1,13))))</f>
        <v/>
      </c>
      <c r="P3491" s="1">
        <f>IF(ROW()&lt;$S$4+2,IF('XML a procesar'!A3490="",P3490,IF(MID('XML a procesar'!A3490,1,1)="&lt;",P3490,P3490+1)),P3490)</f>
        <v>1</v>
      </c>
    </row>
    <row r="3492" spans="1:16" x14ac:dyDescent="0.25">
      <c r="A3492" s="1" t="str">
        <f>IF('XML a procesar'!A3491&gt;0,'XML a procesar'!A3491,"")</f>
        <v/>
      </c>
      <c r="B3492" s="7">
        <f t="shared" si="605"/>
        <v>0</v>
      </c>
      <c r="C3492" s="1">
        <f t="shared" si="606"/>
        <v>0</v>
      </c>
      <c r="D3492" s="1">
        <f t="shared" si="607"/>
        <v>0</v>
      </c>
      <c r="E3492" s="1">
        <f t="shared" si="608"/>
        <v>0</v>
      </c>
      <c r="F3492" s="1" t="str">
        <f t="shared" ca="1" si="609"/>
        <v/>
      </c>
      <c r="G3492" s="1">
        <f t="shared" ca="1" si="610"/>
        <v>0</v>
      </c>
      <c r="H3492" s="1">
        <f ca="1">IF(AND(G3491&gt;0,G3492&gt;G3491,NOT(ISERROR(MATCH(G3491,D:D,0)))),H3491+1,H3491)</f>
        <v>0</v>
      </c>
      <c r="I3492" s="1">
        <f t="shared" ca="1" si="611"/>
        <v>0</v>
      </c>
      <c r="J3492" s="7" t="str">
        <f t="shared" ca="1" si="612"/>
        <v/>
      </c>
      <c r="K3492" s="1" t="str">
        <f ca="1">IF(J3492="Linea_para_MAIL_creada_por_LuXML",IF(ISERROR(MATCH(INDIRECT(ADDRESS(ROW()-G3492,7)),D:D,0)),J3492,INDIRECT(ADDRESS(MATCH(INDIRECT(ADDRESS(ROW()-G3492,7)),D:D,0),1))),J3492)</f>
        <v/>
      </c>
      <c r="L3492" s="7">
        <f t="shared" ca="1" si="613"/>
        <v>0</v>
      </c>
      <c r="M3492" s="7" t="str">
        <f t="shared" ca="1" si="614"/>
        <v/>
      </c>
      <c r="N3492" s="7">
        <f t="shared" ca="1" si="615"/>
        <v>0</v>
      </c>
      <c r="O3492" s="9" t="str">
        <f ca="1">IF(N3492&gt;-1,INDIRECT(ADDRESS(ROW(),13)),IF(N3492&lt;N3491,CONCATENATE("&lt;page-count count=",CHAR(34),1+LARGE(N:N,1)-LARGE(N:N,2),CHAR(34),"/&gt;"),INDIRECT(ADDRESS(ROW()-1,13))))</f>
        <v/>
      </c>
      <c r="P3492" s="1">
        <f>IF(ROW()&lt;$S$4+2,IF('XML a procesar'!A3491="",P3491,IF(MID('XML a procesar'!A3491,1,1)="&lt;",P3491,P3491+1)),P3491)</f>
        <v>1</v>
      </c>
    </row>
    <row r="3493" spans="1:16" x14ac:dyDescent="0.25">
      <c r="A3493" s="1" t="str">
        <f>IF('XML a procesar'!A3492&gt;0,'XML a procesar'!A3492,"")</f>
        <v/>
      </c>
      <c r="B3493" s="7">
        <f t="shared" si="605"/>
        <v>0</v>
      </c>
      <c r="C3493" s="1">
        <f t="shared" si="606"/>
        <v>0</v>
      </c>
      <c r="D3493" s="1">
        <f t="shared" si="607"/>
        <v>0</v>
      </c>
      <c r="E3493" s="1">
        <f t="shared" si="608"/>
        <v>0</v>
      </c>
      <c r="F3493" s="1" t="str">
        <f t="shared" ca="1" si="609"/>
        <v/>
      </c>
      <c r="G3493" s="1">
        <f t="shared" ca="1" si="610"/>
        <v>0</v>
      </c>
      <c r="H3493" s="1">
        <f ca="1">IF(AND(G3492&gt;0,G3493&gt;G3492,NOT(ISERROR(MATCH(G3492,D:D,0)))),H3492+1,H3492)</f>
        <v>0</v>
      </c>
      <c r="I3493" s="1">
        <f t="shared" ca="1" si="611"/>
        <v>0</v>
      </c>
      <c r="J3493" s="7" t="str">
        <f t="shared" ca="1" si="612"/>
        <v/>
      </c>
      <c r="K3493" s="1" t="str">
        <f ca="1">IF(J3493="Linea_para_MAIL_creada_por_LuXML",IF(ISERROR(MATCH(INDIRECT(ADDRESS(ROW()-G3493,7)),D:D,0)),J3493,INDIRECT(ADDRESS(MATCH(INDIRECT(ADDRESS(ROW()-G3493,7)),D:D,0),1))),J3493)</f>
        <v/>
      </c>
      <c r="L3493" s="7">
        <f t="shared" ca="1" si="613"/>
        <v>0</v>
      </c>
      <c r="M3493" s="7" t="str">
        <f t="shared" ca="1" si="614"/>
        <v/>
      </c>
      <c r="N3493" s="7">
        <f t="shared" ca="1" si="615"/>
        <v>0</v>
      </c>
      <c r="O3493" s="9" t="str">
        <f ca="1">IF(N3493&gt;-1,INDIRECT(ADDRESS(ROW(),13)),IF(N3493&lt;N3492,CONCATENATE("&lt;page-count count=",CHAR(34),1+LARGE(N:N,1)-LARGE(N:N,2),CHAR(34),"/&gt;"),INDIRECT(ADDRESS(ROW()-1,13))))</f>
        <v/>
      </c>
      <c r="P3493" s="1">
        <f>IF(ROW()&lt;$S$4+2,IF('XML a procesar'!A3492="",P3492,IF(MID('XML a procesar'!A3492,1,1)="&lt;",P3492,P3492+1)),P3492)</f>
        <v>1</v>
      </c>
    </row>
    <row r="3494" spans="1:16" x14ac:dyDescent="0.25">
      <c r="A3494" s="1" t="str">
        <f>IF('XML a procesar'!A3493&gt;0,'XML a procesar'!A3493,"")</f>
        <v/>
      </c>
      <c r="B3494" s="7">
        <f t="shared" si="605"/>
        <v>0</v>
      </c>
      <c r="C3494" s="1">
        <f t="shared" si="606"/>
        <v>0</v>
      </c>
      <c r="D3494" s="1">
        <f t="shared" si="607"/>
        <v>0</v>
      </c>
      <c r="E3494" s="1">
        <f t="shared" si="608"/>
        <v>0</v>
      </c>
      <c r="F3494" s="1" t="str">
        <f t="shared" ca="1" si="609"/>
        <v/>
      </c>
      <c r="G3494" s="1">
        <f t="shared" ca="1" si="610"/>
        <v>0</v>
      </c>
      <c r="H3494" s="1">
        <f ca="1">IF(AND(G3493&gt;0,G3494&gt;G3493,NOT(ISERROR(MATCH(G3493,D:D,0)))),H3493+1,H3493)</f>
        <v>0</v>
      </c>
      <c r="I3494" s="1">
        <f t="shared" ca="1" si="611"/>
        <v>0</v>
      </c>
      <c r="J3494" s="7" t="str">
        <f t="shared" ca="1" si="612"/>
        <v/>
      </c>
      <c r="K3494" s="1" t="str">
        <f ca="1">IF(J3494="Linea_para_MAIL_creada_por_LuXML",IF(ISERROR(MATCH(INDIRECT(ADDRESS(ROW()-G3494,7)),D:D,0)),J3494,INDIRECT(ADDRESS(MATCH(INDIRECT(ADDRESS(ROW()-G3494,7)),D:D,0),1))),J3494)</f>
        <v/>
      </c>
      <c r="L3494" s="7">
        <f t="shared" ca="1" si="613"/>
        <v>0</v>
      </c>
      <c r="M3494" s="7" t="str">
        <f t="shared" ca="1" si="614"/>
        <v/>
      </c>
      <c r="N3494" s="7">
        <f t="shared" ca="1" si="615"/>
        <v>0</v>
      </c>
      <c r="O3494" s="9" t="str">
        <f ca="1">IF(N3494&gt;-1,INDIRECT(ADDRESS(ROW(),13)),IF(N3494&lt;N3493,CONCATENATE("&lt;page-count count=",CHAR(34),1+LARGE(N:N,1)-LARGE(N:N,2),CHAR(34),"/&gt;"),INDIRECT(ADDRESS(ROW()-1,13))))</f>
        <v/>
      </c>
      <c r="P3494" s="1">
        <f>IF(ROW()&lt;$S$4+2,IF('XML a procesar'!A3493="",P3493,IF(MID('XML a procesar'!A3493,1,1)="&lt;",P3493,P3493+1)),P3493)</f>
        <v>1</v>
      </c>
    </row>
    <row r="3495" spans="1:16" x14ac:dyDescent="0.25">
      <c r="A3495" s="1" t="str">
        <f>IF('XML a procesar'!A3494&gt;0,'XML a procesar'!A3494,"")</f>
        <v/>
      </c>
      <c r="B3495" s="7">
        <f t="shared" si="605"/>
        <v>0</v>
      </c>
      <c r="C3495" s="1">
        <f t="shared" si="606"/>
        <v>0</v>
      </c>
      <c r="D3495" s="1">
        <f t="shared" si="607"/>
        <v>0</v>
      </c>
      <c r="E3495" s="1">
        <f t="shared" si="608"/>
        <v>0</v>
      </c>
      <c r="F3495" s="1" t="str">
        <f t="shared" ca="1" si="609"/>
        <v/>
      </c>
      <c r="G3495" s="1">
        <f t="shared" ca="1" si="610"/>
        <v>0</v>
      </c>
      <c r="H3495" s="1">
        <f ca="1">IF(AND(G3494&gt;0,G3495&gt;G3494,NOT(ISERROR(MATCH(G3494,D:D,0)))),H3494+1,H3494)</f>
        <v>0</v>
      </c>
      <c r="I3495" s="1">
        <f t="shared" ca="1" si="611"/>
        <v>0</v>
      </c>
      <c r="J3495" s="7" t="str">
        <f t="shared" ca="1" si="612"/>
        <v/>
      </c>
      <c r="K3495" s="1" t="str">
        <f ca="1">IF(J3495="Linea_para_MAIL_creada_por_LuXML",IF(ISERROR(MATCH(INDIRECT(ADDRESS(ROW()-G3495,7)),D:D,0)),J3495,INDIRECT(ADDRESS(MATCH(INDIRECT(ADDRESS(ROW()-G3495,7)),D:D,0),1))),J3495)</f>
        <v/>
      </c>
      <c r="L3495" s="7">
        <f t="shared" ca="1" si="613"/>
        <v>0</v>
      </c>
      <c r="M3495" s="7" t="str">
        <f t="shared" ca="1" si="614"/>
        <v/>
      </c>
      <c r="N3495" s="7">
        <f t="shared" ca="1" si="615"/>
        <v>0</v>
      </c>
      <c r="O3495" s="9" t="str">
        <f ca="1">IF(N3495&gt;-1,INDIRECT(ADDRESS(ROW(),13)),IF(N3495&lt;N3494,CONCATENATE("&lt;page-count count=",CHAR(34),1+LARGE(N:N,1)-LARGE(N:N,2),CHAR(34),"/&gt;"),INDIRECT(ADDRESS(ROW()-1,13))))</f>
        <v/>
      </c>
      <c r="P3495" s="1">
        <f>IF(ROW()&lt;$S$4+2,IF('XML a procesar'!A3494="",P3494,IF(MID('XML a procesar'!A3494,1,1)="&lt;",P3494,P3494+1)),P3494)</f>
        <v>1</v>
      </c>
    </row>
    <row r="3496" spans="1:16" x14ac:dyDescent="0.25">
      <c r="A3496" s="1" t="str">
        <f>IF('XML a procesar'!A3495&gt;0,'XML a procesar'!A3495,"")</f>
        <v/>
      </c>
      <c r="B3496" s="7">
        <f t="shared" si="605"/>
        <v>0</v>
      </c>
      <c r="C3496" s="1">
        <f t="shared" si="606"/>
        <v>0</v>
      </c>
      <c r="D3496" s="1">
        <f t="shared" si="607"/>
        <v>0</v>
      </c>
      <c r="E3496" s="1">
        <f t="shared" si="608"/>
        <v>0</v>
      </c>
      <c r="F3496" s="1" t="str">
        <f t="shared" ca="1" si="609"/>
        <v/>
      </c>
      <c r="G3496" s="1">
        <f t="shared" ca="1" si="610"/>
        <v>0</v>
      </c>
      <c r="H3496" s="1">
        <f ca="1">IF(AND(G3495&gt;0,G3496&gt;G3495,NOT(ISERROR(MATCH(G3495,D:D,0)))),H3495+1,H3495)</f>
        <v>0</v>
      </c>
      <c r="I3496" s="1">
        <f t="shared" ca="1" si="611"/>
        <v>0</v>
      </c>
      <c r="J3496" s="7" t="str">
        <f t="shared" ca="1" si="612"/>
        <v/>
      </c>
      <c r="K3496" s="1" t="str">
        <f ca="1">IF(J3496="Linea_para_MAIL_creada_por_LuXML",IF(ISERROR(MATCH(INDIRECT(ADDRESS(ROW()-G3496,7)),D:D,0)),J3496,INDIRECT(ADDRESS(MATCH(INDIRECT(ADDRESS(ROW()-G3496,7)),D:D,0),1))),J3496)</f>
        <v/>
      </c>
      <c r="L3496" s="7">
        <f t="shared" ca="1" si="613"/>
        <v>0</v>
      </c>
      <c r="M3496" s="7" t="str">
        <f t="shared" ca="1" si="614"/>
        <v/>
      </c>
      <c r="N3496" s="7">
        <f t="shared" ca="1" si="615"/>
        <v>0</v>
      </c>
      <c r="O3496" s="9" t="str">
        <f ca="1">IF(N3496&gt;-1,INDIRECT(ADDRESS(ROW(),13)),IF(N3496&lt;N3495,CONCATENATE("&lt;page-count count=",CHAR(34),1+LARGE(N:N,1)-LARGE(N:N,2),CHAR(34),"/&gt;"),INDIRECT(ADDRESS(ROW()-1,13))))</f>
        <v/>
      </c>
      <c r="P3496" s="1">
        <f>IF(ROW()&lt;$S$4+2,IF('XML a procesar'!A3495="",P3495,IF(MID('XML a procesar'!A3495,1,1)="&lt;",P3495,P3495+1)),P3495)</f>
        <v>1</v>
      </c>
    </row>
    <row r="3497" spans="1:16" x14ac:dyDescent="0.25">
      <c r="A3497" s="1" t="str">
        <f>IF('XML a procesar'!A3496&gt;0,'XML a procesar'!A3496,"")</f>
        <v/>
      </c>
      <c r="B3497" s="7">
        <f t="shared" si="605"/>
        <v>0</v>
      </c>
      <c r="C3497" s="1">
        <f t="shared" si="606"/>
        <v>0</v>
      </c>
      <c r="D3497" s="1">
        <f t="shared" si="607"/>
        <v>0</v>
      </c>
      <c r="E3497" s="1">
        <f t="shared" si="608"/>
        <v>0</v>
      </c>
      <c r="F3497" s="1" t="str">
        <f t="shared" ca="1" si="609"/>
        <v/>
      </c>
      <c r="G3497" s="1">
        <f t="shared" ca="1" si="610"/>
        <v>0</v>
      </c>
      <c r="H3497" s="1">
        <f ca="1">IF(AND(G3496&gt;0,G3497&gt;G3496,NOT(ISERROR(MATCH(G3496,D:D,0)))),H3496+1,H3496)</f>
        <v>0</v>
      </c>
      <c r="I3497" s="1">
        <f t="shared" ca="1" si="611"/>
        <v>0</v>
      </c>
      <c r="J3497" s="7" t="str">
        <f t="shared" ca="1" si="612"/>
        <v/>
      </c>
      <c r="K3497" s="1" t="str">
        <f ca="1">IF(J3497="Linea_para_MAIL_creada_por_LuXML",IF(ISERROR(MATCH(INDIRECT(ADDRESS(ROW()-G3497,7)),D:D,0)),J3497,INDIRECT(ADDRESS(MATCH(INDIRECT(ADDRESS(ROW()-G3497,7)),D:D,0),1))),J3497)</f>
        <v/>
      </c>
      <c r="L3497" s="7">
        <f t="shared" ca="1" si="613"/>
        <v>0</v>
      </c>
      <c r="M3497" s="7" t="str">
        <f t="shared" ca="1" si="614"/>
        <v/>
      </c>
      <c r="N3497" s="7">
        <f t="shared" ca="1" si="615"/>
        <v>0</v>
      </c>
      <c r="O3497" s="9" t="str">
        <f ca="1">IF(N3497&gt;-1,INDIRECT(ADDRESS(ROW(),13)),IF(N3497&lt;N3496,CONCATENATE("&lt;page-count count=",CHAR(34),1+LARGE(N:N,1)-LARGE(N:N,2),CHAR(34),"/&gt;"),INDIRECT(ADDRESS(ROW()-1,13))))</f>
        <v/>
      </c>
      <c r="P3497" s="1">
        <f>IF(ROW()&lt;$S$4+2,IF('XML a procesar'!A3496="",P3496,IF(MID('XML a procesar'!A3496,1,1)="&lt;",P3496,P3496+1)),P3496)</f>
        <v>1</v>
      </c>
    </row>
    <row r="3498" spans="1:16" x14ac:dyDescent="0.25">
      <c r="A3498" s="1" t="str">
        <f>IF('XML a procesar'!A3497&gt;0,'XML a procesar'!A3497,"")</f>
        <v/>
      </c>
      <c r="B3498" s="7">
        <f t="shared" si="605"/>
        <v>0</v>
      </c>
      <c r="C3498" s="1">
        <f t="shared" si="606"/>
        <v>0</v>
      </c>
      <c r="D3498" s="1">
        <f t="shared" si="607"/>
        <v>0</v>
      </c>
      <c r="E3498" s="1">
        <f t="shared" si="608"/>
        <v>0</v>
      </c>
      <c r="F3498" s="1" t="str">
        <f t="shared" ca="1" si="609"/>
        <v/>
      </c>
      <c r="G3498" s="1">
        <f t="shared" ca="1" si="610"/>
        <v>0</v>
      </c>
      <c r="H3498" s="1">
        <f ca="1">IF(AND(G3497&gt;0,G3498&gt;G3497,NOT(ISERROR(MATCH(G3497,D:D,0)))),H3497+1,H3497)</f>
        <v>0</v>
      </c>
      <c r="I3498" s="1">
        <f t="shared" ca="1" si="611"/>
        <v>0</v>
      </c>
      <c r="J3498" s="7" t="str">
        <f t="shared" ca="1" si="612"/>
        <v/>
      </c>
      <c r="K3498" s="1" t="str">
        <f ca="1">IF(J3498="Linea_para_MAIL_creada_por_LuXML",IF(ISERROR(MATCH(INDIRECT(ADDRESS(ROW()-G3498,7)),D:D,0)),J3498,INDIRECT(ADDRESS(MATCH(INDIRECT(ADDRESS(ROW()-G3498,7)),D:D,0),1))),J3498)</f>
        <v/>
      </c>
      <c r="L3498" s="7">
        <f t="shared" ca="1" si="613"/>
        <v>0</v>
      </c>
      <c r="M3498" s="7" t="str">
        <f t="shared" ca="1" si="614"/>
        <v/>
      </c>
      <c r="N3498" s="7">
        <f t="shared" ca="1" si="615"/>
        <v>0</v>
      </c>
      <c r="O3498" s="9" t="str">
        <f ca="1">IF(N3498&gt;-1,INDIRECT(ADDRESS(ROW(),13)),IF(N3498&lt;N3497,CONCATENATE("&lt;page-count count=",CHAR(34),1+LARGE(N:N,1)-LARGE(N:N,2),CHAR(34),"/&gt;"),INDIRECT(ADDRESS(ROW()-1,13))))</f>
        <v/>
      </c>
      <c r="P3498" s="1">
        <f>IF(ROW()&lt;$S$4+2,IF('XML a procesar'!A3497="",P3497,IF(MID('XML a procesar'!A3497,1,1)="&lt;",P3497,P3497+1)),P3497)</f>
        <v>1</v>
      </c>
    </row>
    <row r="3499" spans="1:16" x14ac:dyDescent="0.25">
      <c r="A3499" s="1" t="str">
        <f>IF('XML a procesar'!A3498&gt;0,'XML a procesar'!A3498,"")</f>
        <v/>
      </c>
      <c r="B3499" s="7">
        <f t="shared" si="605"/>
        <v>0</v>
      </c>
      <c r="C3499" s="1">
        <f t="shared" si="606"/>
        <v>0</v>
      </c>
      <c r="D3499" s="1">
        <f t="shared" si="607"/>
        <v>0</v>
      </c>
      <c r="E3499" s="1">
        <f t="shared" si="608"/>
        <v>0</v>
      </c>
      <c r="F3499" s="1" t="str">
        <f t="shared" ca="1" si="609"/>
        <v/>
      </c>
      <c r="G3499" s="1">
        <f t="shared" ca="1" si="610"/>
        <v>0</v>
      </c>
      <c r="H3499" s="1">
        <f ca="1">IF(AND(G3498&gt;0,G3499&gt;G3498,NOT(ISERROR(MATCH(G3498,D:D,0)))),H3498+1,H3498)</f>
        <v>0</v>
      </c>
      <c r="I3499" s="1">
        <f t="shared" ca="1" si="611"/>
        <v>0</v>
      </c>
      <c r="J3499" s="7" t="str">
        <f t="shared" ca="1" si="612"/>
        <v/>
      </c>
      <c r="K3499" s="1" t="str">
        <f ca="1">IF(J3499="Linea_para_MAIL_creada_por_LuXML",IF(ISERROR(MATCH(INDIRECT(ADDRESS(ROW()-G3499,7)),D:D,0)),J3499,INDIRECT(ADDRESS(MATCH(INDIRECT(ADDRESS(ROW()-G3499,7)),D:D,0),1))),J3499)</f>
        <v/>
      </c>
      <c r="L3499" s="7">
        <f t="shared" ca="1" si="613"/>
        <v>0</v>
      </c>
      <c r="M3499" s="7" t="str">
        <f t="shared" ca="1" si="614"/>
        <v/>
      </c>
      <c r="N3499" s="7">
        <f t="shared" ca="1" si="615"/>
        <v>0</v>
      </c>
      <c r="O3499" s="9" t="str">
        <f ca="1">IF(N3499&gt;-1,INDIRECT(ADDRESS(ROW(),13)),IF(N3499&lt;N3498,CONCATENATE("&lt;page-count count=",CHAR(34),1+LARGE(N:N,1)-LARGE(N:N,2),CHAR(34),"/&gt;"),INDIRECT(ADDRESS(ROW()-1,13))))</f>
        <v/>
      </c>
      <c r="P3499" s="1">
        <f>IF(ROW()&lt;$S$4+2,IF('XML a procesar'!A3498="",P3498,IF(MID('XML a procesar'!A3498,1,1)="&lt;",P3498,P3498+1)),P3498)</f>
        <v>1</v>
      </c>
    </row>
    <row r="3500" spans="1:16" x14ac:dyDescent="0.25">
      <c r="A3500" s="1" t="str">
        <f>IF('XML a procesar'!A3499&gt;0,'XML a procesar'!A3499,"")</f>
        <v/>
      </c>
      <c r="B3500" s="7">
        <f t="shared" si="605"/>
        <v>0</v>
      </c>
      <c r="C3500" s="1">
        <f t="shared" si="606"/>
        <v>0</v>
      </c>
      <c r="D3500" s="1">
        <f t="shared" si="607"/>
        <v>0</v>
      </c>
      <c r="E3500" s="1">
        <f t="shared" si="608"/>
        <v>0</v>
      </c>
      <c r="F3500" s="1" t="str">
        <f t="shared" ca="1" si="609"/>
        <v/>
      </c>
      <c r="G3500" s="1">
        <f t="shared" ca="1" si="610"/>
        <v>0</v>
      </c>
      <c r="H3500" s="1">
        <f ca="1">IF(AND(G3499&gt;0,G3500&gt;G3499,NOT(ISERROR(MATCH(G3499,D:D,0)))),H3499+1,H3499)</f>
        <v>0</v>
      </c>
      <c r="I3500" s="1">
        <f t="shared" ca="1" si="611"/>
        <v>0</v>
      </c>
      <c r="J3500" s="7" t="str">
        <f t="shared" ca="1" si="612"/>
        <v/>
      </c>
      <c r="K3500" s="1" t="str">
        <f ca="1">IF(J3500="Linea_para_MAIL_creada_por_LuXML",IF(ISERROR(MATCH(INDIRECT(ADDRESS(ROW()-G3500,7)),D:D,0)),J3500,INDIRECT(ADDRESS(MATCH(INDIRECT(ADDRESS(ROW()-G3500,7)),D:D,0),1))),J3500)</f>
        <v/>
      </c>
      <c r="L3500" s="7">
        <f t="shared" ca="1" si="613"/>
        <v>0</v>
      </c>
      <c r="M3500" s="7" t="str">
        <f t="shared" ca="1" si="614"/>
        <v/>
      </c>
      <c r="N3500" s="7">
        <f t="shared" ca="1" si="615"/>
        <v>0</v>
      </c>
      <c r="O3500" s="9" t="str">
        <f ca="1">IF(N3500&gt;-1,INDIRECT(ADDRESS(ROW(),13)),IF(N3500&lt;N3499,CONCATENATE("&lt;page-count count=",CHAR(34),1+LARGE(N:N,1)-LARGE(N:N,2),CHAR(34),"/&gt;"),INDIRECT(ADDRESS(ROW()-1,13))))</f>
        <v/>
      </c>
      <c r="P3500" s="1">
        <f>IF(ROW()&lt;$S$4+2,IF('XML a procesar'!A3499="",P3499,IF(MID('XML a procesar'!A3499,1,1)="&lt;",P3499,P3499+1)),P3499)</f>
        <v>1</v>
      </c>
    </row>
    <row r="3501" spans="1:16" x14ac:dyDescent="0.25">
      <c r="A3501" s="1" t="str">
        <f>IF('XML a procesar'!A3500&gt;0,'XML a procesar'!A3500,"")</f>
        <v/>
      </c>
      <c r="B3501" s="7">
        <f t="shared" si="605"/>
        <v>0</v>
      </c>
      <c r="C3501" s="1">
        <f t="shared" si="606"/>
        <v>0</v>
      </c>
      <c r="D3501" s="1">
        <f t="shared" si="607"/>
        <v>0</v>
      </c>
      <c r="E3501" s="1">
        <f t="shared" si="608"/>
        <v>0</v>
      </c>
      <c r="F3501" s="1" t="str">
        <f t="shared" ca="1" si="609"/>
        <v/>
      </c>
      <c r="G3501" s="1">
        <f t="shared" ca="1" si="610"/>
        <v>0</v>
      </c>
      <c r="H3501" s="1">
        <f ca="1">IF(AND(G3500&gt;0,G3501&gt;G3500,NOT(ISERROR(MATCH(G3500,D:D,0)))),H3500+1,H3500)</f>
        <v>0</v>
      </c>
      <c r="I3501" s="1">
        <f t="shared" ca="1" si="611"/>
        <v>0</v>
      </c>
      <c r="J3501" s="7" t="str">
        <f t="shared" ca="1" si="612"/>
        <v/>
      </c>
      <c r="K3501" s="1" t="str">
        <f ca="1">IF(J3501="Linea_para_MAIL_creada_por_LuXML",IF(ISERROR(MATCH(INDIRECT(ADDRESS(ROW()-G3501,7)),D:D,0)),J3501,INDIRECT(ADDRESS(MATCH(INDIRECT(ADDRESS(ROW()-G3501,7)),D:D,0),1))),J3501)</f>
        <v/>
      </c>
      <c r="L3501" s="7">
        <f t="shared" ca="1" si="613"/>
        <v>0</v>
      </c>
      <c r="M3501" s="7" t="str">
        <f t="shared" ca="1" si="614"/>
        <v/>
      </c>
      <c r="N3501" s="7">
        <f t="shared" ca="1" si="615"/>
        <v>0</v>
      </c>
      <c r="O3501" s="9" t="str">
        <f ca="1">IF(N3501&gt;-1,INDIRECT(ADDRESS(ROW(),13)),IF(N3501&lt;N3500,CONCATENATE("&lt;page-count count=",CHAR(34),1+LARGE(N:N,1)-LARGE(N:N,2),CHAR(34),"/&gt;"),INDIRECT(ADDRESS(ROW()-1,13))))</f>
        <v/>
      </c>
      <c r="P3501" s="1">
        <f>IF(ROW()&lt;$S$4+2,IF('XML a procesar'!A3500="",P3500,IF(MID('XML a procesar'!A3500,1,1)="&lt;",P3500,P3500+1)),P3500)</f>
        <v>1</v>
      </c>
    </row>
    <row r="3502" spans="1:16" x14ac:dyDescent="0.25">
      <c r="A3502" s="1" t="str">
        <f>IF('XML a procesar'!A3501&gt;0,'XML a procesar'!A3501,"")</f>
        <v/>
      </c>
      <c r="B3502" s="7">
        <f t="shared" si="605"/>
        <v>0</v>
      </c>
      <c r="C3502" s="1">
        <f t="shared" si="606"/>
        <v>0</v>
      </c>
      <c r="D3502" s="1">
        <f t="shared" si="607"/>
        <v>0</v>
      </c>
      <c r="E3502" s="1">
        <f t="shared" si="608"/>
        <v>0</v>
      </c>
      <c r="F3502" s="1" t="str">
        <f t="shared" ca="1" si="609"/>
        <v/>
      </c>
      <c r="G3502" s="1">
        <f t="shared" ca="1" si="610"/>
        <v>0</v>
      </c>
      <c r="H3502" s="1">
        <f ca="1">IF(AND(G3501&gt;0,G3502&gt;G3501,NOT(ISERROR(MATCH(G3501,D:D,0)))),H3501+1,H3501)</f>
        <v>0</v>
      </c>
      <c r="I3502" s="1">
        <f t="shared" ca="1" si="611"/>
        <v>0</v>
      </c>
      <c r="J3502" s="7" t="str">
        <f t="shared" ca="1" si="612"/>
        <v/>
      </c>
      <c r="K3502" s="1" t="str">
        <f ca="1">IF(J3502="Linea_para_MAIL_creada_por_LuXML",IF(ISERROR(MATCH(INDIRECT(ADDRESS(ROW()-G3502,7)),D:D,0)),J3502,INDIRECT(ADDRESS(MATCH(INDIRECT(ADDRESS(ROW()-G3502,7)),D:D,0),1))),J3502)</f>
        <v/>
      </c>
      <c r="L3502" s="7">
        <f t="shared" ca="1" si="613"/>
        <v>0</v>
      </c>
      <c r="M3502" s="7" t="str">
        <f t="shared" ca="1" si="614"/>
        <v/>
      </c>
      <c r="N3502" s="7">
        <f t="shared" ca="1" si="615"/>
        <v>0</v>
      </c>
      <c r="O3502" s="9" t="str">
        <f ca="1">IF(N3502&gt;-1,INDIRECT(ADDRESS(ROW(),13)),IF(N3502&lt;N3501,CONCATENATE("&lt;page-count count=",CHAR(34),1+LARGE(N:N,1)-LARGE(N:N,2),CHAR(34),"/&gt;"),INDIRECT(ADDRESS(ROW()-1,13))))</f>
        <v/>
      </c>
      <c r="P3502" s="1">
        <f>IF(ROW()&lt;$S$4+2,IF('XML a procesar'!A3501="",P3501,IF(MID('XML a procesar'!A3501,1,1)="&lt;",P3501,P3501+1)),P3501)</f>
        <v>1</v>
      </c>
    </row>
    <row r="3503" spans="1:16" x14ac:dyDescent="0.25">
      <c r="A3503" s="1" t="str">
        <f>IF('XML a procesar'!A3502&gt;0,'XML a procesar'!A3502,"")</f>
        <v/>
      </c>
      <c r="B3503" s="7">
        <f t="shared" si="605"/>
        <v>0</v>
      </c>
      <c r="C3503" s="1">
        <f t="shared" si="606"/>
        <v>0</v>
      </c>
      <c r="D3503" s="1">
        <f t="shared" si="607"/>
        <v>0</v>
      </c>
      <c r="E3503" s="1">
        <f t="shared" si="608"/>
        <v>0</v>
      </c>
      <c r="F3503" s="1" t="str">
        <f t="shared" ca="1" si="609"/>
        <v/>
      </c>
      <c r="G3503" s="1">
        <f t="shared" ca="1" si="610"/>
        <v>0</v>
      </c>
      <c r="H3503" s="1">
        <f ca="1">IF(AND(G3502&gt;0,G3503&gt;G3502,NOT(ISERROR(MATCH(G3502,D:D,0)))),H3502+1,H3502)</f>
        <v>0</v>
      </c>
      <c r="I3503" s="1">
        <f t="shared" ca="1" si="611"/>
        <v>0</v>
      </c>
      <c r="J3503" s="7" t="str">
        <f t="shared" ca="1" si="612"/>
        <v/>
      </c>
      <c r="K3503" s="1" t="str">
        <f ca="1">IF(J3503="Linea_para_MAIL_creada_por_LuXML",IF(ISERROR(MATCH(INDIRECT(ADDRESS(ROW()-G3503,7)),D:D,0)),J3503,INDIRECT(ADDRESS(MATCH(INDIRECT(ADDRESS(ROW()-G3503,7)),D:D,0),1))),J3503)</f>
        <v/>
      </c>
      <c r="L3503" s="7">
        <f t="shared" ca="1" si="613"/>
        <v>0</v>
      </c>
      <c r="M3503" s="7" t="str">
        <f t="shared" ca="1" si="614"/>
        <v/>
      </c>
      <c r="N3503" s="7">
        <f t="shared" ca="1" si="615"/>
        <v>0</v>
      </c>
      <c r="O3503" s="9" t="str">
        <f ca="1">IF(N3503&gt;-1,INDIRECT(ADDRESS(ROW(),13)),IF(N3503&lt;N3502,CONCATENATE("&lt;page-count count=",CHAR(34),1+LARGE(N:N,1)-LARGE(N:N,2),CHAR(34),"/&gt;"),INDIRECT(ADDRESS(ROW()-1,13))))</f>
        <v/>
      </c>
      <c r="P3503" s="1">
        <f>IF(ROW()&lt;$S$4+2,IF('XML a procesar'!A3502="",P3502,IF(MID('XML a procesar'!A3502,1,1)="&lt;",P3502,P3502+1)),P3502)</f>
        <v>1</v>
      </c>
    </row>
    <row r="3504" spans="1:16" x14ac:dyDescent="0.25">
      <c r="A3504" s="1" t="str">
        <f>IF('XML a procesar'!A3503&gt;0,'XML a procesar'!A3503,"")</f>
        <v/>
      </c>
      <c r="B3504" s="7">
        <f t="shared" si="605"/>
        <v>0</v>
      </c>
      <c r="C3504" s="1">
        <f t="shared" si="606"/>
        <v>0</v>
      </c>
      <c r="D3504" s="1">
        <f t="shared" si="607"/>
        <v>0</v>
      </c>
      <c r="E3504" s="1">
        <f t="shared" si="608"/>
        <v>0</v>
      </c>
      <c r="F3504" s="1" t="str">
        <f t="shared" ca="1" si="609"/>
        <v/>
      </c>
      <c r="G3504" s="1">
        <f t="shared" ca="1" si="610"/>
        <v>0</v>
      </c>
      <c r="H3504" s="1">
        <f ca="1">IF(AND(G3503&gt;0,G3504&gt;G3503,NOT(ISERROR(MATCH(G3503,D:D,0)))),H3503+1,H3503)</f>
        <v>0</v>
      </c>
      <c r="I3504" s="1">
        <f t="shared" ca="1" si="611"/>
        <v>0</v>
      </c>
      <c r="J3504" s="7" t="str">
        <f t="shared" ca="1" si="612"/>
        <v/>
      </c>
      <c r="K3504" s="1" t="str">
        <f ca="1">IF(J3504="Linea_para_MAIL_creada_por_LuXML",IF(ISERROR(MATCH(INDIRECT(ADDRESS(ROW()-G3504,7)),D:D,0)),J3504,INDIRECT(ADDRESS(MATCH(INDIRECT(ADDRESS(ROW()-G3504,7)),D:D,0),1))),J3504)</f>
        <v/>
      </c>
      <c r="L3504" s="7">
        <f t="shared" ca="1" si="613"/>
        <v>0</v>
      </c>
      <c r="M3504" s="7" t="str">
        <f t="shared" ca="1" si="614"/>
        <v/>
      </c>
      <c r="N3504" s="7">
        <f t="shared" ca="1" si="615"/>
        <v>0</v>
      </c>
      <c r="O3504" s="9" t="str">
        <f ca="1">IF(N3504&gt;-1,INDIRECT(ADDRESS(ROW(),13)),IF(N3504&lt;N3503,CONCATENATE("&lt;page-count count=",CHAR(34),1+LARGE(N:N,1)-LARGE(N:N,2),CHAR(34),"/&gt;"),INDIRECT(ADDRESS(ROW()-1,13))))</f>
        <v/>
      </c>
      <c r="P3504" s="1">
        <f>IF(ROW()&lt;$S$4+2,IF('XML a procesar'!A3503="",P3503,IF(MID('XML a procesar'!A3503,1,1)="&lt;",P3503,P3503+1)),P3503)</f>
        <v>1</v>
      </c>
    </row>
    <row r="3505" spans="1:16" x14ac:dyDescent="0.25">
      <c r="A3505" s="1" t="str">
        <f>IF('XML a procesar'!A3504&gt;0,'XML a procesar'!A3504,"")</f>
        <v/>
      </c>
      <c r="B3505" s="7">
        <f t="shared" si="605"/>
        <v>0</v>
      </c>
      <c r="C3505" s="1">
        <f t="shared" si="606"/>
        <v>0</v>
      </c>
      <c r="D3505" s="1">
        <f t="shared" si="607"/>
        <v>0</v>
      </c>
      <c r="E3505" s="1">
        <f t="shared" si="608"/>
        <v>0</v>
      </c>
      <c r="F3505" s="1" t="str">
        <f t="shared" ca="1" si="609"/>
        <v/>
      </c>
      <c r="G3505" s="1">
        <f t="shared" ca="1" si="610"/>
        <v>0</v>
      </c>
      <c r="H3505" s="1">
        <f ca="1">IF(AND(G3504&gt;0,G3505&gt;G3504,NOT(ISERROR(MATCH(G3504,D:D,0)))),H3504+1,H3504)</f>
        <v>0</v>
      </c>
      <c r="I3505" s="1">
        <f t="shared" ca="1" si="611"/>
        <v>0</v>
      </c>
      <c r="J3505" s="7" t="str">
        <f t="shared" ca="1" si="612"/>
        <v/>
      </c>
      <c r="K3505" s="1" t="str">
        <f ca="1">IF(J3505="Linea_para_MAIL_creada_por_LuXML",IF(ISERROR(MATCH(INDIRECT(ADDRESS(ROW()-G3505,7)),D:D,0)),J3505,INDIRECT(ADDRESS(MATCH(INDIRECT(ADDRESS(ROW()-G3505,7)),D:D,0),1))),J3505)</f>
        <v/>
      </c>
      <c r="L3505" s="7">
        <f t="shared" ca="1" si="613"/>
        <v>0</v>
      </c>
      <c r="M3505" s="7" t="str">
        <f t="shared" ca="1" si="614"/>
        <v/>
      </c>
      <c r="N3505" s="7">
        <f t="shared" ca="1" si="615"/>
        <v>0</v>
      </c>
      <c r="O3505" s="9" t="str">
        <f ca="1">IF(N3505&gt;-1,INDIRECT(ADDRESS(ROW(),13)),IF(N3505&lt;N3504,CONCATENATE("&lt;page-count count=",CHAR(34),1+LARGE(N:N,1)-LARGE(N:N,2),CHAR(34),"/&gt;"),INDIRECT(ADDRESS(ROW()-1,13))))</f>
        <v/>
      </c>
      <c r="P3505" s="1">
        <f>IF(ROW()&lt;$S$4+2,IF('XML a procesar'!A3504="",P3504,IF(MID('XML a procesar'!A3504,1,1)="&lt;",P3504,P3504+1)),P3504)</f>
        <v>1</v>
      </c>
    </row>
    <row r="3506" spans="1:16" x14ac:dyDescent="0.25">
      <c r="A3506" s="1" t="str">
        <f>IF('XML a procesar'!A3505&gt;0,'XML a procesar'!A3505,"")</f>
        <v/>
      </c>
      <c r="B3506" s="7">
        <f t="shared" si="605"/>
        <v>0</v>
      </c>
      <c r="C3506" s="1">
        <f t="shared" si="606"/>
        <v>0</v>
      </c>
      <c r="D3506" s="1">
        <f t="shared" si="607"/>
        <v>0</v>
      </c>
      <c r="E3506" s="1">
        <f t="shared" si="608"/>
        <v>0</v>
      </c>
      <c r="F3506" s="1" t="str">
        <f t="shared" ca="1" si="609"/>
        <v/>
      </c>
      <c r="G3506" s="1">
        <f t="shared" ca="1" si="610"/>
        <v>0</v>
      </c>
      <c r="H3506" s="1">
        <f ca="1">IF(AND(G3505&gt;0,G3506&gt;G3505,NOT(ISERROR(MATCH(G3505,D:D,0)))),H3505+1,H3505)</f>
        <v>0</v>
      </c>
      <c r="I3506" s="1">
        <f t="shared" ca="1" si="611"/>
        <v>0</v>
      </c>
      <c r="J3506" s="7" t="str">
        <f t="shared" ca="1" si="612"/>
        <v/>
      </c>
      <c r="K3506" s="1" t="str">
        <f ca="1">IF(J3506="Linea_para_MAIL_creada_por_LuXML",IF(ISERROR(MATCH(INDIRECT(ADDRESS(ROW()-G3506,7)),D:D,0)),J3506,INDIRECT(ADDRESS(MATCH(INDIRECT(ADDRESS(ROW()-G3506,7)),D:D,0),1))),J3506)</f>
        <v/>
      </c>
      <c r="L3506" s="7">
        <f t="shared" ca="1" si="613"/>
        <v>0</v>
      </c>
      <c r="M3506" s="7" t="str">
        <f t="shared" ca="1" si="614"/>
        <v/>
      </c>
      <c r="N3506" s="7">
        <f t="shared" ca="1" si="615"/>
        <v>0</v>
      </c>
      <c r="O3506" s="9" t="str">
        <f ca="1">IF(N3506&gt;-1,INDIRECT(ADDRESS(ROW(),13)),IF(N3506&lt;N3505,CONCATENATE("&lt;page-count count=",CHAR(34),1+LARGE(N:N,1)-LARGE(N:N,2),CHAR(34),"/&gt;"),INDIRECT(ADDRESS(ROW()-1,13))))</f>
        <v/>
      </c>
      <c r="P3506" s="1">
        <f>IF(ROW()&lt;$S$4+2,IF('XML a procesar'!A3505="",P3505,IF(MID('XML a procesar'!A3505,1,1)="&lt;",P3505,P3505+1)),P3505)</f>
        <v>1</v>
      </c>
    </row>
    <row r="3507" spans="1:16" x14ac:dyDescent="0.25">
      <c r="A3507" s="1" t="str">
        <f>IF('XML a procesar'!A3506&gt;0,'XML a procesar'!A3506,"")</f>
        <v/>
      </c>
      <c r="B3507" s="7">
        <f t="shared" si="605"/>
        <v>0</v>
      </c>
      <c r="C3507" s="1">
        <f t="shared" si="606"/>
        <v>0</v>
      </c>
      <c r="D3507" s="1">
        <f t="shared" si="607"/>
        <v>0</v>
      </c>
      <c r="E3507" s="1">
        <f t="shared" si="608"/>
        <v>0</v>
      </c>
      <c r="F3507" s="1" t="str">
        <f t="shared" ca="1" si="609"/>
        <v/>
      </c>
      <c r="G3507" s="1">
        <f t="shared" ca="1" si="610"/>
        <v>0</v>
      </c>
      <c r="H3507" s="1">
        <f ca="1">IF(AND(G3506&gt;0,G3507&gt;G3506,NOT(ISERROR(MATCH(G3506,D:D,0)))),H3506+1,H3506)</f>
        <v>0</v>
      </c>
      <c r="I3507" s="1">
        <f t="shared" ca="1" si="611"/>
        <v>0</v>
      </c>
      <c r="J3507" s="7" t="str">
        <f t="shared" ca="1" si="612"/>
        <v/>
      </c>
      <c r="K3507" s="1" t="str">
        <f ca="1">IF(J3507="Linea_para_MAIL_creada_por_LuXML",IF(ISERROR(MATCH(INDIRECT(ADDRESS(ROW()-G3507,7)),D:D,0)),J3507,INDIRECT(ADDRESS(MATCH(INDIRECT(ADDRESS(ROW()-G3507,7)),D:D,0),1))),J3507)</f>
        <v/>
      </c>
      <c r="L3507" s="7">
        <f t="shared" ca="1" si="613"/>
        <v>0</v>
      </c>
      <c r="M3507" s="7" t="str">
        <f t="shared" ca="1" si="614"/>
        <v/>
      </c>
      <c r="N3507" s="7">
        <f t="shared" ca="1" si="615"/>
        <v>0</v>
      </c>
      <c r="O3507" s="9" t="str">
        <f ca="1">IF(N3507&gt;-1,INDIRECT(ADDRESS(ROW(),13)),IF(N3507&lt;N3506,CONCATENATE("&lt;page-count count=",CHAR(34),1+LARGE(N:N,1)-LARGE(N:N,2),CHAR(34),"/&gt;"),INDIRECT(ADDRESS(ROW()-1,13))))</f>
        <v/>
      </c>
      <c r="P3507" s="1">
        <f>IF(ROW()&lt;$S$4+2,IF('XML a procesar'!A3506="",P3506,IF(MID('XML a procesar'!A3506,1,1)="&lt;",P3506,P3506+1)),P3506)</f>
        <v>1</v>
      </c>
    </row>
    <row r="3508" spans="1:16" x14ac:dyDescent="0.25">
      <c r="A3508" s="1" t="str">
        <f>IF('XML a procesar'!A3507&gt;0,'XML a procesar'!A3507,"")</f>
        <v/>
      </c>
      <c r="B3508" s="7">
        <f t="shared" si="605"/>
        <v>0</v>
      </c>
      <c r="C3508" s="1">
        <f t="shared" si="606"/>
        <v>0</v>
      </c>
      <c r="D3508" s="1">
        <f t="shared" si="607"/>
        <v>0</v>
      </c>
      <c r="E3508" s="1">
        <f t="shared" si="608"/>
        <v>0</v>
      </c>
      <c r="F3508" s="1" t="str">
        <f t="shared" ca="1" si="609"/>
        <v/>
      </c>
      <c r="G3508" s="1">
        <f t="shared" ca="1" si="610"/>
        <v>0</v>
      </c>
      <c r="H3508" s="1">
        <f ca="1">IF(AND(G3507&gt;0,G3508&gt;G3507,NOT(ISERROR(MATCH(G3507,D:D,0)))),H3507+1,H3507)</f>
        <v>0</v>
      </c>
      <c r="I3508" s="1">
        <f t="shared" ca="1" si="611"/>
        <v>0</v>
      </c>
      <c r="J3508" s="7" t="str">
        <f t="shared" ca="1" si="612"/>
        <v/>
      </c>
      <c r="K3508" s="1" t="str">
        <f ca="1">IF(J3508="Linea_para_MAIL_creada_por_LuXML",IF(ISERROR(MATCH(INDIRECT(ADDRESS(ROW()-G3508,7)),D:D,0)),J3508,INDIRECT(ADDRESS(MATCH(INDIRECT(ADDRESS(ROW()-G3508,7)),D:D,0),1))),J3508)</f>
        <v/>
      </c>
      <c r="L3508" s="7">
        <f t="shared" ca="1" si="613"/>
        <v>0</v>
      </c>
      <c r="M3508" s="7" t="str">
        <f t="shared" ca="1" si="614"/>
        <v/>
      </c>
      <c r="N3508" s="7">
        <f t="shared" ca="1" si="615"/>
        <v>0</v>
      </c>
      <c r="O3508" s="9" t="str">
        <f ca="1">IF(N3508&gt;-1,INDIRECT(ADDRESS(ROW(),13)),IF(N3508&lt;N3507,CONCATENATE("&lt;page-count count=",CHAR(34),1+LARGE(N:N,1)-LARGE(N:N,2),CHAR(34),"/&gt;"),INDIRECT(ADDRESS(ROW()-1,13))))</f>
        <v/>
      </c>
      <c r="P3508" s="1">
        <f>IF(ROW()&lt;$S$4+2,IF('XML a procesar'!A3507="",P3507,IF(MID('XML a procesar'!A3507,1,1)="&lt;",P3507,P3507+1)),P3507)</f>
        <v>1</v>
      </c>
    </row>
    <row r="3509" spans="1:16" x14ac:dyDescent="0.25">
      <c r="A3509" s="1" t="str">
        <f>IF('XML a procesar'!A3508&gt;0,'XML a procesar'!A3508,"")</f>
        <v/>
      </c>
      <c r="B3509" s="7">
        <f t="shared" si="605"/>
        <v>0</v>
      </c>
      <c r="C3509" s="1">
        <f t="shared" si="606"/>
        <v>0</v>
      </c>
      <c r="D3509" s="1">
        <f t="shared" si="607"/>
        <v>0</v>
      </c>
      <c r="E3509" s="1">
        <f t="shared" si="608"/>
        <v>0</v>
      </c>
      <c r="F3509" s="1" t="str">
        <f t="shared" ca="1" si="609"/>
        <v/>
      </c>
      <c r="G3509" s="1">
        <f t="shared" ca="1" si="610"/>
        <v>0</v>
      </c>
      <c r="H3509" s="1">
        <f ca="1">IF(AND(G3508&gt;0,G3509&gt;G3508,NOT(ISERROR(MATCH(G3508,D:D,0)))),H3508+1,H3508)</f>
        <v>0</v>
      </c>
      <c r="I3509" s="1">
        <f t="shared" ca="1" si="611"/>
        <v>0</v>
      </c>
      <c r="J3509" s="7" t="str">
        <f t="shared" ca="1" si="612"/>
        <v/>
      </c>
      <c r="K3509" s="1" t="str">
        <f ca="1">IF(J3509="Linea_para_MAIL_creada_por_LuXML",IF(ISERROR(MATCH(INDIRECT(ADDRESS(ROW()-G3509,7)),D:D,0)),J3509,INDIRECT(ADDRESS(MATCH(INDIRECT(ADDRESS(ROW()-G3509,7)),D:D,0),1))),J3509)</f>
        <v/>
      </c>
      <c r="L3509" s="7">
        <f t="shared" ca="1" si="613"/>
        <v>0</v>
      </c>
      <c r="M3509" s="7" t="str">
        <f t="shared" ca="1" si="614"/>
        <v/>
      </c>
      <c r="N3509" s="7">
        <f t="shared" ca="1" si="615"/>
        <v>0</v>
      </c>
      <c r="O3509" s="9" t="str">
        <f ca="1">IF(N3509&gt;-1,INDIRECT(ADDRESS(ROW(),13)),IF(N3509&lt;N3508,CONCATENATE("&lt;page-count count=",CHAR(34),1+LARGE(N:N,1)-LARGE(N:N,2),CHAR(34),"/&gt;"),INDIRECT(ADDRESS(ROW()-1,13))))</f>
        <v/>
      </c>
      <c r="P3509" s="1">
        <f>IF(ROW()&lt;$S$4+2,IF('XML a procesar'!A3508="",P3508,IF(MID('XML a procesar'!A3508,1,1)="&lt;",P3508,P3508+1)),P3508)</f>
        <v>1</v>
      </c>
    </row>
    <row r="3510" spans="1:16" x14ac:dyDescent="0.25">
      <c r="A3510" s="1" t="str">
        <f>IF('XML a procesar'!A3509&gt;0,'XML a procesar'!A3509,"")</f>
        <v/>
      </c>
      <c r="B3510" s="7">
        <f t="shared" si="605"/>
        <v>0</v>
      </c>
      <c r="C3510" s="1">
        <f t="shared" si="606"/>
        <v>0</v>
      </c>
      <c r="D3510" s="1">
        <f t="shared" si="607"/>
        <v>0</v>
      </c>
      <c r="E3510" s="1">
        <f t="shared" si="608"/>
        <v>0</v>
      </c>
      <c r="F3510" s="1" t="str">
        <f t="shared" ca="1" si="609"/>
        <v/>
      </c>
      <c r="G3510" s="1">
        <f t="shared" ca="1" si="610"/>
        <v>0</v>
      </c>
      <c r="H3510" s="1">
        <f ca="1">IF(AND(G3509&gt;0,G3510&gt;G3509,NOT(ISERROR(MATCH(G3509,D:D,0)))),H3509+1,H3509)</f>
        <v>0</v>
      </c>
      <c r="I3510" s="1">
        <f t="shared" ca="1" si="611"/>
        <v>0</v>
      </c>
      <c r="J3510" s="7" t="str">
        <f t="shared" ca="1" si="612"/>
        <v/>
      </c>
      <c r="K3510" s="1" t="str">
        <f ca="1">IF(J3510="Linea_para_MAIL_creada_por_LuXML",IF(ISERROR(MATCH(INDIRECT(ADDRESS(ROW()-G3510,7)),D:D,0)),J3510,INDIRECT(ADDRESS(MATCH(INDIRECT(ADDRESS(ROW()-G3510,7)),D:D,0),1))),J3510)</f>
        <v/>
      </c>
      <c r="L3510" s="7">
        <f t="shared" ca="1" si="613"/>
        <v>0</v>
      </c>
      <c r="M3510" s="7" t="str">
        <f t="shared" ca="1" si="614"/>
        <v/>
      </c>
      <c r="N3510" s="7">
        <f t="shared" ca="1" si="615"/>
        <v>0</v>
      </c>
      <c r="O3510" s="9" t="str">
        <f ca="1">IF(N3510&gt;-1,INDIRECT(ADDRESS(ROW(),13)),IF(N3510&lt;N3509,CONCATENATE("&lt;page-count count=",CHAR(34),1+LARGE(N:N,1)-LARGE(N:N,2),CHAR(34),"/&gt;"),INDIRECT(ADDRESS(ROW()-1,13))))</f>
        <v/>
      </c>
      <c r="P3510" s="1">
        <f>IF(ROW()&lt;$S$4+2,IF('XML a procesar'!A3509="",P3509,IF(MID('XML a procesar'!A3509,1,1)="&lt;",P3509,P3509+1)),P3509)</f>
        <v>1</v>
      </c>
    </row>
    <row r="3511" spans="1:16" x14ac:dyDescent="0.25">
      <c r="A3511" s="1" t="str">
        <f>IF('XML a procesar'!A3510&gt;0,'XML a procesar'!A3510,"")</f>
        <v/>
      </c>
      <c r="B3511" s="7">
        <f t="shared" si="605"/>
        <v>0</v>
      </c>
      <c r="C3511" s="1">
        <f t="shared" si="606"/>
        <v>0</v>
      </c>
      <c r="D3511" s="1">
        <f t="shared" si="607"/>
        <v>0</v>
      </c>
      <c r="E3511" s="1">
        <f t="shared" si="608"/>
        <v>0</v>
      </c>
      <c r="F3511" s="1" t="str">
        <f t="shared" ca="1" si="609"/>
        <v/>
      </c>
      <c r="G3511" s="1">
        <f t="shared" ca="1" si="610"/>
        <v>0</v>
      </c>
      <c r="H3511" s="1">
        <f ca="1">IF(AND(G3510&gt;0,G3511&gt;G3510,NOT(ISERROR(MATCH(G3510,D:D,0)))),H3510+1,H3510)</f>
        <v>0</v>
      </c>
      <c r="I3511" s="1">
        <f t="shared" ca="1" si="611"/>
        <v>0</v>
      </c>
      <c r="J3511" s="7" t="str">
        <f t="shared" ca="1" si="612"/>
        <v/>
      </c>
      <c r="K3511" s="1" t="str">
        <f ca="1">IF(J3511="Linea_para_MAIL_creada_por_LuXML",IF(ISERROR(MATCH(INDIRECT(ADDRESS(ROW()-G3511,7)),D:D,0)),J3511,INDIRECT(ADDRESS(MATCH(INDIRECT(ADDRESS(ROW()-G3511,7)),D:D,0),1))),J3511)</f>
        <v/>
      </c>
      <c r="L3511" s="7">
        <f t="shared" ca="1" si="613"/>
        <v>0</v>
      </c>
      <c r="M3511" s="7" t="str">
        <f t="shared" ca="1" si="614"/>
        <v/>
      </c>
      <c r="N3511" s="7">
        <f t="shared" ca="1" si="615"/>
        <v>0</v>
      </c>
      <c r="O3511" s="9" t="str">
        <f ca="1">IF(N3511&gt;-1,INDIRECT(ADDRESS(ROW(),13)),IF(N3511&lt;N3510,CONCATENATE("&lt;page-count count=",CHAR(34),1+LARGE(N:N,1)-LARGE(N:N,2),CHAR(34),"/&gt;"),INDIRECT(ADDRESS(ROW()-1,13))))</f>
        <v/>
      </c>
      <c r="P3511" s="1">
        <f>IF(ROW()&lt;$S$4+2,IF('XML a procesar'!A3510="",P3510,IF(MID('XML a procesar'!A3510,1,1)="&lt;",P3510,P3510+1)),P3510)</f>
        <v>1</v>
      </c>
    </row>
    <row r="3512" spans="1:16" x14ac:dyDescent="0.25">
      <c r="A3512" s="1" t="str">
        <f>IF('XML a procesar'!A3511&gt;0,'XML a procesar'!A3511,"")</f>
        <v/>
      </c>
      <c r="B3512" s="7">
        <f t="shared" si="605"/>
        <v>0</v>
      </c>
      <c r="C3512" s="1">
        <f t="shared" si="606"/>
        <v>0</v>
      </c>
      <c r="D3512" s="1">
        <f t="shared" si="607"/>
        <v>0</v>
      </c>
      <c r="E3512" s="1">
        <f t="shared" si="608"/>
        <v>0</v>
      </c>
      <c r="F3512" s="1" t="str">
        <f t="shared" ca="1" si="609"/>
        <v/>
      </c>
      <c r="G3512" s="1">
        <f t="shared" ca="1" si="610"/>
        <v>0</v>
      </c>
      <c r="H3512" s="1">
        <f ca="1">IF(AND(G3511&gt;0,G3512&gt;G3511,NOT(ISERROR(MATCH(G3511,D:D,0)))),H3511+1,H3511)</f>
        <v>0</v>
      </c>
      <c r="I3512" s="1">
        <f t="shared" ca="1" si="611"/>
        <v>0</v>
      </c>
      <c r="J3512" s="7" t="str">
        <f t="shared" ca="1" si="612"/>
        <v/>
      </c>
      <c r="K3512" s="1" t="str">
        <f ca="1">IF(J3512="Linea_para_MAIL_creada_por_LuXML",IF(ISERROR(MATCH(INDIRECT(ADDRESS(ROW()-G3512,7)),D:D,0)),J3512,INDIRECT(ADDRESS(MATCH(INDIRECT(ADDRESS(ROW()-G3512,7)),D:D,0),1))),J3512)</f>
        <v/>
      </c>
      <c r="L3512" s="7">
        <f t="shared" ca="1" si="613"/>
        <v>0</v>
      </c>
      <c r="M3512" s="7" t="str">
        <f t="shared" ca="1" si="614"/>
        <v/>
      </c>
      <c r="N3512" s="7">
        <f t="shared" ca="1" si="615"/>
        <v>0</v>
      </c>
      <c r="O3512" s="9" t="str">
        <f ca="1">IF(N3512&gt;-1,INDIRECT(ADDRESS(ROW(),13)),IF(N3512&lt;N3511,CONCATENATE("&lt;page-count count=",CHAR(34),1+LARGE(N:N,1)-LARGE(N:N,2),CHAR(34),"/&gt;"),INDIRECT(ADDRESS(ROW()-1,13))))</f>
        <v/>
      </c>
      <c r="P3512" s="1">
        <f>IF(ROW()&lt;$S$4+2,IF('XML a procesar'!A3511="",P3511,IF(MID('XML a procesar'!A3511,1,1)="&lt;",P3511,P3511+1)),P3511)</f>
        <v>1</v>
      </c>
    </row>
    <row r="3513" spans="1:16" x14ac:dyDescent="0.25">
      <c r="A3513" s="1" t="str">
        <f>IF('XML a procesar'!A3512&gt;0,'XML a procesar'!A3512,"")</f>
        <v/>
      </c>
      <c r="B3513" s="7">
        <f t="shared" si="605"/>
        <v>0</v>
      </c>
      <c r="C3513" s="1">
        <f t="shared" si="606"/>
        <v>0</v>
      </c>
      <c r="D3513" s="1">
        <f t="shared" si="607"/>
        <v>0</v>
      </c>
      <c r="E3513" s="1">
        <f t="shared" si="608"/>
        <v>0</v>
      </c>
      <c r="F3513" s="1" t="str">
        <f t="shared" ca="1" si="609"/>
        <v/>
      </c>
      <c r="G3513" s="1">
        <f t="shared" ca="1" si="610"/>
        <v>0</v>
      </c>
      <c r="H3513" s="1">
        <f ca="1">IF(AND(G3512&gt;0,G3513&gt;G3512,NOT(ISERROR(MATCH(G3512,D:D,0)))),H3512+1,H3512)</f>
        <v>0</v>
      </c>
      <c r="I3513" s="1">
        <f t="shared" ca="1" si="611"/>
        <v>0</v>
      </c>
      <c r="J3513" s="7" t="str">
        <f t="shared" ca="1" si="612"/>
        <v/>
      </c>
      <c r="K3513" s="1" t="str">
        <f ca="1">IF(J3513="Linea_para_MAIL_creada_por_LuXML",IF(ISERROR(MATCH(INDIRECT(ADDRESS(ROW()-G3513,7)),D:D,0)),J3513,INDIRECT(ADDRESS(MATCH(INDIRECT(ADDRESS(ROW()-G3513,7)),D:D,0),1))),J3513)</f>
        <v/>
      </c>
      <c r="L3513" s="7">
        <f t="shared" ca="1" si="613"/>
        <v>0</v>
      </c>
      <c r="M3513" s="7" t="str">
        <f t="shared" ca="1" si="614"/>
        <v/>
      </c>
      <c r="N3513" s="7">
        <f t="shared" ca="1" si="615"/>
        <v>0</v>
      </c>
      <c r="O3513" s="9" t="str">
        <f ca="1">IF(N3513&gt;-1,INDIRECT(ADDRESS(ROW(),13)),IF(N3513&lt;N3512,CONCATENATE("&lt;page-count count=",CHAR(34),1+LARGE(N:N,1)-LARGE(N:N,2),CHAR(34),"/&gt;"),INDIRECT(ADDRESS(ROW()-1,13))))</f>
        <v/>
      </c>
      <c r="P3513" s="1">
        <f>IF(ROW()&lt;$S$4+2,IF('XML a procesar'!A3512="",P3512,IF(MID('XML a procesar'!A3512,1,1)="&lt;",P3512,P3512+1)),P3512)</f>
        <v>1</v>
      </c>
    </row>
    <row r="3514" spans="1:16" x14ac:dyDescent="0.25">
      <c r="A3514" s="1" t="str">
        <f>IF('XML a procesar'!A3513&gt;0,'XML a procesar'!A3513,"")</f>
        <v/>
      </c>
      <c r="B3514" s="7">
        <f t="shared" si="605"/>
        <v>0</v>
      </c>
      <c r="C3514" s="1">
        <f t="shared" si="606"/>
        <v>0</v>
      </c>
      <c r="D3514" s="1">
        <f t="shared" si="607"/>
        <v>0</v>
      </c>
      <c r="E3514" s="1">
        <f t="shared" si="608"/>
        <v>0</v>
      </c>
      <c r="F3514" s="1" t="str">
        <f t="shared" ca="1" si="609"/>
        <v/>
      </c>
      <c r="G3514" s="1">
        <f t="shared" ca="1" si="610"/>
        <v>0</v>
      </c>
      <c r="H3514" s="1">
        <f ca="1">IF(AND(G3513&gt;0,G3514&gt;G3513,NOT(ISERROR(MATCH(G3513,D:D,0)))),H3513+1,H3513)</f>
        <v>0</v>
      </c>
      <c r="I3514" s="1">
        <f t="shared" ca="1" si="611"/>
        <v>0</v>
      </c>
      <c r="J3514" s="7" t="str">
        <f t="shared" ca="1" si="612"/>
        <v/>
      </c>
      <c r="K3514" s="1" t="str">
        <f ca="1">IF(J3514="Linea_para_MAIL_creada_por_LuXML",IF(ISERROR(MATCH(INDIRECT(ADDRESS(ROW()-G3514,7)),D:D,0)),J3514,INDIRECT(ADDRESS(MATCH(INDIRECT(ADDRESS(ROW()-G3514,7)),D:D,0),1))),J3514)</f>
        <v/>
      </c>
      <c r="L3514" s="7">
        <f t="shared" ca="1" si="613"/>
        <v>0</v>
      </c>
      <c r="M3514" s="7" t="str">
        <f t="shared" ca="1" si="614"/>
        <v/>
      </c>
      <c r="N3514" s="7">
        <f t="shared" ca="1" si="615"/>
        <v>0</v>
      </c>
      <c r="O3514" s="9" t="str">
        <f ca="1">IF(N3514&gt;-1,INDIRECT(ADDRESS(ROW(),13)),IF(N3514&lt;N3513,CONCATENATE("&lt;page-count count=",CHAR(34),1+LARGE(N:N,1)-LARGE(N:N,2),CHAR(34),"/&gt;"),INDIRECT(ADDRESS(ROW()-1,13))))</f>
        <v/>
      </c>
      <c r="P3514" s="1">
        <f>IF(ROW()&lt;$S$4+2,IF('XML a procesar'!A3513="",P3513,IF(MID('XML a procesar'!A3513,1,1)="&lt;",P3513,P3513+1)),P3513)</f>
        <v>1</v>
      </c>
    </row>
    <row r="3515" spans="1:16" x14ac:dyDescent="0.25">
      <c r="A3515" s="1" t="str">
        <f>IF('XML a procesar'!A3514&gt;0,'XML a procesar'!A3514,"")</f>
        <v/>
      </c>
      <c r="B3515" s="7">
        <f t="shared" si="605"/>
        <v>0</v>
      </c>
      <c r="C3515" s="1">
        <f t="shared" si="606"/>
        <v>0</v>
      </c>
      <c r="D3515" s="1">
        <f t="shared" si="607"/>
        <v>0</v>
      </c>
      <c r="E3515" s="1">
        <f t="shared" si="608"/>
        <v>0</v>
      </c>
      <c r="F3515" s="1" t="str">
        <f t="shared" ca="1" si="609"/>
        <v/>
      </c>
      <c r="G3515" s="1">
        <f t="shared" ca="1" si="610"/>
        <v>0</v>
      </c>
      <c r="H3515" s="1">
        <f ca="1">IF(AND(G3514&gt;0,G3515&gt;G3514,NOT(ISERROR(MATCH(G3514,D:D,0)))),H3514+1,H3514)</f>
        <v>0</v>
      </c>
      <c r="I3515" s="1">
        <f t="shared" ca="1" si="611"/>
        <v>0</v>
      </c>
      <c r="J3515" s="7" t="str">
        <f t="shared" ca="1" si="612"/>
        <v/>
      </c>
      <c r="K3515" s="1" t="str">
        <f ca="1">IF(J3515="Linea_para_MAIL_creada_por_LuXML",IF(ISERROR(MATCH(INDIRECT(ADDRESS(ROW()-G3515,7)),D:D,0)),J3515,INDIRECT(ADDRESS(MATCH(INDIRECT(ADDRESS(ROW()-G3515,7)),D:D,0),1))),J3515)</f>
        <v/>
      </c>
      <c r="L3515" s="7">
        <f t="shared" ca="1" si="613"/>
        <v>0</v>
      </c>
      <c r="M3515" s="7" t="str">
        <f t="shared" ca="1" si="614"/>
        <v/>
      </c>
      <c r="N3515" s="7">
        <f t="shared" ca="1" si="615"/>
        <v>0</v>
      </c>
      <c r="O3515" s="9" t="str">
        <f ca="1">IF(N3515&gt;-1,INDIRECT(ADDRESS(ROW(),13)),IF(N3515&lt;N3514,CONCATENATE("&lt;page-count count=",CHAR(34),1+LARGE(N:N,1)-LARGE(N:N,2),CHAR(34),"/&gt;"),INDIRECT(ADDRESS(ROW()-1,13))))</f>
        <v/>
      </c>
      <c r="P3515" s="1">
        <f>IF(ROW()&lt;$S$4+2,IF('XML a procesar'!A3514="",P3514,IF(MID('XML a procesar'!A3514,1,1)="&lt;",P3514,P3514+1)),P3514)</f>
        <v>1</v>
      </c>
    </row>
    <row r="3516" spans="1:16" x14ac:dyDescent="0.25">
      <c r="A3516" s="1" t="str">
        <f>IF('XML a procesar'!A3515&gt;0,'XML a procesar'!A3515,"")</f>
        <v/>
      </c>
      <c r="B3516" s="7">
        <f t="shared" si="605"/>
        <v>0</v>
      </c>
      <c r="C3516" s="1">
        <f t="shared" si="606"/>
        <v>0</v>
      </c>
      <c r="D3516" s="1">
        <f t="shared" si="607"/>
        <v>0</v>
      </c>
      <c r="E3516" s="1">
        <f t="shared" si="608"/>
        <v>0</v>
      </c>
      <c r="F3516" s="1" t="str">
        <f t="shared" ca="1" si="609"/>
        <v/>
      </c>
      <c r="G3516" s="1">
        <f t="shared" ca="1" si="610"/>
        <v>0</v>
      </c>
      <c r="H3516" s="1">
        <f ca="1">IF(AND(G3515&gt;0,G3516&gt;G3515,NOT(ISERROR(MATCH(G3515,D:D,0)))),H3515+1,H3515)</f>
        <v>0</v>
      </c>
      <c r="I3516" s="1">
        <f t="shared" ca="1" si="611"/>
        <v>0</v>
      </c>
      <c r="J3516" s="7" t="str">
        <f t="shared" ca="1" si="612"/>
        <v/>
      </c>
      <c r="K3516" s="1" t="str">
        <f ca="1">IF(J3516="Linea_para_MAIL_creada_por_LuXML",IF(ISERROR(MATCH(INDIRECT(ADDRESS(ROW()-G3516,7)),D:D,0)),J3516,INDIRECT(ADDRESS(MATCH(INDIRECT(ADDRESS(ROW()-G3516,7)),D:D,0),1))),J3516)</f>
        <v/>
      </c>
      <c r="L3516" s="7">
        <f t="shared" ca="1" si="613"/>
        <v>0</v>
      </c>
      <c r="M3516" s="7" t="str">
        <f t="shared" ca="1" si="614"/>
        <v/>
      </c>
      <c r="N3516" s="7">
        <f t="shared" ca="1" si="615"/>
        <v>0</v>
      </c>
      <c r="O3516" s="9" t="str">
        <f ca="1">IF(N3516&gt;-1,INDIRECT(ADDRESS(ROW(),13)),IF(N3516&lt;N3515,CONCATENATE("&lt;page-count count=",CHAR(34),1+LARGE(N:N,1)-LARGE(N:N,2),CHAR(34),"/&gt;"),INDIRECT(ADDRESS(ROW()-1,13))))</f>
        <v/>
      </c>
      <c r="P3516" s="1">
        <f>IF(ROW()&lt;$S$4+2,IF('XML a procesar'!A3515="",P3515,IF(MID('XML a procesar'!A3515,1,1)="&lt;",P3515,P3515+1)),P3515)</f>
        <v>1</v>
      </c>
    </row>
    <row r="3517" spans="1:16" x14ac:dyDescent="0.25">
      <c r="A3517" s="1" t="str">
        <f>IF('XML a procesar'!A3516&gt;0,'XML a procesar'!A3516,"")</f>
        <v/>
      </c>
      <c r="B3517" s="7">
        <f t="shared" si="605"/>
        <v>0</v>
      </c>
      <c r="C3517" s="1">
        <f t="shared" si="606"/>
        <v>0</v>
      </c>
      <c r="D3517" s="1">
        <f t="shared" si="607"/>
        <v>0</v>
      </c>
      <c r="E3517" s="1">
        <f t="shared" si="608"/>
        <v>0</v>
      </c>
      <c r="F3517" s="1" t="str">
        <f t="shared" ca="1" si="609"/>
        <v/>
      </c>
      <c r="G3517" s="1">
        <f t="shared" ca="1" si="610"/>
        <v>0</v>
      </c>
      <c r="H3517" s="1">
        <f ca="1">IF(AND(G3516&gt;0,G3517&gt;G3516,NOT(ISERROR(MATCH(G3516,D:D,0)))),H3516+1,H3516)</f>
        <v>0</v>
      </c>
      <c r="I3517" s="1">
        <f t="shared" ca="1" si="611"/>
        <v>0</v>
      </c>
      <c r="J3517" s="7" t="str">
        <f t="shared" ca="1" si="612"/>
        <v/>
      </c>
      <c r="K3517" s="1" t="str">
        <f ca="1">IF(J3517="Linea_para_MAIL_creada_por_LuXML",IF(ISERROR(MATCH(INDIRECT(ADDRESS(ROW()-G3517,7)),D:D,0)),J3517,INDIRECT(ADDRESS(MATCH(INDIRECT(ADDRESS(ROW()-G3517,7)),D:D,0),1))),J3517)</f>
        <v/>
      </c>
      <c r="L3517" s="7">
        <f t="shared" ca="1" si="613"/>
        <v>0</v>
      </c>
      <c r="M3517" s="7" t="str">
        <f t="shared" ca="1" si="614"/>
        <v/>
      </c>
      <c r="N3517" s="7">
        <f t="shared" ca="1" si="615"/>
        <v>0</v>
      </c>
      <c r="O3517" s="9" t="str">
        <f ca="1">IF(N3517&gt;-1,INDIRECT(ADDRESS(ROW(),13)),IF(N3517&lt;N3516,CONCATENATE("&lt;page-count count=",CHAR(34),1+LARGE(N:N,1)-LARGE(N:N,2),CHAR(34),"/&gt;"),INDIRECT(ADDRESS(ROW()-1,13))))</f>
        <v/>
      </c>
      <c r="P3517" s="1">
        <f>IF(ROW()&lt;$S$4+2,IF('XML a procesar'!A3516="",P3516,IF(MID('XML a procesar'!A3516,1,1)="&lt;",P3516,P3516+1)),P3516)</f>
        <v>1</v>
      </c>
    </row>
    <row r="3518" spans="1:16" x14ac:dyDescent="0.25">
      <c r="A3518" s="1" t="str">
        <f>IF('XML a procesar'!A3517&gt;0,'XML a procesar'!A3517,"")</f>
        <v/>
      </c>
      <c r="B3518" s="7">
        <f t="shared" si="605"/>
        <v>0</v>
      </c>
      <c r="C3518" s="1">
        <f t="shared" si="606"/>
        <v>0</v>
      </c>
      <c r="D3518" s="1">
        <f t="shared" si="607"/>
        <v>0</v>
      </c>
      <c r="E3518" s="1">
        <f t="shared" si="608"/>
        <v>0</v>
      </c>
      <c r="F3518" s="1" t="str">
        <f t="shared" ca="1" si="609"/>
        <v/>
      </c>
      <c r="G3518" s="1">
        <f t="shared" ca="1" si="610"/>
        <v>0</v>
      </c>
      <c r="H3518" s="1">
        <f ca="1">IF(AND(G3517&gt;0,G3518&gt;G3517,NOT(ISERROR(MATCH(G3517,D:D,0)))),H3517+1,H3517)</f>
        <v>0</v>
      </c>
      <c r="I3518" s="1">
        <f t="shared" ca="1" si="611"/>
        <v>0</v>
      </c>
      <c r="J3518" s="7" t="str">
        <f t="shared" ca="1" si="612"/>
        <v/>
      </c>
      <c r="K3518" s="1" t="str">
        <f ca="1">IF(J3518="Linea_para_MAIL_creada_por_LuXML",IF(ISERROR(MATCH(INDIRECT(ADDRESS(ROW()-G3518,7)),D:D,0)),J3518,INDIRECT(ADDRESS(MATCH(INDIRECT(ADDRESS(ROW()-G3518,7)),D:D,0),1))),J3518)</f>
        <v/>
      </c>
      <c r="L3518" s="7">
        <f t="shared" ca="1" si="613"/>
        <v>0</v>
      </c>
      <c r="M3518" s="7" t="str">
        <f t="shared" ca="1" si="614"/>
        <v/>
      </c>
      <c r="N3518" s="7">
        <f t="shared" ca="1" si="615"/>
        <v>0</v>
      </c>
      <c r="O3518" s="9" t="str">
        <f ca="1">IF(N3518&gt;-1,INDIRECT(ADDRESS(ROW(),13)),IF(N3518&lt;N3517,CONCATENATE("&lt;page-count count=",CHAR(34),1+LARGE(N:N,1)-LARGE(N:N,2),CHAR(34),"/&gt;"),INDIRECT(ADDRESS(ROW()-1,13))))</f>
        <v/>
      </c>
      <c r="P3518" s="1">
        <f>IF(ROW()&lt;$S$4+2,IF('XML a procesar'!A3517="",P3517,IF(MID('XML a procesar'!A3517,1,1)="&lt;",P3517,P3517+1)),P3517)</f>
        <v>1</v>
      </c>
    </row>
    <row r="3519" spans="1:16" x14ac:dyDescent="0.25">
      <c r="A3519" s="1" t="str">
        <f>IF('XML a procesar'!A3518&gt;0,'XML a procesar'!A3518,"")</f>
        <v/>
      </c>
      <c r="B3519" s="7">
        <f t="shared" si="605"/>
        <v>0</v>
      </c>
      <c r="C3519" s="1">
        <f t="shared" si="606"/>
        <v>0</v>
      </c>
      <c r="D3519" s="1">
        <f t="shared" si="607"/>
        <v>0</v>
      </c>
      <c r="E3519" s="1">
        <f t="shared" si="608"/>
        <v>0</v>
      </c>
      <c r="F3519" s="1" t="str">
        <f t="shared" ca="1" si="609"/>
        <v/>
      </c>
      <c r="G3519" s="1">
        <f t="shared" ca="1" si="610"/>
        <v>0</v>
      </c>
      <c r="H3519" s="1">
        <f ca="1">IF(AND(G3518&gt;0,G3519&gt;G3518,NOT(ISERROR(MATCH(G3518,D:D,0)))),H3518+1,H3518)</f>
        <v>0</v>
      </c>
      <c r="I3519" s="1">
        <f t="shared" ca="1" si="611"/>
        <v>0</v>
      </c>
      <c r="J3519" s="7" t="str">
        <f t="shared" ca="1" si="612"/>
        <v/>
      </c>
      <c r="K3519" s="1" t="str">
        <f ca="1">IF(J3519="Linea_para_MAIL_creada_por_LuXML",IF(ISERROR(MATCH(INDIRECT(ADDRESS(ROW()-G3519,7)),D:D,0)),J3519,INDIRECT(ADDRESS(MATCH(INDIRECT(ADDRESS(ROW()-G3519,7)),D:D,0),1))),J3519)</f>
        <v/>
      </c>
      <c r="L3519" s="7">
        <f t="shared" ca="1" si="613"/>
        <v>0</v>
      </c>
      <c r="M3519" s="7" t="str">
        <f t="shared" ca="1" si="614"/>
        <v/>
      </c>
      <c r="N3519" s="7">
        <f t="shared" ca="1" si="615"/>
        <v>0</v>
      </c>
      <c r="O3519" s="9" t="str">
        <f ca="1">IF(N3519&gt;-1,INDIRECT(ADDRESS(ROW(),13)),IF(N3519&lt;N3518,CONCATENATE("&lt;page-count count=",CHAR(34),1+LARGE(N:N,1)-LARGE(N:N,2),CHAR(34),"/&gt;"),INDIRECT(ADDRESS(ROW()-1,13))))</f>
        <v/>
      </c>
      <c r="P3519" s="1">
        <f>IF(ROW()&lt;$S$4+2,IF('XML a procesar'!A3518="",P3518,IF(MID('XML a procesar'!A3518,1,1)="&lt;",P3518,P3518+1)),P3518)</f>
        <v>1</v>
      </c>
    </row>
    <row r="3520" spans="1:16" x14ac:dyDescent="0.25">
      <c r="A3520" s="1" t="str">
        <f>IF('XML a procesar'!A3519&gt;0,'XML a procesar'!A3519,"")</f>
        <v/>
      </c>
      <c r="B3520" s="7">
        <f t="shared" si="605"/>
        <v>0</v>
      </c>
      <c r="C3520" s="1">
        <f t="shared" si="606"/>
        <v>0</v>
      </c>
      <c r="D3520" s="1">
        <f t="shared" si="607"/>
        <v>0</v>
      </c>
      <c r="E3520" s="1">
        <f t="shared" si="608"/>
        <v>0</v>
      </c>
      <c r="F3520" s="1" t="str">
        <f t="shared" ca="1" si="609"/>
        <v/>
      </c>
      <c r="G3520" s="1">
        <f t="shared" ca="1" si="610"/>
        <v>0</v>
      </c>
      <c r="H3520" s="1">
        <f ca="1">IF(AND(G3519&gt;0,G3520&gt;G3519,NOT(ISERROR(MATCH(G3519,D:D,0)))),H3519+1,H3519)</f>
        <v>0</v>
      </c>
      <c r="I3520" s="1">
        <f t="shared" ca="1" si="611"/>
        <v>0</v>
      </c>
      <c r="J3520" s="7" t="str">
        <f t="shared" ca="1" si="612"/>
        <v/>
      </c>
      <c r="K3520" s="1" t="str">
        <f ca="1">IF(J3520="Linea_para_MAIL_creada_por_LuXML",IF(ISERROR(MATCH(INDIRECT(ADDRESS(ROW()-G3520,7)),D:D,0)),J3520,INDIRECT(ADDRESS(MATCH(INDIRECT(ADDRESS(ROW()-G3520,7)),D:D,0),1))),J3520)</f>
        <v/>
      </c>
      <c r="L3520" s="7">
        <f t="shared" ca="1" si="613"/>
        <v>0</v>
      </c>
      <c r="M3520" s="7" t="str">
        <f t="shared" ca="1" si="614"/>
        <v/>
      </c>
      <c r="N3520" s="7">
        <f t="shared" ca="1" si="615"/>
        <v>0</v>
      </c>
      <c r="O3520" s="9" t="str">
        <f ca="1">IF(N3520&gt;-1,INDIRECT(ADDRESS(ROW(),13)),IF(N3520&lt;N3519,CONCATENATE("&lt;page-count count=",CHAR(34),1+LARGE(N:N,1)-LARGE(N:N,2),CHAR(34),"/&gt;"),INDIRECT(ADDRESS(ROW()-1,13))))</f>
        <v/>
      </c>
      <c r="P3520" s="1">
        <f>IF(ROW()&lt;$S$4+2,IF('XML a procesar'!A3519="",P3519,IF(MID('XML a procesar'!A3519,1,1)="&lt;",P3519,P3519+1)),P3519)</f>
        <v>1</v>
      </c>
    </row>
    <row r="3521" spans="1:16" x14ac:dyDescent="0.25">
      <c r="A3521" s="1" t="str">
        <f>IF('XML a procesar'!A3520&gt;0,'XML a procesar'!A3520,"")</f>
        <v/>
      </c>
      <c r="B3521" s="7">
        <f t="shared" ref="B3521:B3584" si="616">IF(ISERROR(FIND("/doi.org/",A3521,1)),0,1)</f>
        <v>0</v>
      </c>
      <c r="C3521" s="1">
        <f t="shared" ref="C3521:C3584" si="617">IF(LEFT(A3520,16)="&lt;contrib contrib",C3520+1,IF(LEFT(A3520,16)="&lt;/contrib-group&gt;",0,IF(LEFT(A3520,10)="&lt;/contrib&gt;",C3520,C3520)))</f>
        <v>0</v>
      </c>
      <c r="D3521" s="1">
        <f t="shared" ref="D3521:D3584" si="618">IF(AND(C3521&gt;0,LEFT(A3521,7)="&lt;email&gt;",ISNUMBER(SEARCH("@",A3521,1))),C3521,IF(LEFT(A3521,10)="&lt;alt-text&gt;",-1,0))</f>
        <v>0</v>
      </c>
      <c r="E3521" s="1">
        <f t="shared" ref="E3521:E3584" si="619">IF(D3521=0,E3520,E3520+1)</f>
        <v>0</v>
      </c>
      <c r="F3521" s="1" t="str">
        <f t="shared" ref="F3521:F3584" ca="1" si="620">INDIRECT(ADDRESS(ROW()+INDIRECT(ADDRESS(ROW()+E3521,5)),1))</f>
        <v/>
      </c>
      <c r="G3521" s="1">
        <f t="shared" ref="G3521:G3584" ca="1" si="621">IF(LEFT(F3521,7)="&lt;aff id",_xlfn.NUMBERVALUE(MID(F3521,13,LEN(F3521)-14)),IF(F3521="&lt;/aff&gt;",G3520+1,G3520))</f>
        <v>0</v>
      </c>
      <c r="H3521" s="1">
        <f ca="1">IF(AND(G3520&gt;0,G3521&gt;G3520,NOT(ISERROR(MATCH(G3520,D:D,0)))),H3520+1,H3520)</f>
        <v>0</v>
      </c>
      <c r="I3521" s="1">
        <f t="shared" ref="I3521:I3584" ca="1" si="622">INDIRECT(ADDRESS(ROW()-INDIRECT(ADDRESS(ROW()-H3521,8)),8))</f>
        <v>0</v>
      </c>
      <c r="J3521" s="7" t="str">
        <f t="shared" ref="J3521:J3584" ca="1" si="623">IF(J3520="Linea_para_MAIL_creada_por_LuXML","&lt;/aff&gt;",IF(I3521&gt;INDIRECT(ADDRESS(ROW()-I3521-1,8)),"Linea_para_MAIL_creada_por_LuXML",INDIRECT(ADDRESS(ROW()-I3521,6))))</f>
        <v/>
      </c>
      <c r="K3521" s="1" t="str">
        <f ca="1">IF(J3521="Linea_para_MAIL_creada_por_LuXML",IF(ISERROR(MATCH(INDIRECT(ADDRESS(ROW()-G3521,7)),D:D,0)),J3521,INDIRECT(ADDRESS(MATCH(INDIRECT(ADDRESS(ROW()-G3521,7)),D:D,0),1))),J3521)</f>
        <v/>
      </c>
      <c r="L3521" s="7">
        <f t="shared" ref="L3521:L3584" ca="1" si="624">IF(OR(MID(K3519,3,5)="page&gt;",MID(K3520,3,5)="page&gt;"),L3520,IF(OR(K3520="&lt;history&gt;",K3521="&lt;history&gt;"),L3520+1,L3520))</f>
        <v>0</v>
      </c>
      <c r="M3521" s="7" t="str">
        <f t="shared" ref="M3521:M3584" ca="1" si="625">IF(L3521&gt;L3520,IF(L3521=1,CONCATENATE("&lt;fpage&gt;",$S$10,"&lt;/fpage&gt;"),CONCATENATE("&lt;lpage&gt;",$S$10+1,"&lt;/lpage&gt;")),IF(ISERROR(INDIRECT(ADDRESS(ROW()-L3521,11),1)),"",INDIRECT(ADDRESS(ROW()-L3521,11),1)))</f>
        <v/>
      </c>
      <c r="N3521" s="7">
        <f t="shared" ref="N3521:N3584" ca="1" si="626">IF(N3520=-1,-1,IF(M3521="&lt;/counts&gt;",-1,IF(OR(LEFT(M3521,7)="&lt;fpage&gt;",LEFT(M3521,7)="&lt;lpage&gt;"),VALUE(MID(M3521,8,LEN(M3521)-15)),0)))</f>
        <v>0</v>
      </c>
      <c r="O3521" s="9" t="str">
        <f ca="1">IF(N3521&gt;-1,INDIRECT(ADDRESS(ROW(),13)),IF(N3521&lt;N3520,CONCATENATE("&lt;page-count count=",CHAR(34),1+LARGE(N:N,1)-LARGE(N:N,2),CHAR(34),"/&gt;"),INDIRECT(ADDRESS(ROW()-1,13))))</f>
        <v/>
      </c>
      <c r="P3521" s="1">
        <f>IF(ROW()&lt;$S$4+2,IF('XML a procesar'!A3520="",P3520,IF(MID('XML a procesar'!A3520,1,1)="&lt;",P3520,P3520+1)),P3520)</f>
        <v>1</v>
      </c>
    </row>
    <row r="3522" spans="1:16" x14ac:dyDescent="0.25">
      <c r="A3522" s="1" t="str">
        <f>IF('XML a procesar'!A3521&gt;0,'XML a procesar'!A3521,"")</f>
        <v/>
      </c>
      <c r="B3522" s="7">
        <f t="shared" si="616"/>
        <v>0</v>
      </c>
      <c r="C3522" s="1">
        <f t="shared" si="617"/>
        <v>0</v>
      </c>
      <c r="D3522" s="1">
        <f t="shared" si="618"/>
        <v>0</v>
      </c>
      <c r="E3522" s="1">
        <f t="shared" si="619"/>
        <v>0</v>
      </c>
      <c r="F3522" s="1" t="str">
        <f t="shared" ca="1" si="620"/>
        <v/>
      </c>
      <c r="G3522" s="1">
        <f t="shared" ca="1" si="621"/>
        <v>0</v>
      </c>
      <c r="H3522" s="1">
        <f ca="1">IF(AND(G3521&gt;0,G3522&gt;G3521,NOT(ISERROR(MATCH(G3521,D:D,0)))),H3521+1,H3521)</f>
        <v>0</v>
      </c>
      <c r="I3522" s="1">
        <f t="shared" ca="1" si="622"/>
        <v>0</v>
      </c>
      <c r="J3522" s="7" t="str">
        <f t="shared" ca="1" si="623"/>
        <v/>
      </c>
      <c r="K3522" s="1" t="str">
        <f ca="1">IF(J3522="Linea_para_MAIL_creada_por_LuXML",IF(ISERROR(MATCH(INDIRECT(ADDRESS(ROW()-G3522,7)),D:D,0)),J3522,INDIRECT(ADDRESS(MATCH(INDIRECT(ADDRESS(ROW()-G3522,7)),D:D,0),1))),J3522)</f>
        <v/>
      </c>
      <c r="L3522" s="7">
        <f t="shared" ca="1" si="624"/>
        <v>0</v>
      </c>
      <c r="M3522" s="7" t="str">
        <f t="shared" ca="1" si="625"/>
        <v/>
      </c>
      <c r="N3522" s="7">
        <f t="shared" ca="1" si="626"/>
        <v>0</v>
      </c>
      <c r="O3522" s="9" t="str">
        <f ca="1">IF(N3522&gt;-1,INDIRECT(ADDRESS(ROW(),13)),IF(N3522&lt;N3521,CONCATENATE("&lt;page-count count=",CHAR(34),1+LARGE(N:N,1)-LARGE(N:N,2),CHAR(34),"/&gt;"),INDIRECT(ADDRESS(ROW()-1,13))))</f>
        <v/>
      </c>
      <c r="P3522" s="1">
        <f>IF(ROW()&lt;$S$4+2,IF('XML a procesar'!A3521="",P3521,IF(MID('XML a procesar'!A3521,1,1)="&lt;",P3521,P3521+1)),P3521)</f>
        <v>1</v>
      </c>
    </row>
    <row r="3523" spans="1:16" x14ac:dyDescent="0.25">
      <c r="A3523" s="1" t="str">
        <f>IF('XML a procesar'!A3522&gt;0,'XML a procesar'!A3522,"")</f>
        <v/>
      </c>
      <c r="B3523" s="7">
        <f t="shared" si="616"/>
        <v>0</v>
      </c>
      <c r="C3523" s="1">
        <f t="shared" si="617"/>
        <v>0</v>
      </c>
      <c r="D3523" s="1">
        <f t="shared" si="618"/>
        <v>0</v>
      </c>
      <c r="E3523" s="1">
        <f t="shared" si="619"/>
        <v>0</v>
      </c>
      <c r="F3523" s="1" t="str">
        <f t="shared" ca="1" si="620"/>
        <v/>
      </c>
      <c r="G3523" s="1">
        <f t="shared" ca="1" si="621"/>
        <v>0</v>
      </c>
      <c r="H3523" s="1">
        <f ca="1">IF(AND(G3522&gt;0,G3523&gt;G3522,NOT(ISERROR(MATCH(G3522,D:D,0)))),H3522+1,H3522)</f>
        <v>0</v>
      </c>
      <c r="I3523" s="1">
        <f t="shared" ca="1" si="622"/>
        <v>0</v>
      </c>
      <c r="J3523" s="7" t="str">
        <f t="shared" ca="1" si="623"/>
        <v/>
      </c>
      <c r="K3523" s="1" t="str">
        <f ca="1">IF(J3523="Linea_para_MAIL_creada_por_LuXML",IF(ISERROR(MATCH(INDIRECT(ADDRESS(ROW()-G3523,7)),D:D,0)),J3523,INDIRECT(ADDRESS(MATCH(INDIRECT(ADDRESS(ROW()-G3523,7)),D:D,0),1))),J3523)</f>
        <v/>
      </c>
      <c r="L3523" s="7">
        <f t="shared" ca="1" si="624"/>
        <v>0</v>
      </c>
      <c r="M3523" s="7" t="str">
        <f t="shared" ca="1" si="625"/>
        <v/>
      </c>
      <c r="N3523" s="7">
        <f t="shared" ca="1" si="626"/>
        <v>0</v>
      </c>
      <c r="O3523" s="9" t="str">
        <f ca="1">IF(N3523&gt;-1,INDIRECT(ADDRESS(ROW(),13)),IF(N3523&lt;N3522,CONCATENATE("&lt;page-count count=",CHAR(34),1+LARGE(N:N,1)-LARGE(N:N,2),CHAR(34),"/&gt;"),INDIRECT(ADDRESS(ROW()-1,13))))</f>
        <v/>
      </c>
      <c r="P3523" s="1">
        <f>IF(ROW()&lt;$S$4+2,IF('XML a procesar'!A3522="",P3522,IF(MID('XML a procesar'!A3522,1,1)="&lt;",P3522,P3522+1)),P3522)</f>
        <v>1</v>
      </c>
    </row>
    <row r="3524" spans="1:16" x14ac:dyDescent="0.25">
      <c r="A3524" s="1" t="str">
        <f>IF('XML a procesar'!A3523&gt;0,'XML a procesar'!A3523,"")</f>
        <v/>
      </c>
      <c r="B3524" s="7">
        <f t="shared" si="616"/>
        <v>0</v>
      </c>
      <c r="C3524" s="1">
        <f t="shared" si="617"/>
        <v>0</v>
      </c>
      <c r="D3524" s="1">
        <f t="shared" si="618"/>
        <v>0</v>
      </c>
      <c r="E3524" s="1">
        <f t="shared" si="619"/>
        <v>0</v>
      </c>
      <c r="F3524" s="1" t="str">
        <f t="shared" ca="1" si="620"/>
        <v/>
      </c>
      <c r="G3524" s="1">
        <f t="shared" ca="1" si="621"/>
        <v>0</v>
      </c>
      <c r="H3524" s="1">
        <f ca="1">IF(AND(G3523&gt;0,G3524&gt;G3523,NOT(ISERROR(MATCH(G3523,D:D,0)))),H3523+1,H3523)</f>
        <v>0</v>
      </c>
      <c r="I3524" s="1">
        <f t="shared" ca="1" si="622"/>
        <v>0</v>
      </c>
      <c r="J3524" s="7" t="str">
        <f t="shared" ca="1" si="623"/>
        <v/>
      </c>
      <c r="K3524" s="1" t="str">
        <f ca="1">IF(J3524="Linea_para_MAIL_creada_por_LuXML",IF(ISERROR(MATCH(INDIRECT(ADDRESS(ROW()-G3524,7)),D:D,0)),J3524,INDIRECT(ADDRESS(MATCH(INDIRECT(ADDRESS(ROW()-G3524,7)),D:D,0),1))),J3524)</f>
        <v/>
      </c>
      <c r="L3524" s="7">
        <f t="shared" ca="1" si="624"/>
        <v>0</v>
      </c>
      <c r="M3524" s="7" t="str">
        <f t="shared" ca="1" si="625"/>
        <v/>
      </c>
      <c r="N3524" s="7">
        <f t="shared" ca="1" si="626"/>
        <v>0</v>
      </c>
      <c r="O3524" s="9" t="str">
        <f ca="1">IF(N3524&gt;-1,INDIRECT(ADDRESS(ROW(),13)),IF(N3524&lt;N3523,CONCATENATE("&lt;page-count count=",CHAR(34),1+LARGE(N:N,1)-LARGE(N:N,2),CHAR(34),"/&gt;"),INDIRECT(ADDRESS(ROW()-1,13))))</f>
        <v/>
      </c>
      <c r="P3524" s="1">
        <f>IF(ROW()&lt;$S$4+2,IF('XML a procesar'!A3523="",P3523,IF(MID('XML a procesar'!A3523,1,1)="&lt;",P3523,P3523+1)),P3523)</f>
        <v>1</v>
      </c>
    </row>
    <row r="3525" spans="1:16" x14ac:dyDescent="0.25">
      <c r="A3525" s="1" t="str">
        <f>IF('XML a procesar'!A3524&gt;0,'XML a procesar'!A3524,"")</f>
        <v/>
      </c>
      <c r="B3525" s="7">
        <f t="shared" si="616"/>
        <v>0</v>
      </c>
      <c r="C3525" s="1">
        <f t="shared" si="617"/>
        <v>0</v>
      </c>
      <c r="D3525" s="1">
        <f t="shared" si="618"/>
        <v>0</v>
      </c>
      <c r="E3525" s="1">
        <f t="shared" si="619"/>
        <v>0</v>
      </c>
      <c r="F3525" s="1" t="str">
        <f t="shared" ca="1" si="620"/>
        <v/>
      </c>
      <c r="G3525" s="1">
        <f t="shared" ca="1" si="621"/>
        <v>0</v>
      </c>
      <c r="H3525" s="1">
        <f ca="1">IF(AND(G3524&gt;0,G3525&gt;G3524,NOT(ISERROR(MATCH(G3524,D:D,0)))),H3524+1,H3524)</f>
        <v>0</v>
      </c>
      <c r="I3525" s="1">
        <f t="shared" ca="1" si="622"/>
        <v>0</v>
      </c>
      <c r="J3525" s="7" t="str">
        <f t="shared" ca="1" si="623"/>
        <v/>
      </c>
      <c r="K3525" s="1" t="str">
        <f ca="1">IF(J3525="Linea_para_MAIL_creada_por_LuXML",IF(ISERROR(MATCH(INDIRECT(ADDRESS(ROW()-G3525,7)),D:D,0)),J3525,INDIRECT(ADDRESS(MATCH(INDIRECT(ADDRESS(ROW()-G3525,7)),D:D,0),1))),J3525)</f>
        <v/>
      </c>
      <c r="L3525" s="7">
        <f t="shared" ca="1" si="624"/>
        <v>0</v>
      </c>
      <c r="M3525" s="7" t="str">
        <f t="shared" ca="1" si="625"/>
        <v/>
      </c>
      <c r="N3525" s="7">
        <f t="shared" ca="1" si="626"/>
        <v>0</v>
      </c>
      <c r="O3525" s="9" t="str">
        <f ca="1">IF(N3525&gt;-1,INDIRECT(ADDRESS(ROW(),13)),IF(N3525&lt;N3524,CONCATENATE("&lt;page-count count=",CHAR(34),1+LARGE(N:N,1)-LARGE(N:N,2),CHAR(34),"/&gt;"),INDIRECT(ADDRESS(ROW()-1,13))))</f>
        <v/>
      </c>
      <c r="P3525" s="1">
        <f>IF(ROW()&lt;$S$4+2,IF('XML a procesar'!A3524="",P3524,IF(MID('XML a procesar'!A3524,1,1)="&lt;",P3524,P3524+1)),P3524)</f>
        <v>1</v>
      </c>
    </row>
    <row r="3526" spans="1:16" x14ac:dyDescent="0.25">
      <c r="A3526" s="1" t="str">
        <f>IF('XML a procesar'!A3525&gt;0,'XML a procesar'!A3525,"")</f>
        <v/>
      </c>
      <c r="B3526" s="7">
        <f t="shared" si="616"/>
        <v>0</v>
      </c>
      <c r="C3526" s="1">
        <f t="shared" si="617"/>
        <v>0</v>
      </c>
      <c r="D3526" s="1">
        <f t="shared" si="618"/>
        <v>0</v>
      </c>
      <c r="E3526" s="1">
        <f t="shared" si="619"/>
        <v>0</v>
      </c>
      <c r="F3526" s="1" t="str">
        <f t="shared" ca="1" si="620"/>
        <v/>
      </c>
      <c r="G3526" s="1">
        <f t="shared" ca="1" si="621"/>
        <v>0</v>
      </c>
      <c r="H3526" s="1">
        <f ca="1">IF(AND(G3525&gt;0,G3526&gt;G3525,NOT(ISERROR(MATCH(G3525,D:D,0)))),H3525+1,H3525)</f>
        <v>0</v>
      </c>
      <c r="I3526" s="1">
        <f t="shared" ca="1" si="622"/>
        <v>0</v>
      </c>
      <c r="J3526" s="7" t="str">
        <f t="shared" ca="1" si="623"/>
        <v/>
      </c>
      <c r="K3526" s="1" t="str">
        <f ca="1">IF(J3526="Linea_para_MAIL_creada_por_LuXML",IF(ISERROR(MATCH(INDIRECT(ADDRESS(ROW()-G3526,7)),D:D,0)),J3526,INDIRECT(ADDRESS(MATCH(INDIRECT(ADDRESS(ROW()-G3526,7)),D:D,0),1))),J3526)</f>
        <v/>
      </c>
      <c r="L3526" s="7">
        <f t="shared" ca="1" si="624"/>
        <v>0</v>
      </c>
      <c r="M3526" s="7" t="str">
        <f t="shared" ca="1" si="625"/>
        <v/>
      </c>
      <c r="N3526" s="7">
        <f t="shared" ca="1" si="626"/>
        <v>0</v>
      </c>
      <c r="O3526" s="9" t="str">
        <f ca="1">IF(N3526&gt;-1,INDIRECT(ADDRESS(ROW(),13)),IF(N3526&lt;N3525,CONCATENATE("&lt;page-count count=",CHAR(34),1+LARGE(N:N,1)-LARGE(N:N,2),CHAR(34),"/&gt;"),INDIRECT(ADDRESS(ROW()-1,13))))</f>
        <v/>
      </c>
      <c r="P3526" s="1">
        <f>IF(ROW()&lt;$S$4+2,IF('XML a procesar'!A3525="",P3525,IF(MID('XML a procesar'!A3525,1,1)="&lt;",P3525,P3525+1)),P3525)</f>
        <v>1</v>
      </c>
    </row>
    <row r="3527" spans="1:16" x14ac:dyDescent="0.25">
      <c r="A3527" s="1" t="str">
        <f>IF('XML a procesar'!A3526&gt;0,'XML a procesar'!A3526,"")</f>
        <v/>
      </c>
      <c r="B3527" s="7">
        <f t="shared" si="616"/>
        <v>0</v>
      </c>
      <c r="C3527" s="1">
        <f t="shared" si="617"/>
        <v>0</v>
      </c>
      <c r="D3527" s="1">
        <f t="shared" si="618"/>
        <v>0</v>
      </c>
      <c r="E3527" s="1">
        <f t="shared" si="619"/>
        <v>0</v>
      </c>
      <c r="F3527" s="1" t="str">
        <f t="shared" ca="1" si="620"/>
        <v/>
      </c>
      <c r="G3527" s="1">
        <f t="shared" ca="1" si="621"/>
        <v>0</v>
      </c>
      <c r="H3527" s="1">
        <f ca="1">IF(AND(G3526&gt;0,G3527&gt;G3526,NOT(ISERROR(MATCH(G3526,D:D,0)))),H3526+1,H3526)</f>
        <v>0</v>
      </c>
      <c r="I3527" s="1">
        <f t="shared" ca="1" si="622"/>
        <v>0</v>
      </c>
      <c r="J3527" s="7" t="str">
        <f t="shared" ca="1" si="623"/>
        <v/>
      </c>
      <c r="K3527" s="1" t="str">
        <f ca="1">IF(J3527="Linea_para_MAIL_creada_por_LuXML",IF(ISERROR(MATCH(INDIRECT(ADDRESS(ROW()-G3527,7)),D:D,0)),J3527,INDIRECT(ADDRESS(MATCH(INDIRECT(ADDRESS(ROW()-G3527,7)),D:D,0),1))),J3527)</f>
        <v/>
      </c>
      <c r="L3527" s="7">
        <f t="shared" ca="1" si="624"/>
        <v>0</v>
      </c>
      <c r="M3527" s="7" t="str">
        <f t="shared" ca="1" si="625"/>
        <v/>
      </c>
      <c r="N3527" s="7">
        <f t="shared" ca="1" si="626"/>
        <v>0</v>
      </c>
      <c r="O3527" s="9" t="str">
        <f ca="1">IF(N3527&gt;-1,INDIRECT(ADDRESS(ROW(),13)),IF(N3527&lt;N3526,CONCATENATE("&lt;page-count count=",CHAR(34),1+LARGE(N:N,1)-LARGE(N:N,2),CHAR(34),"/&gt;"),INDIRECT(ADDRESS(ROW()-1,13))))</f>
        <v/>
      </c>
      <c r="P3527" s="1">
        <f>IF(ROW()&lt;$S$4+2,IF('XML a procesar'!A3526="",P3526,IF(MID('XML a procesar'!A3526,1,1)="&lt;",P3526,P3526+1)),P3526)</f>
        <v>1</v>
      </c>
    </row>
    <row r="3528" spans="1:16" x14ac:dyDescent="0.25">
      <c r="A3528" s="1" t="str">
        <f>IF('XML a procesar'!A3527&gt;0,'XML a procesar'!A3527,"")</f>
        <v/>
      </c>
      <c r="B3528" s="7">
        <f t="shared" si="616"/>
        <v>0</v>
      </c>
      <c r="C3528" s="1">
        <f t="shared" si="617"/>
        <v>0</v>
      </c>
      <c r="D3528" s="1">
        <f t="shared" si="618"/>
        <v>0</v>
      </c>
      <c r="E3528" s="1">
        <f t="shared" si="619"/>
        <v>0</v>
      </c>
      <c r="F3528" s="1" t="str">
        <f t="shared" ca="1" si="620"/>
        <v/>
      </c>
      <c r="G3528" s="1">
        <f t="shared" ca="1" si="621"/>
        <v>0</v>
      </c>
      <c r="H3528" s="1">
        <f ca="1">IF(AND(G3527&gt;0,G3528&gt;G3527,NOT(ISERROR(MATCH(G3527,D:D,0)))),H3527+1,H3527)</f>
        <v>0</v>
      </c>
      <c r="I3528" s="1">
        <f t="shared" ca="1" si="622"/>
        <v>0</v>
      </c>
      <c r="J3528" s="7" t="str">
        <f t="shared" ca="1" si="623"/>
        <v/>
      </c>
      <c r="K3528" s="1" t="str">
        <f ca="1">IF(J3528="Linea_para_MAIL_creada_por_LuXML",IF(ISERROR(MATCH(INDIRECT(ADDRESS(ROW()-G3528,7)),D:D,0)),J3528,INDIRECT(ADDRESS(MATCH(INDIRECT(ADDRESS(ROW()-G3528,7)),D:D,0),1))),J3528)</f>
        <v/>
      </c>
      <c r="L3528" s="7">
        <f t="shared" ca="1" si="624"/>
        <v>0</v>
      </c>
      <c r="M3528" s="7" t="str">
        <f t="shared" ca="1" si="625"/>
        <v/>
      </c>
      <c r="N3528" s="7">
        <f t="shared" ca="1" si="626"/>
        <v>0</v>
      </c>
      <c r="O3528" s="9" t="str">
        <f ca="1">IF(N3528&gt;-1,INDIRECT(ADDRESS(ROW(),13)),IF(N3528&lt;N3527,CONCATENATE("&lt;page-count count=",CHAR(34),1+LARGE(N:N,1)-LARGE(N:N,2),CHAR(34),"/&gt;"),INDIRECT(ADDRESS(ROW()-1,13))))</f>
        <v/>
      </c>
      <c r="P3528" s="1">
        <f>IF(ROW()&lt;$S$4+2,IF('XML a procesar'!A3527="",P3527,IF(MID('XML a procesar'!A3527,1,1)="&lt;",P3527,P3527+1)),P3527)</f>
        <v>1</v>
      </c>
    </row>
    <row r="3529" spans="1:16" x14ac:dyDescent="0.25">
      <c r="A3529" s="1" t="str">
        <f>IF('XML a procesar'!A3528&gt;0,'XML a procesar'!A3528,"")</f>
        <v/>
      </c>
      <c r="B3529" s="7">
        <f t="shared" si="616"/>
        <v>0</v>
      </c>
      <c r="C3529" s="1">
        <f t="shared" si="617"/>
        <v>0</v>
      </c>
      <c r="D3529" s="1">
        <f t="shared" si="618"/>
        <v>0</v>
      </c>
      <c r="E3529" s="1">
        <f t="shared" si="619"/>
        <v>0</v>
      </c>
      <c r="F3529" s="1" t="str">
        <f t="shared" ca="1" si="620"/>
        <v/>
      </c>
      <c r="G3529" s="1">
        <f t="shared" ca="1" si="621"/>
        <v>0</v>
      </c>
      <c r="H3529" s="1">
        <f ca="1">IF(AND(G3528&gt;0,G3529&gt;G3528,NOT(ISERROR(MATCH(G3528,D:D,0)))),H3528+1,H3528)</f>
        <v>0</v>
      </c>
      <c r="I3529" s="1">
        <f t="shared" ca="1" si="622"/>
        <v>0</v>
      </c>
      <c r="J3529" s="7" t="str">
        <f t="shared" ca="1" si="623"/>
        <v/>
      </c>
      <c r="K3529" s="1" t="str">
        <f ca="1">IF(J3529="Linea_para_MAIL_creada_por_LuXML",IF(ISERROR(MATCH(INDIRECT(ADDRESS(ROW()-G3529,7)),D:D,0)),J3529,INDIRECT(ADDRESS(MATCH(INDIRECT(ADDRESS(ROW()-G3529,7)),D:D,0),1))),J3529)</f>
        <v/>
      </c>
      <c r="L3529" s="7">
        <f t="shared" ca="1" si="624"/>
        <v>0</v>
      </c>
      <c r="M3529" s="7" t="str">
        <f t="shared" ca="1" si="625"/>
        <v/>
      </c>
      <c r="N3529" s="7">
        <f t="shared" ca="1" si="626"/>
        <v>0</v>
      </c>
      <c r="O3529" s="9" t="str">
        <f ca="1">IF(N3529&gt;-1,INDIRECT(ADDRESS(ROW(),13)),IF(N3529&lt;N3528,CONCATENATE("&lt;page-count count=",CHAR(34),1+LARGE(N:N,1)-LARGE(N:N,2),CHAR(34),"/&gt;"),INDIRECT(ADDRESS(ROW()-1,13))))</f>
        <v/>
      </c>
      <c r="P3529" s="1">
        <f>IF(ROW()&lt;$S$4+2,IF('XML a procesar'!A3528="",P3528,IF(MID('XML a procesar'!A3528,1,1)="&lt;",P3528,P3528+1)),P3528)</f>
        <v>1</v>
      </c>
    </row>
    <row r="3530" spans="1:16" x14ac:dyDescent="0.25">
      <c r="A3530" s="1" t="str">
        <f>IF('XML a procesar'!A3529&gt;0,'XML a procesar'!A3529,"")</f>
        <v/>
      </c>
      <c r="B3530" s="7">
        <f t="shared" si="616"/>
        <v>0</v>
      </c>
      <c r="C3530" s="1">
        <f t="shared" si="617"/>
        <v>0</v>
      </c>
      <c r="D3530" s="1">
        <f t="shared" si="618"/>
        <v>0</v>
      </c>
      <c r="E3530" s="1">
        <f t="shared" si="619"/>
        <v>0</v>
      </c>
      <c r="F3530" s="1" t="str">
        <f t="shared" ca="1" si="620"/>
        <v/>
      </c>
      <c r="G3530" s="1">
        <f t="shared" ca="1" si="621"/>
        <v>0</v>
      </c>
      <c r="H3530" s="1">
        <f ca="1">IF(AND(G3529&gt;0,G3530&gt;G3529,NOT(ISERROR(MATCH(G3529,D:D,0)))),H3529+1,H3529)</f>
        <v>0</v>
      </c>
      <c r="I3530" s="1">
        <f t="shared" ca="1" si="622"/>
        <v>0</v>
      </c>
      <c r="J3530" s="7" t="str">
        <f t="shared" ca="1" si="623"/>
        <v/>
      </c>
      <c r="K3530" s="1" t="str">
        <f ca="1">IF(J3530="Linea_para_MAIL_creada_por_LuXML",IF(ISERROR(MATCH(INDIRECT(ADDRESS(ROW()-G3530,7)),D:D,0)),J3530,INDIRECT(ADDRESS(MATCH(INDIRECT(ADDRESS(ROW()-G3530,7)),D:D,0),1))),J3530)</f>
        <v/>
      </c>
      <c r="L3530" s="7">
        <f t="shared" ca="1" si="624"/>
        <v>0</v>
      </c>
      <c r="M3530" s="7" t="str">
        <f t="shared" ca="1" si="625"/>
        <v/>
      </c>
      <c r="N3530" s="7">
        <f t="shared" ca="1" si="626"/>
        <v>0</v>
      </c>
      <c r="O3530" s="9" t="str">
        <f ca="1">IF(N3530&gt;-1,INDIRECT(ADDRESS(ROW(),13)),IF(N3530&lt;N3529,CONCATENATE("&lt;page-count count=",CHAR(34),1+LARGE(N:N,1)-LARGE(N:N,2),CHAR(34),"/&gt;"),INDIRECT(ADDRESS(ROW()-1,13))))</f>
        <v/>
      </c>
      <c r="P3530" s="1">
        <f>IF(ROW()&lt;$S$4+2,IF('XML a procesar'!A3529="",P3529,IF(MID('XML a procesar'!A3529,1,1)="&lt;",P3529,P3529+1)),P3529)</f>
        <v>1</v>
      </c>
    </row>
    <row r="3531" spans="1:16" x14ac:dyDescent="0.25">
      <c r="A3531" s="1" t="str">
        <f>IF('XML a procesar'!A3530&gt;0,'XML a procesar'!A3530,"")</f>
        <v/>
      </c>
      <c r="B3531" s="7">
        <f t="shared" si="616"/>
        <v>0</v>
      </c>
      <c r="C3531" s="1">
        <f t="shared" si="617"/>
        <v>0</v>
      </c>
      <c r="D3531" s="1">
        <f t="shared" si="618"/>
        <v>0</v>
      </c>
      <c r="E3531" s="1">
        <f t="shared" si="619"/>
        <v>0</v>
      </c>
      <c r="F3531" s="1" t="str">
        <f t="shared" ca="1" si="620"/>
        <v/>
      </c>
      <c r="G3531" s="1">
        <f t="shared" ca="1" si="621"/>
        <v>0</v>
      </c>
      <c r="H3531" s="1">
        <f ca="1">IF(AND(G3530&gt;0,G3531&gt;G3530,NOT(ISERROR(MATCH(G3530,D:D,0)))),H3530+1,H3530)</f>
        <v>0</v>
      </c>
      <c r="I3531" s="1">
        <f t="shared" ca="1" si="622"/>
        <v>0</v>
      </c>
      <c r="J3531" s="7" t="str">
        <f t="shared" ca="1" si="623"/>
        <v/>
      </c>
      <c r="K3531" s="1" t="str">
        <f ca="1">IF(J3531="Linea_para_MAIL_creada_por_LuXML",IF(ISERROR(MATCH(INDIRECT(ADDRESS(ROW()-G3531,7)),D:D,0)),J3531,INDIRECT(ADDRESS(MATCH(INDIRECT(ADDRESS(ROW()-G3531,7)),D:D,0),1))),J3531)</f>
        <v/>
      </c>
      <c r="L3531" s="7">
        <f t="shared" ca="1" si="624"/>
        <v>0</v>
      </c>
      <c r="M3531" s="7" t="str">
        <f t="shared" ca="1" si="625"/>
        <v/>
      </c>
      <c r="N3531" s="7">
        <f t="shared" ca="1" si="626"/>
        <v>0</v>
      </c>
      <c r="O3531" s="9" t="str">
        <f ca="1">IF(N3531&gt;-1,INDIRECT(ADDRESS(ROW(),13)),IF(N3531&lt;N3530,CONCATENATE("&lt;page-count count=",CHAR(34),1+LARGE(N:N,1)-LARGE(N:N,2),CHAR(34),"/&gt;"),INDIRECT(ADDRESS(ROW()-1,13))))</f>
        <v/>
      </c>
      <c r="P3531" s="1">
        <f>IF(ROW()&lt;$S$4+2,IF('XML a procesar'!A3530="",P3530,IF(MID('XML a procesar'!A3530,1,1)="&lt;",P3530,P3530+1)),P3530)</f>
        <v>1</v>
      </c>
    </row>
    <row r="3532" spans="1:16" x14ac:dyDescent="0.25">
      <c r="A3532" s="1" t="str">
        <f>IF('XML a procesar'!A3531&gt;0,'XML a procesar'!A3531,"")</f>
        <v/>
      </c>
      <c r="B3532" s="7">
        <f t="shared" si="616"/>
        <v>0</v>
      </c>
      <c r="C3532" s="1">
        <f t="shared" si="617"/>
        <v>0</v>
      </c>
      <c r="D3532" s="1">
        <f t="shared" si="618"/>
        <v>0</v>
      </c>
      <c r="E3532" s="1">
        <f t="shared" si="619"/>
        <v>0</v>
      </c>
      <c r="F3532" s="1" t="str">
        <f t="shared" ca="1" si="620"/>
        <v/>
      </c>
      <c r="G3532" s="1">
        <f t="shared" ca="1" si="621"/>
        <v>0</v>
      </c>
      <c r="H3532" s="1">
        <f ca="1">IF(AND(G3531&gt;0,G3532&gt;G3531,NOT(ISERROR(MATCH(G3531,D:D,0)))),H3531+1,H3531)</f>
        <v>0</v>
      </c>
      <c r="I3532" s="1">
        <f t="shared" ca="1" si="622"/>
        <v>0</v>
      </c>
      <c r="J3532" s="7" t="str">
        <f t="shared" ca="1" si="623"/>
        <v/>
      </c>
      <c r="K3532" s="1" t="str">
        <f ca="1">IF(J3532="Linea_para_MAIL_creada_por_LuXML",IF(ISERROR(MATCH(INDIRECT(ADDRESS(ROW()-G3532,7)),D:D,0)),J3532,INDIRECT(ADDRESS(MATCH(INDIRECT(ADDRESS(ROW()-G3532,7)),D:D,0),1))),J3532)</f>
        <v/>
      </c>
      <c r="L3532" s="7">
        <f t="shared" ca="1" si="624"/>
        <v>0</v>
      </c>
      <c r="M3532" s="7" t="str">
        <f t="shared" ca="1" si="625"/>
        <v/>
      </c>
      <c r="N3532" s="7">
        <f t="shared" ca="1" si="626"/>
        <v>0</v>
      </c>
      <c r="O3532" s="9" t="str">
        <f ca="1">IF(N3532&gt;-1,INDIRECT(ADDRESS(ROW(),13)),IF(N3532&lt;N3531,CONCATENATE("&lt;page-count count=",CHAR(34),1+LARGE(N:N,1)-LARGE(N:N,2),CHAR(34),"/&gt;"),INDIRECT(ADDRESS(ROW()-1,13))))</f>
        <v/>
      </c>
      <c r="P3532" s="1">
        <f>IF(ROW()&lt;$S$4+2,IF('XML a procesar'!A3531="",P3531,IF(MID('XML a procesar'!A3531,1,1)="&lt;",P3531,P3531+1)),P3531)</f>
        <v>1</v>
      </c>
    </row>
    <row r="3533" spans="1:16" x14ac:dyDescent="0.25">
      <c r="A3533" s="1" t="str">
        <f>IF('XML a procesar'!A3532&gt;0,'XML a procesar'!A3532,"")</f>
        <v/>
      </c>
      <c r="B3533" s="7">
        <f t="shared" si="616"/>
        <v>0</v>
      </c>
      <c r="C3533" s="1">
        <f t="shared" si="617"/>
        <v>0</v>
      </c>
      <c r="D3533" s="1">
        <f t="shared" si="618"/>
        <v>0</v>
      </c>
      <c r="E3533" s="1">
        <f t="shared" si="619"/>
        <v>0</v>
      </c>
      <c r="F3533" s="1" t="str">
        <f t="shared" ca="1" si="620"/>
        <v/>
      </c>
      <c r="G3533" s="1">
        <f t="shared" ca="1" si="621"/>
        <v>0</v>
      </c>
      <c r="H3533" s="1">
        <f ca="1">IF(AND(G3532&gt;0,G3533&gt;G3532,NOT(ISERROR(MATCH(G3532,D:D,0)))),H3532+1,H3532)</f>
        <v>0</v>
      </c>
      <c r="I3533" s="1">
        <f t="shared" ca="1" si="622"/>
        <v>0</v>
      </c>
      <c r="J3533" s="7" t="str">
        <f t="shared" ca="1" si="623"/>
        <v/>
      </c>
      <c r="K3533" s="1" t="str">
        <f ca="1">IF(J3533="Linea_para_MAIL_creada_por_LuXML",IF(ISERROR(MATCH(INDIRECT(ADDRESS(ROW()-G3533,7)),D:D,0)),J3533,INDIRECT(ADDRESS(MATCH(INDIRECT(ADDRESS(ROW()-G3533,7)),D:D,0),1))),J3533)</f>
        <v/>
      </c>
      <c r="L3533" s="7">
        <f t="shared" ca="1" si="624"/>
        <v>0</v>
      </c>
      <c r="M3533" s="7" t="str">
        <f t="shared" ca="1" si="625"/>
        <v/>
      </c>
      <c r="N3533" s="7">
        <f t="shared" ca="1" si="626"/>
        <v>0</v>
      </c>
      <c r="O3533" s="9" t="str">
        <f ca="1">IF(N3533&gt;-1,INDIRECT(ADDRESS(ROW(),13)),IF(N3533&lt;N3532,CONCATENATE("&lt;page-count count=",CHAR(34),1+LARGE(N:N,1)-LARGE(N:N,2),CHAR(34),"/&gt;"),INDIRECT(ADDRESS(ROW()-1,13))))</f>
        <v/>
      </c>
      <c r="P3533" s="1">
        <f>IF(ROW()&lt;$S$4+2,IF('XML a procesar'!A3532="",P3532,IF(MID('XML a procesar'!A3532,1,1)="&lt;",P3532,P3532+1)),P3532)</f>
        <v>1</v>
      </c>
    </row>
    <row r="3534" spans="1:16" x14ac:dyDescent="0.25">
      <c r="A3534" s="1" t="str">
        <f>IF('XML a procesar'!A3533&gt;0,'XML a procesar'!A3533,"")</f>
        <v/>
      </c>
      <c r="B3534" s="7">
        <f t="shared" si="616"/>
        <v>0</v>
      </c>
      <c r="C3534" s="1">
        <f t="shared" si="617"/>
        <v>0</v>
      </c>
      <c r="D3534" s="1">
        <f t="shared" si="618"/>
        <v>0</v>
      </c>
      <c r="E3534" s="1">
        <f t="shared" si="619"/>
        <v>0</v>
      </c>
      <c r="F3534" s="1" t="str">
        <f t="shared" ca="1" si="620"/>
        <v/>
      </c>
      <c r="G3534" s="1">
        <f t="shared" ca="1" si="621"/>
        <v>0</v>
      </c>
      <c r="H3534" s="1">
        <f ca="1">IF(AND(G3533&gt;0,G3534&gt;G3533,NOT(ISERROR(MATCH(G3533,D:D,0)))),H3533+1,H3533)</f>
        <v>0</v>
      </c>
      <c r="I3534" s="1">
        <f t="shared" ca="1" si="622"/>
        <v>0</v>
      </c>
      <c r="J3534" s="7" t="str">
        <f t="shared" ca="1" si="623"/>
        <v/>
      </c>
      <c r="K3534" s="1" t="str">
        <f ca="1">IF(J3534="Linea_para_MAIL_creada_por_LuXML",IF(ISERROR(MATCH(INDIRECT(ADDRESS(ROW()-G3534,7)),D:D,0)),J3534,INDIRECT(ADDRESS(MATCH(INDIRECT(ADDRESS(ROW()-G3534,7)),D:D,0),1))),J3534)</f>
        <v/>
      </c>
      <c r="L3534" s="7">
        <f t="shared" ca="1" si="624"/>
        <v>0</v>
      </c>
      <c r="M3534" s="7" t="str">
        <f t="shared" ca="1" si="625"/>
        <v/>
      </c>
      <c r="N3534" s="7">
        <f t="shared" ca="1" si="626"/>
        <v>0</v>
      </c>
      <c r="O3534" s="9" t="str">
        <f ca="1">IF(N3534&gt;-1,INDIRECT(ADDRESS(ROW(),13)),IF(N3534&lt;N3533,CONCATENATE("&lt;page-count count=",CHAR(34),1+LARGE(N:N,1)-LARGE(N:N,2),CHAR(34),"/&gt;"),INDIRECT(ADDRESS(ROW()-1,13))))</f>
        <v/>
      </c>
      <c r="P3534" s="1">
        <f>IF(ROW()&lt;$S$4+2,IF('XML a procesar'!A3533="",P3533,IF(MID('XML a procesar'!A3533,1,1)="&lt;",P3533,P3533+1)),P3533)</f>
        <v>1</v>
      </c>
    </row>
    <row r="3535" spans="1:16" x14ac:dyDescent="0.25">
      <c r="A3535" s="1" t="str">
        <f>IF('XML a procesar'!A3534&gt;0,'XML a procesar'!A3534,"")</f>
        <v/>
      </c>
      <c r="B3535" s="7">
        <f t="shared" si="616"/>
        <v>0</v>
      </c>
      <c r="C3535" s="1">
        <f t="shared" si="617"/>
        <v>0</v>
      </c>
      <c r="D3535" s="1">
        <f t="shared" si="618"/>
        <v>0</v>
      </c>
      <c r="E3535" s="1">
        <f t="shared" si="619"/>
        <v>0</v>
      </c>
      <c r="F3535" s="1" t="str">
        <f t="shared" ca="1" si="620"/>
        <v/>
      </c>
      <c r="G3535" s="1">
        <f t="shared" ca="1" si="621"/>
        <v>0</v>
      </c>
      <c r="H3535" s="1">
        <f ca="1">IF(AND(G3534&gt;0,G3535&gt;G3534,NOT(ISERROR(MATCH(G3534,D:D,0)))),H3534+1,H3534)</f>
        <v>0</v>
      </c>
      <c r="I3535" s="1">
        <f t="shared" ca="1" si="622"/>
        <v>0</v>
      </c>
      <c r="J3535" s="7" t="str">
        <f t="shared" ca="1" si="623"/>
        <v/>
      </c>
      <c r="K3535" s="1" t="str">
        <f ca="1">IF(J3535="Linea_para_MAIL_creada_por_LuXML",IF(ISERROR(MATCH(INDIRECT(ADDRESS(ROW()-G3535,7)),D:D,0)),J3535,INDIRECT(ADDRESS(MATCH(INDIRECT(ADDRESS(ROW()-G3535,7)),D:D,0),1))),J3535)</f>
        <v/>
      </c>
      <c r="L3535" s="7">
        <f t="shared" ca="1" si="624"/>
        <v>0</v>
      </c>
      <c r="M3535" s="7" t="str">
        <f t="shared" ca="1" si="625"/>
        <v/>
      </c>
      <c r="N3535" s="7">
        <f t="shared" ca="1" si="626"/>
        <v>0</v>
      </c>
      <c r="O3535" s="9" t="str">
        <f ca="1">IF(N3535&gt;-1,INDIRECT(ADDRESS(ROW(),13)),IF(N3535&lt;N3534,CONCATENATE("&lt;page-count count=",CHAR(34),1+LARGE(N:N,1)-LARGE(N:N,2),CHAR(34),"/&gt;"),INDIRECT(ADDRESS(ROW()-1,13))))</f>
        <v/>
      </c>
      <c r="P3535" s="1">
        <f>IF(ROW()&lt;$S$4+2,IF('XML a procesar'!A3534="",P3534,IF(MID('XML a procesar'!A3534,1,1)="&lt;",P3534,P3534+1)),P3534)</f>
        <v>1</v>
      </c>
    </row>
    <row r="3536" spans="1:16" x14ac:dyDescent="0.25">
      <c r="A3536" s="1" t="str">
        <f>IF('XML a procesar'!A3535&gt;0,'XML a procesar'!A3535,"")</f>
        <v/>
      </c>
      <c r="B3536" s="7">
        <f t="shared" si="616"/>
        <v>0</v>
      </c>
      <c r="C3536" s="1">
        <f t="shared" si="617"/>
        <v>0</v>
      </c>
      <c r="D3536" s="1">
        <f t="shared" si="618"/>
        <v>0</v>
      </c>
      <c r="E3536" s="1">
        <f t="shared" si="619"/>
        <v>0</v>
      </c>
      <c r="F3536" s="1" t="str">
        <f t="shared" ca="1" si="620"/>
        <v/>
      </c>
      <c r="G3536" s="1">
        <f t="shared" ca="1" si="621"/>
        <v>0</v>
      </c>
      <c r="H3536" s="1">
        <f ca="1">IF(AND(G3535&gt;0,G3536&gt;G3535,NOT(ISERROR(MATCH(G3535,D:D,0)))),H3535+1,H3535)</f>
        <v>0</v>
      </c>
      <c r="I3536" s="1">
        <f t="shared" ca="1" si="622"/>
        <v>0</v>
      </c>
      <c r="J3536" s="7" t="str">
        <f t="shared" ca="1" si="623"/>
        <v/>
      </c>
      <c r="K3536" s="1" t="str">
        <f ca="1">IF(J3536="Linea_para_MAIL_creada_por_LuXML",IF(ISERROR(MATCH(INDIRECT(ADDRESS(ROW()-G3536,7)),D:D,0)),J3536,INDIRECT(ADDRESS(MATCH(INDIRECT(ADDRESS(ROW()-G3536,7)),D:D,0),1))),J3536)</f>
        <v/>
      </c>
      <c r="L3536" s="7">
        <f t="shared" ca="1" si="624"/>
        <v>0</v>
      </c>
      <c r="M3536" s="7" t="str">
        <f t="shared" ca="1" si="625"/>
        <v/>
      </c>
      <c r="N3536" s="7">
        <f t="shared" ca="1" si="626"/>
        <v>0</v>
      </c>
      <c r="O3536" s="9" t="str">
        <f ca="1">IF(N3536&gt;-1,INDIRECT(ADDRESS(ROW(),13)),IF(N3536&lt;N3535,CONCATENATE("&lt;page-count count=",CHAR(34),1+LARGE(N:N,1)-LARGE(N:N,2),CHAR(34),"/&gt;"),INDIRECT(ADDRESS(ROW()-1,13))))</f>
        <v/>
      </c>
      <c r="P3536" s="1">
        <f>IF(ROW()&lt;$S$4+2,IF('XML a procesar'!A3535="",P3535,IF(MID('XML a procesar'!A3535,1,1)="&lt;",P3535,P3535+1)),P3535)</f>
        <v>1</v>
      </c>
    </row>
    <row r="3537" spans="1:16" x14ac:dyDescent="0.25">
      <c r="A3537" s="1" t="str">
        <f>IF('XML a procesar'!A3536&gt;0,'XML a procesar'!A3536,"")</f>
        <v/>
      </c>
      <c r="B3537" s="7">
        <f t="shared" si="616"/>
        <v>0</v>
      </c>
      <c r="C3537" s="1">
        <f t="shared" si="617"/>
        <v>0</v>
      </c>
      <c r="D3537" s="1">
        <f t="shared" si="618"/>
        <v>0</v>
      </c>
      <c r="E3537" s="1">
        <f t="shared" si="619"/>
        <v>0</v>
      </c>
      <c r="F3537" s="1" t="str">
        <f t="shared" ca="1" si="620"/>
        <v/>
      </c>
      <c r="G3537" s="1">
        <f t="shared" ca="1" si="621"/>
        <v>0</v>
      </c>
      <c r="H3537" s="1">
        <f ca="1">IF(AND(G3536&gt;0,G3537&gt;G3536,NOT(ISERROR(MATCH(G3536,D:D,0)))),H3536+1,H3536)</f>
        <v>0</v>
      </c>
      <c r="I3537" s="1">
        <f t="shared" ca="1" si="622"/>
        <v>0</v>
      </c>
      <c r="J3537" s="7" t="str">
        <f t="shared" ca="1" si="623"/>
        <v/>
      </c>
      <c r="K3537" s="1" t="str">
        <f ca="1">IF(J3537="Linea_para_MAIL_creada_por_LuXML",IF(ISERROR(MATCH(INDIRECT(ADDRESS(ROW()-G3537,7)),D:D,0)),J3537,INDIRECT(ADDRESS(MATCH(INDIRECT(ADDRESS(ROW()-G3537,7)),D:D,0),1))),J3537)</f>
        <v/>
      </c>
      <c r="L3537" s="7">
        <f t="shared" ca="1" si="624"/>
        <v>0</v>
      </c>
      <c r="M3537" s="7" t="str">
        <f t="shared" ca="1" si="625"/>
        <v/>
      </c>
      <c r="N3537" s="7">
        <f t="shared" ca="1" si="626"/>
        <v>0</v>
      </c>
      <c r="O3537" s="9" t="str">
        <f ca="1">IF(N3537&gt;-1,INDIRECT(ADDRESS(ROW(),13)),IF(N3537&lt;N3536,CONCATENATE("&lt;page-count count=",CHAR(34),1+LARGE(N:N,1)-LARGE(N:N,2),CHAR(34),"/&gt;"),INDIRECT(ADDRESS(ROW()-1,13))))</f>
        <v/>
      </c>
      <c r="P3537" s="1">
        <f>IF(ROW()&lt;$S$4+2,IF('XML a procesar'!A3536="",P3536,IF(MID('XML a procesar'!A3536,1,1)="&lt;",P3536,P3536+1)),P3536)</f>
        <v>1</v>
      </c>
    </row>
    <row r="3538" spans="1:16" x14ac:dyDescent="0.25">
      <c r="A3538" s="1" t="str">
        <f>IF('XML a procesar'!A3537&gt;0,'XML a procesar'!A3537,"")</f>
        <v/>
      </c>
      <c r="B3538" s="7">
        <f t="shared" si="616"/>
        <v>0</v>
      </c>
      <c r="C3538" s="1">
        <f t="shared" si="617"/>
        <v>0</v>
      </c>
      <c r="D3538" s="1">
        <f t="shared" si="618"/>
        <v>0</v>
      </c>
      <c r="E3538" s="1">
        <f t="shared" si="619"/>
        <v>0</v>
      </c>
      <c r="F3538" s="1" t="str">
        <f t="shared" ca="1" si="620"/>
        <v/>
      </c>
      <c r="G3538" s="1">
        <f t="shared" ca="1" si="621"/>
        <v>0</v>
      </c>
      <c r="H3538" s="1">
        <f ca="1">IF(AND(G3537&gt;0,G3538&gt;G3537,NOT(ISERROR(MATCH(G3537,D:D,0)))),H3537+1,H3537)</f>
        <v>0</v>
      </c>
      <c r="I3538" s="1">
        <f t="shared" ca="1" si="622"/>
        <v>0</v>
      </c>
      <c r="J3538" s="7" t="str">
        <f t="shared" ca="1" si="623"/>
        <v/>
      </c>
      <c r="K3538" s="1" t="str">
        <f ca="1">IF(J3538="Linea_para_MAIL_creada_por_LuXML",IF(ISERROR(MATCH(INDIRECT(ADDRESS(ROW()-G3538,7)),D:D,0)),J3538,INDIRECT(ADDRESS(MATCH(INDIRECT(ADDRESS(ROW()-G3538,7)),D:D,0),1))),J3538)</f>
        <v/>
      </c>
      <c r="L3538" s="7">
        <f t="shared" ca="1" si="624"/>
        <v>0</v>
      </c>
      <c r="M3538" s="7" t="str">
        <f t="shared" ca="1" si="625"/>
        <v/>
      </c>
      <c r="N3538" s="7">
        <f t="shared" ca="1" si="626"/>
        <v>0</v>
      </c>
      <c r="O3538" s="9" t="str">
        <f ca="1">IF(N3538&gt;-1,INDIRECT(ADDRESS(ROW(),13)),IF(N3538&lt;N3537,CONCATENATE("&lt;page-count count=",CHAR(34),1+LARGE(N:N,1)-LARGE(N:N,2),CHAR(34),"/&gt;"),INDIRECT(ADDRESS(ROW()-1,13))))</f>
        <v/>
      </c>
      <c r="P3538" s="1">
        <f>IF(ROW()&lt;$S$4+2,IF('XML a procesar'!A3537="",P3537,IF(MID('XML a procesar'!A3537,1,1)="&lt;",P3537,P3537+1)),P3537)</f>
        <v>1</v>
      </c>
    </row>
    <row r="3539" spans="1:16" x14ac:dyDescent="0.25">
      <c r="A3539" s="1" t="str">
        <f>IF('XML a procesar'!A3538&gt;0,'XML a procesar'!A3538,"")</f>
        <v/>
      </c>
      <c r="B3539" s="7">
        <f t="shared" si="616"/>
        <v>0</v>
      </c>
      <c r="C3539" s="1">
        <f t="shared" si="617"/>
        <v>0</v>
      </c>
      <c r="D3539" s="1">
        <f t="shared" si="618"/>
        <v>0</v>
      </c>
      <c r="E3539" s="1">
        <f t="shared" si="619"/>
        <v>0</v>
      </c>
      <c r="F3539" s="1" t="str">
        <f t="shared" ca="1" si="620"/>
        <v/>
      </c>
      <c r="G3539" s="1">
        <f t="shared" ca="1" si="621"/>
        <v>0</v>
      </c>
      <c r="H3539" s="1">
        <f ca="1">IF(AND(G3538&gt;0,G3539&gt;G3538,NOT(ISERROR(MATCH(G3538,D:D,0)))),H3538+1,H3538)</f>
        <v>0</v>
      </c>
      <c r="I3539" s="1">
        <f t="shared" ca="1" si="622"/>
        <v>0</v>
      </c>
      <c r="J3539" s="7" t="str">
        <f t="shared" ca="1" si="623"/>
        <v/>
      </c>
      <c r="K3539" s="1" t="str">
        <f ca="1">IF(J3539="Linea_para_MAIL_creada_por_LuXML",IF(ISERROR(MATCH(INDIRECT(ADDRESS(ROW()-G3539,7)),D:D,0)),J3539,INDIRECT(ADDRESS(MATCH(INDIRECT(ADDRESS(ROW()-G3539,7)),D:D,0),1))),J3539)</f>
        <v/>
      </c>
      <c r="L3539" s="7">
        <f t="shared" ca="1" si="624"/>
        <v>0</v>
      </c>
      <c r="M3539" s="7" t="str">
        <f t="shared" ca="1" si="625"/>
        <v/>
      </c>
      <c r="N3539" s="7">
        <f t="shared" ca="1" si="626"/>
        <v>0</v>
      </c>
      <c r="O3539" s="9" t="str">
        <f ca="1">IF(N3539&gt;-1,INDIRECT(ADDRESS(ROW(),13)),IF(N3539&lt;N3538,CONCATENATE("&lt;page-count count=",CHAR(34),1+LARGE(N:N,1)-LARGE(N:N,2),CHAR(34),"/&gt;"),INDIRECT(ADDRESS(ROW()-1,13))))</f>
        <v/>
      </c>
      <c r="P3539" s="1">
        <f>IF(ROW()&lt;$S$4+2,IF('XML a procesar'!A3538="",P3538,IF(MID('XML a procesar'!A3538,1,1)="&lt;",P3538,P3538+1)),P3538)</f>
        <v>1</v>
      </c>
    </row>
    <row r="3540" spans="1:16" x14ac:dyDescent="0.25">
      <c r="A3540" s="1" t="str">
        <f>IF('XML a procesar'!A3539&gt;0,'XML a procesar'!A3539,"")</f>
        <v/>
      </c>
      <c r="B3540" s="7">
        <f t="shared" si="616"/>
        <v>0</v>
      </c>
      <c r="C3540" s="1">
        <f t="shared" si="617"/>
        <v>0</v>
      </c>
      <c r="D3540" s="1">
        <f t="shared" si="618"/>
        <v>0</v>
      </c>
      <c r="E3540" s="1">
        <f t="shared" si="619"/>
        <v>0</v>
      </c>
      <c r="F3540" s="1" t="str">
        <f t="shared" ca="1" si="620"/>
        <v/>
      </c>
      <c r="G3540" s="1">
        <f t="shared" ca="1" si="621"/>
        <v>0</v>
      </c>
      <c r="H3540" s="1">
        <f ca="1">IF(AND(G3539&gt;0,G3540&gt;G3539,NOT(ISERROR(MATCH(G3539,D:D,0)))),H3539+1,H3539)</f>
        <v>0</v>
      </c>
      <c r="I3540" s="1">
        <f t="shared" ca="1" si="622"/>
        <v>0</v>
      </c>
      <c r="J3540" s="7" t="str">
        <f t="shared" ca="1" si="623"/>
        <v/>
      </c>
      <c r="K3540" s="1" t="str">
        <f ca="1">IF(J3540="Linea_para_MAIL_creada_por_LuXML",IF(ISERROR(MATCH(INDIRECT(ADDRESS(ROW()-G3540,7)),D:D,0)),J3540,INDIRECT(ADDRESS(MATCH(INDIRECT(ADDRESS(ROW()-G3540,7)),D:D,0),1))),J3540)</f>
        <v/>
      </c>
      <c r="L3540" s="7">
        <f t="shared" ca="1" si="624"/>
        <v>0</v>
      </c>
      <c r="M3540" s="7" t="str">
        <f t="shared" ca="1" si="625"/>
        <v/>
      </c>
      <c r="N3540" s="7">
        <f t="shared" ca="1" si="626"/>
        <v>0</v>
      </c>
      <c r="O3540" s="9" t="str">
        <f ca="1">IF(N3540&gt;-1,INDIRECT(ADDRESS(ROW(),13)),IF(N3540&lt;N3539,CONCATENATE("&lt;page-count count=",CHAR(34),1+LARGE(N:N,1)-LARGE(N:N,2),CHAR(34),"/&gt;"),INDIRECT(ADDRESS(ROW()-1,13))))</f>
        <v/>
      </c>
      <c r="P3540" s="1">
        <f>IF(ROW()&lt;$S$4+2,IF('XML a procesar'!A3539="",P3539,IF(MID('XML a procesar'!A3539,1,1)="&lt;",P3539,P3539+1)),P3539)</f>
        <v>1</v>
      </c>
    </row>
    <row r="3541" spans="1:16" x14ac:dyDescent="0.25">
      <c r="A3541" s="1" t="str">
        <f>IF('XML a procesar'!A3540&gt;0,'XML a procesar'!A3540,"")</f>
        <v/>
      </c>
      <c r="B3541" s="7">
        <f t="shared" si="616"/>
        <v>0</v>
      </c>
      <c r="C3541" s="1">
        <f t="shared" si="617"/>
        <v>0</v>
      </c>
      <c r="D3541" s="1">
        <f t="shared" si="618"/>
        <v>0</v>
      </c>
      <c r="E3541" s="1">
        <f t="shared" si="619"/>
        <v>0</v>
      </c>
      <c r="F3541" s="1" t="str">
        <f t="shared" ca="1" si="620"/>
        <v/>
      </c>
      <c r="G3541" s="1">
        <f t="shared" ca="1" si="621"/>
        <v>0</v>
      </c>
      <c r="H3541" s="1">
        <f ca="1">IF(AND(G3540&gt;0,G3541&gt;G3540,NOT(ISERROR(MATCH(G3540,D:D,0)))),H3540+1,H3540)</f>
        <v>0</v>
      </c>
      <c r="I3541" s="1">
        <f t="shared" ca="1" si="622"/>
        <v>0</v>
      </c>
      <c r="J3541" s="7" t="str">
        <f t="shared" ca="1" si="623"/>
        <v/>
      </c>
      <c r="K3541" s="1" t="str">
        <f ca="1">IF(J3541="Linea_para_MAIL_creada_por_LuXML",IF(ISERROR(MATCH(INDIRECT(ADDRESS(ROW()-G3541,7)),D:D,0)),J3541,INDIRECT(ADDRESS(MATCH(INDIRECT(ADDRESS(ROW()-G3541,7)),D:D,0),1))),J3541)</f>
        <v/>
      </c>
      <c r="L3541" s="7">
        <f t="shared" ca="1" si="624"/>
        <v>0</v>
      </c>
      <c r="M3541" s="7" t="str">
        <f t="shared" ca="1" si="625"/>
        <v/>
      </c>
      <c r="N3541" s="7">
        <f t="shared" ca="1" si="626"/>
        <v>0</v>
      </c>
      <c r="O3541" s="9" t="str">
        <f ca="1">IF(N3541&gt;-1,INDIRECT(ADDRESS(ROW(),13)),IF(N3541&lt;N3540,CONCATENATE("&lt;page-count count=",CHAR(34),1+LARGE(N:N,1)-LARGE(N:N,2),CHAR(34),"/&gt;"),INDIRECT(ADDRESS(ROW()-1,13))))</f>
        <v/>
      </c>
      <c r="P3541" s="1">
        <f>IF(ROW()&lt;$S$4+2,IF('XML a procesar'!A3540="",P3540,IF(MID('XML a procesar'!A3540,1,1)="&lt;",P3540,P3540+1)),P3540)</f>
        <v>1</v>
      </c>
    </row>
    <row r="3542" spans="1:16" x14ac:dyDescent="0.25">
      <c r="A3542" s="1" t="str">
        <f>IF('XML a procesar'!A3541&gt;0,'XML a procesar'!A3541,"")</f>
        <v/>
      </c>
      <c r="B3542" s="7">
        <f t="shared" si="616"/>
        <v>0</v>
      </c>
      <c r="C3542" s="1">
        <f t="shared" si="617"/>
        <v>0</v>
      </c>
      <c r="D3542" s="1">
        <f t="shared" si="618"/>
        <v>0</v>
      </c>
      <c r="E3542" s="1">
        <f t="shared" si="619"/>
        <v>0</v>
      </c>
      <c r="F3542" s="1" t="str">
        <f t="shared" ca="1" si="620"/>
        <v/>
      </c>
      <c r="G3542" s="1">
        <f t="shared" ca="1" si="621"/>
        <v>0</v>
      </c>
      <c r="H3542" s="1">
        <f ca="1">IF(AND(G3541&gt;0,G3542&gt;G3541,NOT(ISERROR(MATCH(G3541,D:D,0)))),H3541+1,H3541)</f>
        <v>0</v>
      </c>
      <c r="I3542" s="1">
        <f t="shared" ca="1" si="622"/>
        <v>0</v>
      </c>
      <c r="J3542" s="7" t="str">
        <f t="shared" ca="1" si="623"/>
        <v/>
      </c>
      <c r="K3542" s="1" t="str">
        <f ca="1">IF(J3542="Linea_para_MAIL_creada_por_LuXML",IF(ISERROR(MATCH(INDIRECT(ADDRESS(ROW()-G3542,7)),D:D,0)),J3542,INDIRECT(ADDRESS(MATCH(INDIRECT(ADDRESS(ROW()-G3542,7)),D:D,0),1))),J3542)</f>
        <v/>
      </c>
      <c r="L3542" s="7">
        <f t="shared" ca="1" si="624"/>
        <v>0</v>
      </c>
      <c r="M3542" s="7" t="str">
        <f t="shared" ca="1" si="625"/>
        <v/>
      </c>
      <c r="N3542" s="7">
        <f t="shared" ca="1" si="626"/>
        <v>0</v>
      </c>
      <c r="O3542" s="9" t="str">
        <f ca="1">IF(N3542&gt;-1,INDIRECT(ADDRESS(ROW(),13)),IF(N3542&lt;N3541,CONCATENATE("&lt;page-count count=",CHAR(34),1+LARGE(N:N,1)-LARGE(N:N,2),CHAR(34),"/&gt;"),INDIRECT(ADDRESS(ROW()-1,13))))</f>
        <v/>
      </c>
      <c r="P3542" s="1">
        <f>IF(ROW()&lt;$S$4+2,IF('XML a procesar'!A3541="",P3541,IF(MID('XML a procesar'!A3541,1,1)="&lt;",P3541,P3541+1)),P3541)</f>
        <v>1</v>
      </c>
    </row>
    <row r="3543" spans="1:16" x14ac:dyDescent="0.25">
      <c r="A3543" s="1" t="str">
        <f>IF('XML a procesar'!A3542&gt;0,'XML a procesar'!A3542,"")</f>
        <v/>
      </c>
      <c r="B3543" s="7">
        <f t="shared" si="616"/>
        <v>0</v>
      </c>
      <c r="C3543" s="1">
        <f t="shared" si="617"/>
        <v>0</v>
      </c>
      <c r="D3543" s="1">
        <f t="shared" si="618"/>
        <v>0</v>
      </c>
      <c r="E3543" s="1">
        <f t="shared" si="619"/>
        <v>0</v>
      </c>
      <c r="F3543" s="1" t="str">
        <f t="shared" ca="1" si="620"/>
        <v/>
      </c>
      <c r="G3543" s="1">
        <f t="shared" ca="1" si="621"/>
        <v>0</v>
      </c>
      <c r="H3543" s="1">
        <f ca="1">IF(AND(G3542&gt;0,G3543&gt;G3542,NOT(ISERROR(MATCH(G3542,D:D,0)))),H3542+1,H3542)</f>
        <v>0</v>
      </c>
      <c r="I3543" s="1">
        <f t="shared" ca="1" si="622"/>
        <v>0</v>
      </c>
      <c r="J3543" s="7" t="str">
        <f t="shared" ca="1" si="623"/>
        <v/>
      </c>
      <c r="K3543" s="1" t="str">
        <f ca="1">IF(J3543="Linea_para_MAIL_creada_por_LuXML",IF(ISERROR(MATCH(INDIRECT(ADDRESS(ROW()-G3543,7)),D:D,0)),J3543,INDIRECT(ADDRESS(MATCH(INDIRECT(ADDRESS(ROW()-G3543,7)),D:D,0),1))),J3543)</f>
        <v/>
      </c>
      <c r="L3543" s="7">
        <f t="shared" ca="1" si="624"/>
        <v>0</v>
      </c>
      <c r="M3543" s="7" t="str">
        <f t="shared" ca="1" si="625"/>
        <v/>
      </c>
      <c r="N3543" s="7">
        <f t="shared" ca="1" si="626"/>
        <v>0</v>
      </c>
      <c r="O3543" s="9" t="str">
        <f ca="1">IF(N3543&gt;-1,INDIRECT(ADDRESS(ROW(),13)),IF(N3543&lt;N3542,CONCATENATE("&lt;page-count count=",CHAR(34),1+LARGE(N:N,1)-LARGE(N:N,2),CHAR(34),"/&gt;"),INDIRECT(ADDRESS(ROW()-1,13))))</f>
        <v/>
      </c>
      <c r="P3543" s="1">
        <f>IF(ROW()&lt;$S$4+2,IF('XML a procesar'!A3542="",P3542,IF(MID('XML a procesar'!A3542,1,1)="&lt;",P3542,P3542+1)),P3542)</f>
        <v>1</v>
      </c>
    </row>
    <row r="3544" spans="1:16" x14ac:dyDescent="0.25">
      <c r="A3544" s="1" t="str">
        <f>IF('XML a procesar'!A3543&gt;0,'XML a procesar'!A3543,"")</f>
        <v/>
      </c>
      <c r="B3544" s="7">
        <f t="shared" si="616"/>
        <v>0</v>
      </c>
      <c r="C3544" s="1">
        <f t="shared" si="617"/>
        <v>0</v>
      </c>
      <c r="D3544" s="1">
        <f t="shared" si="618"/>
        <v>0</v>
      </c>
      <c r="E3544" s="1">
        <f t="shared" si="619"/>
        <v>0</v>
      </c>
      <c r="F3544" s="1" t="str">
        <f t="shared" ca="1" si="620"/>
        <v/>
      </c>
      <c r="G3544" s="1">
        <f t="shared" ca="1" si="621"/>
        <v>0</v>
      </c>
      <c r="H3544" s="1">
        <f ca="1">IF(AND(G3543&gt;0,G3544&gt;G3543,NOT(ISERROR(MATCH(G3543,D:D,0)))),H3543+1,H3543)</f>
        <v>0</v>
      </c>
      <c r="I3544" s="1">
        <f t="shared" ca="1" si="622"/>
        <v>0</v>
      </c>
      <c r="J3544" s="7" t="str">
        <f t="shared" ca="1" si="623"/>
        <v/>
      </c>
      <c r="K3544" s="1" t="str">
        <f ca="1">IF(J3544="Linea_para_MAIL_creada_por_LuXML",IF(ISERROR(MATCH(INDIRECT(ADDRESS(ROW()-G3544,7)),D:D,0)),J3544,INDIRECT(ADDRESS(MATCH(INDIRECT(ADDRESS(ROW()-G3544,7)),D:D,0),1))),J3544)</f>
        <v/>
      </c>
      <c r="L3544" s="7">
        <f t="shared" ca="1" si="624"/>
        <v>0</v>
      </c>
      <c r="M3544" s="7" t="str">
        <f t="shared" ca="1" si="625"/>
        <v/>
      </c>
      <c r="N3544" s="7">
        <f t="shared" ca="1" si="626"/>
        <v>0</v>
      </c>
      <c r="O3544" s="9" t="str">
        <f ca="1">IF(N3544&gt;-1,INDIRECT(ADDRESS(ROW(),13)),IF(N3544&lt;N3543,CONCATENATE("&lt;page-count count=",CHAR(34),1+LARGE(N:N,1)-LARGE(N:N,2),CHAR(34),"/&gt;"),INDIRECT(ADDRESS(ROW()-1,13))))</f>
        <v/>
      </c>
      <c r="P3544" s="1">
        <f>IF(ROW()&lt;$S$4+2,IF('XML a procesar'!A3543="",P3543,IF(MID('XML a procesar'!A3543,1,1)="&lt;",P3543,P3543+1)),P3543)</f>
        <v>1</v>
      </c>
    </row>
    <row r="3545" spans="1:16" x14ac:dyDescent="0.25">
      <c r="A3545" s="1" t="str">
        <f>IF('XML a procesar'!A3544&gt;0,'XML a procesar'!A3544,"")</f>
        <v/>
      </c>
      <c r="B3545" s="7">
        <f t="shared" si="616"/>
        <v>0</v>
      </c>
      <c r="C3545" s="1">
        <f t="shared" si="617"/>
        <v>0</v>
      </c>
      <c r="D3545" s="1">
        <f t="shared" si="618"/>
        <v>0</v>
      </c>
      <c r="E3545" s="1">
        <f t="shared" si="619"/>
        <v>0</v>
      </c>
      <c r="F3545" s="1" t="str">
        <f t="shared" ca="1" si="620"/>
        <v/>
      </c>
      <c r="G3545" s="1">
        <f t="shared" ca="1" si="621"/>
        <v>0</v>
      </c>
      <c r="H3545" s="1">
        <f ca="1">IF(AND(G3544&gt;0,G3545&gt;G3544,NOT(ISERROR(MATCH(G3544,D:D,0)))),H3544+1,H3544)</f>
        <v>0</v>
      </c>
      <c r="I3545" s="1">
        <f t="shared" ca="1" si="622"/>
        <v>0</v>
      </c>
      <c r="J3545" s="7" t="str">
        <f t="shared" ca="1" si="623"/>
        <v/>
      </c>
      <c r="K3545" s="1" t="str">
        <f ca="1">IF(J3545="Linea_para_MAIL_creada_por_LuXML",IF(ISERROR(MATCH(INDIRECT(ADDRESS(ROW()-G3545,7)),D:D,0)),J3545,INDIRECT(ADDRESS(MATCH(INDIRECT(ADDRESS(ROW()-G3545,7)),D:D,0),1))),J3545)</f>
        <v/>
      </c>
      <c r="L3545" s="7">
        <f t="shared" ca="1" si="624"/>
        <v>0</v>
      </c>
      <c r="M3545" s="7" t="str">
        <f t="shared" ca="1" si="625"/>
        <v/>
      </c>
      <c r="N3545" s="7">
        <f t="shared" ca="1" si="626"/>
        <v>0</v>
      </c>
      <c r="O3545" s="9" t="str">
        <f ca="1">IF(N3545&gt;-1,INDIRECT(ADDRESS(ROW(),13)),IF(N3545&lt;N3544,CONCATENATE("&lt;page-count count=",CHAR(34),1+LARGE(N:N,1)-LARGE(N:N,2),CHAR(34),"/&gt;"),INDIRECT(ADDRESS(ROW()-1,13))))</f>
        <v/>
      </c>
      <c r="P3545" s="1">
        <f>IF(ROW()&lt;$S$4+2,IF('XML a procesar'!A3544="",P3544,IF(MID('XML a procesar'!A3544,1,1)="&lt;",P3544,P3544+1)),P3544)</f>
        <v>1</v>
      </c>
    </row>
    <row r="3546" spans="1:16" x14ac:dyDescent="0.25">
      <c r="A3546" s="1" t="str">
        <f>IF('XML a procesar'!A3545&gt;0,'XML a procesar'!A3545,"")</f>
        <v/>
      </c>
      <c r="B3546" s="7">
        <f t="shared" si="616"/>
        <v>0</v>
      </c>
      <c r="C3546" s="1">
        <f t="shared" si="617"/>
        <v>0</v>
      </c>
      <c r="D3546" s="1">
        <f t="shared" si="618"/>
        <v>0</v>
      </c>
      <c r="E3546" s="1">
        <f t="shared" si="619"/>
        <v>0</v>
      </c>
      <c r="F3546" s="1" t="str">
        <f t="shared" ca="1" si="620"/>
        <v/>
      </c>
      <c r="G3546" s="1">
        <f t="shared" ca="1" si="621"/>
        <v>0</v>
      </c>
      <c r="H3546" s="1">
        <f ca="1">IF(AND(G3545&gt;0,G3546&gt;G3545,NOT(ISERROR(MATCH(G3545,D:D,0)))),H3545+1,H3545)</f>
        <v>0</v>
      </c>
      <c r="I3546" s="1">
        <f t="shared" ca="1" si="622"/>
        <v>0</v>
      </c>
      <c r="J3546" s="7" t="str">
        <f t="shared" ca="1" si="623"/>
        <v/>
      </c>
      <c r="K3546" s="1" t="str">
        <f ca="1">IF(J3546="Linea_para_MAIL_creada_por_LuXML",IF(ISERROR(MATCH(INDIRECT(ADDRESS(ROW()-G3546,7)),D:D,0)),J3546,INDIRECT(ADDRESS(MATCH(INDIRECT(ADDRESS(ROW()-G3546,7)),D:D,0),1))),J3546)</f>
        <v/>
      </c>
      <c r="L3546" s="7">
        <f t="shared" ca="1" si="624"/>
        <v>0</v>
      </c>
      <c r="M3546" s="7" t="str">
        <f t="shared" ca="1" si="625"/>
        <v/>
      </c>
      <c r="N3546" s="7">
        <f t="shared" ca="1" si="626"/>
        <v>0</v>
      </c>
      <c r="O3546" s="9" t="str">
        <f ca="1">IF(N3546&gt;-1,INDIRECT(ADDRESS(ROW(),13)),IF(N3546&lt;N3545,CONCATENATE("&lt;page-count count=",CHAR(34),1+LARGE(N:N,1)-LARGE(N:N,2),CHAR(34),"/&gt;"),INDIRECT(ADDRESS(ROW()-1,13))))</f>
        <v/>
      </c>
      <c r="P3546" s="1">
        <f>IF(ROW()&lt;$S$4+2,IF('XML a procesar'!A3545="",P3545,IF(MID('XML a procesar'!A3545,1,1)="&lt;",P3545,P3545+1)),P3545)</f>
        <v>1</v>
      </c>
    </row>
    <row r="3547" spans="1:16" x14ac:dyDescent="0.25">
      <c r="A3547" s="1" t="str">
        <f>IF('XML a procesar'!A3546&gt;0,'XML a procesar'!A3546,"")</f>
        <v/>
      </c>
      <c r="B3547" s="7">
        <f t="shared" si="616"/>
        <v>0</v>
      </c>
      <c r="C3547" s="1">
        <f t="shared" si="617"/>
        <v>0</v>
      </c>
      <c r="D3547" s="1">
        <f t="shared" si="618"/>
        <v>0</v>
      </c>
      <c r="E3547" s="1">
        <f t="shared" si="619"/>
        <v>0</v>
      </c>
      <c r="F3547" s="1" t="str">
        <f t="shared" ca="1" si="620"/>
        <v/>
      </c>
      <c r="G3547" s="1">
        <f t="shared" ca="1" si="621"/>
        <v>0</v>
      </c>
      <c r="H3547" s="1">
        <f ca="1">IF(AND(G3546&gt;0,G3547&gt;G3546,NOT(ISERROR(MATCH(G3546,D:D,0)))),H3546+1,H3546)</f>
        <v>0</v>
      </c>
      <c r="I3547" s="1">
        <f t="shared" ca="1" si="622"/>
        <v>0</v>
      </c>
      <c r="J3547" s="7" t="str">
        <f t="shared" ca="1" si="623"/>
        <v/>
      </c>
      <c r="K3547" s="1" t="str">
        <f ca="1">IF(J3547="Linea_para_MAIL_creada_por_LuXML",IF(ISERROR(MATCH(INDIRECT(ADDRESS(ROW()-G3547,7)),D:D,0)),J3547,INDIRECT(ADDRESS(MATCH(INDIRECT(ADDRESS(ROW()-G3547,7)),D:D,0),1))),J3547)</f>
        <v/>
      </c>
      <c r="L3547" s="7">
        <f t="shared" ca="1" si="624"/>
        <v>0</v>
      </c>
      <c r="M3547" s="7" t="str">
        <f t="shared" ca="1" si="625"/>
        <v/>
      </c>
      <c r="N3547" s="7">
        <f t="shared" ca="1" si="626"/>
        <v>0</v>
      </c>
      <c r="O3547" s="9" t="str">
        <f ca="1">IF(N3547&gt;-1,INDIRECT(ADDRESS(ROW(),13)),IF(N3547&lt;N3546,CONCATENATE("&lt;page-count count=",CHAR(34),1+LARGE(N:N,1)-LARGE(N:N,2),CHAR(34),"/&gt;"),INDIRECT(ADDRESS(ROW()-1,13))))</f>
        <v/>
      </c>
      <c r="P3547" s="1">
        <f>IF(ROW()&lt;$S$4+2,IF('XML a procesar'!A3546="",P3546,IF(MID('XML a procesar'!A3546,1,1)="&lt;",P3546,P3546+1)),P3546)</f>
        <v>1</v>
      </c>
    </row>
    <row r="3548" spans="1:16" x14ac:dyDescent="0.25">
      <c r="A3548" s="1" t="str">
        <f>IF('XML a procesar'!A3547&gt;0,'XML a procesar'!A3547,"")</f>
        <v/>
      </c>
      <c r="B3548" s="7">
        <f t="shared" si="616"/>
        <v>0</v>
      </c>
      <c r="C3548" s="1">
        <f t="shared" si="617"/>
        <v>0</v>
      </c>
      <c r="D3548" s="1">
        <f t="shared" si="618"/>
        <v>0</v>
      </c>
      <c r="E3548" s="1">
        <f t="shared" si="619"/>
        <v>0</v>
      </c>
      <c r="F3548" s="1" t="str">
        <f t="shared" ca="1" si="620"/>
        <v/>
      </c>
      <c r="G3548" s="1">
        <f t="shared" ca="1" si="621"/>
        <v>0</v>
      </c>
      <c r="H3548" s="1">
        <f ca="1">IF(AND(G3547&gt;0,G3548&gt;G3547,NOT(ISERROR(MATCH(G3547,D:D,0)))),H3547+1,H3547)</f>
        <v>0</v>
      </c>
      <c r="I3548" s="1">
        <f t="shared" ca="1" si="622"/>
        <v>0</v>
      </c>
      <c r="J3548" s="7" t="str">
        <f t="shared" ca="1" si="623"/>
        <v/>
      </c>
      <c r="K3548" s="1" t="str">
        <f ca="1">IF(J3548="Linea_para_MAIL_creada_por_LuXML",IF(ISERROR(MATCH(INDIRECT(ADDRESS(ROW()-G3548,7)),D:D,0)),J3548,INDIRECT(ADDRESS(MATCH(INDIRECT(ADDRESS(ROW()-G3548,7)),D:D,0),1))),J3548)</f>
        <v/>
      </c>
      <c r="L3548" s="7">
        <f t="shared" ca="1" si="624"/>
        <v>0</v>
      </c>
      <c r="M3548" s="7" t="str">
        <f t="shared" ca="1" si="625"/>
        <v/>
      </c>
      <c r="N3548" s="7">
        <f t="shared" ca="1" si="626"/>
        <v>0</v>
      </c>
      <c r="O3548" s="9" t="str">
        <f ca="1">IF(N3548&gt;-1,INDIRECT(ADDRESS(ROW(),13)),IF(N3548&lt;N3547,CONCATENATE("&lt;page-count count=",CHAR(34),1+LARGE(N:N,1)-LARGE(N:N,2),CHAR(34),"/&gt;"),INDIRECT(ADDRESS(ROW()-1,13))))</f>
        <v/>
      </c>
      <c r="P3548" s="1">
        <f>IF(ROW()&lt;$S$4+2,IF('XML a procesar'!A3547="",P3547,IF(MID('XML a procesar'!A3547,1,1)="&lt;",P3547,P3547+1)),P3547)</f>
        <v>1</v>
      </c>
    </row>
    <row r="3549" spans="1:16" x14ac:dyDescent="0.25">
      <c r="A3549" s="1" t="str">
        <f>IF('XML a procesar'!A3548&gt;0,'XML a procesar'!A3548,"")</f>
        <v/>
      </c>
      <c r="B3549" s="7">
        <f t="shared" si="616"/>
        <v>0</v>
      </c>
      <c r="C3549" s="1">
        <f t="shared" si="617"/>
        <v>0</v>
      </c>
      <c r="D3549" s="1">
        <f t="shared" si="618"/>
        <v>0</v>
      </c>
      <c r="E3549" s="1">
        <f t="shared" si="619"/>
        <v>0</v>
      </c>
      <c r="F3549" s="1" t="str">
        <f t="shared" ca="1" si="620"/>
        <v/>
      </c>
      <c r="G3549" s="1">
        <f t="shared" ca="1" si="621"/>
        <v>0</v>
      </c>
      <c r="H3549" s="1">
        <f ca="1">IF(AND(G3548&gt;0,G3549&gt;G3548,NOT(ISERROR(MATCH(G3548,D:D,0)))),H3548+1,H3548)</f>
        <v>0</v>
      </c>
      <c r="I3549" s="1">
        <f t="shared" ca="1" si="622"/>
        <v>0</v>
      </c>
      <c r="J3549" s="7" t="str">
        <f t="shared" ca="1" si="623"/>
        <v/>
      </c>
      <c r="K3549" s="1" t="str">
        <f ca="1">IF(J3549="Linea_para_MAIL_creada_por_LuXML",IF(ISERROR(MATCH(INDIRECT(ADDRESS(ROW()-G3549,7)),D:D,0)),J3549,INDIRECT(ADDRESS(MATCH(INDIRECT(ADDRESS(ROW()-G3549,7)),D:D,0),1))),J3549)</f>
        <v/>
      </c>
      <c r="L3549" s="7">
        <f t="shared" ca="1" si="624"/>
        <v>0</v>
      </c>
      <c r="M3549" s="7" t="str">
        <f t="shared" ca="1" si="625"/>
        <v/>
      </c>
      <c r="N3549" s="7">
        <f t="shared" ca="1" si="626"/>
        <v>0</v>
      </c>
      <c r="O3549" s="9" t="str">
        <f ca="1">IF(N3549&gt;-1,INDIRECT(ADDRESS(ROW(),13)),IF(N3549&lt;N3548,CONCATENATE("&lt;page-count count=",CHAR(34),1+LARGE(N:N,1)-LARGE(N:N,2),CHAR(34),"/&gt;"),INDIRECT(ADDRESS(ROW()-1,13))))</f>
        <v/>
      </c>
      <c r="P3549" s="1">
        <f>IF(ROW()&lt;$S$4+2,IF('XML a procesar'!A3548="",P3548,IF(MID('XML a procesar'!A3548,1,1)="&lt;",P3548,P3548+1)),P3548)</f>
        <v>1</v>
      </c>
    </row>
    <row r="3550" spans="1:16" x14ac:dyDescent="0.25">
      <c r="A3550" s="1" t="str">
        <f>IF('XML a procesar'!A3549&gt;0,'XML a procesar'!A3549,"")</f>
        <v/>
      </c>
      <c r="B3550" s="7">
        <f t="shared" si="616"/>
        <v>0</v>
      </c>
      <c r="C3550" s="1">
        <f t="shared" si="617"/>
        <v>0</v>
      </c>
      <c r="D3550" s="1">
        <f t="shared" si="618"/>
        <v>0</v>
      </c>
      <c r="E3550" s="1">
        <f t="shared" si="619"/>
        <v>0</v>
      </c>
      <c r="F3550" s="1" t="str">
        <f t="shared" ca="1" si="620"/>
        <v/>
      </c>
      <c r="G3550" s="1">
        <f t="shared" ca="1" si="621"/>
        <v>0</v>
      </c>
      <c r="H3550" s="1">
        <f ca="1">IF(AND(G3549&gt;0,G3550&gt;G3549,NOT(ISERROR(MATCH(G3549,D:D,0)))),H3549+1,H3549)</f>
        <v>0</v>
      </c>
      <c r="I3550" s="1">
        <f t="shared" ca="1" si="622"/>
        <v>0</v>
      </c>
      <c r="J3550" s="7" t="str">
        <f t="shared" ca="1" si="623"/>
        <v/>
      </c>
      <c r="K3550" s="1" t="str">
        <f ca="1">IF(J3550="Linea_para_MAIL_creada_por_LuXML",IF(ISERROR(MATCH(INDIRECT(ADDRESS(ROW()-G3550,7)),D:D,0)),J3550,INDIRECT(ADDRESS(MATCH(INDIRECT(ADDRESS(ROW()-G3550,7)),D:D,0),1))),J3550)</f>
        <v/>
      </c>
      <c r="L3550" s="7">
        <f t="shared" ca="1" si="624"/>
        <v>0</v>
      </c>
      <c r="M3550" s="7" t="str">
        <f t="shared" ca="1" si="625"/>
        <v/>
      </c>
      <c r="N3550" s="7">
        <f t="shared" ca="1" si="626"/>
        <v>0</v>
      </c>
      <c r="O3550" s="9" t="str">
        <f ca="1">IF(N3550&gt;-1,INDIRECT(ADDRESS(ROW(),13)),IF(N3550&lt;N3549,CONCATENATE("&lt;page-count count=",CHAR(34),1+LARGE(N:N,1)-LARGE(N:N,2),CHAR(34),"/&gt;"),INDIRECT(ADDRESS(ROW()-1,13))))</f>
        <v/>
      </c>
      <c r="P3550" s="1">
        <f>IF(ROW()&lt;$S$4+2,IF('XML a procesar'!A3549="",P3549,IF(MID('XML a procesar'!A3549,1,1)="&lt;",P3549,P3549+1)),P3549)</f>
        <v>1</v>
      </c>
    </row>
    <row r="3551" spans="1:16" x14ac:dyDescent="0.25">
      <c r="A3551" s="1" t="str">
        <f>IF('XML a procesar'!A3550&gt;0,'XML a procesar'!A3550,"")</f>
        <v/>
      </c>
      <c r="B3551" s="7">
        <f t="shared" si="616"/>
        <v>0</v>
      </c>
      <c r="C3551" s="1">
        <f t="shared" si="617"/>
        <v>0</v>
      </c>
      <c r="D3551" s="1">
        <f t="shared" si="618"/>
        <v>0</v>
      </c>
      <c r="E3551" s="1">
        <f t="shared" si="619"/>
        <v>0</v>
      </c>
      <c r="F3551" s="1" t="str">
        <f t="shared" ca="1" si="620"/>
        <v/>
      </c>
      <c r="G3551" s="1">
        <f t="shared" ca="1" si="621"/>
        <v>0</v>
      </c>
      <c r="H3551" s="1">
        <f ca="1">IF(AND(G3550&gt;0,G3551&gt;G3550,NOT(ISERROR(MATCH(G3550,D:D,0)))),H3550+1,H3550)</f>
        <v>0</v>
      </c>
      <c r="I3551" s="1">
        <f t="shared" ca="1" si="622"/>
        <v>0</v>
      </c>
      <c r="J3551" s="7" t="str">
        <f t="shared" ca="1" si="623"/>
        <v/>
      </c>
      <c r="K3551" s="1" t="str">
        <f ca="1">IF(J3551="Linea_para_MAIL_creada_por_LuXML",IF(ISERROR(MATCH(INDIRECT(ADDRESS(ROW()-G3551,7)),D:D,0)),J3551,INDIRECT(ADDRESS(MATCH(INDIRECT(ADDRESS(ROW()-G3551,7)),D:D,0),1))),J3551)</f>
        <v/>
      </c>
      <c r="L3551" s="7">
        <f t="shared" ca="1" si="624"/>
        <v>0</v>
      </c>
      <c r="M3551" s="7" t="str">
        <f t="shared" ca="1" si="625"/>
        <v/>
      </c>
      <c r="N3551" s="7">
        <f t="shared" ca="1" si="626"/>
        <v>0</v>
      </c>
      <c r="O3551" s="9" t="str">
        <f ca="1">IF(N3551&gt;-1,INDIRECT(ADDRESS(ROW(),13)),IF(N3551&lt;N3550,CONCATENATE("&lt;page-count count=",CHAR(34),1+LARGE(N:N,1)-LARGE(N:N,2),CHAR(34),"/&gt;"),INDIRECT(ADDRESS(ROW()-1,13))))</f>
        <v/>
      </c>
      <c r="P3551" s="1">
        <f>IF(ROW()&lt;$S$4+2,IF('XML a procesar'!A3550="",P3550,IF(MID('XML a procesar'!A3550,1,1)="&lt;",P3550,P3550+1)),P3550)</f>
        <v>1</v>
      </c>
    </row>
    <row r="3552" spans="1:16" x14ac:dyDescent="0.25">
      <c r="A3552" s="1" t="str">
        <f>IF('XML a procesar'!A3551&gt;0,'XML a procesar'!A3551,"")</f>
        <v/>
      </c>
      <c r="B3552" s="7">
        <f t="shared" si="616"/>
        <v>0</v>
      </c>
      <c r="C3552" s="1">
        <f t="shared" si="617"/>
        <v>0</v>
      </c>
      <c r="D3552" s="1">
        <f t="shared" si="618"/>
        <v>0</v>
      </c>
      <c r="E3552" s="1">
        <f t="shared" si="619"/>
        <v>0</v>
      </c>
      <c r="F3552" s="1" t="str">
        <f t="shared" ca="1" si="620"/>
        <v/>
      </c>
      <c r="G3552" s="1">
        <f t="shared" ca="1" si="621"/>
        <v>0</v>
      </c>
      <c r="H3552" s="1">
        <f ca="1">IF(AND(G3551&gt;0,G3552&gt;G3551,NOT(ISERROR(MATCH(G3551,D:D,0)))),H3551+1,H3551)</f>
        <v>0</v>
      </c>
      <c r="I3552" s="1">
        <f t="shared" ca="1" si="622"/>
        <v>0</v>
      </c>
      <c r="J3552" s="7" t="str">
        <f t="shared" ca="1" si="623"/>
        <v/>
      </c>
      <c r="K3552" s="1" t="str">
        <f ca="1">IF(J3552="Linea_para_MAIL_creada_por_LuXML",IF(ISERROR(MATCH(INDIRECT(ADDRESS(ROW()-G3552,7)),D:D,0)),J3552,INDIRECT(ADDRESS(MATCH(INDIRECT(ADDRESS(ROW()-G3552,7)),D:D,0),1))),J3552)</f>
        <v/>
      </c>
      <c r="L3552" s="7">
        <f t="shared" ca="1" si="624"/>
        <v>0</v>
      </c>
      <c r="M3552" s="7" t="str">
        <f t="shared" ca="1" si="625"/>
        <v/>
      </c>
      <c r="N3552" s="7">
        <f t="shared" ca="1" si="626"/>
        <v>0</v>
      </c>
      <c r="O3552" s="9" t="str">
        <f ca="1">IF(N3552&gt;-1,INDIRECT(ADDRESS(ROW(),13)),IF(N3552&lt;N3551,CONCATENATE("&lt;page-count count=",CHAR(34),1+LARGE(N:N,1)-LARGE(N:N,2),CHAR(34),"/&gt;"),INDIRECT(ADDRESS(ROW()-1,13))))</f>
        <v/>
      </c>
      <c r="P3552" s="1">
        <f>IF(ROW()&lt;$S$4+2,IF('XML a procesar'!A3551="",P3551,IF(MID('XML a procesar'!A3551,1,1)="&lt;",P3551,P3551+1)),P3551)</f>
        <v>1</v>
      </c>
    </row>
    <row r="3553" spans="1:16" x14ac:dyDescent="0.25">
      <c r="A3553" s="1" t="str">
        <f>IF('XML a procesar'!A3552&gt;0,'XML a procesar'!A3552,"")</f>
        <v/>
      </c>
      <c r="B3553" s="7">
        <f t="shared" si="616"/>
        <v>0</v>
      </c>
      <c r="C3553" s="1">
        <f t="shared" si="617"/>
        <v>0</v>
      </c>
      <c r="D3553" s="1">
        <f t="shared" si="618"/>
        <v>0</v>
      </c>
      <c r="E3553" s="1">
        <f t="shared" si="619"/>
        <v>0</v>
      </c>
      <c r="F3553" s="1" t="str">
        <f t="shared" ca="1" si="620"/>
        <v/>
      </c>
      <c r="G3553" s="1">
        <f t="shared" ca="1" si="621"/>
        <v>0</v>
      </c>
      <c r="H3553" s="1">
        <f ca="1">IF(AND(G3552&gt;0,G3553&gt;G3552,NOT(ISERROR(MATCH(G3552,D:D,0)))),H3552+1,H3552)</f>
        <v>0</v>
      </c>
      <c r="I3553" s="1">
        <f t="shared" ca="1" si="622"/>
        <v>0</v>
      </c>
      <c r="J3553" s="7" t="str">
        <f t="shared" ca="1" si="623"/>
        <v/>
      </c>
      <c r="K3553" s="1" t="str">
        <f ca="1">IF(J3553="Linea_para_MAIL_creada_por_LuXML",IF(ISERROR(MATCH(INDIRECT(ADDRESS(ROW()-G3553,7)),D:D,0)),J3553,INDIRECT(ADDRESS(MATCH(INDIRECT(ADDRESS(ROW()-G3553,7)),D:D,0),1))),J3553)</f>
        <v/>
      </c>
      <c r="L3553" s="7">
        <f t="shared" ca="1" si="624"/>
        <v>0</v>
      </c>
      <c r="M3553" s="7" t="str">
        <f t="shared" ca="1" si="625"/>
        <v/>
      </c>
      <c r="N3553" s="7">
        <f t="shared" ca="1" si="626"/>
        <v>0</v>
      </c>
      <c r="O3553" s="9" t="str">
        <f ca="1">IF(N3553&gt;-1,INDIRECT(ADDRESS(ROW(),13)),IF(N3553&lt;N3552,CONCATENATE("&lt;page-count count=",CHAR(34),1+LARGE(N:N,1)-LARGE(N:N,2),CHAR(34),"/&gt;"),INDIRECT(ADDRESS(ROW()-1,13))))</f>
        <v/>
      </c>
      <c r="P3553" s="1">
        <f>IF(ROW()&lt;$S$4+2,IF('XML a procesar'!A3552="",P3552,IF(MID('XML a procesar'!A3552,1,1)="&lt;",P3552,P3552+1)),P3552)</f>
        <v>1</v>
      </c>
    </row>
    <row r="3554" spans="1:16" x14ac:dyDescent="0.25">
      <c r="A3554" s="1" t="str">
        <f>IF('XML a procesar'!A3553&gt;0,'XML a procesar'!A3553,"")</f>
        <v/>
      </c>
      <c r="B3554" s="7">
        <f t="shared" si="616"/>
        <v>0</v>
      </c>
      <c r="C3554" s="1">
        <f t="shared" si="617"/>
        <v>0</v>
      </c>
      <c r="D3554" s="1">
        <f t="shared" si="618"/>
        <v>0</v>
      </c>
      <c r="E3554" s="1">
        <f t="shared" si="619"/>
        <v>0</v>
      </c>
      <c r="F3554" s="1" t="str">
        <f t="shared" ca="1" si="620"/>
        <v/>
      </c>
      <c r="G3554" s="1">
        <f t="shared" ca="1" si="621"/>
        <v>0</v>
      </c>
      <c r="H3554" s="1">
        <f ca="1">IF(AND(G3553&gt;0,G3554&gt;G3553,NOT(ISERROR(MATCH(G3553,D:D,0)))),H3553+1,H3553)</f>
        <v>0</v>
      </c>
      <c r="I3554" s="1">
        <f t="shared" ca="1" si="622"/>
        <v>0</v>
      </c>
      <c r="J3554" s="7" t="str">
        <f t="shared" ca="1" si="623"/>
        <v/>
      </c>
      <c r="K3554" s="1" t="str">
        <f ca="1">IF(J3554="Linea_para_MAIL_creada_por_LuXML",IF(ISERROR(MATCH(INDIRECT(ADDRESS(ROW()-G3554,7)),D:D,0)),J3554,INDIRECT(ADDRESS(MATCH(INDIRECT(ADDRESS(ROW()-G3554,7)),D:D,0),1))),J3554)</f>
        <v/>
      </c>
      <c r="L3554" s="7">
        <f t="shared" ca="1" si="624"/>
        <v>0</v>
      </c>
      <c r="M3554" s="7" t="str">
        <f t="shared" ca="1" si="625"/>
        <v/>
      </c>
      <c r="N3554" s="7">
        <f t="shared" ca="1" si="626"/>
        <v>0</v>
      </c>
      <c r="O3554" s="9" t="str">
        <f ca="1">IF(N3554&gt;-1,INDIRECT(ADDRESS(ROW(),13)),IF(N3554&lt;N3553,CONCATENATE("&lt;page-count count=",CHAR(34),1+LARGE(N:N,1)-LARGE(N:N,2),CHAR(34),"/&gt;"),INDIRECT(ADDRESS(ROW()-1,13))))</f>
        <v/>
      </c>
      <c r="P3554" s="1">
        <f>IF(ROW()&lt;$S$4+2,IF('XML a procesar'!A3553="",P3553,IF(MID('XML a procesar'!A3553,1,1)="&lt;",P3553,P3553+1)),P3553)</f>
        <v>1</v>
      </c>
    </row>
    <row r="3555" spans="1:16" x14ac:dyDescent="0.25">
      <c r="A3555" s="1" t="str">
        <f>IF('XML a procesar'!A3554&gt;0,'XML a procesar'!A3554,"")</f>
        <v/>
      </c>
      <c r="B3555" s="7">
        <f t="shared" si="616"/>
        <v>0</v>
      </c>
      <c r="C3555" s="1">
        <f t="shared" si="617"/>
        <v>0</v>
      </c>
      <c r="D3555" s="1">
        <f t="shared" si="618"/>
        <v>0</v>
      </c>
      <c r="E3555" s="1">
        <f t="shared" si="619"/>
        <v>0</v>
      </c>
      <c r="F3555" s="1" t="str">
        <f t="shared" ca="1" si="620"/>
        <v/>
      </c>
      <c r="G3555" s="1">
        <f t="shared" ca="1" si="621"/>
        <v>0</v>
      </c>
      <c r="H3555" s="1">
        <f ca="1">IF(AND(G3554&gt;0,G3555&gt;G3554,NOT(ISERROR(MATCH(G3554,D:D,0)))),H3554+1,H3554)</f>
        <v>0</v>
      </c>
      <c r="I3555" s="1">
        <f t="shared" ca="1" si="622"/>
        <v>0</v>
      </c>
      <c r="J3555" s="7" t="str">
        <f t="shared" ca="1" si="623"/>
        <v/>
      </c>
      <c r="K3555" s="1" t="str">
        <f ca="1">IF(J3555="Linea_para_MAIL_creada_por_LuXML",IF(ISERROR(MATCH(INDIRECT(ADDRESS(ROW()-G3555,7)),D:D,0)),J3555,INDIRECT(ADDRESS(MATCH(INDIRECT(ADDRESS(ROW()-G3555,7)),D:D,0),1))),J3555)</f>
        <v/>
      </c>
      <c r="L3555" s="7">
        <f t="shared" ca="1" si="624"/>
        <v>0</v>
      </c>
      <c r="M3555" s="7" t="str">
        <f t="shared" ca="1" si="625"/>
        <v/>
      </c>
      <c r="N3555" s="7">
        <f t="shared" ca="1" si="626"/>
        <v>0</v>
      </c>
      <c r="O3555" s="9" t="str">
        <f ca="1">IF(N3555&gt;-1,INDIRECT(ADDRESS(ROW(),13)),IF(N3555&lt;N3554,CONCATENATE("&lt;page-count count=",CHAR(34),1+LARGE(N:N,1)-LARGE(N:N,2),CHAR(34),"/&gt;"),INDIRECT(ADDRESS(ROW()-1,13))))</f>
        <v/>
      </c>
      <c r="P3555" s="1">
        <f>IF(ROW()&lt;$S$4+2,IF('XML a procesar'!A3554="",P3554,IF(MID('XML a procesar'!A3554,1,1)="&lt;",P3554,P3554+1)),P3554)</f>
        <v>1</v>
      </c>
    </row>
    <row r="3556" spans="1:16" x14ac:dyDescent="0.25">
      <c r="A3556" s="1" t="str">
        <f>IF('XML a procesar'!A3555&gt;0,'XML a procesar'!A3555,"")</f>
        <v/>
      </c>
      <c r="B3556" s="7">
        <f t="shared" si="616"/>
        <v>0</v>
      </c>
      <c r="C3556" s="1">
        <f t="shared" si="617"/>
        <v>0</v>
      </c>
      <c r="D3556" s="1">
        <f t="shared" si="618"/>
        <v>0</v>
      </c>
      <c r="E3556" s="1">
        <f t="shared" si="619"/>
        <v>0</v>
      </c>
      <c r="F3556" s="1" t="str">
        <f t="shared" ca="1" si="620"/>
        <v/>
      </c>
      <c r="G3556" s="1">
        <f t="shared" ca="1" si="621"/>
        <v>0</v>
      </c>
      <c r="H3556" s="1">
        <f ca="1">IF(AND(G3555&gt;0,G3556&gt;G3555,NOT(ISERROR(MATCH(G3555,D:D,0)))),H3555+1,H3555)</f>
        <v>0</v>
      </c>
      <c r="I3556" s="1">
        <f t="shared" ca="1" si="622"/>
        <v>0</v>
      </c>
      <c r="J3556" s="7" t="str">
        <f t="shared" ca="1" si="623"/>
        <v/>
      </c>
      <c r="K3556" s="1" t="str">
        <f ca="1">IF(J3556="Linea_para_MAIL_creada_por_LuXML",IF(ISERROR(MATCH(INDIRECT(ADDRESS(ROW()-G3556,7)),D:D,0)),J3556,INDIRECT(ADDRESS(MATCH(INDIRECT(ADDRESS(ROW()-G3556,7)),D:D,0),1))),J3556)</f>
        <v/>
      </c>
      <c r="L3556" s="7">
        <f t="shared" ca="1" si="624"/>
        <v>0</v>
      </c>
      <c r="M3556" s="7" t="str">
        <f t="shared" ca="1" si="625"/>
        <v/>
      </c>
      <c r="N3556" s="7">
        <f t="shared" ca="1" si="626"/>
        <v>0</v>
      </c>
      <c r="O3556" s="9" t="str">
        <f ca="1">IF(N3556&gt;-1,INDIRECT(ADDRESS(ROW(),13)),IF(N3556&lt;N3555,CONCATENATE("&lt;page-count count=",CHAR(34),1+LARGE(N:N,1)-LARGE(N:N,2),CHAR(34),"/&gt;"),INDIRECT(ADDRESS(ROW()-1,13))))</f>
        <v/>
      </c>
      <c r="P3556" s="1">
        <f>IF(ROW()&lt;$S$4+2,IF('XML a procesar'!A3555="",P3555,IF(MID('XML a procesar'!A3555,1,1)="&lt;",P3555,P3555+1)),P3555)</f>
        <v>1</v>
      </c>
    </row>
    <row r="3557" spans="1:16" x14ac:dyDescent="0.25">
      <c r="A3557" s="1" t="str">
        <f>IF('XML a procesar'!A3556&gt;0,'XML a procesar'!A3556,"")</f>
        <v/>
      </c>
      <c r="B3557" s="7">
        <f t="shared" si="616"/>
        <v>0</v>
      </c>
      <c r="C3557" s="1">
        <f t="shared" si="617"/>
        <v>0</v>
      </c>
      <c r="D3557" s="1">
        <f t="shared" si="618"/>
        <v>0</v>
      </c>
      <c r="E3557" s="1">
        <f t="shared" si="619"/>
        <v>0</v>
      </c>
      <c r="F3557" s="1" t="str">
        <f t="shared" ca="1" si="620"/>
        <v/>
      </c>
      <c r="G3557" s="1">
        <f t="shared" ca="1" si="621"/>
        <v>0</v>
      </c>
      <c r="H3557" s="1">
        <f ca="1">IF(AND(G3556&gt;0,G3557&gt;G3556,NOT(ISERROR(MATCH(G3556,D:D,0)))),H3556+1,H3556)</f>
        <v>0</v>
      </c>
      <c r="I3557" s="1">
        <f t="shared" ca="1" si="622"/>
        <v>0</v>
      </c>
      <c r="J3557" s="7" t="str">
        <f t="shared" ca="1" si="623"/>
        <v/>
      </c>
      <c r="K3557" s="1" t="str">
        <f ca="1">IF(J3557="Linea_para_MAIL_creada_por_LuXML",IF(ISERROR(MATCH(INDIRECT(ADDRESS(ROW()-G3557,7)),D:D,0)),J3557,INDIRECT(ADDRESS(MATCH(INDIRECT(ADDRESS(ROW()-G3557,7)),D:D,0),1))),J3557)</f>
        <v/>
      </c>
      <c r="L3557" s="7">
        <f t="shared" ca="1" si="624"/>
        <v>0</v>
      </c>
      <c r="M3557" s="7" t="str">
        <f t="shared" ca="1" si="625"/>
        <v/>
      </c>
      <c r="N3557" s="7">
        <f t="shared" ca="1" si="626"/>
        <v>0</v>
      </c>
      <c r="O3557" s="9" t="str">
        <f ca="1">IF(N3557&gt;-1,INDIRECT(ADDRESS(ROW(),13)),IF(N3557&lt;N3556,CONCATENATE("&lt;page-count count=",CHAR(34),1+LARGE(N:N,1)-LARGE(N:N,2),CHAR(34),"/&gt;"),INDIRECT(ADDRESS(ROW()-1,13))))</f>
        <v/>
      </c>
      <c r="P3557" s="1">
        <f>IF(ROW()&lt;$S$4+2,IF('XML a procesar'!A3556="",P3556,IF(MID('XML a procesar'!A3556,1,1)="&lt;",P3556,P3556+1)),P3556)</f>
        <v>1</v>
      </c>
    </row>
    <row r="3558" spans="1:16" x14ac:dyDescent="0.25">
      <c r="A3558" s="1" t="str">
        <f>IF('XML a procesar'!A3557&gt;0,'XML a procesar'!A3557,"")</f>
        <v/>
      </c>
      <c r="B3558" s="7">
        <f t="shared" si="616"/>
        <v>0</v>
      </c>
      <c r="C3558" s="1">
        <f t="shared" si="617"/>
        <v>0</v>
      </c>
      <c r="D3558" s="1">
        <f t="shared" si="618"/>
        <v>0</v>
      </c>
      <c r="E3558" s="1">
        <f t="shared" si="619"/>
        <v>0</v>
      </c>
      <c r="F3558" s="1" t="str">
        <f t="shared" ca="1" si="620"/>
        <v/>
      </c>
      <c r="G3558" s="1">
        <f t="shared" ca="1" si="621"/>
        <v>0</v>
      </c>
      <c r="H3558" s="1">
        <f ca="1">IF(AND(G3557&gt;0,G3558&gt;G3557,NOT(ISERROR(MATCH(G3557,D:D,0)))),H3557+1,H3557)</f>
        <v>0</v>
      </c>
      <c r="I3558" s="1">
        <f t="shared" ca="1" si="622"/>
        <v>0</v>
      </c>
      <c r="J3558" s="7" t="str">
        <f t="shared" ca="1" si="623"/>
        <v/>
      </c>
      <c r="K3558" s="1" t="str">
        <f ca="1">IF(J3558="Linea_para_MAIL_creada_por_LuXML",IF(ISERROR(MATCH(INDIRECT(ADDRESS(ROW()-G3558,7)),D:D,0)),J3558,INDIRECT(ADDRESS(MATCH(INDIRECT(ADDRESS(ROW()-G3558,7)),D:D,0),1))),J3558)</f>
        <v/>
      </c>
      <c r="L3558" s="7">
        <f t="shared" ca="1" si="624"/>
        <v>0</v>
      </c>
      <c r="M3558" s="7" t="str">
        <f t="shared" ca="1" si="625"/>
        <v/>
      </c>
      <c r="N3558" s="7">
        <f t="shared" ca="1" si="626"/>
        <v>0</v>
      </c>
      <c r="O3558" s="9" t="str">
        <f ca="1">IF(N3558&gt;-1,INDIRECT(ADDRESS(ROW(),13)),IF(N3558&lt;N3557,CONCATENATE("&lt;page-count count=",CHAR(34),1+LARGE(N:N,1)-LARGE(N:N,2),CHAR(34),"/&gt;"),INDIRECT(ADDRESS(ROW()-1,13))))</f>
        <v/>
      </c>
      <c r="P3558" s="1">
        <f>IF(ROW()&lt;$S$4+2,IF('XML a procesar'!A3557="",P3557,IF(MID('XML a procesar'!A3557,1,1)="&lt;",P3557,P3557+1)),P3557)</f>
        <v>1</v>
      </c>
    </row>
    <row r="3559" spans="1:16" x14ac:dyDescent="0.25">
      <c r="A3559" s="1" t="str">
        <f>IF('XML a procesar'!A3558&gt;0,'XML a procesar'!A3558,"")</f>
        <v/>
      </c>
      <c r="B3559" s="7">
        <f t="shared" si="616"/>
        <v>0</v>
      </c>
      <c r="C3559" s="1">
        <f t="shared" si="617"/>
        <v>0</v>
      </c>
      <c r="D3559" s="1">
        <f t="shared" si="618"/>
        <v>0</v>
      </c>
      <c r="E3559" s="1">
        <f t="shared" si="619"/>
        <v>0</v>
      </c>
      <c r="F3559" s="1" t="str">
        <f t="shared" ca="1" si="620"/>
        <v/>
      </c>
      <c r="G3559" s="1">
        <f t="shared" ca="1" si="621"/>
        <v>0</v>
      </c>
      <c r="H3559" s="1">
        <f ca="1">IF(AND(G3558&gt;0,G3559&gt;G3558,NOT(ISERROR(MATCH(G3558,D:D,0)))),H3558+1,H3558)</f>
        <v>0</v>
      </c>
      <c r="I3559" s="1">
        <f t="shared" ca="1" si="622"/>
        <v>0</v>
      </c>
      <c r="J3559" s="7" t="str">
        <f t="shared" ca="1" si="623"/>
        <v/>
      </c>
      <c r="K3559" s="1" t="str">
        <f ca="1">IF(J3559="Linea_para_MAIL_creada_por_LuXML",IF(ISERROR(MATCH(INDIRECT(ADDRESS(ROW()-G3559,7)),D:D,0)),J3559,INDIRECT(ADDRESS(MATCH(INDIRECT(ADDRESS(ROW()-G3559,7)),D:D,0),1))),J3559)</f>
        <v/>
      </c>
      <c r="L3559" s="7">
        <f t="shared" ca="1" si="624"/>
        <v>0</v>
      </c>
      <c r="M3559" s="7" t="str">
        <f t="shared" ca="1" si="625"/>
        <v/>
      </c>
      <c r="N3559" s="7">
        <f t="shared" ca="1" si="626"/>
        <v>0</v>
      </c>
      <c r="O3559" s="9" t="str">
        <f ca="1">IF(N3559&gt;-1,INDIRECT(ADDRESS(ROW(),13)),IF(N3559&lt;N3558,CONCATENATE("&lt;page-count count=",CHAR(34),1+LARGE(N:N,1)-LARGE(N:N,2),CHAR(34),"/&gt;"),INDIRECT(ADDRESS(ROW()-1,13))))</f>
        <v/>
      </c>
      <c r="P3559" s="1">
        <f>IF(ROW()&lt;$S$4+2,IF('XML a procesar'!A3558="",P3558,IF(MID('XML a procesar'!A3558,1,1)="&lt;",P3558,P3558+1)),P3558)</f>
        <v>1</v>
      </c>
    </row>
    <row r="3560" spans="1:16" x14ac:dyDescent="0.25">
      <c r="A3560" s="1" t="str">
        <f>IF('XML a procesar'!A3559&gt;0,'XML a procesar'!A3559,"")</f>
        <v/>
      </c>
      <c r="B3560" s="7">
        <f t="shared" si="616"/>
        <v>0</v>
      </c>
      <c r="C3560" s="1">
        <f t="shared" si="617"/>
        <v>0</v>
      </c>
      <c r="D3560" s="1">
        <f t="shared" si="618"/>
        <v>0</v>
      </c>
      <c r="E3560" s="1">
        <f t="shared" si="619"/>
        <v>0</v>
      </c>
      <c r="F3560" s="1" t="str">
        <f t="shared" ca="1" si="620"/>
        <v/>
      </c>
      <c r="G3560" s="1">
        <f t="shared" ca="1" si="621"/>
        <v>0</v>
      </c>
      <c r="H3560" s="1">
        <f ca="1">IF(AND(G3559&gt;0,G3560&gt;G3559,NOT(ISERROR(MATCH(G3559,D:D,0)))),H3559+1,H3559)</f>
        <v>0</v>
      </c>
      <c r="I3560" s="1">
        <f t="shared" ca="1" si="622"/>
        <v>0</v>
      </c>
      <c r="J3560" s="7" t="str">
        <f t="shared" ca="1" si="623"/>
        <v/>
      </c>
      <c r="K3560" s="1" t="str">
        <f ca="1">IF(J3560="Linea_para_MAIL_creada_por_LuXML",IF(ISERROR(MATCH(INDIRECT(ADDRESS(ROW()-G3560,7)),D:D,0)),J3560,INDIRECT(ADDRESS(MATCH(INDIRECT(ADDRESS(ROW()-G3560,7)),D:D,0),1))),J3560)</f>
        <v/>
      </c>
      <c r="L3560" s="7">
        <f t="shared" ca="1" si="624"/>
        <v>0</v>
      </c>
      <c r="M3560" s="7" t="str">
        <f t="shared" ca="1" si="625"/>
        <v/>
      </c>
      <c r="N3560" s="7">
        <f t="shared" ca="1" si="626"/>
        <v>0</v>
      </c>
      <c r="O3560" s="9" t="str">
        <f ca="1">IF(N3560&gt;-1,INDIRECT(ADDRESS(ROW(),13)),IF(N3560&lt;N3559,CONCATENATE("&lt;page-count count=",CHAR(34),1+LARGE(N:N,1)-LARGE(N:N,2),CHAR(34),"/&gt;"),INDIRECT(ADDRESS(ROW()-1,13))))</f>
        <v/>
      </c>
      <c r="P3560" s="1">
        <f>IF(ROW()&lt;$S$4+2,IF('XML a procesar'!A3559="",P3559,IF(MID('XML a procesar'!A3559,1,1)="&lt;",P3559,P3559+1)),P3559)</f>
        <v>1</v>
      </c>
    </row>
    <row r="3561" spans="1:16" x14ac:dyDescent="0.25">
      <c r="A3561" s="1" t="str">
        <f>IF('XML a procesar'!A3560&gt;0,'XML a procesar'!A3560,"")</f>
        <v/>
      </c>
      <c r="B3561" s="7">
        <f t="shared" si="616"/>
        <v>0</v>
      </c>
      <c r="C3561" s="1">
        <f t="shared" si="617"/>
        <v>0</v>
      </c>
      <c r="D3561" s="1">
        <f t="shared" si="618"/>
        <v>0</v>
      </c>
      <c r="E3561" s="1">
        <f t="shared" si="619"/>
        <v>0</v>
      </c>
      <c r="F3561" s="1" t="str">
        <f t="shared" ca="1" si="620"/>
        <v/>
      </c>
      <c r="G3561" s="1">
        <f t="shared" ca="1" si="621"/>
        <v>0</v>
      </c>
      <c r="H3561" s="1">
        <f ca="1">IF(AND(G3560&gt;0,G3561&gt;G3560,NOT(ISERROR(MATCH(G3560,D:D,0)))),H3560+1,H3560)</f>
        <v>0</v>
      </c>
      <c r="I3561" s="1">
        <f t="shared" ca="1" si="622"/>
        <v>0</v>
      </c>
      <c r="J3561" s="7" t="str">
        <f t="shared" ca="1" si="623"/>
        <v/>
      </c>
      <c r="K3561" s="1" t="str">
        <f ca="1">IF(J3561="Linea_para_MAIL_creada_por_LuXML",IF(ISERROR(MATCH(INDIRECT(ADDRESS(ROW()-G3561,7)),D:D,0)),J3561,INDIRECT(ADDRESS(MATCH(INDIRECT(ADDRESS(ROW()-G3561,7)),D:D,0),1))),J3561)</f>
        <v/>
      </c>
      <c r="L3561" s="7">
        <f t="shared" ca="1" si="624"/>
        <v>0</v>
      </c>
      <c r="M3561" s="7" t="str">
        <f t="shared" ca="1" si="625"/>
        <v/>
      </c>
      <c r="N3561" s="7">
        <f t="shared" ca="1" si="626"/>
        <v>0</v>
      </c>
      <c r="O3561" s="9" t="str">
        <f ca="1">IF(N3561&gt;-1,INDIRECT(ADDRESS(ROW(),13)),IF(N3561&lt;N3560,CONCATENATE("&lt;page-count count=",CHAR(34),1+LARGE(N:N,1)-LARGE(N:N,2),CHAR(34),"/&gt;"),INDIRECT(ADDRESS(ROW()-1,13))))</f>
        <v/>
      </c>
      <c r="P3561" s="1">
        <f>IF(ROW()&lt;$S$4+2,IF('XML a procesar'!A3560="",P3560,IF(MID('XML a procesar'!A3560,1,1)="&lt;",P3560,P3560+1)),P3560)</f>
        <v>1</v>
      </c>
    </row>
    <row r="3562" spans="1:16" x14ac:dyDescent="0.25">
      <c r="A3562" s="1" t="str">
        <f>IF('XML a procesar'!A3561&gt;0,'XML a procesar'!A3561,"")</f>
        <v/>
      </c>
      <c r="B3562" s="7">
        <f t="shared" si="616"/>
        <v>0</v>
      </c>
      <c r="C3562" s="1">
        <f t="shared" si="617"/>
        <v>0</v>
      </c>
      <c r="D3562" s="1">
        <f t="shared" si="618"/>
        <v>0</v>
      </c>
      <c r="E3562" s="1">
        <f t="shared" si="619"/>
        <v>0</v>
      </c>
      <c r="F3562" s="1" t="str">
        <f t="shared" ca="1" si="620"/>
        <v/>
      </c>
      <c r="G3562" s="1">
        <f t="shared" ca="1" si="621"/>
        <v>0</v>
      </c>
      <c r="H3562" s="1">
        <f ca="1">IF(AND(G3561&gt;0,G3562&gt;G3561,NOT(ISERROR(MATCH(G3561,D:D,0)))),H3561+1,H3561)</f>
        <v>0</v>
      </c>
      <c r="I3562" s="1">
        <f t="shared" ca="1" si="622"/>
        <v>0</v>
      </c>
      <c r="J3562" s="7" t="str">
        <f t="shared" ca="1" si="623"/>
        <v/>
      </c>
      <c r="K3562" s="1" t="str">
        <f ca="1">IF(J3562="Linea_para_MAIL_creada_por_LuXML",IF(ISERROR(MATCH(INDIRECT(ADDRESS(ROW()-G3562,7)),D:D,0)),J3562,INDIRECT(ADDRESS(MATCH(INDIRECT(ADDRESS(ROW()-G3562,7)),D:D,0),1))),J3562)</f>
        <v/>
      </c>
      <c r="L3562" s="7">
        <f t="shared" ca="1" si="624"/>
        <v>0</v>
      </c>
      <c r="M3562" s="7" t="str">
        <f t="shared" ca="1" si="625"/>
        <v/>
      </c>
      <c r="N3562" s="7">
        <f t="shared" ca="1" si="626"/>
        <v>0</v>
      </c>
      <c r="O3562" s="9" t="str">
        <f ca="1">IF(N3562&gt;-1,INDIRECT(ADDRESS(ROW(),13)),IF(N3562&lt;N3561,CONCATENATE("&lt;page-count count=",CHAR(34),1+LARGE(N:N,1)-LARGE(N:N,2),CHAR(34),"/&gt;"),INDIRECT(ADDRESS(ROW()-1,13))))</f>
        <v/>
      </c>
      <c r="P3562" s="1">
        <f>IF(ROW()&lt;$S$4+2,IF('XML a procesar'!A3561="",P3561,IF(MID('XML a procesar'!A3561,1,1)="&lt;",P3561,P3561+1)),P3561)</f>
        <v>1</v>
      </c>
    </row>
    <row r="3563" spans="1:16" x14ac:dyDescent="0.25">
      <c r="A3563" s="1" t="str">
        <f>IF('XML a procesar'!A3562&gt;0,'XML a procesar'!A3562,"")</f>
        <v/>
      </c>
      <c r="B3563" s="7">
        <f t="shared" si="616"/>
        <v>0</v>
      </c>
      <c r="C3563" s="1">
        <f t="shared" si="617"/>
        <v>0</v>
      </c>
      <c r="D3563" s="1">
        <f t="shared" si="618"/>
        <v>0</v>
      </c>
      <c r="E3563" s="1">
        <f t="shared" si="619"/>
        <v>0</v>
      </c>
      <c r="F3563" s="1" t="str">
        <f t="shared" ca="1" si="620"/>
        <v/>
      </c>
      <c r="G3563" s="1">
        <f t="shared" ca="1" si="621"/>
        <v>0</v>
      </c>
      <c r="H3563" s="1">
        <f ca="1">IF(AND(G3562&gt;0,G3563&gt;G3562,NOT(ISERROR(MATCH(G3562,D:D,0)))),H3562+1,H3562)</f>
        <v>0</v>
      </c>
      <c r="I3563" s="1">
        <f t="shared" ca="1" si="622"/>
        <v>0</v>
      </c>
      <c r="J3563" s="7" t="str">
        <f t="shared" ca="1" si="623"/>
        <v/>
      </c>
      <c r="K3563" s="1" t="str">
        <f ca="1">IF(J3563="Linea_para_MAIL_creada_por_LuXML",IF(ISERROR(MATCH(INDIRECT(ADDRESS(ROW()-G3563,7)),D:D,0)),J3563,INDIRECT(ADDRESS(MATCH(INDIRECT(ADDRESS(ROW()-G3563,7)),D:D,0),1))),J3563)</f>
        <v/>
      </c>
      <c r="L3563" s="7">
        <f t="shared" ca="1" si="624"/>
        <v>0</v>
      </c>
      <c r="M3563" s="7" t="str">
        <f t="shared" ca="1" si="625"/>
        <v/>
      </c>
      <c r="N3563" s="7">
        <f t="shared" ca="1" si="626"/>
        <v>0</v>
      </c>
      <c r="O3563" s="9" t="str">
        <f ca="1">IF(N3563&gt;-1,INDIRECT(ADDRESS(ROW(),13)),IF(N3563&lt;N3562,CONCATENATE("&lt;page-count count=",CHAR(34),1+LARGE(N:N,1)-LARGE(N:N,2),CHAR(34),"/&gt;"),INDIRECT(ADDRESS(ROW()-1,13))))</f>
        <v/>
      </c>
      <c r="P3563" s="1">
        <f>IF(ROW()&lt;$S$4+2,IF('XML a procesar'!A3562="",P3562,IF(MID('XML a procesar'!A3562,1,1)="&lt;",P3562,P3562+1)),P3562)</f>
        <v>1</v>
      </c>
    </row>
    <row r="3564" spans="1:16" x14ac:dyDescent="0.25">
      <c r="A3564" s="1" t="str">
        <f>IF('XML a procesar'!A3563&gt;0,'XML a procesar'!A3563,"")</f>
        <v/>
      </c>
      <c r="B3564" s="7">
        <f t="shared" si="616"/>
        <v>0</v>
      </c>
      <c r="C3564" s="1">
        <f t="shared" si="617"/>
        <v>0</v>
      </c>
      <c r="D3564" s="1">
        <f t="shared" si="618"/>
        <v>0</v>
      </c>
      <c r="E3564" s="1">
        <f t="shared" si="619"/>
        <v>0</v>
      </c>
      <c r="F3564" s="1" t="str">
        <f t="shared" ca="1" si="620"/>
        <v/>
      </c>
      <c r="G3564" s="1">
        <f t="shared" ca="1" si="621"/>
        <v>0</v>
      </c>
      <c r="H3564" s="1">
        <f ca="1">IF(AND(G3563&gt;0,G3564&gt;G3563,NOT(ISERROR(MATCH(G3563,D:D,0)))),H3563+1,H3563)</f>
        <v>0</v>
      </c>
      <c r="I3564" s="1">
        <f t="shared" ca="1" si="622"/>
        <v>0</v>
      </c>
      <c r="J3564" s="7" t="str">
        <f t="shared" ca="1" si="623"/>
        <v/>
      </c>
      <c r="K3564" s="1" t="str">
        <f ca="1">IF(J3564="Linea_para_MAIL_creada_por_LuXML",IF(ISERROR(MATCH(INDIRECT(ADDRESS(ROW()-G3564,7)),D:D,0)),J3564,INDIRECT(ADDRESS(MATCH(INDIRECT(ADDRESS(ROW()-G3564,7)),D:D,0),1))),J3564)</f>
        <v/>
      </c>
      <c r="L3564" s="7">
        <f t="shared" ca="1" si="624"/>
        <v>0</v>
      </c>
      <c r="M3564" s="7" t="str">
        <f t="shared" ca="1" si="625"/>
        <v/>
      </c>
      <c r="N3564" s="7">
        <f t="shared" ca="1" si="626"/>
        <v>0</v>
      </c>
      <c r="O3564" s="9" t="str">
        <f ca="1">IF(N3564&gt;-1,INDIRECT(ADDRESS(ROW(),13)),IF(N3564&lt;N3563,CONCATENATE("&lt;page-count count=",CHAR(34),1+LARGE(N:N,1)-LARGE(N:N,2),CHAR(34),"/&gt;"),INDIRECT(ADDRESS(ROW()-1,13))))</f>
        <v/>
      </c>
      <c r="P3564" s="1">
        <f>IF(ROW()&lt;$S$4+2,IF('XML a procesar'!A3563="",P3563,IF(MID('XML a procesar'!A3563,1,1)="&lt;",P3563,P3563+1)),P3563)</f>
        <v>1</v>
      </c>
    </row>
    <row r="3565" spans="1:16" x14ac:dyDescent="0.25">
      <c r="A3565" s="1" t="str">
        <f>IF('XML a procesar'!A3564&gt;0,'XML a procesar'!A3564,"")</f>
        <v/>
      </c>
      <c r="B3565" s="7">
        <f t="shared" si="616"/>
        <v>0</v>
      </c>
      <c r="C3565" s="1">
        <f t="shared" si="617"/>
        <v>0</v>
      </c>
      <c r="D3565" s="1">
        <f t="shared" si="618"/>
        <v>0</v>
      </c>
      <c r="E3565" s="1">
        <f t="shared" si="619"/>
        <v>0</v>
      </c>
      <c r="F3565" s="1" t="str">
        <f t="shared" ca="1" si="620"/>
        <v/>
      </c>
      <c r="G3565" s="1">
        <f t="shared" ca="1" si="621"/>
        <v>0</v>
      </c>
      <c r="H3565" s="1">
        <f ca="1">IF(AND(G3564&gt;0,G3565&gt;G3564,NOT(ISERROR(MATCH(G3564,D:D,0)))),H3564+1,H3564)</f>
        <v>0</v>
      </c>
      <c r="I3565" s="1">
        <f t="shared" ca="1" si="622"/>
        <v>0</v>
      </c>
      <c r="J3565" s="7" t="str">
        <f t="shared" ca="1" si="623"/>
        <v/>
      </c>
      <c r="K3565" s="1" t="str">
        <f ca="1">IF(J3565="Linea_para_MAIL_creada_por_LuXML",IF(ISERROR(MATCH(INDIRECT(ADDRESS(ROW()-G3565,7)),D:D,0)),J3565,INDIRECT(ADDRESS(MATCH(INDIRECT(ADDRESS(ROW()-G3565,7)),D:D,0),1))),J3565)</f>
        <v/>
      </c>
      <c r="L3565" s="7">
        <f t="shared" ca="1" si="624"/>
        <v>0</v>
      </c>
      <c r="M3565" s="7" t="str">
        <f t="shared" ca="1" si="625"/>
        <v/>
      </c>
      <c r="N3565" s="7">
        <f t="shared" ca="1" si="626"/>
        <v>0</v>
      </c>
      <c r="O3565" s="9" t="str">
        <f ca="1">IF(N3565&gt;-1,INDIRECT(ADDRESS(ROW(),13)),IF(N3565&lt;N3564,CONCATENATE("&lt;page-count count=",CHAR(34),1+LARGE(N:N,1)-LARGE(N:N,2),CHAR(34),"/&gt;"),INDIRECT(ADDRESS(ROW()-1,13))))</f>
        <v/>
      </c>
      <c r="P3565" s="1">
        <f>IF(ROW()&lt;$S$4+2,IF('XML a procesar'!A3564="",P3564,IF(MID('XML a procesar'!A3564,1,1)="&lt;",P3564,P3564+1)),P3564)</f>
        <v>1</v>
      </c>
    </row>
    <row r="3566" spans="1:16" x14ac:dyDescent="0.25">
      <c r="A3566" s="1" t="str">
        <f>IF('XML a procesar'!A3565&gt;0,'XML a procesar'!A3565,"")</f>
        <v/>
      </c>
      <c r="B3566" s="7">
        <f t="shared" si="616"/>
        <v>0</v>
      </c>
      <c r="C3566" s="1">
        <f t="shared" si="617"/>
        <v>0</v>
      </c>
      <c r="D3566" s="1">
        <f t="shared" si="618"/>
        <v>0</v>
      </c>
      <c r="E3566" s="1">
        <f t="shared" si="619"/>
        <v>0</v>
      </c>
      <c r="F3566" s="1" t="str">
        <f t="shared" ca="1" si="620"/>
        <v/>
      </c>
      <c r="G3566" s="1">
        <f t="shared" ca="1" si="621"/>
        <v>0</v>
      </c>
      <c r="H3566" s="1">
        <f ca="1">IF(AND(G3565&gt;0,G3566&gt;G3565,NOT(ISERROR(MATCH(G3565,D:D,0)))),H3565+1,H3565)</f>
        <v>0</v>
      </c>
      <c r="I3566" s="1">
        <f t="shared" ca="1" si="622"/>
        <v>0</v>
      </c>
      <c r="J3566" s="7" t="str">
        <f t="shared" ca="1" si="623"/>
        <v/>
      </c>
      <c r="K3566" s="1" t="str">
        <f ca="1">IF(J3566="Linea_para_MAIL_creada_por_LuXML",IF(ISERROR(MATCH(INDIRECT(ADDRESS(ROW()-G3566,7)),D:D,0)),J3566,INDIRECT(ADDRESS(MATCH(INDIRECT(ADDRESS(ROW()-G3566,7)),D:D,0),1))),J3566)</f>
        <v/>
      </c>
      <c r="L3566" s="7">
        <f t="shared" ca="1" si="624"/>
        <v>0</v>
      </c>
      <c r="M3566" s="7" t="str">
        <f t="shared" ca="1" si="625"/>
        <v/>
      </c>
      <c r="N3566" s="7">
        <f t="shared" ca="1" si="626"/>
        <v>0</v>
      </c>
      <c r="O3566" s="9" t="str">
        <f ca="1">IF(N3566&gt;-1,INDIRECT(ADDRESS(ROW(),13)),IF(N3566&lt;N3565,CONCATENATE("&lt;page-count count=",CHAR(34),1+LARGE(N:N,1)-LARGE(N:N,2),CHAR(34),"/&gt;"),INDIRECT(ADDRESS(ROW()-1,13))))</f>
        <v/>
      </c>
      <c r="P3566" s="1">
        <f>IF(ROW()&lt;$S$4+2,IF('XML a procesar'!A3565="",P3565,IF(MID('XML a procesar'!A3565,1,1)="&lt;",P3565,P3565+1)),P3565)</f>
        <v>1</v>
      </c>
    </row>
    <row r="3567" spans="1:16" x14ac:dyDescent="0.25">
      <c r="A3567" s="1" t="str">
        <f>IF('XML a procesar'!A3566&gt;0,'XML a procesar'!A3566,"")</f>
        <v/>
      </c>
      <c r="B3567" s="7">
        <f t="shared" si="616"/>
        <v>0</v>
      </c>
      <c r="C3567" s="1">
        <f t="shared" si="617"/>
        <v>0</v>
      </c>
      <c r="D3567" s="1">
        <f t="shared" si="618"/>
        <v>0</v>
      </c>
      <c r="E3567" s="1">
        <f t="shared" si="619"/>
        <v>0</v>
      </c>
      <c r="F3567" s="1" t="str">
        <f t="shared" ca="1" si="620"/>
        <v/>
      </c>
      <c r="G3567" s="1">
        <f t="shared" ca="1" si="621"/>
        <v>0</v>
      </c>
      <c r="H3567" s="1">
        <f ca="1">IF(AND(G3566&gt;0,G3567&gt;G3566,NOT(ISERROR(MATCH(G3566,D:D,0)))),H3566+1,H3566)</f>
        <v>0</v>
      </c>
      <c r="I3567" s="1">
        <f t="shared" ca="1" si="622"/>
        <v>0</v>
      </c>
      <c r="J3567" s="7" t="str">
        <f t="shared" ca="1" si="623"/>
        <v/>
      </c>
      <c r="K3567" s="1" t="str">
        <f ca="1">IF(J3567="Linea_para_MAIL_creada_por_LuXML",IF(ISERROR(MATCH(INDIRECT(ADDRESS(ROW()-G3567,7)),D:D,0)),J3567,INDIRECT(ADDRESS(MATCH(INDIRECT(ADDRESS(ROW()-G3567,7)),D:D,0),1))),J3567)</f>
        <v/>
      </c>
      <c r="L3567" s="7">
        <f t="shared" ca="1" si="624"/>
        <v>0</v>
      </c>
      <c r="M3567" s="7" t="str">
        <f t="shared" ca="1" si="625"/>
        <v/>
      </c>
      <c r="N3567" s="7">
        <f t="shared" ca="1" si="626"/>
        <v>0</v>
      </c>
      <c r="O3567" s="9" t="str">
        <f ca="1">IF(N3567&gt;-1,INDIRECT(ADDRESS(ROW(),13)),IF(N3567&lt;N3566,CONCATENATE("&lt;page-count count=",CHAR(34),1+LARGE(N:N,1)-LARGE(N:N,2),CHAR(34),"/&gt;"),INDIRECT(ADDRESS(ROW()-1,13))))</f>
        <v/>
      </c>
      <c r="P3567" s="1">
        <f>IF(ROW()&lt;$S$4+2,IF('XML a procesar'!A3566="",P3566,IF(MID('XML a procesar'!A3566,1,1)="&lt;",P3566,P3566+1)),P3566)</f>
        <v>1</v>
      </c>
    </row>
    <row r="3568" spans="1:16" x14ac:dyDescent="0.25">
      <c r="A3568" s="1" t="str">
        <f>IF('XML a procesar'!A3567&gt;0,'XML a procesar'!A3567,"")</f>
        <v/>
      </c>
      <c r="B3568" s="7">
        <f t="shared" si="616"/>
        <v>0</v>
      </c>
      <c r="C3568" s="1">
        <f t="shared" si="617"/>
        <v>0</v>
      </c>
      <c r="D3568" s="1">
        <f t="shared" si="618"/>
        <v>0</v>
      </c>
      <c r="E3568" s="1">
        <f t="shared" si="619"/>
        <v>0</v>
      </c>
      <c r="F3568" s="1" t="str">
        <f t="shared" ca="1" si="620"/>
        <v/>
      </c>
      <c r="G3568" s="1">
        <f t="shared" ca="1" si="621"/>
        <v>0</v>
      </c>
      <c r="H3568" s="1">
        <f ca="1">IF(AND(G3567&gt;0,G3568&gt;G3567,NOT(ISERROR(MATCH(G3567,D:D,0)))),H3567+1,H3567)</f>
        <v>0</v>
      </c>
      <c r="I3568" s="1">
        <f t="shared" ca="1" si="622"/>
        <v>0</v>
      </c>
      <c r="J3568" s="7" t="str">
        <f t="shared" ca="1" si="623"/>
        <v/>
      </c>
      <c r="K3568" s="1" t="str">
        <f ca="1">IF(J3568="Linea_para_MAIL_creada_por_LuXML",IF(ISERROR(MATCH(INDIRECT(ADDRESS(ROW()-G3568,7)),D:D,0)),J3568,INDIRECT(ADDRESS(MATCH(INDIRECT(ADDRESS(ROW()-G3568,7)),D:D,0),1))),J3568)</f>
        <v/>
      </c>
      <c r="L3568" s="7">
        <f t="shared" ca="1" si="624"/>
        <v>0</v>
      </c>
      <c r="M3568" s="7" t="str">
        <f t="shared" ca="1" si="625"/>
        <v/>
      </c>
      <c r="N3568" s="7">
        <f t="shared" ca="1" si="626"/>
        <v>0</v>
      </c>
      <c r="O3568" s="9" t="str">
        <f ca="1">IF(N3568&gt;-1,INDIRECT(ADDRESS(ROW(),13)),IF(N3568&lt;N3567,CONCATENATE("&lt;page-count count=",CHAR(34),1+LARGE(N:N,1)-LARGE(N:N,2),CHAR(34),"/&gt;"),INDIRECT(ADDRESS(ROW()-1,13))))</f>
        <v/>
      </c>
      <c r="P3568" s="1">
        <f>IF(ROW()&lt;$S$4+2,IF('XML a procesar'!A3567="",P3567,IF(MID('XML a procesar'!A3567,1,1)="&lt;",P3567,P3567+1)),P3567)</f>
        <v>1</v>
      </c>
    </row>
    <row r="3569" spans="1:16" x14ac:dyDescent="0.25">
      <c r="A3569" s="1" t="str">
        <f>IF('XML a procesar'!A3568&gt;0,'XML a procesar'!A3568,"")</f>
        <v/>
      </c>
      <c r="B3569" s="7">
        <f t="shared" si="616"/>
        <v>0</v>
      </c>
      <c r="C3569" s="1">
        <f t="shared" si="617"/>
        <v>0</v>
      </c>
      <c r="D3569" s="1">
        <f t="shared" si="618"/>
        <v>0</v>
      </c>
      <c r="E3569" s="1">
        <f t="shared" si="619"/>
        <v>0</v>
      </c>
      <c r="F3569" s="1" t="str">
        <f t="shared" ca="1" si="620"/>
        <v/>
      </c>
      <c r="G3569" s="1">
        <f t="shared" ca="1" si="621"/>
        <v>0</v>
      </c>
      <c r="H3569" s="1">
        <f ca="1">IF(AND(G3568&gt;0,G3569&gt;G3568,NOT(ISERROR(MATCH(G3568,D:D,0)))),H3568+1,H3568)</f>
        <v>0</v>
      </c>
      <c r="I3569" s="1">
        <f t="shared" ca="1" si="622"/>
        <v>0</v>
      </c>
      <c r="J3569" s="7" t="str">
        <f t="shared" ca="1" si="623"/>
        <v/>
      </c>
      <c r="K3569" s="1" t="str">
        <f ca="1">IF(J3569="Linea_para_MAIL_creada_por_LuXML",IF(ISERROR(MATCH(INDIRECT(ADDRESS(ROW()-G3569,7)),D:D,0)),J3569,INDIRECT(ADDRESS(MATCH(INDIRECT(ADDRESS(ROW()-G3569,7)),D:D,0),1))),J3569)</f>
        <v/>
      </c>
      <c r="L3569" s="7">
        <f t="shared" ca="1" si="624"/>
        <v>0</v>
      </c>
      <c r="M3569" s="7" t="str">
        <f t="shared" ca="1" si="625"/>
        <v/>
      </c>
      <c r="N3569" s="7">
        <f t="shared" ca="1" si="626"/>
        <v>0</v>
      </c>
      <c r="O3569" s="9" t="str">
        <f ca="1">IF(N3569&gt;-1,INDIRECT(ADDRESS(ROW(),13)),IF(N3569&lt;N3568,CONCATENATE("&lt;page-count count=",CHAR(34),1+LARGE(N:N,1)-LARGE(N:N,2),CHAR(34),"/&gt;"),INDIRECT(ADDRESS(ROW()-1,13))))</f>
        <v/>
      </c>
      <c r="P3569" s="1">
        <f>IF(ROW()&lt;$S$4+2,IF('XML a procesar'!A3568="",P3568,IF(MID('XML a procesar'!A3568,1,1)="&lt;",P3568,P3568+1)),P3568)</f>
        <v>1</v>
      </c>
    </row>
    <row r="3570" spans="1:16" x14ac:dyDescent="0.25">
      <c r="A3570" s="1" t="str">
        <f>IF('XML a procesar'!A3569&gt;0,'XML a procesar'!A3569,"")</f>
        <v/>
      </c>
      <c r="B3570" s="7">
        <f t="shared" si="616"/>
        <v>0</v>
      </c>
      <c r="C3570" s="1">
        <f t="shared" si="617"/>
        <v>0</v>
      </c>
      <c r="D3570" s="1">
        <f t="shared" si="618"/>
        <v>0</v>
      </c>
      <c r="E3570" s="1">
        <f t="shared" si="619"/>
        <v>0</v>
      </c>
      <c r="F3570" s="1" t="str">
        <f t="shared" ca="1" si="620"/>
        <v/>
      </c>
      <c r="G3570" s="1">
        <f t="shared" ca="1" si="621"/>
        <v>0</v>
      </c>
      <c r="H3570" s="1">
        <f ca="1">IF(AND(G3569&gt;0,G3570&gt;G3569,NOT(ISERROR(MATCH(G3569,D:D,0)))),H3569+1,H3569)</f>
        <v>0</v>
      </c>
      <c r="I3570" s="1">
        <f t="shared" ca="1" si="622"/>
        <v>0</v>
      </c>
      <c r="J3570" s="7" t="str">
        <f t="shared" ca="1" si="623"/>
        <v/>
      </c>
      <c r="K3570" s="1" t="str">
        <f ca="1">IF(J3570="Linea_para_MAIL_creada_por_LuXML",IF(ISERROR(MATCH(INDIRECT(ADDRESS(ROW()-G3570,7)),D:D,0)),J3570,INDIRECT(ADDRESS(MATCH(INDIRECT(ADDRESS(ROW()-G3570,7)),D:D,0),1))),J3570)</f>
        <v/>
      </c>
      <c r="L3570" s="7">
        <f t="shared" ca="1" si="624"/>
        <v>0</v>
      </c>
      <c r="M3570" s="7" t="str">
        <f t="shared" ca="1" si="625"/>
        <v/>
      </c>
      <c r="N3570" s="7">
        <f t="shared" ca="1" si="626"/>
        <v>0</v>
      </c>
      <c r="O3570" s="9" t="str">
        <f ca="1">IF(N3570&gt;-1,INDIRECT(ADDRESS(ROW(),13)),IF(N3570&lt;N3569,CONCATENATE("&lt;page-count count=",CHAR(34),1+LARGE(N:N,1)-LARGE(N:N,2),CHAR(34),"/&gt;"),INDIRECT(ADDRESS(ROW()-1,13))))</f>
        <v/>
      </c>
      <c r="P3570" s="1">
        <f>IF(ROW()&lt;$S$4+2,IF('XML a procesar'!A3569="",P3569,IF(MID('XML a procesar'!A3569,1,1)="&lt;",P3569,P3569+1)),P3569)</f>
        <v>1</v>
      </c>
    </row>
    <row r="3571" spans="1:16" x14ac:dyDescent="0.25">
      <c r="A3571" s="1" t="str">
        <f>IF('XML a procesar'!A3570&gt;0,'XML a procesar'!A3570,"")</f>
        <v/>
      </c>
      <c r="B3571" s="7">
        <f t="shared" si="616"/>
        <v>0</v>
      </c>
      <c r="C3571" s="1">
        <f t="shared" si="617"/>
        <v>0</v>
      </c>
      <c r="D3571" s="1">
        <f t="shared" si="618"/>
        <v>0</v>
      </c>
      <c r="E3571" s="1">
        <f t="shared" si="619"/>
        <v>0</v>
      </c>
      <c r="F3571" s="1" t="str">
        <f t="shared" ca="1" si="620"/>
        <v/>
      </c>
      <c r="G3571" s="1">
        <f t="shared" ca="1" si="621"/>
        <v>0</v>
      </c>
      <c r="H3571" s="1">
        <f ca="1">IF(AND(G3570&gt;0,G3571&gt;G3570,NOT(ISERROR(MATCH(G3570,D:D,0)))),H3570+1,H3570)</f>
        <v>0</v>
      </c>
      <c r="I3571" s="1">
        <f t="shared" ca="1" si="622"/>
        <v>0</v>
      </c>
      <c r="J3571" s="7" t="str">
        <f t="shared" ca="1" si="623"/>
        <v/>
      </c>
      <c r="K3571" s="1" t="str">
        <f ca="1">IF(J3571="Linea_para_MAIL_creada_por_LuXML",IF(ISERROR(MATCH(INDIRECT(ADDRESS(ROW()-G3571,7)),D:D,0)),J3571,INDIRECT(ADDRESS(MATCH(INDIRECT(ADDRESS(ROW()-G3571,7)),D:D,0),1))),J3571)</f>
        <v/>
      </c>
      <c r="L3571" s="7">
        <f t="shared" ca="1" si="624"/>
        <v>0</v>
      </c>
      <c r="M3571" s="7" t="str">
        <f t="shared" ca="1" si="625"/>
        <v/>
      </c>
      <c r="N3571" s="7">
        <f t="shared" ca="1" si="626"/>
        <v>0</v>
      </c>
      <c r="O3571" s="9" t="str">
        <f ca="1">IF(N3571&gt;-1,INDIRECT(ADDRESS(ROW(),13)),IF(N3571&lt;N3570,CONCATENATE("&lt;page-count count=",CHAR(34),1+LARGE(N:N,1)-LARGE(N:N,2),CHAR(34),"/&gt;"),INDIRECT(ADDRESS(ROW()-1,13))))</f>
        <v/>
      </c>
      <c r="P3571" s="1">
        <f>IF(ROW()&lt;$S$4+2,IF('XML a procesar'!A3570="",P3570,IF(MID('XML a procesar'!A3570,1,1)="&lt;",P3570,P3570+1)),P3570)</f>
        <v>1</v>
      </c>
    </row>
    <row r="3572" spans="1:16" x14ac:dyDescent="0.25">
      <c r="A3572" s="1" t="str">
        <f>IF('XML a procesar'!A3571&gt;0,'XML a procesar'!A3571,"")</f>
        <v/>
      </c>
      <c r="B3572" s="7">
        <f t="shared" si="616"/>
        <v>0</v>
      </c>
      <c r="C3572" s="1">
        <f t="shared" si="617"/>
        <v>0</v>
      </c>
      <c r="D3572" s="1">
        <f t="shared" si="618"/>
        <v>0</v>
      </c>
      <c r="E3572" s="1">
        <f t="shared" si="619"/>
        <v>0</v>
      </c>
      <c r="F3572" s="1" t="str">
        <f t="shared" ca="1" si="620"/>
        <v/>
      </c>
      <c r="G3572" s="1">
        <f t="shared" ca="1" si="621"/>
        <v>0</v>
      </c>
      <c r="H3572" s="1">
        <f ca="1">IF(AND(G3571&gt;0,G3572&gt;G3571,NOT(ISERROR(MATCH(G3571,D:D,0)))),H3571+1,H3571)</f>
        <v>0</v>
      </c>
      <c r="I3572" s="1">
        <f t="shared" ca="1" si="622"/>
        <v>0</v>
      </c>
      <c r="J3572" s="7" t="str">
        <f t="shared" ca="1" si="623"/>
        <v/>
      </c>
      <c r="K3572" s="1" t="str">
        <f ca="1">IF(J3572="Linea_para_MAIL_creada_por_LuXML",IF(ISERROR(MATCH(INDIRECT(ADDRESS(ROW()-G3572,7)),D:D,0)),J3572,INDIRECT(ADDRESS(MATCH(INDIRECT(ADDRESS(ROW()-G3572,7)),D:D,0),1))),J3572)</f>
        <v/>
      </c>
      <c r="L3572" s="7">
        <f t="shared" ca="1" si="624"/>
        <v>0</v>
      </c>
      <c r="M3572" s="7" t="str">
        <f t="shared" ca="1" si="625"/>
        <v/>
      </c>
      <c r="N3572" s="7">
        <f t="shared" ca="1" si="626"/>
        <v>0</v>
      </c>
      <c r="O3572" s="9" t="str">
        <f ca="1">IF(N3572&gt;-1,INDIRECT(ADDRESS(ROW(),13)),IF(N3572&lt;N3571,CONCATENATE("&lt;page-count count=",CHAR(34),1+LARGE(N:N,1)-LARGE(N:N,2),CHAR(34),"/&gt;"),INDIRECT(ADDRESS(ROW()-1,13))))</f>
        <v/>
      </c>
      <c r="P3572" s="1">
        <f>IF(ROW()&lt;$S$4+2,IF('XML a procesar'!A3571="",P3571,IF(MID('XML a procesar'!A3571,1,1)="&lt;",P3571,P3571+1)),P3571)</f>
        <v>1</v>
      </c>
    </row>
    <row r="3573" spans="1:16" x14ac:dyDescent="0.25">
      <c r="A3573" s="1" t="str">
        <f>IF('XML a procesar'!A3572&gt;0,'XML a procesar'!A3572,"")</f>
        <v/>
      </c>
      <c r="B3573" s="7">
        <f t="shared" si="616"/>
        <v>0</v>
      </c>
      <c r="C3573" s="1">
        <f t="shared" si="617"/>
        <v>0</v>
      </c>
      <c r="D3573" s="1">
        <f t="shared" si="618"/>
        <v>0</v>
      </c>
      <c r="E3573" s="1">
        <f t="shared" si="619"/>
        <v>0</v>
      </c>
      <c r="F3573" s="1" t="str">
        <f t="shared" ca="1" si="620"/>
        <v/>
      </c>
      <c r="G3573" s="1">
        <f t="shared" ca="1" si="621"/>
        <v>0</v>
      </c>
      <c r="H3573" s="1">
        <f ca="1">IF(AND(G3572&gt;0,G3573&gt;G3572,NOT(ISERROR(MATCH(G3572,D:D,0)))),H3572+1,H3572)</f>
        <v>0</v>
      </c>
      <c r="I3573" s="1">
        <f t="shared" ca="1" si="622"/>
        <v>0</v>
      </c>
      <c r="J3573" s="7" t="str">
        <f t="shared" ca="1" si="623"/>
        <v/>
      </c>
      <c r="K3573" s="1" t="str">
        <f ca="1">IF(J3573="Linea_para_MAIL_creada_por_LuXML",IF(ISERROR(MATCH(INDIRECT(ADDRESS(ROW()-G3573,7)),D:D,0)),J3573,INDIRECT(ADDRESS(MATCH(INDIRECT(ADDRESS(ROW()-G3573,7)),D:D,0),1))),J3573)</f>
        <v/>
      </c>
      <c r="L3573" s="7">
        <f t="shared" ca="1" si="624"/>
        <v>0</v>
      </c>
      <c r="M3573" s="7" t="str">
        <f t="shared" ca="1" si="625"/>
        <v/>
      </c>
      <c r="N3573" s="7">
        <f t="shared" ca="1" si="626"/>
        <v>0</v>
      </c>
      <c r="O3573" s="9" t="str">
        <f ca="1">IF(N3573&gt;-1,INDIRECT(ADDRESS(ROW(),13)),IF(N3573&lt;N3572,CONCATENATE("&lt;page-count count=",CHAR(34),1+LARGE(N:N,1)-LARGE(N:N,2),CHAR(34),"/&gt;"),INDIRECT(ADDRESS(ROW()-1,13))))</f>
        <v/>
      </c>
      <c r="P3573" s="1">
        <f>IF(ROW()&lt;$S$4+2,IF('XML a procesar'!A3572="",P3572,IF(MID('XML a procesar'!A3572,1,1)="&lt;",P3572,P3572+1)),P3572)</f>
        <v>1</v>
      </c>
    </row>
    <row r="3574" spans="1:16" x14ac:dyDescent="0.25">
      <c r="A3574" s="1" t="str">
        <f>IF('XML a procesar'!A3573&gt;0,'XML a procesar'!A3573,"")</f>
        <v/>
      </c>
      <c r="B3574" s="7">
        <f t="shared" si="616"/>
        <v>0</v>
      </c>
      <c r="C3574" s="1">
        <f t="shared" si="617"/>
        <v>0</v>
      </c>
      <c r="D3574" s="1">
        <f t="shared" si="618"/>
        <v>0</v>
      </c>
      <c r="E3574" s="1">
        <f t="shared" si="619"/>
        <v>0</v>
      </c>
      <c r="F3574" s="1" t="str">
        <f t="shared" ca="1" si="620"/>
        <v/>
      </c>
      <c r="G3574" s="1">
        <f t="shared" ca="1" si="621"/>
        <v>0</v>
      </c>
      <c r="H3574" s="1">
        <f ca="1">IF(AND(G3573&gt;0,G3574&gt;G3573,NOT(ISERROR(MATCH(G3573,D:D,0)))),H3573+1,H3573)</f>
        <v>0</v>
      </c>
      <c r="I3574" s="1">
        <f t="shared" ca="1" si="622"/>
        <v>0</v>
      </c>
      <c r="J3574" s="7" t="str">
        <f t="shared" ca="1" si="623"/>
        <v/>
      </c>
      <c r="K3574" s="1" t="str">
        <f ca="1">IF(J3574="Linea_para_MAIL_creada_por_LuXML",IF(ISERROR(MATCH(INDIRECT(ADDRESS(ROW()-G3574,7)),D:D,0)),J3574,INDIRECT(ADDRESS(MATCH(INDIRECT(ADDRESS(ROW()-G3574,7)),D:D,0),1))),J3574)</f>
        <v/>
      </c>
      <c r="L3574" s="7">
        <f t="shared" ca="1" si="624"/>
        <v>0</v>
      </c>
      <c r="M3574" s="7" t="str">
        <f t="shared" ca="1" si="625"/>
        <v/>
      </c>
      <c r="N3574" s="7">
        <f t="shared" ca="1" si="626"/>
        <v>0</v>
      </c>
      <c r="O3574" s="9" t="str">
        <f ca="1">IF(N3574&gt;-1,INDIRECT(ADDRESS(ROW(),13)),IF(N3574&lt;N3573,CONCATENATE("&lt;page-count count=",CHAR(34),1+LARGE(N:N,1)-LARGE(N:N,2),CHAR(34),"/&gt;"),INDIRECT(ADDRESS(ROW()-1,13))))</f>
        <v/>
      </c>
      <c r="P3574" s="1">
        <f>IF(ROW()&lt;$S$4+2,IF('XML a procesar'!A3573="",P3573,IF(MID('XML a procesar'!A3573,1,1)="&lt;",P3573,P3573+1)),P3573)</f>
        <v>1</v>
      </c>
    </row>
    <row r="3575" spans="1:16" x14ac:dyDescent="0.25">
      <c r="A3575" s="1" t="str">
        <f>IF('XML a procesar'!A3574&gt;0,'XML a procesar'!A3574,"")</f>
        <v/>
      </c>
      <c r="B3575" s="7">
        <f t="shared" si="616"/>
        <v>0</v>
      </c>
      <c r="C3575" s="1">
        <f t="shared" si="617"/>
        <v>0</v>
      </c>
      <c r="D3575" s="1">
        <f t="shared" si="618"/>
        <v>0</v>
      </c>
      <c r="E3575" s="1">
        <f t="shared" si="619"/>
        <v>0</v>
      </c>
      <c r="F3575" s="1" t="str">
        <f t="shared" ca="1" si="620"/>
        <v/>
      </c>
      <c r="G3575" s="1">
        <f t="shared" ca="1" si="621"/>
        <v>0</v>
      </c>
      <c r="H3575" s="1">
        <f ca="1">IF(AND(G3574&gt;0,G3575&gt;G3574,NOT(ISERROR(MATCH(G3574,D:D,0)))),H3574+1,H3574)</f>
        <v>0</v>
      </c>
      <c r="I3575" s="1">
        <f t="shared" ca="1" si="622"/>
        <v>0</v>
      </c>
      <c r="J3575" s="7" t="str">
        <f t="shared" ca="1" si="623"/>
        <v/>
      </c>
      <c r="K3575" s="1" t="str">
        <f ca="1">IF(J3575="Linea_para_MAIL_creada_por_LuXML",IF(ISERROR(MATCH(INDIRECT(ADDRESS(ROW()-G3575,7)),D:D,0)),J3575,INDIRECT(ADDRESS(MATCH(INDIRECT(ADDRESS(ROW()-G3575,7)),D:D,0),1))),J3575)</f>
        <v/>
      </c>
      <c r="L3575" s="7">
        <f t="shared" ca="1" si="624"/>
        <v>0</v>
      </c>
      <c r="M3575" s="7" t="str">
        <f t="shared" ca="1" si="625"/>
        <v/>
      </c>
      <c r="N3575" s="7">
        <f t="shared" ca="1" si="626"/>
        <v>0</v>
      </c>
      <c r="O3575" s="9" t="str">
        <f ca="1">IF(N3575&gt;-1,INDIRECT(ADDRESS(ROW(),13)),IF(N3575&lt;N3574,CONCATENATE("&lt;page-count count=",CHAR(34),1+LARGE(N:N,1)-LARGE(N:N,2),CHAR(34),"/&gt;"),INDIRECT(ADDRESS(ROW()-1,13))))</f>
        <v/>
      </c>
      <c r="P3575" s="1">
        <f>IF(ROW()&lt;$S$4+2,IF('XML a procesar'!A3574="",P3574,IF(MID('XML a procesar'!A3574,1,1)="&lt;",P3574,P3574+1)),P3574)</f>
        <v>1</v>
      </c>
    </row>
    <row r="3576" spans="1:16" x14ac:dyDescent="0.25">
      <c r="A3576" s="1" t="str">
        <f>IF('XML a procesar'!A3575&gt;0,'XML a procesar'!A3575,"")</f>
        <v/>
      </c>
      <c r="B3576" s="7">
        <f t="shared" si="616"/>
        <v>0</v>
      </c>
      <c r="C3576" s="1">
        <f t="shared" si="617"/>
        <v>0</v>
      </c>
      <c r="D3576" s="1">
        <f t="shared" si="618"/>
        <v>0</v>
      </c>
      <c r="E3576" s="1">
        <f t="shared" si="619"/>
        <v>0</v>
      </c>
      <c r="F3576" s="1" t="str">
        <f t="shared" ca="1" si="620"/>
        <v/>
      </c>
      <c r="G3576" s="1">
        <f t="shared" ca="1" si="621"/>
        <v>0</v>
      </c>
      <c r="H3576" s="1">
        <f ca="1">IF(AND(G3575&gt;0,G3576&gt;G3575,NOT(ISERROR(MATCH(G3575,D:D,0)))),H3575+1,H3575)</f>
        <v>0</v>
      </c>
      <c r="I3576" s="1">
        <f t="shared" ca="1" si="622"/>
        <v>0</v>
      </c>
      <c r="J3576" s="7" t="str">
        <f t="shared" ca="1" si="623"/>
        <v/>
      </c>
      <c r="K3576" s="1" t="str">
        <f ca="1">IF(J3576="Linea_para_MAIL_creada_por_LuXML",IF(ISERROR(MATCH(INDIRECT(ADDRESS(ROW()-G3576,7)),D:D,0)),J3576,INDIRECT(ADDRESS(MATCH(INDIRECT(ADDRESS(ROW()-G3576,7)),D:D,0),1))),J3576)</f>
        <v/>
      </c>
      <c r="L3576" s="7">
        <f t="shared" ca="1" si="624"/>
        <v>0</v>
      </c>
      <c r="M3576" s="7" t="str">
        <f t="shared" ca="1" si="625"/>
        <v/>
      </c>
      <c r="N3576" s="7">
        <f t="shared" ca="1" si="626"/>
        <v>0</v>
      </c>
      <c r="O3576" s="9" t="str">
        <f ca="1">IF(N3576&gt;-1,INDIRECT(ADDRESS(ROW(),13)),IF(N3576&lt;N3575,CONCATENATE("&lt;page-count count=",CHAR(34),1+LARGE(N:N,1)-LARGE(N:N,2),CHAR(34),"/&gt;"),INDIRECT(ADDRESS(ROW()-1,13))))</f>
        <v/>
      </c>
      <c r="P3576" s="1">
        <f>IF(ROW()&lt;$S$4+2,IF('XML a procesar'!A3575="",P3575,IF(MID('XML a procesar'!A3575,1,1)="&lt;",P3575,P3575+1)),P3575)</f>
        <v>1</v>
      </c>
    </row>
    <row r="3577" spans="1:16" x14ac:dyDescent="0.25">
      <c r="A3577" s="1" t="str">
        <f>IF('XML a procesar'!A3576&gt;0,'XML a procesar'!A3576,"")</f>
        <v/>
      </c>
      <c r="B3577" s="7">
        <f t="shared" si="616"/>
        <v>0</v>
      </c>
      <c r="C3577" s="1">
        <f t="shared" si="617"/>
        <v>0</v>
      </c>
      <c r="D3577" s="1">
        <f t="shared" si="618"/>
        <v>0</v>
      </c>
      <c r="E3577" s="1">
        <f t="shared" si="619"/>
        <v>0</v>
      </c>
      <c r="F3577" s="1" t="str">
        <f t="shared" ca="1" si="620"/>
        <v/>
      </c>
      <c r="G3577" s="1">
        <f t="shared" ca="1" si="621"/>
        <v>0</v>
      </c>
      <c r="H3577" s="1">
        <f ca="1">IF(AND(G3576&gt;0,G3577&gt;G3576,NOT(ISERROR(MATCH(G3576,D:D,0)))),H3576+1,H3576)</f>
        <v>0</v>
      </c>
      <c r="I3577" s="1">
        <f t="shared" ca="1" si="622"/>
        <v>0</v>
      </c>
      <c r="J3577" s="7" t="str">
        <f t="shared" ca="1" si="623"/>
        <v/>
      </c>
      <c r="K3577" s="1" t="str">
        <f ca="1">IF(J3577="Linea_para_MAIL_creada_por_LuXML",IF(ISERROR(MATCH(INDIRECT(ADDRESS(ROW()-G3577,7)),D:D,0)),J3577,INDIRECT(ADDRESS(MATCH(INDIRECT(ADDRESS(ROW()-G3577,7)),D:D,0),1))),J3577)</f>
        <v/>
      </c>
      <c r="L3577" s="7">
        <f t="shared" ca="1" si="624"/>
        <v>0</v>
      </c>
      <c r="M3577" s="7" t="str">
        <f t="shared" ca="1" si="625"/>
        <v/>
      </c>
      <c r="N3577" s="7">
        <f t="shared" ca="1" si="626"/>
        <v>0</v>
      </c>
      <c r="O3577" s="9" t="str">
        <f ca="1">IF(N3577&gt;-1,INDIRECT(ADDRESS(ROW(),13)),IF(N3577&lt;N3576,CONCATENATE("&lt;page-count count=",CHAR(34),1+LARGE(N:N,1)-LARGE(N:N,2),CHAR(34),"/&gt;"),INDIRECT(ADDRESS(ROW()-1,13))))</f>
        <v/>
      </c>
      <c r="P3577" s="1">
        <f>IF(ROW()&lt;$S$4+2,IF('XML a procesar'!A3576="",P3576,IF(MID('XML a procesar'!A3576,1,1)="&lt;",P3576,P3576+1)),P3576)</f>
        <v>1</v>
      </c>
    </row>
    <row r="3578" spans="1:16" x14ac:dyDescent="0.25">
      <c r="A3578" s="1" t="str">
        <f>IF('XML a procesar'!A3577&gt;0,'XML a procesar'!A3577,"")</f>
        <v/>
      </c>
      <c r="B3578" s="7">
        <f t="shared" si="616"/>
        <v>0</v>
      </c>
      <c r="C3578" s="1">
        <f t="shared" si="617"/>
        <v>0</v>
      </c>
      <c r="D3578" s="1">
        <f t="shared" si="618"/>
        <v>0</v>
      </c>
      <c r="E3578" s="1">
        <f t="shared" si="619"/>
        <v>0</v>
      </c>
      <c r="F3578" s="1" t="str">
        <f t="shared" ca="1" si="620"/>
        <v/>
      </c>
      <c r="G3578" s="1">
        <f t="shared" ca="1" si="621"/>
        <v>0</v>
      </c>
      <c r="H3578" s="1">
        <f ca="1">IF(AND(G3577&gt;0,G3578&gt;G3577,NOT(ISERROR(MATCH(G3577,D:D,0)))),H3577+1,H3577)</f>
        <v>0</v>
      </c>
      <c r="I3578" s="1">
        <f t="shared" ca="1" si="622"/>
        <v>0</v>
      </c>
      <c r="J3578" s="7" t="str">
        <f t="shared" ca="1" si="623"/>
        <v/>
      </c>
      <c r="K3578" s="1" t="str">
        <f ca="1">IF(J3578="Linea_para_MAIL_creada_por_LuXML",IF(ISERROR(MATCH(INDIRECT(ADDRESS(ROW()-G3578,7)),D:D,0)),J3578,INDIRECT(ADDRESS(MATCH(INDIRECT(ADDRESS(ROW()-G3578,7)),D:D,0),1))),J3578)</f>
        <v/>
      </c>
      <c r="L3578" s="7">
        <f t="shared" ca="1" si="624"/>
        <v>0</v>
      </c>
      <c r="M3578" s="7" t="str">
        <f t="shared" ca="1" si="625"/>
        <v/>
      </c>
      <c r="N3578" s="7">
        <f t="shared" ca="1" si="626"/>
        <v>0</v>
      </c>
      <c r="O3578" s="9" t="str">
        <f ca="1">IF(N3578&gt;-1,INDIRECT(ADDRESS(ROW(),13)),IF(N3578&lt;N3577,CONCATENATE("&lt;page-count count=",CHAR(34),1+LARGE(N:N,1)-LARGE(N:N,2),CHAR(34),"/&gt;"),INDIRECT(ADDRESS(ROW()-1,13))))</f>
        <v/>
      </c>
      <c r="P3578" s="1">
        <f>IF(ROW()&lt;$S$4+2,IF('XML a procesar'!A3577="",P3577,IF(MID('XML a procesar'!A3577,1,1)="&lt;",P3577,P3577+1)),P3577)</f>
        <v>1</v>
      </c>
    </row>
    <row r="3579" spans="1:16" x14ac:dyDescent="0.25">
      <c r="A3579" s="1" t="str">
        <f>IF('XML a procesar'!A3578&gt;0,'XML a procesar'!A3578,"")</f>
        <v/>
      </c>
      <c r="B3579" s="7">
        <f t="shared" si="616"/>
        <v>0</v>
      </c>
      <c r="C3579" s="1">
        <f t="shared" si="617"/>
        <v>0</v>
      </c>
      <c r="D3579" s="1">
        <f t="shared" si="618"/>
        <v>0</v>
      </c>
      <c r="E3579" s="1">
        <f t="shared" si="619"/>
        <v>0</v>
      </c>
      <c r="F3579" s="1" t="str">
        <f t="shared" ca="1" si="620"/>
        <v/>
      </c>
      <c r="G3579" s="1">
        <f t="shared" ca="1" si="621"/>
        <v>0</v>
      </c>
      <c r="H3579" s="1">
        <f ca="1">IF(AND(G3578&gt;0,G3579&gt;G3578,NOT(ISERROR(MATCH(G3578,D:D,0)))),H3578+1,H3578)</f>
        <v>0</v>
      </c>
      <c r="I3579" s="1">
        <f t="shared" ca="1" si="622"/>
        <v>0</v>
      </c>
      <c r="J3579" s="7" t="str">
        <f t="shared" ca="1" si="623"/>
        <v/>
      </c>
      <c r="K3579" s="1" t="str">
        <f ca="1">IF(J3579="Linea_para_MAIL_creada_por_LuXML",IF(ISERROR(MATCH(INDIRECT(ADDRESS(ROW()-G3579,7)),D:D,0)),J3579,INDIRECT(ADDRESS(MATCH(INDIRECT(ADDRESS(ROW()-G3579,7)),D:D,0),1))),J3579)</f>
        <v/>
      </c>
      <c r="L3579" s="7">
        <f t="shared" ca="1" si="624"/>
        <v>0</v>
      </c>
      <c r="M3579" s="7" t="str">
        <f t="shared" ca="1" si="625"/>
        <v/>
      </c>
      <c r="N3579" s="7">
        <f t="shared" ca="1" si="626"/>
        <v>0</v>
      </c>
      <c r="O3579" s="9" t="str">
        <f ca="1">IF(N3579&gt;-1,INDIRECT(ADDRESS(ROW(),13)),IF(N3579&lt;N3578,CONCATENATE("&lt;page-count count=",CHAR(34),1+LARGE(N:N,1)-LARGE(N:N,2),CHAR(34),"/&gt;"),INDIRECT(ADDRESS(ROW()-1,13))))</f>
        <v/>
      </c>
      <c r="P3579" s="1">
        <f>IF(ROW()&lt;$S$4+2,IF('XML a procesar'!A3578="",P3578,IF(MID('XML a procesar'!A3578,1,1)="&lt;",P3578,P3578+1)),P3578)</f>
        <v>1</v>
      </c>
    </row>
    <row r="3580" spans="1:16" x14ac:dyDescent="0.25">
      <c r="A3580" s="1" t="str">
        <f>IF('XML a procesar'!A3579&gt;0,'XML a procesar'!A3579,"")</f>
        <v/>
      </c>
      <c r="B3580" s="7">
        <f t="shared" si="616"/>
        <v>0</v>
      </c>
      <c r="C3580" s="1">
        <f t="shared" si="617"/>
        <v>0</v>
      </c>
      <c r="D3580" s="1">
        <f t="shared" si="618"/>
        <v>0</v>
      </c>
      <c r="E3580" s="1">
        <f t="shared" si="619"/>
        <v>0</v>
      </c>
      <c r="F3580" s="1" t="str">
        <f t="shared" ca="1" si="620"/>
        <v/>
      </c>
      <c r="G3580" s="1">
        <f t="shared" ca="1" si="621"/>
        <v>0</v>
      </c>
      <c r="H3580" s="1">
        <f ca="1">IF(AND(G3579&gt;0,G3580&gt;G3579,NOT(ISERROR(MATCH(G3579,D:D,0)))),H3579+1,H3579)</f>
        <v>0</v>
      </c>
      <c r="I3580" s="1">
        <f t="shared" ca="1" si="622"/>
        <v>0</v>
      </c>
      <c r="J3580" s="7" t="str">
        <f t="shared" ca="1" si="623"/>
        <v/>
      </c>
      <c r="K3580" s="1" t="str">
        <f ca="1">IF(J3580="Linea_para_MAIL_creada_por_LuXML",IF(ISERROR(MATCH(INDIRECT(ADDRESS(ROW()-G3580,7)),D:D,0)),J3580,INDIRECT(ADDRESS(MATCH(INDIRECT(ADDRESS(ROW()-G3580,7)),D:D,0),1))),J3580)</f>
        <v/>
      </c>
      <c r="L3580" s="7">
        <f t="shared" ca="1" si="624"/>
        <v>0</v>
      </c>
      <c r="M3580" s="7" t="str">
        <f t="shared" ca="1" si="625"/>
        <v/>
      </c>
      <c r="N3580" s="7">
        <f t="shared" ca="1" si="626"/>
        <v>0</v>
      </c>
      <c r="O3580" s="9" t="str">
        <f ca="1">IF(N3580&gt;-1,INDIRECT(ADDRESS(ROW(),13)),IF(N3580&lt;N3579,CONCATENATE("&lt;page-count count=",CHAR(34),1+LARGE(N:N,1)-LARGE(N:N,2),CHAR(34),"/&gt;"),INDIRECT(ADDRESS(ROW()-1,13))))</f>
        <v/>
      </c>
      <c r="P3580" s="1">
        <f>IF(ROW()&lt;$S$4+2,IF('XML a procesar'!A3579="",P3579,IF(MID('XML a procesar'!A3579,1,1)="&lt;",P3579,P3579+1)),P3579)</f>
        <v>1</v>
      </c>
    </row>
    <row r="3581" spans="1:16" x14ac:dyDescent="0.25">
      <c r="A3581" s="1" t="str">
        <f>IF('XML a procesar'!A3580&gt;0,'XML a procesar'!A3580,"")</f>
        <v/>
      </c>
      <c r="B3581" s="7">
        <f t="shared" si="616"/>
        <v>0</v>
      </c>
      <c r="C3581" s="1">
        <f t="shared" si="617"/>
        <v>0</v>
      </c>
      <c r="D3581" s="1">
        <f t="shared" si="618"/>
        <v>0</v>
      </c>
      <c r="E3581" s="1">
        <f t="shared" si="619"/>
        <v>0</v>
      </c>
      <c r="F3581" s="1" t="str">
        <f t="shared" ca="1" si="620"/>
        <v/>
      </c>
      <c r="G3581" s="1">
        <f t="shared" ca="1" si="621"/>
        <v>0</v>
      </c>
      <c r="H3581" s="1">
        <f ca="1">IF(AND(G3580&gt;0,G3581&gt;G3580,NOT(ISERROR(MATCH(G3580,D:D,0)))),H3580+1,H3580)</f>
        <v>0</v>
      </c>
      <c r="I3581" s="1">
        <f t="shared" ca="1" si="622"/>
        <v>0</v>
      </c>
      <c r="J3581" s="7" t="str">
        <f t="shared" ca="1" si="623"/>
        <v/>
      </c>
      <c r="K3581" s="1" t="str">
        <f ca="1">IF(J3581="Linea_para_MAIL_creada_por_LuXML",IF(ISERROR(MATCH(INDIRECT(ADDRESS(ROW()-G3581,7)),D:D,0)),J3581,INDIRECT(ADDRESS(MATCH(INDIRECT(ADDRESS(ROW()-G3581,7)),D:D,0),1))),J3581)</f>
        <v/>
      </c>
      <c r="L3581" s="7">
        <f t="shared" ca="1" si="624"/>
        <v>0</v>
      </c>
      <c r="M3581" s="7" t="str">
        <f t="shared" ca="1" si="625"/>
        <v/>
      </c>
      <c r="N3581" s="7">
        <f t="shared" ca="1" si="626"/>
        <v>0</v>
      </c>
      <c r="O3581" s="9" t="str">
        <f ca="1">IF(N3581&gt;-1,INDIRECT(ADDRESS(ROW(),13)),IF(N3581&lt;N3580,CONCATENATE("&lt;page-count count=",CHAR(34),1+LARGE(N:N,1)-LARGE(N:N,2),CHAR(34),"/&gt;"),INDIRECT(ADDRESS(ROW()-1,13))))</f>
        <v/>
      </c>
      <c r="P3581" s="1">
        <f>IF(ROW()&lt;$S$4+2,IF('XML a procesar'!A3580="",P3580,IF(MID('XML a procesar'!A3580,1,1)="&lt;",P3580,P3580+1)),P3580)</f>
        <v>1</v>
      </c>
    </row>
    <row r="3582" spans="1:16" x14ac:dyDescent="0.25">
      <c r="A3582" s="1" t="str">
        <f>IF('XML a procesar'!A3581&gt;0,'XML a procesar'!A3581,"")</f>
        <v/>
      </c>
      <c r="B3582" s="7">
        <f t="shared" si="616"/>
        <v>0</v>
      </c>
      <c r="C3582" s="1">
        <f t="shared" si="617"/>
        <v>0</v>
      </c>
      <c r="D3582" s="1">
        <f t="shared" si="618"/>
        <v>0</v>
      </c>
      <c r="E3582" s="1">
        <f t="shared" si="619"/>
        <v>0</v>
      </c>
      <c r="F3582" s="1" t="str">
        <f t="shared" ca="1" si="620"/>
        <v/>
      </c>
      <c r="G3582" s="1">
        <f t="shared" ca="1" si="621"/>
        <v>0</v>
      </c>
      <c r="H3582" s="1">
        <f ca="1">IF(AND(G3581&gt;0,G3582&gt;G3581,NOT(ISERROR(MATCH(G3581,D:D,0)))),H3581+1,H3581)</f>
        <v>0</v>
      </c>
      <c r="I3582" s="1">
        <f t="shared" ca="1" si="622"/>
        <v>0</v>
      </c>
      <c r="J3582" s="7" t="str">
        <f t="shared" ca="1" si="623"/>
        <v/>
      </c>
      <c r="K3582" s="1" t="str">
        <f ca="1">IF(J3582="Linea_para_MAIL_creada_por_LuXML",IF(ISERROR(MATCH(INDIRECT(ADDRESS(ROW()-G3582,7)),D:D,0)),J3582,INDIRECT(ADDRESS(MATCH(INDIRECT(ADDRESS(ROW()-G3582,7)),D:D,0),1))),J3582)</f>
        <v/>
      </c>
      <c r="L3582" s="7">
        <f t="shared" ca="1" si="624"/>
        <v>0</v>
      </c>
      <c r="M3582" s="7" t="str">
        <f t="shared" ca="1" si="625"/>
        <v/>
      </c>
      <c r="N3582" s="7">
        <f t="shared" ca="1" si="626"/>
        <v>0</v>
      </c>
      <c r="O3582" s="9" t="str">
        <f ca="1">IF(N3582&gt;-1,INDIRECT(ADDRESS(ROW(),13)),IF(N3582&lt;N3581,CONCATENATE("&lt;page-count count=",CHAR(34),1+LARGE(N:N,1)-LARGE(N:N,2),CHAR(34),"/&gt;"),INDIRECT(ADDRESS(ROW()-1,13))))</f>
        <v/>
      </c>
      <c r="P3582" s="1">
        <f>IF(ROW()&lt;$S$4+2,IF('XML a procesar'!A3581="",P3581,IF(MID('XML a procesar'!A3581,1,1)="&lt;",P3581,P3581+1)),P3581)</f>
        <v>1</v>
      </c>
    </row>
    <row r="3583" spans="1:16" x14ac:dyDescent="0.25">
      <c r="A3583" s="1" t="str">
        <f>IF('XML a procesar'!A3582&gt;0,'XML a procesar'!A3582,"")</f>
        <v/>
      </c>
      <c r="B3583" s="7">
        <f t="shared" si="616"/>
        <v>0</v>
      </c>
      <c r="C3583" s="1">
        <f t="shared" si="617"/>
        <v>0</v>
      </c>
      <c r="D3583" s="1">
        <f t="shared" si="618"/>
        <v>0</v>
      </c>
      <c r="E3583" s="1">
        <f t="shared" si="619"/>
        <v>0</v>
      </c>
      <c r="F3583" s="1" t="str">
        <f t="shared" ca="1" si="620"/>
        <v/>
      </c>
      <c r="G3583" s="1">
        <f t="shared" ca="1" si="621"/>
        <v>0</v>
      </c>
      <c r="H3583" s="1">
        <f ca="1">IF(AND(G3582&gt;0,G3583&gt;G3582,NOT(ISERROR(MATCH(G3582,D:D,0)))),H3582+1,H3582)</f>
        <v>0</v>
      </c>
      <c r="I3583" s="1">
        <f t="shared" ca="1" si="622"/>
        <v>0</v>
      </c>
      <c r="J3583" s="7" t="str">
        <f t="shared" ca="1" si="623"/>
        <v/>
      </c>
      <c r="K3583" s="1" t="str">
        <f ca="1">IF(J3583="Linea_para_MAIL_creada_por_LuXML",IF(ISERROR(MATCH(INDIRECT(ADDRESS(ROW()-G3583,7)),D:D,0)),J3583,INDIRECT(ADDRESS(MATCH(INDIRECT(ADDRESS(ROW()-G3583,7)),D:D,0),1))),J3583)</f>
        <v/>
      </c>
      <c r="L3583" s="7">
        <f t="shared" ca="1" si="624"/>
        <v>0</v>
      </c>
      <c r="M3583" s="7" t="str">
        <f t="shared" ca="1" si="625"/>
        <v/>
      </c>
      <c r="N3583" s="7">
        <f t="shared" ca="1" si="626"/>
        <v>0</v>
      </c>
      <c r="O3583" s="9" t="str">
        <f ca="1">IF(N3583&gt;-1,INDIRECT(ADDRESS(ROW(),13)),IF(N3583&lt;N3582,CONCATENATE("&lt;page-count count=",CHAR(34),1+LARGE(N:N,1)-LARGE(N:N,2),CHAR(34),"/&gt;"),INDIRECT(ADDRESS(ROW()-1,13))))</f>
        <v/>
      </c>
      <c r="P3583" s="1">
        <f>IF(ROW()&lt;$S$4+2,IF('XML a procesar'!A3582="",P3582,IF(MID('XML a procesar'!A3582,1,1)="&lt;",P3582,P3582+1)),P3582)</f>
        <v>1</v>
      </c>
    </row>
    <row r="3584" spans="1:16" x14ac:dyDescent="0.25">
      <c r="A3584" s="1" t="str">
        <f>IF('XML a procesar'!A3583&gt;0,'XML a procesar'!A3583,"")</f>
        <v/>
      </c>
      <c r="B3584" s="7">
        <f t="shared" si="616"/>
        <v>0</v>
      </c>
      <c r="C3584" s="1">
        <f t="shared" si="617"/>
        <v>0</v>
      </c>
      <c r="D3584" s="1">
        <f t="shared" si="618"/>
        <v>0</v>
      </c>
      <c r="E3584" s="1">
        <f t="shared" si="619"/>
        <v>0</v>
      </c>
      <c r="F3584" s="1" t="str">
        <f t="shared" ca="1" si="620"/>
        <v/>
      </c>
      <c r="G3584" s="1">
        <f t="shared" ca="1" si="621"/>
        <v>0</v>
      </c>
      <c r="H3584" s="1">
        <f ca="1">IF(AND(G3583&gt;0,G3584&gt;G3583,NOT(ISERROR(MATCH(G3583,D:D,0)))),H3583+1,H3583)</f>
        <v>0</v>
      </c>
      <c r="I3584" s="1">
        <f t="shared" ca="1" si="622"/>
        <v>0</v>
      </c>
      <c r="J3584" s="7" t="str">
        <f t="shared" ca="1" si="623"/>
        <v/>
      </c>
      <c r="K3584" s="1" t="str">
        <f ca="1">IF(J3584="Linea_para_MAIL_creada_por_LuXML",IF(ISERROR(MATCH(INDIRECT(ADDRESS(ROW()-G3584,7)),D:D,0)),J3584,INDIRECT(ADDRESS(MATCH(INDIRECT(ADDRESS(ROW()-G3584,7)),D:D,0),1))),J3584)</f>
        <v/>
      </c>
      <c r="L3584" s="7">
        <f t="shared" ca="1" si="624"/>
        <v>0</v>
      </c>
      <c r="M3584" s="7" t="str">
        <f t="shared" ca="1" si="625"/>
        <v/>
      </c>
      <c r="N3584" s="7">
        <f t="shared" ca="1" si="626"/>
        <v>0</v>
      </c>
      <c r="O3584" s="9" t="str">
        <f ca="1">IF(N3584&gt;-1,INDIRECT(ADDRESS(ROW(),13)),IF(N3584&lt;N3583,CONCATENATE("&lt;page-count count=",CHAR(34),1+LARGE(N:N,1)-LARGE(N:N,2),CHAR(34),"/&gt;"),INDIRECT(ADDRESS(ROW()-1,13))))</f>
        <v/>
      </c>
      <c r="P3584" s="1">
        <f>IF(ROW()&lt;$S$4+2,IF('XML a procesar'!A3583="",P3583,IF(MID('XML a procesar'!A3583,1,1)="&lt;",P3583,P3583+1)),P3583)</f>
        <v>1</v>
      </c>
    </row>
    <row r="3585" spans="1:16" x14ac:dyDescent="0.25">
      <c r="A3585" s="1" t="str">
        <f>IF('XML a procesar'!A3584&gt;0,'XML a procesar'!A3584,"")</f>
        <v/>
      </c>
      <c r="B3585" s="7">
        <f t="shared" ref="B3585:B3648" si="627">IF(ISERROR(FIND("/doi.org/",A3585,1)),0,1)</f>
        <v>0</v>
      </c>
      <c r="C3585" s="1">
        <f t="shared" ref="C3585:C3648" si="628">IF(LEFT(A3584,16)="&lt;contrib contrib",C3584+1,IF(LEFT(A3584,16)="&lt;/contrib-group&gt;",0,IF(LEFT(A3584,10)="&lt;/contrib&gt;",C3584,C3584)))</f>
        <v>0</v>
      </c>
      <c r="D3585" s="1">
        <f t="shared" ref="D3585:D3648" si="629">IF(AND(C3585&gt;0,LEFT(A3585,7)="&lt;email&gt;",ISNUMBER(SEARCH("@",A3585,1))),C3585,IF(LEFT(A3585,10)="&lt;alt-text&gt;",-1,0))</f>
        <v>0</v>
      </c>
      <c r="E3585" s="1">
        <f t="shared" ref="E3585:E3648" si="630">IF(D3585=0,E3584,E3584+1)</f>
        <v>0</v>
      </c>
      <c r="F3585" s="1" t="str">
        <f t="shared" ref="F3585:F3648" ca="1" si="631">INDIRECT(ADDRESS(ROW()+INDIRECT(ADDRESS(ROW()+E3585,5)),1))</f>
        <v/>
      </c>
      <c r="G3585" s="1">
        <f t="shared" ref="G3585:G3648" ca="1" si="632">IF(LEFT(F3585,7)="&lt;aff id",_xlfn.NUMBERVALUE(MID(F3585,13,LEN(F3585)-14)),IF(F3585="&lt;/aff&gt;",G3584+1,G3584))</f>
        <v>0</v>
      </c>
      <c r="H3585" s="1">
        <f ca="1">IF(AND(G3584&gt;0,G3585&gt;G3584,NOT(ISERROR(MATCH(G3584,D:D,0)))),H3584+1,H3584)</f>
        <v>0</v>
      </c>
      <c r="I3585" s="1">
        <f t="shared" ref="I3585:I3648" ca="1" si="633">INDIRECT(ADDRESS(ROW()-INDIRECT(ADDRESS(ROW()-H3585,8)),8))</f>
        <v>0</v>
      </c>
      <c r="J3585" s="7" t="str">
        <f t="shared" ref="J3585:J3648" ca="1" si="634">IF(J3584="Linea_para_MAIL_creada_por_LuXML","&lt;/aff&gt;",IF(I3585&gt;INDIRECT(ADDRESS(ROW()-I3585-1,8)),"Linea_para_MAIL_creada_por_LuXML",INDIRECT(ADDRESS(ROW()-I3585,6))))</f>
        <v/>
      </c>
      <c r="K3585" s="1" t="str">
        <f ca="1">IF(J3585="Linea_para_MAIL_creada_por_LuXML",IF(ISERROR(MATCH(INDIRECT(ADDRESS(ROW()-G3585,7)),D:D,0)),J3585,INDIRECT(ADDRESS(MATCH(INDIRECT(ADDRESS(ROW()-G3585,7)),D:D,0),1))),J3585)</f>
        <v/>
      </c>
      <c r="L3585" s="7">
        <f t="shared" ref="L3585:L3648" ca="1" si="635">IF(OR(MID(K3583,3,5)="page&gt;",MID(K3584,3,5)="page&gt;"),L3584,IF(OR(K3584="&lt;history&gt;",K3585="&lt;history&gt;"),L3584+1,L3584))</f>
        <v>0</v>
      </c>
      <c r="M3585" s="7" t="str">
        <f t="shared" ref="M3585:M3648" ca="1" si="636">IF(L3585&gt;L3584,IF(L3585=1,CONCATENATE("&lt;fpage&gt;",$S$10,"&lt;/fpage&gt;"),CONCATENATE("&lt;lpage&gt;",$S$10+1,"&lt;/lpage&gt;")),IF(ISERROR(INDIRECT(ADDRESS(ROW()-L3585,11),1)),"",INDIRECT(ADDRESS(ROW()-L3585,11),1)))</f>
        <v/>
      </c>
      <c r="N3585" s="7">
        <f t="shared" ref="N3585:N3648" ca="1" si="637">IF(N3584=-1,-1,IF(M3585="&lt;/counts&gt;",-1,IF(OR(LEFT(M3585,7)="&lt;fpage&gt;",LEFT(M3585,7)="&lt;lpage&gt;"),VALUE(MID(M3585,8,LEN(M3585)-15)),0)))</f>
        <v>0</v>
      </c>
      <c r="O3585" s="9" t="str">
        <f ca="1">IF(N3585&gt;-1,INDIRECT(ADDRESS(ROW(),13)),IF(N3585&lt;N3584,CONCATENATE("&lt;page-count count=",CHAR(34),1+LARGE(N:N,1)-LARGE(N:N,2),CHAR(34),"/&gt;"),INDIRECT(ADDRESS(ROW()-1,13))))</f>
        <v/>
      </c>
      <c r="P3585" s="1">
        <f>IF(ROW()&lt;$S$4+2,IF('XML a procesar'!A3584="",P3584,IF(MID('XML a procesar'!A3584,1,1)="&lt;",P3584,P3584+1)),P3584)</f>
        <v>1</v>
      </c>
    </row>
    <row r="3586" spans="1:16" x14ac:dyDescent="0.25">
      <c r="A3586" s="1" t="str">
        <f>IF('XML a procesar'!A3585&gt;0,'XML a procesar'!A3585,"")</f>
        <v/>
      </c>
      <c r="B3586" s="7">
        <f t="shared" si="627"/>
        <v>0</v>
      </c>
      <c r="C3586" s="1">
        <f t="shared" si="628"/>
        <v>0</v>
      </c>
      <c r="D3586" s="1">
        <f t="shared" si="629"/>
        <v>0</v>
      </c>
      <c r="E3586" s="1">
        <f t="shared" si="630"/>
        <v>0</v>
      </c>
      <c r="F3586" s="1" t="str">
        <f t="shared" ca="1" si="631"/>
        <v/>
      </c>
      <c r="G3586" s="1">
        <f t="shared" ca="1" si="632"/>
        <v>0</v>
      </c>
      <c r="H3586" s="1">
        <f ca="1">IF(AND(G3585&gt;0,G3586&gt;G3585,NOT(ISERROR(MATCH(G3585,D:D,0)))),H3585+1,H3585)</f>
        <v>0</v>
      </c>
      <c r="I3586" s="1">
        <f t="shared" ca="1" si="633"/>
        <v>0</v>
      </c>
      <c r="J3586" s="7" t="str">
        <f t="shared" ca="1" si="634"/>
        <v/>
      </c>
      <c r="K3586" s="1" t="str">
        <f ca="1">IF(J3586="Linea_para_MAIL_creada_por_LuXML",IF(ISERROR(MATCH(INDIRECT(ADDRESS(ROW()-G3586,7)),D:D,0)),J3586,INDIRECT(ADDRESS(MATCH(INDIRECT(ADDRESS(ROW()-G3586,7)),D:D,0),1))),J3586)</f>
        <v/>
      </c>
      <c r="L3586" s="7">
        <f t="shared" ca="1" si="635"/>
        <v>0</v>
      </c>
      <c r="M3586" s="7" t="str">
        <f t="shared" ca="1" si="636"/>
        <v/>
      </c>
      <c r="N3586" s="7">
        <f t="shared" ca="1" si="637"/>
        <v>0</v>
      </c>
      <c r="O3586" s="9" t="str">
        <f ca="1">IF(N3586&gt;-1,INDIRECT(ADDRESS(ROW(),13)),IF(N3586&lt;N3585,CONCATENATE("&lt;page-count count=",CHAR(34),1+LARGE(N:N,1)-LARGE(N:N,2),CHAR(34),"/&gt;"),INDIRECT(ADDRESS(ROW()-1,13))))</f>
        <v/>
      </c>
      <c r="P3586" s="1">
        <f>IF(ROW()&lt;$S$4+2,IF('XML a procesar'!A3585="",P3585,IF(MID('XML a procesar'!A3585,1,1)="&lt;",P3585,P3585+1)),P3585)</f>
        <v>1</v>
      </c>
    </row>
    <row r="3587" spans="1:16" x14ac:dyDescent="0.25">
      <c r="A3587" s="1" t="str">
        <f>IF('XML a procesar'!A3586&gt;0,'XML a procesar'!A3586,"")</f>
        <v/>
      </c>
      <c r="B3587" s="7">
        <f t="shared" si="627"/>
        <v>0</v>
      </c>
      <c r="C3587" s="1">
        <f t="shared" si="628"/>
        <v>0</v>
      </c>
      <c r="D3587" s="1">
        <f t="shared" si="629"/>
        <v>0</v>
      </c>
      <c r="E3587" s="1">
        <f t="shared" si="630"/>
        <v>0</v>
      </c>
      <c r="F3587" s="1" t="str">
        <f t="shared" ca="1" si="631"/>
        <v/>
      </c>
      <c r="G3587" s="1">
        <f t="shared" ca="1" si="632"/>
        <v>0</v>
      </c>
      <c r="H3587" s="1">
        <f ca="1">IF(AND(G3586&gt;0,G3587&gt;G3586,NOT(ISERROR(MATCH(G3586,D:D,0)))),H3586+1,H3586)</f>
        <v>0</v>
      </c>
      <c r="I3587" s="1">
        <f t="shared" ca="1" si="633"/>
        <v>0</v>
      </c>
      <c r="J3587" s="7" t="str">
        <f t="shared" ca="1" si="634"/>
        <v/>
      </c>
      <c r="K3587" s="1" t="str">
        <f ca="1">IF(J3587="Linea_para_MAIL_creada_por_LuXML",IF(ISERROR(MATCH(INDIRECT(ADDRESS(ROW()-G3587,7)),D:D,0)),J3587,INDIRECT(ADDRESS(MATCH(INDIRECT(ADDRESS(ROW()-G3587,7)),D:D,0),1))),J3587)</f>
        <v/>
      </c>
      <c r="L3587" s="7">
        <f t="shared" ca="1" si="635"/>
        <v>0</v>
      </c>
      <c r="M3587" s="7" t="str">
        <f t="shared" ca="1" si="636"/>
        <v/>
      </c>
      <c r="N3587" s="7">
        <f t="shared" ca="1" si="637"/>
        <v>0</v>
      </c>
      <c r="O3587" s="9" t="str">
        <f ca="1">IF(N3587&gt;-1,INDIRECT(ADDRESS(ROW(),13)),IF(N3587&lt;N3586,CONCATENATE("&lt;page-count count=",CHAR(34),1+LARGE(N:N,1)-LARGE(N:N,2),CHAR(34),"/&gt;"),INDIRECT(ADDRESS(ROW()-1,13))))</f>
        <v/>
      </c>
      <c r="P3587" s="1">
        <f>IF(ROW()&lt;$S$4+2,IF('XML a procesar'!A3586="",P3586,IF(MID('XML a procesar'!A3586,1,1)="&lt;",P3586,P3586+1)),P3586)</f>
        <v>1</v>
      </c>
    </row>
    <row r="3588" spans="1:16" x14ac:dyDescent="0.25">
      <c r="A3588" s="1" t="str">
        <f>IF('XML a procesar'!A3587&gt;0,'XML a procesar'!A3587,"")</f>
        <v/>
      </c>
      <c r="B3588" s="7">
        <f t="shared" si="627"/>
        <v>0</v>
      </c>
      <c r="C3588" s="1">
        <f t="shared" si="628"/>
        <v>0</v>
      </c>
      <c r="D3588" s="1">
        <f t="shared" si="629"/>
        <v>0</v>
      </c>
      <c r="E3588" s="1">
        <f t="shared" si="630"/>
        <v>0</v>
      </c>
      <c r="F3588" s="1" t="str">
        <f t="shared" ca="1" si="631"/>
        <v/>
      </c>
      <c r="G3588" s="1">
        <f t="shared" ca="1" si="632"/>
        <v>0</v>
      </c>
      <c r="H3588" s="1">
        <f ca="1">IF(AND(G3587&gt;0,G3588&gt;G3587,NOT(ISERROR(MATCH(G3587,D:D,0)))),H3587+1,H3587)</f>
        <v>0</v>
      </c>
      <c r="I3588" s="1">
        <f t="shared" ca="1" si="633"/>
        <v>0</v>
      </c>
      <c r="J3588" s="7" t="str">
        <f t="shared" ca="1" si="634"/>
        <v/>
      </c>
      <c r="K3588" s="1" t="str">
        <f ca="1">IF(J3588="Linea_para_MAIL_creada_por_LuXML",IF(ISERROR(MATCH(INDIRECT(ADDRESS(ROW()-G3588,7)),D:D,0)),J3588,INDIRECT(ADDRESS(MATCH(INDIRECT(ADDRESS(ROW()-G3588,7)),D:D,0),1))),J3588)</f>
        <v/>
      </c>
      <c r="L3588" s="7">
        <f t="shared" ca="1" si="635"/>
        <v>0</v>
      </c>
      <c r="M3588" s="7" t="str">
        <f t="shared" ca="1" si="636"/>
        <v/>
      </c>
      <c r="N3588" s="7">
        <f t="shared" ca="1" si="637"/>
        <v>0</v>
      </c>
      <c r="O3588" s="9" t="str">
        <f ca="1">IF(N3588&gt;-1,INDIRECT(ADDRESS(ROW(),13)),IF(N3588&lt;N3587,CONCATENATE("&lt;page-count count=",CHAR(34),1+LARGE(N:N,1)-LARGE(N:N,2),CHAR(34),"/&gt;"),INDIRECT(ADDRESS(ROW()-1,13))))</f>
        <v/>
      </c>
      <c r="P3588" s="1">
        <f>IF(ROW()&lt;$S$4+2,IF('XML a procesar'!A3587="",P3587,IF(MID('XML a procesar'!A3587,1,1)="&lt;",P3587,P3587+1)),P3587)</f>
        <v>1</v>
      </c>
    </row>
    <row r="3589" spans="1:16" x14ac:dyDescent="0.25">
      <c r="A3589" s="1" t="str">
        <f>IF('XML a procesar'!A3588&gt;0,'XML a procesar'!A3588,"")</f>
        <v/>
      </c>
      <c r="B3589" s="7">
        <f t="shared" si="627"/>
        <v>0</v>
      </c>
      <c r="C3589" s="1">
        <f t="shared" si="628"/>
        <v>0</v>
      </c>
      <c r="D3589" s="1">
        <f t="shared" si="629"/>
        <v>0</v>
      </c>
      <c r="E3589" s="1">
        <f t="shared" si="630"/>
        <v>0</v>
      </c>
      <c r="F3589" s="1" t="str">
        <f t="shared" ca="1" si="631"/>
        <v/>
      </c>
      <c r="G3589" s="1">
        <f t="shared" ca="1" si="632"/>
        <v>0</v>
      </c>
      <c r="H3589" s="1">
        <f ca="1">IF(AND(G3588&gt;0,G3589&gt;G3588,NOT(ISERROR(MATCH(G3588,D:D,0)))),H3588+1,H3588)</f>
        <v>0</v>
      </c>
      <c r="I3589" s="1">
        <f t="shared" ca="1" si="633"/>
        <v>0</v>
      </c>
      <c r="J3589" s="7" t="str">
        <f t="shared" ca="1" si="634"/>
        <v/>
      </c>
      <c r="K3589" s="1" t="str">
        <f ca="1">IF(J3589="Linea_para_MAIL_creada_por_LuXML",IF(ISERROR(MATCH(INDIRECT(ADDRESS(ROW()-G3589,7)),D:D,0)),J3589,INDIRECT(ADDRESS(MATCH(INDIRECT(ADDRESS(ROW()-G3589,7)),D:D,0),1))),J3589)</f>
        <v/>
      </c>
      <c r="L3589" s="7">
        <f t="shared" ca="1" si="635"/>
        <v>0</v>
      </c>
      <c r="M3589" s="7" t="str">
        <f t="shared" ca="1" si="636"/>
        <v/>
      </c>
      <c r="N3589" s="7">
        <f t="shared" ca="1" si="637"/>
        <v>0</v>
      </c>
      <c r="O3589" s="9" t="str">
        <f ca="1">IF(N3589&gt;-1,INDIRECT(ADDRESS(ROW(),13)),IF(N3589&lt;N3588,CONCATENATE("&lt;page-count count=",CHAR(34),1+LARGE(N:N,1)-LARGE(N:N,2),CHAR(34),"/&gt;"),INDIRECT(ADDRESS(ROW()-1,13))))</f>
        <v/>
      </c>
      <c r="P3589" s="1">
        <f>IF(ROW()&lt;$S$4+2,IF('XML a procesar'!A3588="",P3588,IF(MID('XML a procesar'!A3588,1,1)="&lt;",P3588,P3588+1)),P3588)</f>
        <v>1</v>
      </c>
    </row>
    <row r="3590" spans="1:16" x14ac:dyDescent="0.25">
      <c r="A3590" s="1" t="str">
        <f>IF('XML a procesar'!A3589&gt;0,'XML a procesar'!A3589,"")</f>
        <v/>
      </c>
      <c r="B3590" s="7">
        <f t="shared" si="627"/>
        <v>0</v>
      </c>
      <c r="C3590" s="1">
        <f t="shared" si="628"/>
        <v>0</v>
      </c>
      <c r="D3590" s="1">
        <f t="shared" si="629"/>
        <v>0</v>
      </c>
      <c r="E3590" s="1">
        <f t="shared" si="630"/>
        <v>0</v>
      </c>
      <c r="F3590" s="1" t="str">
        <f t="shared" ca="1" si="631"/>
        <v/>
      </c>
      <c r="G3590" s="1">
        <f t="shared" ca="1" si="632"/>
        <v>0</v>
      </c>
      <c r="H3590" s="1">
        <f ca="1">IF(AND(G3589&gt;0,G3590&gt;G3589,NOT(ISERROR(MATCH(G3589,D:D,0)))),H3589+1,H3589)</f>
        <v>0</v>
      </c>
      <c r="I3590" s="1">
        <f t="shared" ca="1" si="633"/>
        <v>0</v>
      </c>
      <c r="J3590" s="7" t="str">
        <f t="shared" ca="1" si="634"/>
        <v/>
      </c>
      <c r="K3590" s="1" t="str">
        <f ca="1">IF(J3590="Linea_para_MAIL_creada_por_LuXML",IF(ISERROR(MATCH(INDIRECT(ADDRESS(ROW()-G3590,7)),D:D,0)),J3590,INDIRECT(ADDRESS(MATCH(INDIRECT(ADDRESS(ROW()-G3590,7)),D:D,0),1))),J3590)</f>
        <v/>
      </c>
      <c r="L3590" s="7">
        <f t="shared" ca="1" si="635"/>
        <v>0</v>
      </c>
      <c r="M3590" s="7" t="str">
        <f t="shared" ca="1" si="636"/>
        <v/>
      </c>
      <c r="N3590" s="7">
        <f t="shared" ca="1" si="637"/>
        <v>0</v>
      </c>
      <c r="O3590" s="9" t="str">
        <f ca="1">IF(N3590&gt;-1,INDIRECT(ADDRESS(ROW(),13)),IF(N3590&lt;N3589,CONCATENATE("&lt;page-count count=",CHAR(34),1+LARGE(N:N,1)-LARGE(N:N,2),CHAR(34),"/&gt;"),INDIRECT(ADDRESS(ROW()-1,13))))</f>
        <v/>
      </c>
      <c r="P3590" s="1">
        <f>IF(ROW()&lt;$S$4+2,IF('XML a procesar'!A3589="",P3589,IF(MID('XML a procesar'!A3589,1,1)="&lt;",P3589,P3589+1)),P3589)</f>
        <v>1</v>
      </c>
    </row>
    <row r="3591" spans="1:16" x14ac:dyDescent="0.25">
      <c r="A3591" s="1" t="str">
        <f>IF('XML a procesar'!A3590&gt;0,'XML a procesar'!A3590,"")</f>
        <v/>
      </c>
      <c r="B3591" s="7">
        <f t="shared" si="627"/>
        <v>0</v>
      </c>
      <c r="C3591" s="1">
        <f t="shared" si="628"/>
        <v>0</v>
      </c>
      <c r="D3591" s="1">
        <f t="shared" si="629"/>
        <v>0</v>
      </c>
      <c r="E3591" s="1">
        <f t="shared" si="630"/>
        <v>0</v>
      </c>
      <c r="F3591" s="1" t="str">
        <f t="shared" ca="1" si="631"/>
        <v/>
      </c>
      <c r="G3591" s="1">
        <f t="shared" ca="1" si="632"/>
        <v>0</v>
      </c>
      <c r="H3591" s="1">
        <f ca="1">IF(AND(G3590&gt;0,G3591&gt;G3590,NOT(ISERROR(MATCH(G3590,D:D,0)))),H3590+1,H3590)</f>
        <v>0</v>
      </c>
      <c r="I3591" s="1">
        <f t="shared" ca="1" si="633"/>
        <v>0</v>
      </c>
      <c r="J3591" s="7" t="str">
        <f t="shared" ca="1" si="634"/>
        <v/>
      </c>
      <c r="K3591" s="1" t="str">
        <f ca="1">IF(J3591="Linea_para_MAIL_creada_por_LuXML",IF(ISERROR(MATCH(INDIRECT(ADDRESS(ROW()-G3591,7)),D:D,0)),J3591,INDIRECT(ADDRESS(MATCH(INDIRECT(ADDRESS(ROW()-G3591,7)),D:D,0),1))),J3591)</f>
        <v/>
      </c>
      <c r="L3591" s="7">
        <f t="shared" ca="1" si="635"/>
        <v>0</v>
      </c>
      <c r="M3591" s="7" t="str">
        <f t="shared" ca="1" si="636"/>
        <v/>
      </c>
      <c r="N3591" s="7">
        <f t="shared" ca="1" si="637"/>
        <v>0</v>
      </c>
      <c r="O3591" s="9" t="str">
        <f ca="1">IF(N3591&gt;-1,INDIRECT(ADDRESS(ROW(),13)),IF(N3591&lt;N3590,CONCATENATE("&lt;page-count count=",CHAR(34),1+LARGE(N:N,1)-LARGE(N:N,2),CHAR(34),"/&gt;"),INDIRECT(ADDRESS(ROW()-1,13))))</f>
        <v/>
      </c>
      <c r="P3591" s="1">
        <f>IF(ROW()&lt;$S$4+2,IF('XML a procesar'!A3590="",P3590,IF(MID('XML a procesar'!A3590,1,1)="&lt;",P3590,P3590+1)),P3590)</f>
        <v>1</v>
      </c>
    </row>
    <row r="3592" spans="1:16" x14ac:dyDescent="0.25">
      <c r="A3592" s="1" t="str">
        <f>IF('XML a procesar'!A3591&gt;0,'XML a procesar'!A3591,"")</f>
        <v/>
      </c>
      <c r="B3592" s="7">
        <f t="shared" si="627"/>
        <v>0</v>
      </c>
      <c r="C3592" s="1">
        <f t="shared" si="628"/>
        <v>0</v>
      </c>
      <c r="D3592" s="1">
        <f t="shared" si="629"/>
        <v>0</v>
      </c>
      <c r="E3592" s="1">
        <f t="shared" si="630"/>
        <v>0</v>
      </c>
      <c r="F3592" s="1" t="str">
        <f t="shared" ca="1" si="631"/>
        <v/>
      </c>
      <c r="G3592" s="1">
        <f t="shared" ca="1" si="632"/>
        <v>0</v>
      </c>
      <c r="H3592" s="1">
        <f ca="1">IF(AND(G3591&gt;0,G3592&gt;G3591,NOT(ISERROR(MATCH(G3591,D:D,0)))),H3591+1,H3591)</f>
        <v>0</v>
      </c>
      <c r="I3592" s="1">
        <f t="shared" ca="1" si="633"/>
        <v>0</v>
      </c>
      <c r="J3592" s="7" t="str">
        <f t="shared" ca="1" si="634"/>
        <v/>
      </c>
      <c r="K3592" s="1" t="str">
        <f ca="1">IF(J3592="Linea_para_MAIL_creada_por_LuXML",IF(ISERROR(MATCH(INDIRECT(ADDRESS(ROW()-G3592,7)),D:D,0)),J3592,INDIRECT(ADDRESS(MATCH(INDIRECT(ADDRESS(ROW()-G3592,7)),D:D,0),1))),J3592)</f>
        <v/>
      </c>
      <c r="L3592" s="7">
        <f t="shared" ca="1" si="635"/>
        <v>0</v>
      </c>
      <c r="M3592" s="7" t="str">
        <f t="shared" ca="1" si="636"/>
        <v/>
      </c>
      <c r="N3592" s="7">
        <f t="shared" ca="1" si="637"/>
        <v>0</v>
      </c>
      <c r="O3592" s="9" t="str">
        <f ca="1">IF(N3592&gt;-1,INDIRECT(ADDRESS(ROW(),13)),IF(N3592&lt;N3591,CONCATENATE("&lt;page-count count=",CHAR(34),1+LARGE(N:N,1)-LARGE(N:N,2),CHAR(34),"/&gt;"),INDIRECT(ADDRESS(ROW()-1,13))))</f>
        <v/>
      </c>
      <c r="P3592" s="1">
        <f>IF(ROW()&lt;$S$4+2,IF('XML a procesar'!A3591="",P3591,IF(MID('XML a procesar'!A3591,1,1)="&lt;",P3591,P3591+1)),P3591)</f>
        <v>1</v>
      </c>
    </row>
    <row r="3593" spans="1:16" x14ac:dyDescent="0.25">
      <c r="A3593" s="1" t="str">
        <f>IF('XML a procesar'!A3592&gt;0,'XML a procesar'!A3592,"")</f>
        <v/>
      </c>
      <c r="B3593" s="7">
        <f t="shared" si="627"/>
        <v>0</v>
      </c>
      <c r="C3593" s="1">
        <f t="shared" si="628"/>
        <v>0</v>
      </c>
      <c r="D3593" s="1">
        <f t="shared" si="629"/>
        <v>0</v>
      </c>
      <c r="E3593" s="1">
        <f t="shared" si="630"/>
        <v>0</v>
      </c>
      <c r="F3593" s="1" t="str">
        <f t="shared" ca="1" si="631"/>
        <v/>
      </c>
      <c r="G3593" s="1">
        <f t="shared" ca="1" si="632"/>
        <v>0</v>
      </c>
      <c r="H3593" s="1">
        <f ca="1">IF(AND(G3592&gt;0,G3593&gt;G3592,NOT(ISERROR(MATCH(G3592,D:D,0)))),H3592+1,H3592)</f>
        <v>0</v>
      </c>
      <c r="I3593" s="1">
        <f t="shared" ca="1" si="633"/>
        <v>0</v>
      </c>
      <c r="J3593" s="7" t="str">
        <f t="shared" ca="1" si="634"/>
        <v/>
      </c>
      <c r="K3593" s="1" t="str">
        <f ca="1">IF(J3593="Linea_para_MAIL_creada_por_LuXML",IF(ISERROR(MATCH(INDIRECT(ADDRESS(ROW()-G3593,7)),D:D,0)),J3593,INDIRECT(ADDRESS(MATCH(INDIRECT(ADDRESS(ROW()-G3593,7)),D:D,0),1))),J3593)</f>
        <v/>
      </c>
      <c r="L3593" s="7">
        <f t="shared" ca="1" si="635"/>
        <v>0</v>
      </c>
      <c r="M3593" s="7" t="str">
        <f t="shared" ca="1" si="636"/>
        <v/>
      </c>
      <c r="N3593" s="7">
        <f t="shared" ca="1" si="637"/>
        <v>0</v>
      </c>
      <c r="O3593" s="9" t="str">
        <f ca="1">IF(N3593&gt;-1,INDIRECT(ADDRESS(ROW(),13)),IF(N3593&lt;N3592,CONCATENATE("&lt;page-count count=",CHAR(34),1+LARGE(N:N,1)-LARGE(N:N,2),CHAR(34),"/&gt;"),INDIRECT(ADDRESS(ROW()-1,13))))</f>
        <v/>
      </c>
      <c r="P3593" s="1">
        <f>IF(ROW()&lt;$S$4+2,IF('XML a procesar'!A3592="",P3592,IF(MID('XML a procesar'!A3592,1,1)="&lt;",P3592,P3592+1)),P3592)</f>
        <v>1</v>
      </c>
    </row>
    <row r="3594" spans="1:16" x14ac:dyDescent="0.25">
      <c r="A3594" s="1" t="str">
        <f>IF('XML a procesar'!A3593&gt;0,'XML a procesar'!A3593,"")</f>
        <v/>
      </c>
      <c r="B3594" s="7">
        <f t="shared" si="627"/>
        <v>0</v>
      </c>
      <c r="C3594" s="1">
        <f t="shared" si="628"/>
        <v>0</v>
      </c>
      <c r="D3594" s="1">
        <f t="shared" si="629"/>
        <v>0</v>
      </c>
      <c r="E3594" s="1">
        <f t="shared" si="630"/>
        <v>0</v>
      </c>
      <c r="F3594" s="1" t="str">
        <f t="shared" ca="1" si="631"/>
        <v/>
      </c>
      <c r="G3594" s="1">
        <f t="shared" ca="1" si="632"/>
        <v>0</v>
      </c>
      <c r="H3594" s="1">
        <f ca="1">IF(AND(G3593&gt;0,G3594&gt;G3593,NOT(ISERROR(MATCH(G3593,D:D,0)))),H3593+1,H3593)</f>
        <v>0</v>
      </c>
      <c r="I3594" s="1">
        <f t="shared" ca="1" si="633"/>
        <v>0</v>
      </c>
      <c r="J3594" s="7" t="str">
        <f t="shared" ca="1" si="634"/>
        <v/>
      </c>
      <c r="K3594" s="1" t="str">
        <f ca="1">IF(J3594="Linea_para_MAIL_creada_por_LuXML",IF(ISERROR(MATCH(INDIRECT(ADDRESS(ROW()-G3594,7)),D:D,0)),J3594,INDIRECT(ADDRESS(MATCH(INDIRECT(ADDRESS(ROW()-G3594,7)),D:D,0),1))),J3594)</f>
        <v/>
      </c>
      <c r="L3594" s="7">
        <f t="shared" ca="1" si="635"/>
        <v>0</v>
      </c>
      <c r="M3594" s="7" t="str">
        <f t="shared" ca="1" si="636"/>
        <v/>
      </c>
      <c r="N3594" s="7">
        <f t="shared" ca="1" si="637"/>
        <v>0</v>
      </c>
      <c r="O3594" s="9" t="str">
        <f ca="1">IF(N3594&gt;-1,INDIRECT(ADDRESS(ROW(),13)),IF(N3594&lt;N3593,CONCATENATE("&lt;page-count count=",CHAR(34),1+LARGE(N:N,1)-LARGE(N:N,2),CHAR(34),"/&gt;"),INDIRECT(ADDRESS(ROW()-1,13))))</f>
        <v/>
      </c>
      <c r="P3594" s="1">
        <f>IF(ROW()&lt;$S$4+2,IF('XML a procesar'!A3593="",P3593,IF(MID('XML a procesar'!A3593,1,1)="&lt;",P3593,P3593+1)),P3593)</f>
        <v>1</v>
      </c>
    </row>
    <row r="3595" spans="1:16" x14ac:dyDescent="0.25">
      <c r="A3595" s="1" t="str">
        <f>IF('XML a procesar'!A3594&gt;0,'XML a procesar'!A3594,"")</f>
        <v/>
      </c>
      <c r="B3595" s="7">
        <f t="shared" si="627"/>
        <v>0</v>
      </c>
      <c r="C3595" s="1">
        <f t="shared" si="628"/>
        <v>0</v>
      </c>
      <c r="D3595" s="1">
        <f t="shared" si="629"/>
        <v>0</v>
      </c>
      <c r="E3595" s="1">
        <f t="shared" si="630"/>
        <v>0</v>
      </c>
      <c r="F3595" s="1" t="str">
        <f t="shared" ca="1" si="631"/>
        <v/>
      </c>
      <c r="G3595" s="1">
        <f t="shared" ca="1" si="632"/>
        <v>0</v>
      </c>
      <c r="H3595" s="1">
        <f ca="1">IF(AND(G3594&gt;0,G3595&gt;G3594,NOT(ISERROR(MATCH(G3594,D:D,0)))),H3594+1,H3594)</f>
        <v>0</v>
      </c>
      <c r="I3595" s="1">
        <f t="shared" ca="1" si="633"/>
        <v>0</v>
      </c>
      <c r="J3595" s="7" t="str">
        <f t="shared" ca="1" si="634"/>
        <v/>
      </c>
      <c r="K3595" s="1" t="str">
        <f ca="1">IF(J3595="Linea_para_MAIL_creada_por_LuXML",IF(ISERROR(MATCH(INDIRECT(ADDRESS(ROW()-G3595,7)),D:D,0)),J3595,INDIRECT(ADDRESS(MATCH(INDIRECT(ADDRESS(ROW()-G3595,7)),D:D,0),1))),J3595)</f>
        <v/>
      </c>
      <c r="L3595" s="7">
        <f t="shared" ca="1" si="635"/>
        <v>0</v>
      </c>
      <c r="M3595" s="7" t="str">
        <f t="shared" ca="1" si="636"/>
        <v/>
      </c>
      <c r="N3595" s="7">
        <f t="shared" ca="1" si="637"/>
        <v>0</v>
      </c>
      <c r="O3595" s="9" t="str">
        <f ca="1">IF(N3595&gt;-1,INDIRECT(ADDRESS(ROW(),13)),IF(N3595&lt;N3594,CONCATENATE("&lt;page-count count=",CHAR(34),1+LARGE(N:N,1)-LARGE(N:N,2),CHAR(34),"/&gt;"),INDIRECT(ADDRESS(ROW()-1,13))))</f>
        <v/>
      </c>
      <c r="P3595" s="1">
        <f>IF(ROW()&lt;$S$4+2,IF('XML a procesar'!A3594="",P3594,IF(MID('XML a procesar'!A3594,1,1)="&lt;",P3594,P3594+1)),P3594)</f>
        <v>1</v>
      </c>
    </row>
    <row r="3596" spans="1:16" x14ac:dyDescent="0.25">
      <c r="A3596" s="1" t="str">
        <f>IF('XML a procesar'!A3595&gt;0,'XML a procesar'!A3595,"")</f>
        <v/>
      </c>
      <c r="B3596" s="7">
        <f t="shared" si="627"/>
        <v>0</v>
      </c>
      <c r="C3596" s="1">
        <f t="shared" si="628"/>
        <v>0</v>
      </c>
      <c r="D3596" s="1">
        <f t="shared" si="629"/>
        <v>0</v>
      </c>
      <c r="E3596" s="1">
        <f t="shared" si="630"/>
        <v>0</v>
      </c>
      <c r="F3596" s="1" t="str">
        <f t="shared" ca="1" si="631"/>
        <v/>
      </c>
      <c r="G3596" s="1">
        <f t="shared" ca="1" si="632"/>
        <v>0</v>
      </c>
      <c r="H3596" s="1">
        <f ca="1">IF(AND(G3595&gt;0,G3596&gt;G3595,NOT(ISERROR(MATCH(G3595,D:D,0)))),H3595+1,H3595)</f>
        <v>0</v>
      </c>
      <c r="I3596" s="1">
        <f t="shared" ca="1" si="633"/>
        <v>0</v>
      </c>
      <c r="J3596" s="7" t="str">
        <f t="shared" ca="1" si="634"/>
        <v/>
      </c>
      <c r="K3596" s="1" t="str">
        <f ca="1">IF(J3596="Linea_para_MAIL_creada_por_LuXML",IF(ISERROR(MATCH(INDIRECT(ADDRESS(ROW()-G3596,7)),D:D,0)),J3596,INDIRECT(ADDRESS(MATCH(INDIRECT(ADDRESS(ROW()-G3596,7)),D:D,0),1))),J3596)</f>
        <v/>
      </c>
      <c r="L3596" s="7">
        <f t="shared" ca="1" si="635"/>
        <v>0</v>
      </c>
      <c r="M3596" s="7" t="str">
        <f t="shared" ca="1" si="636"/>
        <v/>
      </c>
      <c r="N3596" s="7">
        <f t="shared" ca="1" si="637"/>
        <v>0</v>
      </c>
      <c r="O3596" s="9" t="str">
        <f ca="1">IF(N3596&gt;-1,INDIRECT(ADDRESS(ROW(),13)),IF(N3596&lt;N3595,CONCATENATE("&lt;page-count count=",CHAR(34),1+LARGE(N:N,1)-LARGE(N:N,2),CHAR(34),"/&gt;"),INDIRECT(ADDRESS(ROW()-1,13))))</f>
        <v/>
      </c>
      <c r="P3596" s="1">
        <f>IF(ROW()&lt;$S$4+2,IF('XML a procesar'!A3595="",P3595,IF(MID('XML a procesar'!A3595,1,1)="&lt;",P3595,P3595+1)),P3595)</f>
        <v>1</v>
      </c>
    </row>
    <row r="3597" spans="1:16" x14ac:dyDescent="0.25">
      <c r="A3597" s="1" t="str">
        <f>IF('XML a procesar'!A3596&gt;0,'XML a procesar'!A3596,"")</f>
        <v/>
      </c>
      <c r="B3597" s="7">
        <f t="shared" si="627"/>
        <v>0</v>
      </c>
      <c r="C3597" s="1">
        <f t="shared" si="628"/>
        <v>0</v>
      </c>
      <c r="D3597" s="1">
        <f t="shared" si="629"/>
        <v>0</v>
      </c>
      <c r="E3597" s="1">
        <f t="shared" si="630"/>
        <v>0</v>
      </c>
      <c r="F3597" s="1" t="str">
        <f t="shared" ca="1" si="631"/>
        <v/>
      </c>
      <c r="G3597" s="1">
        <f t="shared" ca="1" si="632"/>
        <v>0</v>
      </c>
      <c r="H3597" s="1">
        <f ca="1">IF(AND(G3596&gt;0,G3597&gt;G3596,NOT(ISERROR(MATCH(G3596,D:D,0)))),H3596+1,H3596)</f>
        <v>0</v>
      </c>
      <c r="I3597" s="1">
        <f t="shared" ca="1" si="633"/>
        <v>0</v>
      </c>
      <c r="J3597" s="7" t="str">
        <f t="shared" ca="1" si="634"/>
        <v/>
      </c>
      <c r="K3597" s="1" t="str">
        <f ca="1">IF(J3597="Linea_para_MAIL_creada_por_LuXML",IF(ISERROR(MATCH(INDIRECT(ADDRESS(ROW()-G3597,7)),D:D,0)),J3597,INDIRECT(ADDRESS(MATCH(INDIRECT(ADDRESS(ROW()-G3597,7)),D:D,0),1))),J3597)</f>
        <v/>
      </c>
      <c r="L3597" s="7">
        <f t="shared" ca="1" si="635"/>
        <v>0</v>
      </c>
      <c r="M3597" s="7" t="str">
        <f t="shared" ca="1" si="636"/>
        <v/>
      </c>
      <c r="N3597" s="7">
        <f t="shared" ca="1" si="637"/>
        <v>0</v>
      </c>
      <c r="O3597" s="9" t="str">
        <f ca="1">IF(N3597&gt;-1,INDIRECT(ADDRESS(ROW(),13)),IF(N3597&lt;N3596,CONCATENATE("&lt;page-count count=",CHAR(34),1+LARGE(N:N,1)-LARGE(N:N,2),CHAR(34),"/&gt;"),INDIRECT(ADDRESS(ROW()-1,13))))</f>
        <v/>
      </c>
      <c r="P3597" s="1">
        <f>IF(ROW()&lt;$S$4+2,IF('XML a procesar'!A3596="",P3596,IF(MID('XML a procesar'!A3596,1,1)="&lt;",P3596,P3596+1)),P3596)</f>
        <v>1</v>
      </c>
    </row>
    <row r="3598" spans="1:16" x14ac:dyDescent="0.25">
      <c r="A3598" s="1" t="str">
        <f>IF('XML a procesar'!A3597&gt;0,'XML a procesar'!A3597,"")</f>
        <v/>
      </c>
      <c r="B3598" s="7">
        <f t="shared" si="627"/>
        <v>0</v>
      </c>
      <c r="C3598" s="1">
        <f t="shared" si="628"/>
        <v>0</v>
      </c>
      <c r="D3598" s="1">
        <f t="shared" si="629"/>
        <v>0</v>
      </c>
      <c r="E3598" s="1">
        <f t="shared" si="630"/>
        <v>0</v>
      </c>
      <c r="F3598" s="1" t="str">
        <f t="shared" ca="1" si="631"/>
        <v/>
      </c>
      <c r="G3598" s="1">
        <f t="shared" ca="1" si="632"/>
        <v>0</v>
      </c>
      <c r="H3598" s="1">
        <f ca="1">IF(AND(G3597&gt;0,G3598&gt;G3597,NOT(ISERROR(MATCH(G3597,D:D,0)))),H3597+1,H3597)</f>
        <v>0</v>
      </c>
      <c r="I3598" s="1">
        <f t="shared" ca="1" si="633"/>
        <v>0</v>
      </c>
      <c r="J3598" s="7" t="str">
        <f t="shared" ca="1" si="634"/>
        <v/>
      </c>
      <c r="K3598" s="1" t="str">
        <f ca="1">IF(J3598="Linea_para_MAIL_creada_por_LuXML",IF(ISERROR(MATCH(INDIRECT(ADDRESS(ROW()-G3598,7)),D:D,0)),J3598,INDIRECT(ADDRESS(MATCH(INDIRECT(ADDRESS(ROW()-G3598,7)),D:D,0),1))),J3598)</f>
        <v/>
      </c>
      <c r="L3598" s="7">
        <f t="shared" ca="1" si="635"/>
        <v>0</v>
      </c>
      <c r="M3598" s="7" t="str">
        <f t="shared" ca="1" si="636"/>
        <v/>
      </c>
      <c r="N3598" s="7">
        <f t="shared" ca="1" si="637"/>
        <v>0</v>
      </c>
      <c r="O3598" s="9" t="str">
        <f ca="1">IF(N3598&gt;-1,INDIRECT(ADDRESS(ROW(),13)),IF(N3598&lt;N3597,CONCATENATE("&lt;page-count count=",CHAR(34),1+LARGE(N:N,1)-LARGE(N:N,2),CHAR(34),"/&gt;"),INDIRECT(ADDRESS(ROW()-1,13))))</f>
        <v/>
      </c>
      <c r="P3598" s="1">
        <f>IF(ROW()&lt;$S$4+2,IF('XML a procesar'!A3597="",P3597,IF(MID('XML a procesar'!A3597,1,1)="&lt;",P3597,P3597+1)),P3597)</f>
        <v>1</v>
      </c>
    </row>
    <row r="3599" spans="1:16" x14ac:dyDescent="0.25">
      <c r="A3599" s="1" t="str">
        <f>IF('XML a procesar'!A3598&gt;0,'XML a procesar'!A3598,"")</f>
        <v/>
      </c>
      <c r="B3599" s="7">
        <f t="shared" si="627"/>
        <v>0</v>
      </c>
      <c r="C3599" s="1">
        <f t="shared" si="628"/>
        <v>0</v>
      </c>
      <c r="D3599" s="1">
        <f t="shared" si="629"/>
        <v>0</v>
      </c>
      <c r="E3599" s="1">
        <f t="shared" si="630"/>
        <v>0</v>
      </c>
      <c r="F3599" s="1" t="str">
        <f t="shared" ca="1" si="631"/>
        <v/>
      </c>
      <c r="G3599" s="1">
        <f t="shared" ca="1" si="632"/>
        <v>0</v>
      </c>
      <c r="H3599" s="1">
        <f ca="1">IF(AND(G3598&gt;0,G3599&gt;G3598,NOT(ISERROR(MATCH(G3598,D:D,0)))),H3598+1,H3598)</f>
        <v>0</v>
      </c>
      <c r="I3599" s="1">
        <f t="shared" ca="1" si="633"/>
        <v>0</v>
      </c>
      <c r="J3599" s="7" t="str">
        <f t="shared" ca="1" si="634"/>
        <v/>
      </c>
      <c r="K3599" s="1" t="str">
        <f ca="1">IF(J3599="Linea_para_MAIL_creada_por_LuXML",IF(ISERROR(MATCH(INDIRECT(ADDRESS(ROW()-G3599,7)),D:D,0)),J3599,INDIRECT(ADDRESS(MATCH(INDIRECT(ADDRESS(ROW()-G3599,7)),D:D,0),1))),J3599)</f>
        <v/>
      </c>
      <c r="L3599" s="7">
        <f t="shared" ca="1" si="635"/>
        <v>0</v>
      </c>
      <c r="M3599" s="7" t="str">
        <f t="shared" ca="1" si="636"/>
        <v/>
      </c>
      <c r="N3599" s="7">
        <f t="shared" ca="1" si="637"/>
        <v>0</v>
      </c>
      <c r="O3599" s="9" t="str">
        <f ca="1">IF(N3599&gt;-1,INDIRECT(ADDRESS(ROW(),13)),IF(N3599&lt;N3598,CONCATENATE("&lt;page-count count=",CHAR(34),1+LARGE(N:N,1)-LARGE(N:N,2),CHAR(34),"/&gt;"),INDIRECT(ADDRESS(ROW()-1,13))))</f>
        <v/>
      </c>
      <c r="P3599" s="1">
        <f>IF(ROW()&lt;$S$4+2,IF('XML a procesar'!A3598="",P3598,IF(MID('XML a procesar'!A3598,1,1)="&lt;",P3598,P3598+1)),P3598)</f>
        <v>1</v>
      </c>
    </row>
    <row r="3600" spans="1:16" x14ac:dyDescent="0.25">
      <c r="A3600" s="1" t="str">
        <f>IF('XML a procesar'!A3599&gt;0,'XML a procesar'!A3599,"")</f>
        <v/>
      </c>
      <c r="B3600" s="7">
        <f t="shared" si="627"/>
        <v>0</v>
      </c>
      <c r="C3600" s="1">
        <f t="shared" si="628"/>
        <v>0</v>
      </c>
      <c r="D3600" s="1">
        <f t="shared" si="629"/>
        <v>0</v>
      </c>
      <c r="E3600" s="1">
        <f t="shared" si="630"/>
        <v>0</v>
      </c>
      <c r="F3600" s="1" t="str">
        <f t="shared" ca="1" si="631"/>
        <v/>
      </c>
      <c r="G3600" s="1">
        <f t="shared" ca="1" si="632"/>
        <v>0</v>
      </c>
      <c r="H3600" s="1">
        <f ca="1">IF(AND(G3599&gt;0,G3600&gt;G3599,NOT(ISERROR(MATCH(G3599,D:D,0)))),H3599+1,H3599)</f>
        <v>0</v>
      </c>
      <c r="I3600" s="1">
        <f t="shared" ca="1" si="633"/>
        <v>0</v>
      </c>
      <c r="J3600" s="7" t="str">
        <f t="shared" ca="1" si="634"/>
        <v/>
      </c>
      <c r="K3600" s="1" t="str">
        <f ca="1">IF(J3600="Linea_para_MAIL_creada_por_LuXML",IF(ISERROR(MATCH(INDIRECT(ADDRESS(ROW()-G3600,7)),D:D,0)),J3600,INDIRECT(ADDRESS(MATCH(INDIRECT(ADDRESS(ROW()-G3600,7)),D:D,0),1))),J3600)</f>
        <v/>
      </c>
      <c r="L3600" s="7">
        <f t="shared" ca="1" si="635"/>
        <v>0</v>
      </c>
      <c r="M3600" s="7" t="str">
        <f t="shared" ca="1" si="636"/>
        <v/>
      </c>
      <c r="N3600" s="7">
        <f t="shared" ca="1" si="637"/>
        <v>0</v>
      </c>
      <c r="O3600" s="9" t="str">
        <f ca="1">IF(N3600&gt;-1,INDIRECT(ADDRESS(ROW(),13)),IF(N3600&lt;N3599,CONCATENATE("&lt;page-count count=",CHAR(34),1+LARGE(N:N,1)-LARGE(N:N,2),CHAR(34),"/&gt;"),INDIRECT(ADDRESS(ROW()-1,13))))</f>
        <v/>
      </c>
      <c r="P3600" s="1">
        <f>IF(ROW()&lt;$S$4+2,IF('XML a procesar'!A3599="",P3599,IF(MID('XML a procesar'!A3599,1,1)="&lt;",P3599,P3599+1)),P3599)</f>
        <v>1</v>
      </c>
    </row>
    <row r="3601" spans="1:16" x14ac:dyDescent="0.25">
      <c r="A3601" s="1" t="str">
        <f>IF('XML a procesar'!A3600&gt;0,'XML a procesar'!A3600,"")</f>
        <v/>
      </c>
      <c r="B3601" s="7">
        <f t="shared" si="627"/>
        <v>0</v>
      </c>
      <c r="C3601" s="1">
        <f t="shared" si="628"/>
        <v>0</v>
      </c>
      <c r="D3601" s="1">
        <f t="shared" si="629"/>
        <v>0</v>
      </c>
      <c r="E3601" s="1">
        <f t="shared" si="630"/>
        <v>0</v>
      </c>
      <c r="F3601" s="1" t="str">
        <f t="shared" ca="1" si="631"/>
        <v/>
      </c>
      <c r="G3601" s="1">
        <f t="shared" ca="1" si="632"/>
        <v>0</v>
      </c>
      <c r="H3601" s="1">
        <f ca="1">IF(AND(G3600&gt;0,G3601&gt;G3600,NOT(ISERROR(MATCH(G3600,D:D,0)))),H3600+1,H3600)</f>
        <v>0</v>
      </c>
      <c r="I3601" s="1">
        <f t="shared" ca="1" si="633"/>
        <v>0</v>
      </c>
      <c r="J3601" s="7" t="str">
        <f t="shared" ca="1" si="634"/>
        <v/>
      </c>
      <c r="K3601" s="1" t="str">
        <f ca="1">IF(J3601="Linea_para_MAIL_creada_por_LuXML",IF(ISERROR(MATCH(INDIRECT(ADDRESS(ROW()-G3601,7)),D:D,0)),J3601,INDIRECT(ADDRESS(MATCH(INDIRECT(ADDRESS(ROW()-G3601,7)),D:D,0),1))),J3601)</f>
        <v/>
      </c>
      <c r="L3601" s="7">
        <f t="shared" ca="1" si="635"/>
        <v>0</v>
      </c>
      <c r="M3601" s="7" t="str">
        <f t="shared" ca="1" si="636"/>
        <v/>
      </c>
      <c r="N3601" s="7">
        <f t="shared" ca="1" si="637"/>
        <v>0</v>
      </c>
      <c r="O3601" s="9" t="str">
        <f ca="1">IF(N3601&gt;-1,INDIRECT(ADDRESS(ROW(),13)),IF(N3601&lt;N3600,CONCATENATE("&lt;page-count count=",CHAR(34),1+LARGE(N:N,1)-LARGE(N:N,2),CHAR(34),"/&gt;"),INDIRECT(ADDRESS(ROW()-1,13))))</f>
        <v/>
      </c>
      <c r="P3601" s="1">
        <f>IF(ROW()&lt;$S$4+2,IF('XML a procesar'!A3600="",P3600,IF(MID('XML a procesar'!A3600,1,1)="&lt;",P3600,P3600+1)),P3600)</f>
        <v>1</v>
      </c>
    </row>
    <row r="3602" spans="1:16" x14ac:dyDescent="0.25">
      <c r="A3602" s="1" t="str">
        <f>IF('XML a procesar'!A3601&gt;0,'XML a procesar'!A3601,"")</f>
        <v/>
      </c>
      <c r="B3602" s="7">
        <f t="shared" si="627"/>
        <v>0</v>
      </c>
      <c r="C3602" s="1">
        <f t="shared" si="628"/>
        <v>0</v>
      </c>
      <c r="D3602" s="1">
        <f t="shared" si="629"/>
        <v>0</v>
      </c>
      <c r="E3602" s="1">
        <f t="shared" si="630"/>
        <v>0</v>
      </c>
      <c r="F3602" s="1" t="str">
        <f t="shared" ca="1" si="631"/>
        <v/>
      </c>
      <c r="G3602" s="1">
        <f t="shared" ca="1" si="632"/>
        <v>0</v>
      </c>
      <c r="H3602" s="1">
        <f ca="1">IF(AND(G3601&gt;0,G3602&gt;G3601,NOT(ISERROR(MATCH(G3601,D:D,0)))),H3601+1,H3601)</f>
        <v>0</v>
      </c>
      <c r="I3602" s="1">
        <f t="shared" ca="1" si="633"/>
        <v>0</v>
      </c>
      <c r="J3602" s="7" t="str">
        <f t="shared" ca="1" si="634"/>
        <v/>
      </c>
      <c r="K3602" s="1" t="str">
        <f ca="1">IF(J3602="Linea_para_MAIL_creada_por_LuXML",IF(ISERROR(MATCH(INDIRECT(ADDRESS(ROW()-G3602,7)),D:D,0)),J3602,INDIRECT(ADDRESS(MATCH(INDIRECT(ADDRESS(ROW()-G3602,7)),D:D,0),1))),J3602)</f>
        <v/>
      </c>
      <c r="L3602" s="7">
        <f t="shared" ca="1" si="635"/>
        <v>0</v>
      </c>
      <c r="M3602" s="7" t="str">
        <f t="shared" ca="1" si="636"/>
        <v/>
      </c>
      <c r="N3602" s="7">
        <f t="shared" ca="1" si="637"/>
        <v>0</v>
      </c>
      <c r="O3602" s="9" t="str">
        <f ca="1">IF(N3602&gt;-1,INDIRECT(ADDRESS(ROW(),13)),IF(N3602&lt;N3601,CONCATENATE("&lt;page-count count=",CHAR(34),1+LARGE(N:N,1)-LARGE(N:N,2),CHAR(34),"/&gt;"),INDIRECT(ADDRESS(ROW()-1,13))))</f>
        <v/>
      </c>
      <c r="P3602" s="1">
        <f>IF(ROW()&lt;$S$4+2,IF('XML a procesar'!A3601="",P3601,IF(MID('XML a procesar'!A3601,1,1)="&lt;",P3601,P3601+1)),P3601)</f>
        <v>1</v>
      </c>
    </row>
    <row r="3603" spans="1:16" x14ac:dyDescent="0.25">
      <c r="A3603" s="1" t="str">
        <f>IF('XML a procesar'!A3602&gt;0,'XML a procesar'!A3602,"")</f>
        <v/>
      </c>
      <c r="B3603" s="7">
        <f t="shared" si="627"/>
        <v>0</v>
      </c>
      <c r="C3603" s="1">
        <f t="shared" si="628"/>
        <v>0</v>
      </c>
      <c r="D3603" s="1">
        <f t="shared" si="629"/>
        <v>0</v>
      </c>
      <c r="E3603" s="1">
        <f t="shared" si="630"/>
        <v>0</v>
      </c>
      <c r="F3603" s="1" t="str">
        <f t="shared" ca="1" si="631"/>
        <v/>
      </c>
      <c r="G3603" s="1">
        <f t="shared" ca="1" si="632"/>
        <v>0</v>
      </c>
      <c r="H3603" s="1">
        <f ca="1">IF(AND(G3602&gt;0,G3603&gt;G3602,NOT(ISERROR(MATCH(G3602,D:D,0)))),H3602+1,H3602)</f>
        <v>0</v>
      </c>
      <c r="I3603" s="1">
        <f t="shared" ca="1" si="633"/>
        <v>0</v>
      </c>
      <c r="J3603" s="7" t="str">
        <f t="shared" ca="1" si="634"/>
        <v/>
      </c>
      <c r="K3603" s="1" t="str">
        <f ca="1">IF(J3603="Linea_para_MAIL_creada_por_LuXML",IF(ISERROR(MATCH(INDIRECT(ADDRESS(ROW()-G3603,7)),D:D,0)),J3603,INDIRECT(ADDRESS(MATCH(INDIRECT(ADDRESS(ROW()-G3603,7)),D:D,0),1))),J3603)</f>
        <v/>
      </c>
      <c r="L3603" s="7">
        <f t="shared" ca="1" si="635"/>
        <v>0</v>
      </c>
      <c r="M3603" s="7" t="str">
        <f t="shared" ca="1" si="636"/>
        <v/>
      </c>
      <c r="N3603" s="7">
        <f t="shared" ca="1" si="637"/>
        <v>0</v>
      </c>
      <c r="O3603" s="9" t="str">
        <f ca="1">IF(N3603&gt;-1,INDIRECT(ADDRESS(ROW(),13)),IF(N3603&lt;N3602,CONCATENATE("&lt;page-count count=",CHAR(34),1+LARGE(N:N,1)-LARGE(N:N,2),CHAR(34),"/&gt;"),INDIRECT(ADDRESS(ROW()-1,13))))</f>
        <v/>
      </c>
      <c r="P3603" s="1">
        <f>IF(ROW()&lt;$S$4+2,IF('XML a procesar'!A3602="",P3602,IF(MID('XML a procesar'!A3602,1,1)="&lt;",P3602,P3602+1)),P3602)</f>
        <v>1</v>
      </c>
    </row>
    <row r="3604" spans="1:16" x14ac:dyDescent="0.25">
      <c r="A3604" s="1" t="str">
        <f>IF('XML a procesar'!A3603&gt;0,'XML a procesar'!A3603,"")</f>
        <v/>
      </c>
      <c r="B3604" s="7">
        <f t="shared" si="627"/>
        <v>0</v>
      </c>
      <c r="C3604" s="1">
        <f t="shared" si="628"/>
        <v>0</v>
      </c>
      <c r="D3604" s="1">
        <f t="shared" si="629"/>
        <v>0</v>
      </c>
      <c r="E3604" s="1">
        <f t="shared" si="630"/>
        <v>0</v>
      </c>
      <c r="F3604" s="1" t="str">
        <f t="shared" ca="1" si="631"/>
        <v/>
      </c>
      <c r="G3604" s="1">
        <f t="shared" ca="1" si="632"/>
        <v>0</v>
      </c>
      <c r="H3604" s="1">
        <f ca="1">IF(AND(G3603&gt;0,G3604&gt;G3603,NOT(ISERROR(MATCH(G3603,D:D,0)))),H3603+1,H3603)</f>
        <v>0</v>
      </c>
      <c r="I3604" s="1">
        <f t="shared" ca="1" si="633"/>
        <v>0</v>
      </c>
      <c r="J3604" s="7" t="str">
        <f t="shared" ca="1" si="634"/>
        <v/>
      </c>
      <c r="K3604" s="1" t="str">
        <f ca="1">IF(J3604="Linea_para_MAIL_creada_por_LuXML",IF(ISERROR(MATCH(INDIRECT(ADDRESS(ROW()-G3604,7)),D:D,0)),J3604,INDIRECT(ADDRESS(MATCH(INDIRECT(ADDRESS(ROW()-G3604,7)),D:D,0),1))),J3604)</f>
        <v/>
      </c>
      <c r="L3604" s="7">
        <f t="shared" ca="1" si="635"/>
        <v>0</v>
      </c>
      <c r="M3604" s="7" t="str">
        <f t="shared" ca="1" si="636"/>
        <v/>
      </c>
      <c r="N3604" s="7">
        <f t="shared" ca="1" si="637"/>
        <v>0</v>
      </c>
      <c r="O3604" s="9" t="str">
        <f ca="1">IF(N3604&gt;-1,INDIRECT(ADDRESS(ROW(),13)),IF(N3604&lt;N3603,CONCATENATE("&lt;page-count count=",CHAR(34),1+LARGE(N:N,1)-LARGE(N:N,2),CHAR(34),"/&gt;"),INDIRECT(ADDRESS(ROW()-1,13))))</f>
        <v/>
      </c>
      <c r="P3604" s="1">
        <f>IF(ROW()&lt;$S$4+2,IF('XML a procesar'!A3603="",P3603,IF(MID('XML a procesar'!A3603,1,1)="&lt;",P3603,P3603+1)),P3603)</f>
        <v>1</v>
      </c>
    </row>
    <row r="3605" spans="1:16" x14ac:dyDescent="0.25">
      <c r="A3605" s="1" t="str">
        <f>IF('XML a procesar'!A3604&gt;0,'XML a procesar'!A3604,"")</f>
        <v/>
      </c>
      <c r="B3605" s="7">
        <f t="shared" si="627"/>
        <v>0</v>
      </c>
      <c r="C3605" s="1">
        <f t="shared" si="628"/>
        <v>0</v>
      </c>
      <c r="D3605" s="1">
        <f t="shared" si="629"/>
        <v>0</v>
      </c>
      <c r="E3605" s="1">
        <f t="shared" si="630"/>
        <v>0</v>
      </c>
      <c r="F3605" s="1" t="str">
        <f t="shared" ca="1" si="631"/>
        <v/>
      </c>
      <c r="G3605" s="1">
        <f t="shared" ca="1" si="632"/>
        <v>0</v>
      </c>
      <c r="H3605" s="1">
        <f ca="1">IF(AND(G3604&gt;0,G3605&gt;G3604,NOT(ISERROR(MATCH(G3604,D:D,0)))),H3604+1,H3604)</f>
        <v>0</v>
      </c>
      <c r="I3605" s="1">
        <f t="shared" ca="1" si="633"/>
        <v>0</v>
      </c>
      <c r="J3605" s="7" t="str">
        <f t="shared" ca="1" si="634"/>
        <v/>
      </c>
      <c r="K3605" s="1" t="str">
        <f ca="1">IF(J3605="Linea_para_MAIL_creada_por_LuXML",IF(ISERROR(MATCH(INDIRECT(ADDRESS(ROW()-G3605,7)),D:D,0)),J3605,INDIRECT(ADDRESS(MATCH(INDIRECT(ADDRESS(ROW()-G3605,7)),D:D,0),1))),J3605)</f>
        <v/>
      </c>
      <c r="L3605" s="7">
        <f t="shared" ca="1" si="635"/>
        <v>0</v>
      </c>
      <c r="M3605" s="7" t="str">
        <f t="shared" ca="1" si="636"/>
        <v/>
      </c>
      <c r="N3605" s="7">
        <f t="shared" ca="1" si="637"/>
        <v>0</v>
      </c>
      <c r="O3605" s="9" t="str">
        <f ca="1">IF(N3605&gt;-1,INDIRECT(ADDRESS(ROW(),13)),IF(N3605&lt;N3604,CONCATENATE("&lt;page-count count=",CHAR(34),1+LARGE(N:N,1)-LARGE(N:N,2),CHAR(34),"/&gt;"),INDIRECT(ADDRESS(ROW()-1,13))))</f>
        <v/>
      </c>
      <c r="P3605" s="1">
        <f>IF(ROW()&lt;$S$4+2,IF('XML a procesar'!A3604="",P3604,IF(MID('XML a procesar'!A3604,1,1)="&lt;",P3604,P3604+1)),P3604)</f>
        <v>1</v>
      </c>
    </row>
    <row r="3606" spans="1:16" x14ac:dyDescent="0.25">
      <c r="A3606" s="1" t="str">
        <f>IF('XML a procesar'!A3605&gt;0,'XML a procesar'!A3605,"")</f>
        <v/>
      </c>
      <c r="B3606" s="7">
        <f t="shared" si="627"/>
        <v>0</v>
      </c>
      <c r="C3606" s="1">
        <f t="shared" si="628"/>
        <v>0</v>
      </c>
      <c r="D3606" s="1">
        <f t="shared" si="629"/>
        <v>0</v>
      </c>
      <c r="E3606" s="1">
        <f t="shared" si="630"/>
        <v>0</v>
      </c>
      <c r="F3606" s="1" t="str">
        <f t="shared" ca="1" si="631"/>
        <v/>
      </c>
      <c r="G3606" s="1">
        <f t="shared" ca="1" si="632"/>
        <v>0</v>
      </c>
      <c r="H3606" s="1">
        <f ca="1">IF(AND(G3605&gt;0,G3606&gt;G3605,NOT(ISERROR(MATCH(G3605,D:D,0)))),H3605+1,H3605)</f>
        <v>0</v>
      </c>
      <c r="I3606" s="1">
        <f t="shared" ca="1" si="633"/>
        <v>0</v>
      </c>
      <c r="J3606" s="7" t="str">
        <f t="shared" ca="1" si="634"/>
        <v/>
      </c>
      <c r="K3606" s="1" t="str">
        <f ca="1">IF(J3606="Linea_para_MAIL_creada_por_LuXML",IF(ISERROR(MATCH(INDIRECT(ADDRESS(ROW()-G3606,7)),D:D,0)),J3606,INDIRECT(ADDRESS(MATCH(INDIRECT(ADDRESS(ROW()-G3606,7)),D:D,0),1))),J3606)</f>
        <v/>
      </c>
      <c r="L3606" s="7">
        <f t="shared" ca="1" si="635"/>
        <v>0</v>
      </c>
      <c r="M3606" s="7" t="str">
        <f t="shared" ca="1" si="636"/>
        <v/>
      </c>
      <c r="N3606" s="7">
        <f t="shared" ca="1" si="637"/>
        <v>0</v>
      </c>
      <c r="O3606" s="9" t="str">
        <f ca="1">IF(N3606&gt;-1,INDIRECT(ADDRESS(ROW(),13)),IF(N3606&lt;N3605,CONCATENATE("&lt;page-count count=",CHAR(34),1+LARGE(N:N,1)-LARGE(N:N,2),CHAR(34),"/&gt;"),INDIRECT(ADDRESS(ROW()-1,13))))</f>
        <v/>
      </c>
      <c r="P3606" s="1">
        <f>IF(ROW()&lt;$S$4+2,IF('XML a procesar'!A3605="",P3605,IF(MID('XML a procesar'!A3605,1,1)="&lt;",P3605,P3605+1)),P3605)</f>
        <v>1</v>
      </c>
    </row>
    <row r="3607" spans="1:16" x14ac:dyDescent="0.25">
      <c r="A3607" s="1" t="str">
        <f>IF('XML a procesar'!A3606&gt;0,'XML a procesar'!A3606,"")</f>
        <v/>
      </c>
      <c r="B3607" s="7">
        <f t="shared" si="627"/>
        <v>0</v>
      </c>
      <c r="C3607" s="1">
        <f t="shared" si="628"/>
        <v>0</v>
      </c>
      <c r="D3607" s="1">
        <f t="shared" si="629"/>
        <v>0</v>
      </c>
      <c r="E3607" s="1">
        <f t="shared" si="630"/>
        <v>0</v>
      </c>
      <c r="F3607" s="1" t="str">
        <f t="shared" ca="1" si="631"/>
        <v/>
      </c>
      <c r="G3607" s="1">
        <f t="shared" ca="1" si="632"/>
        <v>0</v>
      </c>
      <c r="H3607" s="1">
        <f ca="1">IF(AND(G3606&gt;0,G3607&gt;G3606,NOT(ISERROR(MATCH(G3606,D:D,0)))),H3606+1,H3606)</f>
        <v>0</v>
      </c>
      <c r="I3607" s="1">
        <f t="shared" ca="1" si="633"/>
        <v>0</v>
      </c>
      <c r="J3607" s="7" t="str">
        <f t="shared" ca="1" si="634"/>
        <v/>
      </c>
      <c r="K3607" s="1" t="str">
        <f ca="1">IF(J3607="Linea_para_MAIL_creada_por_LuXML",IF(ISERROR(MATCH(INDIRECT(ADDRESS(ROW()-G3607,7)),D:D,0)),J3607,INDIRECT(ADDRESS(MATCH(INDIRECT(ADDRESS(ROW()-G3607,7)),D:D,0),1))),J3607)</f>
        <v/>
      </c>
      <c r="L3607" s="7">
        <f t="shared" ca="1" si="635"/>
        <v>0</v>
      </c>
      <c r="M3607" s="7" t="str">
        <f t="shared" ca="1" si="636"/>
        <v/>
      </c>
      <c r="N3607" s="7">
        <f t="shared" ca="1" si="637"/>
        <v>0</v>
      </c>
      <c r="O3607" s="9" t="str">
        <f ca="1">IF(N3607&gt;-1,INDIRECT(ADDRESS(ROW(),13)),IF(N3607&lt;N3606,CONCATENATE("&lt;page-count count=",CHAR(34),1+LARGE(N:N,1)-LARGE(N:N,2),CHAR(34),"/&gt;"),INDIRECT(ADDRESS(ROW()-1,13))))</f>
        <v/>
      </c>
      <c r="P3607" s="1">
        <f>IF(ROW()&lt;$S$4+2,IF('XML a procesar'!A3606="",P3606,IF(MID('XML a procesar'!A3606,1,1)="&lt;",P3606,P3606+1)),P3606)</f>
        <v>1</v>
      </c>
    </row>
    <row r="3608" spans="1:16" x14ac:dyDescent="0.25">
      <c r="A3608" s="1" t="str">
        <f>IF('XML a procesar'!A3607&gt;0,'XML a procesar'!A3607,"")</f>
        <v/>
      </c>
      <c r="B3608" s="7">
        <f t="shared" si="627"/>
        <v>0</v>
      </c>
      <c r="C3608" s="1">
        <f t="shared" si="628"/>
        <v>0</v>
      </c>
      <c r="D3608" s="1">
        <f t="shared" si="629"/>
        <v>0</v>
      </c>
      <c r="E3608" s="1">
        <f t="shared" si="630"/>
        <v>0</v>
      </c>
      <c r="F3608" s="1" t="str">
        <f t="shared" ca="1" si="631"/>
        <v/>
      </c>
      <c r="G3608" s="1">
        <f t="shared" ca="1" si="632"/>
        <v>0</v>
      </c>
      <c r="H3608" s="1">
        <f ca="1">IF(AND(G3607&gt;0,G3608&gt;G3607,NOT(ISERROR(MATCH(G3607,D:D,0)))),H3607+1,H3607)</f>
        <v>0</v>
      </c>
      <c r="I3608" s="1">
        <f t="shared" ca="1" si="633"/>
        <v>0</v>
      </c>
      <c r="J3608" s="7" t="str">
        <f t="shared" ca="1" si="634"/>
        <v/>
      </c>
      <c r="K3608" s="1" t="str">
        <f ca="1">IF(J3608="Linea_para_MAIL_creada_por_LuXML",IF(ISERROR(MATCH(INDIRECT(ADDRESS(ROW()-G3608,7)),D:D,0)),J3608,INDIRECT(ADDRESS(MATCH(INDIRECT(ADDRESS(ROW()-G3608,7)),D:D,0),1))),J3608)</f>
        <v/>
      </c>
      <c r="L3608" s="7">
        <f t="shared" ca="1" si="635"/>
        <v>0</v>
      </c>
      <c r="M3608" s="7" t="str">
        <f t="shared" ca="1" si="636"/>
        <v/>
      </c>
      <c r="N3608" s="7">
        <f t="shared" ca="1" si="637"/>
        <v>0</v>
      </c>
      <c r="O3608" s="9" t="str">
        <f ca="1">IF(N3608&gt;-1,INDIRECT(ADDRESS(ROW(),13)),IF(N3608&lt;N3607,CONCATENATE("&lt;page-count count=",CHAR(34),1+LARGE(N:N,1)-LARGE(N:N,2),CHAR(34),"/&gt;"),INDIRECT(ADDRESS(ROW()-1,13))))</f>
        <v/>
      </c>
      <c r="P3608" s="1">
        <f>IF(ROW()&lt;$S$4+2,IF('XML a procesar'!A3607="",P3607,IF(MID('XML a procesar'!A3607,1,1)="&lt;",P3607,P3607+1)),P3607)</f>
        <v>1</v>
      </c>
    </row>
    <row r="3609" spans="1:16" x14ac:dyDescent="0.25">
      <c r="A3609" s="1" t="str">
        <f>IF('XML a procesar'!A3608&gt;0,'XML a procesar'!A3608,"")</f>
        <v/>
      </c>
      <c r="B3609" s="7">
        <f t="shared" si="627"/>
        <v>0</v>
      </c>
      <c r="C3609" s="1">
        <f t="shared" si="628"/>
        <v>0</v>
      </c>
      <c r="D3609" s="1">
        <f t="shared" si="629"/>
        <v>0</v>
      </c>
      <c r="E3609" s="1">
        <f t="shared" si="630"/>
        <v>0</v>
      </c>
      <c r="F3609" s="1" t="str">
        <f t="shared" ca="1" si="631"/>
        <v/>
      </c>
      <c r="G3609" s="1">
        <f t="shared" ca="1" si="632"/>
        <v>0</v>
      </c>
      <c r="H3609" s="1">
        <f ca="1">IF(AND(G3608&gt;0,G3609&gt;G3608,NOT(ISERROR(MATCH(G3608,D:D,0)))),H3608+1,H3608)</f>
        <v>0</v>
      </c>
      <c r="I3609" s="1">
        <f t="shared" ca="1" si="633"/>
        <v>0</v>
      </c>
      <c r="J3609" s="7" t="str">
        <f t="shared" ca="1" si="634"/>
        <v/>
      </c>
      <c r="K3609" s="1" t="str">
        <f ca="1">IF(J3609="Linea_para_MAIL_creada_por_LuXML",IF(ISERROR(MATCH(INDIRECT(ADDRESS(ROW()-G3609,7)),D:D,0)),J3609,INDIRECT(ADDRESS(MATCH(INDIRECT(ADDRESS(ROW()-G3609,7)),D:D,0),1))),J3609)</f>
        <v/>
      </c>
      <c r="L3609" s="7">
        <f t="shared" ca="1" si="635"/>
        <v>0</v>
      </c>
      <c r="M3609" s="7" t="str">
        <f t="shared" ca="1" si="636"/>
        <v/>
      </c>
      <c r="N3609" s="7">
        <f t="shared" ca="1" si="637"/>
        <v>0</v>
      </c>
      <c r="O3609" s="9" t="str">
        <f ca="1">IF(N3609&gt;-1,INDIRECT(ADDRESS(ROW(),13)),IF(N3609&lt;N3608,CONCATENATE("&lt;page-count count=",CHAR(34),1+LARGE(N:N,1)-LARGE(N:N,2),CHAR(34),"/&gt;"),INDIRECT(ADDRESS(ROW()-1,13))))</f>
        <v/>
      </c>
      <c r="P3609" s="1">
        <f>IF(ROW()&lt;$S$4+2,IF('XML a procesar'!A3608="",P3608,IF(MID('XML a procesar'!A3608,1,1)="&lt;",P3608,P3608+1)),P3608)</f>
        <v>1</v>
      </c>
    </row>
    <row r="3610" spans="1:16" x14ac:dyDescent="0.25">
      <c r="A3610" s="1" t="str">
        <f>IF('XML a procesar'!A3609&gt;0,'XML a procesar'!A3609,"")</f>
        <v/>
      </c>
      <c r="B3610" s="7">
        <f t="shared" si="627"/>
        <v>0</v>
      </c>
      <c r="C3610" s="1">
        <f t="shared" si="628"/>
        <v>0</v>
      </c>
      <c r="D3610" s="1">
        <f t="shared" si="629"/>
        <v>0</v>
      </c>
      <c r="E3610" s="1">
        <f t="shared" si="630"/>
        <v>0</v>
      </c>
      <c r="F3610" s="1" t="str">
        <f t="shared" ca="1" si="631"/>
        <v/>
      </c>
      <c r="G3610" s="1">
        <f t="shared" ca="1" si="632"/>
        <v>0</v>
      </c>
      <c r="H3610" s="1">
        <f ca="1">IF(AND(G3609&gt;0,G3610&gt;G3609,NOT(ISERROR(MATCH(G3609,D:D,0)))),H3609+1,H3609)</f>
        <v>0</v>
      </c>
      <c r="I3610" s="1">
        <f t="shared" ca="1" si="633"/>
        <v>0</v>
      </c>
      <c r="J3610" s="7" t="str">
        <f t="shared" ca="1" si="634"/>
        <v/>
      </c>
      <c r="K3610" s="1" t="str">
        <f ca="1">IF(J3610="Linea_para_MAIL_creada_por_LuXML",IF(ISERROR(MATCH(INDIRECT(ADDRESS(ROW()-G3610,7)),D:D,0)),J3610,INDIRECT(ADDRESS(MATCH(INDIRECT(ADDRESS(ROW()-G3610,7)),D:D,0),1))),J3610)</f>
        <v/>
      </c>
      <c r="L3610" s="7">
        <f t="shared" ca="1" si="635"/>
        <v>0</v>
      </c>
      <c r="M3610" s="7" t="str">
        <f t="shared" ca="1" si="636"/>
        <v/>
      </c>
      <c r="N3610" s="7">
        <f t="shared" ca="1" si="637"/>
        <v>0</v>
      </c>
      <c r="O3610" s="9" t="str">
        <f ca="1">IF(N3610&gt;-1,INDIRECT(ADDRESS(ROW(),13)),IF(N3610&lt;N3609,CONCATENATE("&lt;page-count count=",CHAR(34),1+LARGE(N:N,1)-LARGE(N:N,2),CHAR(34),"/&gt;"),INDIRECT(ADDRESS(ROW()-1,13))))</f>
        <v/>
      </c>
      <c r="P3610" s="1">
        <f>IF(ROW()&lt;$S$4+2,IF('XML a procesar'!A3609="",P3609,IF(MID('XML a procesar'!A3609,1,1)="&lt;",P3609,P3609+1)),P3609)</f>
        <v>1</v>
      </c>
    </row>
    <row r="3611" spans="1:16" x14ac:dyDescent="0.25">
      <c r="A3611" s="1" t="str">
        <f>IF('XML a procesar'!A3610&gt;0,'XML a procesar'!A3610,"")</f>
        <v/>
      </c>
      <c r="B3611" s="7">
        <f t="shared" si="627"/>
        <v>0</v>
      </c>
      <c r="C3611" s="1">
        <f t="shared" si="628"/>
        <v>0</v>
      </c>
      <c r="D3611" s="1">
        <f t="shared" si="629"/>
        <v>0</v>
      </c>
      <c r="E3611" s="1">
        <f t="shared" si="630"/>
        <v>0</v>
      </c>
      <c r="F3611" s="1" t="str">
        <f t="shared" ca="1" si="631"/>
        <v/>
      </c>
      <c r="G3611" s="1">
        <f t="shared" ca="1" si="632"/>
        <v>0</v>
      </c>
      <c r="H3611" s="1">
        <f ca="1">IF(AND(G3610&gt;0,G3611&gt;G3610,NOT(ISERROR(MATCH(G3610,D:D,0)))),H3610+1,H3610)</f>
        <v>0</v>
      </c>
      <c r="I3611" s="1">
        <f t="shared" ca="1" si="633"/>
        <v>0</v>
      </c>
      <c r="J3611" s="7" t="str">
        <f t="shared" ca="1" si="634"/>
        <v/>
      </c>
      <c r="K3611" s="1" t="str">
        <f ca="1">IF(J3611="Linea_para_MAIL_creada_por_LuXML",IF(ISERROR(MATCH(INDIRECT(ADDRESS(ROW()-G3611,7)),D:D,0)),J3611,INDIRECT(ADDRESS(MATCH(INDIRECT(ADDRESS(ROW()-G3611,7)),D:D,0),1))),J3611)</f>
        <v/>
      </c>
      <c r="L3611" s="7">
        <f t="shared" ca="1" si="635"/>
        <v>0</v>
      </c>
      <c r="M3611" s="7" t="str">
        <f t="shared" ca="1" si="636"/>
        <v/>
      </c>
      <c r="N3611" s="7">
        <f t="shared" ca="1" si="637"/>
        <v>0</v>
      </c>
      <c r="O3611" s="9" t="str">
        <f ca="1">IF(N3611&gt;-1,INDIRECT(ADDRESS(ROW(),13)),IF(N3611&lt;N3610,CONCATENATE("&lt;page-count count=",CHAR(34),1+LARGE(N:N,1)-LARGE(N:N,2),CHAR(34),"/&gt;"),INDIRECT(ADDRESS(ROW()-1,13))))</f>
        <v/>
      </c>
      <c r="P3611" s="1">
        <f>IF(ROW()&lt;$S$4+2,IF('XML a procesar'!A3610="",P3610,IF(MID('XML a procesar'!A3610,1,1)="&lt;",P3610,P3610+1)),P3610)</f>
        <v>1</v>
      </c>
    </row>
    <row r="3612" spans="1:16" x14ac:dyDescent="0.25">
      <c r="A3612" s="1" t="str">
        <f>IF('XML a procesar'!A3611&gt;0,'XML a procesar'!A3611,"")</f>
        <v/>
      </c>
      <c r="B3612" s="7">
        <f t="shared" si="627"/>
        <v>0</v>
      </c>
      <c r="C3612" s="1">
        <f t="shared" si="628"/>
        <v>0</v>
      </c>
      <c r="D3612" s="1">
        <f t="shared" si="629"/>
        <v>0</v>
      </c>
      <c r="E3612" s="1">
        <f t="shared" si="630"/>
        <v>0</v>
      </c>
      <c r="F3612" s="1" t="str">
        <f t="shared" ca="1" si="631"/>
        <v/>
      </c>
      <c r="G3612" s="1">
        <f t="shared" ca="1" si="632"/>
        <v>0</v>
      </c>
      <c r="H3612" s="1">
        <f ca="1">IF(AND(G3611&gt;0,G3612&gt;G3611,NOT(ISERROR(MATCH(G3611,D:D,0)))),H3611+1,H3611)</f>
        <v>0</v>
      </c>
      <c r="I3612" s="1">
        <f t="shared" ca="1" si="633"/>
        <v>0</v>
      </c>
      <c r="J3612" s="7" t="str">
        <f t="shared" ca="1" si="634"/>
        <v/>
      </c>
      <c r="K3612" s="1" t="str">
        <f ca="1">IF(J3612="Linea_para_MAIL_creada_por_LuXML",IF(ISERROR(MATCH(INDIRECT(ADDRESS(ROW()-G3612,7)),D:D,0)),J3612,INDIRECT(ADDRESS(MATCH(INDIRECT(ADDRESS(ROW()-G3612,7)),D:D,0),1))),J3612)</f>
        <v/>
      </c>
      <c r="L3612" s="7">
        <f t="shared" ca="1" si="635"/>
        <v>0</v>
      </c>
      <c r="M3612" s="7" t="str">
        <f t="shared" ca="1" si="636"/>
        <v/>
      </c>
      <c r="N3612" s="7">
        <f t="shared" ca="1" si="637"/>
        <v>0</v>
      </c>
      <c r="O3612" s="9" t="str">
        <f ca="1">IF(N3612&gt;-1,INDIRECT(ADDRESS(ROW(),13)),IF(N3612&lt;N3611,CONCATENATE("&lt;page-count count=",CHAR(34),1+LARGE(N:N,1)-LARGE(N:N,2),CHAR(34),"/&gt;"),INDIRECT(ADDRESS(ROW()-1,13))))</f>
        <v/>
      </c>
      <c r="P3612" s="1">
        <f>IF(ROW()&lt;$S$4+2,IF('XML a procesar'!A3611="",P3611,IF(MID('XML a procesar'!A3611,1,1)="&lt;",P3611,P3611+1)),P3611)</f>
        <v>1</v>
      </c>
    </row>
    <row r="3613" spans="1:16" x14ac:dyDescent="0.25">
      <c r="A3613" s="1" t="str">
        <f>IF('XML a procesar'!A3612&gt;0,'XML a procesar'!A3612,"")</f>
        <v/>
      </c>
      <c r="B3613" s="7">
        <f t="shared" si="627"/>
        <v>0</v>
      </c>
      <c r="C3613" s="1">
        <f t="shared" si="628"/>
        <v>0</v>
      </c>
      <c r="D3613" s="1">
        <f t="shared" si="629"/>
        <v>0</v>
      </c>
      <c r="E3613" s="1">
        <f t="shared" si="630"/>
        <v>0</v>
      </c>
      <c r="F3613" s="1" t="str">
        <f t="shared" ca="1" si="631"/>
        <v/>
      </c>
      <c r="G3613" s="1">
        <f t="shared" ca="1" si="632"/>
        <v>0</v>
      </c>
      <c r="H3613" s="1">
        <f ca="1">IF(AND(G3612&gt;0,G3613&gt;G3612,NOT(ISERROR(MATCH(G3612,D:D,0)))),H3612+1,H3612)</f>
        <v>0</v>
      </c>
      <c r="I3613" s="1">
        <f t="shared" ca="1" si="633"/>
        <v>0</v>
      </c>
      <c r="J3613" s="7" t="str">
        <f t="shared" ca="1" si="634"/>
        <v/>
      </c>
      <c r="K3613" s="1" t="str">
        <f ca="1">IF(J3613="Linea_para_MAIL_creada_por_LuXML",IF(ISERROR(MATCH(INDIRECT(ADDRESS(ROW()-G3613,7)),D:D,0)),J3613,INDIRECT(ADDRESS(MATCH(INDIRECT(ADDRESS(ROW()-G3613,7)),D:D,0),1))),J3613)</f>
        <v/>
      </c>
      <c r="L3613" s="7">
        <f t="shared" ca="1" si="635"/>
        <v>0</v>
      </c>
      <c r="M3613" s="7" t="str">
        <f t="shared" ca="1" si="636"/>
        <v/>
      </c>
      <c r="N3613" s="7">
        <f t="shared" ca="1" si="637"/>
        <v>0</v>
      </c>
      <c r="O3613" s="9" t="str">
        <f ca="1">IF(N3613&gt;-1,INDIRECT(ADDRESS(ROW(),13)),IF(N3613&lt;N3612,CONCATENATE("&lt;page-count count=",CHAR(34),1+LARGE(N:N,1)-LARGE(N:N,2),CHAR(34),"/&gt;"),INDIRECT(ADDRESS(ROW()-1,13))))</f>
        <v/>
      </c>
      <c r="P3613" s="1">
        <f>IF(ROW()&lt;$S$4+2,IF('XML a procesar'!A3612="",P3612,IF(MID('XML a procesar'!A3612,1,1)="&lt;",P3612,P3612+1)),P3612)</f>
        <v>1</v>
      </c>
    </row>
    <row r="3614" spans="1:16" x14ac:dyDescent="0.25">
      <c r="A3614" s="1" t="str">
        <f>IF('XML a procesar'!A3613&gt;0,'XML a procesar'!A3613,"")</f>
        <v/>
      </c>
      <c r="B3614" s="7">
        <f t="shared" si="627"/>
        <v>0</v>
      </c>
      <c r="C3614" s="1">
        <f t="shared" si="628"/>
        <v>0</v>
      </c>
      <c r="D3614" s="1">
        <f t="shared" si="629"/>
        <v>0</v>
      </c>
      <c r="E3614" s="1">
        <f t="shared" si="630"/>
        <v>0</v>
      </c>
      <c r="F3614" s="1" t="str">
        <f t="shared" ca="1" si="631"/>
        <v/>
      </c>
      <c r="G3614" s="1">
        <f t="shared" ca="1" si="632"/>
        <v>0</v>
      </c>
      <c r="H3614" s="1">
        <f ca="1">IF(AND(G3613&gt;0,G3614&gt;G3613,NOT(ISERROR(MATCH(G3613,D:D,0)))),H3613+1,H3613)</f>
        <v>0</v>
      </c>
      <c r="I3614" s="1">
        <f t="shared" ca="1" si="633"/>
        <v>0</v>
      </c>
      <c r="J3614" s="7" t="str">
        <f t="shared" ca="1" si="634"/>
        <v/>
      </c>
      <c r="K3614" s="1" t="str">
        <f ca="1">IF(J3614="Linea_para_MAIL_creada_por_LuXML",IF(ISERROR(MATCH(INDIRECT(ADDRESS(ROW()-G3614,7)),D:D,0)),J3614,INDIRECT(ADDRESS(MATCH(INDIRECT(ADDRESS(ROW()-G3614,7)),D:D,0),1))),J3614)</f>
        <v/>
      </c>
      <c r="L3614" s="7">
        <f t="shared" ca="1" si="635"/>
        <v>0</v>
      </c>
      <c r="M3614" s="7" t="str">
        <f t="shared" ca="1" si="636"/>
        <v/>
      </c>
      <c r="N3614" s="7">
        <f t="shared" ca="1" si="637"/>
        <v>0</v>
      </c>
      <c r="O3614" s="9" t="str">
        <f ca="1">IF(N3614&gt;-1,INDIRECT(ADDRESS(ROW(),13)),IF(N3614&lt;N3613,CONCATENATE("&lt;page-count count=",CHAR(34),1+LARGE(N:N,1)-LARGE(N:N,2),CHAR(34),"/&gt;"),INDIRECT(ADDRESS(ROW()-1,13))))</f>
        <v/>
      </c>
      <c r="P3614" s="1">
        <f>IF(ROW()&lt;$S$4+2,IF('XML a procesar'!A3613="",P3613,IF(MID('XML a procesar'!A3613,1,1)="&lt;",P3613,P3613+1)),P3613)</f>
        <v>1</v>
      </c>
    </row>
    <row r="3615" spans="1:16" x14ac:dyDescent="0.25">
      <c r="A3615" s="1" t="str">
        <f>IF('XML a procesar'!A3614&gt;0,'XML a procesar'!A3614,"")</f>
        <v/>
      </c>
      <c r="B3615" s="7">
        <f t="shared" si="627"/>
        <v>0</v>
      </c>
      <c r="C3615" s="1">
        <f t="shared" si="628"/>
        <v>0</v>
      </c>
      <c r="D3615" s="1">
        <f t="shared" si="629"/>
        <v>0</v>
      </c>
      <c r="E3615" s="1">
        <f t="shared" si="630"/>
        <v>0</v>
      </c>
      <c r="F3615" s="1" t="str">
        <f t="shared" ca="1" si="631"/>
        <v/>
      </c>
      <c r="G3615" s="1">
        <f t="shared" ca="1" si="632"/>
        <v>0</v>
      </c>
      <c r="H3615" s="1">
        <f ca="1">IF(AND(G3614&gt;0,G3615&gt;G3614,NOT(ISERROR(MATCH(G3614,D:D,0)))),H3614+1,H3614)</f>
        <v>0</v>
      </c>
      <c r="I3615" s="1">
        <f t="shared" ca="1" si="633"/>
        <v>0</v>
      </c>
      <c r="J3615" s="7" t="str">
        <f t="shared" ca="1" si="634"/>
        <v/>
      </c>
      <c r="K3615" s="1" t="str">
        <f ca="1">IF(J3615="Linea_para_MAIL_creada_por_LuXML",IF(ISERROR(MATCH(INDIRECT(ADDRESS(ROW()-G3615,7)),D:D,0)),J3615,INDIRECT(ADDRESS(MATCH(INDIRECT(ADDRESS(ROW()-G3615,7)),D:D,0),1))),J3615)</f>
        <v/>
      </c>
      <c r="L3615" s="7">
        <f t="shared" ca="1" si="635"/>
        <v>0</v>
      </c>
      <c r="M3615" s="7" t="str">
        <f t="shared" ca="1" si="636"/>
        <v/>
      </c>
      <c r="N3615" s="7">
        <f t="shared" ca="1" si="637"/>
        <v>0</v>
      </c>
      <c r="O3615" s="9" t="str">
        <f ca="1">IF(N3615&gt;-1,INDIRECT(ADDRESS(ROW(),13)),IF(N3615&lt;N3614,CONCATENATE("&lt;page-count count=",CHAR(34),1+LARGE(N:N,1)-LARGE(N:N,2),CHAR(34),"/&gt;"),INDIRECT(ADDRESS(ROW()-1,13))))</f>
        <v/>
      </c>
      <c r="P3615" s="1">
        <f>IF(ROW()&lt;$S$4+2,IF('XML a procesar'!A3614="",P3614,IF(MID('XML a procesar'!A3614,1,1)="&lt;",P3614,P3614+1)),P3614)</f>
        <v>1</v>
      </c>
    </row>
    <row r="3616" spans="1:16" x14ac:dyDescent="0.25">
      <c r="A3616" s="1" t="str">
        <f>IF('XML a procesar'!A3615&gt;0,'XML a procesar'!A3615,"")</f>
        <v/>
      </c>
      <c r="B3616" s="7">
        <f t="shared" si="627"/>
        <v>0</v>
      </c>
      <c r="C3616" s="1">
        <f t="shared" si="628"/>
        <v>0</v>
      </c>
      <c r="D3616" s="1">
        <f t="shared" si="629"/>
        <v>0</v>
      </c>
      <c r="E3616" s="1">
        <f t="shared" si="630"/>
        <v>0</v>
      </c>
      <c r="F3616" s="1" t="str">
        <f t="shared" ca="1" si="631"/>
        <v/>
      </c>
      <c r="G3616" s="1">
        <f t="shared" ca="1" si="632"/>
        <v>0</v>
      </c>
      <c r="H3616" s="1">
        <f ca="1">IF(AND(G3615&gt;0,G3616&gt;G3615,NOT(ISERROR(MATCH(G3615,D:D,0)))),H3615+1,H3615)</f>
        <v>0</v>
      </c>
      <c r="I3616" s="1">
        <f t="shared" ca="1" si="633"/>
        <v>0</v>
      </c>
      <c r="J3616" s="7" t="str">
        <f t="shared" ca="1" si="634"/>
        <v/>
      </c>
      <c r="K3616" s="1" t="str">
        <f ca="1">IF(J3616="Linea_para_MAIL_creada_por_LuXML",IF(ISERROR(MATCH(INDIRECT(ADDRESS(ROW()-G3616,7)),D:D,0)),J3616,INDIRECT(ADDRESS(MATCH(INDIRECT(ADDRESS(ROW()-G3616,7)),D:D,0),1))),J3616)</f>
        <v/>
      </c>
      <c r="L3616" s="7">
        <f t="shared" ca="1" si="635"/>
        <v>0</v>
      </c>
      <c r="M3616" s="7" t="str">
        <f t="shared" ca="1" si="636"/>
        <v/>
      </c>
      <c r="N3616" s="7">
        <f t="shared" ca="1" si="637"/>
        <v>0</v>
      </c>
      <c r="O3616" s="9" t="str">
        <f ca="1">IF(N3616&gt;-1,INDIRECT(ADDRESS(ROW(),13)),IF(N3616&lt;N3615,CONCATENATE("&lt;page-count count=",CHAR(34),1+LARGE(N:N,1)-LARGE(N:N,2),CHAR(34),"/&gt;"),INDIRECT(ADDRESS(ROW()-1,13))))</f>
        <v/>
      </c>
      <c r="P3616" s="1">
        <f>IF(ROW()&lt;$S$4+2,IF('XML a procesar'!A3615="",P3615,IF(MID('XML a procesar'!A3615,1,1)="&lt;",P3615,P3615+1)),P3615)</f>
        <v>1</v>
      </c>
    </row>
    <row r="3617" spans="1:16" x14ac:dyDescent="0.25">
      <c r="A3617" s="1" t="str">
        <f>IF('XML a procesar'!A3616&gt;0,'XML a procesar'!A3616,"")</f>
        <v/>
      </c>
      <c r="B3617" s="7">
        <f t="shared" si="627"/>
        <v>0</v>
      </c>
      <c r="C3617" s="1">
        <f t="shared" si="628"/>
        <v>0</v>
      </c>
      <c r="D3617" s="1">
        <f t="shared" si="629"/>
        <v>0</v>
      </c>
      <c r="E3617" s="1">
        <f t="shared" si="630"/>
        <v>0</v>
      </c>
      <c r="F3617" s="1" t="str">
        <f t="shared" ca="1" si="631"/>
        <v/>
      </c>
      <c r="G3617" s="1">
        <f t="shared" ca="1" si="632"/>
        <v>0</v>
      </c>
      <c r="H3617" s="1">
        <f ca="1">IF(AND(G3616&gt;0,G3617&gt;G3616,NOT(ISERROR(MATCH(G3616,D:D,0)))),H3616+1,H3616)</f>
        <v>0</v>
      </c>
      <c r="I3617" s="1">
        <f t="shared" ca="1" si="633"/>
        <v>0</v>
      </c>
      <c r="J3617" s="7" t="str">
        <f t="shared" ca="1" si="634"/>
        <v/>
      </c>
      <c r="K3617" s="1" t="str">
        <f ca="1">IF(J3617="Linea_para_MAIL_creada_por_LuXML",IF(ISERROR(MATCH(INDIRECT(ADDRESS(ROW()-G3617,7)),D:D,0)),J3617,INDIRECT(ADDRESS(MATCH(INDIRECT(ADDRESS(ROW()-G3617,7)),D:D,0),1))),J3617)</f>
        <v/>
      </c>
      <c r="L3617" s="7">
        <f t="shared" ca="1" si="635"/>
        <v>0</v>
      </c>
      <c r="M3617" s="7" t="str">
        <f t="shared" ca="1" si="636"/>
        <v/>
      </c>
      <c r="N3617" s="7">
        <f t="shared" ca="1" si="637"/>
        <v>0</v>
      </c>
      <c r="O3617" s="9" t="str">
        <f ca="1">IF(N3617&gt;-1,INDIRECT(ADDRESS(ROW(),13)),IF(N3617&lt;N3616,CONCATENATE("&lt;page-count count=",CHAR(34),1+LARGE(N:N,1)-LARGE(N:N,2),CHAR(34),"/&gt;"),INDIRECT(ADDRESS(ROW()-1,13))))</f>
        <v/>
      </c>
      <c r="P3617" s="1">
        <f>IF(ROW()&lt;$S$4+2,IF('XML a procesar'!A3616="",P3616,IF(MID('XML a procesar'!A3616,1,1)="&lt;",P3616,P3616+1)),P3616)</f>
        <v>1</v>
      </c>
    </row>
    <row r="3618" spans="1:16" x14ac:dyDescent="0.25">
      <c r="A3618" s="1" t="str">
        <f>IF('XML a procesar'!A3617&gt;0,'XML a procesar'!A3617,"")</f>
        <v/>
      </c>
      <c r="B3618" s="7">
        <f t="shared" si="627"/>
        <v>0</v>
      </c>
      <c r="C3618" s="1">
        <f t="shared" si="628"/>
        <v>0</v>
      </c>
      <c r="D3618" s="1">
        <f t="shared" si="629"/>
        <v>0</v>
      </c>
      <c r="E3618" s="1">
        <f t="shared" si="630"/>
        <v>0</v>
      </c>
      <c r="F3618" s="1" t="str">
        <f t="shared" ca="1" si="631"/>
        <v/>
      </c>
      <c r="G3618" s="1">
        <f t="shared" ca="1" si="632"/>
        <v>0</v>
      </c>
      <c r="H3618" s="1">
        <f ca="1">IF(AND(G3617&gt;0,G3618&gt;G3617,NOT(ISERROR(MATCH(G3617,D:D,0)))),H3617+1,H3617)</f>
        <v>0</v>
      </c>
      <c r="I3618" s="1">
        <f t="shared" ca="1" si="633"/>
        <v>0</v>
      </c>
      <c r="J3618" s="7" t="str">
        <f t="shared" ca="1" si="634"/>
        <v/>
      </c>
      <c r="K3618" s="1" t="str">
        <f ca="1">IF(J3618="Linea_para_MAIL_creada_por_LuXML",IF(ISERROR(MATCH(INDIRECT(ADDRESS(ROW()-G3618,7)),D:D,0)),J3618,INDIRECT(ADDRESS(MATCH(INDIRECT(ADDRESS(ROW()-G3618,7)),D:D,0),1))),J3618)</f>
        <v/>
      </c>
      <c r="L3618" s="7">
        <f t="shared" ca="1" si="635"/>
        <v>0</v>
      </c>
      <c r="M3618" s="7" t="str">
        <f t="shared" ca="1" si="636"/>
        <v/>
      </c>
      <c r="N3618" s="7">
        <f t="shared" ca="1" si="637"/>
        <v>0</v>
      </c>
      <c r="O3618" s="9" t="str">
        <f ca="1">IF(N3618&gt;-1,INDIRECT(ADDRESS(ROW(),13)),IF(N3618&lt;N3617,CONCATENATE("&lt;page-count count=",CHAR(34),1+LARGE(N:N,1)-LARGE(N:N,2),CHAR(34),"/&gt;"),INDIRECT(ADDRESS(ROW()-1,13))))</f>
        <v/>
      </c>
      <c r="P3618" s="1">
        <f>IF(ROW()&lt;$S$4+2,IF('XML a procesar'!A3617="",P3617,IF(MID('XML a procesar'!A3617,1,1)="&lt;",P3617,P3617+1)),P3617)</f>
        <v>1</v>
      </c>
    </row>
    <row r="3619" spans="1:16" x14ac:dyDescent="0.25">
      <c r="A3619" s="1" t="str">
        <f>IF('XML a procesar'!A3618&gt;0,'XML a procesar'!A3618,"")</f>
        <v/>
      </c>
      <c r="B3619" s="7">
        <f t="shared" si="627"/>
        <v>0</v>
      </c>
      <c r="C3619" s="1">
        <f t="shared" si="628"/>
        <v>0</v>
      </c>
      <c r="D3619" s="1">
        <f t="shared" si="629"/>
        <v>0</v>
      </c>
      <c r="E3619" s="1">
        <f t="shared" si="630"/>
        <v>0</v>
      </c>
      <c r="F3619" s="1" t="str">
        <f t="shared" ca="1" si="631"/>
        <v/>
      </c>
      <c r="G3619" s="1">
        <f t="shared" ca="1" si="632"/>
        <v>0</v>
      </c>
      <c r="H3619" s="1">
        <f ca="1">IF(AND(G3618&gt;0,G3619&gt;G3618,NOT(ISERROR(MATCH(G3618,D:D,0)))),H3618+1,H3618)</f>
        <v>0</v>
      </c>
      <c r="I3619" s="1">
        <f t="shared" ca="1" si="633"/>
        <v>0</v>
      </c>
      <c r="J3619" s="7" t="str">
        <f t="shared" ca="1" si="634"/>
        <v/>
      </c>
      <c r="K3619" s="1" t="str">
        <f ca="1">IF(J3619="Linea_para_MAIL_creada_por_LuXML",IF(ISERROR(MATCH(INDIRECT(ADDRESS(ROW()-G3619,7)),D:D,0)),J3619,INDIRECT(ADDRESS(MATCH(INDIRECT(ADDRESS(ROW()-G3619,7)),D:D,0),1))),J3619)</f>
        <v/>
      </c>
      <c r="L3619" s="7">
        <f t="shared" ca="1" si="635"/>
        <v>0</v>
      </c>
      <c r="M3619" s="7" t="str">
        <f t="shared" ca="1" si="636"/>
        <v/>
      </c>
      <c r="N3619" s="7">
        <f t="shared" ca="1" si="637"/>
        <v>0</v>
      </c>
      <c r="O3619" s="9" t="str">
        <f ca="1">IF(N3619&gt;-1,INDIRECT(ADDRESS(ROW(),13)),IF(N3619&lt;N3618,CONCATENATE("&lt;page-count count=",CHAR(34),1+LARGE(N:N,1)-LARGE(N:N,2),CHAR(34),"/&gt;"),INDIRECT(ADDRESS(ROW()-1,13))))</f>
        <v/>
      </c>
      <c r="P3619" s="1">
        <f>IF(ROW()&lt;$S$4+2,IF('XML a procesar'!A3618="",P3618,IF(MID('XML a procesar'!A3618,1,1)="&lt;",P3618,P3618+1)),P3618)</f>
        <v>1</v>
      </c>
    </row>
    <row r="3620" spans="1:16" x14ac:dyDescent="0.25">
      <c r="A3620" s="1" t="str">
        <f>IF('XML a procesar'!A3619&gt;0,'XML a procesar'!A3619,"")</f>
        <v/>
      </c>
      <c r="B3620" s="7">
        <f t="shared" si="627"/>
        <v>0</v>
      </c>
      <c r="C3620" s="1">
        <f t="shared" si="628"/>
        <v>0</v>
      </c>
      <c r="D3620" s="1">
        <f t="shared" si="629"/>
        <v>0</v>
      </c>
      <c r="E3620" s="1">
        <f t="shared" si="630"/>
        <v>0</v>
      </c>
      <c r="F3620" s="1" t="str">
        <f t="shared" ca="1" si="631"/>
        <v/>
      </c>
      <c r="G3620" s="1">
        <f t="shared" ca="1" si="632"/>
        <v>0</v>
      </c>
      <c r="H3620" s="1">
        <f ca="1">IF(AND(G3619&gt;0,G3620&gt;G3619,NOT(ISERROR(MATCH(G3619,D:D,0)))),H3619+1,H3619)</f>
        <v>0</v>
      </c>
      <c r="I3620" s="1">
        <f t="shared" ca="1" si="633"/>
        <v>0</v>
      </c>
      <c r="J3620" s="7" t="str">
        <f t="shared" ca="1" si="634"/>
        <v/>
      </c>
      <c r="K3620" s="1" t="str">
        <f ca="1">IF(J3620="Linea_para_MAIL_creada_por_LuXML",IF(ISERROR(MATCH(INDIRECT(ADDRESS(ROW()-G3620,7)),D:D,0)),J3620,INDIRECT(ADDRESS(MATCH(INDIRECT(ADDRESS(ROW()-G3620,7)),D:D,0),1))),J3620)</f>
        <v/>
      </c>
      <c r="L3620" s="7">
        <f t="shared" ca="1" si="635"/>
        <v>0</v>
      </c>
      <c r="M3620" s="7" t="str">
        <f t="shared" ca="1" si="636"/>
        <v/>
      </c>
      <c r="N3620" s="7">
        <f t="shared" ca="1" si="637"/>
        <v>0</v>
      </c>
      <c r="O3620" s="9" t="str">
        <f ca="1">IF(N3620&gt;-1,INDIRECT(ADDRESS(ROW(),13)),IF(N3620&lt;N3619,CONCATENATE("&lt;page-count count=",CHAR(34),1+LARGE(N:N,1)-LARGE(N:N,2),CHAR(34),"/&gt;"),INDIRECT(ADDRESS(ROW()-1,13))))</f>
        <v/>
      </c>
      <c r="P3620" s="1">
        <f>IF(ROW()&lt;$S$4+2,IF('XML a procesar'!A3619="",P3619,IF(MID('XML a procesar'!A3619,1,1)="&lt;",P3619,P3619+1)),P3619)</f>
        <v>1</v>
      </c>
    </row>
    <row r="3621" spans="1:16" x14ac:dyDescent="0.25">
      <c r="A3621" s="1" t="str">
        <f>IF('XML a procesar'!A3620&gt;0,'XML a procesar'!A3620,"")</f>
        <v/>
      </c>
      <c r="B3621" s="7">
        <f t="shared" si="627"/>
        <v>0</v>
      </c>
      <c r="C3621" s="1">
        <f t="shared" si="628"/>
        <v>0</v>
      </c>
      <c r="D3621" s="1">
        <f t="shared" si="629"/>
        <v>0</v>
      </c>
      <c r="E3621" s="1">
        <f t="shared" si="630"/>
        <v>0</v>
      </c>
      <c r="F3621" s="1" t="str">
        <f t="shared" ca="1" si="631"/>
        <v/>
      </c>
      <c r="G3621" s="1">
        <f t="shared" ca="1" si="632"/>
        <v>0</v>
      </c>
      <c r="H3621" s="1">
        <f ca="1">IF(AND(G3620&gt;0,G3621&gt;G3620,NOT(ISERROR(MATCH(G3620,D:D,0)))),H3620+1,H3620)</f>
        <v>0</v>
      </c>
      <c r="I3621" s="1">
        <f t="shared" ca="1" si="633"/>
        <v>0</v>
      </c>
      <c r="J3621" s="7" t="str">
        <f t="shared" ca="1" si="634"/>
        <v/>
      </c>
      <c r="K3621" s="1" t="str">
        <f ca="1">IF(J3621="Linea_para_MAIL_creada_por_LuXML",IF(ISERROR(MATCH(INDIRECT(ADDRESS(ROW()-G3621,7)),D:D,0)),J3621,INDIRECT(ADDRESS(MATCH(INDIRECT(ADDRESS(ROW()-G3621,7)),D:D,0),1))),J3621)</f>
        <v/>
      </c>
      <c r="L3621" s="7">
        <f t="shared" ca="1" si="635"/>
        <v>0</v>
      </c>
      <c r="M3621" s="7" t="str">
        <f t="shared" ca="1" si="636"/>
        <v/>
      </c>
      <c r="N3621" s="7">
        <f t="shared" ca="1" si="637"/>
        <v>0</v>
      </c>
      <c r="O3621" s="9" t="str">
        <f ca="1">IF(N3621&gt;-1,INDIRECT(ADDRESS(ROW(),13)),IF(N3621&lt;N3620,CONCATENATE("&lt;page-count count=",CHAR(34),1+LARGE(N:N,1)-LARGE(N:N,2),CHAR(34),"/&gt;"),INDIRECT(ADDRESS(ROW()-1,13))))</f>
        <v/>
      </c>
      <c r="P3621" s="1">
        <f>IF(ROW()&lt;$S$4+2,IF('XML a procesar'!A3620="",P3620,IF(MID('XML a procesar'!A3620,1,1)="&lt;",P3620,P3620+1)),P3620)</f>
        <v>1</v>
      </c>
    </row>
    <row r="3622" spans="1:16" x14ac:dyDescent="0.25">
      <c r="A3622" s="1" t="str">
        <f>IF('XML a procesar'!A3621&gt;0,'XML a procesar'!A3621,"")</f>
        <v/>
      </c>
      <c r="B3622" s="7">
        <f t="shared" si="627"/>
        <v>0</v>
      </c>
      <c r="C3622" s="1">
        <f t="shared" si="628"/>
        <v>0</v>
      </c>
      <c r="D3622" s="1">
        <f t="shared" si="629"/>
        <v>0</v>
      </c>
      <c r="E3622" s="1">
        <f t="shared" si="630"/>
        <v>0</v>
      </c>
      <c r="F3622" s="1" t="str">
        <f t="shared" ca="1" si="631"/>
        <v/>
      </c>
      <c r="G3622" s="1">
        <f t="shared" ca="1" si="632"/>
        <v>0</v>
      </c>
      <c r="H3622" s="1">
        <f ca="1">IF(AND(G3621&gt;0,G3622&gt;G3621,NOT(ISERROR(MATCH(G3621,D:D,0)))),H3621+1,H3621)</f>
        <v>0</v>
      </c>
      <c r="I3622" s="1">
        <f t="shared" ca="1" si="633"/>
        <v>0</v>
      </c>
      <c r="J3622" s="7" t="str">
        <f t="shared" ca="1" si="634"/>
        <v/>
      </c>
      <c r="K3622" s="1" t="str">
        <f ca="1">IF(J3622="Linea_para_MAIL_creada_por_LuXML",IF(ISERROR(MATCH(INDIRECT(ADDRESS(ROW()-G3622,7)),D:D,0)),J3622,INDIRECT(ADDRESS(MATCH(INDIRECT(ADDRESS(ROW()-G3622,7)),D:D,0),1))),J3622)</f>
        <v/>
      </c>
      <c r="L3622" s="7">
        <f t="shared" ca="1" si="635"/>
        <v>0</v>
      </c>
      <c r="M3622" s="7" t="str">
        <f t="shared" ca="1" si="636"/>
        <v/>
      </c>
      <c r="N3622" s="7">
        <f t="shared" ca="1" si="637"/>
        <v>0</v>
      </c>
      <c r="O3622" s="9" t="str">
        <f ca="1">IF(N3622&gt;-1,INDIRECT(ADDRESS(ROW(),13)),IF(N3622&lt;N3621,CONCATENATE("&lt;page-count count=",CHAR(34),1+LARGE(N:N,1)-LARGE(N:N,2),CHAR(34),"/&gt;"),INDIRECT(ADDRESS(ROW()-1,13))))</f>
        <v/>
      </c>
      <c r="P3622" s="1">
        <f>IF(ROW()&lt;$S$4+2,IF('XML a procesar'!A3621="",P3621,IF(MID('XML a procesar'!A3621,1,1)="&lt;",P3621,P3621+1)),P3621)</f>
        <v>1</v>
      </c>
    </row>
    <row r="3623" spans="1:16" x14ac:dyDescent="0.25">
      <c r="A3623" s="1" t="str">
        <f>IF('XML a procesar'!A3622&gt;0,'XML a procesar'!A3622,"")</f>
        <v/>
      </c>
      <c r="B3623" s="7">
        <f t="shared" si="627"/>
        <v>0</v>
      </c>
      <c r="C3623" s="1">
        <f t="shared" si="628"/>
        <v>0</v>
      </c>
      <c r="D3623" s="1">
        <f t="shared" si="629"/>
        <v>0</v>
      </c>
      <c r="E3623" s="1">
        <f t="shared" si="630"/>
        <v>0</v>
      </c>
      <c r="F3623" s="1" t="str">
        <f t="shared" ca="1" si="631"/>
        <v/>
      </c>
      <c r="G3623" s="1">
        <f t="shared" ca="1" si="632"/>
        <v>0</v>
      </c>
      <c r="H3623" s="1">
        <f ca="1">IF(AND(G3622&gt;0,G3623&gt;G3622,NOT(ISERROR(MATCH(G3622,D:D,0)))),H3622+1,H3622)</f>
        <v>0</v>
      </c>
      <c r="I3623" s="1">
        <f t="shared" ca="1" si="633"/>
        <v>0</v>
      </c>
      <c r="J3623" s="7" t="str">
        <f t="shared" ca="1" si="634"/>
        <v/>
      </c>
      <c r="K3623" s="1" t="str">
        <f ca="1">IF(J3623="Linea_para_MAIL_creada_por_LuXML",IF(ISERROR(MATCH(INDIRECT(ADDRESS(ROW()-G3623,7)),D:D,0)),J3623,INDIRECT(ADDRESS(MATCH(INDIRECT(ADDRESS(ROW()-G3623,7)),D:D,0),1))),J3623)</f>
        <v/>
      </c>
      <c r="L3623" s="7">
        <f t="shared" ca="1" si="635"/>
        <v>0</v>
      </c>
      <c r="M3623" s="7" t="str">
        <f t="shared" ca="1" si="636"/>
        <v/>
      </c>
      <c r="N3623" s="7">
        <f t="shared" ca="1" si="637"/>
        <v>0</v>
      </c>
      <c r="O3623" s="9" t="str">
        <f ca="1">IF(N3623&gt;-1,INDIRECT(ADDRESS(ROW(),13)),IF(N3623&lt;N3622,CONCATENATE("&lt;page-count count=",CHAR(34),1+LARGE(N:N,1)-LARGE(N:N,2),CHAR(34),"/&gt;"),INDIRECT(ADDRESS(ROW()-1,13))))</f>
        <v/>
      </c>
      <c r="P3623" s="1">
        <f>IF(ROW()&lt;$S$4+2,IF('XML a procesar'!A3622="",P3622,IF(MID('XML a procesar'!A3622,1,1)="&lt;",P3622,P3622+1)),P3622)</f>
        <v>1</v>
      </c>
    </row>
    <row r="3624" spans="1:16" x14ac:dyDescent="0.25">
      <c r="A3624" s="1" t="str">
        <f>IF('XML a procesar'!A3623&gt;0,'XML a procesar'!A3623,"")</f>
        <v/>
      </c>
      <c r="B3624" s="7">
        <f t="shared" si="627"/>
        <v>0</v>
      </c>
      <c r="C3624" s="1">
        <f t="shared" si="628"/>
        <v>0</v>
      </c>
      <c r="D3624" s="1">
        <f t="shared" si="629"/>
        <v>0</v>
      </c>
      <c r="E3624" s="1">
        <f t="shared" si="630"/>
        <v>0</v>
      </c>
      <c r="F3624" s="1" t="str">
        <f t="shared" ca="1" si="631"/>
        <v/>
      </c>
      <c r="G3624" s="1">
        <f t="shared" ca="1" si="632"/>
        <v>0</v>
      </c>
      <c r="H3624" s="1">
        <f ca="1">IF(AND(G3623&gt;0,G3624&gt;G3623,NOT(ISERROR(MATCH(G3623,D:D,0)))),H3623+1,H3623)</f>
        <v>0</v>
      </c>
      <c r="I3624" s="1">
        <f t="shared" ca="1" si="633"/>
        <v>0</v>
      </c>
      <c r="J3624" s="7" t="str">
        <f t="shared" ca="1" si="634"/>
        <v/>
      </c>
      <c r="K3624" s="1" t="str">
        <f ca="1">IF(J3624="Linea_para_MAIL_creada_por_LuXML",IF(ISERROR(MATCH(INDIRECT(ADDRESS(ROW()-G3624,7)),D:D,0)),J3624,INDIRECT(ADDRESS(MATCH(INDIRECT(ADDRESS(ROW()-G3624,7)),D:D,0),1))),J3624)</f>
        <v/>
      </c>
      <c r="L3624" s="7">
        <f t="shared" ca="1" si="635"/>
        <v>0</v>
      </c>
      <c r="M3624" s="7" t="str">
        <f t="shared" ca="1" si="636"/>
        <v/>
      </c>
      <c r="N3624" s="7">
        <f t="shared" ca="1" si="637"/>
        <v>0</v>
      </c>
      <c r="O3624" s="9" t="str">
        <f ca="1">IF(N3624&gt;-1,INDIRECT(ADDRESS(ROW(),13)),IF(N3624&lt;N3623,CONCATENATE("&lt;page-count count=",CHAR(34),1+LARGE(N:N,1)-LARGE(N:N,2),CHAR(34),"/&gt;"),INDIRECT(ADDRESS(ROW()-1,13))))</f>
        <v/>
      </c>
      <c r="P3624" s="1">
        <f>IF(ROW()&lt;$S$4+2,IF('XML a procesar'!A3623="",P3623,IF(MID('XML a procesar'!A3623,1,1)="&lt;",P3623,P3623+1)),P3623)</f>
        <v>1</v>
      </c>
    </row>
    <row r="3625" spans="1:16" x14ac:dyDescent="0.25">
      <c r="A3625" s="1" t="str">
        <f>IF('XML a procesar'!A3624&gt;0,'XML a procesar'!A3624,"")</f>
        <v/>
      </c>
      <c r="B3625" s="7">
        <f t="shared" si="627"/>
        <v>0</v>
      </c>
      <c r="C3625" s="1">
        <f t="shared" si="628"/>
        <v>0</v>
      </c>
      <c r="D3625" s="1">
        <f t="shared" si="629"/>
        <v>0</v>
      </c>
      <c r="E3625" s="1">
        <f t="shared" si="630"/>
        <v>0</v>
      </c>
      <c r="F3625" s="1" t="str">
        <f t="shared" ca="1" si="631"/>
        <v/>
      </c>
      <c r="G3625" s="1">
        <f t="shared" ca="1" si="632"/>
        <v>0</v>
      </c>
      <c r="H3625" s="1">
        <f ca="1">IF(AND(G3624&gt;0,G3625&gt;G3624,NOT(ISERROR(MATCH(G3624,D:D,0)))),H3624+1,H3624)</f>
        <v>0</v>
      </c>
      <c r="I3625" s="1">
        <f t="shared" ca="1" si="633"/>
        <v>0</v>
      </c>
      <c r="J3625" s="7" t="str">
        <f t="shared" ca="1" si="634"/>
        <v/>
      </c>
      <c r="K3625" s="1" t="str">
        <f ca="1">IF(J3625="Linea_para_MAIL_creada_por_LuXML",IF(ISERROR(MATCH(INDIRECT(ADDRESS(ROW()-G3625,7)),D:D,0)),J3625,INDIRECT(ADDRESS(MATCH(INDIRECT(ADDRESS(ROW()-G3625,7)),D:D,0),1))),J3625)</f>
        <v/>
      </c>
      <c r="L3625" s="7">
        <f t="shared" ca="1" si="635"/>
        <v>0</v>
      </c>
      <c r="M3625" s="7" t="str">
        <f t="shared" ca="1" si="636"/>
        <v/>
      </c>
      <c r="N3625" s="7">
        <f t="shared" ca="1" si="637"/>
        <v>0</v>
      </c>
      <c r="O3625" s="9" t="str">
        <f ca="1">IF(N3625&gt;-1,INDIRECT(ADDRESS(ROW(),13)),IF(N3625&lt;N3624,CONCATENATE("&lt;page-count count=",CHAR(34),1+LARGE(N:N,1)-LARGE(N:N,2),CHAR(34),"/&gt;"),INDIRECT(ADDRESS(ROW()-1,13))))</f>
        <v/>
      </c>
      <c r="P3625" s="1">
        <f>IF(ROW()&lt;$S$4+2,IF('XML a procesar'!A3624="",P3624,IF(MID('XML a procesar'!A3624,1,1)="&lt;",P3624,P3624+1)),P3624)</f>
        <v>1</v>
      </c>
    </row>
    <row r="3626" spans="1:16" x14ac:dyDescent="0.25">
      <c r="A3626" s="1" t="str">
        <f>IF('XML a procesar'!A3625&gt;0,'XML a procesar'!A3625,"")</f>
        <v/>
      </c>
      <c r="B3626" s="7">
        <f t="shared" si="627"/>
        <v>0</v>
      </c>
      <c r="C3626" s="1">
        <f t="shared" si="628"/>
        <v>0</v>
      </c>
      <c r="D3626" s="1">
        <f t="shared" si="629"/>
        <v>0</v>
      </c>
      <c r="E3626" s="1">
        <f t="shared" si="630"/>
        <v>0</v>
      </c>
      <c r="F3626" s="1" t="str">
        <f t="shared" ca="1" si="631"/>
        <v/>
      </c>
      <c r="G3626" s="1">
        <f t="shared" ca="1" si="632"/>
        <v>0</v>
      </c>
      <c r="H3626" s="1">
        <f ca="1">IF(AND(G3625&gt;0,G3626&gt;G3625,NOT(ISERROR(MATCH(G3625,D:D,0)))),H3625+1,H3625)</f>
        <v>0</v>
      </c>
      <c r="I3626" s="1">
        <f t="shared" ca="1" si="633"/>
        <v>0</v>
      </c>
      <c r="J3626" s="7" t="str">
        <f t="shared" ca="1" si="634"/>
        <v/>
      </c>
      <c r="K3626" s="1" t="str">
        <f ca="1">IF(J3626="Linea_para_MAIL_creada_por_LuXML",IF(ISERROR(MATCH(INDIRECT(ADDRESS(ROW()-G3626,7)),D:D,0)),J3626,INDIRECT(ADDRESS(MATCH(INDIRECT(ADDRESS(ROW()-G3626,7)),D:D,0),1))),J3626)</f>
        <v/>
      </c>
      <c r="L3626" s="7">
        <f t="shared" ca="1" si="635"/>
        <v>0</v>
      </c>
      <c r="M3626" s="7" t="str">
        <f t="shared" ca="1" si="636"/>
        <v/>
      </c>
      <c r="N3626" s="7">
        <f t="shared" ca="1" si="637"/>
        <v>0</v>
      </c>
      <c r="O3626" s="9" t="str">
        <f ca="1">IF(N3626&gt;-1,INDIRECT(ADDRESS(ROW(),13)),IF(N3626&lt;N3625,CONCATENATE("&lt;page-count count=",CHAR(34),1+LARGE(N:N,1)-LARGE(N:N,2),CHAR(34),"/&gt;"),INDIRECT(ADDRESS(ROW()-1,13))))</f>
        <v/>
      </c>
      <c r="P3626" s="1">
        <f>IF(ROW()&lt;$S$4+2,IF('XML a procesar'!A3625="",P3625,IF(MID('XML a procesar'!A3625,1,1)="&lt;",P3625,P3625+1)),P3625)</f>
        <v>1</v>
      </c>
    </row>
    <row r="3627" spans="1:16" x14ac:dyDescent="0.25">
      <c r="A3627" s="1" t="str">
        <f>IF('XML a procesar'!A3626&gt;0,'XML a procesar'!A3626,"")</f>
        <v/>
      </c>
      <c r="B3627" s="7">
        <f t="shared" si="627"/>
        <v>0</v>
      </c>
      <c r="C3627" s="1">
        <f t="shared" si="628"/>
        <v>0</v>
      </c>
      <c r="D3627" s="1">
        <f t="shared" si="629"/>
        <v>0</v>
      </c>
      <c r="E3627" s="1">
        <f t="shared" si="630"/>
        <v>0</v>
      </c>
      <c r="F3627" s="1" t="str">
        <f t="shared" ca="1" si="631"/>
        <v/>
      </c>
      <c r="G3627" s="1">
        <f t="shared" ca="1" si="632"/>
        <v>0</v>
      </c>
      <c r="H3627" s="1">
        <f ca="1">IF(AND(G3626&gt;0,G3627&gt;G3626,NOT(ISERROR(MATCH(G3626,D:D,0)))),H3626+1,H3626)</f>
        <v>0</v>
      </c>
      <c r="I3627" s="1">
        <f t="shared" ca="1" si="633"/>
        <v>0</v>
      </c>
      <c r="J3627" s="7" t="str">
        <f t="shared" ca="1" si="634"/>
        <v/>
      </c>
      <c r="K3627" s="1" t="str">
        <f ca="1">IF(J3627="Linea_para_MAIL_creada_por_LuXML",IF(ISERROR(MATCH(INDIRECT(ADDRESS(ROW()-G3627,7)),D:D,0)),J3627,INDIRECT(ADDRESS(MATCH(INDIRECT(ADDRESS(ROW()-G3627,7)),D:D,0),1))),J3627)</f>
        <v/>
      </c>
      <c r="L3627" s="7">
        <f t="shared" ca="1" si="635"/>
        <v>0</v>
      </c>
      <c r="M3627" s="7" t="str">
        <f t="shared" ca="1" si="636"/>
        <v/>
      </c>
      <c r="N3627" s="7">
        <f t="shared" ca="1" si="637"/>
        <v>0</v>
      </c>
      <c r="O3627" s="9" t="str">
        <f ca="1">IF(N3627&gt;-1,INDIRECT(ADDRESS(ROW(),13)),IF(N3627&lt;N3626,CONCATENATE("&lt;page-count count=",CHAR(34),1+LARGE(N:N,1)-LARGE(N:N,2),CHAR(34),"/&gt;"),INDIRECT(ADDRESS(ROW()-1,13))))</f>
        <v/>
      </c>
      <c r="P3627" s="1">
        <f>IF(ROW()&lt;$S$4+2,IF('XML a procesar'!A3626="",P3626,IF(MID('XML a procesar'!A3626,1,1)="&lt;",P3626,P3626+1)),P3626)</f>
        <v>1</v>
      </c>
    </row>
    <row r="3628" spans="1:16" x14ac:dyDescent="0.25">
      <c r="A3628" s="1" t="str">
        <f>IF('XML a procesar'!A3627&gt;0,'XML a procesar'!A3627,"")</f>
        <v/>
      </c>
      <c r="B3628" s="7">
        <f t="shared" si="627"/>
        <v>0</v>
      </c>
      <c r="C3628" s="1">
        <f t="shared" si="628"/>
        <v>0</v>
      </c>
      <c r="D3628" s="1">
        <f t="shared" si="629"/>
        <v>0</v>
      </c>
      <c r="E3628" s="1">
        <f t="shared" si="630"/>
        <v>0</v>
      </c>
      <c r="F3628" s="1" t="str">
        <f t="shared" ca="1" si="631"/>
        <v/>
      </c>
      <c r="G3628" s="1">
        <f t="shared" ca="1" si="632"/>
        <v>0</v>
      </c>
      <c r="H3628" s="1">
        <f ca="1">IF(AND(G3627&gt;0,G3628&gt;G3627,NOT(ISERROR(MATCH(G3627,D:D,0)))),H3627+1,H3627)</f>
        <v>0</v>
      </c>
      <c r="I3628" s="1">
        <f t="shared" ca="1" si="633"/>
        <v>0</v>
      </c>
      <c r="J3628" s="7" t="str">
        <f t="shared" ca="1" si="634"/>
        <v/>
      </c>
      <c r="K3628" s="1" t="str">
        <f ca="1">IF(J3628="Linea_para_MAIL_creada_por_LuXML",IF(ISERROR(MATCH(INDIRECT(ADDRESS(ROW()-G3628,7)),D:D,0)),J3628,INDIRECT(ADDRESS(MATCH(INDIRECT(ADDRESS(ROW()-G3628,7)),D:D,0),1))),J3628)</f>
        <v/>
      </c>
      <c r="L3628" s="7">
        <f t="shared" ca="1" si="635"/>
        <v>0</v>
      </c>
      <c r="M3628" s="7" t="str">
        <f t="shared" ca="1" si="636"/>
        <v/>
      </c>
      <c r="N3628" s="7">
        <f t="shared" ca="1" si="637"/>
        <v>0</v>
      </c>
      <c r="O3628" s="9" t="str">
        <f ca="1">IF(N3628&gt;-1,INDIRECT(ADDRESS(ROW(),13)),IF(N3628&lt;N3627,CONCATENATE("&lt;page-count count=",CHAR(34),1+LARGE(N:N,1)-LARGE(N:N,2),CHAR(34),"/&gt;"),INDIRECT(ADDRESS(ROW()-1,13))))</f>
        <v/>
      </c>
      <c r="P3628" s="1">
        <f>IF(ROW()&lt;$S$4+2,IF('XML a procesar'!A3627="",P3627,IF(MID('XML a procesar'!A3627,1,1)="&lt;",P3627,P3627+1)),P3627)</f>
        <v>1</v>
      </c>
    </row>
    <row r="3629" spans="1:16" x14ac:dyDescent="0.25">
      <c r="A3629" s="1" t="str">
        <f>IF('XML a procesar'!A3628&gt;0,'XML a procesar'!A3628,"")</f>
        <v/>
      </c>
      <c r="B3629" s="7">
        <f t="shared" si="627"/>
        <v>0</v>
      </c>
      <c r="C3629" s="1">
        <f t="shared" si="628"/>
        <v>0</v>
      </c>
      <c r="D3629" s="1">
        <f t="shared" si="629"/>
        <v>0</v>
      </c>
      <c r="E3629" s="1">
        <f t="shared" si="630"/>
        <v>0</v>
      </c>
      <c r="F3629" s="1" t="str">
        <f t="shared" ca="1" si="631"/>
        <v/>
      </c>
      <c r="G3629" s="1">
        <f t="shared" ca="1" si="632"/>
        <v>0</v>
      </c>
      <c r="H3629" s="1">
        <f ca="1">IF(AND(G3628&gt;0,G3629&gt;G3628,NOT(ISERROR(MATCH(G3628,D:D,0)))),H3628+1,H3628)</f>
        <v>0</v>
      </c>
      <c r="I3629" s="1">
        <f t="shared" ca="1" si="633"/>
        <v>0</v>
      </c>
      <c r="J3629" s="7" t="str">
        <f t="shared" ca="1" si="634"/>
        <v/>
      </c>
      <c r="K3629" s="1" t="str">
        <f ca="1">IF(J3629="Linea_para_MAIL_creada_por_LuXML",IF(ISERROR(MATCH(INDIRECT(ADDRESS(ROW()-G3629,7)),D:D,0)),J3629,INDIRECT(ADDRESS(MATCH(INDIRECT(ADDRESS(ROW()-G3629,7)),D:D,0),1))),J3629)</f>
        <v/>
      </c>
      <c r="L3629" s="7">
        <f t="shared" ca="1" si="635"/>
        <v>0</v>
      </c>
      <c r="M3629" s="7" t="str">
        <f t="shared" ca="1" si="636"/>
        <v/>
      </c>
      <c r="N3629" s="7">
        <f t="shared" ca="1" si="637"/>
        <v>0</v>
      </c>
      <c r="O3629" s="9" t="str">
        <f ca="1">IF(N3629&gt;-1,INDIRECT(ADDRESS(ROW(),13)),IF(N3629&lt;N3628,CONCATENATE("&lt;page-count count=",CHAR(34),1+LARGE(N:N,1)-LARGE(N:N,2),CHAR(34),"/&gt;"),INDIRECT(ADDRESS(ROW()-1,13))))</f>
        <v/>
      </c>
      <c r="P3629" s="1">
        <f>IF(ROW()&lt;$S$4+2,IF('XML a procesar'!A3628="",P3628,IF(MID('XML a procesar'!A3628,1,1)="&lt;",P3628,P3628+1)),P3628)</f>
        <v>1</v>
      </c>
    </row>
    <row r="3630" spans="1:16" x14ac:dyDescent="0.25">
      <c r="A3630" s="1" t="str">
        <f>IF('XML a procesar'!A3629&gt;0,'XML a procesar'!A3629,"")</f>
        <v/>
      </c>
      <c r="B3630" s="7">
        <f t="shared" si="627"/>
        <v>0</v>
      </c>
      <c r="C3630" s="1">
        <f t="shared" si="628"/>
        <v>0</v>
      </c>
      <c r="D3630" s="1">
        <f t="shared" si="629"/>
        <v>0</v>
      </c>
      <c r="E3630" s="1">
        <f t="shared" si="630"/>
        <v>0</v>
      </c>
      <c r="F3630" s="1" t="str">
        <f t="shared" ca="1" si="631"/>
        <v/>
      </c>
      <c r="G3630" s="1">
        <f t="shared" ca="1" si="632"/>
        <v>0</v>
      </c>
      <c r="H3630" s="1">
        <f ca="1">IF(AND(G3629&gt;0,G3630&gt;G3629,NOT(ISERROR(MATCH(G3629,D:D,0)))),H3629+1,H3629)</f>
        <v>0</v>
      </c>
      <c r="I3630" s="1">
        <f t="shared" ca="1" si="633"/>
        <v>0</v>
      </c>
      <c r="J3630" s="7" t="str">
        <f t="shared" ca="1" si="634"/>
        <v/>
      </c>
      <c r="K3630" s="1" t="str">
        <f ca="1">IF(J3630="Linea_para_MAIL_creada_por_LuXML",IF(ISERROR(MATCH(INDIRECT(ADDRESS(ROW()-G3630,7)),D:D,0)),J3630,INDIRECT(ADDRESS(MATCH(INDIRECT(ADDRESS(ROW()-G3630,7)),D:D,0),1))),J3630)</f>
        <v/>
      </c>
      <c r="L3630" s="7">
        <f t="shared" ca="1" si="635"/>
        <v>0</v>
      </c>
      <c r="M3630" s="7" t="str">
        <f t="shared" ca="1" si="636"/>
        <v/>
      </c>
      <c r="N3630" s="7">
        <f t="shared" ca="1" si="637"/>
        <v>0</v>
      </c>
      <c r="O3630" s="9" t="str">
        <f ca="1">IF(N3630&gt;-1,INDIRECT(ADDRESS(ROW(),13)),IF(N3630&lt;N3629,CONCATENATE("&lt;page-count count=",CHAR(34),1+LARGE(N:N,1)-LARGE(N:N,2),CHAR(34),"/&gt;"),INDIRECT(ADDRESS(ROW()-1,13))))</f>
        <v/>
      </c>
      <c r="P3630" s="1">
        <f>IF(ROW()&lt;$S$4+2,IF('XML a procesar'!A3629="",P3629,IF(MID('XML a procesar'!A3629,1,1)="&lt;",P3629,P3629+1)),P3629)</f>
        <v>1</v>
      </c>
    </row>
    <row r="3631" spans="1:16" x14ac:dyDescent="0.25">
      <c r="A3631" s="1" t="str">
        <f>IF('XML a procesar'!A3630&gt;0,'XML a procesar'!A3630,"")</f>
        <v/>
      </c>
      <c r="B3631" s="7">
        <f t="shared" si="627"/>
        <v>0</v>
      </c>
      <c r="C3631" s="1">
        <f t="shared" si="628"/>
        <v>0</v>
      </c>
      <c r="D3631" s="1">
        <f t="shared" si="629"/>
        <v>0</v>
      </c>
      <c r="E3631" s="1">
        <f t="shared" si="630"/>
        <v>0</v>
      </c>
      <c r="F3631" s="1" t="str">
        <f t="shared" ca="1" si="631"/>
        <v/>
      </c>
      <c r="G3631" s="1">
        <f t="shared" ca="1" si="632"/>
        <v>0</v>
      </c>
      <c r="H3631" s="1">
        <f ca="1">IF(AND(G3630&gt;0,G3631&gt;G3630,NOT(ISERROR(MATCH(G3630,D:D,0)))),H3630+1,H3630)</f>
        <v>0</v>
      </c>
      <c r="I3631" s="1">
        <f t="shared" ca="1" si="633"/>
        <v>0</v>
      </c>
      <c r="J3631" s="7" t="str">
        <f t="shared" ca="1" si="634"/>
        <v/>
      </c>
      <c r="K3631" s="1" t="str">
        <f ca="1">IF(J3631="Linea_para_MAIL_creada_por_LuXML",IF(ISERROR(MATCH(INDIRECT(ADDRESS(ROW()-G3631,7)),D:D,0)),J3631,INDIRECT(ADDRESS(MATCH(INDIRECT(ADDRESS(ROW()-G3631,7)),D:D,0),1))),J3631)</f>
        <v/>
      </c>
      <c r="L3631" s="7">
        <f t="shared" ca="1" si="635"/>
        <v>0</v>
      </c>
      <c r="M3631" s="7" t="str">
        <f t="shared" ca="1" si="636"/>
        <v/>
      </c>
      <c r="N3631" s="7">
        <f t="shared" ca="1" si="637"/>
        <v>0</v>
      </c>
      <c r="O3631" s="9" t="str">
        <f ca="1">IF(N3631&gt;-1,INDIRECT(ADDRESS(ROW(),13)),IF(N3631&lt;N3630,CONCATENATE("&lt;page-count count=",CHAR(34),1+LARGE(N:N,1)-LARGE(N:N,2),CHAR(34),"/&gt;"),INDIRECT(ADDRESS(ROW()-1,13))))</f>
        <v/>
      </c>
      <c r="P3631" s="1">
        <f>IF(ROW()&lt;$S$4+2,IF('XML a procesar'!A3630="",P3630,IF(MID('XML a procesar'!A3630,1,1)="&lt;",P3630,P3630+1)),P3630)</f>
        <v>1</v>
      </c>
    </row>
    <row r="3632" spans="1:16" x14ac:dyDescent="0.25">
      <c r="A3632" s="1" t="str">
        <f>IF('XML a procesar'!A3631&gt;0,'XML a procesar'!A3631,"")</f>
        <v/>
      </c>
      <c r="B3632" s="7">
        <f t="shared" si="627"/>
        <v>0</v>
      </c>
      <c r="C3632" s="1">
        <f t="shared" si="628"/>
        <v>0</v>
      </c>
      <c r="D3632" s="1">
        <f t="shared" si="629"/>
        <v>0</v>
      </c>
      <c r="E3632" s="1">
        <f t="shared" si="630"/>
        <v>0</v>
      </c>
      <c r="F3632" s="1" t="str">
        <f t="shared" ca="1" si="631"/>
        <v/>
      </c>
      <c r="G3632" s="1">
        <f t="shared" ca="1" si="632"/>
        <v>0</v>
      </c>
      <c r="H3632" s="1">
        <f ca="1">IF(AND(G3631&gt;0,G3632&gt;G3631,NOT(ISERROR(MATCH(G3631,D:D,0)))),H3631+1,H3631)</f>
        <v>0</v>
      </c>
      <c r="I3632" s="1">
        <f t="shared" ca="1" si="633"/>
        <v>0</v>
      </c>
      <c r="J3632" s="7" t="str">
        <f t="shared" ca="1" si="634"/>
        <v/>
      </c>
      <c r="K3632" s="1" t="str">
        <f ca="1">IF(J3632="Linea_para_MAIL_creada_por_LuXML",IF(ISERROR(MATCH(INDIRECT(ADDRESS(ROW()-G3632,7)),D:D,0)),J3632,INDIRECT(ADDRESS(MATCH(INDIRECT(ADDRESS(ROW()-G3632,7)),D:D,0),1))),J3632)</f>
        <v/>
      </c>
      <c r="L3632" s="7">
        <f t="shared" ca="1" si="635"/>
        <v>0</v>
      </c>
      <c r="M3632" s="7" t="str">
        <f t="shared" ca="1" si="636"/>
        <v/>
      </c>
      <c r="N3632" s="7">
        <f t="shared" ca="1" si="637"/>
        <v>0</v>
      </c>
      <c r="O3632" s="9" t="str">
        <f ca="1">IF(N3632&gt;-1,INDIRECT(ADDRESS(ROW(),13)),IF(N3632&lt;N3631,CONCATENATE("&lt;page-count count=",CHAR(34),1+LARGE(N:N,1)-LARGE(N:N,2),CHAR(34),"/&gt;"),INDIRECT(ADDRESS(ROW()-1,13))))</f>
        <v/>
      </c>
      <c r="P3632" s="1">
        <f>IF(ROW()&lt;$S$4+2,IF('XML a procesar'!A3631="",P3631,IF(MID('XML a procesar'!A3631,1,1)="&lt;",P3631,P3631+1)),P3631)</f>
        <v>1</v>
      </c>
    </row>
    <row r="3633" spans="1:16" x14ac:dyDescent="0.25">
      <c r="A3633" s="1" t="str">
        <f>IF('XML a procesar'!A3632&gt;0,'XML a procesar'!A3632,"")</f>
        <v/>
      </c>
      <c r="B3633" s="7">
        <f t="shared" si="627"/>
        <v>0</v>
      </c>
      <c r="C3633" s="1">
        <f t="shared" si="628"/>
        <v>0</v>
      </c>
      <c r="D3633" s="1">
        <f t="shared" si="629"/>
        <v>0</v>
      </c>
      <c r="E3633" s="1">
        <f t="shared" si="630"/>
        <v>0</v>
      </c>
      <c r="F3633" s="1" t="str">
        <f t="shared" ca="1" si="631"/>
        <v/>
      </c>
      <c r="G3633" s="1">
        <f t="shared" ca="1" si="632"/>
        <v>0</v>
      </c>
      <c r="H3633" s="1">
        <f ca="1">IF(AND(G3632&gt;0,G3633&gt;G3632,NOT(ISERROR(MATCH(G3632,D:D,0)))),H3632+1,H3632)</f>
        <v>0</v>
      </c>
      <c r="I3633" s="1">
        <f t="shared" ca="1" si="633"/>
        <v>0</v>
      </c>
      <c r="J3633" s="7" t="str">
        <f t="shared" ca="1" si="634"/>
        <v/>
      </c>
      <c r="K3633" s="1" t="str">
        <f ca="1">IF(J3633="Linea_para_MAIL_creada_por_LuXML",IF(ISERROR(MATCH(INDIRECT(ADDRESS(ROW()-G3633,7)),D:D,0)),J3633,INDIRECT(ADDRESS(MATCH(INDIRECT(ADDRESS(ROW()-G3633,7)),D:D,0),1))),J3633)</f>
        <v/>
      </c>
      <c r="L3633" s="7">
        <f t="shared" ca="1" si="635"/>
        <v>0</v>
      </c>
      <c r="M3633" s="7" t="str">
        <f t="shared" ca="1" si="636"/>
        <v/>
      </c>
      <c r="N3633" s="7">
        <f t="shared" ca="1" si="637"/>
        <v>0</v>
      </c>
      <c r="O3633" s="9" t="str">
        <f ca="1">IF(N3633&gt;-1,INDIRECT(ADDRESS(ROW(),13)),IF(N3633&lt;N3632,CONCATENATE("&lt;page-count count=",CHAR(34),1+LARGE(N:N,1)-LARGE(N:N,2),CHAR(34),"/&gt;"),INDIRECT(ADDRESS(ROW()-1,13))))</f>
        <v/>
      </c>
      <c r="P3633" s="1">
        <f>IF(ROW()&lt;$S$4+2,IF('XML a procesar'!A3632="",P3632,IF(MID('XML a procesar'!A3632,1,1)="&lt;",P3632,P3632+1)),P3632)</f>
        <v>1</v>
      </c>
    </row>
    <row r="3634" spans="1:16" x14ac:dyDescent="0.25">
      <c r="A3634" s="1" t="str">
        <f>IF('XML a procesar'!A3633&gt;0,'XML a procesar'!A3633,"")</f>
        <v/>
      </c>
      <c r="B3634" s="7">
        <f t="shared" si="627"/>
        <v>0</v>
      </c>
      <c r="C3634" s="1">
        <f t="shared" si="628"/>
        <v>0</v>
      </c>
      <c r="D3634" s="1">
        <f t="shared" si="629"/>
        <v>0</v>
      </c>
      <c r="E3634" s="1">
        <f t="shared" si="630"/>
        <v>0</v>
      </c>
      <c r="F3634" s="1" t="str">
        <f t="shared" ca="1" si="631"/>
        <v/>
      </c>
      <c r="G3634" s="1">
        <f t="shared" ca="1" si="632"/>
        <v>0</v>
      </c>
      <c r="H3634" s="1">
        <f ca="1">IF(AND(G3633&gt;0,G3634&gt;G3633,NOT(ISERROR(MATCH(G3633,D:D,0)))),H3633+1,H3633)</f>
        <v>0</v>
      </c>
      <c r="I3634" s="1">
        <f t="shared" ca="1" si="633"/>
        <v>0</v>
      </c>
      <c r="J3634" s="7" t="str">
        <f t="shared" ca="1" si="634"/>
        <v/>
      </c>
      <c r="K3634" s="1" t="str">
        <f ca="1">IF(J3634="Linea_para_MAIL_creada_por_LuXML",IF(ISERROR(MATCH(INDIRECT(ADDRESS(ROW()-G3634,7)),D:D,0)),J3634,INDIRECT(ADDRESS(MATCH(INDIRECT(ADDRESS(ROW()-G3634,7)),D:D,0),1))),J3634)</f>
        <v/>
      </c>
      <c r="L3634" s="7">
        <f t="shared" ca="1" si="635"/>
        <v>0</v>
      </c>
      <c r="M3634" s="7" t="str">
        <f t="shared" ca="1" si="636"/>
        <v/>
      </c>
      <c r="N3634" s="7">
        <f t="shared" ca="1" si="637"/>
        <v>0</v>
      </c>
      <c r="O3634" s="9" t="str">
        <f ca="1">IF(N3634&gt;-1,INDIRECT(ADDRESS(ROW(),13)),IF(N3634&lt;N3633,CONCATENATE("&lt;page-count count=",CHAR(34),1+LARGE(N:N,1)-LARGE(N:N,2),CHAR(34),"/&gt;"),INDIRECT(ADDRESS(ROW()-1,13))))</f>
        <v/>
      </c>
      <c r="P3634" s="1">
        <f>IF(ROW()&lt;$S$4+2,IF('XML a procesar'!A3633="",P3633,IF(MID('XML a procesar'!A3633,1,1)="&lt;",P3633,P3633+1)),P3633)</f>
        <v>1</v>
      </c>
    </row>
    <row r="3635" spans="1:16" x14ac:dyDescent="0.25">
      <c r="A3635" s="1" t="str">
        <f>IF('XML a procesar'!A3634&gt;0,'XML a procesar'!A3634,"")</f>
        <v/>
      </c>
      <c r="B3635" s="7">
        <f t="shared" si="627"/>
        <v>0</v>
      </c>
      <c r="C3635" s="1">
        <f t="shared" si="628"/>
        <v>0</v>
      </c>
      <c r="D3635" s="1">
        <f t="shared" si="629"/>
        <v>0</v>
      </c>
      <c r="E3635" s="1">
        <f t="shared" si="630"/>
        <v>0</v>
      </c>
      <c r="F3635" s="1" t="str">
        <f t="shared" ca="1" si="631"/>
        <v/>
      </c>
      <c r="G3635" s="1">
        <f t="shared" ca="1" si="632"/>
        <v>0</v>
      </c>
      <c r="H3635" s="1">
        <f ca="1">IF(AND(G3634&gt;0,G3635&gt;G3634,NOT(ISERROR(MATCH(G3634,D:D,0)))),H3634+1,H3634)</f>
        <v>0</v>
      </c>
      <c r="I3635" s="1">
        <f t="shared" ca="1" si="633"/>
        <v>0</v>
      </c>
      <c r="J3635" s="7" t="str">
        <f t="shared" ca="1" si="634"/>
        <v/>
      </c>
      <c r="K3635" s="1" t="str">
        <f ca="1">IF(J3635="Linea_para_MAIL_creada_por_LuXML",IF(ISERROR(MATCH(INDIRECT(ADDRESS(ROW()-G3635,7)),D:D,0)),J3635,INDIRECT(ADDRESS(MATCH(INDIRECT(ADDRESS(ROW()-G3635,7)),D:D,0),1))),J3635)</f>
        <v/>
      </c>
      <c r="L3635" s="7">
        <f t="shared" ca="1" si="635"/>
        <v>0</v>
      </c>
      <c r="M3635" s="7" t="str">
        <f t="shared" ca="1" si="636"/>
        <v/>
      </c>
      <c r="N3635" s="7">
        <f t="shared" ca="1" si="637"/>
        <v>0</v>
      </c>
      <c r="O3635" s="9" t="str">
        <f ca="1">IF(N3635&gt;-1,INDIRECT(ADDRESS(ROW(),13)),IF(N3635&lt;N3634,CONCATENATE("&lt;page-count count=",CHAR(34),1+LARGE(N:N,1)-LARGE(N:N,2),CHAR(34),"/&gt;"),INDIRECT(ADDRESS(ROW()-1,13))))</f>
        <v/>
      </c>
      <c r="P3635" s="1">
        <f>IF(ROW()&lt;$S$4+2,IF('XML a procesar'!A3634="",P3634,IF(MID('XML a procesar'!A3634,1,1)="&lt;",P3634,P3634+1)),P3634)</f>
        <v>1</v>
      </c>
    </row>
    <row r="3636" spans="1:16" x14ac:dyDescent="0.25">
      <c r="A3636" s="1" t="str">
        <f>IF('XML a procesar'!A3635&gt;0,'XML a procesar'!A3635,"")</f>
        <v/>
      </c>
      <c r="B3636" s="7">
        <f t="shared" si="627"/>
        <v>0</v>
      </c>
      <c r="C3636" s="1">
        <f t="shared" si="628"/>
        <v>0</v>
      </c>
      <c r="D3636" s="1">
        <f t="shared" si="629"/>
        <v>0</v>
      </c>
      <c r="E3636" s="1">
        <f t="shared" si="630"/>
        <v>0</v>
      </c>
      <c r="F3636" s="1" t="str">
        <f t="shared" ca="1" si="631"/>
        <v/>
      </c>
      <c r="G3636" s="1">
        <f t="shared" ca="1" si="632"/>
        <v>0</v>
      </c>
      <c r="H3636" s="1">
        <f ca="1">IF(AND(G3635&gt;0,G3636&gt;G3635,NOT(ISERROR(MATCH(G3635,D:D,0)))),H3635+1,H3635)</f>
        <v>0</v>
      </c>
      <c r="I3636" s="1">
        <f t="shared" ca="1" si="633"/>
        <v>0</v>
      </c>
      <c r="J3636" s="7" t="str">
        <f t="shared" ca="1" si="634"/>
        <v/>
      </c>
      <c r="K3636" s="1" t="str">
        <f ca="1">IF(J3636="Linea_para_MAIL_creada_por_LuXML",IF(ISERROR(MATCH(INDIRECT(ADDRESS(ROW()-G3636,7)),D:D,0)),J3636,INDIRECT(ADDRESS(MATCH(INDIRECT(ADDRESS(ROW()-G3636,7)),D:D,0),1))),J3636)</f>
        <v/>
      </c>
      <c r="L3636" s="7">
        <f t="shared" ca="1" si="635"/>
        <v>0</v>
      </c>
      <c r="M3636" s="7" t="str">
        <f t="shared" ca="1" si="636"/>
        <v/>
      </c>
      <c r="N3636" s="7">
        <f t="shared" ca="1" si="637"/>
        <v>0</v>
      </c>
      <c r="O3636" s="9" t="str">
        <f ca="1">IF(N3636&gt;-1,INDIRECT(ADDRESS(ROW(),13)),IF(N3636&lt;N3635,CONCATENATE("&lt;page-count count=",CHAR(34),1+LARGE(N:N,1)-LARGE(N:N,2),CHAR(34),"/&gt;"),INDIRECT(ADDRESS(ROW()-1,13))))</f>
        <v/>
      </c>
      <c r="P3636" s="1">
        <f>IF(ROW()&lt;$S$4+2,IF('XML a procesar'!A3635="",P3635,IF(MID('XML a procesar'!A3635,1,1)="&lt;",P3635,P3635+1)),P3635)</f>
        <v>1</v>
      </c>
    </row>
    <row r="3637" spans="1:16" x14ac:dyDescent="0.25">
      <c r="A3637" s="1" t="str">
        <f>IF('XML a procesar'!A3636&gt;0,'XML a procesar'!A3636,"")</f>
        <v/>
      </c>
      <c r="B3637" s="7">
        <f t="shared" si="627"/>
        <v>0</v>
      </c>
      <c r="C3637" s="1">
        <f t="shared" si="628"/>
        <v>0</v>
      </c>
      <c r="D3637" s="1">
        <f t="shared" si="629"/>
        <v>0</v>
      </c>
      <c r="E3637" s="1">
        <f t="shared" si="630"/>
        <v>0</v>
      </c>
      <c r="F3637" s="1" t="str">
        <f t="shared" ca="1" si="631"/>
        <v/>
      </c>
      <c r="G3637" s="1">
        <f t="shared" ca="1" si="632"/>
        <v>0</v>
      </c>
      <c r="H3637" s="1">
        <f ca="1">IF(AND(G3636&gt;0,G3637&gt;G3636,NOT(ISERROR(MATCH(G3636,D:D,0)))),H3636+1,H3636)</f>
        <v>0</v>
      </c>
      <c r="I3637" s="1">
        <f t="shared" ca="1" si="633"/>
        <v>0</v>
      </c>
      <c r="J3637" s="7" t="str">
        <f t="shared" ca="1" si="634"/>
        <v/>
      </c>
      <c r="K3637" s="1" t="str">
        <f ca="1">IF(J3637="Linea_para_MAIL_creada_por_LuXML",IF(ISERROR(MATCH(INDIRECT(ADDRESS(ROW()-G3637,7)),D:D,0)),J3637,INDIRECT(ADDRESS(MATCH(INDIRECT(ADDRESS(ROW()-G3637,7)),D:D,0),1))),J3637)</f>
        <v/>
      </c>
      <c r="L3637" s="7">
        <f t="shared" ca="1" si="635"/>
        <v>0</v>
      </c>
      <c r="M3637" s="7" t="str">
        <f t="shared" ca="1" si="636"/>
        <v/>
      </c>
      <c r="N3637" s="7">
        <f t="shared" ca="1" si="637"/>
        <v>0</v>
      </c>
      <c r="O3637" s="9" t="str">
        <f ca="1">IF(N3637&gt;-1,INDIRECT(ADDRESS(ROW(),13)),IF(N3637&lt;N3636,CONCATENATE("&lt;page-count count=",CHAR(34),1+LARGE(N:N,1)-LARGE(N:N,2),CHAR(34),"/&gt;"),INDIRECT(ADDRESS(ROW()-1,13))))</f>
        <v/>
      </c>
      <c r="P3637" s="1">
        <f>IF(ROW()&lt;$S$4+2,IF('XML a procesar'!A3636="",P3636,IF(MID('XML a procesar'!A3636,1,1)="&lt;",P3636,P3636+1)),P3636)</f>
        <v>1</v>
      </c>
    </row>
    <row r="3638" spans="1:16" x14ac:dyDescent="0.25">
      <c r="A3638" s="1" t="str">
        <f>IF('XML a procesar'!A3637&gt;0,'XML a procesar'!A3637,"")</f>
        <v/>
      </c>
      <c r="B3638" s="7">
        <f t="shared" si="627"/>
        <v>0</v>
      </c>
      <c r="C3638" s="1">
        <f t="shared" si="628"/>
        <v>0</v>
      </c>
      <c r="D3638" s="1">
        <f t="shared" si="629"/>
        <v>0</v>
      </c>
      <c r="E3638" s="1">
        <f t="shared" si="630"/>
        <v>0</v>
      </c>
      <c r="F3638" s="1" t="str">
        <f t="shared" ca="1" si="631"/>
        <v/>
      </c>
      <c r="G3638" s="1">
        <f t="shared" ca="1" si="632"/>
        <v>0</v>
      </c>
      <c r="H3638" s="1">
        <f ca="1">IF(AND(G3637&gt;0,G3638&gt;G3637,NOT(ISERROR(MATCH(G3637,D:D,0)))),H3637+1,H3637)</f>
        <v>0</v>
      </c>
      <c r="I3638" s="1">
        <f t="shared" ca="1" si="633"/>
        <v>0</v>
      </c>
      <c r="J3638" s="7" t="str">
        <f t="shared" ca="1" si="634"/>
        <v/>
      </c>
      <c r="K3638" s="1" t="str">
        <f ca="1">IF(J3638="Linea_para_MAIL_creada_por_LuXML",IF(ISERROR(MATCH(INDIRECT(ADDRESS(ROW()-G3638,7)),D:D,0)),J3638,INDIRECT(ADDRESS(MATCH(INDIRECT(ADDRESS(ROW()-G3638,7)),D:D,0),1))),J3638)</f>
        <v/>
      </c>
      <c r="L3638" s="7">
        <f t="shared" ca="1" si="635"/>
        <v>0</v>
      </c>
      <c r="M3638" s="7" t="str">
        <f t="shared" ca="1" si="636"/>
        <v/>
      </c>
      <c r="N3638" s="7">
        <f t="shared" ca="1" si="637"/>
        <v>0</v>
      </c>
      <c r="O3638" s="9" t="str">
        <f ca="1">IF(N3638&gt;-1,INDIRECT(ADDRESS(ROW(),13)),IF(N3638&lt;N3637,CONCATENATE("&lt;page-count count=",CHAR(34),1+LARGE(N:N,1)-LARGE(N:N,2),CHAR(34),"/&gt;"),INDIRECT(ADDRESS(ROW()-1,13))))</f>
        <v/>
      </c>
      <c r="P3638" s="1">
        <f>IF(ROW()&lt;$S$4+2,IF('XML a procesar'!A3637="",P3637,IF(MID('XML a procesar'!A3637,1,1)="&lt;",P3637,P3637+1)),P3637)</f>
        <v>1</v>
      </c>
    </row>
    <row r="3639" spans="1:16" x14ac:dyDescent="0.25">
      <c r="A3639" s="1" t="str">
        <f>IF('XML a procesar'!A3638&gt;0,'XML a procesar'!A3638,"")</f>
        <v/>
      </c>
      <c r="B3639" s="7">
        <f t="shared" si="627"/>
        <v>0</v>
      </c>
      <c r="C3639" s="1">
        <f t="shared" si="628"/>
        <v>0</v>
      </c>
      <c r="D3639" s="1">
        <f t="shared" si="629"/>
        <v>0</v>
      </c>
      <c r="E3639" s="1">
        <f t="shared" si="630"/>
        <v>0</v>
      </c>
      <c r="F3639" s="1" t="str">
        <f t="shared" ca="1" si="631"/>
        <v/>
      </c>
      <c r="G3639" s="1">
        <f t="shared" ca="1" si="632"/>
        <v>0</v>
      </c>
      <c r="H3639" s="1">
        <f ca="1">IF(AND(G3638&gt;0,G3639&gt;G3638,NOT(ISERROR(MATCH(G3638,D:D,0)))),H3638+1,H3638)</f>
        <v>0</v>
      </c>
      <c r="I3639" s="1">
        <f t="shared" ca="1" si="633"/>
        <v>0</v>
      </c>
      <c r="J3639" s="7" t="str">
        <f t="shared" ca="1" si="634"/>
        <v/>
      </c>
      <c r="K3639" s="1" t="str">
        <f ca="1">IF(J3639="Linea_para_MAIL_creada_por_LuXML",IF(ISERROR(MATCH(INDIRECT(ADDRESS(ROW()-G3639,7)),D:D,0)),J3639,INDIRECT(ADDRESS(MATCH(INDIRECT(ADDRESS(ROW()-G3639,7)),D:D,0),1))),J3639)</f>
        <v/>
      </c>
      <c r="L3639" s="7">
        <f t="shared" ca="1" si="635"/>
        <v>0</v>
      </c>
      <c r="M3639" s="7" t="str">
        <f t="shared" ca="1" si="636"/>
        <v/>
      </c>
      <c r="N3639" s="7">
        <f t="shared" ca="1" si="637"/>
        <v>0</v>
      </c>
      <c r="O3639" s="9" t="str">
        <f ca="1">IF(N3639&gt;-1,INDIRECT(ADDRESS(ROW(),13)),IF(N3639&lt;N3638,CONCATENATE("&lt;page-count count=",CHAR(34),1+LARGE(N:N,1)-LARGE(N:N,2),CHAR(34),"/&gt;"),INDIRECT(ADDRESS(ROW()-1,13))))</f>
        <v/>
      </c>
      <c r="P3639" s="1">
        <f>IF(ROW()&lt;$S$4+2,IF('XML a procesar'!A3638="",P3638,IF(MID('XML a procesar'!A3638,1,1)="&lt;",P3638,P3638+1)),P3638)</f>
        <v>1</v>
      </c>
    </row>
    <row r="3640" spans="1:16" x14ac:dyDescent="0.25">
      <c r="A3640" s="1" t="str">
        <f>IF('XML a procesar'!A3639&gt;0,'XML a procesar'!A3639,"")</f>
        <v/>
      </c>
      <c r="B3640" s="7">
        <f t="shared" si="627"/>
        <v>0</v>
      </c>
      <c r="C3640" s="1">
        <f t="shared" si="628"/>
        <v>0</v>
      </c>
      <c r="D3640" s="1">
        <f t="shared" si="629"/>
        <v>0</v>
      </c>
      <c r="E3640" s="1">
        <f t="shared" si="630"/>
        <v>0</v>
      </c>
      <c r="F3640" s="1" t="str">
        <f t="shared" ca="1" si="631"/>
        <v/>
      </c>
      <c r="G3640" s="1">
        <f t="shared" ca="1" si="632"/>
        <v>0</v>
      </c>
      <c r="H3640" s="1">
        <f ca="1">IF(AND(G3639&gt;0,G3640&gt;G3639,NOT(ISERROR(MATCH(G3639,D:D,0)))),H3639+1,H3639)</f>
        <v>0</v>
      </c>
      <c r="I3640" s="1">
        <f t="shared" ca="1" si="633"/>
        <v>0</v>
      </c>
      <c r="J3640" s="7" t="str">
        <f t="shared" ca="1" si="634"/>
        <v/>
      </c>
      <c r="K3640" s="1" t="str">
        <f ca="1">IF(J3640="Linea_para_MAIL_creada_por_LuXML",IF(ISERROR(MATCH(INDIRECT(ADDRESS(ROW()-G3640,7)),D:D,0)),J3640,INDIRECT(ADDRESS(MATCH(INDIRECT(ADDRESS(ROW()-G3640,7)),D:D,0),1))),J3640)</f>
        <v/>
      </c>
      <c r="L3640" s="7">
        <f t="shared" ca="1" si="635"/>
        <v>0</v>
      </c>
      <c r="M3640" s="7" t="str">
        <f t="shared" ca="1" si="636"/>
        <v/>
      </c>
      <c r="N3640" s="7">
        <f t="shared" ca="1" si="637"/>
        <v>0</v>
      </c>
      <c r="O3640" s="9" t="str">
        <f ca="1">IF(N3640&gt;-1,INDIRECT(ADDRESS(ROW(),13)),IF(N3640&lt;N3639,CONCATENATE("&lt;page-count count=",CHAR(34),1+LARGE(N:N,1)-LARGE(N:N,2),CHAR(34),"/&gt;"),INDIRECT(ADDRESS(ROW()-1,13))))</f>
        <v/>
      </c>
      <c r="P3640" s="1">
        <f>IF(ROW()&lt;$S$4+2,IF('XML a procesar'!A3639="",P3639,IF(MID('XML a procesar'!A3639,1,1)="&lt;",P3639,P3639+1)),P3639)</f>
        <v>1</v>
      </c>
    </row>
    <row r="3641" spans="1:16" x14ac:dyDescent="0.25">
      <c r="A3641" s="1" t="str">
        <f>IF('XML a procesar'!A3640&gt;0,'XML a procesar'!A3640,"")</f>
        <v/>
      </c>
      <c r="B3641" s="7">
        <f t="shared" si="627"/>
        <v>0</v>
      </c>
      <c r="C3641" s="1">
        <f t="shared" si="628"/>
        <v>0</v>
      </c>
      <c r="D3641" s="1">
        <f t="shared" si="629"/>
        <v>0</v>
      </c>
      <c r="E3641" s="1">
        <f t="shared" si="630"/>
        <v>0</v>
      </c>
      <c r="F3641" s="1" t="str">
        <f t="shared" ca="1" si="631"/>
        <v/>
      </c>
      <c r="G3641" s="1">
        <f t="shared" ca="1" si="632"/>
        <v>0</v>
      </c>
      <c r="H3641" s="1">
        <f ca="1">IF(AND(G3640&gt;0,G3641&gt;G3640,NOT(ISERROR(MATCH(G3640,D:D,0)))),H3640+1,H3640)</f>
        <v>0</v>
      </c>
      <c r="I3641" s="1">
        <f t="shared" ca="1" si="633"/>
        <v>0</v>
      </c>
      <c r="J3641" s="7" t="str">
        <f t="shared" ca="1" si="634"/>
        <v/>
      </c>
      <c r="K3641" s="1" t="str">
        <f ca="1">IF(J3641="Linea_para_MAIL_creada_por_LuXML",IF(ISERROR(MATCH(INDIRECT(ADDRESS(ROW()-G3641,7)),D:D,0)),J3641,INDIRECT(ADDRESS(MATCH(INDIRECT(ADDRESS(ROW()-G3641,7)),D:D,0),1))),J3641)</f>
        <v/>
      </c>
      <c r="L3641" s="7">
        <f t="shared" ca="1" si="635"/>
        <v>0</v>
      </c>
      <c r="M3641" s="7" t="str">
        <f t="shared" ca="1" si="636"/>
        <v/>
      </c>
      <c r="N3641" s="7">
        <f t="shared" ca="1" si="637"/>
        <v>0</v>
      </c>
      <c r="O3641" s="9" t="str">
        <f ca="1">IF(N3641&gt;-1,INDIRECT(ADDRESS(ROW(),13)),IF(N3641&lt;N3640,CONCATENATE("&lt;page-count count=",CHAR(34),1+LARGE(N:N,1)-LARGE(N:N,2),CHAR(34),"/&gt;"),INDIRECT(ADDRESS(ROW()-1,13))))</f>
        <v/>
      </c>
      <c r="P3641" s="1">
        <f>IF(ROW()&lt;$S$4+2,IF('XML a procesar'!A3640="",P3640,IF(MID('XML a procesar'!A3640,1,1)="&lt;",P3640,P3640+1)),P3640)</f>
        <v>1</v>
      </c>
    </row>
    <row r="3642" spans="1:16" x14ac:dyDescent="0.25">
      <c r="A3642" s="1" t="str">
        <f>IF('XML a procesar'!A3641&gt;0,'XML a procesar'!A3641,"")</f>
        <v/>
      </c>
      <c r="B3642" s="7">
        <f t="shared" si="627"/>
        <v>0</v>
      </c>
      <c r="C3642" s="1">
        <f t="shared" si="628"/>
        <v>0</v>
      </c>
      <c r="D3642" s="1">
        <f t="shared" si="629"/>
        <v>0</v>
      </c>
      <c r="E3642" s="1">
        <f t="shared" si="630"/>
        <v>0</v>
      </c>
      <c r="F3642" s="1" t="str">
        <f t="shared" ca="1" si="631"/>
        <v/>
      </c>
      <c r="G3642" s="1">
        <f t="shared" ca="1" si="632"/>
        <v>0</v>
      </c>
      <c r="H3642" s="1">
        <f ca="1">IF(AND(G3641&gt;0,G3642&gt;G3641,NOT(ISERROR(MATCH(G3641,D:D,0)))),H3641+1,H3641)</f>
        <v>0</v>
      </c>
      <c r="I3642" s="1">
        <f t="shared" ca="1" si="633"/>
        <v>0</v>
      </c>
      <c r="J3642" s="7" t="str">
        <f t="shared" ca="1" si="634"/>
        <v/>
      </c>
      <c r="K3642" s="1" t="str">
        <f ca="1">IF(J3642="Linea_para_MAIL_creada_por_LuXML",IF(ISERROR(MATCH(INDIRECT(ADDRESS(ROW()-G3642,7)),D:D,0)),J3642,INDIRECT(ADDRESS(MATCH(INDIRECT(ADDRESS(ROW()-G3642,7)),D:D,0),1))),J3642)</f>
        <v/>
      </c>
      <c r="L3642" s="7">
        <f t="shared" ca="1" si="635"/>
        <v>0</v>
      </c>
      <c r="M3642" s="7" t="str">
        <f t="shared" ca="1" si="636"/>
        <v/>
      </c>
      <c r="N3642" s="7">
        <f t="shared" ca="1" si="637"/>
        <v>0</v>
      </c>
      <c r="O3642" s="9" t="str">
        <f ca="1">IF(N3642&gt;-1,INDIRECT(ADDRESS(ROW(),13)),IF(N3642&lt;N3641,CONCATENATE("&lt;page-count count=",CHAR(34),1+LARGE(N:N,1)-LARGE(N:N,2),CHAR(34),"/&gt;"),INDIRECT(ADDRESS(ROW()-1,13))))</f>
        <v/>
      </c>
      <c r="P3642" s="1">
        <f>IF(ROW()&lt;$S$4+2,IF('XML a procesar'!A3641="",P3641,IF(MID('XML a procesar'!A3641,1,1)="&lt;",P3641,P3641+1)),P3641)</f>
        <v>1</v>
      </c>
    </row>
    <row r="3643" spans="1:16" x14ac:dyDescent="0.25">
      <c r="A3643" s="1" t="str">
        <f>IF('XML a procesar'!A3642&gt;0,'XML a procesar'!A3642,"")</f>
        <v/>
      </c>
      <c r="B3643" s="7">
        <f t="shared" si="627"/>
        <v>0</v>
      </c>
      <c r="C3643" s="1">
        <f t="shared" si="628"/>
        <v>0</v>
      </c>
      <c r="D3643" s="1">
        <f t="shared" si="629"/>
        <v>0</v>
      </c>
      <c r="E3643" s="1">
        <f t="shared" si="630"/>
        <v>0</v>
      </c>
      <c r="F3643" s="1" t="str">
        <f t="shared" ca="1" si="631"/>
        <v/>
      </c>
      <c r="G3643" s="1">
        <f t="shared" ca="1" si="632"/>
        <v>0</v>
      </c>
      <c r="H3643" s="1">
        <f ca="1">IF(AND(G3642&gt;0,G3643&gt;G3642,NOT(ISERROR(MATCH(G3642,D:D,0)))),H3642+1,H3642)</f>
        <v>0</v>
      </c>
      <c r="I3643" s="1">
        <f t="shared" ca="1" si="633"/>
        <v>0</v>
      </c>
      <c r="J3643" s="7" t="str">
        <f t="shared" ca="1" si="634"/>
        <v/>
      </c>
      <c r="K3643" s="1" t="str">
        <f ca="1">IF(J3643="Linea_para_MAIL_creada_por_LuXML",IF(ISERROR(MATCH(INDIRECT(ADDRESS(ROW()-G3643,7)),D:D,0)),J3643,INDIRECT(ADDRESS(MATCH(INDIRECT(ADDRESS(ROW()-G3643,7)),D:D,0),1))),J3643)</f>
        <v/>
      </c>
      <c r="L3643" s="7">
        <f t="shared" ca="1" si="635"/>
        <v>0</v>
      </c>
      <c r="M3643" s="7" t="str">
        <f t="shared" ca="1" si="636"/>
        <v/>
      </c>
      <c r="N3643" s="7">
        <f t="shared" ca="1" si="637"/>
        <v>0</v>
      </c>
      <c r="O3643" s="9" t="str">
        <f ca="1">IF(N3643&gt;-1,INDIRECT(ADDRESS(ROW(),13)),IF(N3643&lt;N3642,CONCATENATE("&lt;page-count count=",CHAR(34),1+LARGE(N:N,1)-LARGE(N:N,2),CHAR(34),"/&gt;"),INDIRECT(ADDRESS(ROW()-1,13))))</f>
        <v/>
      </c>
      <c r="P3643" s="1">
        <f>IF(ROW()&lt;$S$4+2,IF('XML a procesar'!A3642="",P3642,IF(MID('XML a procesar'!A3642,1,1)="&lt;",P3642,P3642+1)),P3642)</f>
        <v>1</v>
      </c>
    </row>
    <row r="3644" spans="1:16" x14ac:dyDescent="0.25">
      <c r="A3644" s="1" t="str">
        <f>IF('XML a procesar'!A3643&gt;0,'XML a procesar'!A3643,"")</f>
        <v/>
      </c>
      <c r="B3644" s="7">
        <f t="shared" si="627"/>
        <v>0</v>
      </c>
      <c r="C3644" s="1">
        <f t="shared" si="628"/>
        <v>0</v>
      </c>
      <c r="D3644" s="1">
        <f t="shared" si="629"/>
        <v>0</v>
      </c>
      <c r="E3644" s="1">
        <f t="shared" si="630"/>
        <v>0</v>
      </c>
      <c r="F3644" s="1" t="str">
        <f t="shared" ca="1" si="631"/>
        <v/>
      </c>
      <c r="G3644" s="1">
        <f t="shared" ca="1" si="632"/>
        <v>0</v>
      </c>
      <c r="H3644" s="1">
        <f ca="1">IF(AND(G3643&gt;0,G3644&gt;G3643,NOT(ISERROR(MATCH(G3643,D:D,0)))),H3643+1,H3643)</f>
        <v>0</v>
      </c>
      <c r="I3644" s="1">
        <f t="shared" ca="1" si="633"/>
        <v>0</v>
      </c>
      <c r="J3644" s="7" t="str">
        <f t="shared" ca="1" si="634"/>
        <v/>
      </c>
      <c r="K3644" s="1" t="str">
        <f ca="1">IF(J3644="Linea_para_MAIL_creada_por_LuXML",IF(ISERROR(MATCH(INDIRECT(ADDRESS(ROW()-G3644,7)),D:D,0)),J3644,INDIRECT(ADDRESS(MATCH(INDIRECT(ADDRESS(ROW()-G3644,7)),D:D,0),1))),J3644)</f>
        <v/>
      </c>
      <c r="L3644" s="7">
        <f t="shared" ca="1" si="635"/>
        <v>0</v>
      </c>
      <c r="M3644" s="7" t="str">
        <f t="shared" ca="1" si="636"/>
        <v/>
      </c>
      <c r="N3644" s="7">
        <f t="shared" ca="1" si="637"/>
        <v>0</v>
      </c>
      <c r="O3644" s="9" t="str">
        <f ca="1">IF(N3644&gt;-1,INDIRECT(ADDRESS(ROW(),13)),IF(N3644&lt;N3643,CONCATENATE("&lt;page-count count=",CHAR(34),1+LARGE(N:N,1)-LARGE(N:N,2),CHAR(34),"/&gt;"),INDIRECT(ADDRESS(ROW()-1,13))))</f>
        <v/>
      </c>
      <c r="P3644" s="1">
        <f>IF(ROW()&lt;$S$4+2,IF('XML a procesar'!A3643="",P3643,IF(MID('XML a procesar'!A3643,1,1)="&lt;",P3643,P3643+1)),P3643)</f>
        <v>1</v>
      </c>
    </row>
    <row r="3645" spans="1:16" x14ac:dyDescent="0.25">
      <c r="A3645" s="1" t="str">
        <f>IF('XML a procesar'!A3644&gt;0,'XML a procesar'!A3644,"")</f>
        <v/>
      </c>
      <c r="B3645" s="7">
        <f t="shared" si="627"/>
        <v>0</v>
      </c>
      <c r="C3645" s="1">
        <f t="shared" si="628"/>
        <v>0</v>
      </c>
      <c r="D3645" s="1">
        <f t="shared" si="629"/>
        <v>0</v>
      </c>
      <c r="E3645" s="1">
        <f t="shared" si="630"/>
        <v>0</v>
      </c>
      <c r="F3645" s="1" t="str">
        <f t="shared" ca="1" si="631"/>
        <v/>
      </c>
      <c r="G3645" s="1">
        <f t="shared" ca="1" si="632"/>
        <v>0</v>
      </c>
      <c r="H3645" s="1">
        <f ca="1">IF(AND(G3644&gt;0,G3645&gt;G3644,NOT(ISERROR(MATCH(G3644,D:D,0)))),H3644+1,H3644)</f>
        <v>0</v>
      </c>
      <c r="I3645" s="1">
        <f t="shared" ca="1" si="633"/>
        <v>0</v>
      </c>
      <c r="J3645" s="7" t="str">
        <f t="shared" ca="1" si="634"/>
        <v/>
      </c>
      <c r="K3645" s="1" t="str">
        <f ca="1">IF(J3645="Linea_para_MAIL_creada_por_LuXML",IF(ISERROR(MATCH(INDIRECT(ADDRESS(ROW()-G3645,7)),D:D,0)),J3645,INDIRECT(ADDRESS(MATCH(INDIRECT(ADDRESS(ROW()-G3645,7)),D:D,0),1))),J3645)</f>
        <v/>
      </c>
      <c r="L3645" s="7">
        <f t="shared" ca="1" si="635"/>
        <v>0</v>
      </c>
      <c r="M3645" s="7" t="str">
        <f t="shared" ca="1" si="636"/>
        <v/>
      </c>
      <c r="N3645" s="7">
        <f t="shared" ca="1" si="637"/>
        <v>0</v>
      </c>
      <c r="O3645" s="9" t="str">
        <f ca="1">IF(N3645&gt;-1,INDIRECT(ADDRESS(ROW(),13)),IF(N3645&lt;N3644,CONCATENATE("&lt;page-count count=",CHAR(34),1+LARGE(N:N,1)-LARGE(N:N,2),CHAR(34),"/&gt;"),INDIRECT(ADDRESS(ROW()-1,13))))</f>
        <v/>
      </c>
      <c r="P3645" s="1">
        <f>IF(ROW()&lt;$S$4+2,IF('XML a procesar'!A3644="",P3644,IF(MID('XML a procesar'!A3644,1,1)="&lt;",P3644,P3644+1)),P3644)</f>
        <v>1</v>
      </c>
    </row>
    <row r="3646" spans="1:16" x14ac:dyDescent="0.25">
      <c r="A3646" s="1" t="str">
        <f>IF('XML a procesar'!A3645&gt;0,'XML a procesar'!A3645,"")</f>
        <v/>
      </c>
      <c r="B3646" s="7">
        <f t="shared" si="627"/>
        <v>0</v>
      </c>
      <c r="C3646" s="1">
        <f t="shared" si="628"/>
        <v>0</v>
      </c>
      <c r="D3646" s="1">
        <f t="shared" si="629"/>
        <v>0</v>
      </c>
      <c r="E3646" s="1">
        <f t="shared" si="630"/>
        <v>0</v>
      </c>
      <c r="F3646" s="1" t="str">
        <f t="shared" ca="1" si="631"/>
        <v/>
      </c>
      <c r="G3646" s="1">
        <f t="shared" ca="1" si="632"/>
        <v>0</v>
      </c>
      <c r="H3646" s="1">
        <f ca="1">IF(AND(G3645&gt;0,G3646&gt;G3645,NOT(ISERROR(MATCH(G3645,D:D,0)))),H3645+1,H3645)</f>
        <v>0</v>
      </c>
      <c r="I3646" s="1">
        <f t="shared" ca="1" si="633"/>
        <v>0</v>
      </c>
      <c r="J3646" s="7" t="str">
        <f t="shared" ca="1" si="634"/>
        <v/>
      </c>
      <c r="K3646" s="1" t="str">
        <f ca="1">IF(J3646="Linea_para_MAIL_creada_por_LuXML",IF(ISERROR(MATCH(INDIRECT(ADDRESS(ROW()-G3646,7)),D:D,0)),J3646,INDIRECT(ADDRESS(MATCH(INDIRECT(ADDRESS(ROW()-G3646,7)),D:D,0),1))),J3646)</f>
        <v/>
      </c>
      <c r="L3646" s="7">
        <f t="shared" ca="1" si="635"/>
        <v>0</v>
      </c>
      <c r="M3646" s="7" t="str">
        <f t="shared" ca="1" si="636"/>
        <v/>
      </c>
      <c r="N3646" s="7">
        <f t="shared" ca="1" si="637"/>
        <v>0</v>
      </c>
      <c r="O3646" s="9" t="str">
        <f ca="1">IF(N3646&gt;-1,INDIRECT(ADDRESS(ROW(),13)),IF(N3646&lt;N3645,CONCATENATE("&lt;page-count count=",CHAR(34),1+LARGE(N:N,1)-LARGE(N:N,2),CHAR(34),"/&gt;"),INDIRECT(ADDRESS(ROW()-1,13))))</f>
        <v/>
      </c>
      <c r="P3646" s="1">
        <f>IF(ROW()&lt;$S$4+2,IF('XML a procesar'!A3645="",P3645,IF(MID('XML a procesar'!A3645,1,1)="&lt;",P3645,P3645+1)),P3645)</f>
        <v>1</v>
      </c>
    </row>
    <row r="3647" spans="1:16" x14ac:dyDescent="0.25">
      <c r="A3647" s="1" t="str">
        <f>IF('XML a procesar'!A3646&gt;0,'XML a procesar'!A3646,"")</f>
        <v/>
      </c>
      <c r="B3647" s="7">
        <f t="shared" si="627"/>
        <v>0</v>
      </c>
      <c r="C3647" s="1">
        <f t="shared" si="628"/>
        <v>0</v>
      </c>
      <c r="D3647" s="1">
        <f t="shared" si="629"/>
        <v>0</v>
      </c>
      <c r="E3647" s="1">
        <f t="shared" si="630"/>
        <v>0</v>
      </c>
      <c r="F3647" s="1" t="str">
        <f t="shared" ca="1" si="631"/>
        <v/>
      </c>
      <c r="G3647" s="1">
        <f t="shared" ca="1" si="632"/>
        <v>0</v>
      </c>
      <c r="H3647" s="1">
        <f ca="1">IF(AND(G3646&gt;0,G3647&gt;G3646,NOT(ISERROR(MATCH(G3646,D:D,0)))),H3646+1,H3646)</f>
        <v>0</v>
      </c>
      <c r="I3647" s="1">
        <f t="shared" ca="1" si="633"/>
        <v>0</v>
      </c>
      <c r="J3647" s="7" t="str">
        <f t="shared" ca="1" si="634"/>
        <v/>
      </c>
      <c r="K3647" s="1" t="str">
        <f ca="1">IF(J3647="Linea_para_MAIL_creada_por_LuXML",IF(ISERROR(MATCH(INDIRECT(ADDRESS(ROW()-G3647,7)),D:D,0)),J3647,INDIRECT(ADDRESS(MATCH(INDIRECT(ADDRESS(ROW()-G3647,7)),D:D,0),1))),J3647)</f>
        <v/>
      </c>
      <c r="L3647" s="7">
        <f t="shared" ca="1" si="635"/>
        <v>0</v>
      </c>
      <c r="M3647" s="7" t="str">
        <f t="shared" ca="1" si="636"/>
        <v/>
      </c>
      <c r="N3647" s="7">
        <f t="shared" ca="1" si="637"/>
        <v>0</v>
      </c>
      <c r="O3647" s="9" t="str">
        <f ca="1">IF(N3647&gt;-1,INDIRECT(ADDRESS(ROW(),13)),IF(N3647&lt;N3646,CONCATENATE("&lt;page-count count=",CHAR(34),1+LARGE(N:N,1)-LARGE(N:N,2),CHAR(34),"/&gt;"),INDIRECT(ADDRESS(ROW()-1,13))))</f>
        <v/>
      </c>
      <c r="P3647" s="1">
        <f>IF(ROW()&lt;$S$4+2,IF('XML a procesar'!A3646="",P3646,IF(MID('XML a procesar'!A3646,1,1)="&lt;",P3646,P3646+1)),P3646)</f>
        <v>1</v>
      </c>
    </row>
    <row r="3648" spans="1:16" x14ac:dyDescent="0.25">
      <c r="A3648" s="1" t="str">
        <f>IF('XML a procesar'!A3647&gt;0,'XML a procesar'!A3647,"")</f>
        <v/>
      </c>
      <c r="B3648" s="7">
        <f t="shared" si="627"/>
        <v>0</v>
      </c>
      <c r="C3648" s="1">
        <f t="shared" si="628"/>
        <v>0</v>
      </c>
      <c r="D3648" s="1">
        <f t="shared" si="629"/>
        <v>0</v>
      </c>
      <c r="E3648" s="1">
        <f t="shared" si="630"/>
        <v>0</v>
      </c>
      <c r="F3648" s="1" t="str">
        <f t="shared" ca="1" si="631"/>
        <v/>
      </c>
      <c r="G3648" s="1">
        <f t="shared" ca="1" si="632"/>
        <v>0</v>
      </c>
      <c r="H3648" s="1">
        <f ca="1">IF(AND(G3647&gt;0,G3648&gt;G3647,NOT(ISERROR(MATCH(G3647,D:D,0)))),H3647+1,H3647)</f>
        <v>0</v>
      </c>
      <c r="I3648" s="1">
        <f t="shared" ca="1" si="633"/>
        <v>0</v>
      </c>
      <c r="J3648" s="7" t="str">
        <f t="shared" ca="1" si="634"/>
        <v/>
      </c>
      <c r="K3648" s="1" t="str">
        <f ca="1">IF(J3648="Linea_para_MAIL_creada_por_LuXML",IF(ISERROR(MATCH(INDIRECT(ADDRESS(ROW()-G3648,7)),D:D,0)),J3648,INDIRECT(ADDRESS(MATCH(INDIRECT(ADDRESS(ROW()-G3648,7)),D:D,0),1))),J3648)</f>
        <v/>
      </c>
      <c r="L3648" s="7">
        <f t="shared" ca="1" si="635"/>
        <v>0</v>
      </c>
      <c r="M3648" s="7" t="str">
        <f t="shared" ca="1" si="636"/>
        <v/>
      </c>
      <c r="N3648" s="7">
        <f t="shared" ca="1" si="637"/>
        <v>0</v>
      </c>
      <c r="O3648" s="9" t="str">
        <f ca="1">IF(N3648&gt;-1,INDIRECT(ADDRESS(ROW(),13)),IF(N3648&lt;N3647,CONCATENATE("&lt;page-count count=",CHAR(34),1+LARGE(N:N,1)-LARGE(N:N,2),CHAR(34),"/&gt;"),INDIRECT(ADDRESS(ROW()-1,13))))</f>
        <v/>
      </c>
      <c r="P3648" s="1">
        <f>IF(ROW()&lt;$S$4+2,IF('XML a procesar'!A3647="",P3647,IF(MID('XML a procesar'!A3647,1,1)="&lt;",P3647,P3647+1)),P3647)</f>
        <v>1</v>
      </c>
    </row>
    <row r="3649" spans="1:16" x14ac:dyDescent="0.25">
      <c r="A3649" s="1" t="str">
        <f>IF('XML a procesar'!A3648&gt;0,'XML a procesar'!A3648,"")</f>
        <v/>
      </c>
      <c r="B3649" s="7">
        <f t="shared" ref="B3649:B3712" si="638">IF(ISERROR(FIND("/doi.org/",A3649,1)),0,1)</f>
        <v>0</v>
      </c>
      <c r="C3649" s="1">
        <f t="shared" ref="C3649:C3712" si="639">IF(LEFT(A3648,16)="&lt;contrib contrib",C3648+1,IF(LEFT(A3648,16)="&lt;/contrib-group&gt;",0,IF(LEFT(A3648,10)="&lt;/contrib&gt;",C3648,C3648)))</f>
        <v>0</v>
      </c>
      <c r="D3649" s="1">
        <f t="shared" ref="D3649:D3712" si="640">IF(AND(C3649&gt;0,LEFT(A3649,7)="&lt;email&gt;",ISNUMBER(SEARCH("@",A3649,1))),C3649,IF(LEFT(A3649,10)="&lt;alt-text&gt;",-1,0))</f>
        <v>0</v>
      </c>
      <c r="E3649" s="1">
        <f t="shared" ref="E3649:E3712" si="641">IF(D3649=0,E3648,E3648+1)</f>
        <v>0</v>
      </c>
      <c r="F3649" s="1" t="str">
        <f t="shared" ref="F3649:F3712" ca="1" si="642">INDIRECT(ADDRESS(ROW()+INDIRECT(ADDRESS(ROW()+E3649,5)),1))</f>
        <v/>
      </c>
      <c r="G3649" s="1">
        <f t="shared" ref="G3649:G3712" ca="1" si="643">IF(LEFT(F3649,7)="&lt;aff id",_xlfn.NUMBERVALUE(MID(F3649,13,LEN(F3649)-14)),IF(F3649="&lt;/aff&gt;",G3648+1,G3648))</f>
        <v>0</v>
      </c>
      <c r="H3649" s="1">
        <f ca="1">IF(AND(G3648&gt;0,G3649&gt;G3648,NOT(ISERROR(MATCH(G3648,D:D,0)))),H3648+1,H3648)</f>
        <v>0</v>
      </c>
      <c r="I3649" s="1">
        <f t="shared" ref="I3649:I3712" ca="1" si="644">INDIRECT(ADDRESS(ROW()-INDIRECT(ADDRESS(ROW()-H3649,8)),8))</f>
        <v>0</v>
      </c>
      <c r="J3649" s="7" t="str">
        <f t="shared" ref="J3649:J3712" ca="1" si="645">IF(J3648="Linea_para_MAIL_creada_por_LuXML","&lt;/aff&gt;",IF(I3649&gt;INDIRECT(ADDRESS(ROW()-I3649-1,8)),"Linea_para_MAIL_creada_por_LuXML",INDIRECT(ADDRESS(ROW()-I3649,6))))</f>
        <v/>
      </c>
      <c r="K3649" s="1" t="str">
        <f ca="1">IF(J3649="Linea_para_MAIL_creada_por_LuXML",IF(ISERROR(MATCH(INDIRECT(ADDRESS(ROW()-G3649,7)),D:D,0)),J3649,INDIRECT(ADDRESS(MATCH(INDIRECT(ADDRESS(ROW()-G3649,7)),D:D,0),1))),J3649)</f>
        <v/>
      </c>
      <c r="L3649" s="7">
        <f t="shared" ref="L3649:L3712" ca="1" si="646">IF(OR(MID(K3647,3,5)="page&gt;",MID(K3648,3,5)="page&gt;"),L3648,IF(OR(K3648="&lt;history&gt;",K3649="&lt;history&gt;"),L3648+1,L3648))</f>
        <v>0</v>
      </c>
      <c r="M3649" s="7" t="str">
        <f t="shared" ref="M3649:M3712" ca="1" si="647">IF(L3649&gt;L3648,IF(L3649=1,CONCATENATE("&lt;fpage&gt;",$S$10,"&lt;/fpage&gt;"),CONCATENATE("&lt;lpage&gt;",$S$10+1,"&lt;/lpage&gt;")),IF(ISERROR(INDIRECT(ADDRESS(ROW()-L3649,11),1)),"",INDIRECT(ADDRESS(ROW()-L3649,11),1)))</f>
        <v/>
      </c>
      <c r="N3649" s="7">
        <f t="shared" ref="N3649:N3712" ca="1" si="648">IF(N3648=-1,-1,IF(M3649="&lt;/counts&gt;",-1,IF(OR(LEFT(M3649,7)="&lt;fpage&gt;",LEFT(M3649,7)="&lt;lpage&gt;"),VALUE(MID(M3649,8,LEN(M3649)-15)),0)))</f>
        <v>0</v>
      </c>
      <c r="O3649" s="9" t="str">
        <f ca="1">IF(N3649&gt;-1,INDIRECT(ADDRESS(ROW(),13)),IF(N3649&lt;N3648,CONCATENATE("&lt;page-count count=",CHAR(34),1+LARGE(N:N,1)-LARGE(N:N,2),CHAR(34),"/&gt;"),INDIRECT(ADDRESS(ROW()-1,13))))</f>
        <v/>
      </c>
      <c r="P3649" s="1">
        <f>IF(ROW()&lt;$S$4+2,IF('XML a procesar'!A3648="",P3648,IF(MID('XML a procesar'!A3648,1,1)="&lt;",P3648,P3648+1)),P3648)</f>
        <v>1</v>
      </c>
    </row>
    <row r="3650" spans="1:16" x14ac:dyDescent="0.25">
      <c r="A3650" s="1" t="str">
        <f>IF('XML a procesar'!A3649&gt;0,'XML a procesar'!A3649,"")</f>
        <v/>
      </c>
      <c r="B3650" s="7">
        <f t="shared" si="638"/>
        <v>0</v>
      </c>
      <c r="C3650" s="1">
        <f t="shared" si="639"/>
        <v>0</v>
      </c>
      <c r="D3650" s="1">
        <f t="shared" si="640"/>
        <v>0</v>
      </c>
      <c r="E3650" s="1">
        <f t="shared" si="641"/>
        <v>0</v>
      </c>
      <c r="F3650" s="1" t="str">
        <f t="shared" ca="1" si="642"/>
        <v/>
      </c>
      <c r="G3650" s="1">
        <f t="shared" ca="1" si="643"/>
        <v>0</v>
      </c>
      <c r="H3650" s="1">
        <f ca="1">IF(AND(G3649&gt;0,G3650&gt;G3649,NOT(ISERROR(MATCH(G3649,D:D,0)))),H3649+1,H3649)</f>
        <v>0</v>
      </c>
      <c r="I3650" s="1">
        <f t="shared" ca="1" si="644"/>
        <v>0</v>
      </c>
      <c r="J3650" s="7" t="str">
        <f t="shared" ca="1" si="645"/>
        <v/>
      </c>
      <c r="K3650" s="1" t="str">
        <f ca="1">IF(J3650="Linea_para_MAIL_creada_por_LuXML",IF(ISERROR(MATCH(INDIRECT(ADDRESS(ROW()-G3650,7)),D:D,0)),J3650,INDIRECT(ADDRESS(MATCH(INDIRECT(ADDRESS(ROW()-G3650,7)),D:D,0),1))),J3650)</f>
        <v/>
      </c>
      <c r="L3650" s="7">
        <f t="shared" ca="1" si="646"/>
        <v>0</v>
      </c>
      <c r="M3650" s="7" t="str">
        <f t="shared" ca="1" si="647"/>
        <v/>
      </c>
      <c r="N3650" s="7">
        <f t="shared" ca="1" si="648"/>
        <v>0</v>
      </c>
      <c r="O3650" s="9" t="str">
        <f ca="1">IF(N3650&gt;-1,INDIRECT(ADDRESS(ROW(),13)),IF(N3650&lt;N3649,CONCATENATE("&lt;page-count count=",CHAR(34),1+LARGE(N:N,1)-LARGE(N:N,2),CHAR(34),"/&gt;"),INDIRECT(ADDRESS(ROW()-1,13))))</f>
        <v/>
      </c>
      <c r="P3650" s="1">
        <f>IF(ROW()&lt;$S$4+2,IF('XML a procesar'!A3649="",P3649,IF(MID('XML a procesar'!A3649,1,1)="&lt;",P3649,P3649+1)),P3649)</f>
        <v>1</v>
      </c>
    </row>
    <row r="3651" spans="1:16" x14ac:dyDescent="0.25">
      <c r="A3651" s="1" t="str">
        <f>IF('XML a procesar'!A3650&gt;0,'XML a procesar'!A3650,"")</f>
        <v/>
      </c>
      <c r="B3651" s="7">
        <f t="shared" si="638"/>
        <v>0</v>
      </c>
      <c r="C3651" s="1">
        <f t="shared" si="639"/>
        <v>0</v>
      </c>
      <c r="D3651" s="1">
        <f t="shared" si="640"/>
        <v>0</v>
      </c>
      <c r="E3651" s="1">
        <f t="shared" si="641"/>
        <v>0</v>
      </c>
      <c r="F3651" s="1" t="str">
        <f t="shared" ca="1" si="642"/>
        <v/>
      </c>
      <c r="G3651" s="1">
        <f t="shared" ca="1" si="643"/>
        <v>0</v>
      </c>
      <c r="H3651" s="1">
        <f ca="1">IF(AND(G3650&gt;0,G3651&gt;G3650,NOT(ISERROR(MATCH(G3650,D:D,0)))),H3650+1,H3650)</f>
        <v>0</v>
      </c>
      <c r="I3651" s="1">
        <f t="shared" ca="1" si="644"/>
        <v>0</v>
      </c>
      <c r="J3651" s="7" t="str">
        <f t="shared" ca="1" si="645"/>
        <v/>
      </c>
      <c r="K3651" s="1" t="str">
        <f ca="1">IF(J3651="Linea_para_MAIL_creada_por_LuXML",IF(ISERROR(MATCH(INDIRECT(ADDRESS(ROW()-G3651,7)),D:D,0)),J3651,INDIRECT(ADDRESS(MATCH(INDIRECT(ADDRESS(ROW()-G3651,7)),D:D,0),1))),J3651)</f>
        <v/>
      </c>
      <c r="L3651" s="7">
        <f t="shared" ca="1" si="646"/>
        <v>0</v>
      </c>
      <c r="M3651" s="7" t="str">
        <f t="shared" ca="1" si="647"/>
        <v/>
      </c>
      <c r="N3651" s="7">
        <f t="shared" ca="1" si="648"/>
        <v>0</v>
      </c>
      <c r="O3651" s="9" t="str">
        <f ca="1">IF(N3651&gt;-1,INDIRECT(ADDRESS(ROW(),13)),IF(N3651&lt;N3650,CONCATENATE("&lt;page-count count=",CHAR(34),1+LARGE(N:N,1)-LARGE(N:N,2),CHAR(34),"/&gt;"),INDIRECT(ADDRESS(ROW()-1,13))))</f>
        <v/>
      </c>
      <c r="P3651" s="1">
        <f>IF(ROW()&lt;$S$4+2,IF('XML a procesar'!A3650="",P3650,IF(MID('XML a procesar'!A3650,1,1)="&lt;",P3650,P3650+1)),P3650)</f>
        <v>1</v>
      </c>
    </row>
    <row r="3652" spans="1:16" x14ac:dyDescent="0.25">
      <c r="A3652" s="1" t="str">
        <f>IF('XML a procesar'!A3651&gt;0,'XML a procesar'!A3651,"")</f>
        <v/>
      </c>
      <c r="B3652" s="7">
        <f t="shared" si="638"/>
        <v>0</v>
      </c>
      <c r="C3652" s="1">
        <f t="shared" si="639"/>
        <v>0</v>
      </c>
      <c r="D3652" s="1">
        <f t="shared" si="640"/>
        <v>0</v>
      </c>
      <c r="E3652" s="1">
        <f t="shared" si="641"/>
        <v>0</v>
      </c>
      <c r="F3652" s="1" t="str">
        <f t="shared" ca="1" si="642"/>
        <v/>
      </c>
      <c r="G3652" s="1">
        <f t="shared" ca="1" si="643"/>
        <v>0</v>
      </c>
      <c r="H3652" s="1">
        <f ca="1">IF(AND(G3651&gt;0,G3652&gt;G3651,NOT(ISERROR(MATCH(G3651,D:D,0)))),H3651+1,H3651)</f>
        <v>0</v>
      </c>
      <c r="I3652" s="1">
        <f t="shared" ca="1" si="644"/>
        <v>0</v>
      </c>
      <c r="J3652" s="7" t="str">
        <f t="shared" ca="1" si="645"/>
        <v/>
      </c>
      <c r="K3652" s="1" t="str">
        <f ca="1">IF(J3652="Linea_para_MAIL_creada_por_LuXML",IF(ISERROR(MATCH(INDIRECT(ADDRESS(ROW()-G3652,7)),D:D,0)),J3652,INDIRECT(ADDRESS(MATCH(INDIRECT(ADDRESS(ROW()-G3652,7)),D:D,0),1))),J3652)</f>
        <v/>
      </c>
      <c r="L3652" s="7">
        <f t="shared" ca="1" si="646"/>
        <v>0</v>
      </c>
      <c r="M3652" s="7" t="str">
        <f t="shared" ca="1" si="647"/>
        <v/>
      </c>
      <c r="N3652" s="7">
        <f t="shared" ca="1" si="648"/>
        <v>0</v>
      </c>
      <c r="O3652" s="9" t="str">
        <f ca="1">IF(N3652&gt;-1,INDIRECT(ADDRESS(ROW(),13)),IF(N3652&lt;N3651,CONCATENATE("&lt;page-count count=",CHAR(34),1+LARGE(N:N,1)-LARGE(N:N,2),CHAR(34),"/&gt;"),INDIRECT(ADDRESS(ROW()-1,13))))</f>
        <v/>
      </c>
      <c r="P3652" s="1">
        <f>IF(ROW()&lt;$S$4+2,IF('XML a procesar'!A3651="",P3651,IF(MID('XML a procesar'!A3651,1,1)="&lt;",P3651,P3651+1)),P3651)</f>
        <v>1</v>
      </c>
    </row>
    <row r="3653" spans="1:16" x14ac:dyDescent="0.25">
      <c r="A3653" s="1" t="str">
        <f>IF('XML a procesar'!A3652&gt;0,'XML a procesar'!A3652,"")</f>
        <v/>
      </c>
      <c r="B3653" s="7">
        <f t="shared" si="638"/>
        <v>0</v>
      </c>
      <c r="C3653" s="1">
        <f t="shared" si="639"/>
        <v>0</v>
      </c>
      <c r="D3653" s="1">
        <f t="shared" si="640"/>
        <v>0</v>
      </c>
      <c r="E3653" s="1">
        <f t="shared" si="641"/>
        <v>0</v>
      </c>
      <c r="F3653" s="1" t="str">
        <f t="shared" ca="1" si="642"/>
        <v/>
      </c>
      <c r="G3653" s="1">
        <f t="shared" ca="1" si="643"/>
        <v>0</v>
      </c>
      <c r="H3653" s="1">
        <f ca="1">IF(AND(G3652&gt;0,G3653&gt;G3652,NOT(ISERROR(MATCH(G3652,D:D,0)))),H3652+1,H3652)</f>
        <v>0</v>
      </c>
      <c r="I3653" s="1">
        <f t="shared" ca="1" si="644"/>
        <v>0</v>
      </c>
      <c r="J3653" s="7" t="str">
        <f t="shared" ca="1" si="645"/>
        <v/>
      </c>
      <c r="K3653" s="1" t="str">
        <f ca="1">IF(J3653="Linea_para_MAIL_creada_por_LuXML",IF(ISERROR(MATCH(INDIRECT(ADDRESS(ROW()-G3653,7)),D:D,0)),J3653,INDIRECT(ADDRESS(MATCH(INDIRECT(ADDRESS(ROW()-G3653,7)),D:D,0),1))),J3653)</f>
        <v/>
      </c>
      <c r="L3653" s="7">
        <f t="shared" ca="1" si="646"/>
        <v>0</v>
      </c>
      <c r="M3653" s="7" t="str">
        <f t="shared" ca="1" si="647"/>
        <v/>
      </c>
      <c r="N3653" s="7">
        <f t="shared" ca="1" si="648"/>
        <v>0</v>
      </c>
      <c r="O3653" s="9" t="str">
        <f ca="1">IF(N3653&gt;-1,INDIRECT(ADDRESS(ROW(),13)),IF(N3653&lt;N3652,CONCATENATE("&lt;page-count count=",CHAR(34),1+LARGE(N:N,1)-LARGE(N:N,2),CHAR(34),"/&gt;"),INDIRECT(ADDRESS(ROW()-1,13))))</f>
        <v/>
      </c>
      <c r="P3653" s="1">
        <f>IF(ROW()&lt;$S$4+2,IF('XML a procesar'!A3652="",P3652,IF(MID('XML a procesar'!A3652,1,1)="&lt;",P3652,P3652+1)),P3652)</f>
        <v>1</v>
      </c>
    </row>
    <row r="3654" spans="1:16" x14ac:dyDescent="0.25">
      <c r="A3654" s="1" t="str">
        <f>IF('XML a procesar'!A3653&gt;0,'XML a procesar'!A3653,"")</f>
        <v/>
      </c>
      <c r="B3654" s="7">
        <f t="shared" si="638"/>
        <v>0</v>
      </c>
      <c r="C3654" s="1">
        <f t="shared" si="639"/>
        <v>0</v>
      </c>
      <c r="D3654" s="1">
        <f t="shared" si="640"/>
        <v>0</v>
      </c>
      <c r="E3654" s="1">
        <f t="shared" si="641"/>
        <v>0</v>
      </c>
      <c r="F3654" s="1" t="str">
        <f t="shared" ca="1" si="642"/>
        <v/>
      </c>
      <c r="G3654" s="1">
        <f t="shared" ca="1" si="643"/>
        <v>0</v>
      </c>
      <c r="H3654" s="1">
        <f ca="1">IF(AND(G3653&gt;0,G3654&gt;G3653,NOT(ISERROR(MATCH(G3653,D:D,0)))),H3653+1,H3653)</f>
        <v>0</v>
      </c>
      <c r="I3654" s="1">
        <f t="shared" ca="1" si="644"/>
        <v>0</v>
      </c>
      <c r="J3654" s="7" t="str">
        <f t="shared" ca="1" si="645"/>
        <v/>
      </c>
      <c r="K3654" s="1" t="str">
        <f ca="1">IF(J3654="Linea_para_MAIL_creada_por_LuXML",IF(ISERROR(MATCH(INDIRECT(ADDRESS(ROW()-G3654,7)),D:D,0)),J3654,INDIRECT(ADDRESS(MATCH(INDIRECT(ADDRESS(ROW()-G3654,7)),D:D,0),1))),J3654)</f>
        <v/>
      </c>
      <c r="L3654" s="7">
        <f t="shared" ca="1" si="646"/>
        <v>0</v>
      </c>
      <c r="M3654" s="7" t="str">
        <f t="shared" ca="1" si="647"/>
        <v/>
      </c>
      <c r="N3654" s="7">
        <f t="shared" ca="1" si="648"/>
        <v>0</v>
      </c>
      <c r="O3654" s="9" t="str">
        <f ca="1">IF(N3654&gt;-1,INDIRECT(ADDRESS(ROW(),13)),IF(N3654&lt;N3653,CONCATENATE("&lt;page-count count=",CHAR(34),1+LARGE(N:N,1)-LARGE(N:N,2),CHAR(34),"/&gt;"),INDIRECT(ADDRESS(ROW()-1,13))))</f>
        <v/>
      </c>
      <c r="P3654" s="1">
        <f>IF(ROW()&lt;$S$4+2,IF('XML a procesar'!A3653="",P3653,IF(MID('XML a procesar'!A3653,1,1)="&lt;",P3653,P3653+1)),P3653)</f>
        <v>1</v>
      </c>
    </row>
    <row r="3655" spans="1:16" x14ac:dyDescent="0.25">
      <c r="A3655" s="1" t="str">
        <f>IF('XML a procesar'!A3654&gt;0,'XML a procesar'!A3654,"")</f>
        <v/>
      </c>
      <c r="B3655" s="7">
        <f t="shared" si="638"/>
        <v>0</v>
      </c>
      <c r="C3655" s="1">
        <f t="shared" si="639"/>
        <v>0</v>
      </c>
      <c r="D3655" s="1">
        <f t="shared" si="640"/>
        <v>0</v>
      </c>
      <c r="E3655" s="1">
        <f t="shared" si="641"/>
        <v>0</v>
      </c>
      <c r="F3655" s="1" t="str">
        <f t="shared" ca="1" si="642"/>
        <v/>
      </c>
      <c r="G3655" s="1">
        <f t="shared" ca="1" si="643"/>
        <v>0</v>
      </c>
      <c r="H3655" s="1">
        <f ca="1">IF(AND(G3654&gt;0,G3655&gt;G3654,NOT(ISERROR(MATCH(G3654,D:D,0)))),H3654+1,H3654)</f>
        <v>0</v>
      </c>
      <c r="I3655" s="1">
        <f t="shared" ca="1" si="644"/>
        <v>0</v>
      </c>
      <c r="J3655" s="7" t="str">
        <f t="shared" ca="1" si="645"/>
        <v/>
      </c>
      <c r="K3655" s="1" t="str">
        <f ca="1">IF(J3655="Linea_para_MAIL_creada_por_LuXML",IF(ISERROR(MATCH(INDIRECT(ADDRESS(ROW()-G3655,7)),D:D,0)),J3655,INDIRECT(ADDRESS(MATCH(INDIRECT(ADDRESS(ROW()-G3655,7)),D:D,0),1))),J3655)</f>
        <v/>
      </c>
      <c r="L3655" s="7">
        <f t="shared" ca="1" si="646"/>
        <v>0</v>
      </c>
      <c r="M3655" s="7" t="str">
        <f t="shared" ca="1" si="647"/>
        <v/>
      </c>
      <c r="N3655" s="7">
        <f t="shared" ca="1" si="648"/>
        <v>0</v>
      </c>
      <c r="O3655" s="9" t="str">
        <f ca="1">IF(N3655&gt;-1,INDIRECT(ADDRESS(ROW(),13)),IF(N3655&lt;N3654,CONCATENATE("&lt;page-count count=",CHAR(34),1+LARGE(N:N,1)-LARGE(N:N,2),CHAR(34),"/&gt;"),INDIRECT(ADDRESS(ROW()-1,13))))</f>
        <v/>
      </c>
      <c r="P3655" s="1">
        <f>IF(ROW()&lt;$S$4+2,IF('XML a procesar'!A3654="",P3654,IF(MID('XML a procesar'!A3654,1,1)="&lt;",P3654,P3654+1)),P3654)</f>
        <v>1</v>
      </c>
    </row>
    <row r="3656" spans="1:16" x14ac:dyDescent="0.25">
      <c r="A3656" s="1" t="str">
        <f>IF('XML a procesar'!A3655&gt;0,'XML a procesar'!A3655,"")</f>
        <v/>
      </c>
      <c r="B3656" s="7">
        <f t="shared" si="638"/>
        <v>0</v>
      </c>
      <c r="C3656" s="1">
        <f t="shared" si="639"/>
        <v>0</v>
      </c>
      <c r="D3656" s="1">
        <f t="shared" si="640"/>
        <v>0</v>
      </c>
      <c r="E3656" s="1">
        <f t="shared" si="641"/>
        <v>0</v>
      </c>
      <c r="F3656" s="1" t="str">
        <f t="shared" ca="1" si="642"/>
        <v/>
      </c>
      <c r="G3656" s="1">
        <f t="shared" ca="1" si="643"/>
        <v>0</v>
      </c>
      <c r="H3656" s="1">
        <f ca="1">IF(AND(G3655&gt;0,G3656&gt;G3655,NOT(ISERROR(MATCH(G3655,D:D,0)))),H3655+1,H3655)</f>
        <v>0</v>
      </c>
      <c r="I3656" s="1">
        <f t="shared" ca="1" si="644"/>
        <v>0</v>
      </c>
      <c r="J3656" s="7" t="str">
        <f t="shared" ca="1" si="645"/>
        <v/>
      </c>
      <c r="K3656" s="1" t="str">
        <f ca="1">IF(J3656="Linea_para_MAIL_creada_por_LuXML",IF(ISERROR(MATCH(INDIRECT(ADDRESS(ROW()-G3656,7)),D:D,0)),J3656,INDIRECT(ADDRESS(MATCH(INDIRECT(ADDRESS(ROW()-G3656,7)),D:D,0),1))),J3656)</f>
        <v/>
      </c>
      <c r="L3656" s="7">
        <f t="shared" ca="1" si="646"/>
        <v>0</v>
      </c>
      <c r="M3656" s="7" t="str">
        <f t="shared" ca="1" si="647"/>
        <v/>
      </c>
      <c r="N3656" s="7">
        <f t="shared" ca="1" si="648"/>
        <v>0</v>
      </c>
      <c r="O3656" s="9" t="str">
        <f ca="1">IF(N3656&gt;-1,INDIRECT(ADDRESS(ROW(),13)),IF(N3656&lt;N3655,CONCATENATE("&lt;page-count count=",CHAR(34),1+LARGE(N:N,1)-LARGE(N:N,2),CHAR(34),"/&gt;"),INDIRECT(ADDRESS(ROW()-1,13))))</f>
        <v/>
      </c>
      <c r="P3656" s="1">
        <f>IF(ROW()&lt;$S$4+2,IF('XML a procesar'!A3655="",P3655,IF(MID('XML a procesar'!A3655,1,1)="&lt;",P3655,P3655+1)),P3655)</f>
        <v>1</v>
      </c>
    </row>
    <row r="3657" spans="1:16" x14ac:dyDescent="0.25">
      <c r="A3657" s="1" t="str">
        <f>IF('XML a procesar'!A3656&gt;0,'XML a procesar'!A3656,"")</f>
        <v/>
      </c>
      <c r="B3657" s="7">
        <f t="shared" si="638"/>
        <v>0</v>
      </c>
      <c r="C3657" s="1">
        <f t="shared" si="639"/>
        <v>0</v>
      </c>
      <c r="D3657" s="1">
        <f t="shared" si="640"/>
        <v>0</v>
      </c>
      <c r="E3657" s="1">
        <f t="shared" si="641"/>
        <v>0</v>
      </c>
      <c r="F3657" s="1" t="str">
        <f t="shared" ca="1" si="642"/>
        <v/>
      </c>
      <c r="G3657" s="1">
        <f t="shared" ca="1" si="643"/>
        <v>0</v>
      </c>
      <c r="H3657" s="1">
        <f ca="1">IF(AND(G3656&gt;0,G3657&gt;G3656,NOT(ISERROR(MATCH(G3656,D:D,0)))),H3656+1,H3656)</f>
        <v>0</v>
      </c>
      <c r="I3657" s="1">
        <f t="shared" ca="1" si="644"/>
        <v>0</v>
      </c>
      <c r="J3657" s="7" t="str">
        <f t="shared" ca="1" si="645"/>
        <v/>
      </c>
      <c r="K3657" s="1" t="str">
        <f ca="1">IF(J3657="Linea_para_MAIL_creada_por_LuXML",IF(ISERROR(MATCH(INDIRECT(ADDRESS(ROW()-G3657,7)),D:D,0)),J3657,INDIRECT(ADDRESS(MATCH(INDIRECT(ADDRESS(ROW()-G3657,7)),D:D,0),1))),J3657)</f>
        <v/>
      </c>
      <c r="L3657" s="7">
        <f t="shared" ca="1" si="646"/>
        <v>0</v>
      </c>
      <c r="M3657" s="7" t="str">
        <f t="shared" ca="1" si="647"/>
        <v/>
      </c>
      <c r="N3657" s="7">
        <f t="shared" ca="1" si="648"/>
        <v>0</v>
      </c>
      <c r="O3657" s="9" t="str">
        <f ca="1">IF(N3657&gt;-1,INDIRECT(ADDRESS(ROW(),13)),IF(N3657&lt;N3656,CONCATENATE("&lt;page-count count=",CHAR(34),1+LARGE(N:N,1)-LARGE(N:N,2),CHAR(34),"/&gt;"),INDIRECT(ADDRESS(ROW()-1,13))))</f>
        <v/>
      </c>
      <c r="P3657" s="1">
        <f>IF(ROW()&lt;$S$4+2,IF('XML a procesar'!A3656="",P3656,IF(MID('XML a procesar'!A3656,1,1)="&lt;",P3656,P3656+1)),P3656)</f>
        <v>1</v>
      </c>
    </row>
    <row r="3658" spans="1:16" x14ac:dyDescent="0.25">
      <c r="A3658" s="1" t="str">
        <f>IF('XML a procesar'!A3657&gt;0,'XML a procesar'!A3657,"")</f>
        <v/>
      </c>
      <c r="B3658" s="7">
        <f t="shared" si="638"/>
        <v>0</v>
      </c>
      <c r="C3658" s="1">
        <f t="shared" si="639"/>
        <v>0</v>
      </c>
      <c r="D3658" s="1">
        <f t="shared" si="640"/>
        <v>0</v>
      </c>
      <c r="E3658" s="1">
        <f t="shared" si="641"/>
        <v>0</v>
      </c>
      <c r="F3658" s="1" t="str">
        <f t="shared" ca="1" si="642"/>
        <v/>
      </c>
      <c r="G3658" s="1">
        <f t="shared" ca="1" si="643"/>
        <v>0</v>
      </c>
      <c r="H3658" s="1">
        <f ca="1">IF(AND(G3657&gt;0,G3658&gt;G3657,NOT(ISERROR(MATCH(G3657,D:D,0)))),H3657+1,H3657)</f>
        <v>0</v>
      </c>
      <c r="I3658" s="1">
        <f t="shared" ca="1" si="644"/>
        <v>0</v>
      </c>
      <c r="J3658" s="7" t="str">
        <f t="shared" ca="1" si="645"/>
        <v/>
      </c>
      <c r="K3658" s="1" t="str">
        <f ca="1">IF(J3658="Linea_para_MAIL_creada_por_LuXML",IF(ISERROR(MATCH(INDIRECT(ADDRESS(ROW()-G3658,7)),D:D,0)),J3658,INDIRECT(ADDRESS(MATCH(INDIRECT(ADDRESS(ROW()-G3658,7)),D:D,0),1))),J3658)</f>
        <v/>
      </c>
      <c r="L3658" s="7">
        <f t="shared" ca="1" si="646"/>
        <v>0</v>
      </c>
      <c r="M3658" s="7" t="str">
        <f t="shared" ca="1" si="647"/>
        <v/>
      </c>
      <c r="N3658" s="7">
        <f t="shared" ca="1" si="648"/>
        <v>0</v>
      </c>
      <c r="O3658" s="9" t="str">
        <f ca="1">IF(N3658&gt;-1,INDIRECT(ADDRESS(ROW(),13)),IF(N3658&lt;N3657,CONCATENATE("&lt;page-count count=",CHAR(34),1+LARGE(N:N,1)-LARGE(N:N,2),CHAR(34),"/&gt;"),INDIRECT(ADDRESS(ROW()-1,13))))</f>
        <v/>
      </c>
      <c r="P3658" s="1">
        <f>IF(ROW()&lt;$S$4+2,IF('XML a procesar'!A3657="",P3657,IF(MID('XML a procesar'!A3657,1,1)="&lt;",P3657,P3657+1)),P3657)</f>
        <v>1</v>
      </c>
    </row>
    <row r="3659" spans="1:16" x14ac:dyDescent="0.25">
      <c r="A3659" s="1" t="str">
        <f>IF('XML a procesar'!A3658&gt;0,'XML a procesar'!A3658,"")</f>
        <v/>
      </c>
      <c r="B3659" s="7">
        <f t="shared" si="638"/>
        <v>0</v>
      </c>
      <c r="C3659" s="1">
        <f t="shared" si="639"/>
        <v>0</v>
      </c>
      <c r="D3659" s="1">
        <f t="shared" si="640"/>
        <v>0</v>
      </c>
      <c r="E3659" s="1">
        <f t="shared" si="641"/>
        <v>0</v>
      </c>
      <c r="F3659" s="1" t="str">
        <f t="shared" ca="1" si="642"/>
        <v/>
      </c>
      <c r="G3659" s="1">
        <f t="shared" ca="1" si="643"/>
        <v>0</v>
      </c>
      <c r="H3659" s="1">
        <f ca="1">IF(AND(G3658&gt;0,G3659&gt;G3658,NOT(ISERROR(MATCH(G3658,D:D,0)))),H3658+1,H3658)</f>
        <v>0</v>
      </c>
      <c r="I3659" s="1">
        <f t="shared" ca="1" si="644"/>
        <v>0</v>
      </c>
      <c r="J3659" s="7" t="str">
        <f t="shared" ca="1" si="645"/>
        <v/>
      </c>
      <c r="K3659" s="1" t="str">
        <f ca="1">IF(J3659="Linea_para_MAIL_creada_por_LuXML",IF(ISERROR(MATCH(INDIRECT(ADDRESS(ROW()-G3659,7)),D:D,0)),J3659,INDIRECT(ADDRESS(MATCH(INDIRECT(ADDRESS(ROW()-G3659,7)),D:D,0),1))),J3659)</f>
        <v/>
      </c>
      <c r="L3659" s="7">
        <f t="shared" ca="1" si="646"/>
        <v>0</v>
      </c>
      <c r="M3659" s="7" t="str">
        <f t="shared" ca="1" si="647"/>
        <v/>
      </c>
      <c r="N3659" s="7">
        <f t="shared" ca="1" si="648"/>
        <v>0</v>
      </c>
      <c r="O3659" s="9" t="str">
        <f ca="1">IF(N3659&gt;-1,INDIRECT(ADDRESS(ROW(),13)),IF(N3659&lt;N3658,CONCATENATE("&lt;page-count count=",CHAR(34),1+LARGE(N:N,1)-LARGE(N:N,2),CHAR(34),"/&gt;"),INDIRECT(ADDRESS(ROW()-1,13))))</f>
        <v/>
      </c>
      <c r="P3659" s="1">
        <f>IF(ROW()&lt;$S$4+2,IF('XML a procesar'!A3658="",P3658,IF(MID('XML a procesar'!A3658,1,1)="&lt;",P3658,P3658+1)),P3658)</f>
        <v>1</v>
      </c>
    </row>
    <row r="3660" spans="1:16" x14ac:dyDescent="0.25">
      <c r="A3660" s="1" t="str">
        <f>IF('XML a procesar'!A3659&gt;0,'XML a procesar'!A3659,"")</f>
        <v/>
      </c>
      <c r="B3660" s="7">
        <f t="shared" si="638"/>
        <v>0</v>
      </c>
      <c r="C3660" s="1">
        <f t="shared" si="639"/>
        <v>0</v>
      </c>
      <c r="D3660" s="1">
        <f t="shared" si="640"/>
        <v>0</v>
      </c>
      <c r="E3660" s="1">
        <f t="shared" si="641"/>
        <v>0</v>
      </c>
      <c r="F3660" s="1" t="str">
        <f t="shared" ca="1" si="642"/>
        <v/>
      </c>
      <c r="G3660" s="1">
        <f t="shared" ca="1" si="643"/>
        <v>0</v>
      </c>
      <c r="H3660" s="1">
        <f ca="1">IF(AND(G3659&gt;0,G3660&gt;G3659,NOT(ISERROR(MATCH(G3659,D:D,0)))),H3659+1,H3659)</f>
        <v>0</v>
      </c>
      <c r="I3660" s="1">
        <f t="shared" ca="1" si="644"/>
        <v>0</v>
      </c>
      <c r="J3660" s="7" t="str">
        <f t="shared" ca="1" si="645"/>
        <v/>
      </c>
      <c r="K3660" s="1" t="str">
        <f ca="1">IF(J3660="Linea_para_MAIL_creada_por_LuXML",IF(ISERROR(MATCH(INDIRECT(ADDRESS(ROW()-G3660,7)),D:D,0)),J3660,INDIRECT(ADDRESS(MATCH(INDIRECT(ADDRESS(ROW()-G3660,7)),D:D,0),1))),J3660)</f>
        <v/>
      </c>
      <c r="L3660" s="7">
        <f t="shared" ca="1" si="646"/>
        <v>0</v>
      </c>
      <c r="M3660" s="7" t="str">
        <f t="shared" ca="1" si="647"/>
        <v/>
      </c>
      <c r="N3660" s="7">
        <f t="shared" ca="1" si="648"/>
        <v>0</v>
      </c>
      <c r="O3660" s="9" t="str">
        <f ca="1">IF(N3660&gt;-1,INDIRECT(ADDRESS(ROW(),13)),IF(N3660&lt;N3659,CONCATENATE("&lt;page-count count=",CHAR(34),1+LARGE(N:N,1)-LARGE(N:N,2),CHAR(34),"/&gt;"),INDIRECT(ADDRESS(ROW()-1,13))))</f>
        <v/>
      </c>
      <c r="P3660" s="1">
        <f>IF(ROW()&lt;$S$4+2,IF('XML a procesar'!A3659="",P3659,IF(MID('XML a procesar'!A3659,1,1)="&lt;",P3659,P3659+1)),P3659)</f>
        <v>1</v>
      </c>
    </row>
    <row r="3661" spans="1:16" x14ac:dyDescent="0.25">
      <c r="A3661" s="1" t="str">
        <f>IF('XML a procesar'!A3660&gt;0,'XML a procesar'!A3660,"")</f>
        <v/>
      </c>
      <c r="B3661" s="7">
        <f t="shared" si="638"/>
        <v>0</v>
      </c>
      <c r="C3661" s="1">
        <f t="shared" si="639"/>
        <v>0</v>
      </c>
      <c r="D3661" s="1">
        <f t="shared" si="640"/>
        <v>0</v>
      </c>
      <c r="E3661" s="1">
        <f t="shared" si="641"/>
        <v>0</v>
      </c>
      <c r="F3661" s="1" t="str">
        <f t="shared" ca="1" si="642"/>
        <v/>
      </c>
      <c r="G3661" s="1">
        <f t="shared" ca="1" si="643"/>
        <v>0</v>
      </c>
      <c r="H3661" s="1">
        <f ca="1">IF(AND(G3660&gt;0,G3661&gt;G3660,NOT(ISERROR(MATCH(G3660,D:D,0)))),H3660+1,H3660)</f>
        <v>0</v>
      </c>
      <c r="I3661" s="1">
        <f t="shared" ca="1" si="644"/>
        <v>0</v>
      </c>
      <c r="J3661" s="7" t="str">
        <f t="shared" ca="1" si="645"/>
        <v/>
      </c>
      <c r="K3661" s="1" t="str">
        <f ca="1">IF(J3661="Linea_para_MAIL_creada_por_LuXML",IF(ISERROR(MATCH(INDIRECT(ADDRESS(ROW()-G3661,7)),D:D,0)),J3661,INDIRECT(ADDRESS(MATCH(INDIRECT(ADDRESS(ROW()-G3661,7)),D:D,0),1))),J3661)</f>
        <v/>
      </c>
      <c r="L3661" s="7">
        <f t="shared" ca="1" si="646"/>
        <v>0</v>
      </c>
      <c r="M3661" s="7" t="str">
        <f t="shared" ca="1" si="647"/>
        <v/>
      </c>
      <c r="N3661" s="7">
        <f t="shared" ca="1" si="648"/>
        <v>0</v>
      </c>
      <c r="O3661" s="9" t="str">
        <f ca="1">IF(N3661&gt;-1,INDIRECT(ADDRESS(ROW(),13)),IF(N3661&lt;N3660,CONCATENATE("&lt;page-count count=",CHAR(34),1+LARGE(N:N,1)-LARGE(N:N,2),CHAR(34),"/&gt;"),INDIRECT(ADDRESS(ROW()-1,13))))</f>
        <v/>
      </c>
      <c r="P3661" s="1">
        <f>IF(ROW()&lt;$S$4+2,IF('XML a procesar'!A3660="",P3660,IF(MID('XML a procesar'!A3660,1,1)="&lt;",P3660,P3660+1)),P3660)</f>
        <v>1</v>
      </c>
    </row>
    <row r="3662" spans="1:16" x14ac:dyDescent="0.25">
      <c r="A3662" s="1" t="str">
        <f>IF('XML a procesar'!A3661&gt;0,'XML a procesar'!A3661,"")</f>
        <v/>
      </c>
      <c r="B3662" s="7">
        <f t="shared" si="638"/>
        <v>0</v>
      </c>
      <c r="C3662" s="1">
        <f t="shared" si="639"/>
        <v>0</v>
      </c>
      <c r="D3662" s="1">
        <f t="shared" si="640"/>
        <v>0</v>
      </c>
      <c r="E3662" s="1">
        <f t="shared" si="641"/>
        <v>0</v>
      </c>
      <c r="F3662" s="1" t="str">
        <f t="shared" ca="1" si="642"/>
        <v/>
      </c>
      <c r="G3662" s="1">
        <f t="shared" ca="1" si="643"/>
        <v>0</v>
      </c>
      <c r="H3662" s="1">
        <f ca="1">IF(AND(G3661&gt;0,G3662&gt;G3661,NOT(ISERROR(MATCH(G3661,D:D,0)))),H3661+1,H3661)</f>
        <v>0</v>
      </c>
      <c r="I3662" s="1">
        <f t="shared" ca="1" si="644"/>
        <v>0</v>
      </c>
      <c r="J3662" s="7" t="str">
        <f t="shared" ca="1" si="645"/>
        <v/>
      </c>
      <c r="K3662" s="1" t="str">
        <f ca="1">IF(J3662="Linea_para_MAIL_creada_por_LuXML",IF(ISERROR(MATCH(INDIRECT(ADDRESS(ROW()-G3662,7)),D:D,0)),J3662,INDIRECT(ADDRESS(MATCH(INDIRECT(ADDRESS(ROW()-G3662,7)),D:D,0),1))),J3662)</f>
        <v/>
      </c>
      <c r="L3662" s="7">
        <f t="shared" ca="1" si="646"/>
        <v>0</v>
      </c>
      <c r="M3662" s="7" t="str">
        <f t="shared" ca="1" si="647"/>
        <v/>
      </c>
      <c r="N3662" s="7">
        <f t="shared" ca="1" si="648"/>
        <v>0</v>
      </c>
      <c r="O3662" s="9" t="str">
        <f ca="1">IF(N3662&gt;-1,INDIRECT(ADDRESS(ROW(),13)),IF(N3662&lt;N3661,CONCATENATE("&lt;page-count count=",CHAR(34),1+LARGE(N:N,1)-LARGE(N:N,2),CHAR(34),"/&gt;"),INDIRECT(ADDRESS(ROW()-1,13))))</f>
        <v/>
      </c>
      <c r="P3662" s="1">
        <f>IF(ROW()&lt;$S$4+2,IF('XML a procesar'!A3661="",P3661,IF(MID('XML a procesar'!A3661,1,1)="&lt;",P3661,P3661+1)),P3661)</f>
        <v>1</v>
      </c>
    </row>
    <row r="3663" spans="1:16" x14ac:dyDescent="0.25">
      <c r="A3663" s="1" t="str">
        <f>IF('XML a procesar'!A3662&gt;0,'XML a procesar'!A3662,"")</f>
        <v/>
      </c>
      <c r="B3663" s="7">
        <f t="shared" si="638"/>
        <v>0</v>
      </c>
      <c r="C3663" s="1">
        <f t="shared" si="639"/>
        <v>0</v>
      </c>
      <c r="D3663" s="1">
        <f t="shared" si="640"/>
        <v>0</v>
      </c>
      <c r="E3663" s="1">
        <f t="shared" si="641"/>
        <v>0</v>
      </c>
      <c r="F3663" s="1" t="str">
        <f t="shared" ca="1" si="642"/>
        <v/>
      </c>
      <c r="G3663" s="1">
        <f t="shared" ca="1" si="643"/>
        <v>0</v>
      </c>
      <c r="H3663" s="1">
        <f ca="1">IF(AND(G3662&gt;0,G3663&gt;G3662,NOT(ISERROR(MATCH(G3662,D:D,0)))),H3662+1,H3662)</f>
        <v>0</v>
      </c>
      <c r="I3663" s="1">
        <f t="shared" ca="1" si="644"/>
        <v>0</v>
      </c>
      <c r="J3663" s="7" t="str">
        <f t="shared" ca="1" si="645"/>
        <v/>
      </c>
      <c r="K3663" s="1" t="str">
        <f ca="1">IF(J3663="Linea_para_MAIL_creada_por_LuXML",IF(ISERROR(MATCH(INDIRECT(ADDRESS(ROW()-G3663,7)),D:D,0)),J3663,INDIRECT(ADDRESS(MATCH(INDIRECT(ADDRESS(ROW()-G3663,7)),D:D,0),1))),J3663)</f>
        <v/>
      </c>
      <c r="L3663" s="7">
        <f t="shared" ca="1" si="646"/>
        <v>0</v>
      </c>
      <c r="M3663" s="7" t="str">
        <f t="shared" ca="1" si="647"/>
        <v/>
      </c>
      <c r="N3663" s="7">
        <f t="shared" ca="1" si="648"/>
        <v>0</v>
      </c>
      <c r="O3663" s="9" t="str">
        <f ca="1">IF(N3663&gt;-1,INDIRECT(ADDRESS(ROW(),13)),IF(N3663&lt;N3662,CONCATENATE("&lt;page-count count=",CHAR(34),1+LARGE(N:N,1)-LARGE(N:N,2),CHAR(34),"/&gt;"),INDIRECT(ADDRESS(ROW()-1,13))))</f>
        <v/>
      </c>
      <c r="P3663" s="1">
        <f>IF(ROW()&lt;$S$4+2,IF('XML a procesar'!A3662="",P3662,IF(MID('XML a procesar'!A3662,1,1)="&lt;",P3662,P3662+1)),P3662)</f>
        <v>1</v>
      </c>
    </row>
    <row r="3664" spans="1:16" x14ac:dyDescent="0.25">
      <c r="A3664" s="1" t="str">
        <f>IF('XML a procesar'!A3663&gt;0,'XML a procesar'!A3663,"")</f>
        <v/>
      </c>
      <c r="B3664" s="7">
        <f t="shared" si="638"/>
        <v>0</v>
      </c>
      <c r="C3664" s="1">
        <f t="shared" si="639"/>
        <v>0</v>
      </c>
      <c r="D3664" s="1">
        <f t="shared" si="640"/>
        <v>0</v>
      </c>
      <c r="E3664" s="1">
        <f t="shared" si="641"/>
        <v>0</v>
      </c>
      <c r="F3664" s="1" t="str">
        <f t="shared" ca="1" si="642"/>
        <v/>
      </c>
      <c r="G3664" s="1">
        <f t="shared" ca="1" si="643"/>
        <v>0</v>
      </c>
      <c r="H3664" s="1">
        <f ca="1">IF(AND(G3663&gt;0,G3664&gt;G3663,NOT(ISERROR(MATCH(G3663,D:D,0)))),H3663+1,H3663)</f>
        <v>0</v>
      </c>
      <c r="I3664" s="1">
        <f t="shared" ca="1" si="644"/>
        <v>0</v>
      </c>
      <c r="J3664" s="7" t="str">
        <f t="shared" ca="1" si="645"/>
        <v/>
      </c>
      <c r="K3664" s="1" t="str">
        <f ca="1">IF(J3664="Linea_para_MAIL_creada_por_LuXML",IF(ISERROR(MATCH(INDIRECT(ADDRESS(ROW()-G3664,7)),D:D,0)),J3664,INDIRECT(ADDRESS(MATCH(INDIRECT(ADDRESS(ROW()-G3664,7)),D:D,0),1))),J3664)</f>
        <v/>
      </c>
      <c r="L3664" s="7">
        <f t="shared" ca="1" si="646"/>
        <v>0</v>
      </c>
      <c r="M3664" s="7" t="str">
        <f t="shared" ca="1" si="647"/>
        <v/>
      </c>
      <c r="N3664" s="7">
        <f t="shared" ca="1" si="648"/>
        <v>0</v>
      </c>
      <c r="O3664" s="9" t="str">
        <f ca="1">IF(N3664&gt;-1,INDIRECT(ADDRESS(ROW(),13)),IF(N3664&lt;N3663,CONCATENATE("&lt;page-count count=",CHAR(34),1+LARGE(N:N,1)-LARGE(N:N,2),CHAR(34),"/&gt;"),INDIRECT(ADDRESS(ROW()-1,13))))</f>
        <v/>
      </c>
      <c r="P3664" s="1">
        <f>IF(ROW()&lt;$S$4+2,IF('XML a procesar'!A3663="",P3663,IF(MID('XML a procesar'!A3663,1,1)="&lt;",P3663,P3663+1)),P3663)</f>
        <v>1</v>
      </c>
    </row>
    <row r="3665" spans="1:16" x14ac:dyDescent="0.25">
      <c r="A3665" s="1" t="str">
        <f>IF('XML a procesar'!A3664&gt;0,'XML a procesar'!A3664,"")</f>
        <v/>
      </c>
      <c r="B3665" s="7">
        <f t="shared" si="638"/>
        <v>0</v>
      </c>
      <c r="C3665" s="1">
        <f t="shared" si="639"/>
        <v>0</v>
      </c>
      <c r="D3665" s="1">
        <f t="shared" si="640"/>
        <v>0</v>
      </c>
      <c r="E3665" s="1">
        <f t="shared" si="641"/>
        <v>0</v>
      </c>
      <c r="F3665" s="1" t="str">
        <f t="shared" ca="1" si="642"/>
        <v/>
      </c>
      <c r="G3665" s="1">
        <f t="shared" ca="1" si="643"/>
        <v>0</v>
      </c>
      <c r="H3665" s="1">
        <f ca="1">IF(AND(G3664&gt;0,G3665&gt;G3664,NOT(ISERROR(MATCH(G3664,D:D,0)))),H3664+1,H3664)</f>
        <v>0</v>
      </c>
      <c r="I3665" s="1">
        <f t="shared" ca="1" si="644"/>
        <v>0</v>
      </c>
      <c r="J3665" s="7" t="str">
        <f t="shared" ca="1" si="645"/>
        <v/>
      </c>
      <c r="K3665" s="1" t="str">
        <f ca="1">IF(J3665="Linea_para_MAIL_creada_por_LuXML",IF(ISERROR(MATCH(INDIRECT(ADDRESS(ROW()-G3665,7)),D:D,0)),J3665,INDIRECT(ADDRESS(MATCH(INDIRECT(ADDRESS(ROW()-G3665,7)),D:D,0),1))),J3665)</f>
        <v/>
      </c>
      <c r="L3665" s="7">
        <f t="shared" ca="1" si="646"/>
        <v>0</v>
      </c>
      <c r="M3665" s="7" t="str">
        <f t="shared" ca="1" si="647"/>
        <v/>
      </c>
      <c r="N3665" s="7">
        <f t="shared" ca="1" si="648"/>
        <v>0</v>
      </c>
      <c r="O3665" s="9" t="str">
        <f ca="1">IF(N3665&gt;-1,INDIRECT(ADDRESS(ROW(),13)),IF(N3665&lt;N3664,CONCATENATE("&lt;page-count count=",CHAR(34),1+LARGE(N:N,1)-LARGE(N:N,2),CHAR(34),"/&gt;"),INDIRECT(ADDRESS(ROW()-1,13))))</f>
        <v/>
      </c>
      <c r="P3665" s="1">
        <f>IF(ROW()&lt;$S$4+2,IF('XML a procesar'!A3664="",P3664,IF(MID('XML a procesar'!A3664,1,1)="&lt;",P3664,P3664+1)),P3664)</f>
        <v>1</v>
      </c>
    </row>
    <row r="3666" spans="1:16" x14ac:dyDescent="0.25">
      <c r="A3666" s="1" t="str">
        <f>IF('XML a procesar'!A3665&gt;0,'XML a procesar'!A3665,"")</f>
        <v/>
      </c>
      <c r="B3666" s="7">
        <f t="shared" si="638"/>
        <v>0</v>
      </c>
      <c r="C3666" s="1">
        <f t="shared" si="639"/>
        <v>0</v>
      </c>
      <c r="D3666" s="1">
        <f t="shared" si="640"/>
        <v>0</v>
      </c>
      <c r="E3666" s="1">
        <f t="shared" si="641"/>
        <v>0</v>
      </c>
      <c r="F3666" s="1" t="str">
        <f t="shared" ca="1" si="642"/>
        <v/>
      </c>
      <c r="G3666" s="1">
        <f t="shared" ca="1" si="643"/>
        <v>0</v>
      </c>
      <c r="H3666" s="1">
        <f ca="1">IF(AND(G3665&gt;0,G3666&gt;G3665,NOT(ISERROR(MATCH(G3665,D:D,0)))),H3665+1,H3665)</f>
        <v>0</v>
      </c>
      <c r="I3666" s="1">
        <f t="shared" ca="1" si="644"/>
        <v>0</v>
      </c>
      <c r="J3666" s="7" t="str">
        <f t="shared" ca="1" si="645"/>
        <v/>
      </c>
      <c r="K3666" s="1" t="str">
        <f ca="1">IF(J3666="Linea_para_MAIL_creada_por_LuXML",IF(ISERROR(MATCH(INDIRECT(ADDRESS(ROW()-G3666,7)),D:D,0)),J3666,INDIRECT(ADDRESS(MATCH(INDIRECT(ADDRESS(ROW()-G3666,7)),D:D,0),1))),J3666)</f>
        <v/>
      </c>
      <c r="L3666" s="7">
        <f t="shared" ca="1" si="646"/>
        <v>0</v>
      </c>
      <c r="M3666" s="7" t="str">
        <f t="shared" ca="1" si="647"/>
        <v/>
      </c>
      <c r="N3666" s="7">
        <f t="shared" ca="1" si="648"/>
        <v>0</v>
      </c>
      <c r="O3666" s="9" t="str">
        <f ca="1">IF(N3666&gt;-1,INDIRECT(ADDRESS(ROW(),13)),IF(N3666&lt;N3665,CONCATENATE("&lt;page-count count=",CHAR(34),1+LARGE(N:N,1)-LARGE(N:N,2),CHAR(34),"/&gt;"),INDIRECT(ADDRESS(ROW()-1,13))))</f>
        <v/>
      </c>
      <c r="P3666" s="1">
        <f>IF(ROW()&lt;$S$4+2,IF('XML a procesar'!A3665="",P3665,IF(MID('XML a procesar'!A3665,1,1)="&lt;",P3665,P3665+1)),P3665)</f>
        <v>1</v>
      </c>
    </row>
    <row r="3667" spans="1:16" x14ac:dyDescent="0.25">
      <c r="A3667" s="1" t="str">
        <f>IF('XML a procesar'!A3666&gt;0,'XML a procesar'!A3666,"")</f>
        <v/>
      </c>
      <c r="B3667" s="7">
        <f t="shared" si="638"/>
        <v>0</v>
      </c>
      <c r="C3667" s="1">
        <f t="shared" si="639"/>
        <v>0</v>
      </c>
      <c r="D3667" s="1">
        <f t="shared" si="640"/>
        <v>0</v>
      </c>
      <c r="E3667" s="1">
        <f t="shared" si="641"/>
        <v>0</v>
      </c>
      <c r="F3667" s="1" t="str">
        <f t="shared" ca="1" si="642"/>
        <v/>
      </c>
      <c r="G3667" s="1">
        <f t="shared" ca="1" si="643"/>
        <v>0</v>
      </c>
      <c r="H3667" s="1">
        <f ca="1">IF(AND(G3666&gt;0,G3667&gt;G3666,NOT(ISERROR(MATCH(G3666,D:D,0)))),H3666+1,H3666)</f>
        <v>0</v>
      </c>
      <c r="I3667" s="1">
        <f t="shared" ca="1" si="644"/>
        <v>0</v>
      </c>
      <c r="J3667" s="7" t="str">
        <f t="shared" ca="1" si="645"/>
        <v/>
      </c>
      <c r="K3667" s="1" t="str">
        <f ca="1">IF(J3667="Linea_para_MAIL_creada_por_LuXML",IF(ISERROR(MATCH(INDIRECT(ADDRESS(ROW()-G3667,7)),D:D,0)),J3667,INDIRECT(ADDRESS(MATCH(INDIRECT(ADDRESS(ROW()-G3667,7)),D:D,0),1))),J3667)</f>
        <v/>
      </c>
      <c r="L3667" s="7">
        <f t="shared" ca="1" si="646"/>
        <v>0</v>
      </c>
      <c r="M3667" s="7" t="str">
        <f t="shared" ca="1" si="647"/>
        <v/>
      </c>
      <c r="N3667" s="7">
        <f t="shared" ca="1" si="648"/>
        <v>0</v>
      </c>
      <c r="O3667" s="9" t="str">
        <f ca="1">IF(N3667&gt;-1,INDIRECT(ADDRESS(ROW(),13)),IF(N3667&lt;N3666,CONCATENATE("&lt;page-count count=",CHAR(34),1+LARGE(N:N,1)-LARGE(N:N,2),CHAR(34),"/&gt;"),INDIRECT(ADDRESS(ROW()-1,13))))</f>
        <v/>
      </c>
      <c r="P3667" s="1">
        <f>IF(ROW()&lt;$S$4+2,IF('XML a procesar'!A3666="",P3666,IF(MID('XML a procesar'!A3666,1,1)="&lt;",P3666,P3666+1)),P3666)</f>
        <v>1</v>
      </c>
    </row>
    <row r="3668" spans="1:16" x14ac:dyDescent="0.25">
      <c r="A3668" s="1" t="str">
        <f>IF('XML a procesar'!A3667&gt;0,'XML a procesar'!A3667,"")</f>
        <v/>
      </c>
      <c r="B3668" s="7">
        <f t="shared" si="638"/>
        <v>0</v>
      </c>
      <c r="C3668" s="1">
        <f t="shared" si="639"/>
        <v>0</v>
      </c>
      <c r="D3668" s="1">
        <f t="shared" si="640"/>
        <v>0</v>
      </c>
      <c r="E3668" s="1">
        <f t="shared" si="641"/>
        <v>0</v>
      </c>
      <c r="F3668" s="1" t="str">
        <f t="shared" ca="1" si="642"/>
        <v/>
      </c>
      <c r="G3668" s="1">
        <f t="shared" ca="1" si="643"/>
        <v>0</v>
      </c>
      <c r="H3668" s="1">
        <f ca="1">IF(AND(G3667&gt;0,G3668&gt;G3667,NOT(ISERROR(MATCH(G3667,D:D,0)))),H3667+1,H3667)</f>
        <v>0</v>
      </c>
      <c r="I3668" s="1">
        <f t="shared" ca="1" si="644"/>
        <v>0</v>
      </c>
      <c r="J3668" s="7" t="str">
        <f t="shared" ca="1" si="645"/>
        <v/>
      </c>
      <c r="K3668" s="1" t="str">
        <f ca="1">IF(J3668="Linea_para_MAIL_creada_por_LuXML",IF(ISERROR(MATCH(INDIRECT(ADDRESS(ROW()-G3668,7)),D:D,0)),J3668,INDIRECT(ADDRESS(MATCH(INDIRECT(ADDRESS(ROW()-G3668,7)),D:D,0),1))),J3668)</f>
        <v/>
      </c>
      <c r="L3668" s="7">
        <f t="shared" ca="1" si="646"/>
        <v>0</v>
      </c>
      <c r="M3668" s="7" t="str">
        <f t="shared" ca="1" si="647"/>
        <v/>
      </c>
      <c r="N3668" s="7">
        <f t="shared" ca="1" si="648"/>
        <v>0</v>
      </c>
      <c r="O3668" s="9" t="str">
        <f ca="1">IF(N3668&gt;-1,INDIRECT(ADDRESS(ROW(),13)),IF(N3668&lt;N3667,CONCATENATE("&lt;page-count count=",CHAR(34),1+LARGE(N:N,1)-LARGE(N:N,2),CHAR(34),"/&gt;"),INDIRECT(ADDRESS(ROW()-1,13))))</f>
        <v/>
      </c>
      <c r="P3668" s="1">
        <f>IF(ROW()&lt;$S$4+2,IF('XML a procesar'!A3667="",P3667,IF(MID('XML a procesar'!A3667,1,1)="&lt;",P3667,P3667+1)),P3667)</f>
        <v>1</v>
      </c>
    </row>
    <row r="3669" spans="1:16" x14ac:dyDescent="0.25">
      <c r="A3669" s="1" t="str">
        <f>IF('XML a procesar'!A3668&gt;0,'XML a procesar'!A3668,"")</f>
        <v/>
      </c>
      <c r="B3669" s="7">
        <f t="shared" si="638"/>
        <v>0</v>
      </c>
      <c r="C3669" s="1">
        <f t="shared" si="639"/>
        <v>0</v>
      </c>
      <c r="D3669" s="1">
        <f t="shared" si="640"/>
        <v>0</v>
      </c>
      <c r="E3669" s="1">
        <f t="shared" si="641"/>
        <v>0</v>
      </c>
      <c r="F3669" s="1" t="str">
        <f t="shared" ca="1" si="642"/>
        <v/>
      </c>
      <c r="G3669" s="1">
        <f t="shared" ca="1" si="643"/>
        <v>0</v>
      </c>
      <c r="H3669" s="1">
        <f ca="1">IF(AND(G3668&gt;0,G3669&gt;G3668,NOT(ISERROR(MATCH(G3668,D:D,0)))),H3668+1,H3668)</f>
        <v>0</v>
      </c>
      <c r="I3669" s="1">
        <f t="shared" ca="1" si="644"/>
        <v>0</v>
      </c>
      <c r="J3669" s="7" t="str">
        <f t="shared" ca="1" si="645"/>
        <v/>
      </c>
      <c r="K3669" s="1" t="str">
        <f ca="1">IF(J3669="Linea_para_MAIL_creada_por_LuXML",IF(ISERROR(MATCH(INDIRECT(ADDRESS(ROW()-G3669,7)),D:D,0)),J3669,INDIRECT(ADDRESS(MATCH(INDIRECT(ADDRESS(ROW()-G3669,7)),D:D,0),1))),J3669)</f>
        <v/>
      </c>
      <c r="L3669" s="7">
        <f t="shared" ca="1" si="646"/>
        <v>0</v>
      </c>
      <c r="M3669" s="7" t="str">
        <f t="shared" ca="1" si="647"/>
        <v/>
      </c>
      <c r="N3669" s="7">
        <f t="shared" ca="1" si="648"/>
        <v>0</v>
      </c>
      <c r="O3669" s="9" t="str">
        <f ca="1">IF(N3669&gt;-1,INDIRECT(ADDRESS(ROW(),13)),IF(N3669&lt;N3668,CONCATENATE("&lt;page-count count=",CHAR(34),1+LARGE(N:N,1)-LARGE(N:N,2),CHAR(34),"/&gt;"),INDIRECT(ADDRESS(ROW()-1,13))))</f>
        <v/>
      </c>
      <c r="P3669" s="1">
        <f>IF(ROW()&lt;$S$4+2,IF('XML a procesar'!A3668="",P3668,IF(MID('XML a procesar'!A3668,1,1)="&lt;",P3668,P3668+1)),P3668)</f>
        <v>1</v>
      </c>
    </row>
    <row r="3670" spans="1:16" x14ac:dyDescent="0.25">
      <c r="A3670" s="1" t="str">
        <f>IF('XML a procesar'!A3669&gt;0,'XML a procesar'!A3669,"")</f>
        <v/>
      </c>
      <c r="B3670" s="7">
        <f t="shared" si="638"/>
        <v>0</v>
      </c>
      <c r="C3670" s="1">
        <f t="shared" si="639"/>
        <v>0</v>
      </c>
      <c r="D3670" s="1">
        <f t="shared" si="640"/>
        <v>0</v>
      </c>
      <c r="E3670" s="1">
        <f t="shared" si="641"/>
        <v>0</v>
      </c>
      <c r="F3670" s="1" t="str">
        <f t="shared" ca="1" si="642"/>
        <v/>
      </c>
      <c r="G3670" s="1">
        <f t="shared" ca="1" si="643"/>
        <v>0</v>
      </c>
      <c r="H3670" s="1">
        <f ca="1">IF(AND(G3669&gt;0,G3670&gt;G3669,NOT(ISERROR(MATCH(G3669,D:D,0)))),H3669+1,H3669)</f>
        <v>0</v>
      </c>
      <c r="I3670" s="1">
        <f t="shared" ca="1" si="644"/>
        <v>0</v>
      </c>
      <c r="J3670" s="7" t="str">
        <f t="shared" ca="1" si="645"/>
        <v/>
      </c>
      <c r="K3670" s="1" t="str">
        <f ca="1">IF(J3670="Linea_para_MAIL_creada_por_LuXML",IF(ISERROR(MATCH(INDIRECT(ADDRESS(ROW()-G3670,7)),D:D,0)),J3670,INDIRECT(ADDRESS(MATCH(INDIRECT(ADDRESS(ROW()-G3670,7)),D:D,0),1))),J3670)</f>
        <v/>
      </c>
      <c r="L3670" s="7">
        <f t="shared" ca="1" si="646"/>
        <v>0</v>
      </c>
      <c r="M3670" s="7" t="str">
        <f t="shared" ca="1" si="647"/>
        <v/>
      </c>
      <c r="N3670" s="7">
        <f t="shared" ca="1" si="648"/>
        <v>0</v>
      </c>
      <c r="O3670" s="9" t="str">
        <f ca="1">IF(N3670&gt;-1,INDIRECT(ADDRESS(ROW(),13)),IF(N3670&lt;N3669,CONCATENATE("&lt;page-count count=",CHAR(34),1+LARGE(N:N,1)-LARGE(N:N,2),CHAR(34),"/&gt;"),INDIRECT(ADDRESS(ROW()-1,13))))</f>
        <v/>
      </c>
      <c r="P3670" s="1">
        <f>IF(ROW()&lt;$S$4+2,IF('XML a procesar'!A3669="",P3669,IF(MID('XML a procesar'!A3669,1,1)="&lt;",P3669,P3669+1)),P3669)</f>
        <v>1</v>
      </c>
    </row>
    <row r="3671" spans="1:16" x14ac:dyDescent="0.25">
      <c r="A3671" s="1" t="str">
        <f>IF('XML a procesar'!A3670&gt;0,'XML a procesar'!A3670,"")</f>
        <v/>
      </c>
      <c r="B3671" s="7">
        <f t="shared" si="638"/>
        <v>0</v>
      </c>
      <c r="C3671" s="1">
        <f t="shared" si="639"/>
        <v>0</v>
      </c>
      <c r="D3671" s="1">
        <f t="shared" si="640"/>
        <v>0</v>
      </c>
      <c r="E3671" s="1">
        <f t="shared" si="641"/>
        <v>0</v>
      </c>
      <c r="F3671" s="1" t="str">
        <f t="shared" ca="1" si="642"/>
        <v/>
      </c>
      <c r="G3671" s="1">
        <f t="shared" ca="1" si="643"/>
        <v>0</v>
      </c>
      <c r="H3671" s="1">
        <f ca="1">IF(AND(G3670&gt;0,G3671&gt;G3670,NOT(ISERROR(MATCH(G3670,D:D,0)))),H3670+1,H3670)</f>
        <v>0</v>
      </c>
      <c r="I3671" s="1">
        <f t="shared" ca="1" si="644"/>
        <v>0</v>
      </c>
      <c r="J3671" s="7" t="str">
        <f t="shared" ca="1" si="645"/>
        <v/>
      </c>
      <c r="K3671" s="1" t="str">
        <f ca="1">IF(J3671="Linea_para_MAIL_creada_por_LuXML",IF(ISERROR(MATCH(INDIRECT(ADDRESS(ROW()-G3671,7)),D:D,0)),J3671,INDIRECT(ADDRESS(MATCH(INDIRECT(ADDRESS(ROW()-G3671,7)),D:D,0),1))),J3671)</f>
        <v/>
      </c>
      <c r="L3671" s="7">
        <f t="shared" ca="1" si="646"/>
        <v>0</v>
      </c>
      <c r="M3671" s="7" t="str">
        <f t="shared" ca="1" si="647"/>
        <v/>
      </c>
      <c r="N3671" s="7">
        <f t="shared" ca="1" si="648"/>
        <v>0</v>
      </c>
      <c r="O3671" s="9" t="str">
        <f ca="1">IF(N3671&gt;-1,INDIRECT(ADDRESS(ROW(),13)),IF(N3671&lt;N3670,CONCATENATE("&lt;page-count count=",CHAR(34),1+LARGE(N:N,1)-LARGE(N:N,2),CHAR(34),"/&gt;"),INDIRECT(ADDRESS(ROW()-1,13))))</f>
        <v/>
      </c>
      <c r="P3671" s="1">
        <f>IF(ROW()&lt;$S$4+2,IF('XML a procesar'!A3670="",P3670,IF(MID('XML a procesar'!A3670,1,1)="&lt;",P3670,P3670+1)),P3670)</f>
        <v>1</v>
      </c>
    </row>
    <row r="3672" spans="1:16" x14ac:dyDescent="0.25">
      <c r="A3672" s="1" t="str">
        <f>IF('XML a procesar'!A3671&gt;0,'XML a procesar'!A3671,"")</f>
        <v/>
      </c>
      <c r="B3672" s="7">
        <f t="shared" si="638"/>
        <v>0</v>
      </c>
      <c r="C3672" s="1">
        <f t="shared" si="639"/>
        <v>0</v>
      </c>
      <c r="D3672" s="1">
        <f t="shared" si="640"/>
        <v>0</v>
      </c>
      <c r="E3672" s="1">
        <f t="shared" si="641"/>
        <v>0</v>
      </c>
      <c r="F3672" s="1" t="str">
        <f t="shared" ca="1" si="642"/>
        <v/>
      </c>
      <c r="G3672" s="1">
        <f t="shared" ca="1" si="643"/>
        <v>0</v>
      </c>
      <c r="H3672" s="1">
        <f ca="1">IF(AND(G3671&gt;0,G3672&gt;G3671,NOT(ISERROR(MATCH(G3671,D:D,0)))),H3671+1,H3671)</f>
        <v>0</v>
      </c>
      <c r="I3672" s="1">
        <f t="shared" ca="1" si="644"/>
        <v>0</v>
      </c>
      <c r="J3672" s="7" t="str">
        <f t="shared" ca="1" si="645"/>
        <v/>
      </c>
      <c r="K3672" s="1" t="str">
        <f ca="1">IF(J3672="Linea_para_MAIL_creada_por_LuXML",IF(ISERROR(MATCH(INDIRECT(ADDRESS(ROW()-G3672,7)),D:D,0)),J3672,INDIRECT(ADDRESS(MATCH(INDIRECT(ADDRESS(ROW()-G3672,7)),D:D,0),1))),J3672)</f>
        <v/>
      </c>
      <c r="L3672" s="7">
        <f t="shared" ca="1" si="646"/>
        <v>0</v>
      </c>
      <c r="M3672" s="7" t="str">
        <f t="shared" ca="1" si="647"/>
        <v/>
      </c>
      <c r="N3672" s="7">
        <f t="shared" ca="1" si="648"/>
        <v>0</v>
      </c>
      <c r="O3672" s="9" t="str">
        <f ca="1">IF(N3672&gt;-1,INDIRECT(ADDRESS(ROW(),13)),IF(N3672&lt;N3671,CONCATENATE("&lt;page-count count=",CHAR(34),1+LARGE(N:N,1)-LARGE(N:N,2),CHAR(34),"/&gt;"),INDIRECT(ADDRESS(ROW()-1,13))))</f>
        <v/>
      </c>
      <c r="P3672" s="1">
        <f>IF(ROW()&lt;$S$4+2,IF('XML a procesar'!A3671="",P3671,IF(MID('XML a procesar'!A3671,1,1)="&lt;",P3671,P3671+1)),P3671)</f>
        <v>1</v>
      </c>
    </row>
    <row r="3673" spans="1:16" x14ac:dyDescent="0.25">
      <c r="A3673" s="1" t="str">
        <f>IF('XML a procesar'!A3672&gt;0,'XML a procesar'!A3672,"")</f>
        <v/>
      </c>
      <c r="B3673" s="7">
        <f t="shared" si="638"/>
        <v>0</v>
      </c>
      <c r="C3673" s="1">
        <f t="shared" si="639"/>
        <v>0</v>
      </c>
      <c r="D3673" s="1">
        <f t="shared" si="640"/>
        <v>0</v>
      </c>
      <c r="E3673" s="1">
        <f t="shared" si="641"/>
        <v>0</v>
      </c>
      <c r="F3673" s="1" t="str">
        <f t="shared" ca="1" si="642"/>
        <v/>
      </c>
      <c r="G3673" s="1">
        <f t="shared" ca="1" si="643"/>
        <v>0</v>
      </c>
      <c r="H3673" s="1">
        <f ca="1">IF(AND(G3672&gt;0,G3673&gt;G3672,NOT(ISERROR(MATCH(G3672,D:D,0)))),H3672+1,H3672)</f>
        <v>0</v>
      </c>
      <c r="I3673" s="1">
        <f t="shared" ca="1" si="644"/>
        <v>0</v>
      </c>
      <c r="J3673" s="7" t="str">
        <f t="shared" ca="1" si="645"/>
        <v/>
      </c>
      <c r="K3673" s="1" t="str">
        <f ca="1">IF(J3673="Linea_para_MAIL_creada_por_LuXML",IF(ISERROR(MATCH(INDIRECT(ADDRESS(ROW()-G3673,7)),D:D,0)),J3673,INDIRECT(ADDRESS(MATCH(INDIRECT(ADDRESS(ROW()-G3673,7)),D:D,0),1))),J3673)</f>
        <v/>
      </c>
      <c r="L3673" s="7">
        <f t="shared" ca="1" si="646"/>
        <v>0</v>
      </c>
      <c r="M3673" s="7" t="str">
        <f t="shared" ca="1" si="647"/>
        <v/>
      </c>
      <c r="N3673" s="7">
        <f t="shared" ca="1" si="648"/>
        <v>0</v>
      </c>
      <c r="O3673" s="9" t="str">
        <f ca="1">IF(N3673&gt;-1,INDIRECT(ADDRESS(ROW(),13)),IF(N3673&lt;N3672,CONCATENATE("&lt;page-count count=",CHAR(34),1+LARGE(N:N,1)-LARGE(N:N,2),CHAR(34),"/&gt;"),INDIRECT(ADDRESS(ROW()-1,13))))</f>
        <v/>
      </c>
      <c r="P3673" s="1">
        <f>IF(ROW()&lt;$S$4+2,IF('XML a procesar'!A3672="",P3672,IF(MID('XML a procesar'!A3672,1,1)="&lt;",P3672,P3672+1)),P3672)</f>
        <v>1</v>
      </c>
    </row>
    <row r="3674" spans="1:16" x14ac:dyDescent="0.25">
      <c r="A3674" s="1" t="str">
        <f>IF('XML a procesar'!A3673&gt;0,'XML a procesar'!A3673,"")</f>
        <v/>
      </c>
      <c r="B3674" s="7">
        <f t="shared" si="638"/>
        <v>0</v>
      </c>
      <c r="C3674" s="1">
        <f t="shared" si="639"/>
        <v>0</v>
      </c>
      <c r="D3674" s="1">
        <f t="shared" si="640"/>
        <v>0</v>
      </c>
      <c r="E3674" s="1">
        <f t="shared" si="641"/>
        <v>0</v>
      </c>
      <c r="F3674" s="1" t="str">
        <f t="shared" ca="1" si="642"/>
        <v/>
      </c>
      <c r="G3674" s="1">
        <f t="shared" ca="1" si="643"/>
        <v>0</v>
      </c>
      <c r="H3674" s="1">
        <f ca="1">IF(AND(G3673&gt;0,G3674&gt;G3673,NOT(ISERROR(MATCH(G3673,D:D,0)))),H3673+1,H3673)</f>
        <v>0</v>
      </c>
      <c r="I3674" s="1">
        <f t="shared" ca="1" si="644"/>
        <v>0</v>
      </c>
      <c r="J3674" s="7" t="str">
        <f t="shared" ca="1" si="645"/>
        <v/>
      </c>
      <c r="K3674" s="1" t="str">
        <f ca="1">IF(J3674="Linea_para_MAIL_creada_por_LuXML",IF(ISERROR(MATCH(INDIRECT(ADDRESS(ROW()-G3674,7)),D:D,0)),J3674,INDIRECT(ADDRESS(MATCH(INDIRECT(ADDRESS(ROW()-G3674,7)),D:D,0),1))),J3674)</f>
        <v/>
      </c>
      <c r="L3674" s="7">
        <f t="shared" ca="1" si="646"/>
        <v>0</v>
      </c>
      <c r="M3674" s="7" t="str">
        <f t="shared" ca="1" si="647"/>
        <v/>
      </c>
      <c r="N3674" s="7">
        <f t="shared" ca="1" si="648"/>
        <v>0</v>
      </c>
      <c r="O3674" s="9" t="str">
        <f ca="1">IF(N3674&gt;-1,INDIRECT(ADDRESS(ROW(),13)),IF(N3674&lt;N3673,CONCATENATE("&lt;page-count count=",CHAR(34),1+LARGE(N:N,1)-LARGE(N:N,2),CHAR(34),"/&gt;"),INDIRECT(ADDRESS(ROW()-1,13))))</f>
        <v/>
      </c>
      <c r="P3674" s="1">
        <f>IF(ROW()&lt;$S$4+2,IF('XML a procesar'!A3673="",P3673,IF(MID('XML a procesar'!A3673,1,1)="&lt;",P3673,P3673+1)),P3673)</f>
        <v>1</v>
      </c>
    </row>
    <row r="3675" spans="1:16" x14ac:dyDescent="0.25">
      <c r="A3675" s="1" t="str">
        <f>IF('XML a procesar'!A3674&gt;0,'XML a procesar'!A3674,"")</f>
        <v/>
      </c>
      <c r="B3675" s="7">
        <f t="shared" si="638"/>
        <v>0</v>
      </c>
      <c r="C3675" s="1">
        <f t="shared" si="639"/>
        <v>0</v>
      </c>
      <c r="D3675" s="1">
        <f t="shared" si="640"/>
        <v>0</v>
      </c>
      <c r="E3675" s="1">
        <f t="shared" si="641"/>
        <v>0</v>
      </c>
      <c r="F3675" s="1" t="str">
        <f t="shared" ca="1" si="642"/>
        <v/>
      </c>
      <c r="G3675" s="1">
        <f t="shared" ca="1" si="643"/>
        <v>0</v>
      </c>
      <c r="H3675" s="1">
        <f ca="1">IF(AND(G3674&gt;0,G3675&gt;G3674,NOT(ISERROR(MATCH(G3674,D:D,0)))),H3674+1,H3674)</f>
        <v>0</v>
      </c>
      <c r="I3675" s="1">
        <f t="shared" ca="1" si="644"/>
        <v>0</v>
      </c>
      <c r="J3675" s="7" t="str">
        <f t="shared" ca="1" si="645"/>
        <v/>
      </c>
      <c r="K3675" s="1" t="str">
        <f ca="1">IF(J3675="Linea_para_MAIL_creada_por_LuXML",IF(ISERROR(MATCH(INDIRECT(ADDRESS(ROW()-G3675,7)),D:D,0)),J3675,INDIRECT(ADDRESS(MATCH(INDIRECT(ADDRESS(ROW()-G3675,7)),D:D,0),1))),J3675)</f>
        <v/>
      </c>
      <c r="L3675" s="7">
        <f t="shared" ca="1" si="646"/>
        <v>0</v>
      </c>
      <c r="M3675" s="7" t="str">
        <f t="shared" ca="1" si="647"/>
        <v/>
      </c>
      <c r="N3675" s="7">
        <f t="shared" ca="1" si="648"/>
        <v>0</v>
      </c>
      <c r="O3675" s="9" t="str">
        <f ca="1">IF(N3675&gt;-1,INDIRECT(ADDRESS(ROW(),13)),IF(N3675&lt;N3674,CONCATENATE("&lt;page-count count=",CHAR(34),1+LARGE(N:N,1)-LARGE(N:N,2),CHAR(34),"/&gt;"),INDIRECT(ADDRESS(ROW()-1,13))))</f>
        <v/>
      </c>
      <c r="P3675" s="1">
        <f>IF(ROW()&lt;$S$4+2,IF('XML a procesar'!A3674="",P3674,IF(MID('XML a procesar'!A3674,1,1)="&lt;",P3674,P3674+1)),P3674)</f>
        <v>1</v>
      </c>
    </row>
    <row r="3676" spans="1:16" x14ac:dyDescent="0.25">
      <c r="A3676" s="1" t="str">
        <f>IF('XML a procesar'!A3675&gt;0,'XML a procesar'!A3675,"")</f>
        <v/>
      </c>
      <c r="B3676" s="7">
        <f t="shared" si="638"/>
        <v>0</v>
      </c>
      <c r="C3676" s="1">
        <f t="shared" si="639"/>
        <v>0</v>
      </c>
      <c r="D3676" s="1">
        <f t="shared" si="640"/>
        <v>0</v>
      </c>
      <c r="E3676" s="1">
        <f t="shared" si="641"/>
        <v>0</v>
      </c>
      <c r="F3676" s="1" t="str">
        <f t="shared" ca="1" si="642"/>
        <v/>
      </c>
      <c r="G3676" s="1">
        <f t="shared" ca="1" si="643"/>
        <v>0</v>
      </c>
      <c r="H3676" s="1">
        <f ca="1">IF(AND(G3675&gt;0,G3676&gt;G3675,NOT(ISERROR(MATCH(G3675,D:D,0)))),H3675+1,H3675)</f>
        <v>0</v>
      </c>
      <c r="I3676" s="1">
        <f t="shared" ca="1" si="644"/>
        <v>0</v>
      </c>
      <c r="J3676" s="7" t="str">
        <f t="shared" ca="1" si="645"/>
        <v/>
      </c>
      <c r="K3676" s="1" t="str">
        <f ca="1">IF(J3676="Linea_para_MAIL_creada_por_LuXML",IF(ISERROR(MATCH(INDIRECT(ADDRESS(ROW()-G3676,7)),D:D,0)),J3676,INDIRECT(ADDRESS(MATCH(INDIRECT(ADDRESS(ROW()-G3676,7)),D:D,0),1))),J3676)</f>
        <v/>
      </c>
      <c r="L3676" s="7">
        <f t="shared" ca="1" si="646"/>
        <v>0</v>
      </c>
      <c r="M3676" s="7" t="str">
        <f t="shared" ca="1" si="647"/>
        <v/>
      </c>
      <c r="N3676" s="7">
        <f t="shared" ca="1" si="648"/>
        <v>0</v>
      </c>
      <c r="O3676" s="9" t="str">
        <f ca="1">IF(N3676&gt;-1,INDIRECT(ADDRESS(ROW(),13)),IF(N3676&lt;N3675,CONCATENATE("&lt;page-count count=",CHAR(34),1+LARGE(N:N,1)-LARGE(N:N,2),CHAR(34),"/&gt;"),INDIRECT(ADDRESS(ROW()-1,13))))</f>
        <v/>
      </c>
      <c r="P3676" s="1">
        <f>IF(ROW()&lt;$S$4+2,IF('XML a procesar'!A3675="",P3675,IF(MID('XML a procesar'!A3675,1,1)="&lt;",P3675,P3675+1)),P3675)</f>
        <v>1</v>
      </c>
    </row>
    <row r="3677" spans="1:16" x14ac:dyDescent="0.25">
      <c r="A3677" s="1" t="str">
        <f>IF('XML a procesar'!A3676&gt;0,'XML a procesar'!A3676,"")</f>
        <v/>
      </c>
      <c r="B3677" s="7">
        <f t="shared" si="638"/>
        <v>0</v>
      </c>
      <c r="C3677" s="1">
        <f t="shared" si="639"/>
        <v>0</v>
      </c>
      <c r="D3677" s="1">
        <f t="shared" si="640"/>
        <v>0</v>
      </c>
      <c r="E3677" s="1">
        <f t="shared" si="641"/>
        <v>0</v>
      </c>
      <c r="F3677" s="1" t="str">
        <f t="shared" ca="1" si="642"/>
        <v/>
      </c>
      <c r="G3677" s="1">
        <f t="shared" ca="1" si="643"/>
        <v>0</v>
      </c>
      <c r="H3677" s="1">
        <f ca="1">IF(AND(G3676&gt;0,G3677&gt;G3676,NOT(ISERROR(MATCH(G3676,D:D,0)))),H3676+1,H3676)</f>
        <v>0</v>
      </c>
      <c r="I3677" s="1">
        <f t="shared" ca="1" si="644"/>
        <v>0</v>
      </c>
      <c r="J3677" s="7" t="str">
        <f t="shared" ca="1" si="645"/>
        <v/>
      </c>
      <c r="K3677" s="1" t="str">
        <f ca="1">IF(J3677="Linea_para_MAIL_creada_por_LuXML",IF(ISERROR(MATCH(INDIRECT(ADDRESS(ROW()-G3677,7)),D:D,0)),J3677,INDIRECT(ADDRESS(MATCH(INDIRECT(ADDRESS(ROW()-G3677,7)),D:D,0),1))),J3677)</f>
        <v/>
      </c>
      <c r="L3677" s="7">
        <f t="shared" ca="1" si="646"/>
        <v>0</v>
      </c>
      <c r="M3677" s="7" t="str">
        <f t="shared" ca="1" si="647"/>
        <v/>
      </c>
      <c r="N3677" s="7">
        <f t="shared" ca="1" si="648"/>
        <v>0</v>
      </c>
      <c r="O3677" s="9" t="str">
        <f ca="1">IF(N3677&gt;-1,INDIRECT(ADDRESS(ROW(),13)),IF(N3677&lt;N3676,CONCATENATE("&lt;page-count count=",CHAR(34),1+LARGE(N:N,1)-LARGE(N:N,2),CHAR(34),"/&gt;"),INDIRECT(ADDRESS(ROW()-1,13))))</f>
        <v/>
      </c>
      <c r="P3677" s="1">
        <f>IF(ROW()&lt;$S$4+2,IF('XML a procesar'!A3676="",P3676,IF(MID('XML a procesar'!A3676,1,1)="&lt;",P3676,P3676+1)),P3676)</f>
        <v>1</v>
      </c>
    </row>
    <row r="3678" spans="1:16" x14ac:dyDescent="0.25">
      <c r="A3678" s="1" t="str">
        <f>IF('XML a procesar'!A3677&gt;0,'XML a procesar'!A3677,"")</f>
        <v/>
      </c>
      <c r="B3678" s="7">
        <f t="shared" si="638"/>
        <v>0</v>
      </c>
      <c r="C3678" s="1">
        <f t="shared" si="639"/>
        <v>0</v>
      </c>
      <c r="D3678" s="1">
        <f t="shared" si="640"/>
        <v>0</v>
      </c>
      <c r="E3678" s="1">
        <f t="shared" si="641"/>
        <v>0</v>
      </c>
      <c r="F3678" s="1" t="str">
        <f t="shared" ca="1" si="642"/>
        <v/>
      </c>
      <c r="G3678" s="1">
        <f t="shared" ca="1" si="643"/>
        <v>0</v>
      </c>
      <c r="H3678" s="1">
        <f ca="1">IF(AND(G3677&gt;0,G3678&gt;G3677,NOT(ISERROR(MATCH(G3677,D:D,0)))),H3677+1,H3677)</f>
        <v>0</v>
      </c>
      <c r="I3678" s="1">
        <f t="shared" ca="1" si="644"/>
        <v>0</v>
      </c>
      <c r="J3678" s="7" t="str">
        <f t="shared" ca="1" si="645"/>
        <v/>
      </c>
      <c r="K3678" s="1" t="str">
        <f ca="1">IF(J3678="Linea_para_MAIL_creada_por_LuXML",IF(ISERROR(MATCH(INDIRECT(ADDRESS(ROW()-G3678,7)),D:D,0)),J3678,INDIRECT(ADDRESS(MATCH(INDIRECT(ADDRESS(ROW()-G3678,7)),D:D,0),1))),J3678)</f>
        <v/>
      </c>
      <c r="L3678" s="7">
        <f t="shared" ca="1" si="646"/>
        <v>0</v>
      </c>
      <c r="M3678" s="7" t="str">
        <f t="shared" ca="1" si="647"/>
        <v/>
      </c>
      <c r="N3678" s="7">
        <f t="shared" ca="1" si="648"/>
        <v>0</v>
      </c>
      <c r="O3678" s="9" t="str">
        <f ca="1">IF(N3678&gt;-1,INDIRECT(ADDRESS(ROW(),13)),IF(N3678&lt;N3677,CONCATENATE("&lt;page-count count=",CHAR(34),1+LARGE(N:N,1)-LARGE(N:N,2),CHAR(34),"/&gt;"),INDIRECT(ADDRESS(ROW()-1,13))))</f>
        <v/>
      </c>
      <c r="P3678" s="1">
        <f>IF(ROW()&lt;$S$4+2,IF('XML a procesar'!A3677="",P3677,IF(MID('XML a procesar'!A3677,1,1)="&lt;",P3677,P3677+1)),P3677)</f>
        <v>1</v>
      </c>
    </row>
    <row r="3679" spans="1:16" x14ac:dyDescent="0.25">
      <c r="A3679" s="1" t="str">
        <f>IF('XML a procesar'!A3678&gt;0,'XML a procesar'!A3678,"")</f>
        <v/>
      </c>
      <c r="B3679" s="7">
        <f t="shared" si="638"/>
        <v>0</v>
      </c>
      <c r="C3679" s="1">
        <f t="shared" si="639"/>
        <v>0</v>
      </c>
      <c r="D3679" s="1">
        <f t="shared" si="640"/>
        <v>0</v>
      </c>
      <c r="E3679" s="1">
        <f t="shared" si="641"/>
        <v>0</v>
      </c>
      <c r="F3679" s="1" t="str">
        <f t="shared" ca="1" si="642"/>
        <v/>
      </c>
      <c r="G3679" s="1">
        <f t="shared" ca="1" si="643"/>
        <v>0</v>
      </c>
      <c r="H3679" s="1">
        <f ca="1">IF(AND(G3678&gt;0,G3679&gt;G3678,NOT(ISERROR(MATCH(G3678,D:D,0)))),H3678+1,H3678)</f>
        <v>0</v>
      </c>
      <c r="I3679" s="1">
        <f t="shared" ca="1" si="644"/>
        <v>0</v>
      </c>
      <c r="J3679" s="7" t="str">
        <f t="shared" ca="1" si="645"/>
        <v/>
      </c>
      <c r="K3679" s="1" t="str">
        <f ca="1">IF(J3679="Linea_para_MAIL_creada_por_LuXML",IF(ISERROR(MATCH(INDIRECT(ADDRESS(ROW()-G3679,7)),D:D,0)),J3679,INDIRECT(ADDRESS(MATCH(INDIRECT(ADDRESS(ROW()-G3679,7)),D:D,0),1))),J3679)</f>
        <v/>
      </c>
      <c r="L3679" s="7">
        <f t="shared" ca="1" si="646"/>
        <v>0</v>
      </c>
      <c r="M3679" s="7" t="str">
        <f t="shared" ca="1" si="647"/>
        <v/>
      </c>
      <c r="N3679" s="7">
        <f t="shared" ca="1" si="648"/>
        <v>0</v>
      </c>
      <c r="O3679" s="9" t="str">
        <f ca="1">IF(N3679&gt;-1,INDIRECT(ADDRESS(ROW(),13)),IF(N3679&lt;N3678,CONCATENATE("&lt;page-count count=",CHAR(34),1+LARGE(N:N,1)-LARGE(N:N,2),CHAR(34),"/&gt;"),INDIRECT(ADDRESS(ROW()-1,13))))</f>
        <v/>
      </c>
      <c r="P3679" s="1">
        <f>IF(ROW()&lt;$S$4+2,IF('XML a procesar'!A3678="",P3678,IF(MID('XML a procesar'!A3678,1,1)="&lt;",P3678,P3678+1)),P3678)</f>
        <v>1</v>
      </c>
    </row>
    <row r="3680" spans="1:16" x14ac:dyDescent="0.25">
      <c r="A3680" s="1" t="str">
        <f>IF('XML a procesar'!A3679&gt;0,'XML a procesar'!A3679,"")</f>
        <v/>
      </c>
      <c r="B3680" s="7">
        <f t="shared" si="638"/>
        <v>0</v>
      </c>
      <c r="C3680" s="1">
        <f t="shared" si="639"/>
        <v>0</v>
      </c>
      <c r="D3680" s="1">
        <f t="shared" si="640"/>
        <v>0</v>
      </c>
      <c r="E3680" s="1">
        <f t="shared" si="641"/>
        <v>0</v>
      </c>
      <c r="F3680" s="1" t="str">
        <f t="shared" ca="1" si="642"/>
        <v/>
      </c>
      <c r="G3680" s="1">
        <f t="shared" ca="1" si="643"/>
        <v>0</v>
      </c>
      <c r="H3680" s="1">
        <f ca="1">IF(AND(G3679&gt;0,G3680&gt;G3679,NOT(ISERROR(MATCH(G3679,D:D,0)))),H3679+1,H3679)</f>
        <v>0</v>
      </c>
      <c r="I3680" s="1">
        <f t="shared" ca="1" si="644"/>
        <v>0</v>
      </c>
      <c r="J3680" s="7" t="str">
        <f t="shared" ca="1" si="645"/>
        <v/>
      </c>
      <c r="K3680" s="1" t="str">
        <f ca="1">IF(J3680="Linea_para_MAIL_creada_por_LuXML",IF(ISERROR(MATCH(INDIRECT(ADDRESS(ROW()-G3680,7)),D:D,0)),J3680,INDIRECT(ADDRESS(MATCH(INDIRECT(ADDRESS(ROW()-G3680,7)),D:D,0),1))),J3680)</f>
        <v/>
      </c>
      <c r="L3680" s="7">
        <f t="shared" ca="1" si="646"/>
        <v>0</v>
      </c>
      <c r="M3680" s="7" t="str">
        <f t="shared" ca="1" si="647"/>
        <v/>
      </c>
      <c r="N3680" s="7">
        <f t="shared" ca="1" si="648"/>
        <v>0</v>
      </c>
      <c r="O3680" s="9" t="str">
        <f ca="1">IF(N3680&gt;-1,INDIRECT(ADDRESS(ROW(),13)),IF(N3680&lt;N3679,CONCATENATE("&lt;page-count count=",CHAR(34),1+LARGE(N:N,1)-LARGE(N:N,2),CHAR(34),"/&gt;"),INDIRECT(ADDRESS(ROW()-1,13))))</f>
        <v/>
      </c>
      <c r="P3680" s="1">
        <f>IF(ROW()&lt;$S$4+2,IF('XML a procesar'!A3679="",P3679,IF(MID('XML a procesar'!A3679,1,1)="&lt;",P3679,P3679+1)),P3679)</f>
        <v>1</v>
      </c>
    </row>
    <row r="3681" spans="1:16" x14ac:dyDescent="0.25">
      <c r="A3681" s="1" t="str">
        <f>IF('XML a procesar'!A3680&gt;0,'XML a procesar'!A3680,"")</f>
        <v/>
      </c>
      <c r="B3681" s="7">
        <f t="shared" si="638"/>
        <v>0</v>
      </c>
      <c r="C3681" s="1">
        <f t="shared" si="639"/>
        <v>0</v>
      </c>
      <c r="D3681" s="1">
        <f t="shared" si="640"/>
        <v>0</v>
      </c>
      <c r="E3681" s="1">
        <f t="shared" si="641"/>
        <v>0</v>
      </c>
      <c r="F3681" s="1" t="str">
        <f t="shared" ca="1" si="642"/>
        <v/>
      </c>
      <c r="G3681" s="1">
        <f t="shared" ca="1" si="643"/>
        <v>0</v>
      </c>
      <c r="H3681" s="1">
        <f ca="1">IF(AND(G3680&gt;0,G3681&gt;G3680,NOT(ISERROR(MATCH(G3680,D:D,0)))),H3680+1,H3680)</f>
        <v>0</v>
      </c>
      <c r="I3681" s="1">
        <f t="shared" ca="1" si="644"/>
        <v>0</v>
      </c>
      <c r="J3681" s="7" t="str">
        <f t="shared" ca="1" si="645"/>
        <v/>
      </c>
      <c r="K3681" s="1" t="str">
        <f ca="1">IF(J3681="Linea_para_MAIL_creada_por_LuXML",IF(ISERROR(MATCH(INDIRECT(ADDRESS(ROW()-G3681,7)),D:D,0)),J3681,INDIRECT(ADDRESS(MATCH(INDIRECT(ADDRESS(ROW()-G3681,7)),D:D,0),1))),J3681)</f>
        <v/>
      </c>
      <c r="L3681" s="7">
        <f t="shared" ca="1" si="646"/>
        <v>0</v>
      </c>
      <c r="M3681" s="7" t="str">
        <f t="shared" ca="1" si="647"/>
        <v/>
      </c>
      <c r="N3681" s="7">
        <f t="shared" ca="1" si="648"/>
        <v>0</v>
      </c>
      <c r="O3681" s="9" t="str">
        <f ca="1">IF(N3681&gt;-1,INDIRECT(ADDRESS(ROW(),13)),IF(N3681&lt;N3680,CONCATENATE("&lt;page-count count=",CHAR(34),1+LARGE(N:N,1)-LARGE(N:N,2),CHAR(34),"/&gt;"),INDIRECT(ADDRESS(ROW()-1,13))))</f>
        <v/>
      </c>
      <c r="P3681" s="1">
        <f>IF(ROW()&lt;$S$4+2,IF('XML a procesar'!A3680="",P3680,IF(MID('XML a procesar'!A3680,1,1)="&lt;",P3680,P3680+1)),P3680)</f>
        <v>1</v>
      </c>
    </row>
    <row r="3682" spans="1:16" x14ac:dyDescent="0.25">
      <c r="A3682" s="1" t="str">
        <f>IF('XML a procesar'!A3681&gt;0,'XML a procesar'!A3681,"")</f>
        <v/>
      </c>
      <c r="B3682" s="7">
        <f t="shared" si="638"/>
        <v>0</v>
      </c>
      <c r="C3682" s="1">
        <f t="shared" si="639"/>
        <v>0</v>
      </c>
      <c r="D3682" s="1">
        <f t="shared" si="640"/>
        <v>0</v>
      </c>
      <c r="E3682" s="1">
        <f t="shared" si="641"/>
        <v>0</v>
      </c>
      <c r="F3682" s="1" t="str">
        <f t="shared" ca="1" si="642"/>
        <v/>
      </c>
      <c r="G3682" s="1">
        <f t="shared" ca="1" si="643"/>
        <v>0</v>
      </c>
      <c r="H3682" s="1">
        <f ca="1">IF(AND(G3681&gt;0,G3682&gt;G3681,NOT(ISERROR(MATCH(G3681,D:D,0)))),H3681+1,H3681)</f>
        <v>0</v>
      </c>
      <c r="I3682" s="1">
        <f t="shared" ca="1" si="644"/>
        <v>0</v>
      </c>
      <c r="J3682" s="7" t="str">
        <f t="shared" ca="1" si="645"/>
        <v/>
      </c>
      <c r="K3682" s="1" t="str">
        <f ca="1">IF(J3682="Linea_para_MAIL_creada_por_LuXML",IF(ISERROR(MATCH(INDIRECT(ADDRESS(ROW()-G3682,7)),D:D,0)),J3682,INDIRECT(ADDRESS(MATCH(INDIRECT(ADDRESS(ROW()-G3682,7)),D:D,0),1))),J3682)</f>
        <v/>
      </c>
      <c r="L3682" s="7">
        <f t="shared" ca="1" si="646"/>
        <v>0</v>
      </c>
      <c r="M3682" s="7" t="str">
        <f t="shared" ca="1" si="647"/>
        <v/>
      </c>
      <c r="N3682" s="7">
        <f t="shared" ca="1" si="648"/>
        <v>0</v>
      </c>
      <c r="O3682" s="9" t="str">
        <f ca="1">IF(N3682&gt;-1,INDIRECT(ADDRESS(ROW(),13)),IF(N3682&lt;N3681,CONCATENATE("&lt;page-count count=",CHAR(34),1+LARGE(N:N,1)-LARGE(N:N,2),CHAR(34),"/&gt;"),INDIRECT(ADDRESS(ROW()-1,13))))</f>
        <v/>
      </c>
      <c r="P3682" s="1">
        <f>IF(ROW()&lt;$S$4+2,IF('XML a procesar'!A3681="",P3681,IF(MID('XML a procesar'!A3681,1,1)="&lt;",P3681,P3681+1)),P3681)</f>
        <v>1</v>
      </c>
    </row>
    <row r="3683" spans="1:16" x14ac:dyDescent="0.25">
      <c r="A3683" s="1" t="str">
        <f>IF('XML a procesar'!A3682&gt;0,'XML a procesar'!A3682,"")</f>
        <v/>
      </c>
      <c r="B3683" s="7">
        <f t="shared" si="638"/>
        <v>0</v>
      </c>
      <c r="C3683" s="1">
        <f t="shared" si="639"/>
        <v>0</v>
      </c>
      <c r="D3683" s="1">
        <f t="shared" si="640"/>
        <v>0</v>
      </c>
      <c r="E3683" s="1">
        <f t="shared" si="641"/>
        <v>0</v>
      </c>
      <c r="F3683" s="1" t="str">
        <f t="shared" ca="1" si="642"/>
        <v/>
      </c>
      <c r="G3683" s="1">
        <f t="shared" ca="1" si="643"/>
        <v>0</v>
      </c>
      <c r="H3683" s="1">
        <f ca="1">IF(AND(G3682&gt;0,G3683&gt;G3682,NOT(ISERROR(MATCH(G3682,D:D,0)))),H3682+1,H3682)</f>
        <v>0</v>
      </c>
      <c r="I3683" s="1">
        <f t="shared" ca="1" si="644"/>
        <v>0</v>
      </c>
      <c r="J3683" s="7" t="str">
        <f t="shared" ca="1" si="645"/>
        <v/>
      </c>
      <c r="K3683" s="1" t="str">
        <f ca="1">IF(J3683="Linea_para_MAIL_creada_por_LuXML",IF(ISERROR(MATCH(INDIRECT(ADDRESS(ROW()-G3683,7)),D:D,0)),J3683,INDIRECT(ADDRESS(MATCH(INDIRECT(ADDRESS(ROW()-G3683,7)),D:D,0),1))),J3683)</f>
        <v/>
      </c>
      <c r="L3683" s="7">
        <f t="shared" ca="1" si="646"/>
        <v>0</v>
      </c>
      <c r="M3683" s="7" t="str">
        <f t="shared" ca="1" si="647"/>
        <v/>
      </c>
      <c r="N3683" s="7">
        <f t="shared" ca="1" si="648"/>
        <v>0</v>
      </c>
      <c r="O3683" s="9" t="str">
        <f ca="1">IF(N3683&gt;-1,INDIRECT(ADDRESS(ROW(),13)),IF(N3683&lt;N3682,CONCATENATE("&lt;page-count count=",CHAR(34),1+LARGE(N:N,1)-LARGE(N:N,2),CHAR(34),"/&gt;"),INDIRECT(ADDRESS(ROW()-1,13))))</f>
        <v/>
      </c>
      <c r="P3683" s="1">
        <f>IF(ROW()&lt;$S$4+2,IF('XML a procesar'!A3682="",P3682,IF(MID('XML a procesar'!A3682,1,1)="&lt;",P3682,P3682+1)),P3682)</f>
        <v>1</v>
      </c>
    </row>
    <row r="3684" spans="1:16" x14ac:dyDescent="0.25">
      <c r="A3684" s="1" t="str">
        <f>IF('XML a procesar'!A3683&gt;0,'XML a procesar'!A3683,"")</f>
        <v/>
      </c>
      <c r="B3684" s="7">
        <f t="shared" si="638"/>
        <v>0</v>
      </c>
      <c r="C3684" s="1">
        <f t="shared" si="639"/>
        <v>0</v>
      </c>
      <c r="D3684" s="1">
        <f t="shared" si="640"/>
        <v>0</v>
      </c>
      <c r="E3684" s="1">
        <f t="shared" si="641"/>
        <v>0</v>
      </c>
      <c r="F3684" s="1" t="str">
        <f t="shared" ca="1" si="642"/>
        <v/>
      </c>
      <c r="G3684" s="1">
        <f t="shared" ca="1" si="643"/>
        <v>0</v>
      </c>
      <c r="H3684" s="1">
        <f ca="1">IF(AND(G3683&gt;0,G3684&gt;G3683,NOT(ISERROR(MATCH(G3683,D:D,0)))),H3683+1,H3683)</f>
        <v>0</v>
      </c>
      <c r="I3684" s="1">
        <f t="shared" ca="1" si="644"/>
        <v>0</v>
      </c>
      <c r="J3684" s="7" t="str">
        <f t="shared" ca="1" si="645"/>
        <v/>
      </c>
      <c r="K3684" s="1" t="str">
        <f ca="1">IF(J3684="Linea_para_MAIL_creada_por_LuXML",IF(ISERROR(MATCH(INDIRECT(ADDRESS(ROW()-G3684,7)),D:D,0)),J3684,INDIRECT(ADDRESS(MATCH(INDIRECT(ADDRESS(ROW()-G3684,7)),D:D,0),1))),J3684)</f>
        <v/>
      </c>
      <c r="L3684" s="7">
        <f t="shared" ca="1" si="646"/>
        <v>0</v>
      </c>
      <c r="M3684" s="7" t="str">
        <f t="shared" ca="1" si="647"/>
        <v/>
      </c>
      <c r="N3684" s="7">
        <f t="shared" ca="1" si="648"/>
        <v>0</v>
      </c>
      <c r="O3684" s="9" t="str">
        <f ca="1">IF(N3684&gt;-1,INDIRECT(ADDRESS(ROW(),13)),IF(N3684&lt;N3683,CONCATENATE("&lt;page-count count=",CHAR(34),1+LARGE(N:N,1)-LARGE(N:N,2),CHAR(34),"/&gt;"),INDIRECT(ADDRESS(ROW()-1,13))))</f>
        <v/>
      </c>
      <c r="P3684" s="1">
        <f>IF(ROW()&lt;$S$4+2,IF('XML a procesar'!A3683="",P3683,IF(MID('XML a procesar'!A3683,1,1)="&lt;",P3683,P3683+1)),P3683)</f>
        <v>1</v>
      </c>
    </row>
    <row r="3685" spans="1:16" x14ac:dyDescent="0.25">
      <c r="A3685" s="1" t="str">
        <f>IF('XML a procesar'!A3684&gt;0,'XML a procesar'!A3684,"")</f>
        <v/>
      </c>
      <c r="B3685" s="7">
        <f t="shared" si="638"/>
        <v>0</v>
      </c>
      <c r="C3685" s="1">
        <f t="shared" si="639"/>
        <v>0</v>
      </c>
      <c r="D3685" s="1">
        <f t="shared" si="640"/>
        <v>0</v>
      </c>
      <c r="E3685" s="1">
        <f t="shared" si="641"/>
        <v>0</v>
      </c>
      <c r="F3685" s="1" t="str">
        <f t="shared" ca="1" si="642"/>
        <v/>
      </c>
      <c r="G3685" s="1">
        <f t="shared" ca="1" si="643"/>
        <v>0</v>
      </c>
      <c r="H3685" s="1">
        <f ca="1">IF(AND(G3684&gt;0,G3685&gt;G3684,NOT(ISERROR(MATCH(G3684,D:D,0)))),H3684+1,H3684)</f>
        <v>0</v>
      </c>
      <c r="I3685" s="1">
        <f t="shared" ca="1" si="644"/>
        <v>0</v>
      </c>
      <c r="J3685" s="7" t="str">
        <f t="shared" ca="1" si="645"/>
        <v/>
      </c>
      <c r="K3685" s="1" t="str">
        <f ca="1">IF(J3685="Linea_para_MAIL_creada_por_LuXML",IF(ISERROR(MATCH(INDIRECT(ADDRESS(ROW()-G3685,7)),D:D,0)),J3685,INDIRECT(ADDRESS(MATCH(INDIRECT(ADDRESS(ROW()-G3685,7)),D:D,0),1))),J3685)</f>
        <v/>
      </c>
      <c r="L3685" s="7">
        <f t="shared" ca="1" si="646"/>
        <v>0</v>
      </c>
      <c r="M3685" s="7" t="str">
        <f t="shared" ca="1" si="647"/>
        <v/>
      </c>
      <c r="N3685" s="7">
        <f t="shared" ca="1" si="648"/>
        <v>0</v>
      </c>
      <c r="O3685" s="9" t="str">
        <f ca="1">IF(N3685&gt;-1,INDIRECT(ADDRESS(ROW(),13)),IF(N3685&lt;N3684,CONCATENATE("&lt;page-count count=",CHAR(34),1+LARGE(N:N,1)-LARGE(N:N,2),CHAR(34),"/&gt;"),INDIRECT(ADDRESS(ROW()-1,13))))</f>
        <v/>
      </c>
      <c r="P3685" s="1">
        <f>IF(ROW()&lt;$S$4+2,IF('XML a procesar'!A3684="",P3684,IF(MID('XML a procesar'!A3684,1,1)="&lt;",P3684,P3684+1)),P3684)</f>
        <v>1</v>
      </c>
    </row>
    <row r="3686" spans="1:16" x14ac:dyDescent="0.25">
      <c r="A3686" s="1" t="str">
        <f>IF('XML a procesar'!A3685&gt;0,'XML a procesar'!A3685,"")</f>
        <v/>
      </c>
      <c r="B3686" s="7">
        <f t="shared" si="638"/>
        <v>0</v>
      </c>
      <c r="C3686" s="1">
        <f t="shared" si="639"/>
        <v>0</v>
      </c>
      <c r="D3686" s="1">
        <f t="shared" si="640"/>
        <v>0</v>
      </c>
      <c r="E3686" s="1">
        <f t="shared" si="641"/>
        <v>0</v>
      </c>
      <c r="F3686" s="1" t="str">
        <f t="shared" ca="1" si="642"/>
        <v/>
      </c>
      <c r="G3686" s="1">
        <f t="shared" ca="1" si="643"/>
        <v>0</v>
      </c>
      <c r="H3686" s="1">
        <f ca="1">IF(AND(G3685&gt;0,G3686&gt;G3685,NOT(ISERROR(MATCH(G3685,D:D,0)))),H3685+1,H3685)</f>
        <v>0</v>
      </c>
      <c r="I3686" s="1">
        <f t="shared" ca="1" si="644"/>
        <v>0</v>
      </c>
      <c r="J3686" s="7" t="str">
        <f t="shared" ca="1" si="645"/>
        <v/>
      </c>
      <c r="K3686" s="1" t="str">
        <f ca="1">IF(J3686="Linea_para_MAIL_creada_por_LuXML",IF(ISERROR(MATCH(INDIRECT(ADDRESS(ROW()-G3686,7)),D:D,0)),J3686,INDIRECT(ADDRESS(MATCH(INDIRECT(ADDRESS(ROW()-G3686,7)),D:D,0),1))),J3686)</f>
        <v/>
      </c>
      <c r="L3686" s="7">
        <f t="shared" ca="1" si="646"/>
        <v>0</v>
      </c>
      <c r="M3686" s="7" t="str">
        <f t="shared" ca="1" si="647"/>
        <v/>
      </c>
      <c r="N3686" s="7">
        <f t="shared" ca="1" si="648"/>
        <v>0</v>
      </c>
      <c r="O3686" s="9" t="str">
        <f ca="1">IF(N3686&gt;-1,INDIRECT(ADDRESS(ROW(),13)),IF(N3686&lt;N3685,CONCATENATE("&lt;page-count count=",CHAR(34),1+LARGE(N:N,1)-LARGE(N:N,2),CHAR(34),"/&gt;"),INDIRECT(ADDRESS(ROW()-1,13))))</f>
        <v/>
      </c>
      <c r="P3686" s="1">
        <f>IF(ROW()&lt;$S$4+2,IF('XML a procesar'!A3685="",P3685,IF(MID('XML a procesar'!A3685,1,1)="&lt;",P3685,P3685+1)),P3685)</f>
        <v>1</v>
      </c>
    </row>
    <row r="3687" spans="1:16" x14ac:dyDescent="0.25">
      <c r="A3687" s="1" t="str">
        <f>IF('XML a procesar'!A3686&gt;0,'XML a procesar'!A3686,"")</f>
        <v/>
      </c>
      <c r="B3687" s="7">
        <f t="shared" si="638"/>
        <v>0</v>
      </c>
      <c r="C3687" s="1">
        <f t="shared" si="639"/>
        <v>0</v>
      </c>
      <c r="D3687" s="1">
        <f t="shared" si="640"/>
        <v>0</v>
      </c>
      <c r="E3687" s="1">
        <f t="shared" si="641"/>
        <v>0</v>
      </c>
      <c r="F3687" s="1" t="str">
        <f t="shared" ca="1" si="642"/>
        <v/>
      </c>
      <c r="G3687" s="1">
        <f t="shared" ca="1" si="643"/>
        <v>0</v>
      </c>
      <c r="H3687" s="1">
        <f ca="1">IF(AND(G3686&gt;0,G3687&gt;G3686,NOT(ISERROR(MATCH(G3686,D:D,0)))),H3686+1,H3686)</f>
        <v>0</v>
      </c>
      <c r="I3687" s="1">
        <f t="shared" ca="1" si="644"/>
        <v>0</v>
      </c>
      <c r="J3687" s="7" t="str">
        <f t="shared" ca="1" si="645"/>
        <v/>
      </c>
      <c r="K3687" s="1" t="str">
        <f ca="1">IF(J3687="Linea_para_MAIL_creada_por_LuXML",IF(ISERROR(MATCH(INDIRECT(ADDRESS(ROW()-G3687,7)),D:D,0)),J3687,INDIRECT(ADDRESS(MATCH(INDIRECT(ADDRESS(ROW()-G3687,7)),D:D,0),1))),J3687)</f>
        <v/>
      </c>
      <c r="L3687" s="7">
        <f t="shared" ca="1" si="646"/>
        <v>0</v>
      </c>
      <c r="M3687" s="7" t="str">
        <f t="shared" ca="1" si="647"/>
        <v/>
      </c>
      <c r="N3687" s="7">
        <f t="shared" ca="1" si="648"/>
        <v>0</v>
      </c>
      <c r="O3687" s="9" t="str">
        <f ca="1">IF(N3687&gt;-1,INDIRECT(ADDRESS(ROW(),13)),IF(N3687&lt;N3686,CONCATENATE("&lt;page-count count=",CHAR(34),1+LARGE(N:N,1)-LARGE(N:N,2),CHAR(34),"/&gt;"),INDIRECT(ADDRESS(ROW()-1,13))))</f>
        <v/>
      </c>
      <c r="P3687" s="1">
        <f>IF(ROW()&lt;$S$4+2,IF('XML a procesar'!A3686="",P3686,IF(MID('XML a procesar'!A3686,1,1)="&lt;",P3686,P3686+1)),P3686)</f>
        <v>1</v>
      </c>
    </row>
    <row r="3688" spans="1:16" x14ac:dyDescent="0.25">
      <c r="A3688" s="1" t="str">
        <f>IF('XML a procesar'!A3687&gt;0,'XML a procesar'!A3687,"")</f>
        <v/>
      </c>
      <c r="B3688" s="7">
        <f t="shared" si="638"/>
        <v>0</v>
      </c>
      <c r="C3688" s="1">
        <f t="shared" si="639"/>
        <v>0</v>
      </c>
      <c r="D3688" s="1">
        <f t="shared" si="640"/>
        <v>0</v>
      </c>
      <c r="E3688" s="1">
        <f t="shared" si="641"/>
        <v>0</v>
      </c>
      <c r="F3688" s="1" t="str">
        <f t="shared" ca="1" si="642"/>
        <v/>
      </c>
      <c r="G3688" s="1">
        <f t="shared" ca="1" si="643"/>
        <v>0</v>
      </c>
      <c r="H3688" s="1">
        <f ca="1">IF(AND(G3687&gt;0,G3688&gt;G3687,NOT(ISERROR(MATCH(G3687,D:D,0)))),H3687+1,H3687)</f>
        <v>0</v>
      </c>
      <c r="I3688" s="1">
        <f t="shared" ca="1" si="644"/>
        <v>0</v>
      </c>
      <c r="J3688" s="7" t="str">
        <f t="shared" ca="1" si="645"/>
        <v/>
      </c>
      <c r="K3688" s="1" t="str">
        <f ca="1">IF(J3688="Linea_para_MAIL_creada_por_LuXML",IF(ISERROR(MATCH(INDIRECT(ADDRESS(ROW()-G3688,7)),D:D,0)),J3688,INDIRECT(ADDRESS(MATCH(INDIRECT(ADDRESS(ROW()-G3688,7)),D:D,0),1))),J3688)</f>
        <v/>
      </c>
      <c r="L3688" s="7">
        <f t="shared" ca="1" si="646"/>
        <v>0</v>
      </c>
      <c r="M3688" s="7" t="str">
        <f t="shared" ca="1" si="647"/>
        <v/>
      </c>
      <c r="N3688" s="7">
        <f t="shared" ca="1" si="648"/>
        <v>0</v>
      </c>
      <c r="O3688" s="9" t="str">
        <f ca="1">IF(N3688&gt;-1,INDIRECT(ADDRESS(ROW(),13)),IF(N3688&lt;N3687,CONCATENATE("&lt;page-count count=",CHAR(34),1+LARGE(N:N,1)-LARGE(N:N,2),CHAR(34),"/&gt;"),INDIRECT(ADDRESS(ROW()-1,13))))</f>
        <v/>
      </c>
      <c r="P3688" s="1">
        <f>IF(ROW()&lt;$S$4+2,IF('XML a procesar'!A3687="",P3687,IF(MID('XML a procesar'!A3687,1,1)="&lt;",P3687,P3687+1)),P3687)</f>
        <v>1</v>
      </c>
    </row>
    <row r="3689" spans="1:16" x14ac:dyDescent="0.25">
      <c r="A3689" s="1" t="str">
        <f>IF('XML a procesar'!A3688&gt;0,'XML a procesar'!A3688,"")</f>
        <v/>
      </c>
      <c r="B3689" s="7">
        <f t="shared" si="638"/>
        <v>0</v>
      </c>
      <c r="C3689" s="1">
        <f t="shared" si="639"/>
        <v>0</v>
      </c>
      <c r="D3689" s="1">
        <f t="shared" si="640"/>
        <v>0</v>
      </c>
      <c r="E3689" s="1">
        <f t="shared" si="641"/>
        <v>0</v>
      </c>
      <c r="F3689" s="1" t="str">
        <f t="shared" ca="1" si="642"/>
        <v/>
      </c>
      <c r="G3689" s="1">
        <f t="shared" ca="1" si="643"/>
        <v>0</v>
      </c>
      <c r="H3689" s="1">
        <f ca="1">IF(AND(G3688&gt;0,G3689&gt;G3688,NOT(ISERROR(MATCH(G3688,D:D,0)))),H3688+1,H3688)</f>
        <v>0</v>
      </c>
      <c r="I3689" s="1">
        <f t="shared" ca="1" si="644"/>
        <v>0</v>
      </c>
      <c r="J3689" s="7" t="str">
        <f t="shared" ca="1" si="645"/>
        <v/>
      </c>
      <c r="K3689" s="1" t="str">
        <f ca="1">IF(J3689="Linea_para_MAIL_creada_por_LuXML",IF(ISERROR(MATCH(INDIRECT(ADDRESS(ROW()-G3689,7)),D:D,0)),J3689,INDIRECT(ADDRESS(MATCH(INDIRECT(ADDRESS(ROW()-G3689,7)),D:D,0),1))),J3689)</f>
        <v/>
      </c>
      <c r="L3689" s="7">
        <f t="shared" ca="1" si="646"/>
        <v>0</v>
      </c>
      <c r="M3689" s="7" t="str">
        <f t="shared" ca="1" si="647"/>
        <v/>
      </c>
      <c r="N3689" s="7">
        <f t="shared" ca="1" si="648"/>
        <v>0</v>
      </c>
      <c r="O3689" s="9" t="str">
        <f ca="1">IF(N3689&gt;-1,INDIRECT(ADDRESS(ROW(),13)),IF(N3689&lt;N3688,CONCATENATE("&lt;page-count count=",CHAR(34),1+LARGE(N:N,1)-LARGE(N:N,2),CHAR(34),"/&gt;"),INDIRECT(ADDRESS(ROW()-1,13))))</f>
        <v/>
      </c>
      <c r="P3689" s="1">
        <f>IF(ROW()&lt;$S$4+2,IF('XML a procesar'!A3688="",P3688,IF(MID('XML a procesar'!A3688,1,1)="&lt;",P3688,P3688+1)),P3688)</f>
        <v>1</v>
      </c>
    </row>
    <row r="3690" spans="1:16" x14ac:dyDescent="0.25">
      <c r="A3690" s="1" t="str">
        <f>IF('XML a procesar'!A3689&gt;0,'XML a procesar'!A3689,"")</f>
        <v/>
      </c>
      <c r="B3690" s="7">
        <f t="shared" si="638"/>
        <v>0</v>
      </c>
      <c r="C3690" s="1">
        <f t="shared" si="639"/>
        <v>0</v>
      </c>
      <c r="D3690" s="1">
        <f t="shared" si="640"/>
        <v>0</v>
      </c>
      <c r="E3690" s="1">
        <f t="shared" si="641"/>
        <v>0</v>
      </c>
      <c r="F3690" s="1" t="str">
        <f t="shared" ca="1" si="642"/>
        <v/>
      </c>
      <c r="G3690" s="1">
        <f t="shared" ca="1" si="643"/>
        <v>0</v>
      </c>
      <c r="H3690" s="1">
        <f ca="1">IF(AND(G3689&gt;0,G3690&gt;G3689,NOT(ISERROR(MATCH(G3689,D:D,0)))),H3689+1,H3689)</f>
        <v>0</v>
      </c>
      <c r="I3690" s="1">
        <f t="shared" ca="1" si="644"/>
        <v>0</v>
      </c>
      <c r="J3690" s="7" t="str">
        <f t="shared" ca="1" si="645"/>
        <v/>
      </c>
      <c r="K3690" s="1" t="str">
        <f ca="1">IF(J3690="Linea_para_MAIL_creada_por_LuXML",IF(ISERROR(MATCH(INDIRECT(ADDRESS(ROW()-G3690,7)),D:D,0)),J3690,INDIRECT(ADDRESS(MATCH(INDIRECT(ADDRESS(ROW()-G3690,7)),D:D,0),1))),J3690)</f>
        <v/>
      </c>
      <c r="L3690" s="7">
        <f t="shared" ca="1" si="646"/>
        <v>0</v>
      </c>
      <c r="M3690" s="7" t="str">
        <f t="shared" ca="1" si="647"/>
        <v/>
      </c>
      <c r="N3690" s="7">
        <f t="shared" ca="1" si="648"/>
        <v>0</v>
      </c>
      <c r="O3690" s="9" t="str">
        <f ca="1">IF(N3690&gt;-1,INDIRECT(ADDRESS(ROW(),13)),IF(N3690&lt;N3689,CONCATENATE("&lt;page-count count=",CHAR(34),1+LARGE(N:N,1)-LARGE(N:N,2),CHAR(34),"/&gt;"),INDIRECT(ADDRESS(ROW()-1,13))))</f>
        <v/>
      </c>
      <c r="P3690" s="1">
        <f>IF(ROW()&lt;$S$4+2,IF('XML a procesar'!A3689="",P3689,IF(MID('XML a procesar'!A3689,1,1)="&lt;",P3689,P3689+1)),P3689)</f>
        <v>1</v>
      </c>
    </row>
    <row r="3691" spans="1:16" x14ac:dyDescent="0.25">
      <c r="A3691" s="1" t="str">
        <f>IF('XML a procesar'!A3690&gt;0,'XML a procesar'!A3690,"")</f>
        <v/>
      </c>
      <c r="B3691" s="7">
        <f t="shared" si="638"/>
        <v>0</v>
      </c>
      <c r="C3691" s="1">
        <f t="shared" si="639"/>
        <v>0</v>
      </c>
      <c r="D3691" s="1">
        <f t="shared" si="640"/>
        <v>0</v>
      </c>
      <c r="E3691" s="1">
        <f t="shared" si="641"/>
        <v>0</v>
      </c>
      <c r="F3691" s="1" t="str">
        <f t="shared" ca="1" si="642"/>
        <v/>
      </c>
      <c r="G3691" s="1">
        <f t="shared" ca="1" si="643"/>
        <v>0</v>
      </c>
      <c r="H3691" s="1">
        <f ca="1">IF(AND(G3690&gt;0,G3691&gt;G3690,NOT(ISERROR(MATCH(G3690,D:D,0)))),H3690+1,H3690)</f>
        <v>0</v>
      </c>
      <c r="I3691" s="1">
        <f t="shared" ca="1" si="644"/>
        <v>0</v>
      </c>
      <c r="J3691" s="7" t="str">
        <f t="shared" ca="1" si="645"/>
        <v/>
      </c>
      <c r="K3691" s="1" t="str">
        <f ca="1">IF(J3691="Linea_para_MAIL_creada_por_LuXML",IF(ISERROR(MATCH(INDIRECT(ADDRESS(ROW()-G3691,7)),D:D,0)),J3691,INDIRECT(ADDRESS(MATCH(INDIRECT(ADDRESS(ROW()-G3691,7)),D:D,0),1))),J3691)</f>
        <v/>
      </c>
      <c r="L3691" s="7">
        <f t="shared" ca="1" si="646"/>
        <v>0</v>
      </c>
      <c r="M3691" s="7" t="str">
        <f t="shared" ca="1" si="647"/>
        <v/>
      </c>
      <c r="N3691" s="7">
        <f t="shared" ca="1" si="648"/>
        <v>0</v>
      </c>
      <c r="O3691" s="9" t="str">
        <f ca="1">IF(N3691&gt;-1,INDIRECT(ADDRESS(ROW(),13)),IF(N3691&lt;N3690,CONCATENATE("&lt;page-count count=",CHAR(34),1+LARGE(N:N,1)-LARGE(N:N,2),CHAR(34),"/&gt;"),INDIRECT(ADDRESS(ROW()-1,13))))</f>
        <v/>
      </c>
      <c r="P3691" s="1">
        <f>IF(ROW()&lt;$S$4+2,IF('XML a procesar'!A3690="",P3690,IF(MID('XML a procesar'!A3690,1,1)="&lt;",P3690,P3690+1)),P3690)</f>
        <v>1</v>
      </c>
    </row>
    <row r="3692" spans="1:16" x14ac:dyDescent="0.25">
      <c r="A3692" s="1" t="str">
        <f>IF('XML a procesar'!A3691&gt;0,'XML a procesar'!A3691,"")</f>
        <v/>
      </c>
      <c r="B3692" s="7">
        <f t="shared" si="638"/>
        <v>0</v>
      </c>
      <c r="C3692" s="1">
        <f t="shared" si="639"/>
        <v>0</v>
      </c>
      <c r="D3692" s="1">
        <f t="shared" si="640"/>
        <v>0</v>
      </c>
      <c r="E3692" s="1">
        <f t="shared" si="641"/>
        <v>0</v>
      </c>
      <c r="F3692" s="1" t="str">
        <f t="shared" ca="1" si="642"/>
        <v/>
      </c>
      <c r="G3692" s="1">
        <f t="shared" ca="1" si="643"/>
        <v>0</v>
      </c>
      <c r="H3692" s="1">
        <f ca="1">IF(AND(G3691&gt;0,G3692&gt;G3691,NOT(ISERROR(MATCH(G3691,D:D,0)))),H3691+1,H3691)</f>
        <v>0</v>
      </c>
      <c r="I3692" s="1">
        <f t="shared" ca="1" si="644"/>
        <v>0</v>
      </c>
      <c r="J3692" s="7" t="str">
        <f t="shared" ca="1" si="645"/>
        <v/>
      </c>
      <c r="K3692" s="1" t="str">
        <f ca="1">IF(J3692="Linea_para_MAIL_creada_por_LuXML",IF(ISERROR(MATCH(INDIRECT(ADDRESS(ROW()-G3692,7)),D:D,0)),J3692,INDIRECT(ADDRESS(MATCH(INDIRECT(ADDRESS(ROW()-G3692,7)),D:D,0),1))),J3692)</f>
        <v/>
      </c>
      <c r="L3692" s="7">
        <f t="shared" ca="1" si="646"/>
        <v>0</v>
      </c>
      <c r="M3692" s="7" t="str">
        <f t="shared" ca="1" si="647"/>
        <v/>
      </c>
      <c r="N3692" s="7">
        <f t="shared" ca="1" si="648"/>
        <v>0</v>
      </c>
      <c r="O3692" s="9" t="str">
        <f ca="1">IF(N3692&gt;-1,INDIRECT(ADDRESS(ROW(),13)),IF(N3692&lt;N3691,CONCATENATE("&lt;page-count count=",CHAR(34),1+LARGE(N:N,1)-LARGE(N:N,2),CHAR(34),"/&gt;"),INDIRECT(ADDRESS(ROW()-1,13))))</f>
        <v/>
      </c>
      <c r="P3692" s="1">
        <f>IF(ROW()&lt;$S$4+2,IF('XML a procesar'!A3691="",P3691,IF(MID('XML a procesar'!A3691,1,1)="&lt;",P3691,P3691+1)),P3691)</f>
        <v>1</v>
      </c>
    </row>
    <row r="3693" spans="1:16" x14ac:dyDescent="0.25">
      <c r="A3693" s="1" t="str">
        <f>IF('XML a procesar'!A3692&gt;0,'XML a procesar'!A3692,"")</f>
        <v/>
      </c>
      <c r="B3693" s="7">
        <f t="shared" si="638"/>
        <v>0</v>
      </c>
      <c r="C3693" s="1">
        <f t="shared" si="639"/>
        <v>0</v>
      </c>
      <c r="D3693" s="1">
        <f t="shared" si="640"/>
        <v>0</v>
      </c>
      <c r="E3693" s="1">
        <f t="shared" si="641"/>
        <v>0</v>
      </c>
      <c r="F3693" s="1" t="str">
        <f t="shared" ca="1" si="642"/>
        <v/>
      </c>
      <c r="G3693" s="1">
        <f t="shared" ca="1" si="643"/>
        <v>0</v>
      </c>
      <c r="H3693" s="1">
        <f ca="1">IF(AND(G3692&gt;0,G3693&gt;G3692,NOT(ISERROR(MATCH(G3692,D:D,0)))),H3692+1,H3692)</f>
        <v>0</v>
      </c>
      <c r="I3693" s="1">
        <f t="shared" ca="1" si="644"/>
        <v>0</v>
      </c>
      <c r="J3693" s="7" t="str">
        <f t="shared" ca="1" si="645"/>
        <v/>
      </c>
      <c r="K3693" s="1" t="str">
        <f ca="1">IF(J3693="Linea_para_MAIL_creada_por_LuXML",IF(ISERROR(MATCH(INDIRECT(ADDRESS(ROW()-G3693,7)),D:D,0)),J3693,INDIRECT(ADDRESS(MATCH(INDIRECT(ADDRESS(ROW()-G3693,7)),D:D,0),1))),J3693)</f>
        <v/>
      </c>
      <c r="L3693" s="7">
        <f t="shared" ca="1" si="646"/>
        <v>0</v>
      </c>
      <c r="M3693" s="7" t="str">
        <f t="shared" ca="1" si="647"/>
        <v/>
      </c>
      <c r="N3693" s="7">
        <f t="shared" ca="1" si="648"/>
        <v>0</v>
      </c>
      <c r="O3693" s="9" t="str">
        <f ca="1">IF(N3693&gt;-1,INDIRECT(ADDRESS(ROW(),13)),IF(N3693&lt;N3692,CONCATENATE("&lt;page-count count=",CHAR(34),1+LARGE(N:N,1)-LARGE(N:N,2),CHAR(34),"/&gt;"),INDIRECT(ADDRESS(ROW()-1,13))))</f>
        <v/>
      </c>
      <c r="P3693" s="1">
        <f>IF(ROW()&lt;$S$4+2,IF('XML a procesar'!A3692="",P3692,IF(MID('XML a procesar'!A3692,1,1)="&lt;",P3692,P3692+1)),P3692)</f>
        <v>1</v>
      </c>
    </row>
    <row r="3694" spans="1:16" x14ac:dyDescent="0.25">
      <c r="A3694" s="1" t="str">
        <f>IF('XML a procesar'!A3693&gt;0,'XML a procesar'!A3693,"")</f>
        <v/>
      </c>
      <c r="B3694" s="7">
        <f t="shared" si="638"/>
        <v>0</v>
      </c>
      <c r="C3694" s="1">
        <f t="shared" si="639"/>
        <v>0</v>
      </c>
      <c r="D3694" s="1">
        <f t="shared" si="640"/>
        <v>0</v>
      </c>
      <c r="E3694" s="1">
        <f t="shared" si="641"/>
        <v>0</v>
      </c>
      <c r="F3694" s="1" t="str">
        <f t="shared" ca="1" si="642"/>
        <v/>
      </c>
      <c r="G3694" s="1">
        <f t="shared" ca="1" si="643"/>
        <v>0</v>
      </c>
      <c r="H3694" s="1">
        <f ca="1">IF(AND(G3693&gt;0,G3694&gt;G3693,NOT(ISERROR(MATCH(G3693,D:D,0)))),H3693+1,H3693)</f>
        <v>0</v>
      </c>
      <c r="I3694" s="1">
        <f t="shared" ca="1" si="644"/>
        <v>0</v>
      </c>
      <c r="J3694" s="7" t="str">
        <f t="shared" ca="1" si="645"/>
        <v/>
      </c>
      <c r="K3694" s="1" t="str">
        <f ca="1">IF(J3694="Linea_para_MAIL_creada_por_LuXML",IF(ISERROR(MATCH(INDIRECT(ADDRESS(ROW()-G3694,7)),D:D,0)),J3694,INDIRECT(ADDRESS(MATCH(INDIRECT(ADDRESS(ROW()-G3694,7)),D:D,0),1))),J3694)</f>
        <v/>
      </c>
      <c r="L3694" s="7">
        <f t="shared" ca="1" si="646"/>
        <v>0</v>
      </c>
      <c r="M3694" s="7" t="str">
        <f t="shared" ca="1" si="647"/>
        <v/>
      </c>
      <c r="N3694" s="7">
        <f t="shared" ca="1" si="648"/>
        <v>0</v>
      </c>
      <c r="O3694" s="9" t="str">
        <f ca="1">IF(N3694&gt;-1,INDIRECT(ADDRESS(ROW(),13)),IF(N3694&lt;N3693,CONCATENATE("&lt;page-count count=",CHAR(34),1+LARGE(N:N,1)-LARGE(N:N,2),CHAR(34),"/&gt;"),INDIRECT(ADDRESS(ROW()-1,13))))</f>
        <v/>
      </c>
      <c r="P3694" s="1">
        <f>IF(ROW()&lt;$S$4+2,IF('XML a procesar'!A3693="",P3693,IF(MID('XML a procesar'!A3693,1,1)="&lt;",P3693,P3693+1)),P3693)</f>
        <v>1</v>
      </c>
    </row>
    <row r="3695" spans="1:16" x14ac:dyDescent="0.25">
      <c r="A3695" s="1" t="str">
        <f>IF('XML a procesar'!A3694&gt;0,'XML a procesar'!A3694,"")</f>
        <v/>
      </c>
      <c r="B3695" s="7">
        <f t="shared" si="638"/>
        <v>0</v>
      </c>
      <c r="C3695" s="1">
        <f t="shared" si="639"/>
        <v>0</v>
      </c>
      <c r="D3695" s="1">
        <f t="shared" si="640"/>
        <v>0</v>
      </c>
      <c r="E3695" s="1">
        <f t="shared" si="641"/>
        <v>0</v>
      </c>
      <c r="F3695" s="1" t="str">
        <f t="shared" ca="1" si="642"/>
        <v/>
      </c>
      <c r="G3695" s="1">
        <f t="shared" ca="1" si="643"/>
        <v>0</v>
      </c>
      <c r="H3695" s="1">
        <f ca="1">IF(AND(G3694&gt;0,G3695&gt;G3694,NOT(ISERROR(MATCH(G3694,D:D,0)))),H3694+1,H3694)</f>
        <v>0</v>
      </c>
      <c r="I3695" s="1">
        <f t="shared" ca="1" si="644"/>
        <v>0</v>
      </c>
      <c r="J3695" s="7" t="str">
        <f t="shared" ca="1" si="645"/>
        <v/>
      </c>
      <c r="K3695" s="1" t="str">
        <f ca="1">IF(J3695="Linea_para_MAIL_creada_por_LuXML",IF(ISERROR(MATCH(INDIRECT(ADDRESS(ROW()-G3695,7)),D:D,0)),J3695,INDIRECT(ADDRESS(MATCH(INDIRECT(ADDRESS(ROW()-G3695,7)),D:D,0),1))),J3695)</f>
        <v/>
      </c>
      <c r="L3695" s="7">
        <f t="shared" ca="1" si="646"/>
        <v>0</v>
      </c>
      <c r="M3695" s="7" t="str">
        <f t="shared" ca="1" si="647"/>
        <v/>
      </c>
      <c r="N3695" s="7">
        <f t="shared" ca="1" si="648"/>
        <v>0</v>
      </c>
      <c r="O3695" s="9" t="str">
        <f ca="1">IF(N3695&gt;-1,INDIRECT(ADDRESS(ROW(),13)),IF(N3695&lt;N3694,CONCATENATE("&lt;page-count count=",CHAR(34),1+LARGE(N:N,1)-LARGE(N:N,2),CHAR(34),"/&gt;"),INDIRECT(ADDRESS(ROW()-1,13))))</f>
        <v/>
      </c>
      <c r="P3695" s="1">
        <f>IF(ROW()&lt;$S$4+2,IF('XML a procesar'!A3694="",P3694,IF(MID('XML a procesar'!A3694,1,1)="&lt;",P3694,P3694+1)),P3694)</f>
        <v>1</v>
      </c>
    </row>
    <row r="3696" spans="1:16" x14ac:dyDescent="0.25">
      <c r="A3696" s="1" t="str">
        <f>IF('XML a procesar'!A3695&gt;0,'XML a procesar'!A3695,"")</f>
        <v/>
      </c>
      <c r="B3696" s="7">
        <f t="shared" si="638"/>
        <v>0</v>
      </c>
      <c r="C3696" s="1">
        <f t="shared" si="639"/>
        <v>0</v>
      </c>
      <c r="D3696" s="1">
        <f t="shared" si="640"/>
        <v>0</v>
      </c>
      <c r="E3696" s="1">
        <f t="shared" si="641"/>
        <v>0</v>
      </c>
      <c r="F3696" s="1" t="str">
        <f t="shared" ca="1" si="642"/>
        <v/>
      </c>
      <c r="G3696" s="1">
        <f t="shared" ca="1" si="643"/>
        <v>0</v>
      </c>
      <c r="H3696" s="1">
        <f ca="1">IF(AND(G3695&gt;0,G3696&gt;G3695,NOT(ISERROR(MATCH(G3695,D:D,0)))),H3695+1,H3695)</f>
        <v>0</v>
      </c>
      <c r="I3696" s="1">
        <f t="shared" ca="1" si="644"/>
        <v>0</v>
      </c>
      <c r="J3696" s="7" t="str">
        <f t="shared" ca="1" si="645"/>
        <v/>
      </c>
      <c r="K3696" s="1" t="str">
        <f ca="1">IF(J3696="Linea_para_MAIL_creada_por_LuXML",IF(ISERROR(MATCH(INDIRECT(ADDRESS(ROW()-G3696,7)),D:D,0)),J3696,INDIRECT(ADDRESS(MATCH(INDIRECT(ADDRESS(ROW()-G3696,7)),D:D,0),1))),J3696)</f>
        <v/>
      </c>
      <c r="L3696" s="7">
        <f t="shared" ca="1" si="646"/>
        <v>0</v>
      </c>
      <c r="M3696" s="7" t="str">
        <f t="shared" ca="1" si="647"/>
        <v/>
      </c>
      <c r="N3696" s="7">
        <f t="shared" ca="1" si="648"/>
        <v>0</v>
      </c>
      <c r="O3696" s="9" t="str">
        <f ca="1">IF(N3696&gt;-1,INDIRECT(ADDRESS(ROW(),13)),IF(N3696&lt;N3695,CONCATENATE("&lt;page-count count=",CHAR(34),1+LARGE(N:N,1)-LARGE(N:N,2),CHAR(34),"/&gt;"),INDIRECT(ADDRESS(ROW()-1,13))))</f>
        <v/>
      </c>
      <c r="P3696" s="1">
        <f>IF(ROW()&lt;$S$4+2,IF('XML a procesar'!A3695="",P3695,IF(MID('XML a procesar'!A3695,1,1)="&lt;",P3695,P3695+1)),P3695)</f>
        <v>1</v>
      </c>
    </row>
    <row r="3697" spans="1:16" x14ac:dyDescent="0.25">
      <c r="A3697" s="1" t="str">
        <f>IF('XML a procesar'!A3696&gt;0,'XML a procesar'!A3696,"")</f>
        <v/>
      </c>
      <c r="B3697" s="7">
        <f t="shared" si="638"/>
        <v>0</v>
      </c>
      <c r="C3697" s="1">
        <f t="shared" si="639"/>
        <v>0</v>
      </c>
      <c r="D3697" s="1">
        <f t="shared" si="640"/>
        <v>0</v>
      </c>
      <c r="E3697" s="1">
        <f t="shared" si="641"/>
        <v>0</v>
      </c>
      <c r="F3697" s="1" t="str">
        <f t="shared" ca="1" si="642"/>
        <v/>
      </c>
      <c r="G3697" s="1">
        <f t="shared" ca="1" si="643"/>
        <v>0</v>
      </c>
      <c r="H3697" s="1">
        <f ca="1">IF(AND(G3696&gt;0,G3697&gt;G3696,NOT(ISERROR(MATCH(G3696,D:D,0)))),H3696+1,H3696)</f>
        <v>0</v>
      </c>
      <c r="I3697" s="1">
        <f t="shared" ca="1" si="644"/>
        <v>0</v>
      </c>
      <c r="J3697" s="7" t="str">
        <f t="shared" ca="1" si="645"/>
        <v/>
      </c>
      <c r="K3697" s="1" t="str">
        <f ca="1">IF(J3697="Linea_para_MAIL_creada_por_LuXML",IF(ISERROR(MATCH(INDIRECT(ADDRESS(ROW()-G3697,7)),D:D,0)),J3697,INDIRECT(ADDRESS(MATCH(INDIRECT(ADDRESS(ROW()-G3697,7)),D:D,0),1))),J3697)</f>
        <v/>
      </c>
      <c r="L3697" s="7">
        <f t="shared" ca="1" si="646"/>
        <v>0</v>
      </c>
      <c r="M3697" s="7" t="str">
        <f t="shared" ca="1" si="647"/>
        <v/>
      </c>
      <c r="N3697" s="7">
        <f t="shared" ca="1" si="648"/>
        <v>0</v>
      </c>
      <c r="O3697" s="9" t="str">
        <f ca="1">IF(N3697&gt;-1,INDIRECT(ADDRESS(ROW(),13)),IF(N3697&lt;N3696,CONCATENATE("&lt;page-count count=",CHAR(34),1+LARGE(N:N,1)-LARGE(N:N,2),CHAR(34),"/&gt;"),INDIRECT(ADDRESS(ROW()-1,13))))</f>
        <v/>
      </c>
      <c r="P3697" s="1">
        <f>IF(ROW()&lt;$S$4+2,IF('XML a procesar'!A3696="",P3696,IF(MID('XML a procesar'!A3696,1,1)="&lt;",P3696,P3696+1)),P3696)</f>
        <v>1</v>
      </c>
    </row>
    <row r="3698" spans="1:16" x14ac:dyDescent="0.25">
      <c r="A3698" s="1" t="str">
        <f>IF('XML a procesar'!A3697&gt;0,'XML a procesar'!A3697,"")</f>
        <v/>
      </c>
      <c r="B3698" s="7">
        <f t="shared" si="638"/>
        <v>0</v>
      </c>
      <c r="C3698" s="1">
        <f t="shared" si="639"/>
        <v>0</v>
      </c>
      <c r="D3698" s="1">
        <f t="shared" si="640"/>
        <v>0</v>
      </c>
      <c r="E3698" s="1">
        <f t="shared" si="641"/>
        <v>0</v>
      </c>
      <c r="F3698" s="1" t="str">
        <f t="shared" ca="1" si="642"/>
        <v/>
      </c>
      <c r="G3698" s="1">
        <f t="shared" ca="1" si="643"/>
        <v>0</v>
      </c>
      <c r="H3698" s="1">
        <f ca="1">IF(AND(G3697&gt;0,G3698&gt;G3697,NOT(ISERROR(MATCH(G3697,D:D,0)))),H3697+1,H3697)</f>
        <v>0</v>
      </c>
      <c r="I3698" s="1">
        <f t="shared" ca="1" si="644"/>
        <v>0</v>
      </c>
      <c r="J3698" s="7" t="str">
        <f t="shared" ca="1" si="645"/>
        <v/>
      </c>
      <c r="K3698" s="1" t="str">
        <f ca="1">IF(J3698="Linea_para_MAIL_creada_por_LuXML",IF(ISERROR(MATCH(INDIRECT(ADDRESS(ROW()-G3698,7)),D:D,0)),J3698,INDIRECT(ADDRESS(MATCH(INDIRECT(ADDRESS(ROW()-G3698,7)),D:D,0),1))),J3698)</f>
        <v/>
      </c>
      <c r="L3698" s="7">
        <f t="shared" ca="1" si="646"/>
        <v>0</v>
      </c>
      <c r="M3698" s="7" t="str">
        <f t="shared" ca="1" si="647"/>
        <v/>
      </c>
      <c r="N3698" s="7">
        <f t="shared" ca="1" si="648"/>
        <v>0</v>
      </c>
      <c r="O3698" s="9" t="str">
        <f ca="1">IF(N3698&gt;-1,INDIRECT(ADDRESS(ROW(),13)),IF(N3698&lt;N3697,CONCATENATE("&lt;page-count count=",CHAR(34),1+LARGE(N:N,1)-LARGE(N:N,2),CHAR(34),"/&gt;"),INDIRECT(ADDRESS(ROW()-1,13))))</f>
        <v/>
      </c>
      <c r="P3698" s="1">
        <f>IF(ROW()&lt;$S$4+2,IF('XML a procesar'!A3697="",P3697,IF(MID('XML a procesar'!A3697,1,1)="&lt;",P3697,P3697+1)),P3697)</f>
        <v>1</v>
      </c>
    </row>
    <row r="3699" spans="1:16" x14ac:dyDescent="0.25">
      <c r="A3699" s="1" t="str">
        <f>IF('XML a procesar'!A3698&gt;0,'XML a procesar'!A3698,"")</f>
        <v/>
      </c>
      <c r="B3699" s="7">
        <f t="shared" si="638"/>
        <v>0</v>
      </c>
      <c r="C3699" s="1">
        <f t="shared" si="639"/>
        <v>0</v>
      </c>
      <c r="D3699" s="1">
        <f t="shared" si="640"/>
        <v>0</v>
      </c>
      <c r="E3699" s="1">
        <f t="shared" si="641"/>
        <v>0</v>
      </c>
      <c r="F3699" s="1" t="str">
        <f t="shared" ca="1" si="642"/>
        <v/>
      </c>
      <c r="G3699" s="1">
        <f t="shared" ca="1" si="643"/>
        <v>0</v>
      </c>
      <c r="H3699" s="1">
        <f ca="1">IF(AND(G3698&gt;0,G3699&gt;G3698,NOT(ISERROR(MATCH(G3698,D:D,0)))),H3698+1,H3698)</f>
        <v>0</v>
      </c>
      <c r="I3699" s="1">
        <f t="shared" ca="1" si="644"/>
        <v>0</v>
      </c>
      <c r="J3699" s="7" t="str">
        <f t="shared" ca="1" si="645"/>
        <v/>
      </c>
      <c r="K3699" s="1" t="str">
        <f ca="1">IF(J3699="Linea_para_MAIL_creada_por_LuXML",IF(ISERROR(MATCH(INDIRECT(ADDRESS(ROW()-G3699,7)),D:D,0)),J3699,INDIRECT(ADDRESS(MATCH(INDIRECT(ADDRESS(ROW()-G3699,7)),D:D,0),1))),J3699)</f>
        <v/>
      </c>
      <c r="L3699" s="7">
        <f t="shared" ca="1" si="646"/>
        <v>0</v>
      </c>
      <c r="M3699" s="7" t="str">
        <f t="shared" ca="1" si="647"/>
        <v/>
      </c>
      <c r="N3699" s="7">
        <f t="shared" ca="1" si="648"/>
        <v>0</v>
      </c>
      <c r="O3699" s="9" t="str">
        <f ca="1">IF(N3699&gt;-1,INDIRECT(ADDRESS(ROW(),13)),IF(N3699&lt;N3698,CONCATENATE("&lt;page-count count=",CHAR(34),1+LARGE(N:N,1)-LARGE(N:N,2),CHAR(34),"/&gt;"),INDIRECT(ADDRESS(ROW()-1,13))))</f>
        <v/>
      </c>
      <c r="P3699" s="1">
        <f>IF(ROW()&lt;$S$4+2,IF('XML a procesar'!A3698="",P3698,IF(MID('XML a procesar'!A3698,1,1)="&lt;",P3698,P3698+1)),P3698)</f>
        <v>1</v>
      </c>
    </row>
    <row r="3700" spans="1:16" x14ac:dyDescent="0.25">
      <c r="A3700" s="1" t="str">
        <f>IF('XML a procesar'!A3699&gt;0,'XML a procesar'!A3699,"")</f>
        <v/>
      </c>
      <c r="B3700" s="7">
        <f t="shared" si="638"/>
        <v>0</v>
      </c>
      <c r="C3700" s="1">
        <f t="shared" si="639"/>
        <v>0</v>
      </c>
      <c r="D3700" s="1">
        <f t="shared" si="640"/>
        <v>0</v>
      </c>
      <c r="E3700" s="1">
        <f t="shared" si="641"/>
        <v>0</v>
      </c>
      <c r="F3700" s="1" t="str">
        <f t="shared" ca="1" si="642"/>
        <v/>
      </c>
      <c r="G3700" s="1">
        <f t="shared" ca="1" si="643"/>
        <v>0</v>
      </c>
      <c r="H3700" s="1">
        <f ca="1">IF(AND(G3699&gt;0,G3700&gt;G3699,NOT(ISERROR(MATCH(G3699,D:D,0)))),H3699+1,H3699)</f>
        <v>0</v>
      </c>
      <c r="I3700" s="1">
        <f t="shared" ca="1" si="644"/>
        <v>0</v>
      </c>
      <c r="J3700" s="7" t="str">
        <f t="shared" ca="1" si="645"/>
        <v/>
      </c>
      <c r="K3700" s="1" t="str">
        <f ca="1">IF(J3700="Linea_para_MAIL_creada_por_LuXML",IF(ISERROR(MATCH(INDIRECT(ADDRESS(ROW()-G3700,7)),D:D,0)),J3700,INDIRECT(ADDRESS(MATCH(INDIRECT(ADDRESS(ROW()-G3700,7)),D:D,0),1))),J3700)</f>
        <v/>
      </c>
      <c r="L3700" s="7">
        <f t="shared" ca="1" si="646"/>
        <v>0</v>
      </c>
      <c r="M3700" s="7" t="str">
        <f t="shared" ca="1" si="647"/>
        <v/>
      </c>
      <c r="N3700" s="7">
        <f t="shared" ca="1" si="648"/>
        <v>0</v>
      </c>
      <c r="O3700" s="9" t="str">
        <f ca="1">IF(N3700&gt;-1,INDIRECT(ADDRESS(ROW(),13)),IF(N3700&lt;N3699,CONCATENATE("&lt;page-count count=",CHAR(34),1+LARGE(N:N,1)-LARGE(N:N,2),CHAR(34),"/&gt;"),INDIRECT(ADDRESS(ROW()-1,13))))</f>
        <v/>
      </c>
      <c r="P3700" s="1">
        <f>IF(ROW()&lt;$S$4+2,IF('XML a procesar'!A3699="",P3699,IF(MID('XML a procesar'!A3699,1,1)="&lt;",P3699,P3699+1)),P3699)</f>
        <v>1</v>
      </c>
    </row>
    <row r="3701" spans="1:16" x14ac:dyDescent="0.25">
      <c r="A3701" s="1" t="str">
        <f>IF('XML a procesar'!A3700&gt;0,'XML a procesar'!A3700,"")</f>
        <v/>
      </c>
      <c r="B3701" s="7">
        <f t="shared" si="638"/>
        <v>0</v>
      </c>
      <c r="C3701" s="1">
        <f t="shared" si="639"/>
        <v>0</v>
      </c>
      <c r="D3701" s="1">
        <f t="shared" si="640"/>
        <v>0</v>
      </c>
      <c r="E3701" s="1">
        <f t="shared" si="641"/>
        <v>0</v>
      </c>
      <c r="F3701" s="1" t="str">
        <f t="shared" ca="1" si="642"/>
        <v/>
      </c>
      <c r="G3701" s="1">
        <f t="shared" ca="1" si="643"/>
        <v>0</v>
      </c>
      <c r="H3701" s="1">
        <f ca="1">IF(AND(G3700&gt;0,G3701&gt;G3700,NOT(ISERROR(MATCH(G3700,D:D,0)))),H3700+1,H3700)</f>
        <v>0</v>
      </c>
      <c r="I3701" s="1">
        <f t="shared" ca="1" si="644"/>
        <v>0</v>
      </c>
      <c r="J3701" s="7" t="str">
        <f t="shared" ca="1" si="645"/>
        <v/>
      </c>
      <c r="K3701" s="1" t="str">
        <f ca="1">IF(J3701="Linea_para_MAIL_creada_por_LuXML",IF(ISERROR(MATCH(INDIRECT(ADDRESS(ROW()-G3701,7)),D:D,0)),J3701,INDIRECT(ADDRESS(MATCH(INDIRECT(ADDRESS(ROW()-G3701,7)),D:D,0),1))),J3701)</f>
        <v/>
      </c>
      <c r="L3701" s="7">
        <f t="shared" ca="1" si="646"/>
        <v>0</v>
      </c>
      <c r="M3701" s="7" t="str">
        <f t="shared" ca="1" si="647"/>
        <v/>
      </c>
      <c r="N3701" s="7">
        <f t="shared" ca="1" si="648"/>
        <v>0</v>
      </c>
      <c r="O3701" s="9" t="str">
        <f ca="1">IF(N3701&gt;-1,INDIRECT(ADDRESS(ROW(),13)),IF(N3701&lt;N3700,CONCATENATE("&lt;page-count count=",CHAR(34),1+LARGE(N:N,1)-LARGE(N:N,2),CHAR(34),"/&gt;"),INDIRECT(ADDRESS(ROW()-1,13))))</f>
        <v/>
      </c>
      <c r="P3701" s="1">
        <f>IF(ROW()&lt;$S$4+2,IF('XML a procesar'!A3700="",P3700,IF(MID('XML a procesar'!A3700,1,1)="&lt;",P3700,P3700+1)),P3700)</f>
        <v>1</v>
      </c>
    </row>
    <row r="3702" spans="1:16" x14ac:dyDescent="0.25">
      <c r="A3702" s="1" t="str">
        <f>IF('XML a procesar'!A3701&gt;0,'XML a procesar'!A3701,"")</f>
        <v/>
      </c>
      <c r="B3702" s="7">
        <f t="shared" si="638"/>
        <v>0</v>
      </c>
      <c r="C3702" s="1">
        <f t="shared" si="639"/>
        <v>0</v>
      </c>
      <c r="D3702" s="1">
        <f t="shared" si="640"/>
        <v>0</v>
      </c>
      <c r="E3702" s="1">
        <f t="shared" si="641"/>
        <v>0</v>
      </c>
      <c r="F3702" s="1" t="str">
        <f t="shared" ca="1" si="642"/>
        <v/>
      </c>
      <c r="G3702" s="1">
        <f t="shared" ca="1" si="643"/>
        <v>0</v>
      </c>
      <c r="H3702" s="1">
        <f ca="1">IF(AND(G3701&gt;0,G3702&gt;G3701,NOT(ISERROR(MATCH(G3701,D:D,0)))),H3701+1,H3701)</f>
        <v>0</v>
      </c>
      <c r="I3702" s="1">
        <f t="shared" ca="1" si="644"/>
        <v>0</v>
      </c>
      <c r="J3702" s="7" t="str">
        <f t="shared" ca="1" si="645"/>
        <v/>
      </c>
      <c r="K3702" s="1" t="str">
        <f ca="1">IF(J3702="Linea_para_MAIL_creada_por_LuXML",IF(ISERROR(MATCH(INDIRECT(ADDRESS(ROW()-G3702,7)),D:D,0)),J3702,INDIRECT(ADDRESS(MATCH(INDIRECT(ADDRESS(ROW()-G3702,7)),D:D,0),1))),J3702)</f>
        <v/>
      </c>
      <c r="L3702" s="7">
        <f t="shared" ca="1" si="646"/>
        <v>0</v>
      </c>
      <c r="M3702" s="7" t="str">
        <f t="shared" ca="1" si="647"/>
        <v/>
      </c>
      <c r="N3702" s="7">
        <f t="shared" ca="1" si="648"/>
        <v>0</v>
      </c>
      <c r="O3702" s="9" t="str">
        <f ca="1">IF(N3702&gt;-1,INDIRECT(ADDRESS(ROW(),13)),IF(N3702&lt;N3701,CONCATENATE("&lt;page-count count=",CHAR(34),1+LARGE(N:N,1)-LARGE(N:N,2),CHAR(34),"/&gt;"),INDIRECT(ADDRESS(ROW()-1,13))))</f>
        <v/>
      </c>
      <c r="P3702" s="1">
        <f>IF(ROW()&lt;$S$4+2,IF('XML a procesar'!A3701="",P3701,IF(MID('XML a procesar'!A3701,1,1)="&lt;",P3701,P3701+1)),P3701)</f>
        <v>1</v>
      </c>
    </row>
    <row r="3703" spans="1:16" x14ac:dyDescent="0.25">
      <c r="A3703" s="1" t="str">
        <f>IF('XML a procesar'!A3702&gt;0,'XML a procesar'!A3702,"")</f>
        <v/>
      </c>
      <c r="B3703" s="7">
        <f t="shared" si="638"/>
        <v>0</v>
      </c>
      <c r="C3703" s="1">
        <f t="shared" si="639"/>
        <v>0</v>
      </c>
      <c r="D3703" s="1">
        <f t="shared" si="640"/>
        <v>0</v>
      </c>
      <c r="E3703" s="1">
        <f t="shared" si="641"/>
        <v>0</v>
      </c>
      <c r="F3703" s="1" t="str">
        <f t="shared" ca="1" si="642"/>
        <v/>
      </c>
      <c r="G3703" s="1">
        <f t="shared" ca="1" si="643"/>
        <v>0</v>
      </c>
      <c r="H3703" s="1">
        <f ca="1">IF(AND(G3702&gt;0,G3703&gt;G3702,NOT(ISERROR(MATCH(G3702,D:D,0)))),H3702+1,H3702)</f>
        <v>0</v>
      </c>
      <c r="I3703" s="1">
        <f t="shared" ca="1" si="644"/>
        <v>0</v>
      </c>
      <c r="J3703" s="7" t="str">
        <f t="shared" ca="1" si="645"/>
        <v/>
      </c>
      <c r="K3703" s="1" t="str">
        <f ca="1">IF(J3703="Linea_para_MAIL_creada_por_LuXML",IF(ISERROR(MATCH(INDIRECT(ADDRESS(ROW()-G3703,7)),D:D,0)),J3703,INDIRECT(ADDRESS(MATCH(INDIRECT(ADDRESS(ROW()-G3703,7)),D:D,0),1))),J3703)</f>
        <v/>
      </c>
      <c r="L3703" s="7">
        <f t="shared" ca="1" si="646"/>
        <v>0</v>
      </c>
      <c r="M3703" s="7" t="str">
        <f t="shared" ca="1" si="647"/>
        <v/>
      </c>
      <c r="N3703" s="7">
        <f t="shared" ca="1" si="648"/>
        <v>0</v>
      </c>
      <c r="O3703" s="9" t="str">
        <f ca="1">IF(N3703&gt;-1,INDIRECT(ADDRESS(ROW(),13)),IF(N3703&lt;N3702,CONCATENATE("&lt;page-count count=",CHAR(34),1+LARGE(N:N,1)-LARGE(N:N,2),CHAR(34),"/&gt;"),INDIRECT(ADDRESS(ROW()-1,13))))</f>
        <v/>
      </c>
      <c r="P3703" s="1">
        <f>IF(ROW()&lt;$S$4+2,IF('XML a procesar'!A3702="",P3702,IF(MID('XML a procesar'!A3702,1,1)="&lt;",P3702,P3702+1)),P3702)</f>
        <v>1</v>
      </c>
    </row>
    <row r="3704" spans="1:16" x14ac:dyDescent="0.25">
      <c r="A3704" s="1" t="str">
        <f>IF('XML a procesar'!A3703&gt;0,'XML a procesar'!A3703,"")</f>
        <v/>
      </c>
      <c r="B3704" s="7">
        <f t="shared" si="638"/>
        <v>0</v>
      </c>
      <c r="C3704" s="1">
        <f t="shared" si="639"/>
        <v>0</v>
      </c>
      <c r="D3704" s="1">
        <f t="shared" si="640"/>
        <v>0</v>
      </c>
      <c r="E3704" s="1">
        <f t="shared" si="641"/>
        <v>0</v>
      </c>
      <c r="F3704" s="1" t="str">
        <f t="shared" ca="1" si="642"/>
        <v/>
      </c>
      <c r="G3704" s="1">
        <f t="shared" ca="1" si="643"/>
        <v>0</v>
      </c>
      <c r="H3704" s="1">
        <f ca="1">IF(AND(G3703&gt;0,G3704&gt;G3703,NOT(ISERROR(MATCH(G3703,D:D,0)))),H3703+1,H3703)</f>
        <v>0</v>
      </c>
      <c r="I3704" s="1">
        <f t="shared" ca="1" si="644"/>
        <v>0</v>
      </c>
      <c r="J3704" s="7" t="str">
        <f t="shared" ca="1" si="645"/>
        <v/>
      </c>
      <c r="K3704" s="1" t="str">
        <f ca="1">IF(J3704="Linea_para_MAIL_creada_por_LuXML",IF(ISERROR(MATCH(INDIRECT(ADDRESS(ROW()-G3704,7)),D:D,0)),J3704,INDIRECT(ADDRESS(MATCH(INDIRECT(ADDRESS(ROW()-G3704,7)),D:D,0),1))),J3704)</f>
        <v/>
      </c>
      <c r="L3704" s="7">
        <f t="shared" ca="1" si="646"/>
        <v>0</v>
      </c>
      <c r="M3704" s="7" t="str">
        <f t="shared" ca="1" si="647"/>
        <v/>
      </c>
      <c r="N3704" s="7">
        <f t="shared" ca="1" si="648"/>
        <v>0</v>
      </c>
      <c r="O3704" s="9" t="str">
        <f ca="1">IF(N3704&gt;-1,INDIRECT(ADDRESS(ROW(),13)),IF(N3704&lt;N3703,CONCATENATE("&lt;page-count count=",CHAR(34),1+LARGE(N:N,1)-LARGE(N:N,2),CHAR(34),"/&gt;"),INDIRECT(ADDRESS(ROW()-1,13))))</f>
        <v/>
      </c>
      <c r="P3704" s="1">
        <f>IF(ROW()&lt;$S$4+2,IF('XML a procesar'!A3703="",P3703,IF(MID('XML a procesar'!A3703,1,1)="&lt;",P3703,P3703+1)),P3703)</f>
        <v>1</v>
      </c>
    </row>
    <row r="3705" spans="1:16" x14ac:dyDescent="0.25">
      <c r="A3705" s="1" t="str">
        <f>IF('XML a procesar'!A3704&gt;0,'XML a procesar'!A3704,"")</f>
        <v/>
      </c>
      <c r="B3705" s="7">
        <f t="shared" si="638"/>
        <v>0</v>
      </c>
      <c r="C3705" s="1">
        <f t="shared" si="639"/>
        <v>0</v>
      </c>
      <c r="D3705" s="1">
        <f t="shared" si="640"/>
        <v>0</v>
      </c>
      <c r="E3705" s="1">
        <f t="shared" si="641"/>
        <v>0</v>
      </c>
      <c r="F3705" s="1" t="str">
        <f t="shared" ca="1" si="642"/>
        <v/>
      </c>
      <c r="G3705" s="1">
        <f t="shared" ca="1" si="643"/>
        <v>0</v>
      </c>
      <c r="H3705" s="1">
        <f ca="1">IF(AND(G3704&gt;0,G3705&gt;G3704,NOT(ISERROR(MATCH(G3704,D:D,0)))),H3704+1,H3704)</f>
        <v>0</v>
      </c>
      <c r="I3705" s="1">
        <f t="shared" ca="1" si="644"/>
        <v>0</v>
      </c>
      <c r="J3705" s="7" t="str">
        <f t="shared" ca="1" si="645"/>
        <v/>
      </c>
      <c r="K3705" s="1" t="str">
        <f ca="1">IF(J3705="Linea_para_MAIL_creada_por_LuXML",IF(ISERROR(MATCH(INDIRECT(ADDRESS(ROW()-G3705,7)),D:D,0)),J3705,INDIRECT(ADDRESS(MATCH(INDIRECT(ADDRESS(ROW()-G3705,7)),D:D,0),1))),J3705)</f>
        <v/>
      </c>
      <c r="L3705" s="7">
        <f t="shared" ca="1" si="646"/>
        <v>0</v>
      </c>
      <c r="M3705" s="7" t="str">
        <f t="shared" ca="1" si="647"/>
        <v/>
      </c>
      <c r="N3705" s="7">
        <f t="shared" ca="1" si="648"/>
        <v>0</v>
      </c>
      <c r="O3705" s="9" t="str">
        <f ca="1">IF(N3705&gt;-1,INDIRECT(ADDRESS(ROW(),13)),IF(N3705&lt;N3704,CONCATENATE("&lt;page-count count=",CHAR(34),1+LARGE(N:N,1)-LARGE(N:N,2),CHAR(34),"/&gt;"),INDIRECT(ADDRESS(ROW()-1,13))))</f>
        <v/>
      </c>
      <c r="P3705" s="1">
        <f>IF(ROW()&lt;$S$4+2,IF('XML a procesar'!A3704="",P3704,IF(MID('XML a procesar'!A3704,1,1)="&lt;",P3704,P3704+1)),P3704)</f>
        <v>1</v>
      </c>
    </row>
    <row r="3706" spans="1:16" x14ac:dyDescent="0.25">
      <c r="A3706" s="1" t="str">
        <f>IF('XML a procesar'!A3705&gt;0,'XML a procesar'!A3705,"")</f>
        <v/>
      </c>
      <c r="B3706" s="7">
        <f t="shared" si="638"/>
        <v>0</v>
      </c>
      <c r="C3706" s="1">
        <f t="shared" si="639"/>
        <v>0</v>
      </c>
      <c r="D3706" s="1">
        <f t="shared" si="640"/>
        <v>0</v>
      </c>
      <c r="E3706" s="1">
        <f t="shared" si="641"/>
        <v>0</v>
      </c>
      <c r="F3706" s="1" t="str">
        <f t="shared" ca="1" si="642"/>
        <v/>
      </c>
      <c r="G3706" s="1">
        <f t="shared" ca="1" si="643"/>
        <v>0</v>
      </c>
      <c r="H3706" s="1">
        <f ca="1">IF(AND(G3705&gt;0,G3706&gt;G3705,NOT(ISERROR(MATCH(G3705,D:D,0)))),H3705+1,H3705)</f>
        <v>0</v>
      </c>
      <c r="I3706" s="1">
        <f t="shared" ca="1" si="644"/>
        <v>0</v>
      </c>
      <c r="J3706" s="7" t="str">
        <f t="shared" ca="1" si="645"/>
        <v/>
      </c>
      <c r="K3706" s="1" t="str">
        <f ca="1">IF(J3706="Linea_para_MAIL_creada_por_LuXML",IF(ISERROR(MATCH(INDIRECT(ADDRESS(ROW()-G3706,7)),D:D,0)),J3706,INDIRECT(ADDRESS(MATCH(INDIRECT(ADDRESS(ROW()-G3706,7)),D:D,0),1))),J3706)</f>
        <v/>
      </c>
      <c r="L3706" s="7">
        <f t="shared" ca="1" si="646"/>
        <v>0</v>
      </c>
      <c r="M3706" s="7" t="str">
        <f t="shared" ca="1" si="647"/>
        <v/>
      </c>
      <c r="N3706" s="7">
        <f t="shared" ca="1" si="648"/>
        <v>0</v>
      </c>
      <c r="O3706" s="9" t="str">
        <f ca="1">IF(N3706&gt;-1,INDIRECT(ADDRESS(ROW(),13)),IF(N3706&lt;N3705,CONCATENATE("&lt;page-count count=",CHAR(34),1+LARGE(N:N,1)-LARGE(N:N,2),CHAR(34),"/&gt;"),INDIRECT(ADDRESS(ROW()-1,13))))</f>
        <v/>
      </c>
      <c r="P3706" s="1">
        <f>IF(ROW()&lt;$S$4+2,IF('XML a procesar'!A3705="",P3705,IF(MID('XML a procesar'!A3705,1,1)="&lt;",P3705,P3705+1)),P3705)</f>
        <v>1</v>
      </c>
    </row>
    <row r="3707" spans="1:16" x14ac:dyDescent="0.25">
      <c r="A3707" s="1" t="str">
        <f>IF('XML a procesar'!A3706&gt;0,'XML a procesar'!A3706,"")</f>
        <v/>
      </c>
      <c r="B3707" s="7">
        <f t="shared" si="638"/>
        <v>0</v>
      </c>
      <c r="C3707" s="1">
        <f t="shared" si="639"/>
        <v>0</v>
      </c>
      <c r="D3707" s="1">
        <f t="shared" si="640"/>
        <v>0</v>
      </c>
      <c r="E3707" s="1">
        <f t="shared" si="641"/>
        <v>0</v>
      </c>
      <c r="F3707" s="1" t="str">
        <f t="shared" ca="1" si="642"/>
        <v/>
      </c>
      <c r="G3707" s="1">
        <f t="shared" ca="1" si="643"/>
        <v>0</v>
      </c>
      <c r="H3707" s="1">
        <f ca="1">IF(AND(G3706&gt;0,G3707&gt;G3706,NOT(ISERROR(MATCH(G3706,D:D,0)))),H3706+1,H3706)</f>
        <v>0</v>
      </c>
      <c r="I3707" s="1">
        <f t="shared" ca="1" si="644"/>
        <v>0</v>
      </c>
      <c r="J3707" s="7" t="str">
        <f t="shared" ca="1" si="645"/>
        <v/>
      </c>
      <c r="K3707" s="1" t="str">
        <f ca="1">IF(J3707="Linea_para_MAIL_creada_por_LuXML",IF(ISERROR(MATCH(INDIRECT(ADDRESS(ROW()-G3707,7)),D:D,0)),J3707,INDIRECT(ADDRESS(MATCH(INDIRECT(ADDRESS(ROW()-G3707,7)),D:D,0),1))),J3707)</f>
        <v/>
      </c>
      <c r="L3707" s="7">
        <f t="shared" ca="1" si="646"/>
        <v>0</v>
      </c>
      <c r="M3707" s="7" t="str">
        <f t="shared" ca="1" si="647"/>
        <v/>
      </c>
      <c r="N3707" s="7">
        <f t="shared" ca="1" si="648"/>
        <v>0</v>
      </c>
      <c r="O3707" s="9" t="str">
        <f ca="1">IF(N3707&gt;-1,INDIRECT(ADDRESS(ROW(),13)),IF(N3707&lt;N3706,CONCATENATE("&lt;page-count count=",CHAR(34),1+LARGE(N:N,1)-LARGE(N:N,2),CHAR(34),"/&gt;"),INDIRECT(ADDRESS(ROW()-1,13))))</f>
        <v/>
      </c>
      <c r="P3707" s="1">
        <f>IF(ROW()&lt;$S$4+2,IF('XML a procesar'!A3706="",P3706,IF(MID('XML a procesar'!A3706,1,1)="&lt;",P3706,P3706+1)),P3706)</f>
        <v>1</v>
      </c>
    </row>
    <row r="3708" spans="1:16" x14ac:dyDescent="0.25">
      <c r="A3708" s="1" t="str">
        <f>IF('XML a procesar'!A3707&gt;0,'XML a procesar'!A3707,"")</f>
        <v/>
      </c>
      <c r="B3708" s="7">
        <f t="shared" si="638"/>
        <v>0</v>
      </c>
      <c r="C3708" s="1">
        <f t="shared" si="639"/>
        <v>0</v>
      </c>
      <c r="D3708" s="1">
        <f t="shared" si="640"/>
        <v>0</v>
      </c>
      <c r="E3708" s="1">
        <f t="shared" si="641"/>
        <v>0</v>
      </c>
      <c r="F3708" s="1" t="str">
        <f t="shared" ca="1" si="642"/>
        <v/>
      </c>
      <c r="G3708" s="1">
        <f t="shared" ca="1" si="643"/>
        <v>0</v>
      </c>
      <c r="H3708" s="1">
        <f ca="1">IF(AND(G3707&gt;0,G3708&gt;G3707,NOT(ISERROR(MATCH(G3707,D:D,0)))),H3707+1,H3707)</f>
        <v>0</v>
      </c>
      <c r="I3708" s="1">
        <f t="shared" ca="1" si="644"/>
        <v>0</v>
      </c>
      <c r="J3708" s="7" t="str">
        <f t="shared" ca="1" si="645"/>
        <v/>
      </c>
      <c r="K3708" s="1" t="str">
        <f ca="1">IF(J3708="Linea_para_MAIL_creada_por_LuXML",IF(ISERROR(MATCH(INDIRECT(ADDRESS(ROW()-G3708,7)),D:D,0)),J3708,INDIRECT(ADDRESS(MATCH(INDIRECT(ADDRESS(ROW()-G3708,7)),D:D,0),1))),J3708)</f>
        <v/>
      </c>
      <c r="L3708" s="7">
        <f t="shared" ca="1" si="646"/>
        <v>0</v>
      </c>
      <c r="M3708" s="7" t="str">
        <f t="shared" ca="1" si="647"/>
        <v/>
      </c>
      <c r="N3708" s="7">
        <f t="shared" ca="1" si="648"/>
        <v>0</v>
      </c>
      <c r="O3708" s="9" t="str">
        <f ca="1">IF(N3708&gt;-1,INDIRECT(ADDRESS(ROW(),13)),IF(N3708&lt;N3707,CONCATENATE("&lt;page-count count=",CHAR(34),1+LARGE(N:N,1)-LARGE(N:N,2),CHAR(34),"/&gt;"),INDIRECT(ADDRESS(ROW()-1,13))))</f>
        <v/>
      </c>
      <c r="P3708" s="1">
        <f>IF(ROW()&lt;$S$4+2,IF('XML a procesar'!A3707="",P3707,IF(MID('XML a procesar'!A3707,1,1)="&lt;",P3707,P3707+1)),P3707)</f>
        <v>1</v>
      </c>
    </row>
    <row r="3709" spans="1:16" x14ac:dyDescent="0.25">
      <c r="A3709" s="1" t="str">
        <f>IF('XML a procesar'!A3708&gt;0,'XML a procesar'!A3708,"")</f>
        <v/>
      </c>
      <c r="B3709" s="7">
        <f t="shared" si="638"/>
        <v>0</v>
      </c>
      <c r="C3709" s="1">
        <f t="shared" si="639"/>
        <v>0</v>
      </c>
      <c r="D3709" s="1">
        <f t="shared" si="640"/>
        <v>0</v>
      </c>
      <c r="E3709" s="1">
        <f t="shared" si="641"/>
        <v>0</v>
      </c>
      <c r="F3709" s="1" t="str">
        <f t="shared" ca="1" si="642"/>
        <v/>
      </c>
      <c r="G3709" s="1">
        <f t="shared" ca="1" si="643"/>
        <v>0</v>
      </c>
      <c r="H3709" s="1">
        <f ca="1">IF(AND(G3708&gt;0,G3709&gt;G3708,NOT(ISERROR(MATCH(G3708,D:D,0)))),H3708+1,H3708)</f>
        <v>0</v>
      </c>
      <c r="I3709" s="1">
        <f t="shared" ca="1" si="644"/>
        <v>0</v>
      </c>
      <c r="J3709" s="7" t="str">
        <f t="shared" ca="1" si="645"/>
        <v/>
      </c>
      <c r="K3709" s="1" t="str">
        <f ca="1">IF(J3709="Linea_para_MAIL_creada_por_LuXML",IF(ISERROR(MATCH(INDIRECT(ADDRESS(ROW()-G3709,7)),D:D,0)),J3709,INDIRECT(ADDRESS(MATCH(INDIRECT(ADDRESS(ROW()-G3709,7)),D:D,0),1))),J3709)</f>
        <v/>
      </c>
      <c r="L3709" s="7">
        <f t="shared" ca="1" si="646"/>
        <v>0</v>
      </c>
      <c r="M3709" s="7" t="str">
        <f t="shared" ca="1" si="647"/>
        <v/>
      </c>
      <c r="N3709" s="7">
        <f t="shared" ca="1" si="648"/>
        <v>0</v>
      </c>
      <c r="O3709" s="9" t="str">
        <f ca="1">IF(N3709&gt;-1,INDIRECT(ADDRESS(ROW(),13)),IF(N3709&lt;N3708,CONCATENATE("&lt;page-count count=",CHAR(34),1+LARGE(N:N,1)-LARGE(N:N,2),CHAR(34),"/&gt;"),INDIRECT(ADDRESS(ROW()-1,13))))</f>
        <v/>
      </c>
      <c r="P3709" s="1">
        <f>IF(ROW()&lt;$S$4+2,IF('XML a procesar'!A3708="",P3708,IF(MID('XML a procesar'!A3708,1,1)="&lt;",P3708,P3708+1)),P3708)</f>
        <v>1</v>
      </c>
    </row>
    <row r="3710" spans="1:16" x14ac:dyDescent="0.25">
      <c r="A3710" s="1" t="str">
        <f>IF('XML a procesar'!A3709&gt;0,'XML a procesar'!A3709,"")</f>
        <v/>
      </c>
      <c r="B3710" s="7">
        <f t="shared" si="638"/>
        <v>0</v>
      </c>
      <c r="C3710" s="1">
        <f t="shared" si="639"/>
        <v>0</v>
      </c>
      <c r="D3710" s="1">
        <f t="shared" si="640"/>
        <v>0</v>
      </c>
      <c r="E3710" s="1">
        <f t="shared" si="641"/>
        <v>0</v>
      </c>
      <c r="F3710" s="1" t="str">
        <f t="shared" ca="1" si="642"/>
        <v/>
      </c>
      <c r="G3710" s="1">
        <f t="shared" ca="1" si="643"/>
        <v>0</v>
      </c>
      <c r="H3710" s="1">
        <f ca="1">IF(AND(G3709&gt;0,G3710&gt;G3709,NOT(ISERROR(MATCH(G3709,D:D,0)))),H3709+1,H3709)</f>
        <v>0</v>
      </c>
      <c r="I3710" s="1">
        <f t="shared" ca="1" si="644"/>
        <v>0</v>
      </c>
      <c r="J3710" s="7" t="str">
        <f t="shared" ca="1" si="645"/>
        <v/>
      </c>
      <c r="K3710" s="1" t="str">
        <f ca="1">IF(J3710="Linea_para_MAIL_creada_por_LuXML",IF(ISERROR(MATCH(INDIRECT(ADDRESS(ROW()-G3710,7)),D:D,0)),J3710,INDIRECT(ADDRESS(MATCH(INDIRECT(ADDRESS(ROW()-G3710,7)),D:D,0),1))),J3710)</f>
        <v/>
      </c>
      <c r="L3710" s="7">
        <f t="shared" ca="1" si="646"/>
        <v>0</v>
      </c>
      <c r="M3710" s="7" t="str">
        <f t="shared" ca="1" si="647"/>
        <v/>
      </c>
      <c r="N3710" s="7">
        <f t="shared" ca="1" si="648"/>
        <v>0</v>
      </c>
      <c r="O3710" s="9" t="str">
        <f ca="1">IF(N3710&gt;-1,INDIRECT(ADDRESS(ROW(),13)),IF(N3710&lt;N3709,CONCATENATE("&lt;page-count count=",CHAR(34),1+LARGE(N:N,1)-LARGE(N:N,2),CHAR(34),"/&gt;"),INDIRECT(ADDRESS(ROW()-1,13))))</f>
        <v/>
      </c>
      <c r="P3710" s="1">
        <f>IF(ROW()&lt;$S$4+2,IF('XML a procesar'!A3709="",P3709,IF(MID('XML a procesar'!A3709,1,1)="&lt;",P3709,P3709+1)),P3709)</f>
        <v>1</v>
      </c>
    </row>
    <row r="3711" spans="1:16" x14ac:dyDescent="0.25">
      <c r="A3711" s="1" t="str">
        <f>IF('XML a procesar'!A3710&gt;0,'XML a procesar'!A3710,"")</f>
        <v/>
      </c>
      <c r="B3711" s="7">
        <f t="shared" si="638"/>
        <v>0</v>
      </c>
      <c r="C3711" s="1">
        <f t="shared" si="639"/>
        <v>0</v>
      </c>
      <c r="D3711" s="1">
        <f t="shared" si="640"/>
        <v>0</v>
      </c>
      <c r="E3711" s="1">
        <f t="shared" si="641"/>
        <v>0</v>
      </c>
      <c r="F3711" s="1" t="str">
        <f t="shared" ca="1" si="642"/>
        <v/>
      </c>
      <c r="G3711" s="1">
        <f t="shared" ca="1" si="643"/>
        <v>0</v>
      </c>
      <c r="H3711" s="1">
        <f ca="1">IF(AND(G3710&gt;0,G3711&gt;G3710,NOT(ISERROR(MATCH(G3710,D:D,0)))),H3710+1,H3710)</f>
        <v>0</v>
      </c>
      <c r="I3711" s="1">
        <f t="shared" ca="1" si="644"/>
        <v>0</v>
      </c>
      <c r="J3711" s="7" t="str">
        <f t="shared" ca="1" si="645"/>
        <v/>
      </c>
      <c r="K3711" s="1" t="str">
        <f ca="1">IF(J3711="Linea_para_MAIL_creada_por_LuXML",IF(ISERROR(MATCH(INDIRECT(ADDRESS(ROW()-G3711,7)),D:D,0)),J3711,INDIRECT(ADDRESS(MATCH(INDIRECT(ADDRESS(ROW()-G3711,7)),D:D,0),1))),J3711)</f>
        <v/>
      </c>
      <c r="L3711" s="7">
        <f t="shared" ca="1" si="646"/>
        <v>0</v>
      </c>
      <c r="M3711" s="7" t="str">
        <f t="shared" ca="1" si="647"/>
        <v/>
      </c>
      <c r="N3711" s="7">
        <f t="shared" ca="1" si="648"/>
        <v>0</v>
      </c>
      <c r="O3711" s="9" t="str">
        <f ca="1">IF(N3711&gt;-1,INDIRECT(ADDRESS(ROW(),13)),IF(N3711&lt;N3710,CONCATENATE("&lt;page-count count=",CHAR(34),1+LARGE(N:N,1)-LARGE(N:N,2),CHAR(34),"/&gt;"),INDIRECT(ADDRESS(ROW()-1,13))))</f>
        <v/>
      </c>
      <c r="P3711" s="1">
        <f>IF(ROW()&lt;$S$4+2,IF('XML a procesar'!A3710="",P3710,IF(MID('XML a procesar'!A3710,1,1)="&lt;",P3710,P3710+1)),P3710)</f>
        <v>1</v>
      </c>
    </row>
    <row r="3712" spans="1:16" x14ac:dyDescent="0.25">
      <c r="A3712" s="1" t="str">
        <f>IF('XML a procesar'!A3711&gt;0,'XML a procesar'!A3711,"")</f>
        <v/>
      </c>
      <c r="B3712" s="7">
        <f t="shared" si="638"/>
        <v>0</v>
      </c>
      <c r="C3712" s="1">
        <f t="shared" si="639"/>
        <v>0</v>
      </c>
      <c r="D3712" s="1">
        <f t="shared" si="640"/>
        <v>0</v>
      </c>
      <c r="E3712" s="1">
        <f t="shared" si="641"/>
        <v>0</v>
      </c>
      <c r="F3712" s="1" t="str">
        <f t="shared" ca="1" si="642"/>
        <v/>
      </c>
      <c r="G3712" s="1">
        <f t="shared" ca="1" si="643"/>
        <v>0</v>
      </c>
      <c r="H3712" s="1">
        <f ca="1">IF(AND(G3711&gt;0,G3712&gt;G3711,NOT(ISERROR(MATCH(G3711,D:D,0)))),H3711+1,H3711)</f>
        <v>0</v>
      </c>
      <c r="I3712" s="1">
        <f t="shared" ca="1" si="644"/>
        <v>0</v>
      </c>
      <c r="J3712" s="7" t="str">
        <f t="shared" ca="1" si="645"/>
        <v/>
      </c>
      <c r="K3712" s="1" t="str">
        <f ca="1">IF(J3712="Linea_para_MAIL_creada_por_LuXML",IF(ISERROR(MATCH(INDIRECT(ADDRESS(ROW()-G3712,7)),D:D,0)),J3712,INDIRECT(ADDRESS(MATCH(INDIRECT(ADDRESS(ROW()-G3712,7)),D:D,0),1))),J3712)</f>
        <v/>
      </c>
      <c r="L3712" s="7">
        <f t="shared" ca="1" si="646"/>
        <v>0</v>
      </c>
      <c r="M3712" s="7" t="str">
        <f t="shared" ca="1" si="647"/>
        <v/>
      </c>
      <c r="N3712" s="7">
        <f t="shared" ca="1" si="648"/>
        <v>0</v>
      </c>
      <c r="O3712" s="9" t="str">
        <f ca="1">IF(N3712&gt;-1,INDIRECT(ADDRESS(ROW(),13)),IF(N3712&lt;N3711,CONCATENATE("&lt;page-count count=",CHAR(34),1+LARGE(N:N,1)-LARGE(N:N,2),CHAR(34),"/&gt;"),INDIRECT(ADDRESS(ROW()-1,13))))</f>
        <v/>
      </c>
      <c r="P3712" s="1">
        <f>IF(ROW()&lt;$S$4+2,IF('XML a procesar'!A3711="",P3711,IF(MID('XML a procesar'!A3711,1,1)="&lt;",P3711,P3711+1)),P3711)</f>
        <v>1</v>
      </c>
    </row>
    <row r="3713" spans="1:16" x14ac:dyDescent="0.25">
      <c r="A3713" s="1" t="str">
        <f>IF('XML a procesar'!A3712&gt;0,'XML a procesar'!A3712,"")</f>
        <v/>
      </c>
      <c r="B3713" s="7">
        <f t="shared" ref="B3713:B3776" si="649">IF(ISERROR(FIND("/doi.org/",A3713,1)),0,1)</f>
        <v>0</v>
      </c>
      <c r="C3713" s="1">
        <f t="shared" ref="C3713:C3776" si="650">IF(LEFT(A3712,16)="&lt;contrib contrib",C3712+1,IF(LEFT(A3712,16)="&lt;/contrib-group&gt;",0,IF(LEFT(A3712,10)="&lt;/contrib&gt;",C3712,C3712)))</f>
        <v>0</v>
      </c>
      <c r="D3713" s="1">
        <f t="shared" ref="D3713:D3776" si="651">IF(AND(C3713&gt;0,LEFT(A3713,7)="&lt;email&gt;",ISNUMBER(SEARCH("@",A3713,1))),C3713,IF(LEFT(A3713,10)="&lt;alt-text&gt;",-1,0))</f>
        <v>0</v>
      </c>
      <c r="E3713" s="1">
        <f t="shared" ref="E3713:E3776" si="652">IF(D3713=0,E3712,E3712+1)</f>
        <v>0</v>
      </c>
      <c r="F3713" s="1" t="str">
        <f t="shared" ref="F3713:F3776" ca="1" si="653">INDIRECT(ADDRESS(ROW()+INDIRECT(ADDRESS(ROW()+E3713,5)),1))</f>
        <v/>
      </c>
      <c r="G3713" s="1">
        <f t="shared" ref="G3713:G3776" ca="1" si="654">IF(LEFT(F3713,7)="&lt;aff id",_xlfn.NUMBERVALUE(MID(F3713,13,LEN(F3713)-14)),IF(F3713="&lt;/aff&gt;",G3712+1,G3712))</f>
        <v>0</v>
      </c>
      <c r="H3713" s="1">
        <f ca="1">IF(AND(G3712&gt;0,G3713&gt;G3712,NOT(ISERROR(MATCH(G3712,D:D,0)))),H3712+1,H3712)</f>
        <v>0</v>
      </c>
      <c r="I3713" s="1">
        <f t="shared" ref="I3713:I3776" ca="1" si="655">INDIRECT(ADDRESS(ROW()-INDIRECT(ADDRESS(ROW()-H3713,8)),8))</f>
        <v>0</v>
      </c>
      <c r="J3713" s="7" t="str">
        <f t="shared" ref="J3713:J3776" ca="1" si="656">IF(J3712="Linea_para_MAIL_creada_por_LuXML","&lt;/aff&gt;",IF(I3713&gt;INDIRECT(ADDRESS(ROW()-I3713-1,8)),"Linea_para_MAIL_creada_por_LuXML",INDIRECT(ADDRESS(ROW()-I3713,6))))</f>
        <v/>
      </c>
      <c r="K3713" s="1" t="str">
        <f ca="1">IF(J3713="Linea_para_MAIL_creada_por_LuXML",IF(ISERROR(MATCH(INDIRECT(ADDRESS(ROW()-G3713,7)),D:D,0)),J3713,INDIRECT(ADDRESS(MATCH(INDIRECT(ADDRESS(ROW()-G3713,7)),D:D,0),1))),J3713)</f>
        <v/>
      </c>
      <c r="L3713" s="7">
        <f t="shared" ref="L3713:L3776" ca="1" si="657">IF(OR(MID(K3711,3,5)="page&gt;",MID(K3712,3,5)="page&gt;"),L3712,IF(OR(K3712="&lt;history&gt;",K3713="&lt;history&gt;"),L3712+1,L3712))</f>
        <v>0</v>
      </c>
      <c r="M3713" s="7" t="str">
        <f t="shared" ref="M3713:M3776" ca="1" si="658">IF(L3713&gt;L3712,IF(L3713=1,CONCATENATE("&lt;fpage&gt;",$S$10,"&lt;/fpage&gt;"),CONCATENATE("&lt;lpage&gt;",$S$10+1,"&lt;/lpage&gt;")),IF(ISERROR(INDIRECT(ADDRESS(ROW()-L3713,11),1)),"",INDIRECT(ADDRESS(ROW()-L3713,11),1)))</f>
        <v/>
      </c>
      <c r="N3713" s="7">
        <f t="shared" ref="N3713:N3776" ca="1" si="659">IF(N3712=-1,-1,IF(M3713="&lt;/counts&gt;",-1,IF(OR(LEFT(M3713,7)="&lt;fpage&gt;",LEFT(M3713,7)="&lt;lpage&gt;"),VALUE(MID(M3713,8,LEN(M3713)-15)),0)))</f>
        <v>0</v>
      </c>
      <c r="O3713" s="9" t="str">
        <f ca="1">IF(N3713&gt;-1,INDIRECT(ADDRESS(ROW(),13)),IF(N3713&lt;N3712,CONCATENATE("&lt;page-count count=",CHAR(34),1+LARGE(N:N,1)-LARGE(N:N,2),CHAR(34),"/&gt;"),INDIRECT(ADDRESS(ROW()-1,13))))</f>
        <v/>
      </c>
      <c r="P3713" s="1">
        <f>IF(ROW()&lt;$S$4+2,IF('XML a procesar'!A3712="",P3712,IF(MID('XML a procesar'!A3712,1,1)="&lt;",P3712,P3712+1)),P3712)</f>
        <v>1</v>
      </c>
    </row>
    <row r="3714" spans="1:16" x14ac:dyDescent="0.25">
      <c r="A3714" s="1" t="str">
        <f>IF('XML a procesar'!A3713&gt;0,'XML a procesar'!A3713,"")</f>
        <v/>
      </c>
      <c r="B3714" s="7">
        <f t="shared" si="649"/>
        <v>0</v>
      </c>
      <c r="C3714" s="1">
        <f t="shared" si="650"/>
        <v>0</v>
      </c>
      <c r="D3714" s="1">
        <f t="shared" si="651"/>
        <v>0</v>
      </c>
      <c r="E3714" s="1">
        <f t="shared" si="652"/>
        <v>0</v>
      </c>
      <c r="F3714" s="1" t="str">
        <f t="shared" ca="1" si="653"/>
        <v/>
      </c>
      <c r="G3714" s="1">
        <f t="shared" ca="1" si="654"/>
        <v>0</v>
      </c>
      <c r="H3714" s="1">
        <f ca="1">IF(AND(G3713&gt;0,G3714&gt;G3713,NOT(ISERROR(MATCH(G3713,D:D,0)))),H3713+1,H3713)</f>
        <v>0</v>
      </c>
      <c r="I3714" s="1">
        <f t="shared" ca="1" si="655"/>
        <v>0</v>
      </c>
      <c r="J3714" s="7" t="str">
        <f t="shared" ca="1" si="656"/>
        <v/>
      </c>
      <c r="K3714" s="1" t="str">
        <f ca="1">IF(J3714="Linea_para_MAIL_creada_por_LuXML",IF(ISERROR(MATCH(INDIRECT(ADDRESS(ROW()-G3714,7)),D:D,0)),J3714,INDIRECT(ADDRESS(MATCH(INDIRECT(ADDRESS(ROW()-G3714,7)),D:D,0),1))),J3714)</f>
        <v/>
      </c>
      <c r="L3714" s="7">
        <f t="shared" ca="1" si="657"/>
        <v>0</v>
      </c>
      <c r="M3714" s="7" t="str">
        <f t="shared" ca="1" si="658"/>
        <v/>
      </c>
      <c r="N3714" s="7">
        <f t="shared" ca="1" si="659"/>
        <v>0</v>
      </c>
      <c r="O3714" s="9" t="str">
        <f ca="1">IF(N3714&gt;-1,INDIRECT(ADDRESS(ROW(),13)),IF(N3714&lt;N3713,CONCATENATE("&lt;page-count count=",CHAR(34),1+LARGE(N:N,1)-LARGE(N:N,2),CHAR(34),"/&gt;"),INDIRECT(ADDRESS(ROW()-1,13))))</f>
        <v/>
      </c>
      <c r="P3714" s="1">
        <f>IF(ROW()&lt;$S$4+2,IF('XML a procesar'!A3713="",P3713,IF(MID('XML a procesar'!A3713,1,1)="&lt;",P3713,P3713+1)),P3713)</f>
        <v>1</v>
      </c>
    </row>
    <row r="3715" spans="1:16" x14ac:dyDescent="0.25">
      <c r="A3715" s="1" t="str">
        <f>IF('XML a procesar'!A3714&gt;0,'XML a procesar'!A3714,"")</f>
        <v/>
      </c>
      <c r="B3715" s="7">
        <f t="shared" si="649"/>
        <v>0</v>
      </c>
      <c r="C3715" s="1">
        <f t="shared" si="650"/>
        <v>0</v>
      </c>
      <c r="D3715" s="1">
        <f t="shared" si="651"/>
        <v>0</v>
      </c>
      <c r="E3715" s="1">
        <f t="shared" si="652"/>
        <v>0</v>
      </c>
      <c r="F3715" s="1" t="str">
        <f t="shared" ca="1" si="653"/>
        <v/>
      </c>
      <c r="G3715" s="1">
        <f t="shared" ca="1" si="654"/>
        <v>0</v>
      </c>
      <c r="H3715" s="1">
        <f ca="1">IF(AND(G3714&gt;0,G3715&gt;G3714,NOT(ISERROR(MATCH(G3714,D:D,0)))),H3714+1,H3714)</f>
        <v>0</v>
      </c>
      <c r="I3715" s="1">
        <f t="shared" ca="1" si="655"/>
        <v>0</v>
      </c>
      <c r="J3715" s="7" t="str">
        <f t="shared" ca="1" si="656"/>
        <v/>
      </c>
      <c r="K3715" s="1" t="str">
        <f ca="1">IF(J3715="Linea_para_MAIL_creada_por_LuXML",IF(ISERROR(MATCH(INDIRECT(ADDRESS(ROW()-G3715,7)),D:D,0)),J3715,INDIRECT(ADDRESS(MATCH(INDIRECT(ADDRESS(ROW()-G3715,7)),D:D,0),1))),J3715)</f>
        <v/>
      </c>
      <c r="L3715" s="7">
        <f t="shared" ca="1" si="657"/>
        <v>0</v>
      </c>
      <c r="M3715" s="7" t="str">
        <f t="shared" ca="1" si="658"/>
        <v/>
      </c>
      <c r="N3715" s="7">
        <f t="shared" ca="1" si="659"/>
        <v>0</v>
      </c>
      <c r="O3715" s="9" t="str">
        <f ca="1">IF(N3715&gt;-1,INDIRECT(ADDRESS(ROW(),13)),IF(N3715&lt;N3714,CONCATENATE("&lt;page-count count=",CHAR(34),1+LARGE(N:N,1)-LARGE(N:N,2),CHAR(34),"/&gt;"),INDIRECT(ADDRESS(ROW()-1,13))))</f>
        <v/>
      </c>
      <c r="P3715" s="1">
        <f>IF(ROW()&lt;$S$4+2,IF('XML a procesar'!A3714="",P3714,IF(MID('XML a procesar'!A3714,1,1)="&lt;",P3714,P3714+1)),P3714)</f>
        <v>1</v>
      </c>
    </row>
    <row r="3716" spans="1:16" x14ac:dyDescent="0.25">
      <c r="A3716" s="1" t="str">
        <f>IF('XML a procesar'!A3715&gt;0,'XML a procesar'!A3715,"")</f>
        <v/>
      </c>
      <c r="B3716" s="7">
        <f t="shared" si="649"/>
        <v>0</v>
      </c>
      <c r="C3716" s="1">
        <f t="shared" si="650"/>
        <v>0</v>
      </c>
      <c r="D3716" s="1">
        <f t="shared" si="651"/>
        <v>0</v>
      </c>
      <c r="E3716" s="1">
        <f t="shared" si="652"/>
        <v>0</v>
      </c>
      <c r="F3716" s="1" t="str">
        <f t="shared" ca="1" si="653"/>
        <v/>
      </c>
      <c r="G3716" s="1">
        <f t="shared" ca="1" si="654"/>
        <v>0</v>
      </c>
      <c r="H3716" s="1">
        <f ca="1">IF(AND(G3715&gt;0,G3716&gt;G3715,NOT(ISERROR(MATCH(G3715,D:D,0)))),H3715+1,H3715)</f>
        <v>0</v>
      </c>
      <c r="I3716" s="1">
        <f t="shared" ca="1" si="655"/>
        <v>0</v>
      </c>
      <c r="J3716" s="7" t="str">
        <f t="shared" ca="1" si="656"/>
        <v/>
      </c>
      <c r="K3716" s="1" t="str">
        <f ca="1">IF(J3716="Linea_para_MAIL_creada_por_LuXML",IF(ISERROR(MATCH(INDIRECT(ADDRESS(ROW()-G3716,7)),D:D,0)),J3716,INDIRECT(ADDRESS(MATCH(INDIRECT(ADDRESS(ROW()-G3716,7)),D:D,0),1))),J3716)</f>
        <v/>
      </c>
      <c r="L3716" s="7">
        <f t="shared" ca="1" si="657"/>
        <v>0</v>
      </c>
      <c r="M3716" s="7" t="str">
        <f t="shared" ca="1" si="658"/>
        <v/>
      </c>
      <c r="N3716" s="7">
        <f t="shared" ca="1" si="659"/>
        <v>0</v>
      </c>
      <c r="O3716" s="9" t="str">
        <f ca="1">IF(N3716&gt;-1,INDIRECT(ADDRESS(ROW(),13)),IF(N3716&lt;N3715,CONCATENATE("&lt;page-count count=",CHAR(34),1+LARGE(N:N,1)-LARGE(N:N,2),CHAR(34),"/&gt;"),INDIRECT(ADDRESS(ROW()-1,13))))</f>
        <v/>
      </c>
      <c r="P3716" s="1">
        <f>IF(ROW()&lt;$S$4+2,IF('XML a procesar'!A3715="",P3715,IF(MID('XML a procesar'!A3715,1,1)="&lt;",P3715,P3715+1)),P3715)</f>
        <v>1</v>
      </c>
    </row>
    <row r="3717" spans="1:16" x14ac:dyDescent="0.25">
      <c r="A3717" s="1" t="str">
        <f>IF('XML a procesar'!A3716&gt;0,'XML a procesar'!A3716,"")</f>
        <v/>
      </c>
      <c r="B3717" s="7">
        <f t="shared" si="649"/>
        <v>0</v>
      </c>
      <c r="C3717" s="1">
        <f t="shared" si="650"/>
        <v>0</v>
      </c>
      <c r="D3717" s="1">
        <f t="shared" si="651"/>
        <v>0</v>
      </c>
      <c r="E3717" s="1">
        <f t="shared" si="652"/>
        <v>0</v>
      </c>
      <c r="F3717" s="1" t="str">
        <f t="shared" ca="1" si="653"/>
        <v/>
      </c>
      <c r="G3717" s="1">
        <f t="shared" ca="1" si="654"/>
        <v>0</v>
      </c>
      <c r="H3717" s="1">
        <f ca="1">IF(AND(G3716&gt;0,G3717&gt;G3716,NOT(ISERROR(MATCH(G3716,D:D,0)))),H3716+1,H3716)</f>
        <v>0</v>
      </c>
      <c r="I3717" s="1">
        <f t="shared" ca="1" si="655"/>
        <v>0</v>
      </c>
      <c r="J3717" s="7" t="str">
        <f t="shared" ca="1" si="656"/>
        <v/>
      </c>
      <c r="K3717" s="1" t="str">
        <f ca="1">IF(J3717="Linea_para_MAIL_creada_por_LuXML",IF(ISERROR(MATCH(INDIRECT(ADDRESS(ROW()-G3717,7)),D:D,0)),J3717,INDIRECT(ADDRESS(MATCH(INDIRECT(ADDRESS(ROW()-G3717,7)),D:D,0),1))),J3717)</f>
        <v/>
      </c>
      <c r="L3717" s="7">
        <f t="shared" ca="1" si="657"/>
        <v>0</v>
      </c>
      <c r="M3717" s="7" t="str">
        <f t="shared" ca="1" si="658"/>
        <v/>
      </c>
      <c r="N3717" s="7">
        <f t="shared" ca="1" si="659"/>
        <v>0</v>
      </c>
      <c r="O3717" s="9" t="str">
        <f ca="1">IF(N3717&gt;-1,INDIRECT(ADDRESS(ROW(),13)),IF(N3717&lt;N3716,CONCATENATE("&lt;page-count count=",CHAR(34),1+LARGE(N:N,1)-LARGE(N:N,2),CHAR(34),"/&gt;"),INDIRECT(ADDRESS(ROW()-1,13))))</f>
        <v/>
      </c>
      <c r="P3717" s="1">
        <f>IF(ROW()&lt;$S$4+2,IF('XML a procesar'!A3716="",P3716,IF(MID('XML a procesar'!A3716,1,1)="&lt;",P3716,P3716+1)),P3716)</f>
        <v>1</v>
      </c>
    </row>
    <row r="3718" spans="1:16" x14ac:dyDescent="0.25">
      <c r="A3718" s="1" t="str">
        <f>IF('XML a procesar'!A3717&gt;0,'XML a procesar'!A3717,"")</f>
        <v/>
      </c>
      <c r="B3718" s="7">
        <f t="shared" si="649"/>
        <v>0</v>
      </c>
      <c r="C3718" s="1">
        <f t="shared" si="650"/>
        <v>0</v>
      </c>
      <c r="D3718" s="1">
        <f t="shared" si="651"/>
        <v>0</v>
      </c>
      <c r="E3718" s="1">
        <f t="shared" si="652"/>
        <v>0</v>
      </c>
      <c r="F3718" s="1" t="str">
        <f t="shared" ca="1" si="653"/>
        <v/>
      </c>
      <c r="G3718" s="1">
        <f t="shared" ca="1" si="654"/>
        <v>0</v>
      </c>
      <c r="H3718" s="1">
        <f ca="1">IF(AND(G3717&gt;0,G3718&gt;G3717,NOT(ISERROR(MATCH(G3717,D:D,0)))),H3717+1,H3717)</f>
        <v>0</v>
      </c>
      <c r="I3718" s="1">
        <f t="shared" ca="1" si="655"/>
        <v>0</v>
      </c>
      <c r="J3718" s="7" t="str">
        <f t="shared" ca="1" si="656"/>
        <v/>
      </c>
      <c r="K3718" s="1" t="str">
        <f ca="1">IF(J3718="Linea_para_MAIL_creada_por_LuXML",IF(ISERROR(MATCH(INDIRECT(ADDRESS(ROW()-G3718,7)),D:D,0)),J3718,INDIRECT(ADDRESS(MATCH(INDIRECT(ADDRESS(ROW()-G3718,7)),D:D,0),1))),J3718)</f>
        <v/>
      </c>
      <c r="L3718" s="7">
        <f t="shared" ca="1" si="657"/>
        <v>0</v>
      </c>
      <c r="M3718" s="7" t="str">
        <f t="shared" ca="1" si="658"/>
        <v/>
      </c>
      <c r="N3718" s="7">
        <f t="shared" ca="1" si="659"/>
        <v>0</v>
      </c>
      <c r="O3718" s="9" t="str">
        <f ca="1">IF(N3718&gt;-1,INDIRECT(ADDRESS(ROW(),13)),IF(N3718&lt;N3717,CONCATENATE("&lt;page-count count=",CHAR(34),1+LARGE(N:N,1)-LARGE(N:N,2),CHAR(34),"/&gt;"),INDIRECT(ADDRESS(ROW()-1,13))))</f>
        <v/>
      </c>
      <c r="P3718" s="1">
        <f>IF(ROW()&lt;$S$4+2,IF('XML a procesar'!A3717="",P3717,IF(MID('XML a procesar'!A3717,1,1)="&lt;",P3717,P3717+1)),P3717)</f>
        <v>1</v>
      </c>
    </row>
    <row r="3719" spans="1:16" x14ac:dyDescent="0.25">
      <c r="A3719" s="1" t="str">
        <f>IF('XML a procesar'!A3718&gt;0,'XML a procesar'!A3718,"")</f>
        <v/>
      </c>
      <c r="B3719" s="7">
        <f t="shared" si="649"/>
        <v>0</v>
      </c>
      <c r="C3719" s="1">
        <f t="shared" si="650"/>
        <v>0</v>
      </c>
      <c r="D3719" s="1">
        <f t="shared" si="651"/>
        <v>0</v>
      </c>
      <c r="E3719" s="1">
        <f t="shared" si="652"/>
        <v>0</v>
      </c>
      <c r="F3719" s="1" t="str">
        <f t="shared" ca="1" si="653"/>
        <v/>
      </c>
      <c r="G3719" s="1">
        <f t="shared" ca="1" si="654"/>
        <v>0</v>
      </c>
      <c r="H3719" s="1">
        <f ca="1">IF(AND(G3718&gt;0,G3719&gt;G3718,NOT(ISERROR(MATCH(G3718,D:D,0)))),H3718+1,H3718)</f>
        <v>0</v>
      </c>
      <c r="I3719" s="1">
        <f t="shared" ca="1" si="655"/>
        <v>0</v>
      </c>
      <c r="J3719" s="7" t="str">
        <f t="shared" ca="1" si="656"/>
        <v/>
      </c>
      <c r="K3719" s="1" t="str">
        <f ca="1">IF(J3719="Linea_para_MAIL_creada_por_LuXML",IF(ISERROR(MATCH(INDIRECT(ADDRESS(ROW()-G3719,7)),D:D,0)),J3719,INDIRECT(ADDRESS(MATCH(INDIRECT(ADDRESS(ROW()-G3719,7)),D:D,0),1))),J3719)</f>
        <v/>
      </c>
      <c r="L3719" s="7">
        <f t="shared" ca="1" si="657"/>
        <v>0</v>
      </c>
      <c r="M3719" s="7" t="str">
        <f t="shared" ca="1" si="658"/>
        <v/>
      </c>
      <c r="N3719" s="7">
        <f t="shared" ca="1" si="659"/>
        <v>0</v>
      </c>
      <c r="O3719" s="9" t="str">
        <f ca="1">IF(N3719&gt;-1,INDIRECT(ADDRESS(ROW(),13)),IF(N3719&lt;N3718,CONCATENATE("&lt;page-count count=",CHAR(34),1+LARGE(N:N,1)-LARGE(N:N,2),CHAR(34),"/&gt;"),INDIRECT(ADDRESS(ROW()-1,13))))</f>
        <v/>
      </c>
      <c r="P3719" s="1">
        <f>IF(ROW()&lt;$S$4+2,IF('XML a procesar'!A3718="",P3718,IF(MID('XML a procesar'!A3718,1,1)="&lt;",P3718,P3718+1)),P3718)</f>
        <v>1</v>
      </c>
    </row>
    <row r="3720" spans="1:16" x14ac:dyDescent="0.25">
      <c r="A3720" s="1" t="str">
        <f>IF('XML a procesar'!A3719&gt;0,'XML a procesar'!A3719,"")</f>
        <v/>
      </c>
      <c r="B3720" s="7">
        <f t="shared" si="649"/>
        <v>0</v>
      </c>
      <c r="C3720" s="1">
        <f t="shared" si="650"/>
        <v>0</v>
      </c>
      <c r="D3720" s="1">
        <f t="shared" si="651"/>
        <v>0</v>
      </c>
      <c r="E3720" s="1">
        <f t="shared" si="652"/>
        <v>0</v>
      </c>
      <c r="F3720" s="1" t="str">
        <f t="shared" ca="1" si="653"/>
        <v/>
      </c>
      <c r="G3720" s="1">
        <f t="shared" ca="1" si="654"/>
        <v>0</v>
      </c>
      <c r="H3720" s="1">
        <f ca="1">IF(AND(G3719&gt;0,G3720&gt;G3719,NOT(ISERROR(MATCH(G3719,D:D,0)))),H3719+1,H3719)</f>
        <v>0</v>
      </c>
      <c r="I3720" s="1">
        <f t="shared" ca="1" si="655"/>
        <v>0</v>
      </c>
      <c r="J3720" s="7" t="str">
        <f t="shared" ca="1" si="656"/>
        <v/>
      </c>
      <c r="K3720" s="1" t="str">
        <f ca="1">IF(J3720="Linea_para_MAIL_creada_por_LuXML",IF(ISERROR(MATCH(INDIRECT(ADDRESS(ROW()-G3720,7)),D:D,0)),J3720,INDIRECT(ADDRESS(MATCH(INDIRECT(ADDRESS(ROW()-G3720,7)),D:D,0),1))),J3720)</f>
        <v/>
      </c>
      <c r="L3720" s="7">
        <f t="shared" ca="1" si="657"/>
        <v>0</v>
      </c>
      <c r="M3720" s="7" t="str">
        <f t="shared" ca="1" si="658"/>
        <v/>
      </c>
      <c r="N3720" s="7">
        <f t="shared" ca="1" si="659"/>
        <v>0</v>
      </c>
      <c r="O3720" s="9" t="str">
        <f ca="1">IF(N3720&gt;-1,INDIRECT(ADDRESS(ROW(),13)),IF(N3720&lt;N3719,CONCATENATE("&lt;page-count count=",CHAR(34),1+LARGE(N:N,1)-LARGE(N:N,2),CHAR(34),"/&gt;"),INDIRECT(ADDRESS(ROW()-1,13))))</f>
        <v/>
      </c>
      <c r="P3720" s="1">
        <f>IF(ROW()&lt;$S$4+2,IF('XML a procesar'!A3719="",P3719,IF(MID('XML a procesar'!A3719,1,1)="&lt;",P3719,P3719+1)),P3719)</f>
        <v>1</v>
      </c>
    </row>
    <row r="3721" spans="1:16" x14ac:dyDescent="0.25">
      <c r="A3721" s="1" t="str">
        <f>IF('XML a procesar'!A3720&gt;0,'XML a procesar'!A3720,"")</f>
        <v/>
      </c>
      <c r="B3721" s="7">
        <f t="shared" si="649"/>
        <v>0</v>
      </c>
      <c r="C3721" s="1">
        <f t="shared" si="650"/>
        <v>0</v>
      </c>
      <c r="D3721" s="1">
        <f t="shared" si="651"/>
        <v>0</v>
      </c>
      <c r="E3721" s="1">
        <f t="shared" si="652"/>
        <v>0</v>
      </c>
      <c r="F3721" s="1" t="str">
        <f t="shared" ca="1" si="653"/>
        <v/>
      </c>
      <c r="G3721" s="1">
        <f t="shared" ca="1" si="654"/>
        <v>0</v>
      </c>
      <c r="H3721" s="1">
        <f ca="1">IF(AND(G3720&gt;0,G3721&gt;G3720,NOT(ISERROR(MATCH(G3720,D:D,0)))),H3720+1,H3720)</f>
        <v>0</v>
      </c>
      <c r="I3721" s="1">
        <f t="shared" ca="1" si="655"/>
        <v>0</v>
      </c>
      <c r="J3721" s="7" t="str">
        <f t="shared" ca="1" si="656"/>
        <v/>
      </c>
      <c r="K3721" s="1" t="str">
        <f ca="1">IF(J3721="Linea_para_MAIL_creada_por_LuXML",IF(ISERROR(MATCH(INDIRECT(ADDRESS(ROW()-G3721,7)),D:D,0)),J3721,INDIRECT(ADDRESS(MATCH(INDIRECT(ADDRESS(ROW()-G3721,7)),D:D,0),1))),J3721)</f>
        <v/>
      </c>
      <c r="L3721" s="7">
        <f t="shared" ca="1" si="657"/>
        <v>0</v>
      </c>
      <c r="M3721" s="7" t="str">
        <f t="shared" ca="1" si="658"/>
        <v/>
      </c>
      <c r="N3721" s="7">
        <f t="shared" ca="1" si="659"/>
        <v>0</v>
      </c>
      <c r="O3721" s="9" t="str">
        <f ca="1">IF(N3721&gt;-1,INDIRECT(ADDRESS(ROW(),13)),IF(N3721&lt;N3720,CONCATENATE("&lt;page-count count=",CHAR(34),1+LARGE(N:N,1)-LARGE(N:N,2),CHAR(34),"/&gt;"),INDIRECT(ADDRESS(ROW()-1,13))))</f>
        <v/>
      </c>
      <c r="P3721" s="1">
        <f>IF(ROW()&lt;$S$4+2,IF('XML a procesar'!A3720="",P3720,IF(MID('XML a procesar'!A3720,1,1)="&lt;",P3720,P3720+1)),P3720)</f>
        <v>1</v>
      </c>
    </row>
    <row r="3722" spans="1:16" x14ac:dyDescent="0.25">
      <c r="A3722" s="1" t="str">
        <f>IF('XML a procesar'!A3721&gt;0,'XML a procesar'!A3721,"")</f>
        <v/>
      </c>
      <c r="B3722" s="7">
        <f t="shared" si="649"/>
        <v>0</v>
      </c>
      <c r="C3722" s="1">
        <f t="shared" si="650"/>
        <v>0</v>
      </c>
      <c r="D3722" s="1">
        <f t="shared" si="651"/>
        <v>0</v>
      </c>
      <c r="E3722" s="1">
        <f t="shared" si="652"/>
        <v>0</v>
      </c>
      <c r="F3722" s="1" t="str">
        <f t="shared" ca="1" si="653"/>
        <v/>
      </c>
      <c r="G3722" s="1">
        <f t="shared" ca="1" si="654"/>
        <v>0</v>
      </c>
      <c r="H3722" s="1">
        <f ca="1">IF(AND(G3721&gt;0,G3722&gt;G3721,NOT(ISERROR(MATCH(G3721,D:D,0)))),H3721+1,H3721)</f>
        <v>0</v>
      </c>
      <c r="I3722" s="1">
        <f t="shared" ca="1" si="655"/>
        <v>0</v>
      </c>
      <c r="J3722" s="7" t="str">
        <f t="shared" ca="1" si="656"/>
        <v/>
      </c>
      <c r="K3722" s="1" t="str">
        <f ca="1">IF(J3722="Linea_para_MAIL_creada_por_LuXML",IF(ISERROR(MATCH(INDIRECT(ADDRESS(ROW()-G3722,7)),D:D,0)),J3722,INDIRECT(ADDRESS(MATCH(INDIRECT(ADDRESS(ROW()-G3722,7)),D:D,0),1))),J3722)</f>
        <v/>
      </c>
      <c r="L3722" s="7">
        <f t="shared" ca="1" si="657"/>
        <v>0</v>
      </c>
      <c r="M3722" s="7" t="str">
        <f t="shared" ca="1" si="658"/>
        <v/>
      </c>
      <c r="N3722" s="7">
        <f t="shared" ca="1" si="659"/>
        <v>0</v>
      </c>
      <c r="O3722" s="9" t="str">
        <f ca="1">IF(N3722&gt;-1,INDIRECT(ADDRESS(ROW(),13)),IF(N3722&lt;N3721,CONCATENATE("&lt;page-count count=",CHAR(34),1+LARGE(N:N,1)-LARGE(N:N,2),CHAR(34),"/&gt;"),INDIRECT(ADDRESS(ROW()-1,13))))</f>
        <v/>
      </c>
      <c r="P3722" s="1">
        <f>IF(ROW()&lt;$S$4+2,IF('XML a procesar'!A3721="",P3721,IF(MID('XML a procesar'!A3721,1,1)="&lt;",P3721,P3721+1)),P3721)</f>
        <v>1</v>
      </c>
    </row>
    <row r="3723" spans="1:16" x14ac:dyDescent="0.25">
      <c r="A3723" s="1" t="str">
        <f>IF('XML a procesar'!A3722&gt;0,'XML a procesar'!A3722,"")</f>
        <v/>
      </c>
      <c r="B3723" s="7">
        <f t="shared" si="649"/>
        <v>0</v>
      </c>
      <c r="C3723" s="1">
        <f t="shared" si="650"/>
        <v>0</v>
      </c>
      <c r="D3723" s="1">
        <f t="shared" si="651"/>
        <v>0</v>
      </c>
      <c r="E3723" s="1">
        <f t="shared" si="652"/>
        <v>0</v>
      </c>
      <c r="F3723" s="1" t="str">
        <f t="shared" ca="1" si="653"/>
        <v/>
      </c>
      <c r="G3723" s="1">
        <f t="shared" ca="1" si="654"/>
        <v>0</v>
      </c>
      <c r="H3723" s="1">
        <f ca="1">IF(AND(G3722&gt;0,G3723&gt;G3722,NOT(ISERROR(MATCH(G3722,D:D,0)))),H3722+1,H3722)</f>
        <v>0</v>
      </c>
      <c r="I3723" s="1">
        <f t="shared" ca="1" si="655"/>
        <v>0</v>
      </c>
      <c r="J3723" s="7" t="str">
        <f t="shared" ca="1" si="656"/>
        <v/>
      </c>
      <c r="K3723" s="1" t="str">
        <f ca="1">IF(J3723="Linea_para_MAIL_creada_por_LuXML",IF(ISERROR(MATCH(INDIRECT(ADDRESS(ROW()-G3723,7)),D:D,0)),J3723,INDIRECT(ADDRESS(MATCH(INDIRECT(ADDRESS(ROW()-G3723,7)),D:D,0),1))),J3723)</f>
        <v/>
      </c>
      <c r="L3723" s="7">
        <f t="shared" ca="1" si="657"/>
        <v>0</v>
      </c>
      <c r="M3723" s="7" t="str">
        <f t="shared" ca="1" si="658"/>
        <v/>
      </c>
      <c r="N3723" s="7">
        <f t="shared" ca="1" si="659"/>
        <v>0</v>
      </c>
      <c r="O3723" s="9" t="str">
        <f ca="1">IF(N3723&gt;-1,INDIRECT(ADDRESS(ROW(),13)),IF(N3723&lt;N3722,CONCATENATE("&lt;page-count count=",CHAR(34),1+LARGE(N:N,1)-LARGE(N:N,2),CHAR(34),"/&gt;"),INDIRECT(ADDRESS(ROW()-1,13))))</f>
        <v/>
      </c>
      <c r="P3723" s="1">
        <f>IF(ROW()&lt;$S$4+2,IF('XML a procesar'!A3722="",P3722,IF(MID('XML a procesar'!A3722,1,1)="&lt;",P3722,P3722+1)),P3722)</f>
        <v>1</v>
      </c>
    </row>
    <row r="3724" spans="1:16" x14ac:dyDescent="0.25">
      <c r="A3724" s="1" t="str">
        <f>IF('XML a procesar'!A3723&gt;0,'XML a procesar'!A3723,"")</f>
        <v/>
      </c>
      <c r="B3724" s="7">
        <f t="shared" si="649"/>
        <v>0</v>
      </c>
      <c r="C3724" s="1">
        <f t="shared" si="650"/>
        <v>0</v>
      </c>
      <c r="D3724" s="1">
        <f t="shared" si="651"/>
        <v>0</v>
      </c>
      <c r="E3724" s="1">
        <f t="shared" si="652"/>
        <v>0</v>
      </c>
      <c r="F3724" s="1" t="str">
        <f t="shared" ca="1" si="653"/>
        <v/>
      </c>
      <c r="G3724" s="1">
        <f t="shared" ca="1" si="654"/>
        <v>0</v>
      </c>
      <c r="H3724" s="1">
        <f ca="1">IF(AND(G3723&gt;0,G3724&gt;G3723,NOT(ISERROR(MATCH(G3723,D:D,0)))),H3723+1,H3723)</f>
        <v>0</v>
      </c>
      <c r="I3724" s="1">
        <f t="shared" ca="1" si="655"/>
        <v>0</v>
      </c>
      <c r="J3724" s="7" t="str">
        <f t="shared" ca="1" si="656"/>
        <v/>
      </c>
      <c r="K3724" s="1" t="str">
        <f ca="1">IF(J3724="Linea_para_MAIL_creada_por_LuXML",IF(ISERROR(MATCH(INDIRECT(ADDRESS(ROW()-G3724,7)),D:D,0)),J3724,INDIRECT(ADDRESS(MATCH(INDIRECT(ADDRESS(ROW()-G3724,7)),D:D,0),1))),J3724)</f>
        <v/>
      </c>
      <c r="L3724" s="7">
        <f t="shared" ca="1" si="657"/>
        <v>0</v>
      </c>
      <c r="M3724" s="7" t="str">
        <f t="shared" ca="1" si="658"/>
        <v/>
      </c>
      <c r="N3724" s="7">
        <f t="shared" ca="1" si="659"/>
        <v>0</v>
      </c>
      <c r="O3724" s="9" t="str">
        <f ca="1">IF(N3724&gt;-1,INDIRECT(ADDRESS(ROW(),13)),IF(N3724&lt;N3723,CONCATENATE("&lt;page-count count=",CHAR(34),1+LARGE(N:N,1)-LARGE(N:N,2),CHAR(34),"/&gt;"),INDIRECT(ADDRESS(ROW()-1,13))))</f>
        <v/>
      </c>
      <c r="P3724" s="1">
        <f>IF(ROW()&lt;$S$4+2,IF('XML a procesar'!A3723="",P3723,IF(MID('XML a procesar'!A3723,1,1)="&lt;",P3723,P3723+1)),P3723)</f>
        <v>1</v>
      </c>
    </row>
    <row r="3725" spans="1:16" x14ac:dyDescent="0.25">
      <c r="A3725" s="1" t="str">
        <f>IF('XML a procesar'!A3724&gt;0,'XML a procesar'!A3724,"")</f>
        <v/>
      </c>
      <c r="B3725" s="7">
        <f t="shared" si="649"/>
        <v>0</v>
      </c>
      <c r="C3725" s="1">
        <f t="shared" si="650"/>
        <v>0</v>
      </c>
      <c r="D3725" s="1">
        <f t="shared" si="651"/>
        <v>0</v>
      </c>
      <c r="E3725" s="1">
        <f t="shared" si="652"/>
        <v>0</v>
      </c>
      <c r="F3725" s="1" t="str">
        <f t="shared" ca="1" si="653"/>
        <v/>
      </c>
      <c r="G3725" s="1">
        <f t="shared" ca="1" si="654"/>
        <v>0</v>
      </c>
      <c r="H3725" s="1">
        <f ca="1">IF(AND(G3724&gt;0,G3725&gt;G3724,NOT(ISERROR(MATCH(G3724,D:D,0)))),H3724+1,H3724)</f>
        <v>0</v>
      </c>
      <c r="I3725" s="1">
        <f t="shared" ca="1" si="655"/>
        <v>0</v>
      </c>
      <c r="J3725" s="7" t="str">
        <f t="shared" ca="1" si="656"/>
        <v/>
      </c>
      <c r="K3725" s="1" t="str">
        <f ca="1">IF(J3725="Linea_para_MAIL_creada_por_LuXML",IF(ISERROR(MATCH(INDIRECT(ADDRESS(ROW()-G3725,7)),D:D,0)),J3725,INDIRECT(ADDRESS(MATCH(INDIRECT(ADDRESS(ROW()-G3725,7)),D:D,0),1))),J3725)</f>
        <v/>
      </c>
      <c r="L3725" s="7">
        <f t="shared" ca="1" si="657"/>
        <v>0</v>
      </c>
      <c r="M3725" s="7" t="str">
        <f t="shared" ca="1" si="658"/>
        <v/>
      </c>
      <c r="N3725" s="7">
        <f t="shared" ca="1" si="659"/>
        <v>0</v>
      </c>
      <c r="O3725" s="9" t="str">
        <f ca="1">IF(N3725&gt;-1,INDIRECT(ADDRESS(ROW(),13)),IF(N3725&lt;N3724,CONCATENATE("&lt;page-count count=",CHAR(34),1+LARGE(N:N,1)-LARGE(N:N,2),CHAR(34),"/&gt;"),INDIRECT(ADDRESS(ROW()-1,13))))</f>
        <v/>
      </c>
      <c r="P3725" s="1">
        <f>IF(ROW()&lt;$S$4+2,IF('XML a procesar'!A3724="",P3724,IF(MID('XML a procesar'!A3724,1,1)="&lt;",P3724,P3724+1)),P3724)</f>
        <v>1</v>
      </c>
    </row>
    <row r="3726" spans="1:16" x14ac:dyDescent="0.25">
      <c r="A3726" s="1" t="str">
        <f>IF('XML a procesar'!A3725&gt;0,'XML a procesar'!A3725,"")</f>
        <v/>
      </c>
      <c r="B3726" s="7">
        <f t="shared" si="649"/>
        <v>0</v>
      </c>
      <c r="C3726" s="1">
        <f t="shared" si="650"/>
        <v>0</v>
      </c>
      <c r="D3726" s="1">
        <f t="shared" si="651"/>
        <v>0</v>
      </c>
      <c r="E3726" s="1">
        <f t="shared" si="652"/>
        <v>0</v>
      </c>
      <c r="F3726" s="1" t="str">
        <f t="shared" ca="1" si="653"/>
        <v/>
      </c>
      <c r="G3726" s="1">
        <f t="shared" ca="1" si="654"/>
        <v>0</v>
      </c>
      <c r="H3726" s="1">
        <f ca="1">IF(AND(G3725&gt;0,G3726&gt;G3725,NOT(ISERROR(MATCH(G3725,D:D,0)))),H3725+1,H3725)</f>
        <v>0</v>
      </c>
      <c r="I3726" s="1">
        <f t="shared" ca="1" si="655"/>
        <v>0</v>
      </c>
      <c r="J3726" s="7" t="str">
        <f t="shared" ca="1" si="656"/>
        <v/>
      </c>
      <c r="K3726" s="1" t="str">
        <f ca="1">IF(J3726="Linea_para_MAIL_creada_por_LuXML",IF(ISERROR(MATCH(INDIRECT(ADDRESS(ROW()-G3726,7)),D:D,0)),J3726,INDIRECT(ADDRESS(MATCH(INDIRECT(ADDRESS(ROW()-G3726,7)),D:D,0),1))),J3726)</f>
        <v/>
      </c>
      <c r="L3726" s="7">
        <f t="shared" ca="1" si="657"/>
        <v>0</v>
      </c>
      <c r="M3726" s="7" t="str">
        <f t="shared" ca="1" si="658"/>
        <v/>
      </c>
      <c r="N3726" s="7">
        <f t="shared" ca="1" si="659"/>
        <v>0</v>
      </c>
      <c r="O3726" s="9" t="str">
        <f ca="1">IF(N3726&gt;-1,INDIRECT(ADDRESS(ROW(),13)),IF(N3726&lt;N3725,CONCATENATE("&lt;page-count count=",CHAR(34),1+LARGE(N:N,1)-LARGE(N:N,2),CHAR(34),"/&gt;"),INDIRECT(ADDRESS(ROW()-1,13))))</f>
        <v/>
      </c>
      <c r="P3726" s="1">
        <f>IF(ROW()&lt;$S$4+2,IF('XML a procesar'!A3725="",P3725,IF(MID('XML a procesar'!A3725,1,1)="&lt;",P3725,P3725+1)),P3725)</f>
        <v>1</v>
      </c>
    </row>
    <row r="3727" spans="1:16" x14ac:dyDescent="0.25">
      <c r="A3727" s="1" t="str">
        <f>IF('XML a procesar'!A3726&gt;0,'XML a procesar'!A3726,"")</f>
        <v/>
      </c>
      <c r="B3727" s="7">
        <f t="shared" si="649"/>
        <v>0</v>
      </c>
      <c r="C3727" s="1">
        <f t="shared" si="650"/>
        <v>0</v>
      </c>
      <c r="D3727" s="1">
        <f t="shared" si="651"/>
        <v>0</v>
      </c>
      <c r="E3727" s="1">
        <f t="shared" si="652"/>
        <v>0</v>
      </c>
      <c r="F3727" s="1" t="str">
        <f t="shared" ca="1" si="653"/>
        <v/>
      </c>
      <c r="G3727" s="1">
        <f t="shared" ca="1" si="654"/>
        <v>0</v>
      </c>
      <c r="H3727" s="1">
        <f ca="1">IF(AND(G3726&gt;0,G3727&gt;G3726,NOT(ISERROR(MATCH(G3726,D:D,0)))),H3726+1,H3726)</f>
        <v>0</v>
      </c>
      <c r="I3727" s="1">
        <f t="shared" ca="1" si="655"/>
        <v>0</v>
      </c>
      <c r="J3727" s="7" t="str">
        <f t="shared" ca="1" si="656"/>
        <v/>
      </c>
      <c r="K3727" s="1" t="str">
        <f ca="1">IF(J3727="Linea_para_MAIL_creada_por_LuXML",IF(ISERROR(MATCH(INDIRECT(ADDRESS(ROW()-G3727,7)),D:D,0)),J3727,INDIRECT(ADDRESS(MATCH(INDIRECT(ADDRESS(ROW()-G3727,7)),D:D,0),1))),J3727)</f>
        <v/>
      </c>
      <c r="L3727" s="7">
        <f t="shared" ca="1" si="657"/>
        <v>0</v>
      </c>
      <c r="M3727" s="7" t="str">
        <f t="shared" ca="1" si="658"/>
        <v/>
      </c>
      <c r="N3727" s="7">
        <f t="shared" ca="1" si="659"/>
        <v>0</v>
      </c>
      <c r="O3727" s="9" t="str">
        <f ca="1">IF(N3727&gt;-1,INDIRECT(ADDRESS(ROW(),13)),IF(N3727&lt;N3726,CONCATENATE("&lt;page-count count=",CHAR(34),1+LARGE(N:N,1)-LARGE(N:N,2),CHAR(34),"/&gt;"),INDIRECT(ADDRESS(ROW()-1,13))))</f>
        <v/>
      </c>
      <c r="P3727" s="1">
        <f>IF(ROW()&lt;$S$4+2,IF('XML a procesar'!A3726="",P3726,IF(MID('XML a procesar'!A3726,1,1)="&lt;",P3726,P3726+1)),P3726)</f>
        <v>1</v>
      </c>
    </row>
    <row r="3728" spans="1:16" x14ac:dyDescent="0.25">
      <c r="A3728" s="1" t="str">
        <f>IF('XML a procesar'!A3727&gt;0,'XML a procesar'!A3727,"")</f>
        <v/>
      </c>
      <c r="B3728" s="7">
        <f t="shared" si="649"/>
        <v>0</v>
      </c>
      <c r="C3728" s="1">
        <f t="shared" si="650"/>
        <v>0</v>
      </c>
      <c r="D3728" s="1">
        <f t="shared" si="651"/>
        <v>0</v>
      </c>
      <c r="E3728" s="1">
        <f t="shared" si="652"/>
        <v>0</v>
      </c>
      <c r="F3728" s="1" t="str">
        <f t="shared" ca="1" si="653"/>
        <v/>
      </c>
      <c r="G3728" s="1">
        <f t="shared" ca="1" si="654"/>
        <v>0</v>
      </c>
      <c r="H3728" s="1">
        <f ca="1">IF(AND(G3727&gt;0,G3728&gt;G3727,NOT(ISERROR(MATCH(G3727,D:D,0)))),H3727+1,H3727)</f>
        <v>0</v>
      </c>
      <c r="I3728" s="1">
        <f t="shared" ca="1" si="655"/>
        <v>0</v>
      </c>
      <c r="J3728" s="7" t="str">
        <f t="shared" ca="1" si="656"/>
        <v/>
      </c>
      <c r="K3728" s="1" t="str">
        <f ca="1">IF(J3728="Linea_para_MAIL_creada_por_LuXML",IF(ISERROR(MATCH(INDIRECT(ADDRESS(ROW()-G3728,7)),D:D,0)),J3728,INDIRECT(ADDRESS(MATCH(INDIRECT(ADDRESS(ROW()-G3728,7)),D:D,0),1))),J3728)</f>
        <v/>
      </c>
      <c r="L3728" s="7">
        <f t="shared" ca="1" si="657"/>
        <v>0</v>
      </c>
      <c r="M3728" s="7" t="str">
        <f t="shared" ca="1" si="658"/>
        <v/>
      </c>
      <c r="N3728" s="7">
        <f t="shared" ca="1" si="659"/>
        <v>0</v>
      </c>
      <c r="O3728" s="9" t="str">
        <f ca="1">IF(N3728&gt;-1,INDIRECT(ADDRESS(ROW(),13)),IF(N3728&lt;N3727,CONCATENATE("&lt;page-count count=",CHAR(34),1+LARGE(N:N,1)-LARGE(N:N,2),CHAR(34),"/&gt;"),INDIRECT(ADDRESS(ROW()-1,13))))</f>
        <v/>
      </c>
      <c r="P3728" s="1">
        <f>IF(ROW()&lt;$S$4+2,IF('XML a procesar'!A3727="",P3727,IF(MID('XML a procesar'!A3727,1,1)="&lt;",P3727,P3727+1)),P3727)</f>
        <v>1</v>
      </c>
    </row>
    <row r="3729" spans="1:16" x14ac:dyDescent="0.25">
      <c r="A3729" s="1" t="str">
        <f>IF('XML a procesar'!A3728&gt;0,'XML a procesar'!A3728,"")</f>
        <v/>
      </c>
      <c r="B3729" s="7">
        <f t="shared" si="649"/>
        <v>0</v>
      </c>
      <c r="C3729" s="1">
        <f t="shared" si="650"/>
        <v>0</v>
      </c>
      <c r="D3729" s="1">
        <f t="shared" si="651"/>
        <v>0</v>
      </c>
      <c r="E3729" s="1">
        <f t="shared" si="652"/>
        <v>0</v>
      </c>
      <c r="F3729" s="1" t="str">
        <f t="shared" ca="1" si="653"/>
        <v/>
      </c>
      <c r="G3729" s="1">
        <f t="shared" ca="1" si="654"/>
        <v>0</v>
      </c>
      <c r="H3729" s="1">
        <f ca="1">IF(AND(G3728&gt;0,G3729&gt;G3728,NOT(ISERROR(MATCH(G3728,D:D,0)))),H3728+1,H3728)</f>
        <v>0</v>
      </c>
      <c r="I3729" s="1">
        <f t="shared" ca="1" si="655"/>
        <v>0</v>
      </c>
      <c r="J3729" s="7" t="str">
        <f t="shared" ca="1" si="656"/>
        <v/>
      </c>
      <c r="K3729" s="1" t="str">
        <f ca="1">IF(J3729="Linea_para_MAIL_creada_por_LuXML",IF(ISERROR(MATCH(INDIRECT(ADDRESS(ROW()-G3729,7)),D:D,0)),J3729,INDIRECT(ADDRESS(MATCH(INDIRECT(ADDRESS(ROW()-G3729,7)),D:D,0),1))),J3729)</f>
        <v/>
      </c>
      <c r="L3729" s="7">
        <f t="shared" ca="1" si="657"/>
        <v>0</v>
      </c>
      <c r="M3729" s="7" t="str">
        <f t="shared" ca="1" si="658"/>
        <v/>
      </c>
      <c r="N3729" s="7">
        <f t="shared" ca="1" si="659"/>
        <v>0</v>
      </c>
      <c r="O3729" s="9" t="str">
        <f ca="1">IF(N3729&gt;-1,INDIRECT(ADDRESS(ROW(),13)),IF(N3729&lt;N3728,CONCATENATE("&lt;page-count count=",CHAR(34),1+LARGE(N:N,1)-LARGE(N:N,2),CHAR(34),"/&gt;"),INDIRECT(ADDRESS(ROW()-1,13))))</f>
        <v/>
      </c>
      <c r="P3729" s="1">
        <f>IF(ROW()&lt;$S$4+2,IF('XML a procesar'!A3728="",P3728,IF(MID('XML a procesar'!A3728,1,1)="&lt;",P3728,P3728+1)),P3728)</f>
        <v>1</v>
      </c>
    </row>
    <row r="3730" spans="1:16" x14ac:dyDescent="0.25">
      <c r="A3730" s="1" t="str">
        <f>IF('XML a procesar'!A3729&gt;0,'XML a procesar'!A3729,"")</f>
        <v/>
      </c>
      <c r="B3730" s="7">
        <f t="shared" si="649"/>
        <v>0</v>
      </c>
      <c r="C3730" s="1">
        <f t="shared" si="650"/>
        <v>0</v>
      </c>
      <c r="D3730" s="1">
        <f t="shared" si="651"/>
        <v>0</v>
      </c>
      <c r="E3730" s="1">
        <f t="shared" si="652"/>
        <v>0</v>
      </c>
      <c r="F3730" s="1" t="str">
        <f t="shared" ca="1" si="653"/>
        <v/>
      </c>
      <c r="G3730" s="1">
        <f t="shared" ca="1" si="654"/>
        <v>0</v>
      </c>
      <c r="H3730" s="1">
        <f ca="1">IF(AND(G3729&gt;0,G3730&gt;G3729,NOT(ISERROR(MATCH(G3729,D:D,0)))),H3729+1,H3729)</f>
        <v>0</v>
      </c>
      <c r="I3730" s="1">
        <f t="shared" ca="1" si="655"/>
        <v>0</v>
      </c>
      <c r="J3730" s="7" t="str">
        <f t="shared" ca="1" si="656"/>
        <v/>
      </c>
      <c r="K3730" s="1" t="str">
        <f ca="1">IF(J3730="Linea_para_MAIL_creada_por_LuXML",IF(ISERROR(MATCH(INDIRECT(ADDRESS(ROW()-G3730,7)),D:D,0)),J3730,INDIRECT(ADDRESS(MATCH(INDIRECT(ADDRESS(ROW()-G3730,7)),D:D,0),1))),J3730)</f>
        <v/>
      </c>
      <c r="L3730" s="7">
        <f t="shared" ca="1" si="657"/>
        <v>0</v>
      </c>
      <c r="M3730" s="7" t="str">
        <f t="shared" ca="1" si="658"/>
        <v/>
      </c>
      <c r="N3730" s="7">
        <f t="shared" ca="1" si="659"/>
        <v>0</v>
      </c>
      <c r="O3730" s="9" t="str">
        <f ca="1">IF(N3730&gt;-1,INDIRECT(ADDRESS(ROW(),13)),IF(N3730&lt;N3729,CONCATENATE("&lt;page-count count=",CHAR(34),1+LARGE(N:N,1)-LARGE(N:N,2),CHAR(34),"/&gt;"),INDIRECT(ADDRESS(ROW()-1,13))))</f>
        <v/>
      </c>
      <c r="P3730" s="1">
        <f>IF(ROW()&lt;$S$4+2,IF('XML a procesar'!A3729="",P3729,IF(MID('XML a procesar'!A3729,1,1)="&lt;",P3729,P3729+1)),P3729)</f>
        <v>1</v>
      </c>
    </row>
    <row r="3731" spans="1:16" x14ac:dyDescent="0.25">
      <c r="A3731" s="1" t="str">
        <f>IF('XML a procesar'!A3730&gt;0,'XML a procesar'!A3730,"")</f>
        <v/>
      </c>
      <c r="B3731" s="7">
        <f t="shared" si="649"/>
        <v>0</v>
      </c>
      <c r="C3731" s="1">
        <f t="shared" si="650"/>
        <v>0</v>
      </c>
      <c r="D3731" s="1">
        <f t="shared" si="651"/>
        <v>0</v>
      </c>
      <c r="E3731" s="1">
        <f t="shared" si="652"/>
        <v>0</v>
      </c>
      <c r="F3731" s="1" t="str">
        <f t="shared" ca="1" si="653"/>
        <v/>
      </c>
      <c r="G3731" s="1">
        <f t="shared" ca="1" si="654"/>
        <v>0</v>
      </c>
      <c r="H3731" s="1">
        <f ca="1">IF(AND(G3730&gt;0,G3731&gt;G3730,NOT(ISERROR(MATCH(G3730,D:D,0)))),H3730+1,H3730)</f>
        <v>0</v>
      </c>
      <c r="I3731" s="1">
        <f t="shared" ca="1" si="655"/>
        <v>0</v>
      </c>
      <c r="J3731" s="7" t="str">
        <f t="shared" ca="1" si="656"/>
        <v/>
      </c>
      <c r="K3731" s="1" t="str">
        <f ca="1">IF(J3731="Linea_para_MAIL_creada_por_LuXML",IF(ISERROR(MATCH(INDIRECT(ADDRESS(ROW()-G3731,7)),D:D,0)),J3731,INDIRECT(ADDRESS(MATCH(INDIRECT(ADDRESS(ROW()-G3731,7)),D:D,0),1))),J3731)</f>
        <v/>
      </c>
      <c r="L3731" s="7">
        <f t="shared" ca="1" si="657"/>
        <v>0</v>
      </c>
      <c r="M3731" s="7" t="str">
        <f t="shared" ca="1" si="658"/>
        <v/>
      </c>
      <c r="N3731" s="7">
        <f t="shared" ca="1" si="659"/>
        <v>0</v>
      </c>
      <c r="O3731" s="9" t="str">
        <f ca="1">IF(N3731&gt;-1,INDIRECT(ADDRESS(ROW(),13)),IF(N3731&lt;N3730,CONCATENATE("&lt;page-count count=",CHAR(34),1+LARGE(N:N,1)-LARGE(N:N,2),CHAR(34),"/&gt;"),INDIRECT(ADDRESS(ROW()-1,13))))</f>
        <v/>
      </c>
      <c r="P3731" s="1">
        <f>IF(ROW()&lt;$S$4+2,IF('XML a procesar'!A3730="",P3730,IF(MID('XML a procesar'!A3730,1,1)="&lt;",P3730,P3730+1)),P3730)</f>
        <v>1</v>
      </c>
    </row>
    <row r="3732" spans="1:16" x14ac:dyDescent="0.25">
      <c r="A3732" s="1" t="str">
        <f>IF('XML a procesar'!A3731&gt;0,'XML a procesar'!A3731,"")</f>
        <v/>
      </c>
      <c r="B3732" s="7">
        <f t="shared" si="649"/>
        <v>0</v>
      </c>
      <c r="C3732" s="1">
        <f t="shared" si="650"/>
        <v>0</v>
      </c>
      <c r="D3732" s="1">
        <f t="shared" si="651"/>
        <v>0</v>
      </c>
      <c r="E3732" s="1">
        <f t="shared" si="652"/>
        <v>0</v>
      </c>
      <c r="F3732" s="1" t="str">
        <f t="shared" ca="1" si="653"/>
        <v/>
      </c>
      <c r="G3732" s="1">
        <f t="shared" ca="1" si="654"/>
        <v>0</v>
      </c>
      <c r="H3732" s="1">
        <f ca="1">IF(AND(G3731&gt;0,G3732&gt;G3731,NOT(ISERROR(MATCH(G3731,D:D,0)))),H3731+1,H3731)</f>
        <v>0</v>
      </c>
      <c r="I3732" s="1">
        <f t="shared" ca="1" si="655"/>
        <v>0</v>
      </c>
      <c r="J3732" s="7" t="str">
        <f t="shared" ca="1" si="656"/>
        <v/>
      </c>
      <c r="K3732" s="1" t="str">
        <f ca="1">IF(J3732="Linea_para_MAIL_creada_por_LuXML",IF(ISERROR(MATCH(INDIRECT(ADDRESS(ROW()-G3732,7)),D:D,0)),J3732,INDIRECT(ADDRESS(MATCH(INDIRECT(ADDRESS(ROW()-G3732,7)),D:D,0),1))),J3732)</f>
        <v/>
      </c>
      <c r="L3732" s="7">
        <f t="shared" ca="1" si="657"/>
        <v>0</v>
      </c>
      <c r="M3732" s="7" t="str">
        <f t="shared" ca="1" si="658"/>
        <v/>
      </c>
      <c r="N3732" s="7">
        <f t="shared" ca="1" si="659"/>
        <v>0</v>
      </c>
      <c r="O3732" s="9" t="str">
        <f ca="1">IF(N3732&gt;-1,INDIRECT(ADDRESS(ROW(),13)),IF(N3732&lt;N3731,CONCATENATE("&lt;page-count count=",CHAR(34),1+LARGE(N:N,1)-LARGE(N:N,2),CHAR(34),"/&gt;"),INDIRECT(ADDRESS(ROW()-1,13))))</f>
        <v/>
      </c>
      <c r="P3732" s="1">
        <f>IF(ROW()&lt;$S$4+2,IF('XML a procesar'!A3731="",P3731,IF(MID('XML a procesar'!A3731,1,1)="&lt;",P3731,P3731+1)),P3731)</f>
        <v>1</v>
      </c>
    </row>
    <row r="3733" spans="1:16" x14ac:dyDescent="0.25">
      <c r="A3733" s="1" t="str">
        <f>IF('XML a procesar'!A3732&gt;0,'XML a procesar'!A3732,"")</f>
        <v/>
      </c>
      <c r="B3733" s="7">
        <f t="shared" si="649"/>
        <v>0</v>
      </c>
      <c r="C3733" s="1">
        <f t="shared" si="650"/>
        <v>0</v>
      </c>
      <c r="D3733" s="1">
        <f t="shared" si="651"/>
        <v>0</v>
      </c>
      <c r="E3733" s="1">
        <f t="shared" si="652"/>
        <v>0</v>
      </c>
      <c r="F3733" s="1" t="str">
        <f t="shared" ca="1" si="653"/>
        <v/>
      </c>
      <c r="G3733" s="1">
        <f t="shared" ca="1" si="654"/>
        <v>0</v>
      </c>
      <c r="H3733" s="1">
        <f ca="1">IF(AND(G3732&gt;0,G3733&gt;G3732,NOT(ISERROR(MATCH(G3732,D:D,0)))),H3732+1,H3732)</f>
        <v>0</v>
      </c>
      <c r="I3733" s="1">
        <f t="shared" ca="1" si="655"/>
        <v>0</v>
      </c>
      <c r="J3733" s="7" t="str">
        <f t="shared" ca="1" si="656"/>
        <v/>
      </c>
      <c r="K3733" s="1" t="str">
        <f ca="1">IF(J3733="Linea_para_MAIL_creada_por_LuXML",IF(ISERROR(MATCH(INDIRECT(ADDRESS(ROW()-G3733,7)),D:D,0)),J3733,INDIRECT(ADDRESS(MATCH(INDIRECT(ADDRESS(ROW()-G3733,7)),D:D,0),1))),J3733)</f>
        <v/>
      </c>
      <c r="L3733" s="7">
        <f t="shared" ca="1" si="657"/>
        <v>0</v>
      </c>
      <c r="M3733" s="7" t="str">
        <f t="shared" ca="1" si="658"/>
        <v/>
      </c>
      <c r="N3733" s="7">
        <f t="shared" ca="1" si="659"/>
        <v>0</v>
      </c>
      <c r="O3733" s="9" t="str">
        <f ca="1">IF(N3733&gt;-1,INDIRECT(ADDRESS(ROW(),13)),IF(N3733&lt;N3732,CONCATENATE("&lt;page-count count=",CHAR(34),1+LARGE(N:N,1)-LARGE(N:N,2),CHAR(34),"/&gt;"),INDIRECT(ADDRESS(ROW()-1,13))))</f>
        <v/>
      </c>
      <c r="P3733" s="1">
        <f>IF(ROW()&lt;$S$4+2,IF('XML a procesar'!A3732="",P3732,IF(MID('XML a procesar'!A3732,1,1)="&lt;",P3732,P3732+1)),P3732)</f>
        <v>1</v>
      </c>
    </row>
    <row r="3734" spans="1:16" x14ac:dyDescent="0.25">
      <c r="A3734" s="1" t="str">
        <f>IF('XML a procesar'!A3733&gt;0,'XML a procesar'!A3733,"")</f>
        <v/>
      </c>
      <c r="B3734" s="7">
        <f t="shared" si="649"/>
        <v>0</v>
      </c>
      <c r="C3734" s="1">
        <f t="shared" si="650"/>
        <v>0</v>
      </c>
      <c r="D3734" s="1">
        <f t="shared" si="651"/>
        <v>0</v>
      </c>
      <c r="E3734" s="1">
        <f t="shared" si="652"/>
        <v>0</v>
      </c>
      <c r="F3734" s="1" t="str">
        <f t="shared" ca="1" si="653"/>
        <v/>
      </c>
      <c r="G3734" s="1">
        <f t="shared" ca="1" si="654"/>
        <v>0</v>
      </c>
      <c r="H3734" s="1">
        <f ca="1">IF(AND(G3733&gt;0,G3734&gt;G3733,NOT(ISERROR(MATCH(G3733,D:D,0)))),H3733+1,H3733)</f>
        <v>0</v>
      </c>
      <c r="I3734" s="1">
        <f t="shared" ca="1" si="655"/>
        <v>0</v>
      </c>
      <c r="J3734" s="7" t="str">
        <f t="shared" ca="1" si="656"/>
        <v/>
      </c>
      <c r="K3734" s="1" t="str">
        <f ca="1">IF(J3734="Linea_para_MAIL_creada_por_LuXML",IF(ISERROR(MATCH(INDIRECT(ADDRESS(ROW()-G3734,7)),D:D,0)),J3734,INDIRECT(ADDRESS(MATCH(INDIRECT(ADDRESS(ROW()-G3734,7)),D:D,0),1))),J3734)</f>
        <v/>
      </c>
      <c r="L3734" s="7">
        <f t="shared" ca="1" si="657"/>
        <v>0</v>
      </c>
      <c r="M3734" s="7" t="str">
        <f t="shared" ca="1" si="658"/>
        <v/>
      </c>
      <c r="N3734" s="7">
        <f t="shared" ca="1" si="659"/>
        <v>0</v>
      </c>
      <c r="O3734" s="9" t="str">
        <f ca="1">IF(N3734&gt;-1,INDIRECT(ADDRESS(ROW(),13)),IF(N3734&lt;N3733,CONCATENATE("&lt;page-count count=",CHAR(34),1+LARGE(N:N,1)-LARGE(N:N,2),CHAR(34),"/&gt;"),INDIRECT(ADDRESS(ROW()-1,13))))</f>
        <v/>
      </c>
      <c r="P3734" s="1">
        <f>IF(ROW()&lt;$S$4+2,IF('XML a procesar'!A3733="",P3733,IF(MID('XML a procesar'!A3733,1,1)="&lt;",P3733,P3733+1)),P3733)</f>
        <v>1</v>
      </c>
    </row>
    <row r="3735" spans="1:16" x14ac:dyDescent="0.25">
      <c r="A3735" s="1" t="str">
        <f>IF('XML a procesar'!A3734&gt;0,'XML a procesar'!A3734,"")</f>
        <v/>
      </c>
      <c r="B3735" s="7">
        <f t="shared" si="649"/>
        <v>0</v>
      </c>
      <c r="C3735" s="1">
        <f t="shared" si="650"/>
        <v>0</v>
      </c>
      <c r="D3735" s="1">
        <f t="shared" si="651"/>
        <v>0</v>
      </c>
      <c r="E3735" s="1">
        <f t="shared" si="652"/>
        <v>0</v>
      </c>
      <c r="F3735" s="1" t="str">
        <f t="shared" ca="1" si="653"/>
        <v/>
      </c>
      <c r="G3735" s="1">
        <f t="shared" ca="1" si="654"/>
        <v>0</v>
      </c>
      <c r="H3735" s="1">
        <f ca="1">IF(AND(G3734&gt;0,G3735&gt;G3734,NOT(ISERROR(MATCH(G3734,D:D,0)))),H3734+1,H3734)</f>
        <v>0</v>
      </c>
      <c r="I3735" s="1">
        <f t="shared" ca="1" si="655"/>
        <v>0</v>
      </c>
      <c r="J3735" s="7" t="str">
        <f t="shared" ca="1" si="656"/>
        <v/>
      </c>
      <c r="K3735" s="1" t="str">
        <f ca="1">IF(J3735="Linea_para_MAIL_creada_por_LuXML",IF(ISERROR(MATCH(INDIRECT(ADDRESS(ROW()-G3735,7)),D:D,0)),J3735,INDIRECT(ADDRESS(MATCH(INDIRECT(ADDRESS(ROW()-G3735,7)),D:D,0),1))),J3735)</f>
        <v/>
      </c>
      <c r="L3735" s="7">
        <f t="shared" ca="1" si="657"/>
        <v>0</v>
      </c>
      <c r="M3735" s="7" t="str">
        <f t="shared" ca="1" si="658"/>
        <v/>
      </c>
      <c r="N3735" s="7">
        <f t="shared" ca="1" si="659"/>
        <v>0</v>
      </c>
      <c r="O3735" s="9" t="str">
        <f ca="1">IF(N3735&gt;-1,INDIRECT(ADDRESS(ROW(),13)),IF(N3735&lt;N3734,CONCATENATE("&lt;page-count count=",CHAR(34),1+LARGE(N:N,1)-LARGE(N:N,2),CHAR(34),"/&gt;"),INDIRECT(ADDRESS(ROW()-1,13))))</f>
        <v/>
      </c>
      <c r="P3735" s="1">
        <f>IF(ROW()&lt;$S$4+2,IF('XML a procesar'!A3734="",P3734,IF(MID('XML a procesar'!A3734,1,1)="&lt;",P3734,P3734+1)),P3734)</f>
        <v>1</v>
      </c>
    </row>
    <row r="3736" spans="1:16" x14ac:dyDescent="0.25">
      <c r="A3736" s="1" t="str">
        <f>IF('XML a procesar'!A3735&gt;0,'XML a procesar'!A3735,"")</f>
        <v/>
      </c>
      <c r="B3736" s="7">
        <f t="shared" si="649"/>
        <v>0</v>
      </c>
      <c r="C3736" s="1">
        <f t="shared" si="650"/>
        <v>0</v>
      </c>
      <c r="D3736" s="1">
        <f t="shared" si="651"/>
        <v>0</v>
      </c>
      <c r="E3736" s="1">
        <f t="shared" si="652"/>
        <v>0</v>
      </c>
      <c r="F3736" s="1" t="str">
        <f t="shared" ca="1" si="653"/>
        <v/>
      </c>
      <c r="G3736" s="1">
        <f t="shared" ca="1" si="654"/>
        <v>0</v>
      </c>
      <c r="H3736" s="1">
        <f ca="1">IF(AND(G3735&gt;0,G3736&gt;G3735,NOT(ISERROR(MATCH(G3735,D:D,0)))),H3735+1,H3735)</f>
        <v>0</v>
      </c>
      <c r="I3736" s="1">
        <f t="shared" ca="1" si="655"/>
        <v>0</v>
      </c>
      <c r="J3736" s="7" t="str">
        <f t="shared" ca="1" si="656"/>
        <v/>
      </c>
      <c r="K3736" s="1" t="str">
        <f ca="1">IF(J3736="Linea_para_MAIL_creada_por_LuXML",IF(ISERROR(MATCH(INDIRECT(ADDRESS(ROW()-G3736,7)),D:D,0)),J3736,INDIRECT(ADDRESS(MATCH(INDIRECT(ADDRESS(ROW()-G3736,7)),D:D,0),1))),J3736)</f>
        <v/>
      </c>
      <c r="L3736" s="7">
        <f t="shared" ca="1" si="657"/>
        <v>0</v>
      </c>
      <c r="M3736" s="7" t="str">
        <f t="shared" ca="1" si="658"/>
        <v/>
      </c>
      <c r="N3736" s="7">
        <f t="shared" ca="1" si="659"/>
        <v>0</v>
      </c>
      <c r="O3736" s="9" t="str">
        <f ca="1">IF(N3736&gt;-1,INDIRECT(ADDRESS(ROW(),13)),IF(N3736&lt;N3735,CONCATENATE("&lt;page-count count=",CHAR(34),1+LARGE(N:N,1)-LARGE(N:N,2),CHAR(34),"/&gt;"),INDIRECT(ADDRESS(ROW()-1,13))))</f>
        <v/>
      </c>
      <c r="P3736" s="1">
        <f>IF(ROW()&lt;$S$4+2,IF('XML a procesar'!A3735="",P3735,IF(MID('XML a procesar'!A3735,1,1)="&lt;",P3735,P3735+1)),P3735)</f>
        <v>1</v>
      </c>
    </row>
    <row r="3737" spans="1:16" x14ac:dyDescent="0.25">
      <c r="A3737" s="1" t="str">
        <f>IF('XML a procesar'!A3736&gt;0,'XML a procesar'!A3736,"")</f>
        <v/>
      </c>
      <c r="B3737" s="7">
        <f t="shared" si="649"/>
        <v>0</v>
      </c>
      <c r="C3737" s="1">
        <f t="shared" si="650"/>
        <v>0</v>
      </c>
      <c r="D3737" s="1">
        <f t="shared" si="651"/>
        <v>0</v>
      </c>
      <c r="E3737" s="1">
        <f t="shared" si="652"/>
        <v>0</v>
      </c>
      <c r="F3737" s="1" t="str">
        <f t="shared" ca="1" si="653"/>
        <v/>
      </c>
      <c r="G3737" s="1">
        <f t="shared" ca="1" si="654"/>
        <v>0</v>
      </c>
      <c r="H3737" s="1">
        <f ca="1">IF(AND(G3736&gt;0,G3737&gt;G3736,NOT(ISERROR(MATCH(G3736,D:D,0)))),H3736+1,H3736)</f>
        <v>0</v>
      </c>
      <c r="I3737" s="1">
        <f t="shared" ca="1" si="655"/>
        <v>0</v>
      </c>
      <c r="J3737" s="7" t="str">
        <f t="shared" ca="1" si="656"/>
        <v/>
      </c>
      <c r="K3737" s="1" t="str">
        <f ca="1">IF(J3737="Linea_para_MAIL_creada_por_LuXML",IF(ISERROR(MATCH(INDIRECT(ADDRESS(ROW()-G3737,7)),D:D,0)),J3737,INDIRECT(ADDRESS(MATCH(INDIRECT(ADDRESS(ROW()-G3737,7)),D:D,0),1))),J3737)</f>
        <v/>
      </c>
      <c r="L3737" s="7">
        <f t="shared" ca="1" si="657"/>
        <v>0</v>
      </c>
      <c r="M3737" s="7" t="str">
        <f t="shared" ca="1" si="658"/>
        <v/>
      </c>
      <c r="N3737" s="7">
        <f t="shared" ca="1" si="659"/>
        <v>0</v>
      </c>
      <c r="O3737" s="9" t="str">
        <f ca="1">IF(N3737&gt;-1,INDIRECT(ADDRESS(ROW(),13)),IF(N3737&lt;N3736,CONCATENATE("&lt;page-count count=",CHAR(34),1+LARGE(N:N,1)-LARGE(N:N,2),CHAR(34),"/&gt;"),INDIRECT(ADDRESS(ROW()-1,13))))</f>
        <v/>
      </c>
      <c r="P3737" s="1">
        <f>IF(ROW()&lt;$S$4+2,IF('XML a procesar'!A3736="",P3736,IF(MID('XML a procesar'!A3736,1,1)="&lt;",P3736,P3736+1)),P3736)</f>
        <v>1</v>
      </c>
    </row>
    <row r="3738" spans="1:16" x14ac:dyDescent="0.25">
      <c r="A3738" s="1" t="str">
        <f>IF('XML a procesar'!A3737&gt;0,'XML a procesar'!A3737,"")</f>
        <v/>
      </c>
      <c r="B3738" s="7">
        <f t="shared" si="649"/>
        <v>0</v>
      </c>
      <c r="C3738" s="1">
        <f t="shared" si="650"/>
        <v>0</v>
      </c>
      <c r="D3738" s="1">
        <f t="shared" si="651"/>
        <v>0</v>
      </c>
      <c r="E3738" s="1">
        <f t="shared" si="652"/>
        <v>0</v>
      </c>
      <c r="F3738" s="1" t="str">
        <f t="shared" ca="1" si="653"/>
        <v/>
      </c>
      <c r="G3738" s="1">
        <f t="shared" ca="1" si="654"/>
        <v>0</v>
      </c>
      <c r="H3738" s="1">
        <f ca="1">IF(AND(G3737&gt;0,G3738&gt;G3737,NOT(ISERROR(MATCH(G3737,D:D,0)))),H3737+1,H3737)</f>
        <v>0</v>
      </c>
      <c r="I3738" s="1">
        <f t="shared" ca="1" si="655"/>
        <v>0</v>
      </c>
      <c r="J3738" s="7" t="str">
        <f t="shared" ca="1" si="656"/>
        <v/>
      </c>
      <c r="K3738" s="1" t="str">
        <f ca="1">IF(J3738="Linea_para_MAIL_creada_por_LuXML",IF(ISERROR(MATCH(INDIRECT(ADDRESS(ROW()-G3738,7)),D:D,0)),J3738,INDIRECT(ADDRESS(MATCH(INDIRECT(ADDRESS(ROW()-G3738,7)),D:D,0),1))),J3738)</f>
        <v/>
      </c>
      <c r="L3738" s="7">
        <f t="shared" ca="1" si="657"/>
        <v>0</v>
      </c>
      <c r="M3738" s="7" t="str">
        <f t="shared" ca="1" si="658"/>
        <v/>
      </c>
      <c r="N3738" s="7">
        <f t="shared" ca="1" si="659"/>
        <v>0</v>
      </c>
      <c r="O3738" s="9" t="str">
        <f ca="1">IF(N3738&gt;-1,INDIRECT(ADDRESS(ROW(),13)),IF(N3738&lt;N3737,CONCATENATE("&lt;page-count count=",CHAR(34),1+LARGE(N:N,1)-LARGE(N:N,2),CHAR(34),"/&gt;"),INDIRECT(ADDRESS(ROW()-1,13))))</f>
        <v/>
      </c>
      <c r="P3738" s="1">
        <f>IF(ROW()&lt;$S$4+2,IF('XML a procesar'!A3737="",P3737,IF(MID('XML a procesar'!A3737,1,1)="&lt;",P3737,P3737+1)),P3737)</f>
        <v>1</v>
      </c>
    </row>
    <row r="3739" spans="1:16" x14ac:dyDescent="0.25">
      <c r="A3739" s="1" t="str">
        <f>IF('XML a procesar'!A3738&gt;0,'XML a procesar'!A3738,"")</f>
        <v/>
      </c>
      <c r="B3739" s="7">
        <f t="shared" si="649"/>
        <v>0</v>
      </c>
      <c r="C3739" s="1">
        <f t="shared" si="650"/>
        <v>0</v>
      </c>
      <c r="D3739" s="1">
        <f t="shared" si="651"/>
        <v>0</v>
      </c>
      <c r="E3739" s="1">
        <f t="shared" si="652"/>
        <v>0</v>
      </c>
      <c r="F3739" s="1" t="str">
        <f t="shared" ca="1" si="653"/>
        <v/>
      </c>
      <c r="G3739" s="1">
        <f t="shared" ca="1" si="654"/>
        <v>0</v>
      </c>
      <c r="H3739" s="1">
        <f ca="1">IF(AND(G3738&gt;0,G3739&gt;G3738,NOT(ISERROR(MATCH(G3738,D:D,0)))),H3738+1,H3738)</f>
        <v>0</v>
      </c>
      <c r="I3739" s="1">
        <f t="shared" ca="1" si="655"/>
        <v>0</v>
      </c>
      <c r="J3739" s="7" t="str">
        <f t="shared" ca="1" si="656"/>
        <v/>
      </c>
      <c r="K3739" s="1" t="str">
        <f ca="1">IF(J3739="Linea_para_MAIL_creada_por_LuXML",IF(ISERROR(MATCH(INDIRECT(ADDRESS(ROW()-G3739,7)),D:D,0)),J3739,INDIRECT(ADDRESS(MATCH(INDIRECT(ADDRESS(ROW()-G3739,7)),D:D,0),1))),J3739)</f>
        <v/>
      </c>
      <c r="L3739" s="7">
        <f t="shared" ca="1" si="657"/>
        <v>0</v>
      </c>
      <c r="M3739" s="7" t="str">
        <f t="shared" ca="1" si="658"/>
        <v/>
      </c>
      <c r="N3739" s="7">
        <f t="shared" ca="1" si="659"/>
        <v>0</v>
      </c>
      <c r="O3739" s="9" t="str">
        <f ca="1">IF(N3739&gt;-1,INDIRECT(ADDRESS(ROW(),13)),IF(N3739&lt;N3738,CONCATENATE("&lt;page-count count=",CHAR(34),1+LARGE(N:N,1)-LARGE(N:N,2),CHAR(34),"/&gt;"),INDIRECT(ADDRESS(ROW()-1,13))))</f>
        <v/>
      </c>
      <c r="P3739" s="1">
        <f>IF(ROW()&lt;$S$4+2,IF('XML a procesar'!A3738="",P3738,IF(MID('XML a procesar'!A3738,1,1)="&lt;",P3738,P3738+1)),P3738)</f>
        <v>1</v>
      </c>
    </row>
    <row r="3740" spans="1:16" x14ac:dyDescent="0.25">
      <c r="A3740" s="1" t="str">
        <f>IF('XML a procesar'!A3739&gt;0,'XML a procesar'!A3739,"")</f>
        <v/>
      </c>
      <c r="B3740" s="7">
        <f t="shared" si="649"/>
        <v>0</v>
      </c>
      <c r="C3740" s="1">
        <f t="shared" si="650"/>
        <v>0</v>
      </c>
      <c r="D3740" s="1">
        <f t="shared" si="651"/>
        <v>0</v>
      </c>
      <c r="E3740" s="1">
        <f t="shared" si="652"/>
        <v>0</v>
      </c>
      <c r="F3740" s="1" t="str">
        <f t="shared" ca="1" si="653"/>
        <v/>
      </c>
      <c r="G3740" s="1">
        <f t="shared" ca="1" si="654"/>
        <v>0</v>
      </c>
      <c r="H3740" s="1">
        <f ca="1">IF(AND(G3739&gt;0,G3740&gt;G3739,NOT(ISERROR(MATCH(G3739,D:D,0)))),H3739+1,H3739)</f>
        <v>0</v>
      </c>
      <c r="I3740" s="1">
        <f t="shared" ca="1" si="655"/>
        <v>0</v>
      </c>
      <c r="J3740" s="7" t="str">
        <f t="shared" ca="1" si="656"/>
        <v/>
      </c>
      <c r="K3740" s="1" t="str">
        <f ca="1">IF(J3740="Linea_para_MAIL_creada_por_LuXML",IF(ISERROR(MATCH(INDIRECT(ADDRESS(ROW()-G3740,7)),D:D,0)),J3740,INDIRECT(ADDRESS(MATCH(INDIRECT(ADDRESS(ROW()-G3740,7)),D:D,0),1))),J3740)</f>
        <v/>
      </c>
      <c r="L3740" s="7">
        <f t="shared" ca="1" si="657"/>
        <v>0</v>
      </c>
      <c r="M3740" s="7" t="str">
        <f t="shared" ca="1" si="658"/>
        <v/>
      </c>
      <c r="N3740" s="7">
        <f t="shared" ca="1" si="659"/>
        <v>0</v>
      </c>
      <c r="O3740" s="9" t="str">
        <f ca="1">IF(N3740&gt;-1,INDIRECT(ADDRESS(ROW(),13)),IF(N3740&lt;N3739,CONCATENATE("&lt;page-count count=",CHAR(34),1+LARGE(N:N,1)-LARGE(N:N,2),CHAR(34),"/&gt;"),INDIRECT(ADDRESS(ROW()-1,13))))</f>
        <v/>
      </c>
      <c r="P3740" s="1">
        <f>IF(ROW()&lt;$S$4+2,IF('XML a procesar'!A3739="",P3739,IF(MID('XML a procesar'!A3739,1,1)="&lt;",P3739,P3739+1)),P3739)</f>
        <v>1</v>
      </c>
    </row>
    <row r="3741" spans="1:16" x14ac:dyDescent="0.25">
      <c r="A3741" s="1" t="str">
        <f>IF('XML a procesar'!A3740&gt;0,'XML a procesar'!A3740,"")</f>
        <v/>
      </c>
      <c r="B3741" s="7">
        <f t="shared" si="649"/>
        <v>0</v>
      </c>
      <c r="C3741" s="1">
        <f t="shared" si="650"/>
        <v>0</v>
      </c>
      <c r="D3741" s="1">
        <f t="shared" si="651"/>
        <v>0</v>
      </c>
      <c r="E3741" s="1">
        <f t="shared" si="652"/>
        <v>0</v>
      </c>
      <c r="F3741" s="1" t="str">
        <f t="shared" ca="1" si="653"/>
        <v/>
      </c>
      <c r="G3741" s="1">
        <f t="shared" ca="1" si="654"/>
        <v>0</v>
      </c>
      <c r="H3741" s="1">
        <f ca="1">IF(AND(G3740&gt;0,G3741&gt;G3740,NOT(ISERROR(MATCH(G3740,D:D,0)))),H3740+1,H3740)</f>
        <v>0</v>
      </c>
      <c r="I3741" s="1">
        <f t="shared" ca="1" si="655"/>
        <v>0</v>
      </c>
      <c r="J3741" s="7" t="str">
        <f t="shared" ca="1" si="656"/>
        <v/>
      </c>
      <c r="K3741" s="1" t="str">
        <f ca="1">IF(J3741="Linea_para_MAIL_creada_por_LuXML",IF(ISERROR(MATCH(INDIRECT(ADDRESS(ROW()-G3741,7)),D:D,0)),J3741,INDIRECT(ADDRESS(MATCH(INDIRECT(ADDRESS(ROW()-G3741,7)),D:D,0),1))),J3741)</f>
        <v/>
      </c>
      <c r="L3741" s="7">
        <f t="shared" ca="1" si="657"/>
        <v>0</v>
      </c>
      <c r="M3741" s="7" t="str">
        <f t="shared" ca="1" si="658"/>
        <v/>
      </c>
      <c r="N3741" s="7">
        <f t="shared" ca="1" si="659"/>
        <v>0</v>
      </c>
      <c r="O3741" s="9" t="str">
        <f ca="1">IF(N3741&gt;-1,INDIRECT(ADDRESS(ROW(),13)),IF(N3741&lt;N3740,CONCATENATE("&lt;page-count count=",CHAR(34),1+LARGE(N:N,1)-LARGE(N:N,2),CHAR(34),"/&gt;"),INDIRECT(ADDRESS(ROW()-1,13))))</f>
        <v/>
      </c>
      <c r="P3741" s="1">
        <f>IF(ROW()&lt;$S$4+2,IF('XML a procesar'!A3740="",P3740,IF(MID('XML a procesar'!A3740,1,1)="&lt;",P3740,P3740+1)),P3740)</f>
        <v>1</v>
      </c>
    </row>
    <row r="3742" spans="1:16" x14ac:dyDescent="0.25">
      <c r="A3742" s="1" t="str">
        <f>IF('XML a procesar'!A3741&gt;0,'XML a procesar'!A3741,"")</f>
        <v/>
      </c>
      <c r="B3742" s="7">
        <f t="shared" si="649"/>
        <v>0</v>
      </c>
      <c r="C3742" s="1">
        <f t="shared" si="650"/>
        <v>0</v>
      </c>
      <c r="D3742" s="1">
        <f t="shared" si="651"/>
        <v>0</v>
      </c>
      <c r="E3742" s="1">
        <f t="shared" si="652"/>
        <v>0</v>
      </c>
      <c r="F3742" s="1" t="str">
        <f t="shared" ca="1" si="653"/>
        <v/>
      </c>
      <c r="G3742" s="1">
        <f t="shared" ca="1" si="654"/>
        <v>0</v>
      </c>
      <c r="H3742" s="1">
        <f ca="1">IF(AND(G3741&gt;0,G3742&gt;G3741,NOT(ISERROR(MATCH(G3741,D:D,0)))),H3741+1,H3741)</f>
        <v>0</v>
      </c>
      <c r="I3742" s="1">
        <f t="shared" ca="1" si="655"/>
        <v>0</v>
      </c>
      <c r="J3742" s="7" t="str">
        <f t="shared" ca="1" si="656"/>
        <v/>
      </c>
      <c r="K3742" s="1" t="str">
        <f ca="1">IF(J3742="Linea_para_MAIL_creada_por_LuXML",IF(ISERROR(MATCH(INDIRECT(ADDRESS(ROW()-G3742,7)),D:D,0)),J3742,INDIRECT(ADDRESS(MATCH(INDIRECT(ADDRESS(ROW()-G3742,7)),D:D,0),1))),J3742)</f>
        <v/>
      </c>
      <c r="L3742" s="7">
        <f t="shared" ca="1" si="657"/>
        <v>0</v>
      </c>
      <c r="M3742" s="7" t="str">
        <f t="shared" ca="1" si="658"/>
        <v/>
      </c>
      <c r="N3742" s="7">
        <f t="shared" ca="1" si="659"/>
        <v>0</v>
      </c>
      <c r="O3742" s="9" t="str">
        <f ca="1">IF(N3742&gt;-1,INDIRECT(ADDRESS(ROW(),13)),IF(N3742&lt;N3741,CONCATENATE("&lt;page-count count=",CHAR(34),1+LARGE(N:N,1)-LARGE(N:N,2),CHAR(34),"/&gt;"),INDIRECT(ADDRESS(ROW()-1,13))))</f>
        <v/>
      </c>
      <c r="P3742" s="1">
        <f>IF(ROW()&lt;$S$4+2,IF('XML a procesar'!A3741="",P3741,IF(MID('XML a procesar'!A3741,1,1)="&lt;",P3741,P3741+1)),P3741)</f>
        <v>1</v>
      </c>
    </row>
    <row r="3743" spans="1:16" x14ac:dyDescent="0.25">
      <c r="A3743" s="1" t="str">
        <f>IF('XML a procesar'!A3742&gt;0,'XML a procesar'!A3742,"")</f>
        <v/>
      </c>
      <c r="B3743" s="7">
        <f t="shared" si="649"/>
        <v>0</v>
      </c>
      <c r="C3743" s="1">
        <f t="shared" si="650"/>
        <v>0</v>
      </c>
      <c r="D3743" s="1">
        <f t="shared" si="651"/>
        <v>0</v>
      </c>
      <c r="E3743" s="1">
        <f t="shared" si="652"/>
        <v>0</v>
      </c>
      <c r="F3743" s="1" t="str">
        <f t="shared" ca="1" si="653"/>
        <v/>
      </c>
      <c r="G3743" s="1">
        <f t="shared" ca="1" si="654"/>
        <v>0</v>
      </c>
      <c r="H3743" s="1">
        <f ca="1">IF(AND(G3742&gt;0,G3743&gt;G3742,NOT(ISERROR(MATCH(G3742,D:D,0)))),H3742+1,H3742)</f>
        <v>0</v>
      </c>
      <c r="I3743" s="1">
        <f t="shared" ca="1" si="655"/>
        <v>0</v>
      </c>
      <c r="J3743" s="7" t="str">
        <f t="shared" ca="1" si="656"/>
        <v/>
      </c>
      <c r="K3743" s="1" t="str">
        <f ca="1">IF(J3743="Linea_para_MAIL_creada_por_LuXML",IF(ISERROR(MATCH(INDIRECT(ADDRESS(ROW()-G3743,7)),D:D,0)),J3743,INDIRECT(ADDRESS(MATCH(INDIRECT(ADDRESS(ROW()-G3743,7)),D:D,0),1))),J3743)</f>
        <v/>
      </c>
      <c r="L3743" s="7">
        <f t="shared" ca="1" si="657"/>
        <v>0</v>
      </c>
      <c r="M3743" s="7" t="str">
        <f t="shared" ca="1" si="658"/>
        <v/>
      </c>
      <c r="N3743" s="7">
        <f t="shared" ca="1" si="659"/>
        <v>0</v>
      </c>
      <c r="O3743" s="9" t="str">
        <f ca="1">IF(N3743&gt;-1,INDIRECT(ADDRESS(ROW(),13)),IF(N3743&lt;N3742,CONCATENATE("&lt;page-count count=",CHAR(34),1+LARGE(N:N,1)-LARGE(N:N,2),CHAR(34),"/&gt;"),INDIRECT(ADDRESS(ROW()-1,13))))</f>
        <v/>
      </c>
      <c r="P3743" s="1">
        <f>IF(ROW()&lt;$S$4+2,IF('XML a procesar'!A3742="",P3742,IF(MID('XML a procesar'!A3742,1,1)="&lt;",P3742,P3742+1)),P3742)</f>
        <v>1</v>
      </c>
    </row>
    <row r="3744" spans="1:16" x14ac:dyDescent="0.25">
      <c r="A3744" s="1" t="str">
        <f>IF('XML a procesar'!A3743&gt;0,'XML a procesar'!A3743,"")</f>
        <v/>
      </c>
      <c r="B3744" s="7">
        <f t="shared" si="649"/>
        <v>0</v>
      </c>
      <c r="C3744" s="1">
        <f t="shared" si="650"/>
        <v>0</v>
      </c>
      <c r="D3744" s="1">
        <f t="shared" si="651"/>
        <v>0</v>
      </c>
      <c r="E3744" s="1">
        <f t="shared" si="652"/>
        <v>0</v>
      </c>
      <c r="F3744" s="1" t="str">
        <f t="shared" ca="1" si="653"/>
        <v/>
      </c>
      <c r="G3744" s="1">
        <f t="shared" ca="1" si="654"/>
        <v>0</v>
      </c>
      <c r="H3744" s="1">
        <f ca="1">IF(AND(G3743&gt;0,G3744&gt;G3743,NOT(ISERROR(MATCH(G3743,D:D,0)))),H3743+1,H3743)</f>
        <v>0</v>
      </c>
      <c r="I3744" s="1">
        <f t="shared" ca="1" si="655"/>
        <v>0</v>
      </c>
      <c r="J3744" s="7" t="str">
        <f t="shared" ca="1" si="656"/>
        <v/>
      </c>
      <c r="K3744" s="1" t="str">
        <f ca="1">IF(J3744="Linea_para_MAIL_creada_por_LuXML",IF(ISERROR(MATCH(INDIRECT(ADDRESS(ROW()-G3744,7)),D:D,0)),J3744,INDIRECT(ADDRESS(MATCH(INDIRECT(ADDRESS(ROW()-G3744,7)),D:D,0),1))),J3744)</f>
        <v/>
      </c>
      <c r="L3744" s="7">
        <f t="shared" ca="1" si="657"/>
        <v>0</v>
      </c>
      <c r="M3744" s="7" t="str">
        <f t="shared" ca="1" si="658"/>
        <v/>
      </c>
      <c r="N3744" s="7">
        <f t="shared" ca="1" si="659"/>
        <v>0</v>
      </c>
      <c r="O3744" s="9" t="str">
        <f ca="1">IF(N3744&gt;-1,INDIRECT(ADDRESS(ROW(),13)),IF(N3744&lt;N3743,CONCATENATE("&lt;page-count count=",CHAR(34),1+LARGE(N:N,1)-LARGE(N:N,2),CHAR(34),"/&gt;"),INDIRECT(ADDRESS(ROW()-1,13))))</f>
        <v/>
      </c>
      <c r="P3744" s="1">
        <f>IF(ROW()&lt;$S$4+2,IF('XML a procesar'!A3743="",P3743,IF(MID('XML a procesar'!A3743,1,1)="&lt;",P3743,P3743+1)),P3743)</f>
        <v>1</v>
      </c>
    </row>
    <row r="3745" spans="1:16" x14ac:dyDescent="0.25">
      <c r="A3745" s="1" t="str">
        <f>IF('XML a procesar'!A3744&gt;0,'XML a procesar'!A3744,"")</f>
        <v/>
      </c>
      <c r="B3745" s="7">
        <f t="shared" si="649"/>
        <v>0</v>
      </c>
      <c r="C3745" s="1">
        <f t="shared" si="650"/>
        <v>0</v>
      </c>
      <c r="D3745" s="1">
        <f t="shared" si="651"/>
        <v>0</v>
      </c>
      <c r="E3745" s="1">
        <f t="shared" si="652"/>
        <v>0</v>
      </c>
      <c r="F3745" s="1" t="str">
        <f t="shared" ca="1" si="653"/>
        <v/>
      </c>
      <c r="G3745" s="1">
        <f t="shared" ca="1" si="654"/>
        <v>0</v>
      </c>
      <c r="H3745" s="1">
        <f ca="1">IF(AND(G3744&gt;0,G3745&gt;G3744,NOT(ISERROR(MATCH(G3744,D:D,0)))),H3744+1,H3744)</f>
        <v>0</v>
      </c>
      <c r="I3745" s="1">
        <f t="shared" ca="1" si="655"/>
        <v>0</v>
      </c>
      <c r="J3745" s="7" t="str">
        <f t="shared" ca="1" si="656"/>
        <v/>
      </c>
      <c r="K3745" s="1" t="str">
        <f ca="1">IF(J3745="Linea_para_MAIL_creada_por_LuXML",IF(ISERROR(MATCH(INDIRECT(ADDRESS(ROW()-G3745,7)),D:D,0)),J3745,INDIRECT(ADDRESS(MATCH(INDIRECT(ADDRESS(ROW()-G3745,7)),D:D,0),1))),J3745)</f>
        <v/>
      </c>
      <c r="L3745" s="7">
        <f t="shared" ca="1" si="657"/>
        <v>0</v>
      </c>
      <c r="M3745" s="7" t="str">
        <f t="shared" ca="1" si="658"/>
        <v/>
      </c>
      <c r="N3745" s="7">
        <f t="shared" ca="1" si="659"/>
        <v>0</v>
      </c>
      <c r="O3745" s="9" t="str">
        <f ca="1">IF(N3745&gt;-1,INDIRECT(ADDRESS(ROW(),13)),IF(N3745&lt;N3744,CONCATENATE("&lt;page-count count=",CHAR(34),1+LARGE(N:N,1)-LARGE(N:N,2),CHAR(34),"/&gt;"),INDIRECT(ADDRESS(ROW()-1,13))))</f>
        <v/>
      </c>
      <c r="P3745" s="1">
        <f>IF(ROW()&lt;$S$4+2,IF('XML a procesar'!A3744="",P3744,IF(MID('XML a procesar'!A3744,1,1)="&lt;",P3744,P3744+1)),P3744)</f>
        <v>1</v>
      </c>
    </row>
    <row r="3746" spans="1:16" x14ac:dyDescent="0.25">
      <c r="A3746" s="1" t="str">
        <f>IF('XML a procesar'!A3745&gt;0,'XML a procesar'!A3745,"")</f>
        <v/>
      </c>
      <c r="B3746" s="7">
        <f t="shared" si="649"/>
        <v>0</v>
      </c>
      <c r="C3746" s="1">
        <f t="shared" si="650"/>
        <v>0</v>
      </c>
      <c r="D3746" s="1">
        <f t="shared" si="651"/>
        <v>0</v>
      </c>
      <c r="E3746" s="1">
        <f t="shared" si="652"/>
        <v>0</v>
      </c>
      <c r="F3746" s="1" t="str">
        <f t="shared" ca="1" si="653"/>
        <v/>
      </c>
      <c r="G3746" s="1">
        <f t="shared" ca="1" si="654"/>
        <v>0</v>
      </c>
      <c r="H3746" s="1">
        <f ca="1">IF(AND(G3745&gt;0,G3746&gt;G3745,NOT(ISERROR(MATCH(G3745,D:D,0)))),H3745+1,H3745)</f>
        <v>0</v>
      </c>
      <c r="I3746" s="1">
        <f t="shared" ca="1" si="655"/>
        <v>0</v>
      </c>
      <c r="J3746" s="7" t="str">
        <f t="shared" ca="1" si="656"/>
        <v/>
      </c>
      <c r="K3746" s="1" t="str">
        <f ca="1">IF(J3746="Linea_para_MAIL_creada_por_LuXML",IF(ISERROR(MATCH(INDIRECT(ADDRESS(ROW()-G3746,7)),D:D,0)),J3746,INDIRECT(ADDRESS(MATCH(INDIRECT(ADDRESS(ROW()-G3746,7)),D:D,0),1))),J3746)</f>
        <v/>
      </c>
      <c r="L3746" s="7">
        <f t="shared" ca="1" si="657"/>
        <v>0</v>
      </c>
      <c r="M3746" s="7" t="str">
        <f t="shared" ca="1" si="658"/>
        <v/>
      </c>
      <c r="N3746" s="7">
        <f t="shared" ca="1" si="659"/>
        <v>0</v>
      </c>
      <c r="O3746" s="9" t="str">
        <f ca="1">IF(N3746&gt;-1,INDIRECT(ADDRESS(ROW(),13)),IF(N3746&lt;N3745,CONCATENATE("&lt;page-count count=",CHAR(34),1+LARGE(N:N,1)-LARGE(N:N,2),CHAR(34),"/&gt;"),INDIRECT(ADDRESS(ROW()-1,13))))</f>
        <v/>
      </c>
      <c r="P3746" s="1">
        <f>IF(ROW()&lt;$S$4+2,IF('XML a procesar'!A3745="",P3745,IF(MID('XML a procesar'!A3745,1,1)="&lt;",P3745,P3745+1)),P3745)</f>
        <v>1</v>
      </c>
    </row>
    <row r="3747" spans="1:16" x14ac:dyDescent="0.25">
      <c r="A3747" s="1" t="str">
        <f>IF('XML a procesar'!A3746&gt;0,'XML a procesar'!A3746,"")</f>
        <v/>
      </c>
      <c r="B3747" s="7">
        <f t="shared" si="649"/>
        <v>0</v>
      </c>
      <c r="C3747" s="1">
        <f t="shared" si="650"/>
        <v>0</v>
      </c>
      <c r="D3747" s="1">
        <f t="shared" si="651"/>
        <v>0</v>
      </c>
      <c r="E3747" s="1">
        <f t="shared" si="652"/>
        <v>0</v>
      </c>
      <c r="F3747" s="1" t="str">
        <f t="shared" ca="1" si="653"/>
        <v/>
      </c>
      <c r="G3747" s="1">
        <f t="shared" ca="1" si="654"/>
        <v>0</v>
      </c>
      <c r="H3747" s="1">
        <f ca="1">IF(AND(G3746&gt;0,G3747&gt;G3746,NOT(ISERROR(MATCH(G3746,D:D,0)))),H3746+1,H3746)</f>
        <v>0</v>
      </c>
      <c r="I3747" s="1">
        <f t="shared" ca="1" si="655"/>
        <v>0</v>
      </c>
      <c r="J3747" s="7" t="str">
        <f t="shared" ca="1" si="656"/>
        <v/>
      </c>
      <c r="K3747" s="1" t="str">
        <f ca="1">IF(J3747="Linea_para_MAIL_creada_por_LuXML",IF(ISERROR(MATCH(INDIRECT(ADDRESS(ROW()-G3747,7)),D:D,0)),J3747,INDIRECT(ADDRESS(MATCH(INDIRECT(ADDRESS(ROW()-G3747,7)),D:D,0),1))),J3747)</f>
        <v/>
      </c>
      <c r="L3747" s="7">
        <f t="shared" ca="1" si="657"/>
        <v>0</v>
      </c>
      <c r="M3747" s="7" t="str">
        <f t="shared" ca="1" si="658"/>
        <v/>
      </c>
      <c r="N3747" s="7">
        <f t="shared" ca="1" si="659"/>
        <v>0</v>
      </c>
      <c r="O3747" s="9" t="str">
        <f ca="1">IF(N3747&gt;-1,INDIRECT(ADDRESS(ROW(),13)),IF(N3747&lt;N3746,CONCATENATE("&lt;page-count count=",CHAR(34),1+LARGE(N:N,1)-LARGE(N:N,2),CHAR(34),"/&gt;"),INDIRECT(ADDRESS(ROW()-1,13))))</f>
        <v/>
      </c>
      <c r="P3747" s="1">
        <f>IF(ROW()&lt;$S$4+2,IF('XML a procesar'!A3746="",P3746,IF(MID('XML a procesar'!A3746,1,1)="&lt;",P3746,P3746+1)),P3746)</f>
        <v>1</v>
      </c>
    </row>
    <row r="3748" spans="1:16" x14ac:dyDescent="0.25">
      <c r="A3748" s="1" t="str">
        <f>IF('XML a procesar'!A3747&gt;0,'XML a procesar'!A3747,"")</f>
        <v/>
      </c>
      <c r="B3748" s="7">
        <f t="shared" si="649"/>
        <v>0</v>
      </c>
      <c r="C3748" s="1">
        <f t="shared" si="650"/>
        <v>0</v>
      </c>
      <c r="D3748" s="1">
        <f t="shared" si="651"/>
        <v>0</v>
      </c>
      <c r="E3748" s="1">
        <f t="shared" si="652"/>
        <v>0</v>
      </c>
      <c r="F3748" s="1" t="str">
        <f t="shared" ca="1" si="653"/>
        <v/>
      </c>
      <c r="G3748" s="1">
        <f t="shared" ca="1" si="654"/>
        <v>0</v>
      </c>
      <c r="H3748" s="1">
        <f ca="1">IF(AND(G3747&gt;0,G3748&gt;G3747,NOT(ISERROR(MATCH(G3747,D:D,0)))),H3747+1,H3747)</f>
        <v>0</v>
      </c>
      <c r="I3748" s="1">
        <f t="shared" ca="1" si="655"/>
        <v>0</v>
      </c>
      <c r="J3748" s="7" t="str">
        <f t="shared" ca="1" si="656"/>
        <v/>
      </c>
      <c r="K3748" s="1" t="str">
        <f ca="1">IF(J3748="Linea_para_MAIL_creada_por_LuXML",IF(ISERROR(MATCH(INDIRECT(ADDRESS(ROW()-G3748,7)),D:D,0)),J3748,INDIRECT(ADDRESS(MATCH(INDIRECT(ADDRESS(ROW()-G3748,7)),D:D,0),1))),J3748)</f>
        <v/>
      </c>
      <c r="L3748" s="7">
        <f t="shared" ca="1" si="657"/>
        <v>0</v>
      </c>
      <c r="M3748" s="7" t="str">
        <f t="shared" ca="1" si="658"/>
        <v/>
      </c>
      <c r="N3748" s="7">
        <f t="shared" ca="1" si="659"/>
        <v>0</v>
      </c>
      <c r="O3748" s="9" t="str">
        <f ca="1">IF(N3748&gt;-1,INDIRECT(ADDRESS(ROW(),13)),IF(N3748&lt;N3747,CONCATENATE("&lt;page-count count=",CHAR(34),1+LARGE(N:N,1)-LARGE(N:N,2),CHAR(34),"/&gt;"),INDIRECT(ADDRESS(ROW()-1,13))))</f>
        <v/>
      </c>
      <c r="P3748" s="1">
        <f>IF(ROW()&lt;$S$4+2,IF('XML a procesar'!A3747="",P3747,IF(MID('XML a procesar'!A3747,1,1)="&lt;",P3747,P3747+1)),P3747)</f>
        <v>1</v>
      </c>
    </row>
    <row r="3749" spans="1:16" x14ac:dyDescent="0.25">
      <c r="A3749" s="1" t="str">
        <f>IF('XML a procesar'!A3748&gt;0,'XML a procesar'!A3748,"")</f>
        <v/>
      </c>
      <c r="B3749" s="7">
        <f t="shared" si="649"/>
        <v>0</v>
      </c>
      <c r="C3749" s="1">
        <f t="shared" si="650"/>
        <v>0</v>
      </c>
      <c r="D3749" s="1">
        <f t="shared" si="651"/>
        <v>0</v>
      </c>
      <c r="E3749" s="1">
        <f t="shared" si="652"/>
        <v>0</v>
      </c>
      <c r="F3749" s="1" t="str">
        <f t="shared" ca="1" si="653"/>
        <v/>
      </c>
      <c r="G3749" s="1">
        <f t="shared" ca="1" si="654"/>
        <v>0</v>
      </c>
      <c r="H3749" s="1">
        <f ca="1">IF(AND(G3748&gt;0,G3749&gt;G3748,NOT(ISERROR(MATCH(G3748,D:D,0)))),H3748+1,H3748)</f>
        <v>0</v>
      </c>
      <c r="I3749" s="1">
        <f t="shared" ca="1" si="655"/>
        <v>0</v>
      </c>
      <c r="J3749" s="7" t="str">
        <f t="shared" ca="1" si="656"/>
        <v/>
      </c>
      <c r="K3749" s="1" t="str">
        <f ca="1">IF(J3749="Linea_para_MAIL_creada_por_LuXML",IF(ISERROR(MATCH(INDIRECT(ADDRESS(ROW()-G3749,7)),D:D,0)),J3749,INDIRECT(ADDRESS(MATCH(INDIRECT(ADDRESS(ROW()-G3749,7)),D:D,0),1))),J3749)</f>
        <v/>
      </c>
      <c r="L3749" s="7">
        <f t="shared" ca="1" si="657"/>
        <v>0</v>
      </c>
      <c r="M3749" s="7" t="str">
        <f t="shared" ca="1" si="658"/>
        <v/>
      </c>
      <c r="N3749" s="7">
        <f t="shared" ca="1" si="659"/>
        <v>0</v>
      </c>
      <c r="O3749" s="9" t="str">
        <f ca="1">IF(N3749&gt;-1,INDIRECT(ADDRESS(ROW(),13)),IF(N3749&lt;N3748,CONCATENATE("&lt;page-count count=",CHAR(34),1+LARGE(N:N,1)-LARGE(N:N,2),CHAR(34),"/&gt;"),INDIRECT(ADDRESS(ROW()-1,13))))</f>
        <v/>
      </c>
      <c r="P3749" s="1">
        <f>IF(ROW()&lt;$S$4+2,IF('XML a procesar'!A3748="",P3748,IF(MID('XML a procesar'!A3748,1,1)="&lt;",P3748,P3748+1)),P3748)</f>
        <v>1</v>
      </c>
    </row>
    <row r="3750" spans="1:16" x14ac:dyDescent="0.25">
      <c r="A3750" s="1" t="str">
        <f>IF('XML a procesar'!A3749&gt;0,'XML a procesar'!A3749,"")</f>
        <v/>
      </c>
      <c r="B3750" s="7">
        <f t="shared" si="649"/>
        <v>0</v>
      </c>
      <c r="C3750" s="1">
        <f t="shared" si="650"/>
        <v>0</v>
      </c>
      <c r="D3750" s="1">
        <f t="shared" si="651"/>
        <v>0</v>
      </c>
      <c r="E3750" s="1">
        <f t="shared" si="652"/>
        <v>0</v>
      </c>
      <c r="F3750" s="1" t="str">
        <f t="shared" ca="1" si="653"/>
        <v/>
      </c>
      <c r="G3750" s="1">
        <f t="shared" ca="1" si="654"/>
        <v>0</v>
      </c>
      <c r="H3750" s="1">
        <f ca="1">IF(AND(G3749&gt;0,G3750&gt;G3749,NOT(ISERROR(MATCH(G3749,D:D,0)))),H3749+1,H3749)</f>
        <v>0</v>
      </c>
      <c r="I3750" s="1">
        <f t="shared" ca="1" si="655"/>
        <v>0</v>
      </c>
      <c r="J3750" s="7" t="str">
        <f t="shared" ca="1" si="656"/>
        <v/>
      </c>
      <c r="K3750" s="1" t="str">
        <f ca="1">IF(J3750="Linea_para_MAIL_creada_por_LuXML",IF(ISERROR(MATCH(INDIRECT(ADDRESS(ROW()-G3750,7)),D:D,0)),J3750,INDIRECT(ADDRESS(MATCH(INDIRECT(ADDRESS(ROW()-G3750,7)),D:D,0),1))),J3750)</f>
        <v/>
      </c>
      <c r="L3750" s="7">
        <f t="shared" ca="1" si="657"/>
        <v>0</v>
      </c>
      <c r="M3750" s="7" t="str">
        <f t="shared" ca="1" si="658"/>
        <v/>
      </c>
      <c r="N3750" s="7">
        <f t="shared" ca="1" si="659"/>
        <v>0</v>
      </c>
      <c r="O3750" s="9" t="str">
        <f ca="1">IF(N3750&gt;-1,INDIRECT(ADDRESS(ROW(),13)),IF(N3750&lt;N3749,CONCATENATE("&lt;page-count count=",CHAR(34),1+LARGE(N:N,1)-LARGE(N:N,2),CHAR(34),"/&gt;"),INDIRECT(ADDRESS(ROW()-1,13))))</f>
        <v/>
      </c>
      <c r="P3750" s="1">
        <f>IF(ROW()&lt;$S$4+2,IF('XML a procesar'!A3749="",P3749,IF(MID('XML a procesar'!A3749,1,1)="&lt;",P3749,P3749+1)),P3749)</f>
        <v>1</v>
      </c>
    </row>
    <row r="3751" spans="1:16" x14ac:dyDescent="0.25">
      <c r="A3751" s="1" t="str">
        <f>IF('XML a procesar'!A3750&gt;0,'XML a procesar'!A3750,"")</f>
        <v/>
      </c>
      <c r="B3751" s="7">
        <f t="shared" si="649"/>
        <v>0</v>
      </c>
      <c r="C3751" s="1">
        <f t="shared" si="650"/>
        <v>0</v>
      </c>
      <c r="D3751" s="1">
        <f t="shared" si="651"/>
        <v>0</v>
      </c>
      <c r="E3751" s="1">
        <f t="shared" si="652"/>
        <v>0</v>
      </c>
      <c r="F3751" s="1" t="str">
        <f t="shared" ca="1" si="653"/>
        <v/>
      </c>
      <c r="G3751" s="1">
        <f t="shared" ca="1" si="654"/>
        <v>0</v>
      </c>
      <c r="H3751" s="1">
        <f ca="1">IF(AND(G3750&gt;0,G3751&gt;G3750,NOT(ISERROR(MATCH(G3750,D:D,0)))),H3750+1,H3750)</f>
        <v>0</v>
      </c>
      <c r="I3751" s="1">
        <f t="shared" ca="1" si="655"/>
        <v>0</v>
      </c>
      <c r="J3751" s="7" t="str">
        <f t="shared" ca="1" si="656"/>
        <v/>
      </c>
      <c r="K3751" s="1" t="str">
        <f ca="1">IF(J3751="Linea_para_MAIL_creada_por_LuXML",IF(ISERROR(MATCH(INDIRECT(ADDRESS(ROW()-G3751,7)),D:D,0)),J3751,INDIRECT(ADDRESS(MATCH(INDIRECT(ADDRESS(ROW()-G3751,7)),D:D,0),1))),J3751)</f>
        <v/>
      </c>
      <c r="L3751" s="7">
        <f t="shared" ca="1" si="657"/>
        <v>0</v>
      </c>
      <c r="M3751" s="7" t="str">
        <f t="shared" ca="1" si="658"/>
        <v/>
      </c>
      <c r="N3751" s="7">
        <f t="shared" ca="1" si="659"/>
        <v>0</v>
      </c>
      <c r="O3751" s="9" t="str">
        <f ca="1">IF(N3751&gt;-1,INDIRECT(ADDRESS(ROW(),13)),IF(N3751&lt;N3750,CONCATENATE("&lt;page-count count=",CHAR(34),1+LARGE(N:N,1)-LARGE(N:N,2),CHAR(34),"/&gt;"),INDIRECT(ADDRESS(ROW()-1,13))))</f>
        <v/>
      </c>
      <c r="P3751" s="1">
        <f>IF(ROW()&lt;$S$4+2,IF('XML a procesar'!A3750="",P3750,IF(MID('XML a procesar'!A3750,1,1)="&lt;",P3750,P3750+1)),P3750)</f>
        <v>1</v>
      </c>
    </row>
    <row r="3752" spans="1:16" x14ac:dyDescent="0.25">
      <c r="A3752" s="1" t="str">
        <f>IF('XML a procesar'!A3751&gt;0,'XML a procesar'!A3751,"")</f>
        <v/>
      </c>
      <c r="B3752" s="7">
        <f t="shared" si="649"/>
        <v>0</v>
      </c>
      <c r="C3752" s="1">
        <f t="shared" si="650"/>
        <v>0</v>
      </c>
      <c r="D3752" s="1">
        <f t="shared" si="651"/>
        <v>0</v>
      </c>
      <c r="E3752" s="1">
        <f t="shared" si="652"/>
        <v>0</v>
      </c>
      <c r="F3752" s="1" t="str">
        <f t="shared" ca="1" si="653"/>
        <v/>
      </c>
      <c r="G3752" s="1">
        <f t="shared" ca="1" si="654"/>
        <v>0</v>
      </c>
      <c r="H3752" s="1">
        <f ca="1">IF(AND(G3751&gt;0,G3752&gt;G3751,NOT(ISERROR(MATCH(G3751,D:D,0)))),H3751+1,H3751)</f>
        <v>0</v>
      </c>
      <c r="I3752" s="1">
        <f t="shared" ca="1" si="655"/>
        <v>0</v>
      </c>
      <c r="J3752" s="7" t="str">
        <f t="shared" ca="1" si="656"/>
        <v/>
      </c>
      <c r="K3752" s="1" t="str">
        <f ca="1">IF(J3752="Linea_para_MAIL_creada_por_LuXML",IF(ISERROR(MATCH(INDIRECT(ADDRESS(ROW()-G3752,7)),D:D,0)),J3752,INDIRECT(ADDRESS(MATCH(INDIRECT(ADDRESS(ROW()-G3752,7)),D:D,0),1))),J3752)</f>
        <v/>
      </c>
      <c r="L3752" s="7">
        <f t="shared" ca="1" si="657"/>
        <v>0</v>
      </c>
      <c r="M3752" s="7" t="str">
        <f t="shared" ca="1" si="658"/>
        <v/>
      </c>
      <c r="N3752" s="7">
        <f t="shared" ca="1" si="659"/>
        <v>0</v>
      </c>
      <c r="O3752" s="9" t="str">
        <f ca="1">IF(N3752&gt;-1,INDIRECT(ADDRESS(ROW(),13)),IF(N3752&lt;N3751,CONCATENATE("&lt;page-count count=",CHAR(34),1+LARGE(N:N,1)-LARGE(N:N,2),CHAR(34),"/&gt;"),INDIRECT(ADDRESS(ROW()-1,13))))</f>
        <v/>
      </c>
      <c r="P3752" s="1">
        <f>IF(ROW()&lt;$S$4+2,IF('XML a procesar'!A3751="",P3751,IF(MID('XML a procesar'!A3751,1,1)="&lt;",P3751,P3751+1)),P3751)</f>
        <v>1</v>
      </c>
    </row>
    <row r="3753" spans="1:16" x14ac:dyDescent="0.25">
      <c r="A3753" s="1" t="str">
        <f>IF('XML a procesar'!A3752&gt;0,'XML a procesar'!A3752,"")</f>
        <v/>
      </c>
      <c r="B3753" s="7">
        <f t="shared" si="649"/>
        <v>0</v>
      </c>
      <c r="C3753" s="1">
        <f t="shared" si="650"/>
        <v>0</v>
      </c>
      <c r="D3753" s="1">
        <f t="shared" si="651"/>
        <v>0</v>
      </c>
      <c r="E3753" s="1">
        <f t="shared" si="652"/>
        <v>0</v>
      </c>
      <c r="F3753" s="1" t="str">
        <f t="shared" ca="1" si="653"/>
        <v/>
      </c>
      <c r="G3753" s="1">
        <f t="shared" ca="1" si="654"/>
        <v>0</v>
      </c>
      <c r="H3753" s="1">
        <f ca="1">IF(AND(G3752&gt;0,G3753&gt;G3752,NOT(ISERROR(MATCH(G3752,D:D,0)))),H3752+1,H3752)</f>
        <v>0</v>
      </c>
      <c r="I3753" s="1">
        <f t="shared" ca="1" si="655"/>
        <v>0</v>
      </c>
      <c r="J3753" s="7" t="str">
        <f t="shared" ca="1" si="656"/>
        <v/>
      </c>
      <c r="K3753" s="1" t="str">
        <f ca="1">IF(J3753="Linea_para_MAIL_creada_por_LuXML",IF(ISERROR(MATCH(INDIRECT(ADDRESS(ROW()-G3753,7)),D:D,0)),J3753,INDIRECT(ADDRESS(MATCH(INDIRECT(ADDRESS(ROW()-G3753,7)),D:D,0),1))),J3753)</f>
        <v/>
      </c>
      <c r="L3753" s="7">
        <f t="shared" ca="1" si="657"/>
        <v>0</v>
      </c>
      <c r="M3753" s="7" t="str">
        <f t="shared" ca="1" si="658"/>
        <v/>
      </c>
      <c r="N3753" s="7">
        <f t="shared" ca="1" si="659"/>
        <v>0</v>
      </c>
      <c r="O3753" s="9" t="str">
        <f ca="1">IF(N3753&gt;-1,INDIRECT(ADDRESS(ROW(),13)),IF(N3753&lt;N3752,CONCATENATE("&lt;page-count count=",CHAR(34),1+LARGE(N:N,1)-LARGE(N:N,2),CHAR(34),"/&gt;"),INDIRECT(ADDRESS(ROW()-1,13))))</f>
        <v/>
      </c>
      <c r="P3753" s="1">
        <f>IF(ROW()&lt;$S$4+2,IF('XML a procesar'!A3752="",P3752,IF(MID('XML a procesar'!A3752,1,1)="&lt;",P3752,P3752+1)),P3752)</f>
        <v>1</v>
      </c>
    </row>
    <row r="3754" spans="1:16" x14ac:dyDescent="0.25">
      <c r="A3754" s="1" t="str">
        <f>IF('XML a procesar'!A3753&gt;0,'XML a procesar'!A3753,"")</f>
        <v/>
      </c>
      <c r="B3754" s="7">
        <f t="shared" si="649"/>
        <v>0</v>
      </c>
      <c r="C3754" s="1">
        <f t="shared" si="650"/>
        <v>0</v>
      </c>
      <c r="D3754" s="1">
        <f t="shared" si="651"/>
        <v>0</v>
      </c>
      <c r="E3754" s="1">
        <f t="shared" si="652"/>
        <v>0</v>
      </c>
      <c r="F3754" s="1" t="str">
        <f t="shared" ca="1" si="653"/>
        <v/>
      </c>
      <c r="G3754" s="1">
        <f t="shared" ca="1" si="654"/>
        <v>0</v>
      </c>
      <c r="H3754" s="1">
        <f ca="1">IF(AND(G3753&gt;0,G3754&gt;G3753,NOT(ISERROR(MATCH(G3753,D:D,0)))),H3753+1,H3753)</f>
        <v>0</v>
      </c>
      <c r="I3754" s="1">
        <f t="shared" ca="1" si="655"/>
        <v>0</v>
      </c>
      <c r="J3754" s="7" t="str">
        <f t="shared" ca="1" si="656"/>
        <v/>
      </c>
      <c r="K3754" s="1" t="str">
        <f ca="1">IF(J3754="Linea_para_MAIL_creada_por_LuXML",IF(ISERROR(MATCH(INDIRECT(ADDRESS(ROW()-G3754,7)),D:D,0)),J3754,INDIRECT(ADDRESS(MATCH(INDIRECT(ADDRESS(ROW()-G3754,7)),D:D,0),1))),J3754)</f>
        <v/>
      </c>
      <c r="L3754" s="7">
        <f t="shared" ca="1" si="657"/>
        <v>0</v>
      </c>
      <c r="M3754" s="7" t="str">
        <f t="shared" ca="1" si="658"/>
        <v/>
      </c>
      <c r="N3754" s="7">
        <f t="shared" ca="1" si="659"/>
        <v>0</v>
      </c>
      <c r="O3754" s="9" t="str">
        <f ca="1">IF(N3754&gt;-1,INDIRECT(ADDRESS(ROW(),13)),IF(N3754&lt;N3753,CONCATENATE("&lt;page-count count=",CHAR(34),1+LARGE(N:N,1)-LARGE(N:N,2),CHAR(34),"/&gt;"),INDIRECT(ADDRESS(ROW()-1,13))))</f>
        <v/>
      </c>
      <c r="P3754" s="1">
        <f>IF(ROW()&lt;$S$4+2,IF('XML a procesar'!A3753="",P3753,IF(MID('XML a procesar'!A3753,1,1)="&lt;",P3753,P3753+1)),P3753)</f>
        <v>1</v>
      </c>
    </row>
    <row r="3755" spans="1:16" x14ac:dyDescent="0.25">
      <c r="A3755" s="1" t="str">
        <f>IF('XML a procesar'!A3754&gt;0,'XML a procesar'!A3754,"")</f>
        <v/>
      </c>
      <c r="B3755" s="7">
        <f t="shared" si="649"/>
        <v>0</v>
      </c>
      <c r="C3755" s="1">
        <f t="shared" si="650"/>
        <v>0</v>
      </c>
      <c r="D3755" s="1">
        <f t="shared" si="651"/>
        <v>0</v>
      </c>
      <c r="E3755" s="1">
        <f t="shared" si="652"/>
        <v>0</v>
      </c>
      <c r="F3755" s="1" t="str">
        <f t="shared" ca="1" si="653"/>
        <v/>
      </c>
      <c r="G3755" s="1">
        <f t="shared" ca="1" si="654"/>
        <v>0</v>
      </c>
      <c r="H3755" s="1">
        <f ca="1">IF(AND(G3754&gt;0,G3755&gt;G3754,NOT(ISERROR(MATCH(G3754,D:D,0)))),H3754+1,H3754)</f>
        <v>0</v>
      </c>
      <c r="I3755" s="1">
        <f t="shared" ca="1" si="655"/>
        <v>0</v>
      </c>
      <c r="J3755" s="7" t="str">
        <f t="shared" ca="1" si="656"/>
        <v/>
      </c>
      <c r="K3755" s="1" t="str">
        <f ca="1">IF(J3755="Linea_para_MAIL_creada_por_LuXML",IF(ISERROR(MATCH(INDIRECT(ADDRESS(ROW()-G3755,7)),D:D,0)),J3755,INDIRECT(ADDRESS(MATCH(INDIRECT(ADDRESS(ROW()-G3755,7)),D:D,0),1))),J3755)</f>
        <v/>
      </c>
      <c r="L3755" s="7">
        <f t="shared" ca="1" si="657"/>
        <v>0</v>
      </c>
      <c r="M3755" s="7" t="str">
        <f t="shared" ca="1" si="658"/>
        <v/>
      </c>
      <c r="N3755" s="7">
        <f t="shared" ca="1" si="659"/>
        <v>0</v>
      </c>
      <c r="O3755" s="9" t="str">
        <f ca="1">IF(N3755&gt;-1,INDIRECT(ADDRESS(ROW(),13)),IF(N3755&lt;N3754,CONCATENATE("&lt;page-count count=",CHAR(34),1+LARGE(N:N,1)-LARGE(N:N,2),CHAR(34),"/&gt;"),INDIRECT(ADDRESS(ROW()-1,13))))</f>
        <v/>
      </c>
      <c r="P3755" s="1">
        <f>IF(ROW()&lt;$S$4+2,IF('XML a procesar'!A3754="",P3754,IF(MID('XML a procesar'!A3754,1,1)="&lt;",P3754,P3754+1)),P3754)</f>
        <v>1</v>
      </c>
    </row>
    <row r="3756" spans="1:16" x14ac:dyDescent="0.25">
      <c r="A3756" s="1" t="str">
        <f>IF('XML a procesar'!A3755&gt;0,'XML a procesar'!A3755,"")</f>
        <v/>
      </c>
      <c r="B3756" s="7">
        <f t="shared" si="649"/>
        <v>0</v>
      </c>
      <c r="C3756" s="1">
        <f t="shared" si="650"/>
        <v>0</v>
      </c>
      <c r="D3756" s="1">
        <f t="shared" si="651"/>
        <v>0</v>
      </c>
      <c r="E3756" s="1">
        <f t="shared" si="652"/>
        <v>0</v>
      </c>
      <c r="F3756" s="1" t="str">
        <f t="shared" ca="1" si="653"/>
        <v/>
      </c>
      <c r="G3756" s="1">
        <f t="shared" ca="1" si="654"/>
        <v>0</v>
      </c>
      <c r="H3756" s="1">
        <f ca="1">IF(AND(G3755&gt;0,G3756&gt;G3755,NOT(ISERROR(MATCH(G3755,D:D,0)))),H3755+1,H3755)</f>
        <v>0</v>
      </c>
      <c r="I3756" s="1">
        <f t="shared" ca="1" si="655"/>
        <v>0</v>
      </c>
      <c r="J3756" s="7" t="str">
        <f t="shared" ca="1" si="656"/>
        <v/>
      </c>
      <c r="K3756" s="1" t="str">
        <f ca="1">IF(J3756="Linea_para_MAIL_creada_por_LuXML",IF(ISERROR(MATCH(INDIRECT(ADDRESS(ROW()-G3756,7)),D:D,0)),J3756,INDIRECT(ADDRESS(MATCH(INDIRECT(ADDRESS(ROW()-G3756,7)),D:D,0),1))),J3756)</f>
        <v/>
      </c>
      <c r="L3756" s="7">
        <f t="shared" ca="1" si="657"/>
        <v>0</v>
      </c>
      <c r="M3756" s="7" t="str">
        <f t="shared" ca="1" si="658"/>
        <v/>
      </c>
      <c r="N3756" s="7">
        <f t="shared" ca="1" si="659"/>
        <v>0</v>
      </c>
      <c r="O3756" s="9" t="str">
        <f ca="1">IF(N3756&gt;-1,INDIRECT(ADDRESS(ROW(),13)),IF(N3756&lt;N3755,CONCATENATE("&lt;page-count count=",CHAR(34),1+LARGE(N:N,1)-LARGE(N:N,2),CHAR(34),"/&gt;"),INDIRECT(ADDRESS(ROW()-1,13))))</f>
        <v/>
      </c>
      <c r="P3756" s="1">
        <f>IF(ROW()&lt;$S$4+2,IF('XML a procesar'!A3755="",P3755,IF(MID('XML a procesar'!A3755,1,1)="&lt;",P3755,P3755+1)),P3755)</f>
        <v>1</v>
      </c>
    </row>
    <row r="3757" spans="1:16" x14ac:dyDescent="0.25">
      <c r="A3757" s="1" t="str">
        <f>IF('XML a procesar'!A3756&gt;0,'XML a procesar'!A3756,"")</f>
        <v/>
      </c>
      <c r="B3757" s="7">
        <f t="shared" si="649"/>
        <v>0</v>
      </c>
      <c r="C3757" s="1">
        <f t="shared" si="650"/>
        <v>0</v>
      </c>
      <c r="D3757" s="1">
        <f t="shared" si="651"/>
        <v>0</v>
      </c>
      <c r="E3757" s="1">
        <f t="shared" si="652"/>
        <v>0</v>
      </c>
      <c r="F3757" s="1" t="str">
        <f t="shared" ca="1" si="653"/>
        <v/>
      </c>
      <c r="G3757" s="1">
        <f t="shared" ca="1" si="654"/>
        <v>0</v>
      </c>
      <c r="H3757" s="1">
        <f ca="1">IF(AND(G3756&gt;0,G3757&gt;G3756,NOT(ISERROR(MATCH(G3756,D:D,0)))),H3756+1,H3756)</f>
        <v>0</v>
      </c>
      <c r="I3757" s="1">
        <f t="shared" ca="1" si="655"/>
        <v>0</v>
      </c>
      <c r="J3757" s="7" t="str">
        <f t="shared" ca="1" si="656"/>
        <v/>
      </c>
      <c r="K3757" s="1" t="str">
        <f ca="1">IF(J3757="Linea_para_MAIL_creada_por_LuXML",IF(ISERROR(MATCH(INDIRECT(ADDRESS(ROW()-G3757,7)),D:D,0)),J3757,INDIRECT(ADDRESS(MATCH(INDIRECT(ADDRESS(ROW()-G3757,7)),D:D,0),1))),J3757)</f>
        <v/>
      </c>
      <c r="L3757" s="7">
        <f t="shared" ca="1" si="657"/>
        <v>0</v>
      </c>
      <c r="M3757" s="7" t="str">
        <f t="shared" ca="1" si="658"/>
        <v/>
      </c>
      <c r="N3757" s="7">
        <f t="shared" ca="1" si="659"/>
        <v>0</v>
      </c>
      <c r="O3757" s="9" t="str">
        <f ca="1">IF(N3757&gt;-1,INDIRECT(ADDRESS(ROW(),13)),IF(N3757&lt;N3756,CONCATENATE("&lt;page-count count=",CHAR(34),1+LARGE(N:N,1)-LARGE(N:N,2),CHAR(34),"/&gt;"),INDIRECT(ADDRESS(ROW()-1,13))))</f>
        <v/>
      </c>
      <c r="P3757" s="1">
        <f>IF(ROW()&lt;$S$4+2,IF('XML a procesar'!A3756="",P3756,IF(MID('XML a procesar'!A3756,1,1)="&lt;",P3756,P3756+1)),P3756)</f>
        <v>1</v>
      </c>
    </row>
    <row r="3758" spans="1:16" x14ac:dyDescent="0.25">
      <c r="A3758" s="1" t="str">
        <f>IF('XML a procesar'!A3757&gt;0,'XML a procesar'!A3757,"")</f>
        <v/>
      </c>
      <c r="B3758" s="7">
        <f t="shared" si="649"/>
        <v>0</v>
      </c>
      <c r="C3758" s="1">
        <f t="shared" si="650"/>
        <v>0</v>
      </c>
      <c r="D3758" s="1">
        <f t="shared" si="651"/>
        <v>0</v>
      </c>
      <c r="E3758" s="1">
        <f t="shared" si="652"/>
        <v>0</v>
      </c>
      <c r="F3758" s="1" t="str">
        <f t="shared" ca="1" si="653"/>
        <v/>
      </c>
      <c r="G3758" s="1">
        <f t="shared" ca="1" si="654"/>
        <v>0</v>
      </c>
      <c r="H3758" s="1">
        <f ca="1">IF(AND(G3757&gt;0,G3758&gt;G3757,NOT(ISERROR(MATCH(G3757,D:D,0)))),H3757+1,H3757)</f>
        <v>0</v>
      </c>
      <c r="I3758" s="1">
        <f t="shared" ca="1" si="655"/>
        <v>0</v>
      </c>
      <c r="J3758" s="7" t="str">
        <f t="shared" ca="1" si="656"/>
        <v/>
      </c>
      <c r="K3758" s="1" t="str">
        <f ca="1">IF(J3758="Linea_para_MAIL_creada_por_LuXML",IF(ISERROR(MATCH(INDIRECT(ADDRESS(ROW()-G3758,7)),D:D,0)),J3758,INDIRECT(ADDRESS(MATCH(INDIRECT(ADDRESS(ROW()-G3758,7)),D:D,0),1))),J3758)</f>
        <v/>
      </c>
      <c r="L3758" s="7">
        <f t="shared" ca="1" si="657"/>
        <v>0</v>
      </c>
      <c r="M3758" s="7" t="str">
        <f t="shared" ca="1" si="658"/>
        <v/>
      </c>
      <c r="N3758" s="7">
        <f t="shared" ca="1" si="659"/>
        <v>0</v>
      </c>
      <c r="O3758" s="9" t="str">
        <f ca="1">IF(N3758&gt;-1,INDIRECT(ADDRESS(ROW(),13)),IF(N3758&lt;N3757,CONCATENATE("&lt;page-count count=",CHAR(34),1+LARGE(N:N,1)-LARGE(N:N,2),CHAR(34),"/&gt;"),INDIRECT(ADDRESS(ROW()-1,13))))</f>
        <v/>
      </c>
      <c r="P3758" s="1">
        <f>IF(ROW()&lt;$S$4+2,IF('XML a procesar'!A3757="",P3757,IF(MID('XML a procesar'!A3757,1,1)="&lt;",P3757,P3757+1)),P3757)</f>
        <v>1</v>
      </c>
    </row>
    <row r="3759" spans="1:16" x14ac:dyDescent="0.25">
      <c r="A3759" s="1" t="str">
        <f>IF('XML a procesar'!A3758&gt;0,'XML a procesar'!A3758,"")</f>
        <v/>
      </c>
      <c r="B3759" s="7">
        <f t="shared" si="649"/>
        <v>0</v>
      </c>
      <c r="C3759" s="1">
        <f t="shared" si="650"/>
        <v>0</v>
      </c>
      <c r="D3759" s="1">
        <f t="shared" si="651"/>
        <v>0</v>
      </c>
      <c r="E3759" s="1">
        <f t="shared" si="652"/>
        <v>0</v>
      </c>
      <c r="F3759" s="1" t="str">
        <f t="shared" ca="1" si="653"/>
        <v/>
      </c>
      <c r="G3759" s="1">
        <f t="shared" ca="1" si="654"/>
        <v>0</v>
      </c>
      <c r="H3759" s="1">
        <f ca="1">IF(AND(G3758&gt;0,G3759&gt;G3758,NOT(ISERROR(MATCH(G3758,D:D,0)))),H3758+1,H3758)</f>
        <v>0</v>
      </c>
      <c r="I3759" s="1">
        <f t="shared" ca="1" si="655"/>
        <v>0</v>
      </c>
      <c r="J3759" s="7" t="str">
        <f t="shared" ca="1" si="656"/>
        <v/>
      </c>
      <c r="K3759" s="1" t="str">
        <f ca="1">IF(J3759="Linea_para_MAIL_creada_por_LuXML",IF(ISERROR(MATCH(INDIRECT(ADDRESS(ROW()-G3759,7)),D:D,0)),J3759,INDIRECT(ADDRESS(MATCH(INDIRECT(ADDRESS(ROW()-G3759,7)),D:D,0),1))),J3759)</f>
        <v/>
      </c>
      <c r="L3759" s="7">
        <f t="shared" ca="1" si="657"/>
        <v>0</v>
      </c>
      <c r="M3759" s="7" t="str">
        <f t="shared" ca="1" si="658"/>
        <v/>
      </c>
      <c r="N3759" s="7">
        <f t="shared" ca="1" si="659"/>
        <v>0</v>
      </c>
      <c r="O3759" s="9" t="str">
        <f ca="1">IF(N3759&gt;-1,INDIRECT(ADDRESS(ROW(),13)),IF(N3759&lt;N3758,CONCATENATE("&lt;page-count count=",CHAR(34),1+LARGE(N:N,1)-LARGE(N:N,2),CHAR(34),"/&gt;"),INDIRECT(ADDRESS(ROW()-1,13))))</f>
        <v/>
      </c>
      <c r="P3759" s="1">
        <f>IF(ROW()&lt;$S$4+2,IF('XML a procesar'!A3758="",P3758,IF(MID('XML a procesar'!A3758,1,1)="&lt;",P3758,P3758+1)),P3758)</f>
        <v>1</v>
      </c>
    </row>
    <row r="3760" spans="1:16" x14ac:dyDescent="0.25">
      <c r="A3760" s="1" t="str">
        <f>IF('XML a procesar'!A3759&gt;0,'XML a procesar'!A3759,"")</f>
        <v/>
      </c>
      <c r="B3760" s="7">
        <f t="shared" si="649"/>
        <v>0</v>
      </c>
      <c r="C3760" s="1">
        <f t="shared" si="650"/>
        <v>0</v>
      </c>
      <c r="D3760" s="1">
        <f t="shared" si="651"/>
        <v>0</v>
      </c>
      <c r="E3760" s="1">
        <f t="shared" si="652"/>
        <v>0</v>
      </c>
      <c r="F3760" s="1" t="str">
        <f t="shared" ca="1" si="653"/>
        <v/>
      </c>
      <c r="G3760" s="1">
        <f t="shared" ca="1" si="654"/>
        <v>0</v>
      </c>
      <c r="H3760" s="1">
        <f ca="1">IF(AND(G3759&gt;0,G3760&gt;G3759,NOT(ISERROR(MATCH(G3759,D:D,0)))),H3759+1,H3759)</f>
        <v>0</v>
      </c>
      <c r="I3760" s="1">
        <f t="shared" ca="1" si="655"/>
        <v>0</v>
      </c>
      <c r="J3760" s="7" t="str">
        <f t="shared" ca="1" si="656"/>
        <v/>
      </c>
      <c r="K3760" s="1" t="str">
        <f ca="1">IF(J3760="Linea_para_MAIL_creada_por_LuXML",IF(ISERROR(MATCH(INDIRECT(ADDRESS(ROW()-G3760,7)),D:D,0)),J3760,INDIRECT(ADDRESS(MATCH(INDIRECT(ADDRESS(ROW()-G3760,7)),D:D,0),1))),J3760)</f>
        <v/>
      </c>
      <c r="L3760" s="7">
        <f t="shared" ca="1" si="657"/>
        <v>0</v>
      </c>
      <c r="M3760" s="7" t="str">
        <f t="shared" ca="1" si="658"/>
        <v/>
      </c>
      <c r="N3760" s="7">
        <f t="shared" ca="1" si="659"/>
        <v>0</v>
      </c>
      <c r="O3760" s="9" t="str">
        <f ca="1">IF(N3760&gt;-1,INDIRECT(ADDRESS(ROW(),13)),IF(N3760&lt;N3759,CONCATENATE("&lt;page-count count=",CHAR(34),1+LARGE(N:N,1)-LARGE(N:N,2),CHAR(34),"/&gt;"),INDIRECT(ADDRESS(ROW()-1,13))))</f>
        <v/>
      </c>
      <c r="P3760" s="1">
        <f>IF(ROW()&lt;$S$4+2,IF('XML a procesar'!A3759="",P3759,IF(MID('XML a procesar'!A3759,1,1)="&lt;",P3759,P3759+1)),P3759)</f>
        <v>1</v>
      </c>
    </row>
    <row r="3761" spans="1:16" x14ac:dyDescent="0.25">
      <c r="A3761" s="1" t="str">
        <f>IF('XML a procesar'!A3760&gt;0,'XML a procesar'!A3760,"")</f>
        <v/>
      </c>
      <c r="B3761" s="7">
        <f t="shared" si="649"/>
        <v>0</v>
      </c>
      <c r="C3761" s="1">
        <f t="shared" si="650"/>
        <v>0</v>
      </c>
      <c r="D3761" s="1">
        <f t="shared" si="651"/>
        <v>0</v>
      </c>
      <c r="E3761" s="1">
        <f t="shared" si="652"/>
        <v>0</v>
      </c>
      <c r="F3761" s="1" t="str">
        <f t="shared" ca="1" si="653"/>
        <v/>
      </c>
      <c r="G3761" s="1">
        <f t="shared" ca="1" si="654"/>
        <v>0</v>
      </c>
      <c r="H3761" s="1">
        <f ca="1">IF(AND(G3760&gt;0,G3761&gt;G3760,NOT(ISERROR(MATCH(G3760,D:D,0)))),H3760+1,H3760)</f>
        <v>0</v>
      </c>
      <c r="I3761" s="1">
        <f t="shared" ca="1" si="655"/>
        <v>0</v>
      </c>
      <c r="J3761" s="7" t="str">
        <f t="shared" ca="1" si="656"/>
        <v/>
      </c>
      <c r="K3761" s="1" t="str">
        <f ca="1">IF(J3761="Linea_para_MAIL_creada_por_LuXML",IF(ISERROR(MATCH(INDIRECT(ADDRESS(ROW()-G3761,7)),D:D,0)),J3761,INDIRECT(ADDRESS(MATCH(INDIRECT(ADDRESS(ROW()-G3761,7)),D:D,0),1))),J3761)</f>
        <v/>
      </c>
      <c r="L3761" s="7">
        <f t="shared" ca="1" si="657"/>
        <v>0</v>
      </c>
      <c r="M3761" s="7" t="str">
        <f t="shared" ca="1" si="658"/>
        <v/>
      </c>
      <c r="N3761" s="7">
        <f t="shared" ca="1" si="659"/>
        <v>0</v>
      </c>
      <c r="O3761" s="9" t="str">
        <f ca="1">IF(N3761&gt;-1,INDIRECT(ADDRESS(ROW(),13)),IF(N3761&lt;N3760,CONCATENATE("&lt;page-count count=",CHAR(34),1+LARGE(N:N,1)-LARGE(N:N,2),CHAR(34),"/&gt;"),INDIRECT(ADDRESS(ROW()-1,13))))</f>
        <v/>
      </c>
      <c r="P3761" s="1">
        <f>IF(ROW()&lt;$S$4+2,IF('XML a procesar'!A3760="",P3760,IF(MID('XML a procesar'!A3760,1,1)="&lt;",P3760,P3760+1)),P3760)</f>
        <v>1</v>
      </c>
    </row>
    <row r="3762" spans="1:16" x14ac:dyDescent="0.25">
      <c r="A3762" s="1" t="str">
        <f>IF('XML a procesar'!A3761&gt;0,'XML a procesar'!A3761,"")</f>
        <v/>
      </c>
      <c r="B3762" s="7">
        <f t="shared" si="649"/>
        <v>0</v>
      </c>
      <c r="C3762" s="1">
        <f t="shared" si="650"/>
        <v>0</v>
      </c>
      <c r="D3762" s="1">
        <f t="shared" si="651"/>
        <v>0</v>
      </c>
      <c r="E3762" s="1">
        <f t="shared" si="652"/>
        <v>0</v>
      </c>
      <c r="F3762" s="1" t="str">
        <f t="shared" ca="1" si="653"/>
        <v/>
      </c>
      <c r="G3762" s="1">
        <f t="shared" ca="1" si="654"/>
        <v>0</v>
      </c>
      <c r="H3762" s="1">
        <f ca="1">IF(AND(G3761&gt;0,G3762&gt;G3761,NOT(ISERROR(MATCH(G3761,D:D,0)))),H3761+1,H3761)</f>
        <v>0</v>
      </c>
      <c r="I3762" s="1">
        <f t="shared" ca="1" si="655"/>
        <v>0</v>
      </c>
      <c r="J3762" s="7" t="str">
        <f t="shared" ca="1" si="656"/>
        <v/>
      </c>
      <c r="K3762" s="1" t="str">
        <f ca="1">IF(J3762="Linea_para_MAIL_creada_por_LuXML",IF(ISERROR(MATCH(INDIRECT(ADDRESS(ROW()-G3762,7)),D:D,0)),J3762,INDIRECT(ADDRESS(MATCH(INDIRECT(ADDRESS(ROW()-G3762,7)),D:D,0),1))),J3762)</f>
        <v/>
      </c>
      <c r="L3762" s="7">
        <f t="shared" ca="1" si="657"/>
        <v>0</v>
      </c>
      <c r="M3762" s="7" t="str">
        <f t="shared" ca="1" si="658"/>
        <v/>
      </c>
      <c r="N3762" s="7">
        <f t="shared" ca="1" si="659"/>
        <v>0</v>
      </c>
      <c r="O3762" s="9" t="str">
        <f ca="1">IF(N3762&gt;-1,INDIRECT(ADDRESS(ROW(),13)),IF(N3762&lt;N3761,CONCATENATE("&lt;page-count count=",CHAR(34),1+LARGE(N:N,1)-LARGE(N:N,2),CHAR(34),"/&gt;"),INDIRECT(ADDRESS(ROW()-1,13))))</f>
        <v/>
      </c>
      <c r="P3762" s="1">
        <f>IF(ROW()&lt;$S$4+2,IF('XML a procesar'!A3761="",P3761,IF(MID('XML a procesar'!A3761,1,1)="&lt;",P3761,P3761+1)),P3761)</f>
        <v>1</v>
      </c>
    </row>
    <row r="3763" spans="1:16" x14ac:dyDescent="0.25">
      <c r="A3763" s="1" t="str">
        <f>IF('XML a procesar'!A3762&gt;0,'XML a procesar'!A3762,"")</f>
        <v/>
      </c>
      <c r="B3763" s="7">
        <f t="shared" si="649"/>
        <v>0</v>
      </c>
      <c r="C3763" s="1">
        <f t="shared" si="650"/>
        <v>0</v>
      </c>
      <c r="D3763" s="1">
        <f t="shared" si="651"/>
        <v>0</v>
      </c>
      <c r="E3763" s="1">
        <f t="shared" si="652"/>
        <v>0</v>
      </c>
      <c r="F3763" s="1" t="str">
        <f t="shared" ca="1" si="653"/>
        <v/>
      </c>
      <c r="G3763" s="1">
        <f t="shared" ca="1" si="654"/>
        <v>0</v>
      </c>
      <c r="H3763" s="1">
        <f ca="1">IF(AND(G3762&gt;0,G3763&gt;G3762,NOT(ISERROR(MATCH(G3762,D:D,0)))),H3762+1,H3762)</f>
        <v>0</v>
      </c>
      <c r="I3763" s="1">
        <f t="shared" ca="1" si="655"/>
        <v>0</v>
      </c>
      <c r="J3763" s="7" t="str">
        <f t="shared" ca="1" si="656"/>
        <v/>
      </c>
      <c r="K3763" s="1" t="str">
        <f ca="1">IF(J3763="Linea_para_MAIL_creada_por_LuXML",IF(ISERROR(MATCH(INDIRECT(ADDRESS(ROW()-G3763,7)),D:D,0)),J3763,INDIRECT(ADDRESS(MATCH(INDIRECT(ADDRESS(ROW()-G3763,7)),D:D,0),1))),J3763)</f>
        <v/>
      </c>
      <c r="L3763" s="7">
        <f t="shared" ca="1" si="657"/>
        <v>0</v>
      </c>
      <c r="M3763" s="7" t="str">
        <f t="shared" ca="1" si="658"/>
        <v/>
      </c>
      <c r="N3763" s="7">
        <f t="shared" ca="1" si="659"/>
        <v>0</v>
      </c>
      <c r="O3763" s="9" t="str">
        <f ca="1">IF(N3763&gt;-1,INDIRECT(ADDRESS(ROW(),13)),IF(N3763&lt;N3762,CONCATENATE("&lt;page-count count=",CHAR(34),1+LARGE(N:N,1)-LARGE(N:N,2),CHAR(34),"/&gt;"),INDIRECT(ADDRESS(ROW()-1,13))))</f>
        <v/>
      </c>
      <c r="P3763" s="1">
        <f>IF(ROW()&lt;$S$4+2,IF('XML a procesar'!A3762="",P3762,IF(MID('XML a procesar'!A3762,1,1)="&lt;",P3762,P3762+1)),P3762)</f>
        <v>1</v>
      </c>
    </row>
    <row r="3764" spans="1:16" x14ac:dyDescent="0.25">
      <c r="A3764" s="1" t="str">
        <f>IF('XML a procesar'!A3763&gt;0,'XML a procesar'!A3763,"")</f>
        <v/>
      </c>
      <c r="B3764" s="7">
        <f t="shared" si="649"/>
        <v>0</v>
      </c>
      <c r="C3764" s="1">
        <f t="shared" si="650"/>
        <v>0</v>
      </c>
      <c r="D3764" s="1">
        <f t="shared" si="651"/>
        <v>0</v>
      </c>
      <c r="E3764" s="1">
        <f t="shared" si="652"/>
        <v>0</v>
      </c>
      <c r="F3764" s="1" t="str">
        <f t="shared" ca="1" si="653"/>
        <v/>
      </c>
      <c r="G3764" s="1">
        <f t="shared" ca="1" si="654"/>
        <v>0</v>
      </c>
      <c r="H3764" s="1">
        <f ca="1">IF(AND(G3763&gt;0,G3764&gt;G3763,NOT(ISERROR(MATCH(G3763,D:D,0)))),H3763+1,H3763)</f>
        <v>0</v>
      </c>
      <c r="I3764" s="1">
        <f t="shared" ca="1" si="655"/>
        <v>0</v>
      </c>
      <c r="J3764" s="7" t="str">
        <f t="shared" ca="1" si="656"/>
        <v/>
      </c>
      <c r="K3764" s="1" t="str">
        <f ca="1">IF(J3764="Linea_para_MAIL_creada_por_LuXML",IF(ISERROR(MATCH(INDIRECT(ADDRESS(ROW()-G3764,7)),D:D,0)),J3764,INDIRECT(ADDRESS(MATCH(INDIRECT(ADDRESS(ROW()-G3764,7)),D:D,0),1))),J3764)</f>
        <v/>
      </c>
      <c r="L3764" s="7">
        <f t="shared" ca="1" si="657"/>
        <v>0</v>
      </c>
      <c r="M3764" s="7" t="str">
        <f t="shared" ca="1" si="658"/>
        <v/>
      </c>
      <c r="N3764" s="7">
        <f t="shared" ca="1" si="659"/>
        <v>0</v>
      </c>
      <c r="O3764" s="9" t="str">
        <f ca="1">IF(N3764&gt;-1,INDIRECT(ADDRESS(ROW(),13)),IF(N3764&lt;N3763,CONCATENATE("&lt;page-count count=",CHAR(34),1+LARGE(N:N,1)-LARGE(N:N,2),CHAR(34),"/&gt;"),INDIRECT(ADDRESS(ROW()-1,13))))</f>
        <v/>
      </c>
      <c r="P3764" s="1">
        <f>IF(ROW()&lt;$S$4+2,IF('XML a procesar'!A3763="",P3763,IF(MID('XML a procesar'!A3763,1,1)="&lt;",P3763,P3763+1)),P3763)</f>
        <v>1</v>
      </c>
    </row>
    <row r="3765" spans="1:16" x14ac:dyDescent="0.25">
      <c r="A3765" s="1" t="str">
        <f>IF('XML a procesar'!A3764&gt;0,'XML a procesar'!A3764,"")</f>
        <v/>
      </c>
      <c r="B3765" s="7">
        <f t="shared" si="649"/>
        <v>0</v>
      </c>
      <c r="C3765" s="1">
        <f t="shared" si="650"/>
        <v>0</v>
      </c>
      <c r="D3765" s="1">
        <f t="shared" si="651"/>
        <v>0</v>
      </c>
      <c r="E3765" s="1">
        <f t="shared" si="652"/>
        <v>0</v>
      </c>
      <c r="F3765" s="1" t="str">
        <f t="shared" ca="1" si="653"/>
        <v/>
      </c>
      <c r="G3765" s="1">
        <f t="shared" ca="1" si="654"/>
        <v>0</v>
      </c>
      <c r="H3765" s="1">
        <f ca="1">IF(AND(G3764&gt;0,G3765&gt;G3764,NOT(ISERROR(MATCH(G3764,D:D,0)))),H3764+1,H3764)</f>
        <v>0</v>
      </c>
      <c r="I3765" s="1">
        <f t="shared" ca="1" si="655"/>
        <v>0</v>
      </c>
      <c r="J3765" s="7" t="str">
        <f t="shared" ca="1" si="656"/>
        <v/>
      </c>
      <c r="K3765" s="1" t="str">
        <f ca="1">IF(J3765="Linea_para_MAIL_creada_por_LuXML",IF(ISERROR(MATCH(INDIRECT(ADDRESS(ROW()-G3765,7)),D:D,0)),J3765,INDIRECT(ADDRESS(MATCH(INDIRECT(ADDRESS(ROW()-G3765,7)),D:D,0),1))),J3765)</f>
        <v/>
      </c>
      <c r="L3765" s="7">
        <f t="shared" ca="1" si="657"/>
        <v>0</v>
      </c>
      <c r="M3765" s="7" t="str">
        <f t="shared" ca="1" si="658"/>
        <v/>
      </c>
      <c r="N3765" s="7">
        <f t="shared" ca="1" si="659"/>
        <v>0</v>
      </c>
      <c r="O3765" s="9" t="str">
        <f ca="1">IF(N3765&gt;-1,INDIRECT(ADDRESS(ROW(),13)),IF(N3765&lt;N3764,CONCATENATE("&lt;page-count count=",CHAR(34),1+LARGE(N:N,1)-LARGE(N:N,2),CHAR(34),"/&gt;"),INDIRECT(ADDRESS(ROW()-1,13))))</f>
        <v/>
      </c>
      <c r="P3765" s="1">
        <f>IF(ROW()&lt;$S$4+2,IF('XML a procesar'!A3764="",P3764,IF(MID('XML a procesar'!A3764,1,1)="&lt;",P3764,P3764+1)),P3764)</f>
        <v>1</v>
      </c>
    </row>
    <row r="3766" spans="1:16" x14ac:dyDescent="0.25">
      <c r="A3766" s="1" t="str">
        <f>IF('XML a procesar'!A3765&gt;0,'XML a procesar'!A3765,"")</f>
        <v/>
      </c>
      <c r="B3766" s="7">
        <f t="shared" si="649"/>
        <v>0</v>
      </c>
      <c r="C3766" s="1">
        <f t="shared" si="650"/>
        <v>0</v>
      </c>
      <c r="D3766" s="1">
        <f t="shared" si="651"/>
        <v>0</v>
      </c>
      <c r="E3766" s="1">
        <f t="shared" si="652"/>
        <v>0</v>
      </c>
      <c r="F3766" s="1" t="str">
        <f t="shared" ca="1" si="653"/>
        <v/>
      </c>
      <c r="G3766" s="1">
        <f t="shared" ca="1" si="654"/>
        <v>0</v>
      </c>
      <c r="H3766" s="1">
        <f ca="1">IF(AND(G3765&gt;0,G3766&gt;G3765,NOT(ISERROR(MATCH(G3765,D:D,0)))),H3765+1,H3765)</f>
        <v>0</v>
      </c>
      <c r="I3766" s="1">
        <f t="shared" ca="1" si="655"/>
        <v>0</v>
      </c>
      <c r="J3766" s="7" t="str">
        <f t="shared" ca="1" si="656"/>
        <v/>
      </c>
      <c r="K3766" s="1" t="str">
        <f ca="1">IF(J3766="Linea_para_MAIL_creada_por_LuXML",IF(ISERROR(MATCH(INDIRECT(ADDRESS(ROW()-G3766,7)),D:D,0)),J3766,INDIRECT(ADDRESS(MATCH(INDIRECT(ADDRESS(ROW()-G3766,7)),D:D,0),1))),J3766)</f>
        <v/>
      </c>
      <c r="L3766" s="7">
        <f t="shared" ca="1" si="657"/>
        <v>0</v>
      </c>
      <c r="M3766" s="7" t="str">
        <f t="shared" ca="1" si="658"/>
        <v/>
      </c>
      <c r="N3766" s="7">
        <f t="shared" ca="1" si="659"/>
        <v>0</v>
      </c>
      <c r="O3766" s="9" t="str">
        <f ca="1">IF(N3766&gt;-1,INDIRECT(ADDRESS(ROW(),13)),IF(N3766&lt;N3765,CONCATENATE("&lt;page-count count=",CHAR(34),1+LARGE(N:N,1)-LARGE(N:N,2),CHAR(34),"/&gt;"),INDIRECT(ADDRESS(ROW()-1,13))))</f>
        <v/>
      </c>
      <c r="P3766" s="1">
        <f>IF(ROW()&lt;$S$4+2,IF('XML a procesar'!A3765="",P3765,IF(MID('XML a procesar'!A3765,1,1)="&lt;",P3765,P3765+1)),P3765)</f>
        <v>1</v>
      </c>
    </row>
    <row r="3767" spans="1:16" x14ac:dyDescent="0.25">
      <c r="A3767" s="1" t="str">
        <f>IF('XML a procesar'!A3766&gt;0,'XML a procesar'!A3766,"")</f>
        <v/>
      </c>
      <c r="B3767" s="7">
        <f t="shared" si="649"/>
        <v>0</v>
      </c>
      <c r="C3767" s="1">
        <f t="shared" si="650"/>
        <v>0</v>
      </c>
      <c r="D3767" s="1">
        <f t="shared" si="651"/>
        <v>0</v>
      </c>
      <c r="E3767" s="1">
        <f t="shared" si="652"/>
        <v>0</v>
      </c>
      <c r="F3767" s="1" t="str">
        <f t="shared" ca="1" si="653"/>
        <v/>
      </c>
      <c r="G3767" s="1">
        <f t="shared" ca="1" si="654"/>
        <v>0</v>
      </c>
      <c r="H3767" s="1">
        <f ca="1">IF(AND(G3766&gt;0,G3767&gt;G3766,NOT(ISERROR(MATCH(G3766,D:D,0)))),H3766+1,H3766)</f>
        <v>0</v>
      </c>
      <c r="I3767" s="1">
        <f t="shared" ca="1" si="655"/>
        <v>0</v>
      </c>
      <c r="J3767" s="7" t="str">
        <f t="shared" ca="1" si="656"/>
        <v/>
      </c>
      <c r="K3767" s="1" t="str">
        <f ca="1">IF(J3767="Linea_para_MAIL_creada_por_LuXML",IF(ISERROR(MATCH(INDIRECT(ADDRESS(ROW()-G3767,7)),D:D,0)),J3767,INDIRECT(ADDRESS(MATCH(INDIRECT(ADDRESS(ROW()-G3767,7)),D:D,0),1))),J3767)</f>
        <v/>
      </c>
      <c r="L3767" s="7">
        <f t="shared" ca="1" si="657"/>
        <v>0</v>
      </c>
      <c r="M3767" s="7" t="str">
        <f t="shared" ca="1" si="658"/>
        <v/>
      </c>
      <c r="N3767" s="7">
        <f t="shared" ca="1" si="659"/>
        <v>0</v>
      </c>
      <c r="O3767" s="9" t="str">
        <f ca="1">IF(N3767&gt;-1,INDIRECT(ADDRESS(ROW(),13)),IF(N3767&lt;N3766,CONCATENATE("&lt;page-count count=",CHAR(34),1+LARGE(N:N,1)-LARGE(N:N,2),CHAR(34),"/&gt;"),INDIRECT(ADDRESS(ROW()-1,13))))</f>
        <v/>
      </c>
      <c r="P3767" s="1">
        <f>IF(ROW()&lt;$S$4+2,IF('XML a procesar'!A3766="",P3766,IF(MID('XML a procesar'!A3766,1,1)="&lt;",P3766,P3766+1)),P3766)</f>
        <v>1</v>
      </c>
    </row>
    <row r="3768" spans="1:16" x14ac:dyDescent="0.25">
      <c r="A3768" s="1" t="str">
        <f>IF('XML a procesar'!A3767&gt;0,'XML a procesar'!A3767,"")</f>
        <v/>
      </c>
      <c r="B3768" s="7">
        <f t="shared" si="649"/>
        <v>0</v>
      </c>
      <c r="C3768" s="1">
        <f t="shared" si="650"/>
        <v>0</v>
      </c>
      <c r="D3768" s="1">
        <f t="shared" si="651"/>
        <v>0</v>
      </c>
      <c r="E3768" s="1">
        <f t="shared" si="652"/>
        <v>0</v>
      </c>
      <c r="F3768" s="1" t="str">
        <f t="shared" ca="1" si="653"/>
        <v/>
      </c>
      <c r="G3768" s="1">
        <f t="shared" ca="1" si="654"/>
        <v>0</v>
      </c>
      <c r="H3768" s="1">
        <f ca="1">IF(AND(G3767&gt;0,G3768&gt;G3767,NOT(ISERROR(MATCH(G3767,D:D,0)))),H3767+1,H3767)</f>
        <v>0</v>
      </c>
      <c r="I3768" s="1">
        <f t="shared" ca="1" si="655"/>
        <v>0</v>
      </c>
      <c r="J3768" s="7" t="str">
        <f t="shared" ca="1" si="656"/>
        <v/>
      </c>
      <c r="K3768" s="1" t="str">
        <f ca="1">IF(J3768="Linea_para_MAIL_creada_por_LuXML",IF(ISERROR(MATCH(INDIRECT(ADDRESS(ROW()-G3768,7)),D:D,0)),J3768,INDIRECT(ADDRESS(MATCH(INDIRECT(ADDRESS(ROW()-G3768,7)),D:D,0),1))),J3768)</f>
        <v/>
      </c>
      <c r="L3768" s="7">
        <f t="shared" ca="1" si="657"/>
        <v>0</v>
      </c>
      <c r="M3768" s="7" t="str">
        <f t="shared" ca="1" si="658"/>
        <v/>
      </c>
      <c r="N3768" s="7">
        <f t="shared" ca="1" si="659"/>
        <v>0</v>
      </c>
      <c r="O3768" s="9" t="str">
        <f ca="1">IF(N3768&gt;-1,INDIRECT(ADDRESS(ROW(),13)),IF(N3768&lt;N3767,CONCATENATE("&lt;page-count count=",CHAR(34),1+LARGE(N:N,1)-LARGE(N:N,2),CHAR(34),"/&gt;"),INDIRECT(ADDRESS(ROW()-1,13))))</f>
        <v/>
      </c>
      <c r="P3768" s="1">
        <f>IF(ROW()&lt;$S$4+2,IF('XML a procesar'!A3767="",P3767,IF(MID('XML a procesar'!A3767,1,1)="&lt;",P3767,P3767+1)),P3767)</f>
        <v>1</v>
      </c>
    </row>
    <row r="3769" spans="1:16" x14ac:dyDescent="0.25">
      <c r="A3769" s="1" t="str">
        <f>IF('XML a procesar'!A3768&gt;0,'XML a procesar'!A3768,"")</f>
        <v/>
      </c>
      <c r="B3769" s="7">
        <f t="shared" si="649"/>
        <v>0</v>
      </c>
      <c r="C3769" s="1">
        <f t="shared" si="650"/>
        <v>0</v>
      </c>
      <c r="D3769" s="1">
        <f t="shared" si="651"/>
        <v>0</v>
      </c>
      <c r="E3769" s="1">
        <f t="shared" si="652"/>
        <v>0</v>
      </c>
      <c r="F3769" s="1" t="str">
        <f t="shared" ca="1" si="653"/>
        <v/>
      </c>
      <c r="G3769" s="1">
        <f t="shared" ca="1" si="654"/>
        <v>0</v>
      </c>
      <c r="H3769" s="1">
        <f ca="1">IF(AND(G3768&gt;0,G3769&gt;G3768,NOT(ISERROR(MATCH(G3768,D:D,0)))),H3768+1,H3768)</f>
        <v>0</v>
      </c>
      <c r="I3769" s="1">
        <f t="shared" ca="1" si="655"/>
        <v>0</v>
      </c>
      <c r="J3769" s="7" t="str">
        <f t="shared" ca="1" si="656"/>
        <v/>
      </c>
      <c r="K3769" s="1" t="str">
        <f ca="1">IF(J3769="Linea_para_MAIL_creada_por_LuXML",IF(ISERROR(MATCH(INDIRECT(ADDRESS(ROW()-G3769,7)),D:D,0)),J3769,INDIRECT(ADDRESS(MATCH(INDIRECT(ADDRESS(ROW()-G3769,7)),D:D,0),1))),J3769)</f>
        <v/>
      </c>
      <c r="L3769" s="7">
        <f t="shared" ca="1" si="657"/>
        <v>0</v>
      </c>
      <c r="M3769" s="7" t="str">
        <f t="shared" ca="1" si="658"/>
        <v/>
      </c>
      <c r="N3769" s="7">
        <f t="shared" ca="1" si="659"/>
        <v>0</v>
      </c>
      <c r="O3769" s="9" t="str">
        <f ca="1">IF(N3769&gt;-1,INDIRECT(ADDRESS(ROW(),13)),IF(N3769&lt;N3768,CONCATENATE("&lt;page-count count=",CHAR(34),1+LARGE(N:N,1)-LARGE(N:N,2),CHAR(34),"/&gt;"),INDIRECT(ADDRESS(ROW()-1,13))))</f>
        <v/>
      </c>
      <c r="P3769" s="1">
        <f>IF(ROW()&lt;$S$4+2,IF('XML a procesar'!A3768="",P3768,IF(MID('XML a procesar'!A3768,1,1)="&lt;",P3768,P3768+1)),P3768)</f>
        <v>1</v>
      </c>
    </row>
    <row r="3770" spans="1:16" x14ac:dyDescent="0.25">
      <c r="A3770" s="1" t="str">
        <f>IF('XML a procesar'!A3769&gt;0,'XML a procesar'!A3769,"")</f>
        <v/>
      </c>
      <c r="B3770" s="7">
        <f t="shared" si="649"/>
        <v>0</v>
      </c>
      <c r="C3770" s="1">
        <f t="shared" si="650"/>
        <v>0</v>
      </c>
      <c r="D3770" s="1">
        <f t="shared" si="651"/>
        <v>0</v>
      </c>
      <c r="E3770" s="1">
        <f t="shared" si="652"/>
        <v>0</v>
      </c>
      <c r="F3770" s="1" t="str">
        <f t="shared" ca="1" si="653"/>
        <v/>
      </c>
      <c r="G3770" s="1">
        <f t="shared" ca="1" si="654"/>
        <v>0</v>
      </c>
      <c r="H3770" s="1">
        <f ca="1">IF(AND(G3769&gt;0,G3770&gt;G3769,NOT(ISERROR(MATCH(G3769,D:D,0)))),H3769+1,H3769)</f>
        <v>0</v>
      </c>
      <c r="I3770" s="1">
        <f t="shared" ca="1" si="655"/>
        <v>0</v>
      </c>
      <c r="J3770" s="7" t="str">
        <f t="shared" ca="1" si="656"/>
        <v/>
      </c>
      <c r="K3770" s="1" t="str">
        <f ca="1">IF(J3770="Linea_para_MAIL_creada_por_LuXML",IF(ISERROR(MATCH(INDIRECT(ADDRESS(ROW()-G3770,7)),D:D,0)),J3770,INDIRECT(ADDRESS(MATCH(INDIRECT(ADDRESS(ROW()-G3770,7)),D:D,0),1))),J3770)</f>
        <v/>
      </c>
      <c r="L3770" s="7">
        <f t="shared" ca="1" si="657"/>
        <v>0</v>
      </c>
      <c r="M3770" s="7" t="str">
        <f t="shared" ca="1" si="658"/>
        <v/>
      </c>
      <c r="N3770" s="7">
        <f t="shared" ca="1" si="659"/>
        <v>0</v>
      </c>
      <c r="O3770" s="9" t="str">
        <f ca="1">IF(N3770&gt;-1,INDIRECT(ADDRESS(ROW(),13)),IF(N3770&lt;N3769,CONCATENATE("&lt;page-count count=",CHAR(34),1+LARGE(N:N,1)-LARGE(N:N,2),CHAR(34),"/&gt;"),INDIRECT(ADDRESS(ROW()-1,13))))</f>
        <v/>
      </c>
      <c r="P3770" s="1">
        <f>IF(ROW()&lt;$S$4+2,IF('XML a procesar'!A3769="",P3769,IF(MID('XML a procesar'!A3769,1,1)="&lt;",P3769,P3769+1)),P3769)</f>
        <v>1</v>
      </c>
    </row>
    <row r="3771" spans="1:16" x14ac:dyDescent="0.25">
      <c r="A3771" s="1" t="str">
        <f>IF('XML a procesar'!A3770&gt;0,'XML a procesar'!A3770,"")</f>
        <v/>
      </c>
      <c r="B3771" s="7">
        <f t="shared" si="649"/>
        <v>0</v>
      </c>
      <c r="C3771" s="1">
        <f t="shared" si="650"/>
        <v>0</v>
      </c>
      <c r="D3771" s="1">
        <f t="shared" si="651"/>
        <v>0</v>
      </c>
      <c r="E3771" s="1">
        <f t="shared" si="652"/>
        <v>0</v>
      </c>
      <c r="F3771" s="1" t="str">
        <f t="shared" ca="1" si="653"/>
        <v/>
      </c>
      <c r="G3771" s="1">
        <f t="shared" ca="1" si="654"/>
        <v>0</v>
      </c>
      <c r="H3771" s="1">
        <f ca="1">IF(AND(G3770&gt;0,G3771&gt;G3770,NOT(ISERROR(MATCH(G3770,D:D,0)))),H3770+1,H3770)</f>
        <v>0</v>
      </c>
      <c r="I3771" s="1">
        <f t="shared" ca="1" si="655"/>
        <v>0</v>
      </c>
      <c r="J3771" s="7" t="str">
        <f t="shared" ca="1" si="656"/>
        <v/>
      </c>
      <c r="K3771" s="1" t="str">
        <f ca="1">IF(J3771="Linea_para_MAIL_creada_por_LuXML",IF(ISERROR(MATCH(INDIRECT(ADDRESS(ROW()-G3771,7)),D:D,0)),J3771,INDIRECT(ADDRESS(MATCH(INDIRECT(ADDRESS(ROW()-G3771,7)),D:D,0),1))),J3771)</f>
        <v/>
      </c>
      <c r="L3771" s="7">
        <f t="shared" ca="1" si="657"/>
        <v>0</v>
      </c>
      <c r="M3771" s="7" t="str">
        <f t="shared" ca="1" si="658"/>
        <v/>
      </c>
      <c r="N3771" s="7">
        <f t="shared" ca="1" si="659"/>
        <v>0</v>
      </c>
      <c r="O3771" s="9" t="str">
        <f ca="1">IF(N3771&gt;-1,INDIRECT(ADDRESS(ROW(),13)),IF(N3771&lt;N3770,CONCATENATE("&lt;page-count count=",CHAR(34),1+LARGE(N:N,1)-LARGE(N:N,2),CHAR(34),"/&gt;"),INDIRECT(ADDRESS(ROW()-1,13))))</f>
        <v/>
      </c>
      <c r="P3771" s="1">
        <f>IF(ROW()&lt;$S$4+2,IF('XML a procesar'!A3770="",P3770,IF(MID('XML a procesar'!A3770,1,1)="&lt;",P3770,P3770+1)),P3770)</f>
        <v>1</v>
      </c>
    </row>
    <row r="3772" spans="1:16" x14ac:dyDescent="0.25">
      <c r="A3772" s="1" t="str">
        <f>IF('XML a procesar'!A3771&gt;0,'XML a procesar'!A3771,"")</f>
        <v/>
      </c>
      <c r="B3772" s="7">
        <f t="shared" si="649"/>
        <v>0</v>
      </c>
      <c r="C3772" s="1">
        <f t="shared" si="650"/>
        <v>0</v>
      </c>
      <c r="D3772" s="1">
        <f t="shared" si="651"/>
        <v>0</v>
      </c>
      <c r="E3772" s="1">
        <f t="shared" si="652"/>
        <v>0</v>
      </c>
      <c r="F3772" s="1" t="str">
        <f t="shared" ca="1" si="653"/>
        <v/>
      </c>
      <c r="G3772" s="1">
        <f t="shared" ca="1" si="654"/>
        <v>0</v>
      </c>
      <c r="H3772" s="1">
        <f ca="1">IF(AND(G3771&gt;0,G3772&gt;G3771,NOT(ISERROR(MATCH(G3771,D:D,0)))),H3771+1,H3771)</f>
        <v>0</v>
      </c>
      <c r="I3772" s="1">
        <f t="shared" ca="1" si="655"/>
        <v>0</v>
      </c>
      <c r="J3772" s="7" t="str">
        <f t="shared" ca="1" si="656"/>
        <v/>
      </c>
      <c r="K3772" s="1" t="str">
        <f ca="1">IF(J3772="Linea_para_MAIL_creada_por_LuXML",IF(ISERROR(MATCH(INDIRECT(ADDRESS(ROW()-G3772,7)),D:D,0)),J3772,INDIRECT(ADDRESS(MATCH(INDIRECT(ADDRESS(ROW()-G3772,7)),D:D,0),1))),J3772)</f>
        <v/>
      </c>
      <c r="L3772" s="7">
        <f t="shared" ca="1" si="657"/>
        <v>0</v>
      </c>
      <c r="M3772" s="7" t="str">
        <f t="shared" ca="1" si="658"/>
        <v/>
      </c>
      <c r="N3772" s="7">
        <f t="shared" ca="1" si="659"/>
        <v>0</v>
      </c>
      <c r="O3772" s="9" t="str">
        <f ca="1">IF(N3772&gt;-1,INDIRECT(ADDRESS(ROW(),13)),IF(N3772&lt;N3771,CONCATENATE("&lt;page-count count=",CHAR(34),1+LARGE(N:N,1)-LARGE(N:N,2),CHAR(34),"/&gt;"),INDIRECT(ADDRESS(ROW()-1,13))))</f>
        <v/>
      </c>
      <c r="P3772" s="1">
        <f>IF(ROW()&lt;$S$4+2,IF('XML a procesar'!A3771="",P3771,IF(MID('XML a procesar'!A3771,1,1)="&lt;",P3771,P3771+1)),P3771)</f>
        <v>1</v>
      </c>
    </row>
    <row r="3773" spans="1:16" x14ac:dyDescent="0.25">
      <c r="A3773" s="1" t="str">
        <f>IF('XML a procesar'!A3772&gt;0,'XML a procesar'!A3772,"")</f>
        <v/>
      </c>
      <c r="B3773" s="7">
        <f t="shared" si="649"/>
        <v>0</v>
      </c>
      <c r="C3773" s="1">
        <f t="shared" si="650"/>
        <v>0</v>
      </c>
      <c r="D3773" s="1">
        <f t="shared" si="651"/>
        <v>0</v>
      </c>
      <c r="E3773" s="1">
        <f t="shared" si="652"/>
        <v>0</v>
      </c>
      <c r="F3773" s="1" t="str">
        <f t="shared" ca="1" si="653"/>
        <v/>
      </c>
      <c r="G3773" s="1">
        <f t="shared" ca="1" si="654"/>
        <v>0</v>
      </c>
      <c r="H3773" s="1">
        <f ca="1">IF(AND(G3772&gt;0,G3773&gt;G3772,NOT(ISERROR(MATCH(G3772,D:D,0)))),H3772+1,H3772)</f>
        <v>0</v>
      </c>
      <c r="I3773" s="1">
        <f t="shared" ca="1" si="655"/>
        <v>0</v>
      </c>
      <c r="J3773" s="7" t="str">
        <f t="shared" ca="1" si="656"/>
        <v/>
      </c>
      <c r="K3773" s="1" t="str">
        <f ca="1">IF(J3773="Linea_para_MAIL_creada_por_LuXML",IF(ISERROR(MATCH(INDIRECT(ADDRESS(ROW()-G3773,7)),D:D,0)),J3773,INDIRECT(ADDRESS(MATCH(INDIRECT(ADDRESS(ROW()-G3773,7)),D:D,0),1))),J3773)</f>
        <v/>
      </c>
      <c r="L3773" s="7">
        <f t="shared" ca="1" si="657"/>
        <v>0</v>
      </c>
      <c r="M3773" s="7" t="str">
        <f t="shared" ca="1" si="658"/>
        <v/>
      </c>
      <c r="N3773" s="7">
        <f t="shared" ca="1" si="659"/>
        <v>0</v>
      </c>
      <c r="O3773" s="9" t="str">
        <f ca="1">IF(N3773&gt;-1,INDIRECT(ADDRESS(ROW(),13)),IF(N3773&lt;N3772,CONCATENATE("&lt;page-count count=",CHAR(34),1+LARGE(N:N,1)-LARGE(N:N,2),CHAR(34),"/&gt;"),INDIRECT(ADDRESS(ROW()-1,13))))</f>
        <v/>
      </c>
      <c r="P3773" s="1">
        <f>IF(ROW()&lt;$S$4+2,IF('XML a procesar'!A3772="",P3772,IF(MID('XML a procesar'!A3772,1,1)="&lt;",P3772,P3772+1)),P3772)</f>
        <v>1</v>
      </c>
    </row>
    <row r="3774" spans="1:16" x14ac:dyDescent="0.25">
      <c r="A3774" s="1" t="str">
        <f>IF('XML a procesar'!A3773&gt;0,'XML a procesar'!A3773,"")</f>
        <v/>
      </c>
      <c r="B3774" s="7">
        <f t="shared" si="649"/>
        <v>0</v>
      </c>
      <c r="C3774" s="1">
        <f t="shared" si="650"/>
        <v>0</v>
      </c>
      <c r="D3774" s="1">
        <f t="shared" si="651"/>
        <v>0</v>
      </c>
      <c r="E3774" s="1">
        <f t="shared" si="652"/>
        <v>0</v>
      </c>
      <c r="F3774" s="1" t="str">
        <f t="shared" ca="1" si="653"/>
        <v/>
      </c>
      <c r="G3774" s="1">
        <f t="shared" ca="1" si="654"/>
        <v>0</v>
      </c>
      <c r="H3774" s="1">
        <f ca="1">IF(AND(G3773&gt;0,G3774&gt;G3773,NOT(ISERROR(MATCH(G3773,D:D,0)))),H3773+1,H3773)</f>
        <v>0</v>
      </c>
      <c r="I3774" s="1">
        <f t="shared" ca="1" si="655"/>
        <v>0</v>
      </c>
      <c r="J3774" s="7" t="str">
        <f t="shared" ca="1" si="656"/>
        <v/>
      </c>
      <c r="K3774" s="1" t="str">
        <f ca="1">IF(J3774="Linea_para_MAIL_creada_por_LuXML",IF(ISERROR(MATCH(INDIRECT(ADDRESS(ROW()-G3774,7)),D:D,0)),J3774,INDIRECT(ADDRESS(MATCH(INDIRECT(ADDRESS(ROW()-G3774,7)),D:D,0),1))),J3774)</f>
        <v/>
      </c>
      <c r="L3774" s="7">
        <f t="shared" ca="1" si="657"/>
        <v>0</v>
      </c>
      <c r="M3774" s="7" t="str">
        <f t="shared" ca="1" si="658"/>
        <v/>
      </c>
      <c r="N3774" s="7">
        <f t="shared" ca="1" si="659"/>
        <v>0</v>
      </c>
      <c r="O3774" s="9" t="str">
        <f ca="1">IF(N3774&gt;-1,INDIRECT(ADDRESS(ROW(),13)),IF(N3774&lt;N3773,CONCATENATE("&lt;page-count count=",CHAR(34),1+LARGE(N:N,1)-LARGE(N:N,2),CHAR(34),"/&gt;"),INDIRECT(ADDRESS(ROW()-1,13))))</f>
        <v/>
      </c>
      <c r="P3774" s="1">
        <f>IF(ROW()&lt;$S$4+2,IF('XML a procesar'!A3773="",P3773,IF(MID('XML a procesar'!A3773,1,1)="&lt;",P3773,P3773+1)),P3773)</f>
        <v>1</v>
      </c>
    </row>
    <row r="3775" spans="1:16" x14ac:dyDescent="0.25">
      <c r="A3775" s="1" t="str">
        <f>IF('XML a procesar'!A3774&gt;0,'XML a procesar'!A3774,"")</f>
        <v/>
      </c>
      <c r="B3775" s="7">
        <f t="shared" si="649"/>
        <v>0</v>
      </c>
      <c r="C3775" s="1">
        <f t="shared" si="650"/>
        <v>0</v>
      </c>
      <c r="D3775" s="1">
        <f t="shared" si="651"/>
        <v>0</v>
      </c>
      <c r="E3775" s="1">
        <f t="shared" si="652"/>
        <v>0</v>
      </c>
      <c r="F3775" s="1" t="str">
        <f t="shared" ca="1" si="653"/>
        <v/>
      </c>
      <c r="G3775" s="1">
        <f t="shared" ca="1" si="654"/>
        <v>0</v>
      </c>
      <c r="H3775" s="1">
        <f ca="1">IF(AND(G3774&gt;0,G3775&gt;G3774,NOT(ISERROR(MATCH(G3774,D:D,0)))),H3774+1,H3774)</f>
        <v>0</v>
      </c>
      <c r="I3775" s="1">
        <f t="shared" ca="1" si="655"/>
        <v>0</v>
      </c>
      <c r="J3775" s="7" t="str">
        <f t="shared" ca="1" si="656"/>
        <v/>
      </c>
      <c r="K3775" s="1" t="str">
        <f ca="1">IF(J3775="Linea_para_MAIL_creada_por_LuXML",IF(ISERROR(MATCH(INDIRECT(ADDRESS(ROW()-G3775,7)),D:D,0)),J3775,INDIRECT(ADDRESS(MATCH(INDIRECT(ADDRESS(ROW()-G3775,7)),D:D,0),1))),J3775)</f>
        <v/>
      </c>
      <c r="L3775" s="7">
        <f t="shared" ca="1" si="657"/>
        <v>0</v>
      </c>
      <c r="M3775" s="7" t="str">
        <f t="shared" ca="1" si="658"/>
        <v/>
      </c>
      <c r="N3775" s="7">
        <f t="shared" ca="1" si="659"/>
        <v>0</v>
      </c>
      <c r="O3775" s="9" t="str">
        <f ca="1">IF(N3775&gt;-1,INDIRECT(ADDRESS(ROW(),13)),IF(N3775&lt;N3774,CONCATENATE("&lt;page-count count=",CHAR(34),1+LARGE(N:N,1)-LARGE(N:N,2),CHAR(34),"/&gt;"),INDIRECT(ADDRESS(ROW()-1,13))))</f>
        <v/>
      </c>
      <c r="P3775" s="1">
        <f>IF(ROW()&lt;$S$4+2,IF('XML a procesar'!A3774="",P3774,IF(MID('XML a procesar'!A3774,1,1)="&lt;",P3774,P3774+1)),P3774)</f>
        <v>1</v>
      </c>
    </row>
    <row r="3776" spans="1:16" x14ac:dyDescent="0.25">
      <c r="A3776" s="1" t="str">
        <f>IF('XML a procesar'!A3775&gt;0,'XML a procesar'!A3775,"")</f>
        <v/>
      </c>
      <c r="B3776" s="7">
        <f t="shared" si="649"/>
        <v>0</v>
      </c>
      <c r="C3776" s="1">
        <f t="shared" si="650"/>
        <v>0</v>
      </c>
      <c r="D3776" s="1">
        <f t="shared" si="651"/>
        <v>0</v>
      </c>
      <c r="E3776" s="1">
        <f t="shared" si="652"/>
        <v>0</v>
      </c>
      <c r="F3776" s="1" t="str">
        <f t="shared" ca="1" si="653"/>
        <v/>
      </c>
      <c r="G3776" s="1">
        <f t="shared" ca="1" si="654"/>
        <v>0</v>
      </c>
      <c r="H3776" s="1">
        <f ca="1">IF(AND(G3775&gt;0,G3776&gt;G3775,NOT(ISERROR(MATCH(G3775,D:D,0)))),H3775+1,H3775)</f>
        <v>0</v>
      </c>
      <c r="I3776" s="1">
        <f t="shared" ca="1" si="655"/>
        <v>0</v>
      </c>
      <c r="J3776" s="7" t="str">
        <f t="shared" ca="1" si="656"/>
        <v/>
      </c>
      <c r="K3776" s="1" t="str">
        <f ca="1">IF(J3776="Linea_para_MAIL_creada_por_LuXML",IF(ISERROR(MATCH(INDIRECT(ADDRESS(ROW()-G3776,7)),D:D,0)),J3776,INDIRECT(ADDRESS(MATCH(INDIRECT(ADDRESS(ROW()-G3776,7)),D:D,0),1))),J3776)</f>
        <v/>
      </c>
      <c r="L3776" s="7">
        <f t="shared" ca="1" si="657"/>
        <v>0</v>
      </c>
      <c r="M3776" s="7" t="str">
        <f t="shared" ca="1" si="658"/>
        <v/>
      </c>
      <c r="N3776" s="7">
        <f t="shared" ca="1" si="659"/>
        <v>0</v>
      </c>
      <c r="O3776" s="9" t="str">
        <f ca="1">IF(N3776&gt;-1,INDIRECT(ADDRESS(ROW(),13)),IF(N3776&lt;N3775,CONCATENATE("&lt;page-count count=",CHAR(34),1+LARGE(N:N,1)-LARGE(N:N,2),CHAR(34),"/&gt;"),INDIRECT(ADDRESS(ROW()-1,13))))</f>
        <v/>
      </c>
      <c r="P3776" s="1">
        <f>IF(ROW()&lt;$S$4+2,IF('XML a procesar'!A3775="",P3775,IF(MID('XML a procesar'!A3775,1,1)="&lt;",P3775,P3775+1)),P3775)</f>
        <v>1</v>
      </c>
    </row>
    <row r="3777" spans="1:16" x14ac:dyDescent="0.25">
      <c r="A3777" s="1" t="str">
        <f>IF('XML a procesar'!A3776&gt;0,'XML a procesar'!A3776,"")</f>
        <v/>
      </c>
      <c r="B3777" s="7">
        <f t="shared" ref="B3777:B3840" si="660">IF(ISERROR(FIND("/doi.org/",A3777,1)),0,1)</f>
        <v>0</v>
      </c>
      <c r="C3777" s="1">
        <f t="shared" ref="C3777:C3840" si="661">IF(LEFT(A3776,16)="&lt;contrib contrib",C3776+1,IF(LEFT(A3776,16)="&lt;/contrib-group&gt;",0,IF(LEFT(A3776,10)="&lt;/contrib&gt;",C3776,C3776)))</f>
        <v>0</v>
      </c>
      <c r="D3777" s="1">
        <f t="shared" ref="D3777:D3840" si="662">IF(AND(C3777&gt;0,LEFT(A3777,7)="&lt;email&gt;",ISNUMBER(SEARCH("@",A3777,1))),C3777,IF(LEFT(A3777,10)="&lt;alt-text&gt;",-1,0))</f>
        <v>0</v>
      </c>
      <c r="E3777" s="1">
        <f t="shared" ref="E3777:E3840" si="663">IF(D3777=0,E3776,E3776+1)</f>
        <v>0</v>
      </c>
      <c r="F3777" s="1" t="str">
        <f t="shared" ref="F3777:F3840" ca="1" si="664">INDIRECT(ADDRESS(ROW()+INDIRECT(ADDRESS(ROW()+E3777,5)),1))</f>
        <v/>
      </c>
      <c r="G3777" s="1">
        <f t="shared" ref="G3777:G3840" ca="1" si="665">IF(LEFT(F3777,7)="&lt;aff id",_xlfn.NUMBERVALUE(MID(F3777,13,LEN(F3777)-14)),IF(F3777="&lt;/aff&gt;",G3776+1,G3776))</f>
        <v>0</v>
      </c>
      <c r="H3777" s="1">
        <f ca="1">IF(AND(G3776&gt;0,G3777&gt;G3776,NOT(ISERROR(MATCH(G3776,D:D,0)))),H3776+1,H3776)</f>
        <v>0</v>
      </c>
      <c r="I3777" s="1">
        <f t="shared" ref="I3777:I3840" ca="1" si="666">INDIRECT(ADDRESS(ROW()-INDIRECT(ADDRESS(ROW()-H3777,8)),8))</f>
        <v>0</v>
      </c>
      <c r="J3777" s="7" t="str">
        <f t="shared" ref="J3777:J3840" ca="1" si="667">IF(J3776="Linea_para_MAIL_creada_por_LuXML","&lt;/aff&gt;",IF(I3777&gt;INDIRECT(ADDRESS(ROW()-I3777-1,8)),"Linea_para_MAIL_creada_por_LuXML",INDIRECT(ADDRESS(ROW()-I3777,6))))</f>
        <v/>
      </c>
      <c r="K3777" s="1" t="str">
        <f ca="1">IF(J3777="Linea_para_MAIL_creada_por_LuXML",IF(ISERROR(MATCH(INDIRECT(ADDRESS(ROW()-G3777,7)),D:D,0)),J3777,INDIRECT(ADDRESS(MATCH(INDIRECT(ADDRESS(ROW()-G3777,7)),D:D,0),1))),J3777)</f>
        <v/>
      </c>
      <c r="L3777" s="7">
        <f t="shared" ref="L3777:L3840" ca="1" si="668">IF(OR(MID(K3775,3,5)="page&gt;",MID(K3776,3,5)="page&gt;"),L3776,IF(OR(K3776="&lt;history&gt;",K3777="&lt;history&gt;"),L3776+1,L3776))</f>
        <v>0</v>
      </c>
      <c r="M3777" s="7" t="str">
        <f t="shared" ref="M3777:M3840" ca="1" si="669">IF(L3777&gt;L3776,IF(L3777=1,CONCATENATE("&lt;fpage&gt;",$S$10,"&lt;/fpage&gt;"),CONCATENATE("&lt;lpage&gt;",$S$10+1,"&lt;/lpage&gt;")),IF(ISERROR(INDIRECT(ADDRESS(ROW()-L3777,11),1)),"",INDIRECT(ADDRESS(ROW()-L3777,11),1)))</f>
        <v/>
      </c>
      <c r="N3777" s="7">
        <f t="shared" ref="N3777:N3840" ca="1" si="670">IF(N3776=-1,-1,IF(M3777="&lt;/counts&gt;",-1,IF(OR(LEFT(M3777,7)="&lt;fpage&gt;",LEFT(M3777,7)="&lt;lpage&gt;"),VALUE(MID(M3777,8,LEN(M3777)-15)),0)))</f>
        <v>0</v>
      </c>
      <c r="O3777" s="9" t="str">
        <f ca="1">IF(N3777&gt;-1,INDIRECT(ADDRESS(ROW(),13)),IF(N3777&lt;N3776,CONCATENATE("&lt;page-count count=",CHAR(34),1+LARGE(N:N,1)-LARGE(N:N,2),CHAR(34),"/&gt;"),INDIRECT(ADDRESS(ROW()-1,13))))</f>
        <v/>
      </c>
      <c r="P3777" s="1">
        <f>IF(ROW()&lt;$S$4+2,IF('XML a procesar'!A3776="",P3776,IF(MID('XML a procesar'!A3776,1,1)="&lt;",P3776,P3776+1)),P3776)</f>
        <v>1</v>
      </c>
    </row>
    <row r="3778" spans="1:16" x14ac:dyDescent="0.25">
      <c r="A3778" s="1" t="str">
        <f>IF('XML a procesar'!A3777&gt;0,'XML a procesar'!A3777,"")</f>
        <v/>
      </c>
      <c r="B3778" s="7">
        <f t="shared" si="660"/>
        <v>0</v>
      </c>
      <c r="C3778" s="1">
        <f t="shared" si="661"/>
        <v>0</v>
      </c>
      <c r="D3778" s="1">
        <f t="shared" si="662"/>
        <v>0</v>
      </c>
      <c r="E3778" s="1">
        <f t="shared" si="663"/>
        <v>0</v>
      </c>
      <c r="F3778" s="1" t="str">
        <f t="shared" ca="1" si="664"/>
        <v/>
      </c>
      <c r="G3778" s="1">
        <f t="shared" ca="1" si="665"/>
        <v>0</v>
      </c>
      <c r="H3778" s="1">
        <f ca="1">IF(AND(G3777&gt;0,G3778&gt;G3777,NOT(ISERROR(MATCH(G3777,D:D,0)))),H3777+1,H3777)</f>
        <v>0</v>
      </c>
      <c r="I3778" s="1">
        <f t="shared" ca="1" si="666"/>
        <v>0</v>
      </c>
      <c r="J3778" s="7" t="str">
        <f t="shared" ca="1" si="667"/>
        <v/>
      </c>
      <c r="K3778" s="1" t="str">
        <f ca="1">IF(J3778="Linea_para_MAIL_creada_por_LuXML",IF(ISERROR(MATCH(INDIRECT(ADDRESS(ROW()-G3778,7)),D:D,0)),J3778,INDIRECT(ADDRESS(MATCH(INDIRECT(ADDRESS(ROW()-G3778,7)),D:D,0),1))),J3778)</f>
        <v/>
      </c>
      <c r="L3778" s="7">
        <f t="shared" ca="1" si="668"/>
        <v>0</v>
      </c>
      <c r="M3778" s="7" t="str">
        <f t="shared" ca="1" si="669"/>
        <v/>
      </c>
      <c r="N3778" s="7">
        <f t="shared" ca="1" si="670"/>
        <v>0</v>
      </c>
      <c r="O3778" s="9" t="str">
        <f ca="1">IF(N3778&gt;-1,INDIRECT(ADDRESS(ROW(),13)),IF(N3778&lt;N3777,CONCATENATE("&lt;page-count count=",CHAR(34),1+LARGE(N:N,1)-LARGE(N:N,2),CHAR(34),"/&gt;"),INDIRECT(ADDRESS(ROW()-1,13))))</f>
        <v/>
      </c>
      <c r="P3778" s="1">
        <f>IF(ROW()&lt;$S$4+2,IF('XML a procesar'!A3777="",P3777,IF(MID('XML a procesar'!A3777,1,1)="&lt;",P3777,P3777+1)),P3777)</f>
        <v>1</v>
      </c>
    </row>
    <row r="3779" spans="1:16" x14ac:dyDescent="0.25">
      <c r="A3779" s="1" t="str">
        <f>IF('XML a procesar'!A3778&gt;0,'XML a procesar'!A3778,"")</f>
        <v/>
      </c>
      <c r="B3779" s="7">
        <f t="shared" si="660"/>
        <v>0</v>
      </c>
      <c r="C3779" s="1">
        <f t="shared" si="661"/>
        <v>0</v>
      </c>
      <c r="D3779" s="1">
        <f t="shared" si="662"/>
        <v>0</v>
      </c>
      <c r="E3779" s="1">
        <f t="shared" si="663"/>
        <v>0</v>
      </c>
      <c r="F3779" s="1" t="str">
        <f t="shared" ca="1" si="664"/>
        <v/>
      </c>
      <c r="G3779" s="1">
        <f t="shared" ca="1" si="665"/>
        <v>0</v>
      </c>
      <c r="H3779" s="1">
        <f ca="1">IF(AND(G3778&gt;0,G3779&gt;G3778,NOT(ISERROR(MATCH(G3778,D:D,0)))),H3778+1,H3778)</f>
        <v>0</v>
      </c>
      <c r="I3779" s="1">
        <f t="shared" ca="1" si="666"/>
        <v>0</v>
      </c>
      <c r="J3779" s="7" t="str">
        <f t="shared" ca="1" si="667"/>
        <v/>
      </c>
      <c r="K3779" s="1" t="str">
        <f ca="1">IF(J3779="Linea_para_MAIL_creada_por_LuXML",IF(ISERROR(MATCH(INDIRECT(ADDRESS(ROW()-G3779,7)),D:D,0)),J3779,INDIRECT(ADDRESS(MATCH(INDIRECT(ADDRESS(ROW()-G3779,7)),D:D,0),1))),J3779)</f>
        <v/>
      </c>
      <c r="L3779" s="7">
        <f t="shared" ca="1" si="668"/>
        <v>0</v>
      </c>
      <c r="M3779" s="7" t="str">
        <f t="shared" ca="1" si="669"/>
        <v/>
      </c>
      <c r="N3779" s="7">
        <f t="shared" ca="1" si="670"/>
        <v>0</v>
      </c>
      <c r="O3779" s="9" t="str">
        <f ca="1">IF(N3779&gt;-1,INDIRECT(ADDRESS(ROW(),13)),IF(N3779&lt;N3778,CONCATENATE("&lt;page-count count=",CHAR(34),1+LARGE(N:N,1)-LARGE(N:N,2),CHAR(34),"/&gt;"),INDIRECT(ADDRESS(ROW()-1,13))))</f>
        <v/>
      </c>
      <c r="P3779" s="1">
        <f>IF(ROW()&lt;$S$4+2,IF('XML a procesar'!A3778="",P3778,IF(MID('XML a procesar'!A3778,1,1)="&lt;",P3778,P3778+1)),P3778)</f>
        <v>1</v>
      </c>
    </row>
    <row r="3780" spans="1:16" x14ac:dyDescent="0.25">
      <c r="A3780" s="1" t="str">
        <f>IF('XML a procesar'!A3779&gt;0,'XML a procesar'!A3779,"")</f>
        <v/>
      </c>
      <c r="B3780" s="7">
        <f t="shared" si="660"/>
        <v>0</v>
      </c>
      <c r="C3780" s="1">
        <f t="shared" si="661"/>
        <v>0</v>
      </c>
      <c r="D3780" s="1">
        <f t="shared" si="662"/>
        <v>0</v>
      </c>
      <c r="E3780" s="1">
        <f t="shared" si="663"/>
        <v>0</v>
      </c>
      <c r="F3780" s="1" t="str">
        <f t="shared" ca="1" si="664"/>
        <v/>
      </c>
      <c r="G3780" s="1">
        <f t="shared" ca="1" si="665"/>
        <v>0</v>
      </c>
      <c r="H3780" s="1">
        <f ca="1">IF(AND(G3779&gt;0,G3780&gt;G3779,NOT(ISERROR(MATCH(G3779,D:D,0)))),H3779+1,H3779)</f>
        <v>0</v>
      </c>
      <c r="I3780" s="1">
        <f t="shared" ca="1" si="666"/>
        <v>0</v>
      </c>
      <c r="J3780" s="7" t="str">
        <f t="shared" ca="1" si="667"/>
        <v/>
      </c>
      <c r="K3780" s="1" t="str">
        <f ca="1">IF(J3780="Linea_para_MAIL_creada_por_LuXML",IF(ISERROR(MATCH(INDIRECT(ADDRESS(ROW()-G3780,7)),D:D,0)),J3780,INDIRECT(ADDRESS(MATCH(INDIRECT(ADDRESS(ROW()-G3780,7)),D:D,0),1))),J3780)</f>
        <v/>
      </c>
      <c r="L3780" s="7">
        <f t="shared" ca="1" si="668"/>
        <v>0</v>
      </c>
      <c r="M3780" s="7" t="str">
        <f t="shared" ca="1" si="669"/>
        <v/>
      </c>
      <c r="N3780" s="7">
        <f t="shared" ca="1" si="670"/>
        <v>0</v>
      </c>
      <c r="O3780" s="9" t="str">
        <f ca="1">IF(N3780&gt;-1,INDIRECT(ADDRESS(ROW(),13)),IF(N3780&lt;N3779,CONCATENATE("&lt;page-count count=",CHAR(34),1+LARGE(N:N,1)-LARGE(N:N,2),CHAR(34),"/&gt;"),INDIRECT(ADDRESS(ROW()-1,13))))</f>
        <v/>
      </c>
      <c r="P3780" s="1">
        <f>IF(ROW()&lt;$S$4+2,IF('XML a procesar'!A3779="",P3779,IF(MID('XML a procesar'!A3779,1,1)="&lt;",P3779,P3779+1)),P3779)</f>
        <v>1</v>
      </c>
    </row>
    <row r="3781" spans="1:16" x14ac:dyDescent="0.25">
      <c r="A3781" s="1" t="str">
        <f>IF('XML a procesar'!A3780&gt;0,'XML a procesar'!A3780,"")</f>
        <v/>
      </c>
      <c r="B3781" s="7">
        <f t="shared" si="660"/>
        <v>0</v>
      </c>
      <c r="C3781" s="1">
        <f t="shared" si="661"/>
        <v>0</v>
      </c>
      <c r="D3781" s="1">
        <f t="shared" si="662"/>
        <v>0</v>
      </c>
      <c r="E3781" s="1">
        <f t="shared" si="663"/>
        <v>0</v>
      </c>
      <c r="F3781" s="1" t="str">
        <f t="shared" ca="1" si="664"/>
        <v/>
      </c>
      <c r="G3781" s="1">
        <f t="shared" ca="1" si="665"/>
        <v>0</v>
      </c>
      <c r="H3781" s="1">
        <f ca="1">IF(AND(G3780&gt;0,G3781&gt;G3780,NOT(ISERROR(MATCH(G3780,D:D,0)))),H3780+1,H3780)</f>
        <v>0</v>
      </c>
      <c r="I3781" s="1">
        <f t="shared" ca="1" si="666"/>
        <v>0</v>
      </c>
      <c r="J3781" s="7" t="str">
        <f t="shared" ca="1" si="667"/>
        <v/>
      </c>
      <c r="K3781" s="1" t="str">
        <f ca="1">IF(J3781="Linea_para_MAIL_creada_por_LuXML",IF(ISERROR(MATCH(INDIRECT(ADDRESS(ROW()-G3781,7)),D:D,0)),J3781,INDIRECT(ADDRESS(MATCH(INDIRECT(ADDRESS(ROW()-G3781,7)),D:D,0),1))),J3781)</f>
        <v/>
      </c>
      <c r="L3781" s="7">
        <f t="shared" ca="1" si="668"/>
        <v>0</v>
      </c>
      <c r="M3781" s="7" t="str">
        <f t="shared" ca="1" si="669"/>
        <v/>
      </c>
      <c r="N3781" s="7">
        <f t="shared" ca="1" si="670"/>
        <v>0</v>
      </c>
      <c r="O3781" s="9" t="str">
        <f ca="1">IF(N3781&gt;-1,INDIRECT(ADDRESS(ROW(),13)),IF(N3781&lt;N3780,CONCATENATE("&lt;page-count count=",CHAR(34),1+LARGE(N:N,1)-LARGE(N:N,2),CHAR(34),"/&gt;"),INDIRECT(ADDRESS(ROW()-1,13))))</f>
        <v/>
      </c>
      <c r="P3781" s="1">
        <f>IF(ROW()&lt;$S$4+2,IF('XML a procesar'!A3780="",P3780,IF(MID('XML a procesar'!A3780,1,1)="&lt;",P3780,P3780+1)),P3780)</f>
        <v>1</v>
      </c>
    </row>
    <row r="3782" spans="1:16" x14ac:dyDescent="0.25">
      <c r="A3782" s="1" t="str">
        <f>IF('XML a procesar'!A3781&gt;0,'XML a procesar'!A3781,"")</f>
        <v/>
      </c>
      <c r="B3782" s="7">
        <f t="shared" si="660"/>
        <v>0</v>
      </c>
      <c r="C3782" s="1">
        <f t="shared" si="661"/>
        <v>0</v>
      </c>
      <c r="D3782" s="1">
        <f t="shared" si="662"/>
        <v>0</v>
      </c>
      <c r="E3782" s="1">
        <f t="shared" si="663"/>
        <v>0</v>
      </c>
      <c r="F3782" s="1" t="str">
        <f t="shared" ca="1" si="664"/>
        <v/>
      </c>
      <c r="G3782" s="1">
        <f t="shared" ca="1" si="665"/>
        <v>0</v>
      </c>
      <c r="H3782" s="1">
        <f ca="1">IF(AND(G3781&gt;0,G3782&gt;G3781,NOT(ISERROR(MATCH(G3781,D:D,0)))),H3781+1,H3781)</f>
        <v>0</v>
      </c>
      <c r="I3782" s="1">
        <f t="shared" ca="1" si="666"/>
        <v>0</v>
      </c>
      <c r="J3782" s="7" t="str">
        <f t="shared" ca="1" si="667"/>
        <v/>
      </c>
      <c r="K3782" s="1" t="str">
        <f ca="1">IF(J3782="Linea_para_MAIL_creada_por_LuXML",IF(ISERROR(MATCH(INDIRECT(ADDRESS(ROW()-G3782,7)),D:D,0)),J3782,INDIRECT(ADDRESS(MATCH(INDIRECT(ADDRESS(ROW()-G3782,7)),D:D,0),1))),J3782)</f>
        <v/>
      </c>
      <c r="L3782" s="7">
        <f t="shared" ca="1" si="668"/>
        <v>0</v>
      </c>
      <c r="M3782" s="7" t="str">
        <f t="shared" ca="1" si="669"/>
        <v/>
      </c>
      <c r="N3782" s="7">
        <f t="shared" ca="1" si="670"/>
        <v>0</v>
      </c>
      <c r="O3782" s="9" t="str">
        <f ca="1">IF(N3782&gt;-1,INDIRECT(ADDRESS(ROW(),13)),IF(N3782&lt;N3781,CONCATENATE("&lt;page-count count=",CHAR(34),1+LARGE(N:N,1)-LARGE(N:N,2),CHAR(34),"/&gt;"),INDIRECT(ADDRESS(ROW()-1,13))))</f>
        <v/>
      </c>
      <c r="P3782" s="1">
        <f>IF(ROW()&lt;$S$4+2,IF('XML a procesar'!A3781="",P3781,IF(MID('XML a procesar'!A3781,1,1)="&lt;",P3781,P3781+1)),P3781)</f>
        <v>1</v>
      </c>
    </row>
    <row r="3783" spans="1:16" x14ac:dyDescent="0.25">
      <c r="A3783" s="1" t="str">
        <f>IF('XML a procesar'!A3782&gt;0,'XML a procesar'!A3782,"")</f>
        <v/>
      </c>
      <c r="B3783" s="7">
        <f t="shared" si="660"/>
        <v>0</v>
      </c>
      <c r="C3783" s="1">
        <f t="shared" si="661"/>
        <v>0</v>
      </c>
      <c r="D3783" s="1">
        <f t="shared" si="662"/>
        <v>0</v>
      </c>
      <c r="E3783" s="1">
        <f t="shared" si="663"/>
        <v>0</v>
      </c>
      <c r="F3783" s="1" t="str">
        <f t="shared" ca="1" si="664"/>
        <v/>
      </c>
      <c r="G3783" s="1">
        <f t="shared" ca="1" si="665"/>
        <v>0</v>
      </c>
      <c r="H3783" s="1">
        <f ca="1">IF(AND(G3782&gt;0,G3783&gt;G3782,NOT(ISERROR(MATCH(G3782,D:D,0)))),H3782+1,H3782)</f>
        <v>0</v>
      </c>
      <c r="I3783" s="1">
        <f t="shared" ca="1" si="666"/>
        <v>0</v>
      </c>
      <c r="J3783" s="7" t="str">
        <f t="shared" ca="1" si="667"/>
        <v/>
      </c>
      <c r="K3783" s="1" t="str">
        <f ca="1">IF(J3783="Linea_para_MAIL_creada_por_LuXML",IF(ISERROR(MATCH(INDIRECT(ADDRESS(ROW()-G3783,7)),D:D,0)),J3783,INDIRECT(ADDRESS(MATCH(INDIRECT(ADDRESS(ROW()-G3783,7)),D:D,0),1))),J3783)</f>
        <v/>
      </c>
      <c r="L3783" s="7">
        <f t="shared" ca="1" si="668"/>
        <v>0</v>
      </c>
      <c r="M3783" s="7" t="str">
        <f t="shared" ca="1" si="669"/>
        <v/>
      </c>
      <c r="N3783" s="7">
        <f t="shared" ca="1" si="670"/>
        <v>0</v>
      </c>
      <c r="O3783" s="9" t="str">
        <f ca="1">IF(N3783&gt;-1,INDIRECT(ADDRESS(ROW(),13)),IF(N3783&lt;N3782,CONCATENATE("&lt;page-count count=",CHAR(34),1+LARGE(N:N,1)-LARGE(N:N,2),CHAR(34),"/&gt;"),INDIRECT(ADDRESS(ROW()-1,13))))</f>
        <v/>
      </c>
      <c r="P3783" s="1">
        <f>IF(ROW()&lt;$S$4+2,IF('XML a procesar'!A3782="",P3782,IF(MID('XML a procesar'!A3782,1,1)="&lt;",P3782,P3782+1)),P3782)</f>
        <v>1</v>
      </c>
    </row>
    <row r="3784" spans="1:16" x14ac:dyDescent="0.25">
      <c r="A3784" s="1" t="str">
        <f>IF('XML a procesar'!A3783&gt;0,'XML a procesar'!A3783,"")</f>
        <v/>
      </c>
      <c r="B3784" s="7">
        <f t="shared" si="660"/>
        <v>0</v>
      </c>
      <c r="C3784" s="1">
        <f t="shared" si="661"/>
        <v>0</v>
      </c>
      <c r="D3784" s="1">
        <f t="shared" si="662"/>
        <v>0</v>
      </c>
      <c r="E3784" s="1">
        <f t="shared" si="663"/>
        <v>0</v>
      </c>
      <c r="F3784" s="1" t="str">
        <f t="shared" ca="1" si="664"/>
        <v/>
      </c>
      <c r="G3784" s="1">
        <f t="shared" ca="1" si="665"/>
        <v>0</v>
      </c>
      <c r="H3784" s="1">
        <f ca="1">IF(AND(G3783&gt;0,G3784&gt;G3783,NOT(ISERROR(MATCH(G3783,D:D,0)))),H3783+1,H3783)</f>
        <v>0</v>
      </c>
      <c r="I3784" s="1">
        <f t="shared" ca="1" si="666"/>
        <v>0</v>
      </c>
      <c r="J3784" s="7" t="str">
        <f t="shared" ca="1" si="667"/>
        <v/>
      </c>
      <c r="K3784" s="1" t="str">
        <f ca="1">IF(J3784="Linea_para_MAIL_creada_por_LuXML",IF(ISERROR(MATCH(INDIRECT(ADDRESS(ROW()-G3784,7)),D:D,0)),J3784,INDIRECT(ADDRESS(MATCH(INDIRECT(ADDRESS(ROW()-G3784,7)),D:D,0),1))),J3784)</f>
        <v/>
      </c>
      <c r="L3784" s="7">
        <f t="shared" ca="1" si="668"/>
        <v>0</v>
      </c>
      <c r="M3784" s="7" t="str">
        <f t="shared" ca="1" si="669"/>
        <v/>
      </c>
      <c r="N3784" s="7">
        <f t="shared" ca="1" si="670"/>
        <v>0</v>
      </c>
      <c r="O3784" s="9" t="str">
        <f ca="1">IF(N3784&gt;-1,INDIRECT(ADDRESS(ROW(),13)),IF(N3784&lt;N3783,CONCATENATE("&lt;page-count count=",CHAR(34),1+LARGE(N:N,1)-LARGE(N:N,2),CHAR(34),"/&gt;"),INDIRECT(ADDRESS(ROW()-1,13))))</f>
        <v/>
      </c>
      <c r="P3784" s="1">
        <f>IF(ROW()&lt;$S$4+2,IF('XML a procesar'!A3783="",P3783,IF(MID('XML a procesar'!A3783,1,1)="&lt;",P3783,P3783+1)),P3783)</f>
        <v>1</v>
      </c>
    </row>
    <row r="3785" spans="1:16" x14ac:dyDescent="0.25">
      <c r="A3785" s="1" t="str">
        <f>IF('XML a procesar'!A3784&gt;0,'XML a procesar'!A3784,"")</f>
        <v/>
      </c>
      <c r="B3785" s="7">
        <f t="shared" si="660"/>
        <v>0</v>
      </c>
      <c r="C3785" s="1">
        <f t="shared" si="661"/>
        <v>0</v>
      </c>
      <c r="D3785" s="1">
        <f t="shared" si="662"/>
        <v>0</v>
      </c>
      <c r="E3785" s="1">
        <f t="shared" si="663"/>
        <v>0</v>
      </c>
      <c r="F3785" s="1" t="str">
        <f t="shared" ca="1" si="664"/>
        <v/>
      </c>
      <c r="G3785" s="1">
        <f t="shared" ca="1" si="665"/>
        <v>0</v>
      </c>
      <c r="H3785" s="1">
        <f ca="1">IF(AND(G3784&gt;0,G3785&gt;G3784,NOT(ISERROR(MATCH(G3784,D:D,0)))),H3784+1,H3784)</f>
        <v>0</v>
      </c>
      <c r="I3785" s="1">
        <f t="shared" ca="1" si="666"/>
        <v>0</v>
      </c>
      <c r="J3785" s="7" t="str">
        <f t="shared" ca="1" si="667"/>
        <v/>
      </c>
      <c r="K3785" s="1" t="str">
        <f ca="1">IF(J3785="Linea_para_MAIL_creada_por_LuXML",IF(ISERROR(MATCH(INDIRECT(ADDRESS(ROW()-G3785,7)),D:D,0)),J3785,INDIRECT(ADDRESS(MATCH(INDIRECT(ADDRESS(ROW()-G3785,7)),D:D,0),1))),J3785)</f>
        <v/>
      </c>
      <c r="L3785" s="7">
        <f t="shared" ca="1" si="668"/>
        <v>0</v>
      </c>
      <c r="M3785" s="7" t="str">
        <f t="shared" ca="1" si="669"/>
        <v/>
      </c>
      <c r="N3785" s="7">
        <f t="shared" ca="1" si="670"/>
        <v>0</v>
      </c>
      <c r="O3785" s="9" t="str">
        <f ca="1">IF(N3785&gt;-1,INDIRECT(ADDRESS(ROW(),13)),IF(N3785&lt;N3784,CONCATENATE("&lt;page-count count=",CHAR(34),1+LARGE(N:N,1)-LARGE(N:N,2),CHAR(34),"/&gt;"),INDIRECT(ADDRESS(ROW()-1,13))))</f>
        <v/>
      </c>
      <c r="P3785" s="1">
        <f>IF(ROW()&lt;$S$4+2,IF('XML a procesar'!A3784="",P3784,IF(MID('XML a procesar'!A3784,1,1)="&lt;",P3784,P3784+1)),P3784)</f>
        <v>1</v>
      </c>
    </row>
    <row r="3786" spans="1:16" x14ac:dyDescent="0.25">
      <c r="A3786" s="1" t="str">
        <f>IF('XML a procesar'!A3785&gt;0,'XML a procesar'!A3785,"")</f>
        <v/>
      </c>
      <c r="B3786" s="7">
        <f t="shared" si="660"/>
        <v>0</v>
      </c>
      <c r="C3786" s="1">
        <f t="shared" si="661"/>
        <v>0</v>
      </c>
      <c r="D3786" s="1">
        <f t="shared" si="662"/>
        <v>0</v>
      </c>
      <c r="E3786" s="1">
        <f t="shared" si="663"/>
        <v>0</v>
      </c>
      <c r="F3786" s="1" t="str">
        <f t="shared" ca="1" si="664"/>
        <v/>
      </c>
      <c r="G3786" s="1">
        <f t="shared" ca="1" si="665"/>
        <v>0</v>
      </c>
      <c r="H3786" s="1">
        <f ca="1">IF(AND(G3785&gt;0,G3786&gt;G3785,NOT(ISERROR(MATCH(G3785,D:D,0)))),H3785+1,H3785)</f>
        <v>0</v>
      </c>
      <c r="I3786" s="1">
        <f t="shared" ca="1" si="666"/>
        <v>0</v>
      </c>
      <c r="J3786" s="7" t="str">
        <f t="shared" ca="1" si="667"/>
        <v/>
      </c>
      <c r="K3786" s="1" t="str">
        <f ca="1">IF(J3786="Linea_para_MAIL_creada_por_LuXML",IF(ISERROR(MATCH(INDIRECT(ADDRESS(ROW()-G3786,7)),D:D,0)),J3786,INDIRECT(ADDRESS(MATCH(INDIRECT(ADDRESS(ROW()-G3786,7)),D:D,0),1))),J3786)</f>
        <v/>
      </c>
      <c r="L3786" s="7">
        <f t="shared" ca="1" si="668"/>
        <v>0</v>
      </c>
      <c r="M3786" s="7" t="str">
        <f t="shared" ca="1" si="669"/>
        <v/>
      </c>
      <c r="N3786" s="7">
        <f t="shared" ca="1" si="670"/>
        <v>0</v>
      </c>
      <c r="O3786" s="9" t="str">
        <f ca="1">IF(N3786&gt;-1,INDIRECT(ADDRESS(ROW(),13)),IF(N3786&lt;N3785,CONCATENATE("&lt;page-count count=",CHAR(34),1+LARGE(N:N,1)-LARGE(N:N,2),CHAR(34),"/&gt;"),INDIRECT(ADDRESS(ROW()-1,13))))</f>
        <v/>
      </c>
      <c r="P3786" s="1">
        <f>IF(ROW()&lt;$S$4+2,IF('XML a procesar'!A3785="",P3785,IF(MID('XML a procesar'!A3785,1,1)="&lt;",P3785,P3785+1)),P3785)</f>
        <v>1</v>
      </c>
    </row>
    <row r="3787" spans="1:16" x14ac:dyDescent="0.25">
      <c r="A3787" s="1" t="str">
        <f>IF('XML a procesar'!A3786&gt;0,'XML a procesar'!A3786,"")</f>
        <v/>
      </c>
      <c r="B3787" s="7">
        <f t="shared" si="660"/>
        <v>0</v>
      </c>
      <c r="C3787" s="1">
        <f t="shared" si="661"/>
        <v>0</v>
      </c>
      <c r="D3787" s="1">
        <f t="shared" si="662"/>
        <v>0</v>
      </c>
      <c r="E3787" s="1">
        <f t="shared" si="663"/>
        <v>0</v>
      </c>
      <c r="F3787" s="1" t="str">
        <f t="shared" ca="1" si="664"/>
        <v/>
      </c>
      <c r="G3787" s="1">
        <f t="shared" ca="1" si="665"/>
        <v>0</v>
      </c>
      <c r="H3787" s="1">
        <f ca="1">IF(AND(G3786&gt;0,G3787&gt;G3786,NOT(ISERROR(MATCH(G3786,D:D,0)))),H3786+1,H3786)</f>
        <v>0</v>
      </c>
      <c r="I3787" s="1">
        <f t="shared" ca="1" si="666"/>
        <v>0</v>
      </c>
      <c r="J3787" s="7" t="str">
        <f t="shared" ca="1" si="667"/>
        <v/>
      </c>
      <c r="K3787" s="1" t="str">
        <f ca="1">IF(J3787="Linea_para_MAIL_creada_por_LuXML",IF(ISERROR(MATCH(INDIRECT(ADDRESS(ROW()-G3787,7)),D:D,0)),J3787,INDIRECT(ADDRESS(MATCH(INDIRECT(ADDRESS(ROW()-G3787,7)),D:D,0),1))),J3787)</f>
        <v/>
      </c>
      <c r="L3787" s="7">
        <f t="shared" ca="1" si="668"/>
        <v>0</v>
      </c>
      <c r="M3787" s="7" t="str">
        <f t="shared" ca="1" si="669"/>
        <v/>
      </c>
      <c r="N3787" s="7">
        <f t="shared" ca="1" si="670"/>
        <v>0</v>
      </c>
      <c r="O3787" s="9" t="str">
        <f ca="1">IF(N3787&gt;-1,INDIRECT(ADDRESS(ROW(),13)),IF(N3787&lt;N3786,CONCATENATE("&lt;page-count count=",CHAR(34),1+LARGE(N:N,1)-LARGE(N:N,2),CHAR(34),"/&gt;"),INDIRECT(ADDRESS(ROW()-1,13))))</f>
        <v/>
      </c>
      <c r="P3787" s="1">
        <f>IF(ROW()&lt;$S$4+2,IF('XML a procesar'!A3786="",P3786,IF(MID('XML a procesar'!A3786,1,1)="&lt;",P3786,P3786+1)),P3786)</f>
        <v>1</v>
      </c>
    </row>
    <row r="3788" spans="1:16" x14ac:dyDescent="0.25">
      <c r="A3788" s="1" t="str">
        <f>IF('XML a procesar'!A3787&gt;0,'XML a procesar'!A3787,"")</f>
        <v/>
      </c>
      <c r="B3788" s="7">
        <f t="shared" si="660"/>
        <v>0</v>
      </c>
      <c r="C3788" s="1">
        <f t="shared" si="661"/>
        <v>0</v>
      </c>
      <c r="D3788" s="1">
        <f t="shared" si="662"/>
        <v>0</v>
      </c>
      <c r="E3788" s="1">
        <f t="shared" si="663"/>
        <v>0</v>
      </c>
      <c r="F3788" s="1" t="str">
        <f t="shared" ca="1" si="664"/>
        <v/>
      </c>
      <c r="G3788" s="1">
        <f t="shared" ca="1" si="665"/>
        <v>0</v>
      </c>
      <c r="H3788" s="1">
        <f ca="1">IF(AND(G3787&gt;0,G3788&gt;G3787,NOT(ISERROR(MATCH(G3787,D:D,0)))),H3787+1,H3787)</f>
        <v>0</v>
      </c>
      <c r="I3788" s="1">
        <f t="shared" ca="1" si="666"/>
        <v>0</v>
      </c>
      <c r="J3788" s="7" t="str">
        <f t="shared" ca="1" si="667"/>
        <v/>
      </c>
      <c r="K3788" s="1" t="str">
        <f ca="1">IF(J3788="Linea_para_MAIL_creada_por_LuXML",IF(ISERROR(MATCH(INDIRECT(ADDRESS(ROW()-G3788,7)),D:D,0)),J3788,INDIRECT(ADDRESS(MATCH(INDIRECT(ADDRESS(ROW()-G3788,7)),D:D,0),1))),J3788)</f>
        <v/>
      </c>
      <c r="L3788" s="7">
        <f t="shared" ca="1" si="668"/>
        <v>0</v>
      </c>
      <c r="M3788" s="7" t="str">
        <f t="shared" ca="1" si="669"/>
        <v/>
      </c>
      <c r="N3788" s="7">
        <f t="shared" ca="1" si="670"/>
        <v>0</v>
      </c>
      <c r="O3788" s="9" t="str">
        <f ca="1">IF(N3788&gt;-1,INDIRECT(ADDRESS(ROW(),13)),IF(N3788&lt;N3787,CONCATENATE("&lt;page-count count=",CHAR(34),1+LARGE(N:N,1)-LARGE(N:N,2),CHAR(34),"/&gt;"),INDIRECT(ADDRESS(ROW()-1,13))))</f>
        <v/>
      </c>
      <c r="P3788" s="1">
        <f>IF(ROW()&lt;$S$4+2,IF('XML a procesar'!A3787="",P3787,IF(MID('XML a procesar'!A3787,1,1)="&lt;",P3787,P3787+1)),P3787)</f>
        <v>1</v>
      </c>
    </row>
    <row r="3789" spans="1:16" x14ac:dyDescent="0.25">
      <c r="A3789" s="1" t="str">
        <f>IF('XML a procesar'!A3788&gt;0,'XML a procesar'!A3788,"")</f>
        <v/>
      </c>
      <c r="B3789" s="7">
        <f t="shared" si="660"/>
        <v>0</v>
      </c>
      <c r="C3789" s="1">
        <f t="shared" si="661"/>
        <v>0</v>
      </c>
      <c r="D3789" s="1">
        <f t="shared" si="662"/>
        <v>0</v>
      </c>
      <c r="E3789" s="1">
        <f t="shared" si="663"/>
        <v>0</v>
      </c>
      <c r="F3789" s="1" t="str">
        <f t="shared" ca="1" si="664"/>
        <v/>
      </c>
      <c r="G3789" s="1">
        <f t="shared" ca="1" si="665"/>
        <v>0</v>
      </c>
      <c r="H3789" s="1">
        <f ca="1">IF(AND(G3788&gt;0,G3789&gt;G3788,NOT(ISERROR(MATCH(G3788,D:D,0)))),H3788+1,H3788)</f>
        <v>0</v>
      </c>
      <c r="I3789" s="1">
        <f t="shared" ca="1" si="666"/>
        <v>0</v>
      </c>
      <c r="J3789" s="7" t="str">
        <f t="shared" ca="1" si="667"/>
        <v/>
      </c>
      <c r="K3789" s="1" t="str">
        <f ca="1">IF(J3789="Linea_para_MAIL_creada_por_LuXML",IF(ISERROR(MATCH(INDIRECT(ADDRESS(ROW()-G3789,7)),D:D,0)),J3789,INDIRECT(ADDRESS(MATCH(INDIRECT(ADDRESS(ROW()-G3789,7)),D:D,0),1))),J3789)</f>
        <v/>
      </c>
      <c r="L3789" s="7">
        <f t="shared" ca="1" si="668"/>
        <v>0</v>
      </c>
      <c r="M3789" s="7" t="str">
        <f t="shared" ca="1" si="669"/>
        <v/>
      </c>
      <c r="N3789" s="7">
        <f t="shared" ca="1" si="670"/>
        <v>0</v>
      </c>
      <c r="O3789" s="9" t="str">
        <f ca="1">IF(N3789&gt;-1,INDIRECT(ADDRESS(ROW(),13)),IF(N3789&lt;N3788,CONCATENATE("&lt;page-count count=",CHAR(34),1+LARGE(N:N,1)-LARGE(N:N,2),CHAR(34),"/&gt;"),INDIRECT(ADDRESS(ROW()-1,13))))</f>
        <v/>
      </c>
      <c r="P3789" s="1">
        <f>IF(ROW()&lt;$S$4+2,IF('XML a procesar'!A3788="",P3788,IF(MID('XML a procesar'!A3788,1,1)="&lt;",P3788,P3788+1)),P3788)</f>
        <v>1</v>
      </c>
    </row>
    <row r="3790" spans="1:16" x14ac:dyDescent="0.25">
      <c r="A3790" s="1" t="str">
        <f>IF('XML a procesar'!A3789&gt;0,'XML a procesar'!A3789,"")</f>
        <v/>
      </c>
      <c r="B3790" s="7">
        <f t="shared" si="660"/>
        <v>0</v>
      </c>
      <c r="C3790" s="1">
        <f t="shared" si="661"/>
        <v>0</v>
      </c>
      <c r="D3790" s="1">
        <f t="shared" si="662"/>
        <v>0</v>
      </c>
      <c r="E3790" s="1">
        <f t="shared" si="663"/>
        <v>0</v>
      </c>
      <c r="F3790" s="1" t="str">
        <f t="shared" ca="1" si="664"/>
        <v/>
      </c>
      <c r="G3790" s="1">
        <f t="shared" ca="1" si="665"/>
        <v>0</v>
      </c>
      <c r="H3790" s="1">
        <f ca="1">IF(AND(G3789&gt;0,G3790&gt;G3789,NOT(ISERROR(MATCH(G3789,D:D,0)))),H3789+1,H3789)</f>
        <v>0</v>
      </c>
      <c r="I3790" s="1">
        <f t="shared" ca="1" si="666"/>
        <v>0</v>
      </c>
      <c r="J3790" s="7" t="str">
        <f t="shared" ca="1" si="667"/>
        <v/>
      </c>
      <c r="K3790" s="1" t="str">
        <f ca="1">IF(J3790="Linea_para_MAIL_creada_por_LuXML",IF(ISERROR(MATCH(INDIRECT(ADDRESS(ROW()-G3790,7)),D:D,0)),J3790,INDIRECT(ADDRESS(MATCH(INDIRECT(ADDRESS(ROW()-G3790,7)),D:D,0),1))),J3790)</f>
        <v/>
      </c>
      <c r="L3790" s="7">
        <f t="shared" ca="1" si="668"/>
        <v>0</v>
      </c>
      <c r="M3790" s="7" t="str">
        <f t="shared" ca="1" si="669"/>
        <v/>
      </c>
      <c r="N3790" s="7">
        <f t="shared" ca="1" si="670"/>
        <v>0</v>
      </c>
      <c r="O3790" s="9" t="str">
        <f ca="1">IF(N3790&gt;-1,INDIRECT(ADDRESS(ROW(),13)),IF(N3790&lt;N3789,CONCATENATE("&lt;page-count count=",CHAR(34),1+LARGE(N:N,1)-LARGE(N:N,2),CHAR(34),"/&gt;"),INDIRECT(ADDRESS(ROW()-1,13))))</f>
        <v/>
      </c>
      <c r="P3790" s="1">
        <f>IF(ROW()&lt;$S$4+2,IF('XML a procesar'!A3789="",P3789,IF(MID('XML a procesar'!A3789,1,1)="&lt;",P3789,P3789+1)),P3789)</f>
        <v>1</v>
      </c>
    </row>
    <row r="3791" spans="1:16" x14ac:dyDescent="0.25">
      <c r="A3791" s="1" t="str">
        <f>IF('XML a procesar'!A3790&gt;0,'XML a procesar'!A3790,"")</f>
        <v/>
      </c>
      <c r="B3791" s="7">
        <f t="shared" si="660"/>
        <v>0</v>
      </c>
      <c r="C3791" s="1">
        <f t="shared" si="661"/>
        <v>0</v>
      </c>
      <c r="D3791" s="1">
        <f t="shared" si="662"/>
        <v>0</v>
      </c>
      <c r="E3791" s="1">
        <f t="shared" si="663"/>
        <v>0</v>
      </c>
      <c r="F3791" s="1" t="str">
        <f t="shared" ca="1" si="664"/>
        <v/>
      </c>
      <c r="G3791" s="1">
        <f t="shared" ca="1" si="665"/>
        <v>0</v>
      </c>
      <c r="H3791" s="1">
        <f ca="1">IF(AND(G3790&gt;0,G3791&gt;G3790,NOT(ISERROR(MATCH(G3790,D:D,0)))),H3790+1,H3790)</f>
        <v>0</v>
      </c>
      <c r="I3791" s="1">
        <f t="shared" ca="1" si="666"/>
        <v>0</v>
      </c>
      <c r="J3791" s="7" t="str">
        <f t="shared" ca="1" si="667"/>
        <v/>
      </c>
      <c r="K3791" s="1" t="str">
        <f ca="1">IF(J3791="Linea_para_MAIL_creada_por_LuXML",IF(ISERROR(MATCH(INDIRECT(ADDRESS(ROW()-G3791,7)),D:D,0)),J3791,INDIRECT(ADDRESS(MATCH(INDIRECT(ADDRESS(ROW()-G3791,7)),D:D,0),1))),J3791)</f>
        <v/>
      </c>
      <c r="L3791" s="7">
        <f t="shared" ca="1" si="668"/>
        <v>0</v>
      </c>
      <c r="M3791" s="7" t="str">
        <f t="shared" ca="1" si="669"/>
        <v/>
      </c>
      <c r="N3791" s="7">
        <f t="shared" ca="1" si="670"/>
        <v>0</v>
      </c>
      <c r="O3791" s="9" t="str">
        <f ca="1">IF(N3791&gt;-1,INDIRECT(ADDRESS(ROW(),13)),IF(N3791&lt;N3790,CONCATENATE("&lt;page-count count=",CHAR(34),1+LARGE(N:N,1)-LARGE(N:N,2),CHAR(34),"/&gt;"),INDIRECT(ADDRESS(ROW()-1,13))))</f>
        <v/>
      </c>
      <c r="P3791" s="1">
        <f>IF(ROW()&lt;$S$4+2,IF('XML a procesar'!A3790="",P3790,IF(MID('XML a procesar'!A3790,1,1)="&lt;",P3790,P3790+1)),P3790)</f>
        <v>1</v>
      </c>
    </row>
    <row r="3792" spans="1:16" x14ac:dyDescent="0.25">
      <c r="A3792" s="1" t="str">
        <f>IF('XML a procesar'!A3791&gt;0,'XML a procesar'!A3791,"")</f>
        <v/>
      </c>
      <c r="B3792" s="7">
        <f t="shared" si="660"/>
        <v>0</v>
      </c>
      <c r="C3792" s="1">
        <f t="shared" si="661"/>
        <v>0</v>
      </c>
      <c r="D3792" s="1">
        <f t="shared" si="662"/>
        <v>0</v>
      </c>
      <c r="E3792" s="1">
        <f t="shared" si="663"/>
        <v>0</v>
      </c>
      <c r="F3792" s="1" t="str">
        <f t="shared" ca="1" si="664"/>
        <v/>
      </c>
      <c r="G3792" s="1">
        <f t="shared" ca="1" si="665"/>
        <v>0</v>
      </c>
      <c r="H3792" s="1">
        <f ca="1">IF(AND(G3791&gt;0,G3792&gt;G3791,NOT(ISERROR(MATCH(G3791,D:D,0)))),H3791+1,H3791)</f>
        <v>0</v>
      </c>
      <c r="I3792" s="1">
        <f t="shared" ca="1" si="666"/>
        <v>0</v>
      </c>
      <c r="J3792" s="7" t="str">
        <f t="shared" ca="1" si="667"/>
        <v/>
      </c>
      <c r="K3792" s="1" t="str">
        <f ca="1">IF(J3792="Linea_para_MAIL_creada_por_LuXML",IF(ISERROR(MATCH(INDIRECT(ADDRESS(ROW()-G3792,7)),D:D,0)),J3792,INDIRECT(ADDRESS(MATCH(INDIRECT(ADDRESS(ROW()-G3792,7)),D:D,0),1))),J3792)</f>
        <v/>
      </c>
      <c r="L3792" s="7">
        <f t="shared" ca="1" si="668"/>
        <v>0</v>
      </c>
      <c r="M3792" s="7" t="str">
        <f t="shared" ca="1" si="669"/>
        <v/>
      </c>
      <c r="N3792" s="7">
        <f t="shared" ca="1" si="670"/>
        <v>0</v>
      </c>
      <c r="O3792" s="9" t="str">
        <f ca="1">IF(N3792&gt;-1,INDIRECT(ADDRESS(ROW(),13)),IF(N3792&lt;N3791,CONCATENATE("&lt;page-count count=",CHAR(34),1+LARGE(N:N,1)-LARGE(N:N,2),CHAR(34),"/&gt;"),INDIRECT(ADDRESS(ROW()-1,13))))</f>
        <v/>
      </c>
      <c r="P3792" s="1">
        <f>IF(ROW()&lt;$S$4+2,IF('XML a procesar'!A3791="",P3791,IF(MID('XML a procesar'!A3791,1,1)="&lt;",P3791,P3791+1)),P3791)</f>
        <v>1</v>
      </c>
    </row>
    <row r="3793" spans="1:16" x14ac:dyDescent="0.25">
      <c r="A3793" s="1" t="str">
        <f>IF('XML a procesar'!A3792&gt;0,'XML a procesar'!A3792,"")</f>
        <v/>
      </c>
      <c r="B3793" s="7">
        <f t="shared" si="660"/>
        <v>0</v>
      </c>
      <c r="C3793" s="1">
        <f t="shared" si="661"/>
        <v>0</v>
      </c>
      <c r="D3793" s="1">
        <f t="shared" si="662"/>
        <v>0</v>
      </c>
      <c r="E3793" s="1">
        <f t="shared" si="663"/>
        <v>0</v>
      </c>
      <c r="F3793" s="1" t="str">
        <f t="shared" ca="1" si="664"/>
        <v/>
      </c>
      <c r="G3793" s="1">
        <f t="shared" ca="1" si="665"/>
        <v>0</v>
      </c>
      <c r="H3793" s="1">
        <f ca="1">IF(AND(G3792&gt;0,G3793&gt;G3792,NOT(ISERROR(MATCH(G3792,D:D,0)))),H3792+1,H3792)</f>
        <v>0</v>
      </c>
      <c r="I3793" s="1">
        <f t="shared" ca="1" si="666"/>
        <v>0</v>
      </c>
      <c r="J3793" s="7" t="str">
        <f t="shared" ca="1" si="667"/>
        <v/>
      </c>
      <c r="K3793" s="1" t="str">
        <f ca="1">IF(J3793="Linea_para_MAIL_creada_por_LuXML",IF(ISERROR(MATCH(INDIRECT(ADDRESS(ROW()-G3793,7)),D:D,0)),J3793,INDIRECT(ADDRESS(MATCH(INDIRECT(ADDRESS(ROW()-G3793,7)),D:D,0),1))),J3793)</f>
        <v/>
      </c>
      <c r="L3793" s="7">
        <f t="shared" ca="1" si="668"/>
        <v>0</v>
      </c>
      <c r="M3793" s="7" t="str">
        <f t="shared" ca="1" si="669"/>
        <v/>
      </c>
      <c r="N3793" s="7">
        <f t="shared" ca="1" si="670"/>
        <v>0</v>
      </c>
      <c r="O3793" s="9" t="str">
        <f ca="1">IF(N3793&gt;-1,INDIRECT(ADDRESS(ROW(),13)),IF(N3793&lt;N3792,CONCATENATE("&lt;page-count count=",CHAR(34),1+LARGE(N:N,1)-LARGE(N:N,2),CHAR(34),"/&gt;"),INDIRECT(ADDRESS(ROW()-1,13))))</f>
        <v/>
      </c>
      <c r="P3793" s="1">
        <f>IF(ROW()&lt;$S$4+2,IF('XML a procesar'!A3792="",P3792,IF(MID('XML a procesar'!A3792,1,1)="&lt;",P3792,P3792+1)),P3792)</f>
        <v>1</v>
      </c>
    </row>
    <row r="3794" spans="1:16" x14ac:dyDescent="0.25">
      <c r="A3794" s="1" t="str">
        <f>IF('XML a procesar'!A3793&gt;0,'XML a procesar'!A3793,"")</f>
        <v/>
      </c>
      <c r="B3794" s="7">
        <f t="shared" si="660"/>
        <v>0</v>
      </c>
      <c r="C3794" s="1">
        <f t="shared" si="661"/>
        <v>0</v>
      </c>
      <c r="D3794" s="1">
        <f t="shared" si="662"/>
        <v>0</v>
      </c>
      <c r="E3794" s="1">
        <f t="shared" si="663"/>
        <v>0</v>
      </c>
      <c r="F3794" s="1" t="str">
        <f t="shared" ca="1" si="664"/>
        <v/>
      </c>
      <c r="G3794" s="1">
        <f t="shared" ca="1" si="665"/>
        <v>0</v>
      </c>
      <c r="H3794" s="1">
        <f ca="1">IF(AND(G3793&gt;0,G3794&gt;G3793,NOT(ISERROR(MATCH(G3793,D:D,0)))),H3793+1,H3793)</f>
        <v>0</v>
      </c>
      <c r="I3794" s="1">
        <f t="shared" ca="1" si="666"/>
        <v>0</v>
      </c>
      <c r="J3794" s="7" t="str">
        <f t="shared" ca="1" si="667"/>
        <v/>
      </c>
      <c r="K3794" s="1" t="str">
        <f ca="1">IF(J3794="Linea_para_MAIL_creada_por_LuXML",IF(ISERROR(MATCH(INDIRECT(ADDRESS(ROW()-G3794,7)),D:D,0)),J3794,INDIRECT(ADDRESS(MATCH(INDIRECT(ADDRESS(ROW()-G3794,7)),D:D,0),1))),J3794)</f>
        <v/>
      </c>
      <c r="L3794" s="7">
        <f t="shared" ca="1" si="668"/>
        <v>0</v>
      </c>
      <c r="M3794" s="7" t="str">
        <f t="shared" ca="1" si="669"/>
        <v/>
      </c>
      <c r="N3794" s="7">
        <f t="shared" ca="1" si="670"/>
        <v>0</v>
      </c>
      <c r="O3794" s="9" t="str">
        <f ca="1">IF(N3794&gt;-1,INDIRECT(ADDRESS(ROW(),13)),IF(N3794&lt;N3793,CONCATENATE("&lt;page-count count=",CHAR(34),1+LARGE(N:N,1)-LARGE(N:N,2),CHAR(34),"/&gt;"),INDIRECT(ADDRESS(ROW()-1,13))))</f>
        <v/>
      </c>
      <c r="P3794" s="1">
        <f>IF(ROW()&lt;$S$4+2,IF('XML a procesar'!A3793="",P3793,IF(MID('XML a procesar'!A3793,1,1)="&lt;",P3793,P3793+1)),P3793)</f>
        <v>1</v>
      </c>
    </row>
    <row r="3795" spans="1:16" x14ac:dyDescent="0.25">
      <c r="A3795" s="1" t="str">
        <f>IF('XML a procesar'!A3794&gt;0,'XML a procesar'!A3794,"")</f>
        <v/>
      </c>
      <c r="B3795" s="7">
        <f t="shared" si="660"/>
        <v>0</v>
      </c>
      <c r="C3795" s="1">
        <f t="shared" si="661"/>
        <v>0</v>
      </c>
      <c r="D3795" s="1">
        <f t="shared" si="662"/>
        <v>0</v>
      </c>
      <c r="E3795" s="1">
        <f t="shared" si="663"/>
        <v>0</v>
      </c>
      <c r="F3795" s="1" t="str">
        <f t="shared" ca="1" si="664"/>
        <v/>
      </c>
      <c r="G3795" s="1">
        <f t="shared" ca="1" si="665"/>
        <v>0</v>
      </c>
      <c r="H3795" s="1">
        <f ca="1">IF(AND(G3794&gt;0,G3795&gt;G3794,NOT(ISERROR(MATCH(G3794,D:D,0)))),H3794+1,H3794)</f>
        <v>0</v>
      </c>
      <c r="I3795" s="1">
        <f t="shared" ca="1" si="666"/>
        <v>0</v>
      </c>
      <c r="J3795" s="7" t="str">
        <f t="shared" ca="1" si="667"/>
        <v/>
      </c>
      <c r="K3795" s="1" t="str">
        <f ca="1">IF(J3795="Linea_para_MAIL_creada_por_LuXML",IF(ISERROR(MATCH(INDIRECT(ADDRESS(ROW()-G3795,7)),D:D,0)),J3795,INDIRECT(ADDRESS(MATCH(INDIRECT(ADDRESS(ROW()-G3795,7)),D:D,0),1))),J3795)</f>
        <v/>
      </c>
      <c r="L3795" s="7">
        <f t="shared" ca="1" si="668"/>
        <v>0</v>
      </c>
      <c r="M3795" s="7" t="str">
        <f t="shared" ca="1" si="669"/>
        <v/>
      </c>
      <c r="N3795" s="7">
        <f t="shared" ca="1" si="670"/>
        <v>0</v>
      </c>
      <c r="O3795" s="9" t="str">
        <f ca="1">IF(N3795&gt;-1,INDIRECT(ADDRESS(ROW(),13)),IF(N3795&lt;N3794,CONCATENATE("&lt;page-count count=",CHAR(34),1+LARGE(N:N,1)-LARGE(N:N,2),CHAR(34),"/&gt;"),INDIRECT(ADDRESS(ROW()-1,13))))</f>
        <v/>
      </c>
      <c r="P3795" s="1">
        <f>IF(ROW()&lt;$S$4+2,IF('XML a procesar'!A3794="",P3794,IF(MID('XML a procesar'!A3794,1,1)="&lt;",P3794,P3794+1)),P3794)</f>
        <v>1</v>
      </c>
    </row>
    <row r="3796" spans="1:16" x14ac:dyDescent="0.25">
      <c r="A3796" s="1" t="str">
        <f>IF('XML a procesar'!A3795&gt;0,'XML a procesar'!A3795,"")</f>
        <v/>
      </c>
      <c r="B3796" s="7">
        <f t="shared" si="660"/>
        <v>0</v>
      </c>
      <c r="C3796" s="1">
        <f t="shared" si="661"/>
        <v>0</v>
      </c>
      <c r="D3796" s="1">
        <f t="shared" si="662"/>
        <v>0</v>
      </c>
      <c r="E3796" s="1">
        <f t="shared" si="663"/>
        <v>0</v>
      </c>
      <c r="F3796" s="1" t="str">
        <f t="shared" ca="1" si="664"/>
        <v/>
      </c>
      <c r="G3796" s="1">
        <f t="shared" ca="1" si="665"/>
        <v>0</v>
      </c>
      <c r="H3796" s="1">
        <f ca="1">IF(AND(G3795&gt;0,G3796&gt;G3795,NOT(ISERROR(MATCH(G3795,D:D,0)))),H3795+1,H3795)</f>
        <v>0</v>
      </c>
      <c r="I3796" s="1">
        <f t="shared" ca="1" si="666"/>
        <v>0</v>
      </c>
      <c r="J3796" s="7" t="str">
        <f t="shared" ca="1" si="667"/>
        <v/>
      </c>
      <c r="K3796" s="1" t="str">
        <f ca="1">IF(J3796="Linea_para_MAIL_creada_por_LuXML",IF(ISERROR(MATCH(INDIRECT(ADDRESS(ROW()-G3796,7)),D:D,0)),J3796,INDIRECT(ADDRESS(MATCH(INDIRECT(ADDRESS(ROW()-G3796,7)),D:D,0),1))),J3796)</f>
        <v/>
      </c>
      <c r="L3796" s="7">
        <f t="shared" ca="1" si="668"/>
        <v>0</v>
      </c>
      <c r="M3796" s="7" t="str">
        <f t="shared" ca="1" si="669"/>
        <v/>
      </c>
      <c r="N3796" s="7">
        <f t="shared" ca="1" si="670"/>
        <v>0</v>
      </c>
      <c r="O3796" s="9" t="str">
        <f ca="1">IF(N3796&gt;-1,INDIRECT(ADDRESS(ROW(),13)),IF(N3796&lt;N3795,CONCATENATE("&lt;page-count count=",CHAR(34),1+LARGE(N:N,1)-LARGE(N:N,2),CHAR(34),"/&gt;"),INDIRECT(ADDRESS(ROW()-1,13))))</f>
        <v/>
      </c>
      <c r="P3796" s="1">
        <f>IF(ROW()&lt;$S$4+2,IF('XML a procesar'!A3795="",P3795,IF(MID('XML a procesar'!A3795,1,1)="&lt;",P3795,P3795+1)),P3795)</f>
        <v>1</v>
      </c>
    </row>
    <row r="3797" spans="1:16" x14ac:dyDescent="0.25">
      <c r="A3797" s="1" t="str">
        <f>IF('XML a procesar'!A3796&gt;0,'XML a procesar'!A3796,"")</f>
        <v/>
      </c>
      <c r="B3797" s="7">
        <f t="shared" si="660"/>
        <v>0</v>
      </c>
      <c r="C3797" s="1">
        <f t="shared" si="661"/>
        <v>0</v>
      </c>
      <c r="D3797" s="1">
        <f t="shared" si="662"/>
        <v>0</v>
      </c>
      <c r="E3797" s="1">
        <f t="shared" si="663"/>
        <v>0</v>
      </c>
      <c r="F3797" s="1" t="str">
        <f t="shared" ca="1" si="664"/>
        <v/>
      </c>
      <c r="G3797" s="1">
        <f t="shared" ca="1" si="665"/>
        <v>0</v>
      </c>
      <c r="H3797" s="1">
        <f ca="1">IF(AND(G3796&gt;0,G3797&gt;G3796,NOT(ISERROR(MATCH(G3796,D:D,0)))),H3796+1,H3796)</f>
        <v>0</v>
      </c>
      <c r="I3797" s="1">
        <f t="shared" ca="1" si="666"/>
        <v>0</v>
      </c>
      <c r="J3797" s="7" t="str">
        <f t="shared" ca="1" si="667"/>
        <v/>
      </c>
      <c r="K3797" s="1" t="str">
        <f ca="1">IF(J3797="Linea_para_MAIL_creada_por_LuXML",IF(ISERROR(MATCH(INDIRECT(ADDRESS(ROW()-G3797,7)),D:D,0)),J3797,INDIRECT(ADDRESS(MATCH(INDIRECT(ADDRESS(ROW()-G3797,7)),D:D,0),1))),J3797)</f>
        <v/>
      </c>
      <c r="L3797" s="7">
        <f t="shared" ca="1" si="668"/>
        <v>0</v>
      </c>
      <c r="M3797" s="7" t="str">
        <f t="shared" ca="1" si="669"/>
        <v/>
      </c>
      <c r="N3797" s="7">
        <f t="shared" ca="1" si="670"/>
        <v>0</v>
      </c>
      <c r="O3797" s="9" t="str">
        <f ca="1">IF(N3797&gt;-1,INDIRECT(ADDRESS(ROW(),13)),IF(N3797&lt;N3796,CONCATENATE("&lt;page-count count=",CHAR(34),1+LARGE(N:N,1)-LARGE(N:N,2),CHAR(34),"/&gt;"),INDIRECT(ADDRESS(ROW()-1,13))))</f>
        <v/>
      </c>
      <c r="P3797" s="1">
        <f>IF(ROW()&lt;$S$4+2,IF('XML a procesar'!A3796="",P3796,IF(MID('XML a procesar'!A3796,1,1)="&lt;",P3796,P3796+1)),P3796)</f>
        <v>1</v>
      </c>
    </row>
    <row r="3798" spans="1:16" x14ac:dyDescent="0.25">
      <c r="A3798" s="1" t="str">
        <f>IF('XML a procesar'!A3797&gt;0,'XML a procesar'!A3797,"")</f>
        <v/>
      </c>
      <c r="B3798" s="7">
        <f t="shared" si="660"/>
        <v>0</v>
      </c>
      <c r="C3798" s="1">
        <f t="shared" si="661"/>
        <v>0</v>
      </c>
      <c r="D3798" s="1">
        <f t="shared" si="662"/>
        <v>0</v>
      </c>
      <c r="E3798" s="1">
        <f t="shared" si="663"/>
        <v>0</v>
      </c>
      <c r="F3798" s="1" t="str">
        <f t="shared" ca="1" si="664"/>
        <v/>
      </c>
      <c r="G3798" s="1">
        <f t="shared" ca="1" si="665"/>
        <v>0</v>
      </c>
      <c r="H3798" s="1">
        <f ca="1">IF(AND(G3797&gt;0,G3798&gt;G3797,NOT(ISERROR(MATCH(G3797,D:D,0)))),H3797+1,H3797)</f>
        <v>0</v>
      </c>
      <c r="I3798" s="1">
        <f t="shared" ca="1" si="666"/>
        <v>0</v>
      </c>
      <c r="J3798" s="7" t="str">
        <f t="shared" ca="1" si="667"/>
        <v/>
      </c>
      <c r="K3798" s="1" t="str">
        <f ca="1">IF(J3798="Linea_para_MAIL_creada_por_LuXML",IF(ISERROR(MATCH(INDIRECT(ADDRESS(ROW()-G3798,7)),D:D,0)),J3798,INDIRECT(ADDRESS(MATCH(INDIRECT(ADDRESS(ROW()-G3798,7)),D:D,0),1))),J3798)</f>
        <v/>
      </c>
      <c r="L3798" s="7">
        <f t="shared" ca="1" si="668"/>
        <v>0</v>
      </c>
      <c r="M3798" s="7" t="str">
        <f t="shared" ca="1" si="669"/>
        <v/>
      </c>
      <c r="N3798" s="7">
        <f t="shared" ca="1" si="670"/>
        <v>0</v>
      </c>
      <c r="O3798" s="9" t="str">
        <f ca="1">IF(N3798&gt;-1,INDIRECT(ADDRESS(ROW(),13)),IF(N3798&lt;N3797,CONCATENATE("&lt;page-count count=",CHAR(34),1+LARGE(N:N,1)-LARGE(N:N,2),CHAR(34),"/&gt;"),INDIRECT(ADDRESS(ROW()-1,13))))</f>
        <v/>
      </c>
      <c r="P3798" s="1">
        <f>IF(ROW()&lt;$S$4+2,IF('XML a procesar'!A3797="",P3797,IF(MID('XML a procesar'!A3797,1,1)="&lt;",P3797,P3797+1)),P3797)</f>
        <v>1</v>
      </c>
    </row>
    <row r="3799" spans="1:16" x14ac:dyDescent="0.25">
      <c r="A3799" s="1" t="str">
        <f>IF('XML a procesar'!A3798&gt;0,'XML a procesar'!A3798,"")</f>
        <v/>
      </c>
      <c r="B3799" s="7">
        <f t="shared" si="660"/>
        <v>0</v>
      </c>
      <c r="C3799" s="1">
        <f t="shared" si="661"/>
        <v>0</v>
      </c>
      <c r="D3799" s="1">
        <f t="shared" si="662"/>
        <v>0</v>
      </c>
      <c r="E3799" s="1">
        <f t="shared" si="663"/>
        <v>0</v>
      </c>
      <c r="F3799" s="1" t="str">
        <f t="shared" ca="1" si="664"/>
        <v/>
      </c>
      <c r="G3799" s="1">
        <f t="shared" ca="1" si="665"/>
        <v>0</v>
      </c>
      <c r="H3799" s="1">
        <f ca="1">IF(AND(G3798&gt;0,G3799&gt;G3798,NOT(ISERROR(MATCH(G3798,D:D,0)))),H3798+1,H3798)</f>
        <v>0</v>
      </c>
      <c r="I3799" s="1">
        <f t="shared" ca="1" si="666"/>
        <v>0</v>
      </c>
      <c r="J3799" s="7" t="str">
        <f t="shared" ca="1" si="667"/>
        <v/>
      </c>
      <c r="K3799" s="1" t="str">
        <f ca="1">IF(J3799="Linea_para_MAIL_creada_por_LuXML",IF(ISERROR(MATCH(INDIRECT(ADDRESS(ROW()-G3799,7)),D:D,0)),J3799,INDIRECT(ADDRESS(MATCH(INDIRECT(ADDRESS(ROW()-G3799,7)),D:D,0),1))),J3799)</f>
        <v/>
      </c>
      <c r="L3799" s="7">
        <f t="shared" ca="1" si="668"/>
        <v>0</v>
      </c>
      <c r="M3799" s="7" t="str">
        <f t="shared" ca="1" si="669"/>
        <v/>
      </c>
      <c r="N3799" s="7">
        <f t="shared" ca="1" si="670"/>
        <v>0</v>
      </c>
      <c r="O3799" s="9" t="str">
        <f ca="1">IF(N3799&gt;-1,INDIRECT(ADDRESS(ROW(),13)),IF(N3799&lt;N3798,CONCATENATE("&lt;page-count count=",CHAR(34),1+LARGE(N:N,1)-LARGE(N:N,2),CHAR(34),"/&gt;"),INDIRECT(ADDRESS(ROW()-1,13))))</f>
        <v/>
      </c>
      <c r="P3799" s="1">
        <f>IF(ROW()&lt;$S$4+2,IF('XML a procesar'!A3798="",P3798,IF(MID('XML a procesar'!A3798,1,1)="&lt;",P3798,P3798+1)),P3798)</f>
        <v>1</v>
      </c>
    </row>
    <row r="3800" spans="1:16" x14ac:dyDescent="0.25">
      <c r="A3800" s="1" t="str">
        <f>IF('XML a procesar'!A3799&gt;0,'XML a procesar'!A3799,"")</f>
        <v/>
      </c>
      <c r="B3800" s="7">
        <f t="shared" si="660"/>
        <v>0</v>
      </c>
      <c r="C3800" s="1">
        <f t="shared" si="661"/>
        <v>0</v>
      </c>
      <c r="D3800" s="1">
        <f t="shared" si="662"/>
        <v>0</v>
      </c>
      <c r="E3800" s="1">
        <f t="shared" si="663"/>
        <v>0</v>
      </c>
      <c r="F3800" s="1" t="str">
        <f t="shared" ca="1" si="664"/>
        <v/>
      </c>
      <c r="G3800" s="1">
        <f t="shared" ca="1" si="665"/>
        <v>0</v>
      </c>
      <c r="H3800" s="1">
        <f ca="1">IF(AND(G3799&gt;0,G3800&gt;G3799,NOT(ISERROR(MATCH(G3799,D:D,0)))),H3799+1,H3799)</f>
        <v>0</v>
      </c>
      <c r="I3800" s="1">
        <f t="shared" ca="1" si="666"/>
        <v>0</v>
      </c>
      <c r="J3800" s="7" t="str">
        <f t="shared" ca="1" si="667"/>
        <v/>
      </c>
      <c r="K3800" s="1" t="str">
        <f ca="1">IF(J3800="Linea_para_MAIL_creada_por_LuXML",IF(ISERROR(MATCH(INDIRECT(ADDRESS(ROW()-G3800,7)),D:D,0)),J3800,INDIRECT(ADDRESS(MATCH(INDIRECT(ADDRESS(ROW()-G3800,7)),D:D,0),1))),J3800)</f>
        <v/>
      </c>
      <c r="L3800" s="7">
        <f t="shared" ca="1" si="668"/>
        <v>0</v>
      </c>
      <c r="M3800" s="7" t="str">
        <f t="shared" ca="1" si="669"/>
        <v/>
      </c>
      <c r="N3800" s="7">
        <f t="shared" ca="1" si="670"/>
        <v>0</v>
      </c>
      <c r="O3800" s="9" t="str">
        <f ca="1">IF(N3800&gt;-1,INDIRECT(ADDRESS(ROW(),13)),IF(N3800&lt;N3799,CONCATENATE("&lt;page-count count=",CHAR(34),1+LARGE(N:N,1)-LARGE(N:N,2),CHAR(34),"/&gt;"),INDIRECT(ADDRESS(ROW()-1,13))))</f>
        <v/>
      </c>
      <c r="P3800" s="1">
        <f>IF(ROW()&lt;$S$4+2,IF('XML a procesar'!A3799="",P3799,IF(MID('XML a procesar'!A3799,1,1)="&lt;",P3799,P3799+1)),P3799)</f>
        <v>1</v>
      </c>
    </row>
    <row r="3801" spans="1:16" x14ac:dyDescent="0.25">
      <c r="A3801" s="1" t="str">
        <f>IF('XML a procesar'!A3800&gt;0,'XML a procesar'!A3800,"")</f>
        <v/>
      </c>
      <c r="B3801" s="7">
        <f t="shared" si="660"/>
        <v>0</v>
      </c>
      <c r="C3801" s="1">
        <f t="shared" si="661"/>
        <v>0</v>
      </c>
      <c r="D3801" s="1">
        <f t="shared" si="662"/>
        <v>0</v>
      </c>
      <c r="E3801" s="1">
        <f t="shared" si="663"/>
        <v>0</v>
      </c>
      <c r="F3801" s="1" t="str">
        <f t="shared" ca="1" si="664"/>
        <v/>
      </c>
      <c r="G3801" s="1">
        <f t="shared" ca="1" si="665"/>
        <v>0</v>
      </c>
      <c r="H3801" s="1">
        <f ca="1">IF(AND(G3800&gt;0,G3801&gt;G3800,NOT(ISERROR(MATCH(G3800,D:D,0)))),H3800+1,H3800)</f>
        <v>0</v>
      </c>
      <c r="I3801" s="1">
        <f t="shared" ca="1" si="666"/>
        <v>0</v>
      </c>
      <c r="J3801" s="7" t="str">
        <f t="shared" ca="1" si="667"/>
        <v/>
      </c>
      <c r="K3801" s="1" t="str">
        <f ca="1">IF(J3801="Linea_para_MAIL_creada_por_LuXML",IF(ISERROR(MATCH(INDIRECT(ADDRESS(ROW()-G3801,7)),D:D,0)),J3801,INDIRECT(ADDRESS(MATCH(INDIRECT(ADDRESS(ROW()-G3801,7)),D:D,0),1))),J3801)</f>
        <v/>
      </c>
      <c r="L3801" s="7">
        <f t="shared" ca="1" si="668"/>
        <v>0</v>
      </c>
      <c r="M3801" s="7" t="str">
        <f t="shared" ca="1" si="669"/>
        <v/>
      </c>
      <c r="N3801" s="7">
        <f t="shared" ca="1" si="670"/>
        <v>0</v>
      </c>
      <c r="O3801" s="9" t="str">
        <f ca="1">IF(N3801&gt;-1,INDIRECT(ADDRESS(ROW(),13)),IF(N3801&lt;N3800,CONCATENATE("&lt;page-count count=",CHAR(34),1+LARGE(N:N,1)-LARGE(N:N,2),CHAR(34),"/&gt;"),INDIRECT(ADDRESS(ROW()-1,13))))</f>
        <v/>
      </c>
      <c r="P3801" s="1">
        <f>IF(ROW()&lt;$S$4+2,IF('XML a procesar'!A3800="",P3800,IF(MID('XML a procesar'!A3800,1,1)="&lt;",P3800,P3800+1)),P3800)</f>
        <v>1</v>
      </c>
    </row>
    <row r="3802" spans="1:16" x14ac:dyDescent="0.25">
      <c r="A3802" s="1" t="str">
        <f>IF('XML a procesar'!A3801&gt;0,'XML a procesar'!A3801,"")</f>
        <v/>
      </c>
      <c r="B3802" s="7">
        <f t="shared" si="660"/>
        <v>0</v>
      </c>
      <c r="C3802" s="1">
        <f t="shared" si="661"/>
        <v>0</v>
      </c>
      <c r="D3802" s="1">
        <f t="shared" si="662"/>
        <v>0</v>
      </c>
      <c r="E3802" s="1">
        <f t="shared" si="663"/>
        <v>0</v>
      </c>
      <c r="F3802" s="1" t="str">
        <f t="shared" ca="1" si="664"/>
        <v/>
      </c>
      <c r="G3802" s="1">
        <f t="shared" ca="1" si="665"/>
        <v>0</v>
      </c>
      <c r="H3802" s="1">
        <f ca="1">IF(AND(G3801&gt;0,G3802&gt;G3801,NOT(ISERROR(MATCH(G3801,D:D,0)))),H3801+1,H3801)</f>
        <v>0</v>
      </c>
      <c r="I3802" s="1">
        <f t="shared" ca="1" si="666"/>
        <v>0</v>
      </c>
      <c r="J3802" s="7" t="str">
        <f t="shared" ca="1" si="667"/>
        <v/>
      </c>
      <c r="K3802" s="1" t="str">
        <f ca="1">IF(J3802="Linea_para_MAIL_creada_por_LuXML",IF(ISERROR(MATCH(INDIRECT(ADDRESS(ROW()-G3802,7)),D:D,0)),J3802,INDIRECT(ADDRESS(MATCH(INDIRECT(ADDRESS(ROW()-G3802,7)),D:D,0),1))),J3802)</f>
        <v/>
      </c>
      <c r="L3802" s="7">
        <f t="shared" ca="1" si="668"/>
        <v>0</v>
      </c>
      <c r="M3802" s="7" t="str">
        <f t="shared" ca="1" si="669"/>
        <v/>
      </c>
      <c r="N3802" s="7">
        <f t="shared" ca="1" si="670"/>
        <v>0</v>
      </c>
      <c r="O3802" s="9" t="str">
        <f ca="1">IF(N3802&gt;-1,INDIRECT(ADDRESS(ROW(),13)),IF(N3802&lt;N3801,CONCATENATE("&lt;page-count count=",CHAR(34),1+LARGE(N:N,1)-LARGE(N:N,2),CHAR(34),"/&gt;"),INDIRECT(ADDRESS(ROW()-1,13))))</f>
        <v/>
      </c>
      <c r="P3802" s="1">
        <f>IF(ROW()&lt;$S$4+2,IF('XML a procesar'!A3801="",P3801,IF(MID('XML a procesar'!A3801,1,1)="&lt;",P3801,P3801+1)),P3801)</f>
        <v>1</v>
      </c>
    </row>
    <row r="3803" spans="1:16" x14ac:dyDescent="0.25">
      <c r="A3803" s="1" t="str">
        <f>IF('XML a procesar'!A3802&gt;0,'XML a procesar'!A3802,"")</f>
        <v/>
      </c>
      <c r="B3803" s="7">
        <f t="shared" si="660"/>
        <v>0</v>
      </c>
      <c r="C3803" s="1">
        <f t="shared" si="661"/>
        <v>0</v>
      </c>
      <c r="D3803" s="1">
        <f t="shared" si="662"/>
        <v>0</v>
      </c>
      <c r="E3803" s="1">
        <f t="shared" si="663"/>
        <v>0</v>
      </c>
      <c r="F3803" s="1" t="str">
        <f t="shared" ca="1" si="664"/>
        <v/>
      </c>
      <c r="G3803" s="1">
        <f t="shared" ca="1" si="665"/>
        <v>0</v>
      </c>
      <c r="H3803" s="1">
        <f ca="1">IF(AND(G3802&gt;0,G3803&gt;G3802,NOT(ISERROR(MATCH(G3802,D:D,0)))),H3802+1,H3802)</f>
        <v>0</v>
      </c>
      <c r="I3803" s="1">
        <f t="shared" ca="1" si="666"/>
        <v>0</v>
      </c>
      <c r="J3803" s="7" t="str">
        <f t="shared" ca="1" si="667"/>
        <v/>
      </c>
      <c r="K3803" s="1" t="str">
        <f ca="1">IF(J3803="Linea_para_MAIL_creada_por_LuXML",IF(ISERROR(MATCH(INDIRECT(ADDRESS(ROW()-G3803,7)),D:D,0)),J3803,INDIRECT(ADDRESS(MATCH(INDIRECT(ADDRESS(ROW()-G3803,7)),D:D,0),1))),J3803)</f>
        <v/>
      </c>
      <c r="L3803" s="7">
        <f t="shared" ca="1" si="668"/>
        <v>0</v>
      </c>
      <c r="M3803" s="7" t="str">
        <f t="shared" ca="1" si="669"/>
        <v/>
      </c>
      <c r="N3803" s="7">
        <f t="shared" ca="1" si="670"/>
        <v>0</v>
      </c>
      <c r="O3803" s="9" t="str">
        <f ca="1">IF(N3803&gt;-1,INDIRECT(ADDRESS(ROW(),13)),IF(N3803&lt;N3802,CONCATENATE("&lt;page-count count=",CHAR(34),1+LARGE(N:N,1)-LARGE(N:N,2),CHAR(34),"/&gt;"),INDIRECT(ADDRESS(ROW()-1,13))))</f>
        <v/>
      </c>
      <c r="P3803" s="1">
        <f>IF(ROW()&lt;$S$4+2,IF('XML a procesar'!A3802="",P3802,IF(MID('XML a procesar'!A3802,1,1)="&lt;",P3802,P3802+1)),P3802)</f>
        <v>1</v>
      </c>
    </row>
    <row r="3804" spans="1:16" x14ac:dyDescent="0.25">
      <c r="A3804" s="1" t="str">
        <f>IF('XML a procesar'!A3803&gt;0,'XML a procesar'!A3803,"")</f>
        <v/>
      </c>
      <c r="B3804" s="7">
        <f t="shared" si="660"/>
        <v>0</v>
      </c>
      <c r="C3804" s="1">
        <f t="shared" si="661"/>
        <v>0</v>
      </c>
      <c r="D3804" s="1">
        <f t="shared" si="662"/>
        <v>0</v>
      </c>
      <c r="E3804" s="1">
        <f t="shared" si="663"/>
        <v>0</v>
      </c>
      <c r="F3804" s="1" t="str">
        <f t="shared" ca="1" si="664"/>
        <v/>
      </c>
      <c r="G3804" s="1">
        <f t="shared" ca="1" si="665"/>
        <v>0</v>
      </c>
      <c r="H3804" s="1">
        <f ca="1">IF(AND(G3803&gt;0,G3804&gt;G3803,NOT(ISERROR(MATCH(G3803,D:D,0)))),H3803+1,H3803)</f>
        <v>0</v>
      </c>
      <c r="I3804" s="1">
        <f t="shared" ca="1" si="666"/>
        <v>0</v>
      </c>
      <c r="J3804" s="7" t="str">
        <f t="shared" ca="1" si="667"/>
        <v/>
      </c>
      <c r="K3804" s="1" t="str">
        <f ca="1">IF(J3804="Linea_para_MAIL_creada_por_LuXML",IF(ISERROR(MATCH(INDIRECT(ADDRESS(ROW()-G3804,7)),D:D,0)),J3804,INDIRECT(ADDRESS(MATCH(INDIRECT(ADDRESS(ROW()-G3804,7)),D:D,0),1))),J3804)</f>
        <v/>
      </c>
      <c r="L3804" s="7">
        <f t="shared" ca="1" si="668"/>
        <v>0</v>
      </c>
      <c r="M3804" s="7" t="str">
        <f t="shared" ca="1" si="669"/>
        <v/>
      </c>
      <c r="N3804" s="7">
        <f t="shared" ca="1" si="670"/>
        <v>0</v>
      </c>
      <c r="O3804" s="9" t="str">
        <f ca="1">IF(N3804&gt;-1,INDIRECT(ADDRESS(ROW(),13)),IF(N3804&lt;N3803,CONCATENATE("&lt;page-count count=",CHAR(34),1+LARGE(N:N,1)-LARGE(N:N,2),CHAR(34),"/&gt;"),INDIRECT(ADDRESS(ROW()-1,13))))</f>
        <v/>
      </c>
      <c r="P3804" s="1">
        <f>IF(ROW()&lt;$S$4+2,IF('XML a procesar'!A3803="",P3803,IF(MID('XML a procesar'!A3803,1,1)="&lt;",P3803,P3803+1)),P3803)</f>
        <v>1</v>
      </c>
    </row>
    <row r="3805" spans="1:16" x14ac:dyDescent="0.25">
      <c r="A3805" s="1" t="str">
        <f>IF('XML a procesar'!A3804&gt;0,'XML a procesar'!A3804,"")</f>
        <v/>
      </c>
      <c r="B3805" s="7">
        <f t="shared" si="660"/>
        <v>0</v>
      </c>
      <c r="C3805" s="1">
        <f t="shared" si="661"/>
        <v>0</v>
      </c>
      <c r="D3805" s="1">
        <f t="shared" si="662"/>
        <v>0</v>
      </c>
      <c r="E3805" s="1">
        <f t="shared" si="663"/>
        <v>0</v>
      </c>
      <c r="F3805" s="1" t="str">
        <f t="shared" ca="1" si="664"/>
        <v/>
      </c>
      <c r="G3805" s="1">
        <f t="shared" ca="1" si="665"/>
        <v>0</v>
      </c>
      <c r="H3805" s="1">
        <f ca="1">IF(AND(G3804&gt;0,G3805&gt;G3804,NOT(ISERROR(MATCH(G3804,D:D,0)))),H3804+1,H3804)</f>
        <v>0</v>
      </c>
      <c r="I3805" s="1">
        <f t="shared" ca="1" si="666"/>
        <v>0</v>
      </c>
      <c r="J3805" s="7" t="str">
        <f t="shared" ca="1" si="667"/>
        <v/>
      </c>
      <c r="K3805" s="1" t="str">
        <f ca="1">IF(J3805="Linea_para_MAIL_creada_por_LuXML",IF(ISERROR(MATCH(INDIRECT(ADDRESS(ROW()-G3805,7)),D:D,0)),J3805,INDIRECT(ADDRESS(MATCH(INDIRECT(ADDRESS(ROW()-G3805,7)),D:D,0),1))),J3805)</f>
        <v/>
      </c>
      <c r="L3805" s="7">
        <f t="shared" ca="1" si="668"/>
        <v>0</v>
      </c>
      <c r="M3805" s="7" t="str">
        <f t="shared" ca="1" si="669"/>
        <v/>
      </c>
      <c r="N3805" s="7">
        <f t="shared" ca="1" si="670"/>
        <v>0</v>
      </c>
      <c r="O3805" s="9" t="str">
        <f ca="1">IF(N3805&gt;-1,INDIRECT(ADDRESS(ROW(),13)),IF(N3805&lt;N3804,CONCATENATE("&lt;page-count count=",CHAR(34),1+LARGE(N:N,1)-LARGE(N:N,2),CHAR(34),"/&gt;"),INDIRECT(ADDRESS(ROW()-1,13))))</f>
        <v/>
      </c>
      <c r="P3805" s="1">
        <f>IF(ROW()&lt;$S$4+2,IF('XML a procesar'!A3804="",P3804,IF(MID('XML a procesar'!A3804,1,1)="&lt;",P3804,P3804+1)),P3804)</f>
        <v>1</v>
      </c>
    </row>
    <row r="3806" spans="1:16" x14ac:dyDescent="0.25">
      <c r="A3806" s="1" t="str">
        <f>IF('XML a procesar'!A3805&gt;0,'XML a procesar'!A3805,"")</f>
        <v/>
      </c>
      <c r="B3806" s="7">
        <f t="shared" si="660"/>
        <v>0</v>
      </c>
      <c r="C3806" s="1">
        <f t="shared" si="661"/>
        <v>0</v>
      </c>
      <c r="D3806" s="1">
        <f t="shared" si="662"/>
        <v>0</v>
      </c>
      <c r="E3806" s="1">
        <f t="shared" si="663"/>
        <v>0</v>
      </c>
      <c r="F3806" s="1" t="str">
        <f t="shared" ca="1" si="664"/>
        <v/>
      </c>
      <c r="G3806" s="1">
        <f t="shared" ca="1" si="665"/>
        <v>0</v>
      </c>
      <c r="H3806" s="1">
        <f ca="1">IF(AND(G3805&gt;0,G3806&gt;G3805,NOT(ISERROR(MATCH(G3805,D:D,0)))),H3805+1,H3805)</f>
        <v>0</v>
      </c>
      <c r="I3806" s="1">
        <f t="shared" ca="1" si="666"/>
        <v>0</v>
      </c>
      <c r="J3806" s="7" t="str">
        <f t="shared" ca="1" si="667"/>
        <v/>
      </c>
      <c r="K3806" s="1" t="str">
        <f ca="1">IF(J3806="Linea_para_MAIL_creada_por_LuXML",IF(ISERROR(MATCH(INDIRECT(ADDRESS(ROW()-G3806,7)),D:D,0)),J3806,INDIRECT(ADDRESS(MATCH(INDIRECT(ADDRESS(ROW()-G3806,7)),D:D,0),1))),J3806)</f>
        <v/>
      </c>
      <c r="L3806" s="7">
        <f t="shared" ca="1" si="668"/>
        <v>0</v>
      </c>
      <c r="M3806" s="7" t="str">
        <f t="shared" ca="1" si="669"/>
        <v/>
      </c>
      <c r="N3806" s="7">
        <f t="shared" ca="1" si="670"/>
        <v>0</v>
      </c>
      <c r="O3806" s="9" t="str">
        <f ca="1">IF(N3806&gt;-1,INDIRECT(ADDRESS(ROW(),13)),IF(N3806&lt;N3805,CONCATENATE("&lt;page-count count=",CHAR(34),1+LARGE(N:N,1)-LARGE(N:N,2),CHAR(34),"/&gt;"),INDIRECT(ADDRESS(ROW()-1,13))))</f>
        <v/>
      </c>
      <c r="P3806" s="1">
        <f>IF(ROW()&lt;$S$4+2,IF('XML a procesar'!A3805="",P3805,IF(MID('XML a procesar'!A3805,1,1)="&lt;",P3805,P3805+1)),P3805)</f>
        <v>1</v>
      </c>
    </row>
    <row r="3807" spans="1:16" x14ac:dyDescent="0.25">
      <c r="A3807" s="1" t="str">
        <f>IF('XML a procesar'!A3806&gt;0,'XML a procesar'!A3806,"")</f>
        <v/>
      </c>
      <c r="B3807" s="7">
        <f t="shared" si="660"/>
        <v>0</v>
      </c>
      <c r="C3807" s="1">
        <f t="shared" si="661"/>
        <v>0</v>
      </c>
      <c r="D3807" s="1">
        <f t="shared" si="662"/>
        <v>0</v>
      </c>
      <c r="E3807" s="1">
        <f t="shared" si="663"/>
        <v>0</v>
      </c>
      <c r="F3807" s="1" t="str">
        <f t="shared" ca="1" si="664"/>
        <v/>
      </c>
      <c r="G3807" s="1">
        <f t="shared" ca="1" si="665"/>
        <v>0</v>
      </c>
      <c r="H3807" s="1">
        <f ca="1">IF(AND(G3806&gt;0,G3807&gt;G3806,NOT(ISERROR(MATCH(G3806,D:D,0)))),H3806+1,H3806)</f>
        <v>0</v>
      </c>
      <c r="I3807" s="1">
        <f t="shared" ca="1" si="666"/>
        <v>0</v>
      </c>
      <c r="J3807" s="7" t="str">
        <f t="shared" ca="1" si="667"/>
        <v/>
      </c>
      <c r="K3807" s="1" t="str">
        <f ca="1">IF(J3807="Linea_para_MAIL_creada_por_LuXML",IF(ISERROR(MATCH(INDIRECT(ADDRESS(ROW()-G3807,7)),D:D,0)),J3807,INDIRECT(ADDRESS(MATCH(INDIRECT(ADDRESS(ROW()-G3807,7)),D:D,0),1))),J3807)</f>
        <v/>
      </c>
      <c r="L3807" s="7">
        <f t="shared" ca="1" si="668"/>
        <v>0</v>
      </c>
      <c r="M3807" s="7" t="str">
        <f t="shared" ca="1" si="669"/>
        <v/>
      </c>
      <c r="N3807" s="7">
        <f t="shared" ca="1" si="670"/>
        <v>0</v>
      </c>
      <c r="O3807" s="9" t="str">
        <f ca="1">IF(N3807&gt;-1,INDIRECT(ADDRESS(ROW(),13)),IF(N3807&lt;N3806,CONCATENATE("&lt;page-count count=",CHAR(34),1+LARGE(N:N,1)-LARGE(N:N,2),CHAR(34),"/&gt;"),INDIRECT(ADDRESS(ROW()-1,13))))</f>
        <v/>
      </c>
      <c r="P3807" s="1">
        <f>IF(ROW()&lt;$S$4+2,IF('XML a procesar'!A3806="",P3806,IF(MID('XML a procesar'!A3806,1,1)="&lt;",P3806,P3806+1)),P3806)</f>
        <v>1</v>
      </c>
    </row>
    <row r="3808" spans="1:16" x14ac:dyDescent="0.25">
      <c r="A3808" s="1" t="str">
        <f>IF('XML a procesar'!A3807&gt;0,'XML a procesar'!A3807,"")</f>
        <v/>
      </c>
      <c r="B3808" s="7">
        <f t="shared" si="660"/>
        <v>0</v>
      </c>
      <c r="C3808" s="1">
        <f t="shared" si="661"/>
        <v>0</v>
      </c>
      <c r="D3808" s="1">
        <f t="shared" si="662"/>
        <v>0</v>
      </c>
      <c r="E3808" s="1">
        <f t="shared" si="663"/>
        <v>0</v>
      </c>
      <c r="F3808" s="1" t="str">
        <f t="shared" ca="1" si="664"/>
        <v/>
      </c>
      <c r="G3808" s="1">
        <f t="shared" ca="1" si="665"/>
        <v>0</v>
      </c>
      <c r="H3808" s="1">
        <f ca="1">IF(AND(G3807&gt;0,G3808&gt;G3807,NOT(ISERROR(MATCH(G3807,D:D,0)))),H3807+1,H3807)</f>
        <v>0</v>
      </c>
      <c r="I3808" s="1">
        <f t="shared" ca="1" si="666"/>
        <v>0</v>
      </c>
      <c r="J3808" s="7" t="str">
        <f t="shared" ca="1" si="667"/>
        <v/>
      </c>
      <c r="K3808" s="1" t="str">
        <f ca="1">IF(J3808="Linea_para_MAIL_creada_por_LuXML",IF(ISERROR(MATCH(INDIRECT(ADDRESS(ROW()-G3808,7)),D:D,0)),J3808,INDIRECT(ADDRESS(MATCH(INDIRECT(ADDRESS(ROW()-G3808,7)),D:D,0),1))),J3808)</f>
        <v/>
      </c>
      <c r="L3808" s="7">
        <f t="shared" ca="1" si="668"/>
        <v>0</v>
      </c>
      <c r="M3808" s="7" t="str">
        <f t="shared" ca="1" si="669"/>
        <v/>
      </c>
      <c r="N3808" s="7">
        <f t="shared" ca="1" si="670"/>
        <v>0</v>
      </c>
      <c r="O3808" s="9" t="str">
        <f ca="1">IF(N3808&gt;-1,INDIRECT(ADDRESS(ROW(),13)),IF(N3808&lt;N3807,CONCATENATE("&lt;page-count count=",CHAR(34),1+LARGE(N:N,1)-LARGE(N:N,2),CHAR(34),"/&gt;"),INDIRECT(ADDRESS(ROW()-1,13))))</f>
        <v/>
      </c>
      <c r="P3808" s="1">
        <f>IF(ROW()&lt;$S$4+2,IF('XML a procesar'!A3807="",P3807,IF(MID('XML a procesar'!A3807,1,1)="&lt;",P3807,P3807+1)),P3807)</f>
        <v>1</v>
      </c>
    </row>
    <row r="3809" spans="1:16" x14ac:dyDescent="0.25">
      <c r="A3809" s="1" t="str">
        <f>IF('XML a procesar'!A3808&gt;0,'XML a procesar'!A3808,"")</f>
        <v/>
      </c>
      <c r="B3809" s="7">
        <f t="shared" si="660"/>
        <v>0</v>
      </c>
      <c r="C3809" s="1">
        <f t="shared" si="661"/>
        <v>0</v>
      </c>
      <c r="D3809" s="1">
        <f t="shared" si="662"/>
        <v>0</v>
      </c>
      <c r="E3809" s="1">
        <f t="shared" si="663"/>
        <v>0</v>
      </c>
      <c r="F3809" s="1" t="str">
        <f t="shared" ca="1" si="664"/>
        <v/>
      </c>
      <c r="G3809" s="1">
        <f t="shared" ca="1" si="665"/>
        <v>0</v>
      </c>
      <c r="H3809" s="1">
        <f ca="1">IF(AND(G3808&gt;0,G3809&gt;G3808,NOT(ISERROR(MATCH(G3808,D:D,0)))),H3808+1,H3808)</f>
        <v>0</v>
      </c>
      <c r="I3809" s="1">
        <f t="shared" ca="1" si="666"/>
        <v>0</v>
      </c>
      <c r="J3809" s="7" t="str">
        <f t="shared" ca="1" si="667"/>
        <v/>
      </c>
      <c r="K3809" s="1" t="str">
        <f ca="1">IF(J3809="Linea_para_MAIL_creada_por_LuXML",IF(ISERROR(MATCH(INDIRECT(ADDRESS(ROW()-G3809,7)),D:D,0)),J3809,INDIRECT(ADDRESS(MATCH(INDIRECT(ADDRESS(ROW()-G3809,7)),D:D,0),1))),J3809)</f>
        <v/>
      </c>
      <c r="L3809" s="7">
        <f t="shared" ca="1" si="668"/>
        <v>0</v>
      </c>
      <c r="M3809" s="7" t="str">
        <f t="shared" ca="1" si="669"/>
        <v/>
      </c>
      <c r="N3809" s="7">
        <f t="shared" ca="1" si="670"/>
        <v>0</v>
      </c>
      <c r="O3809" s="9" t="str">
        <f ca="1">IF(N3809&gt;-1,INDIRECT(ADDRESS(ROW(),13)),IF(N3809&lt;N3808,CONCATENATE("&lt;page-count count=",CHAR(34),1+LARGE(N:N,1)-LARGE(N:N,2),CHAR(34),"/&gt;"),INDIRECT(ADDRESS(ROW()-1,13))))</f>
        <v/>
      </c>
      <c r="P3809" s="1">
        <f>IF(ROW()&lt;$S$4+2,IF('XML a procesar'!A3808="",P3808,IF(MID('XML a procesar'!A3808,1,1)="&lt;",P3808,P3808+1)),P3808)</f>
        <v>1</v>
      </c>
    </row>
    <row r="3810" spans="1:16" x14ac:dyDescent="0.25">
      <c r="A3810" s="1" t="str">
        <f>IF('XML a procesar'!A3809&gt;0,'XML a procesar'!A3809,"")</f>
        <v/>
      </c>
      <c r="B3810" s="7">
        <f t="shared" si="660"/>
        <v>0</v>
      </c>
      <c r="C3810" s="1">
        <f t="shared" si="661"/>
        <v>0</v>
      </c>
      <c r="D3810" s="1">
        <f t="shared" si="662"/>
        <v>0</v>
      </c>
      <c r="E3810" s="1">
        <f t="shared" si="663"/>
        <v>0</v>
      </c>
      <c r="F3810" s="1" t="str">
        <f t="shared" ca="1" si="664"/>
        <v/>
      </c>
      <c r="G3810" s="1">
        <f t="shared" ca="1" si="665"/>
        <v>0</v>
      </c>
      <c r="H3810" s="1">
        <f ca="1">IF(AND(G3809&gt;0,G3810&gt;G3809,NOT(ISERROR(MATCH(G3809,D:D,0)))),H3809+1,H3809)</f>
        <v>0</v>
      </c>
      <c r="I3810" s="1">
        <f t="shared" ca="1" si="666"/>
        <v>0</v>
      </c>
      <c r="J3810" s="7" t="str">
        <f t="shared" ca="1" si="667"/>
        <v/>
      </c>
      <c r="K3810" s="1" t="str">
        <f ca="1">IF(J3810="Linea_para_MAIL_creada_por_LuXML",IF(ISERROR(MATCH(INDIRECT(ADDRESS(ROW()-G3810,7)),D:D,0)),J3810,INDIRECT(ADDRESS(MATCH(INDIRECT(ADDRESS(ROW()-G3810,7)),D:D,0),1))),J3810)</f>
        <v/>
      </c>
      <c r="L3810" s="7">
        <f t="shared" ca="1" si="668"/>
        <v>0</v>
      </c>
      <c r="M3810" s="7" t="str">
        <f t="shared" ca="1" si="669"/>
        <v/>
      </c>
      <c r="N3810" s="7">
        <f t="shared" ca="1" si="670"/>
        <v>0</v>
      </c>
      <c r="O3810" s="9" t="str">
        <f ca="1">IF(N3810&gt;-1,INDIRECT(ADDRESS(ROW(),13)),IF(N3810&lt;N3809,CONCATENATE("&lt;page-count count=",CHAR(34),1+LARGE(N:N,1)-LARGE(N:N,2),CHAR(34),"/&gt;"),INDIRECT(ADDRESS(ROW()-1,13))))</f>
        <v/>
      </c>
      <c r="P3810" s="1">
        <f>IF(ROW()&lt;$S$4+2,IF('XML a procesar'!A3809="",P3809,IF(MID('XML a procesar'!A3809,1,1)="&lt;",P3809,P3809+1)),P3809)</f>
        <v>1</v>
      </c>
    </row>
    <row r="3811" spans="1:16" x14ac:dyDescent="0.25">
      <c r="A3811" s="1" t="str">
        <f>IF('XML a procesar'!A3810&gt;0,'XML a procesar'!A3810,"")</f>
        <v/>
      </c>
      <c r="B3811" s="7">
        <f t="shared" si="660"/>
        <v>0</v>
      </c>
      <c r="C3811" s="1">
        <f t="shared" si="661"/>
        <v>0</v>
      </c>
      <c r="D3811" s="1">
        <f t="shared" si="662"/>
        <v>0</v>
      </c>
      <c r="E3811" s="1">
        <f t="shared" si="663"/>
        <v>0</v>
      </c>
      <c r="F3811" s="1" t="str">
        <f t="shared" ca="1" si="664"/>
        <v/>
      </c>
      <c r="G3811" s="1">
        <f t="shared" ca="1" si="665"/>
        <v>0</v>
      </c>
      <c r="H3811" s="1">
        <f ca="1">IF(AND(G3810&gt;0,G3811&gt;G3810,NOT(ISERROR(MATCH(G3810,D:D,0)))),H3810+1,H3810)</f>
        <v>0</v>
      </c>
      <c r="I3811" s="1">
        <f t="shared" ca="1" si="666"/>
        <v>0</v>
      </c>
      <c r="J3811" s="7" t="str">
        <f t="shared" ca="1" si="667"/>
        <v/>
      </c>
      <c r="K3811" s="1" t="str">
        <f ca="1">IF(J3811="Linea_para_MAIL_creada_por_LuXML",IF(ISERROR(MATCH(INDIRECT(ADDRESS(ROW()-G3811,7)),D:D,0)),J3811,INDIRECT(ADDRESS(MATCH(INDIRECT(ADDRESS(ROW()-G3811,7)),D:D,0),1))),J3811)</f>
        <v/>
      </c>
      <c r="L3811" s="7">
        <f t="shared" ca="1" si="668"/>
        <v>0</v>
      </c>
      <c r="M3811" s="7" t="str">
        <f t="shared" ca="1" si="669"/>
        <v/>
      </c>
      <c r="N3811" s="7">
        <f t="shared" ca="1" si="670"/>
        <v>0</v>
      </c>
      <c r="O3811" s="9" t="str">
        <f ca="1">IF(N3811&gt;-1,INDIRECT(ADDRESS(ROW(),13)),IF(N3811&lt;N3810,CONCATENATE("&lt;page-count count=",CHAR(34),1+LARGE(N:N,1)-LARGE(N:N,2),CHAR(34),"/&gt;"),INDIRECT(ADDRESS(ROW()-1,13))))</f>
        <v/>
      </c>
      <c r="P3811" s="1">
        <f>IF(ROW()&lt;$S$4+2,IF('XML a procesar'!A3810="",P3810,IF(MID('XML a procesar'!A3810,1,1)="&lt;",P3810,P3810+1)),P3810)</f>
        <v>1</v>
      </c>
    </row>
    <row r="3812" spans="1:16" x14ac:dyDescent="0.25">
      <c r="A3812" s="1" t="str">
        <f>IF('XML a procesar'!A3811&gt;0,'XML a procesar'!A3811,"")</f>
        <v/>
      </c>
      <c r="B3812" s="7">
        <f t="shared" si="660"/>
        <v>0</v>
      </c>
      <c r="C3812" s="1">
        <f t="shared" si="661"/>
        <v>0</v>
      </c>
      <c r="D3812" s="1">
        <f t="shared" si="662"/>
        <v>0</v>
      </c>
      <c r="E3812" s="1">
        <f t="shared" si="663"/>
        <v>0</v>
      </c>
      <c r="F3812" s="1" t="str">
        <f t="shared" ca="1" si="664"/>
        <v/>
      </c>
      <c r="G3812" s="1">
        <f t="shared" ca="1" si="665"/>
        <v>0</v>
      </c>
      <c r="H3812" s="1">
        <f ca="1">IF(AND(G3811&gt;0,G3812&gt;G3811,NOT(ISERROR(MATCH(G3811,D:D,0)))),H3811+1,H3811)</f>
        <v>0</v>
      </c>
      <c r="I3812" s="1">
        <f t="shared" ca="1" si="666"/>
        <v>0</v>
      </c>
      <c r="J3812" s="7" t="str">
        <f t="shared" ca="1" si="667"/>
        <v/>
      </c>
      <c r="K3812" s="1" t="str">
        <f ca="1">IF(J3812="Linea_para_MAIL_creada_por_LuXML",IF(ISERROR(MATCH(INDIRECT(ADDRESS(ROW()-G3812,7)),D:D,0)),J3812,INDIRECT(ADDRESS(MATCH(INDIRECT(ADDRESS(ROW()-G3812,7)),D:D,0),1))),J3812)</f>
        <v/>
      </c>
      <c r="L3812" s="7">
        <f t="shared" ca="1" si="668"/>
        <v>0</v>
      </c>
      <c r="M3812" s="7" t="str">
        <f t="shared" ca="1" si="669"/>
        <v/>
      </c>
      <c r="N3812" s="7">
        <f t="shared" ca="1" si="670"/>
        <v>0</v>
      </c>
      <c r="O3812" s="9" t="str">
        <f ca="1">IF(N3812&gt;-1,INDIRECT(ADDRESS(ROW(),13)),IF(N3812&lt;N3811,CONCATENATE("&lt;page-count count=",CHAR(34),1+LARGE(N:N,1)-LARGE(N:N,2),CHAR(34),"/&gt;"),INDIRECT(ADDRESS(ROW()-1,13))))</f>
        <v/>
      </c>
      <c r="P3812" s="1">
        <f>IF(ROW()&lt;$S$4+2,IF('XML a procesar'!A3811="",P3811,IF(MID('XML a procesar'!A3811,1,1)="&lt;",P3811,P3811+1)),P3811)</f>
        <v>1</v>
      </c>
    </row>
    <row r="3813" spans="1:16" x14ac:dyDescent="0.25">
      <c r="A3813" s="1" t="str">
        <f>IF('XML a procesar'!A3812&gt;0,'XML a procesar'!A3812,"")</f>
        <v/>
      </c>
      <c r="B3813" s="7">
        <f t="shared" si="660"/>
        <v>0</v>
      </c>
      <c r="C3813" s="1">
        <f t="shared" si="661"/>
        <v>0</v>
      </c>
      <c r="D3813" s="1">
        <f t="shared" si="662"/>
        <v>0</v>
      </c>
      <c r="E3813" s="1">
        <f t="shared" si="663"/>
        <v>0</v>
      </c>
      <c r="F3813" s="1" t="str">
        <f t="shared" ca="1" si="664"/>
        <v/>
      </c>
      <c r="G3813" s="1">
        <f t="shared" ca="1" si="665"/>
        <v>0</v>
      </c>
      <c r="H3813" s="1">
        <f ca="1">IF(AND(G3812&gt;0,G3813&gt;G3812,NOT(ISERROR(MATCH(G3812,D:D,0)))),H3812+1,H3812)</f>
        <v>0</v>
      </c>
      <c r="I3813" s="1">
        <f t="shared" ca="1" si="666"/>
        <v>0</v>
      </c>
      <c r="J3813" s="7" t="str">
        <f t="shared" ca="1" si="667"/>
        <v/>
      </c>
      <c r="K3813" s="1" t="str">
        <f ca="1">IF(J3813="Linea_para_MAIL_creada_por_LuXML",IF(ISERROR(MATCH(INDIRECT(ADDRESS(ROW()-G3813,7)),D:D,0)),J3813,INDIRECT(ADDRESS(MATCH(INDIRECT(ADDRESS(ROW()-G3813,7)),D:D,0),1))),J3813)</f>
        <v/>
      </c>
      <c r="L3813" s="7">
        <f t="shared" ca="1" si="668"/>
        <v>0</v>
      </c>
      <c r="M3813" s="7" t="str">
        <f t="shared" ca="1" si="669"/>
        <v/>
      </c>
      <c r="N3813" s="7">
        <f t="shared" ca="1" si="670"/>
        <v>0</v>
      </c>
      <c r="O3813" s="9" t="str">
        <f ca="1">IF(N3813&gt;-1,INDIRECT(ADDRESS(ROW(),13)),IF(N3813&lt;N3812,CONCATENATE("&lt;page-count count=",CHAR(34),1+LARGE(N:N,1)-LARGE(N:N,2),CHAR(34),"/&gt;"),INDIRECT(ADDRESS(ROW()-1,13))))</f>
        <v/>
      </c>
      <c r="P3813" s="1">
        <f>IF(ROW()&lt;$S$4+2,IF('XML a procesar'!A3812="",P3812,IF(MID('XML a procesar'!A3812,1,1)="&lt;",P3812,P3812+1)),P3812)</f>
        <v>1</v>
      </c>
    </row>
    <row r="3814" spans="1:16" x14ac:dyDescent="0.25">
      <c r="A3814" s="1" t="str">
        <f>IF('XML a procesar'!A3813&gt;0,'XML a procesar'!A3813,"")</f>
        <v/>
      </c>
      <c r="B3814" s="7">
        <f t="shared" si="660"/>
        <v>0</v>
      </c>
      <c r="C3814" s="1">
        <f t="shared" si="661"/>
        <v>0</v>
      </c>
      <c r="D3814" s="1">
        <f t="shared" si="662"/>
        <v>0</v>
      </c>
      <c r="E3814" s="1">
        <f t="shared" si="663"/>
        <v>0</v>
      </c>
      <c r="F3814" s="1" t="str">
        <f t="shared" ca="1" si="664"/>
        <v/>
      </c>
      <c r="G3814" s="1">
        <f t="shared" ca="1" si="665"/>
        <v>0</v>
      </c>
      <c r="H3814" s="1">
        <f ca="1">IF(AND(G3813&gt;0,G3814&gt;G3813,NOT(ISERROR(MATCH(G3813,D:D,0)))),H3813+1,H3813)</f>
        <v>0</v>
      </c>
      <c r="I3814" s="1">
        <f t="shared" ca="1" si="666"/>
        <v>0</v>
      </c>
      <c r="J3814" s="7" t="str">
        <f t="shared" ca="1" si="667"/>
        <v/>
      </c>
      <c r="K3814" s="1" t="str">
        <f ca="1">IF(J3814="Linea_para_MAIL_creada_por_LuXML",IF(ISERROR(MATCH(INDIRECT(ADDRESS(ROW()-G3814,7)),D:D,0)),J3814,INDIRECT(ADDRESS(MATCH(INDIRECT(ADDRESS(ROW()-G3814,7)),D:D,0),1))),J3814)</f>
        <v/>
      </c>
      <c r="L3814" s="7">
        <f t="shared" ca="1" si="668"/>
        <v>0</v>
      </c>
      <c r="M3814" s="7" t="str">
        <f t="shared" ca="1" si="669"/>
        <v/>
      </c>
      <c r="N3814" s="7">
        <f t="shared" ca="1" si="670"/>
        <v>0</v>
      </c>
      <c r="O3814" s="9" t="str">
        <f ca="1">IF(N3814&gt;-1,INDIRECT(ADDRESS(ROW(),13)),IF(N3814&lt;N3813,CONCATENATE("&lt;page-count count=",CHAR(34),1+LARGE(N:N,1)-LARGE(N:N,2),CHAR(34),"/&gt;"),INDIRECT(ADDRESS(ROW()-1,13))))</f>
        <v/>
      </c>
      <c r="P3814" s="1">
        <f>IF(ROW()&lt;$S$4+2,IF('XML a procesar'!A3813="",P3813,IF(MID('XML a procesar'!A3813,1,1)="&lt;",P3813,P3813+1)),P3813)</f>
        <v>1</v>
      </c>
    </row>
    <row r="3815" spans="1:16" x14ac:dyDescent="0.25">
      <c r="A3815" s="1" t="str">
        <f>IF('XML a procesar'!A3814&gt;0,'XML a procesar'!A3814,"")</f>
        <v/>
      </c>
      <c r="B3815" s="7">
        <f t="shared" si="660"/>
        <v>0</v>
      </c>
      <c r="C3815" s="1">
        <f t="shared" si="661"/>
        <v>0</v>
      </c>
      <c r="D3815" s="1">
        <f t="shared" si="662"/>
        <v>0</v>
      </c>
      <c r="E3815" s="1">
        <f t="shared" si="663"/>
        <v>0</v>
      </c>
      <c r="F3815" s="1" t="str">
        <f t="shared" ca="1" si="664"/>
        <v/>
      </c>
      <c r="G3815" s="1">
        <f t="shared" ca="1" si="665"/>
        <v>0</v>
      </c>
      <c r="H3815" s="1">
        <f ca="1">IF(AND(G3814&gt;0,G3815&gt;G3814,NOT(ISERROR(MATCH(G3814,D:D,0)))),H3814+1,H3814)</f>
        <v>0</v>
      </c>
      <c r="I3815" s="1">
        <f t="shared" ca="1" si="666"/>
        <v>0</v>
      </c>
      <c r="J3815" s="7" t="str">
        <f t="shared" ca="1" si="667"/>
        <v/>
      </c>
      <c r="K3815" s="1" t="str">
        <f ca="1">IF(J3815="Linea_para_MAIL_creada_por_LuXML",IF(ISERROR(MATCH(INDIRECT(ADDRESS(ROW()-G3815,7)),D:D,0)),J3815,INDIRECT(ADDRESS(MATCH(INDIRECT(ADDRESS(ROW()-G3815,7)),D:D,0),1))),J3815)</f>
        <v/>
      </c>
      <c r="L3815" s="7">
        <f t="shared" ca="1" si="668"/>
        <v>0</v>
      </c>
      <c r="M3815" s="7" t="str">
        <f t="shared" ca="1" si="669"/>
        <v/>
      </c>
      <c r="N3815" s="7">
        <f t="shared" ca="1" si="670"/>
        <v>0</v>
      </c>
      <c r="O3815" s="9" t="str">
        <f ca="1">IF(N3815&gt;-1,INDIRECT(ADDRESS(ROW(),13)),IF(N3815&lt;N3814,CONCATENATE("&lt;page-count count=",CHAR(34),1+LARGE(N:N,1)-LARGE(N:N,2),CHAR(34),"/&gt;"),INDIRECT(ADDRESS(ROW()-1,13))))</f>
        <v/>
      </c>
      <c r="P3815" s="1">
        <f>IF(ROW()&lt;$S$4+2,IF('XML a procesar'!A3814="",P3814,IF(MID('XML a procesar'!A3814,1,1)="&lt;",P3814,P3814+1)),P3814)</f>
        <v>1</v>
      </c>
    </row>
    <row r="3816" spans="1:16" x14ac:dyDescent="0.25">
      <c r="A3816" s="1" t="str">
        <f>IF('XML a procesar'!A3815&gt;0,'XML a procesar'!A3815,"")</f>
        <v/>
      </c>
      <c r="B3816" s="7">
        <f t="shared" si="660"/>
        <v>0</v>
      </c>
      <c r="C3816" s="1">
        <f t="shared" si="661"/>
        <v>0</v>
      </c>
      <c r="D3816" s="1">
        <f t="shared" si="662"/>
        <v>0</v>
      </c>
      <c r="E3816" s="1">
        <f t="shared" si="663"/>
        <v>0</v>
      </c>
      <c r="F3816" s="1" t="str">
        <f t="shared" ca="1" si="664"/>
        <v/>
      </c>
      <c r="G3816" s="1">
        <f t="shared" ca="1" si="665"/>
        <v>0</v>
      </c>
      <c r="H3816" s="1">
        <f ca="1">IF(AND(G3815&gt;0,G3816&gt;G3815,NOT(ISERROR(MATCH(G3815,D:D,0)))),H3815+1,H3815)</f>
        <v>0</v>
      </c>
      <c r="I3816" s="1">
        <f t="shared" ca="1" si="666"/>
        <v>0</v>
      </c>
      <c r="J3816" s="7" t="str">
        <f t="shared" ca="1" si="667"/>
        <v/>
      </c>
      <c r="K3816" s="1" t="str">
        <f ca="1">IF(J3816="Linea_para_MAIL_creada_por_LuXML",IF(ISERROR(MATCH(INDIRECT(ADDRESS(ROW()-G3816,7)),D:D,0)),J3816,INDIRECT(ADDRESS(MATCH(INDIRECT(ADDRESS(ROW()-G3816,7)),D:D,0),1))),J3816)</f>
        <v/>
      </c>
      <c r="L3816" s="7">
        <f t="shared" ca="1" si="668"/>
        <v>0</v>
      </c>
      <c r="M3816" s="7" t="str">
        <f t="shared" ca="1" si="669"/>
        <v/>
      </c>
      <c r="N3816" s="7">
        <f t="shared" ca="1" si="670"/>
        <v>0</v>
      </c>
      <c r="O3816" s="9" t="str">
        <f ca="1">IF(N3816&gt;-1,INDIRECT(ADDRESS(ROW(),13)),IF(N3816&lt;N3815,CONCATENATE("&lt;page-count count=",CHAR(34),1+LARGE(N:N,1)-LARGE(N:N,2),CHAR(34),"/&gt;"),INDIRECT(ADDRESS(ROW()-1,13))))</f>
        <v/>
      </c>
      <c r="P3816" s="1">
        <f>IF(ROW()&lt;$S$4+2,IF('XML a procesar'!A3815="",P3815,IF(MID('XML a procesar'!A3815,1,1)="&lt;",P3815,P3815+1)),P3815)</f>
        <v>1</v>
      </c>
    </row>
    <row r="3817" spans="1:16" x14ac:dyDescent="0.25">
      <c r="A3817" s="1" t="str">
        <f>IF('XML a procesar'!A3816&gt;0,'XML a procesar'!A3816,"")</f>
        <v/>
      </c>
      <c r="B3817" s="7">
        <f t="shared" si="660"/>
        <v>0</v>
      </c>
      <c r="C3817" s="1">
        <f t="shared" si="661"/>
        <v>0</v>
      </c>
      <c r="D3817" s="1">
        <f t="shared" si="662"/>
        <v>0</v>
      </c>
      <c r="E3817" s="1">
        <f t="shared" si="663"/>
        <v>0</v>
      </c>
      <c r="F3817" s="1" t="str">
        <f t="shared" ca="1" si="664"/>
        <v/>
      </c>
      <c r="G3817" s="1">
        <f t="shared" ca="1" si="665"/>
        <v>0</v>
      </c>
      <c r="H3817" s="1">
        <f ca="1">IF(AND(G3816&gt;0,G3817&gt;G3816,NOT(ISERROR(MATCH(G3816,D:D,0)))),H3816+1,H3816)</f>
        <v>0</v>
      </c>
      <c r="I3817" s="1">
        <f t="shared" ca="1" si="666"/>
        <v>0</v>
      </c>
      <c r="J3817" s="7" t="str">
        <f t="shared" ca="1" si="667"/>
        <v/>
      </c>
      <c r="K3817" s="1" t="str">
        <f ca="1">IF(J3817="Linea_para_MAIL_creada_por_LuXML",IF(ISERROR(MATCH(INDIRECT(ADDRESS(ROW()-G3817,7)),D:D,0)),J3817,INDIRECT(ADDRESS(MATCH(INDIRECT(ADDRESS(ROW()-G3817,7)),D:D,0),1))),J3817)</f>
        <v/>
      </c>
      <c r="L3817" s="7">
        <f t="shared" ca="1" si="668"/>
        <v>0</v>
      </c>
      <c r="M3817" s="7" t="str">
        <f t="shared" ca="1" si="669"/>
        <v/>
      </c>
      <c r="N3817" s="7">
        <f t="shared" ca="1" si="670"/>
        <v>0</v>
      </c>
      <c r="O3817" s="9" t="str">
        <f ca="1">IF(N3817&gt;-1,INDIRECT(ADDRESS(ROW(),13)),IF(N3817&lt;N3816,CONCATENATE("&lt;page-count count=",CHAR(34),1+LARGE(N:N,1)-LARGE(N:N,2),CHAR(34),"/&gt;"),INDIRECT(ADDRESS(ROW()-1,13))))</f>
        <v/>
      </c>
      <c r="P3817" s="1">
        <f>IF(ROW()&lt;$S$4+2,IF('XML a procesar'!A3816="",P3816,IF(MID('XML a procesar'!A3816,1,1)="&lt;",P3816,P3816+1)),P3816)</f>
        <v>1</v>
      </c>
    </row>
    <row r="3818" spans="1:16" x14ac:dyDescent="0.25">
      <c r="A3818" s="1" t="str">
        <f>IF('XML a procesar'!A3817&gt;0,'XML a procesar'!A3817,"")</f>
        <v/>
      </c>
      <c r="B3818" s="7">
        <f t="shared" si="660"/>
        <v>0</v>
      </c>
      <c r="C3818" s="1">
        <f t="shared" si="661"/>
        <v>0</v>
      </c>
      <c r="D3818" s="1">
        <f t="shared" si="662"/>
        <v>0</v>
      </c>
      <c r="E3818" s="1">
        <f t="shared" si="663"/>
        <v>0</v>
      </c>
      <c r="F3818" s="1" t="str">
        <f t="shared" ca="1" si="664"/>
        <v/>
      </c>
      <c r="G3818" s="1">
        <f t="shared" ca="1" si="665"/>
        <v>0</v>
      </c>
      <c r="H3818" s="1">
        <f ca="1">IF(AND(G3817&gt;0,G3818&gt;G3817,NOT(ISERROR(MATCH(G3817,D:D,0)))),H3817+1,H3817)</f>
        <v>0</v>
      </c>
      <c r="I3818" s="1">
        <f t="shared" ca="1" si="666"/>
        <v>0</v>
      </c>
      <c r="J3818" s="7" t="str">
        <f t="shared" ca="1" si="667"/>
        <v/>
      </c>
      <c r="K3818" s="1" t="str">
        <f ca="1">IF(J3818="Linea_para_MAIL_creada_por_LuXML",IF(ISERROR(MATCH(INDIRECT(ADDRESS(ROW()-G3818,7)),D:D,0)),J3818,INDIRECT(ADDRESS(MATCH(INDIRECT(ADDRESS(ROW()-G3818,7)),D:D,0),1))),J3818)</f>
        <v/>
      </c>
      <c r="L3818" s="7">
        <f t="shared" ca="1" si="668"/>
        <v>0</v>
      </c>
      <c r="M3818" s="7" t="str">
        <f t="shared" ca="1" si="669"/>
        <v/>
      </c>
      <c r="N3818" s="7">
        <f t="shared" ca="1" si="670"/>
        <v>0</v>
      </c>
      <c r="O3818" s="9" t="str">
        <f ca="1">IF(N3818&gt;-1,INDIRECT(ADDRESS(ROW(),13)),IF(N3818&lt;N3817,CONCATENATE("&lt;page-count count=",CHAR(34),1+LARGE(N:N,1)-LARGE(N:N,2),CHAR(34),"/&gt;"),INDIRECT(ADDRESS(ROW()-1,13))))</f>
        <v/>
      </c>
      <c r="P3818" s="1">
        <f>IF(ROW()&lt;$S$4+2,IF('XML a procesar'!A3817="",P3817,IF(MID('XML a procesar'!A3817,1,1)="&lt;",P3817,P3817+1)),P3817)</f>
        <v>1</v>
      </c>
    </row>
    <row r="3819" spans="1:16" x14ac:dyDescent="0.25">
      <c r="A3819" s="1" t="str">
        <f>IF('XML a procesar'!A3818&gt;0,'XML a procesar'!A3818,"")</f>
        <v/>
      </c>
      <c r="B3819" s="7">
        <f t="shared" si="660"/>
        <v>0</v>
      </c>
      <c r="C3819" s="1">
        <f t="shared" si="661"/>
        <v>0</v>
      </c>
      <c r="D3819" s="1">
        <f t="shared" si="662"/>
        <v>0</v>
      </c>
      <c r="E3819" s="1">
        <f t="shared" si="663"/>
        <v>0</v>
      </c>
      <c r="F3819" s="1" t="str">
        <f t="shared" ca="1" si="664"/>
        <v/>
      </c>
      <c r="G3819" s="1">
        <f t="shared" ca="1" si="665"/>
        <v>0</v>
      </c>
      <c r="H3819" s="1">
        <f ca="1">IF(AND(G3818&gt;0,G3819&gt;G3818,NOT(ISERROR(MATCH(G3818,D:D,0)))),H3818+1,H3818)</f>
        <v>0</v>
      </c>
      <c r="I3819" s="1">
        <f t="shared" ca="1" si="666"/>
        <v>0</v>
      </c>
      <c r="J3819" s="7" t="str">
        <f t="shared" ca="1" si="667"/>
        <v/>
      </c>
      <c r="K3819" s="1" t="str">
        <f ca="1">IF(J3819="Linea_para_MAIL_creada_por_LuXML",IF(ISERROR(MATCH(INDIRECT(ADDRESS(ROW()-G3819,7)),D:D,0)),J3819,INDIRECT(ADDRESS(MATCH(INDIRECT(ADDRESS(ROW()-G3819,7)),D:D,0),1))),J3819)</f>
        <v/>
      </c>
      <c r="L3819" s="7">
        <f t="shared" ca="1" si="668"/>
        <v>0</v>
      </c>
      <c r="M3819" s="7" t="str">
        <f t="shared" ca="1" si="669"/>
        <v/>
      </c>
      <c r="N3819" s="7">
        <f t="shared" ca="1" si="670"/>
        <v>0</v>
      </c>
      <c r="O3819" s="9" t="str">
        <f ca="1">IF(N3819&gt;-1,INDIRECT(ADDRESS(ROW(),13)),IF(N3819&lt;N3818,CONCATENATE("&lt;page-count count=",CHAR(34),1+LARGE(N:N,1)-LARGE(N:N,2),CHAR(34),"/&gt;"),INDIRECT(ADDRESS(ROW()-1,13))))</f>
        <v/>
      </c>
      <c r="P3819" s="1">
        <f>IF(ROW()&lt;$S$4+2,IF('XML a procesar'!A3818="",P3818,IF(MID('XML a procesar'!A3818,1,1)="&lt;",P3818,P3818+1)),P3818)</f>
        <v>1</v>
      </c>
    </row>
    <row r="3820" spans="1:16" x14ac:dyDescent="0.25">
      <c r="A3820" s="1" t="str">
        <f>IF('XML a procesar'!A3819&gt;0,'XML a procesar'!A3819,"")</f>
        <v/>
      </c>
      <c r="B3820" s="7">
        <f t="shared" si="660"/>
        <v>0</v>
      </c>
      <c r="C3820" s="1">
        <f t="shared" si="661"/>
        <v>0</v>
      </c>
      <c r="D3820" s="1">
        <f t="shared" si="662"/>
        <v>0</v>
      </c>
      <c r="E3820" s="1">
        <f t="shared" si="663"/>
        <v>0</v>
      </c>
      <c r="F3820" s="1" t="str">
        <f t="shared" ca="1" si="664"/>
        <v/>
      </c>
      <c r="G3820" s="1">
        <f t="shared" ca="1" si="665"/>
        <v>0</v>
      </c>
      <c r="H3820" s="1">
        <f ca="1">IF(AND(G3819&gt;0,G3820&gt;G3819,NOT(ISERROR(MATCH(G3819,D:D,0)))),H3819+1,H3819)</f>
        <v>0</v>
      </c>
      <c r="I3820" s="1">
        <f t="shared" ca="1" si="666"/>
        <v>0</v>
      </c>
      <c r="J3820" s="7" t="str">
        <f t="shared" ca="1" si="667"/>
        <v/>
      </c>
      <c r="K3820" s="1" t="str">
        <f ca="1">IF(J3820="Linea_para_MAIL_creada_por_LuXML",IF(ISERROR(MATCH(INDIRECT(ADDRESS(ROW()-G3820,7)),D:D,0)),J3820,INDIRECT(ADDRESS(MATCH(INDIRECT(ADDRESS(ROW()-G3820,7)),D:D,0),1))),J3820)</f>
        <v/>
      </c>
      <c r="L3820" s="7">
        <f t="shared" ca="1" si="668"/>
        <v>0</v>
      </c>
      <c r="M3820" s="7" t="str">
        <f t="shared" ca="1" si="669"/>
        <v/>
      </c>
      <c r="N3820" s="7">
        <f t="shared" ca="1" si="670"/>
        <v>0</v>
      </c>
      <c r="O3820" s="9" t="str">
        <f ca="1">IF(N3820&gt;-1,INDIRECT(ADDRESS(ROW(),13)),IF(N3820&lt;N3819,CONCATENATE("&lt;page-count count=",CHAR(34),1+LARGE(N:N,1)-LARGE(N:N,2),CHAR(34),"/&gt;"),INDIRECT(ADDRESS(ROW()-1,13))))</f>
        <v/>
      </c>
      <c r="P3820" s="1">
        <f>IF(ROW()&lt;$S$4+2,IF('XML a procesar'!A3819="",P3819,IF(MID('XML a procesar'!A3819,1,1)="&lt;",P3819,P3819+1)),P3819)</f>
        <v>1</v>
      </c>
    </row>
    <row r="3821" spans="1:16" x14ac:dyDescent="0.25">
      <c r="A3821" s="1" t="str">
        <f>IF('XML a procesar'!A3820&gt;0,'XML a procesar'!A3820,"")</f>
        <v/>
      </c>
      <c r="B3821" s="7">
        <f t="shared" si="660"/>
        <v>0</v>
      </c>
      <c r="C3821" s="1">
        <f t="shared" si="661"/>
        <v>0</v>
      </c>
      <c r="D3821" s="1">
        <f t="shared" si="662"/>
        <v>0</v>
      </c>
      <c r="E3821" s="1">
        <f t="shared" si="663"/>
        <v>0</v>
      </c>
      <c r="F3821" s="1" t="str">
        <f t="shared" ca="1" si="664"/>
        <v/>
      </c>
      <c r="G3821" s="1">
        <f t="shared" ca="1" si="665"/>
        <v>0</v>
      </c>
      <c r="H3821" s="1">
        <f ca="1">IF(AND(G3820&gt;0,G3821&gt;G3820,NOT(ISERROR(MATCH(G3820,D:D,0)))),H3820+1,H3820)</f>
        <v>0</v>
      </c>
      <c r="I3821" s="1">
        <f t="shared" ca="1" si="666"/>
        <v>0</v>
      </c>
      <c r="J3821" s="7" t="str">
        <f t="shared" ca="1" si="667"/>
        <v/>
      </c>
      <c r="K3821" s="1" t="str">
        <f ca="1">IF(J3821="Linea_para_MAIL_creada_por_LuXML",IF(ISERROR(MATCH(INDIRECT(ADDRESS(ROW()-G3821,7)),D:D,0)),J3821,INDIRECT(ADDRESS(MATCH(INDIRECT(ADDRESS(ROW()-G3821,7)),D:D,0),1))),J3821)</f>
        <v/>
      </c>
      <c r="L3821" s="7">
        <f t="shared" ca="1" si="668"/>
        <v>0</v>
      </c>
      <c r="M3821" s="7" t="str">
        <f t="shared" ca="1" si="669"/>
        <v/>
      </c>
      <c r="N3821" s="7">
        <f t="shared" ca="1" si="670"/>
        <v>0</v>
      </c>
      <c r="O3821" s="9" t="str">
        <f ca="1">IF(N3821&gt;-1,INDIRECT(ADDRESS(ROW(),13)),IF(N3821&lt;N3820,CONCATENATE("&lt;page-count count=",CHAR(34),1+LARGE(N:N,1)-LARGE(N:N,2),CHAR(34),"/&gt;"),INDIRECT(ADDRESS(ROW()-1,13))))</f>
        <v/>
      </c>
      <c r="P3821" s="1">
        <f>IF(ROW()&lt;$S$4+2,IF('XML a procesar'!A3820="",P3820,IF(MID('XML a procesar'!A3820,1,1)="&lt;",P3820,P3820+1)),P3820)</f>
        <v>1</v>
      </c>
    </row>
    <row r="3822" spans="1:16" x14ac:dyDescent="0.25">
      <c r="A3822" s="1" t="str">
        <f>IF('XML a procesar'!A3821&gt;0,'XML a procesar'!A3821,"")</f>
        <v/>
      </c>
      <c r="B3822" s="7">
        <f t="shared" si="660"/>
        <v>0</v>
      </c>
      <c r="C3822" s="1">
        <f t="shared" si="661"/>
        <v>0</v>
      </c>
      <c r="D3822" s="1">
        <f t="shared" si="662"/>
        <v>0</v>
      </c>
      <c r="E3822" s="1">
        <f t="shared" si="663"/>
        <v>0</v>
      </c>
      <c r="F3822" s="1" t="str">
        <f t="shared" ca="1" si="664"/>
        <v/>
      </c>
      <c r="G3822" s="1">
        <f t="shared" ca="1" si="665"/>
        <v>0</v>
      </c>
      <c r="H3822" s="1">
        <f ca="1">IF(AND(G3821&gt;0,G3822&gt;G3821,NOT(ISERROR(MATCH(G3821,D:D,0)))),H3821+1,H3821)</f>
        <v>0</v>
      </c>
      <c r="I3822" s="1">
        <f t="shared" ca="1" si="666"/>
        <v>0</v>
      </c>
      <c r="J3822" s="7" t="str">
        <f t="shared" ca="1" si="667"/>
        <v/>
      </c>
      <c r="K3822" s="1" t="str">
        <f ca="1">IF(J3822="Linea_para_MAIL_creada_por_LuXML",IF(ISERROR(MATCH(INDIRECT(ADDRESS(ROW()-G3822,7)),D:D,0)),J3822,INDIRECT(ADDRESS(MATCH(INDIRECT(ADDRESS(ROW()-G3822,7)),D:D,0),1))),J3822)</f>
        <v/>
      </c>
      <c r="L3822" s="7">
        <f t="shared" ca="1" si="668"/>
        <v>0</v>
      </c>
      <c r="M3822" s="7" t="str">
        <f t="shared" ca="1" si="669"/>
        <v/>
      </c>
      <c r="N3822" s="7">
        <f t="shared" ca="1" si="670"/>
        <v>0</v>
      </c>
      <c r="O3822" s="9" t="str">
        <f ca="1">IF(N3822&gt;-1,INDIRECT(ADDRESS(ROW(),13)),IF(N3822&lt;N3821,CONCATENATE("&lt;page-count count=",CHAR(34),1+LARGE(N:N,1)-LARGE(N:N,2),CHAR(34),"/&gt;"),INDIRECT(ADDRESS(ROW()-1,13))))</f>
        <v/>
      </c>
      <c r="P3822" s="1">
        <f>IF(ROW()&lt;$S$4+2,IF('XML a procesar'!A3821="",P3821,IF(MID('XML a procesar'!A3821,1,1)="&lt;",P3821,P3821+1)),P3821)</f>
        <v>1</v>
      </c>
    </row>
    <row r="3823" spans="1:16" x14ac:dyDescent="0.25">
      <c r="A3823" s="1" t="str">
        <f>IF('XML a procesar'!A3822&gt;0,'XML a procesar'!A3822,"")</f>
        <v/>
      </c>
      <c r="B3823" s="7">
        <f t="shared" si="660"/>
        <v>0</v>
      </c>
      <c r="C3823" s="1">
        <f t="shared" si="661"/>
        <v>0</v>
      </c>
      <c r="D3823" s="1">
        <f t="shared" si="662"/>
        <v>0</v>
      </c>
      <c r="E3823" s="1">
        <f t="shared" si="663"/>
        <v>0</v>
      </c>
      <c r="F3823" s="1" t="str">
        <f t="shared" ca="1" si="664"/>
        <v/>
      </c>
      <c r="G3823" s="1">
        <f t="shared" ca="1" si="665"/>
        <v>0</v>
      </c>
      <c r="H3823" s="1">
        <f ca="1">IF(AND(G3822&gt;0,G3823&gt;G3822,NOT(ISERROR(MATCH(G3822,D:D,0)))),H3822+1,H3822)</f>
        <v>0</v>
      </c>
      <c r="I3823" s="1">
        <f t="shared" ca="1" si="666"/>
        <v>0</v>
      </c>
      <c r="J3823" s="7" t="str">
        <f t="shared" ca="1" si="667"/>
        <v/>
      </c>
      <c r="K3823" s="1" t="str">
        <f ca="1">IF(J3823="Linea_para_MAIL_creada_por_LuXML",IF(ISERROR(MATCH(INDIRECT(ADDRESS(ROW()-G3823,7)),D:D,0)),J3823,INDIRECT(ADDRESS(MATCH(INDIRECT(ADDRESS(ROW()-G3823,7)),D:D,0),1))),J3823)</f>
        <v/>
      </c>
      <c r="L3823" s="7">
        <f t="shared" ca="1" si="668"/>
        <v>0</v>
      </c>
      <c r="M3823" s="7" t="str">
        <f t="shared" ca="1" si="669"/>
        <v/>
      </c>
      <c r="N3823" s="7">
        <f t="shared" ca="1" si="670"/>
        <v>0</v>
      </c>
      <c r="O3823" s="9" t="str">
        <f ca="1">IF(N3823&gt;-1,INDIRECT(ADDRESS(ROW(),13)),IF(N3823&lt;N3822,CONCATENATE("&lt;page-count count=",CHAR(34),1+LARGE(N:N,1)-LARGE(N:N,2),CHAR(34),"/&gt;"),INDIRECT(ADDRESS(ROW()-1,13))))</f>
        <v/>
      </c>
      <c r="P3823" s="1">
        <f>IF(ROW()&lt;$S$4+2,IF('XML a procesar'!A3822="",P3822,IF(MID('XML a procesar'!A3822,1,1)="&lt;",P3822,P3822+1)),P3822)</f>
        <v>1</v>
      </c>
    </row>
    <row r="3824" spans="1:16" x14ac:dyDescent="0.25">
      <c r="A3824" s="1" t="str">
        <f>IF('XML a procesar'!A3823&gt;0,'XML a procesar'!A3823,"")</f>
        <v/>
      </c>
      <c r="B3824" s="7">
        <f t="shared" si="660"/>
        <v>0</v>
      </c>
      <c r="C3824" s="1">
        <f t="shared" si="661"/>
        <v>0</v>
      </c>
      <c r="D3824" s="1">
        <f t="shared" si="662"/>
        <v>0</v>
      </c>
      <c r="E3824" s="1">
        <f t="shared" si="663"/>
        <v>0</v>
      </c>
      <c r="F3824" s="1" t="str">
        <f t="shared" ca="1" si="664"/>
        <v/>
      </c>
      <c r="G3824" s="1">
        <f t="shared" ca="1" si="665"/>
        <v>0</v>
      </c>
      <c r="H3824" s="1">
        <f ca="1">IF(AND(G3823&gt;0,G3824&gt;G3823,NOT(ISERROR(MATCH(G3823,D:D,0)))),H3823+1,H3823)</f>
        <v>0</v>
      </c>
      <c r="I3824" s="1">
        <f t="shared" ca="1" si="666"/>
        <v>0</v>
      </c>
      <c r="J3824" s="7" t="str">
        <f t="shared" ca="1" si="667"/>
        <v/>
      </c>
      <c r="K3824" s="1" t="str">
        <f ca="1">IF(J3824="Linea_para_MAIL_creada_por_LuXML",IF(ISERROR(MATCH(INDIRECT(ADDRESS(ROW()-G3824,7)),D:D,0)),J3824,INDIRECT(ADDRESS(MATCH(INDIRECT(ADDRESS(ROW()-G3824,7)),D:D,0),1))),J3824)</f>
        <v/>
      </c>
      <c r="L3824" s="7">
        <f t="shared" ca="1" si="668"/>
        <v>0</v>
      </c>
      <c r="M3824" s="7" t="str">
        <f t="shared" ca="1" si="669"/>
        <v/>
      </c>
      <c r="N3824" s="7">
        <f t="shared" ca="1" si="670"/>
        <v>0</v>
      </c>
      <c r="O3824" s="9" t="str">
        <f ca="1">IF(N3824&gt;-1,INDIRECT(ADDRESS(ROW(),13)),IF(N3824&lt;N3823,CONCATENATE("&lt;page-count count=",CHAR(34),1+LARGE(N:N,1)-LARGE(N:N,2),CHAR(34),"/&gt;"),INDIRECT(ADDRESS(ROW()-1,13))))</f>
        <v/>
      </c>
      <c r="P3824" s="1">
        <f>IF(ROW()&lt;$S$4+2,IF('XML a procesar'!A3823="",P3823,IF(MID('XML a procesar'!A3823,1,1)="&lt;",P3823,P3823+1)),P3823)</f>
        <v>1</v>
      </c>
    </row>
    <row r="3825" spans="1:16" x14ac:dyDescent="0.25">
      <c r="A3825" s="1" t="str">
        <f>IF('XML a procesar'!A3824&gt;0,'XML a procesar'!A3824,"")</f>
        <v/>
      </c>
      <c r="B3825" s="7">
        <f t="shared" si="660"/>
        <v>0</v>
      </c>
      <c r="C3825" s="1">
        <f t="shared" si="661"/>
        <v>0</v>
      </c>
      <c r="D3825" s="1">
        <f t="shared" si="662"/>
        <v>0</v>
      </c>
      <c r="E3825" s="1">
        <f t="shared" si="663"/>
        <v>0</v>
      </c>
      <c r="F3825" s="1" t="str">
        <f t="shared" ca="1" si="664"/>
        <v/>
      </c>
      <c r="G3825" s="1">
        <f t="shared" ca="1" si="665"/>
        <v>0</v>
      </c>
      <c r="H3825" s="1">
        <f ca="1">IF(AND(G3824&gt;0,G3825&gt;G3824,NOT(ISERROR(MATCH(G3824,D:D,0)))),H3824+1,H3824)</f>
        <v>0</v>
      </c>
      <c r="I3825" s="1">
        <f t="shared" ca="1" si="666"/>
        <v>0</v>
      </c>
      <c r="J3825" s="7" t="str">
        <f t="shared" ca="1" si="667"/>
        <v/>
      </c>
      <c r="K3825" s="1" t="str">
        <f ca="1">IF(J3825="Linea_para_MAIL_creada_por_LuXML",IF(ISERROR(MATCH(INDIRECT(ADDRESS(ROW()-G3825,7)),D:D,0)),J3825,INDIRECT(ADDRESS(MATCH(INDIRECT(ADDRESS(ROW()-G3825,7)),D:D,0),1))),J3825)</f>
        <v/>
      </c>
      <c r="L3825" s="7">
        <f t="shared" ca="1" si="668"/>
        <v>0</v>
      </c>
      <c r="M3825" s="7" t="str">
        <f t="shared" ca="1" si="669"/>
        <v/>
      </c>
      <c r="N3825" s="7">
        <f t="shared" ca="1" si="670"/>
        <v>0</v>
      </c>
      <c r="O3825" s="9" t="str">
        <f ca="1">IF(N3825&gt;-1,INDIRECT(ADDRESS(ROW(),13)),IF(N3825&lt;N3824,CONCATENATE("&lt;page-count count=",CHAR(34),1+LARGE(N:N,1)-LARGE(N:N,2),CHAR(34),"/&gt;"),INDIRECT(ADDRESS(ROW()-1,13))))</f>
        <v/>
      </c>
      <c r="P3825" s="1">
        <f>IF(ROW()&lt;$S$4+2,IF('XML a procesar'!A3824="",P3824,IF(MID('XML a procesar'!A3824,1,1)="&lt;",P3824,P3824+1)),P3824)</f>
        <v>1</v>
      </c>
    </row>
    <row r="3826" spans="1:16" x14ac:dyDescent="0.25">
      <c r="A3826" s="1" t="str">
        <f>IF('XML a procesar'!A3825&gt;0,'XML a procesar'!A3825,"")</f>
        <v/>
      </c>
      <c r="B3826" s="7">
        <f t="shared" si="660"/>
        <v>0</v>
      </c>
      <c r="C3826" s="1">
        <f t="shared" si="661"/>
        <v>0</v>
      </c>
      <c r="D3826" s="1">
        <f t="shared" si="662"/>
        <v>0</v>
      </c>
      <c r="E3826" s="1">
        <f t="shared" si="663"/>
        <v>0</v>
      </c>
      <c r="F3826" s="1" t="str">
        <f t="shared" ca="1" si="664"/>
        <v/>
      </c>
      <c r="G3826" s="1">
        <f t="shared" ca="1" si="665"/>
        <v>0</v>
      </c>
      <c r="H3826" s="1">
        <f ca="1">IF(AND(G3825&gt;0,G3826&gt;G3825,NOT(ISERROR(MATCH(G3825,D:D,0)))),H3825+1,H3825)</f>
        <v>0</v>
      </c>
      <c r="I3826" s="1">
        <f t="shared" ca="1" si="666"/>
        <v>0</v>
      </c>
      <c r="J3826" s="7" t="str">
        <f t="shared" ca="1" si="667"/>
        <v/>
      </c>
      <c r="K3826" s="1" t="str">
        <f ca="1">IF(J3826="Linea_para_MAIL_creada_por_LuXML",IF(ISERROR(MATCH(INDIRECT(ADDRESS(ROW()-G3826,7)),D:D,0)),J3826,INDIRECT(ADDRESS(MATCH(INDIRECT(ADDRESS(ROW()-G3826,7)),D:D,0),1))),J3826)</f>
        <v/>
      </c>
      <c r="L3826" s="7">
        <f t="shared" ca="1" si="668"/>
        <v>0</v>
      </c>
      <c r="M3826" s="7" t="str">
        <f t="shared" ca="1" si="669"/>
        <v/>
      </c>
      <c r="N3826" s="7">
        <f t="shared" ca="1" si="670"/>
        <v>0</v>
      </c>
      <c r="O3826" s="9" t="str">
        <f ca="1">IF(N3826&gt;-1,INDIRECT(ADDRESS(ROW(),13)),IF(N3826&lt;N3825,CONCATENATE("&lt;page-count count=",CHAR(34),1+LARGE(N:N,1)-LARGE(N:N,2),CHAR(34),"/&gt;"),INDIRECT(ADDRESS(ROW()-1,13))))</f>
        <v/>
      </c>
      <c r="P3826" s="1">
        <f>IF(ROW()&lt;$S$4+2,IF('XML a procesar'!A3825="",P3825,IF(MID('XML a procesar'!A3825,1,1)="&lt;",P3825,P3825+1)),P3825)</f>
        <v>1</v>
      </c>
    </row>
    <row r="3827" spans="1:16" x14ac:dyDescent="0.25">
      <c r="A3827" s="1" t="str">
        <f>IF('XML a procesar'!A3826&gt;0,'XML a procesar'!A3826,"")</f>
        <v/>
      </c>
      <c r="B3827" s="7">
        <f t="shared" si="660"/>
        <v>0</v>
      </c>
      <c r="C3827" s="1">
        <f t="shared" si="661"/>
        <v>0</v>
      </c>
      <c r="D3827" s="1">
        <f t="shared" si="662"/>
        <v>0</v>
      </c>
      <c r="E3827" s="1">
        <f t="shared" si="663"/>
        <v>0</v>
      </c>
      <c r="F3827" s="1" t="str">
        <f t="shared" ca="1" si="664"/>
        <v/>
      </c>
      <c r="G3827" s="1">
        <f t="shared" ca="1" si="665"/>
        <v>0</v>
      </c>
      <c r="H3827" s="1">
        <f ca="1">IF(AND(G3826&gt;0,G3827&gt;G3826,NOT(ISERROR(MATCH(G3826,D:D,0)))),H3826+1,H3826)</f>
        <v>0</v>
      </c>
      <c r="I3827" s="1">
        <f t="shared" ca="1" si="666"/>
        <v>0</v>
      </c>
      <c r="J3827" s="7" t="str">
        <f t="shared" ca="1" si="667"/>
        <v/>
      </c>
      <c r="K3827" s="1" t="str">
        <f ca="1">IF(J3827="Linea_para_MAIL_creada_por_LuXML",IF(ISERROR(MATCH(INDIRECT(ADDRESS(ROW()-G3827,7)),D:D,0)),J3827,INDIRECT(ADDRESS(MATCH(INDIRECT(ADDRESS(ROW()-G3827,7)),D:D,0),1))),J3827)</f>
        <v/>
      </c>
      <c r="L3827" s="7">
        <f t="shared" ca="1" si="668"/>
        <v>0</v>
      </c>
      <c r="M3827" s="7" t="str">
        <f t="shared" ca="1" si="669"/>
        <v/>
      </c>
      <c r="N3827" s="7">
        <f t="shared" ca="1" si="670"/>
        <v>0</v>
      </c>
      <c r="O3827" s="9" t="str">
        <f ca="1">IF(N3827&gt;-1,INDIRECT(ADDRESS(ROW(),13)),IF(N3827&lt;N3826,CONCATENATE("&lt;page-count count=",CHAR(34),1+LARGE(N:N,1)-LARGE(N:N,2),CHAR(34),"/&gt;"),INDIRECT(ADDRESS(ROW()-1,13))))</f>
        <v/>
      </c>
      <c r="P3827" s="1">
        <f>IF(ROW()&lt;$S$4+2,IF('XML a procesar'!A3826="",P3826,IF(MID('XML a procesar'!A3826,1,1)="&lt;",P3826,P3826+1)),P3826)</f>
        <v>1</v>
      </c>
    </row>
    <row r="3828" spans="1:16" x14ac:dyDescent="0.25">
      <c r="A3828" s="1" t="str">
        <f>IF('XML a procesar'!A3827&gt;0,'XML a procesar'!A3827,"")</f>
        <v/>
      </c>
      <c r="B3828" s="7">
        <f t="shared" si="660"/>
        <v>0</v>
      </c>
      <c r="C3828" s="1">
        <f t="shared" si="661"/>
        <v>0</v>
      </c>
      <c r="D3828" s="1">
        <f t="shared" si="662"/>
        <v>0</v>
      </c>
      <c r="E3828" s="1">
        <f t="shared" si="663"/>
        <v>0</v>
      </c>
      <c r="F3828" s="1" t="str">
        <f t="shared" ca="1" si="664"/>
        <v/>
      </c>
      <c r="G3828" s="1">
        <f t="shared" ca="1" si="665"/>
        <v>0</v>
      </c>
      <c r="H3828" s="1">
        <f ca="1">IF(AND(G3827&gt;0,G3828&gt;G3827,NOT(ISERROR(MATCH(G3827,D:D,0)))),H3827+1,H3827)</f>
        <v>0</v>
      </c>
      <c r="I3828" s="1">
        <f t="shared" ca="1" si="666"/>
        <v>0</v>
      </c>
      <c r="J3828" s="7" t="str">
        <f t="shared" ca="1" si="667"/>
        <v/>
      </c>
      <c r="K3828" s="1" t="str">
        <f ca="1">IF(J3828="Linea_para_MAIL_creada_por_LuXML",IF(ISERROR(MATCH(INDIRECT(ADDRESS(ROW()-G3828,7)),D:D,0)),J3828,INDIRECT(ADDRESS(MATCH(INDIRECT(ADDRESS(ROW()-G3828,7)),D:D,0),1))),J3828)</f>
        <v/>
      </c>
      <c r="L3828" s="7">
        <f t="shared" ca="1" si="668"/>
        <v>0</v>
      </c>
      <c r="M3828" s="7" t="str">
        <f t="shared" ca="1" si="669"/>
        <v/>
      </c>
      <c r="N3828" s="7">
        <f t="shared" ca="1" si="670"/>
        <v>0</v>
      </c>
      <c r="O3828" s="9" t="str">
        <f ca="1">IF(N3828&gt;-1,INDIRECT(ADDRESS(ROW(),13)),IF(N3828&lt;N3827,CONCATENATE("&lt;page-count count=",CHAR(34),1+LARGE(N:N,1)-LARGE(N:N,2),CHAR(34),"/&gt;"),INDIRECT(ADDRESS(ROW()-1,13))))</f>
        <v/>
      </c>
      <c r="P3828" s="1">
        <f>IF(ROW()&lt;$S$4+2,IF('XML a procesar'!A3827="",P3827,IF(MID('XML a procesar'!A3827,1,1)="&lt;",P3827,P3827+1)),P3827)</f>
        <v>1</v>
      </c>
    </row>
    <row r="3829" spans="1:16" x14ac:dyDescent="0.25">
      <c r="A3829" s="1" t="str">
        <f>IF('XML a procesar'!A3828&gt;0,'XML a procesar'!A3828,"")</f>
        <v/>
      </c>
      <c r="B3829" s="7">
        <f t="shared" si="660"/>
        <v>0</v>
      </c>
      <c r="C3829" s="1">
        <f t="shared" si="661"/>
        <v>0</v>
      </c>
      <c r="D3829" s="1">
        <f t="shared" si="662"/>
        <v>0</v>
      </c>
      <c r="E3829" s="1">
        <f t="shared" si="663"/>
        <v>0</v>
      </c>
      <c r="F3829" s="1" t="str">
        <f t="shared" ca="1" si="664"/>
        <v/>
      </c>
      <c r="G3829" s="1">
        <f t="shared" ca="1" si="665"/>
        <v>0</v>
      </c>
      <c r="H3829" s="1">
        <f ca="1">IF(AND(G3828&gt;0,G3829&gt;G3828,NOT(ISERROR(MATCH(G3828,D:D,0)))),H3828+1,H3828)</f>
        <v>0</v>
      </c>
      <c r="I3829" s="1">
        <f t="shared" ca="1" si="666"/>
        <v>0</v>
      </c>
      <c r="J3829" s="7" t="str">
        <f t="shared" ca="1" si="667"/>
        <v/>
      </c>
      <c r="K3829" s="1" t="str">
        <f ca="1">IF(J3829="Linea_para_MAIL_creada_por_LuXML",IF(ISERROR(MATCH(INDIRECT(ADDRESS(ROW()-G3829,7)),D:D,0)),J3829,INDIRECT(ADDRESS(MATCH(INDIRECT(ADDRESS(ROW()-G3829,7)),D:D,0),1))),J3829)</f>
        <v/>
      </c>
      <c r="L3829" s="7">
        <f t="shared" ca="1" si="668"/>
        <v>0</v>
      </c>
      <c r="M3829" s="7" t="str">
        <f t="shared" ca="1" si="669"/>
        <v/>
      </c>
      <c r="N3829" s="7">
        <f t="shared" ca="1" si="670"/>
        <v>0</v>
      </c>
      <c r="O3829" s="9" t="str">
        <f ca="1">IF(N3829&gt;-1,INDIRECT(ADDRESS(ROW(),13)),IF(N3829&lt;N3828,CONCATENATE("&lt;page-count count=",CHAR(34),1+LARGE(N:N,1)-LARGE(N:N,2),CHAR(34),"/&gt;"),INDIRECT(ADDRESS(ROW()-1,13))))</f>
        <v/>
      </c>
      <c r="P3829" s="1">
        <f>IF(ROW()&lt;$S$4+2,IF('XML a procesar'!A3828="",P3828,IF(MID('XML a procesar'!A3828,1,1)="&lt;",P3828,P3828+1)),P3828)</f>
        <v>1</v>
      </c>
    </row>
    <row r="3830" spans="1:16" x14ac:dyDescent="0.25">
      <c r="A3830" s="1" t="str">
        <f>IF('XML a procesar'!A3829&gt;0,'XML a procesar'!A3829,"")</f>
        <v/>
      </c>
      <c r="B3830" s="7">
        <f t="shared" si="660"/>
        <v>0</v>
      </c>
      <c r="C3830" s="1">
        <f t="shared" si="661"/>
        <v>0</v>
      </c>
      <c r="D3830" s="1">
        <f t="shared" si="662"/>
        <v>0</v>
      </c>
      <c r="E3830" s="1">
        <f t="shared" si="663"/>
        <v>0</v>
      </c>
      <c r="F3830" s="1" t="str">
        <f t="shared" ca="1" si="664"/>
        <v/>
      </c>
      <c r="G3830" s="1">
        <f t="shared" ca="1" si="665"/>
        <v>0</v>
      </c>
      <c r="H3830" s="1">
        <f ca="1">IF(AND(G3829&gt;0,G3830&gt;G3829,NOT(ISERROR(MATCH(G3829,D:D,0)))),H3829+1,H3829)</f>
        <v>0</v>
      </c>
      <c r="I3830" s="1">
        <f t="shared" ca="1" si="666"/>
        <v>0</v>
      </c>
      <c r="J3830" s="7" t="str">
        <f t="shared" ca="1" si="667"/>
        <v/>
      </c>
      <c r="K3830" s="1" t="str">
        <f ca="1">IF(J3830="Linea_para_MAIL_creada_por_LuXML",IF(ISERROR(MATCH(INDIRECT(ADDRESS(ROW()-G3830,7)),D:D,0)),J3830,INDIRECT(ADDRESS(MATCH(INDIRECT(ADDRESS(ROW()-G3830,7)),D:D,0),1))),J3830)</f>
        <v/>
      </c>
      <c r="L3830" s="7">
        <f t="shared" ca="1" si="668"/>
        <v>0</v>
      </c>
      <c r="M3830" s="7" t="str">
        <f t="shared" ca="1" si="669"/>
        <v/>
      </c>
      <c r="N3830" s="7">
        <f t="shared" ca="1" si="670"/>
        <v>0</v>
      </c>
      <c r="O3830" s="9" t="str">
        <f ca="1">IF(N3830&gt;-1,INDIRECT(ADDRESS(ROW(),13)),IF(N3830&lt;N3829,CONCATENATE("&lt;page-count count=",CHAR(34),1+LARGE(N:N,1)-LARGE(N:N,2),CHAR(34),"/&gt;"),INDIRECT(ADDRESS(ROW()-1,13))))</f>
        <v/>
      </c>
      <c r="P3830" s="1">
        <f>IF(ROW()&lt;$S$4+2,IF('XML a procesar'!A3829="",P3829,IF(MID('XML a procesar'!A3829,1,1)="&lt;",P3829,P3829+1)),P3829)</f>
        <v>1</v>
      </c>
    </row>
    <row r="3831" spans="1:16" x14ac:dyDescent="0.25">
      <c r="A3831" s="1" t="str">
        <f>IF('XML a procesar'!A3830&gt;0,'XML a procesar'!A3830,"")</f>
        <v/>
      </c>
      <c r="B3831" s="7">
        <f t="shared" si="660"/>
        <v>0</v>
      </c>
      <c r="C3831" s="1">
        <f t="shared" si="661"/>
        <v>0</v>
      </c>
      <c r="D3831" s="1">
        <f t="shared" si="662"/>
        <v>0</v>
      </c>
      <c r="E3831" s="1">
        <f t="shared" si="663"/>
        <v>0</v>
      </c>
      <c r="F3831" s="1" t="str">
        <f t="shared" ca="1" si="664"/>
        <v/>
      </c>
      <c r="G3831" s="1">
        <f t="shared" ca="1" si="665"/>
        <v>0</v>
      </c>
      <c r="H3831" s="1">
        <f ca="1">IF(AND(G3830&gt;0,G3831&gt;G3830,NOT(ISERROR(MATCH(G3830,D:D,0)))),H3830+1,H3830)</f>
        <v>0</v>
      </c>
      <c r="I3831" s="1">
        <f t="shared" ca="1" si="666"/>
        <v>0</v>
      </c>
      <c r="J3831" s="7" t="str">
        <f t="shared" ca="1" si="667"/>
        <v/>
      </c>
      <c r="K3831" s="1" t="str">
        <f ca="1">IF(J3831="Linea_para_MAIL_creada_por_LuXML",IF(ISERROR(MATCH(INDIRECT(ADDRESS(ROW()-G3831,7)),D:D,0)),J3831,INDIRECT(ADDRESS(MATCH(INDIRECT(ADDRESS(ROW()-G3831,7)),D:D,0),1))),J3831)</f>
        <v/>
      </c>
      <c r="L3831" s="7">
        <f t="shared" ca="1" si="668"/>
        <v>0</v>
      </c>
      <c r="M3831" s="7" t="str">
        <f t="shared" ca="1" si="669"/>
        <v/>
      </c>
      <c r="N3831" s="7">
        <f t="shared" ca="1" si="670"/>
        <v>0</v>
      </c>
      <c r="O3831" s="9" t="str">
        <f ca="1">IF(N3831&gt;-1,INDIRECT(ADDRESS(ROW(),13)),IF(N3831&lt;N3830,CONCATENATE("&lt;page-count count=",CHAR(34),1+LARGE(N:N,1)-LARGE(N:N,2),CHAR(34),"/&gt;"),INDIRECT(ADDRESS(ROW()-1,13))))</f>
        <v/>
      </c>
      <c r="P3831" s="1">
        <f>IF(ROW()&lt;$S$4+2,IF('XML a procesar'!A3830="",P3830,IF(MID('XML a procesar'!A3830,1,1)="&lt;",P3830,P3830+1)),P3830)</f>
        <v>1</v>
      </c>
    </row>
    <row r="3832" spans="1:16" x14ac:dyDescent="0.25">
      <c r="A3832" s="1" t="str">
        <f>IF('XML a procesar'!A3831&gt;0,'XML a procesar'!A3831,"")</f>
        <v/>
      </c>
      <c r="B3832" s="7">
        <f t="shared" si="660"/>
        <v>0</v>
      </c>
      <c r="C3832" s="1">
        <f t="shared" si="661"/>
        <v>0</v>
      </c>
      <c r="D3832" s="1">
        <f t="shared" si="662"/>
        <v>0</v>
      </c>
      <c r="E3832" s="1">
        <f t="shared" si="663"/>
        <v>0</v>
      </c>
      <c r="F3832" s="1" t="str">
        <f t="shared" ca="1" si="664"/>
        <v/>
      </c>
      <c r="G3832" s="1">
        <f t="shared" ca="1" si="665"/>
        <v>0</v>
      </c>
      <c r="H3832" s="1">
        <f ca="1">IF(AND(G3831&gt;0,G3832&gt;G3831,NOT(ISERROR(MATCH(G3831,D:D,0)))),H3831+1,H3831)</f>
        <v>0</v>
      </c>
      <c r="I3832" s="1">
        <f t="shared" ca="1" si="666"/>
        <v>0</v>
      </c>
      <c r="J3832" s="7" t="str">
        <f t="shared" ca="1" si="667"/>
        <v/>
      </c>
      <c r="K3832" s="1" t="str">
        <f ca="1">IF(J3832="Linea_para_MAIL_creada_por_LuXML",IF(ISERROR(MATCH(INDIRECT(ADDRESS(ROW()-G3832,7)),D:D,0)),J3832,INDIRECT(ADDRESS(MATCH(INDIRECT(ADDRESS(ROW()-G3832,7)),D:D,0),1))),J3832)</f>
        <v/>
      </c>
      <c r="L3832" s="7">
        <f t="shared" ca="1" si="668"/>
        <v>0</v>
      </c>
      <c r="M3832" s="7" t="str">
        <f t="shared" ca="1" si="669"/>
        <v/>
      </c>
      <c r="N3832" s="7">
        <f t="shared" ca="1" si="670"/>
        <v>0</v>
      </c>
      <c r="O3832" s="9" t="str">
        <f ca="1">IF(N3832&gt;-1,INDIRECT(ADDRESS(ROW(),13)),IF(N3832&lt;N3831,CONCATENATE("&lt;page-count count=",CHAR(34),1+LARGE(N:N,1)-LARGE(N:N,2),CHAR(34),"/&gt;"),INDIRECT(ADDRESS(ROW()-1,13))))</f>
        <v/>
      </c>
      <c r="P3832" s="1">
        <f>IF(ROW()&lt;$S$4+2,IF('XML a procesar'!A3831="",P3831,IF(MID('XML a procesar'!A3831,1,1)="&lt;",P3831,P3831+1)),P3831)</f>
        <v>1</v>
      </c>
    </row>
    <row r="3833" spans="1:16" x14ac:dyDescent="0.25">
      <c r="A3833" s="1" t="str">
        <f>IF('XML a procesar'!A3832&gt;0,'XML a procesar'!A3832,"")</f>
        <v/>
      </c>
      <c r="B3833" s="7">
        <f t="shared" si="660"/>
        <v>0</v>
      </c>
      <c r="C3833" s="1">
        <f t="shared" si="661"/>
        <v>0</v>
      </c>
      <c r="D3833" s="1">
        <f t="shared" si="662"/>
        <v>0</v>
      </c>
      <c r="E3833" s="1">
        <f t="shared" si="663"/>
        <v>0</v>
      </c>
      <c r="F3833" s="1" t="str">
        <f t="shared" ca="1" si="664"/>
        <v/>
      </c>
      <c r="G3833" s="1">
        <f t="shared" ca="1" si="665"/>
        <v>0</v>
      </c>
      <c r="H3833" s="1">
        <f ca="1">IF(AND(G3832&gt;0,G3833&gt;G3832,NOT(ISERROR(MATCH(G3832,D:D,0)))),H3832+1,H3832)</f>
        <v>0</v>
      </c>
      <c r="I3833" s="1">
        <f t="shared" ca="1" si="666"/>
        <v>0</v>
      </c>
      <c r="J3833" s="7" t="str">
        <f t="shared" ca="1" si="667"/>
        <v/>
      </c>
      <c r="K3833" s="1" t="str">
        <f ca="1">IF(J3833="Linea_para_MAIL_creada_por_LuXML",IF(ISERROR(MATCH(INDIRECT(ADDRESS(ROW()-G3833,7)),D:D,0)),J3833,INDIRECT(ADDRESS(MATCH(INDIRECT(ADDRESS(ROW()-G3833,7)),D:D,0),1))),J3833)</f>
        <v/>
      </c>
      <c r="L3833" s="7">
        <f t="shared" ca="1" si="668"/>
        <v>0</v>
      </c>
      <c r="M3833" s="7" t="str">
        <f t="shared" ca="1" si="669"/>
        <v/>
      </c>
      <c r="N3833" s="7">
        <f t="shared" ca="1" si="670"/>
        <v>0</v>
      </c>
      <c r="O3833" s="9" t="str">
        <f ca="1">IF(N3833&gt;-1,INDIRECT(ADDRESS(ROW(),13)),IF(N3833&lt;N3832,CONCATENATE("&lt;page-count count=",CHAR(34),1+LARGE(N:N,1)-LARGE(N:N,2),CHAR(34),"/&gt;"),INDIRECT(ADDRESS(ROW()-1,13))))</f>
        <v/>
      </c>
      <c r="P3833" s="1">
        <f>IF(ROW()&lt;$S$4+2,IF('XML a procesar'!A3832="",P3832,IF(MID('XML a procesar'!A3832,1,1)="&lt;",P3832,P3832+1)),P3832)</f>
        <v>1</v>
      </c>
    </row>
    <row r="3834" spans="1:16" x14ac:dyDescent="0.25">
      <c r="A3834" s="1" t="str">
        <f>IF('XML a procesar'!A3833&gt;0,'XML a procesar'!A3833,"")</f>
        <v/>
      </c>
      <c r="B3834" s="7">
        <f t="shared" si="660"/>
        <v>0</v>
      </c>
      <c r="C3834" s="1">
        <f t="shared" si="661"/>
        <v>0</v>
      </c>
      <c r="D3834" s="1">
        <f t="shared" si="662"/>
        <v>0</v>
      </c>
      <c r="E3834" s="1">
        <f t="shared" si="663"/>
        <v>0</v>
      </c>
      <c r="F3834" s="1" t="str">
        <f t="shared" ca="1" si="664"/>
        <v/>
      </c>
      <c r="G3834" s="1">
        <f t="shared" ca="1" si="665"/>
        <v>0</v>
      </c>
      <c r="H3834" s="1">
        <f ca="1">IF(AND(G3833&gt;0,G3834&gt;G3833,NOT(ISERROR(MATCH(G3833,D:D,0)))),H3833+1,H3833)</f>
        <v>0</v>
      </c>
      <c r="I3834" s="1">
        <f t="shared" ca="1" si="666"/>
        <v>0</v>
      </c>
      <c r="J3834" s="7" t="str">
        <f t="shared" ca="1" si="667"/>
        <v/>
      </c>
      <c r="K3834" s="1" t="str">
        <f ca="1">IF(J3834="Linea_para_MAIL_creada_por_LuXML",IF(ISERROR(MATCH(INDIRECT(ADDRESS(ROW()-G3834,7)),D:D,0)),J3834,INDIRECT(ADDRESS(MATCH(INDIRECT(ADDRESS(ROW()-G3834,7)),D:D,0),1))),J3834)</f>
        <v/>
      </c>
      <c r="L3834" s="7">
        <f t="shared" ca="1" si="668"/>
        <v>0</v>
      </c>
      <c r="M3834" s="7" t="str">
        <f t="shared" ca="1" si="669"/>
        <v/>
      </c>
      <c r="N3834" s="7">
        <f t="shared" ca="1" si="670"/>
        <v>0</v>
      </c>
      <c r="O3834" s="9" t="str">
        <f ca="1">IF(N3834&gt;-1,INDIRECT(ADDRESS(ROW(),13)),IF(N3834&lt;N3833,CONCATENATE("&lt;page-count count=",CHAR(34),1+LARGE(N:N,1)-LARGE(N:N,2),CHAR(34),"/&gt;"),INDIRECT(ADDRESS(ROW()-1,13))))</f>
        <v/>
      </c>
      <c r="P3834" s="1">
        <f>IF(ROW()&lt;$S$4+2,IF('XML a procesar'!A3833="",P3833,IF(MID('XML a procesar'!A3833,1,1)="&lt;",P3833,P3833+1)),P3833)</f>
        <v>1</v>
      </c>
    </row>
    <row r="3835" spans="1:16" x14ac:dyDescent="0.25">
      <c r="A3835" s="1" t="str">
        <f>IF('XML a procesar'!A3834&gt;0,'XML a procesar'!A3834,"")</f>
        <v/>
      </c>
      <c r="B3835" s="7">
        <f t="shared" si="660"/>
        <v>0</v>
      </c>
      <c r="C3835" s="1">
        <f t="shared" si="661"/>
        <v>0</v>
      </c>
      <c r="D3835" s="1">
        <f t="shared" si="662"/>
        <v>0</v>
      </c>
      <c r="E3835" s="1">
        <f t="shared" si="663"/>
        <v>0</v>
      </c>
      <c r="F3835" s="1" t="str">
        <f t="shared" ca="1" si="664"/>
        <v/>
      </c>
      <c r="G3835" s="1">
        <f t="shared" ca="1" si="665"/>
        <v>0</v>
      </c>
      <c r="H3835" s="1">
        <f ca="1">IF(AND(G3834&gt;0,G3835&gt;G3834,NOT(ISERROR(MATCH(G3834,D:D,0)))),H3834+1,H3834)</f>
        <v>0</v>
      </c>
      <c r="I3835" s="1">
        <f t="shared" ca="1" si="666"/>
        <v>0</v>
      </c>
      <c r="J3835" s="7" t="str">
        <f t="shared" ca="1" si="667"/>
        <v/>
      </c>
      <c r="K3835" s="1" t="str">
        <f ca="1">IF(J3835="Linea_para_MAIL_creada_por_LuXML",IF(ISERROR(MATCH(INDIRECT(ADDRESS(ROW()-G3835,7)),D:D,0)),J3835,INDIRECT(ADDRESS(MATCH(INDIRECT(ADDRESS(ROW()-G3835,7)),D:D,0),1))),J3835)</f>
        <v/>
      </c>
      <c r="L3835" s="7">
        <f t="shared" ca="1" si="668"/>
        <v>0</v>
      </c>
      <c r="M3835" s="7" t="str">
        <f t="shared" ca="1" si="669"/>
        <v/>
      </c>
      <c r="N3835" s="7">
        <f t="shared" ca="1" si="670"/>
        <v>0</v>
      </c>
      <c r="O3835" s="9" t="str">
        <f ca="1">IF(N3835&gt;-1,INDIRECT(ADDRESS(ROW(),13)),IF(N3835&lt;N3834,CONCATENATE("&lt;page-count count=",CHAR(34),1+LARGE(N:N,1)-LARGE(N:N,2),CHAR(34),"/&gt;"),INDIRECT(ADDRESS(ROW()-1,13))))</f>
        <v/>
      </c>
      <c r="P3835" s="1">
        <f>IF(ROW()&lt;$S$4+2,IF('XML a procesar'!A3834="",P3834,IF(MID('XML a procesar'!A3834,1,1)="&lt;",P3834,P3834+1)),P3834)</f>
        <v>1</v>
      </c>
    </row>
    <row r="3836" spans="1:16" x14ac:dyDescent="0.25">
      <c r="A3836" s="1" t="str">
        <f>IF('XML a procesar'!A3835&gt;0,'XML a procesar'!A3835,"")</f>
        <v/>
      </c>
      <c r="B3836" s="7">
        <f t="shared" si="660"/>
        <v>0</v>
      </c>
      <c r="C3836" s="1">
        <f t="shared" si="661"/>
        <v>0</v>
      </c>
      <c r="D3836" s="1">
        <f t="shared" si="662"/>
        <v>0</v>
      </c>
      <c r="E3836" s="1">
        <f t="shared" si="663"/>
        <v>0</v>
      </c>
      <c r="F3836" s="1" t="str">
        <f t="shared" ca="1" si="664"/>
        <v/>
      </c>
      <c r="G3836" s="1">
        <f t="shared" ca="1" si="665"/>
        <v>0</v>
      </c>
      <c r="H3836" s="1">
        <f ca="1">IF(AND(G3835&gt;0,G3836&gt;G3835,NOT(ISERROR(MATCH(G3835,D:D,0)))),H3835+1,H3835)</f>
        <v>0</v>
      </c>
      <c r="I3836" s="1">
        <f t="shared" ca="1" si="666"/>
        <v>0</v>
      </c>
      <c r="J3836" s="7" t="str">
        <f t="shared" ca="1" si="667"/>
        <v/>
      </c>
      <c r="K3836" s="1" t="str">
        <f ca="1">IF(J3836="Linea_para_MAIL_creada_por_LuXML",IF(ISERROR(MATCH(INDIRECT(ADDRESS(ROW()-G3836,7)),D:D,0)),J3836,INDIRECT(ADDRESS(MATCH(INDIRECT(ADDRESS(ROW()-G3836,7)),D:D,0),1))),J3836)</f>
        <v/>
      </c>
      <c r="L3836" s="7">
        <f t="shared" ca="1" si="668"/>
        <v>0</v>
      </c>
      <c r="M3836" s="7" t="str">
        <f t="shared" ca="1" si="669"/>
        <v/>
      </c>
      <c r="N3836" s="7">
        <f t="shared" ca="1" si="670"/>
        <v>0</v>
      </c>
      <c r="O3836" s="9" t="str">
        <f ca="1">IF(N3836&gt;-1,INDIRECT(ADDRESS(ROW(),13)),IF(N3836&lt;N3835,CONCATENATE("&lt;page-count count=",CHAR(34),1+LARGE(N:N,1)-LARGE(N:N,2),CHAR(34),"/&gt;"),INDIRECT(ADDRESS(ROW()-1,13))))</f>
        <v/>
      </c>
      <c r="P3836" s="1">
        <f>IF(ROW()&lt;$S$4+2,IF('XML a procesar'!A3835="",P3835,IF(MID('XML a procesar'!A3835,1,1)="&lt;",P3835,P3835+1)),P3835)</f>
        <v>1</v>
      </c>
    </row>
    <row r="3837" spans="1:16" x14ac:dyDescent="0.25">
      <c r="A3837" s="1" t="str">
        <f>IF('XML a procesar'!A3836&gt;0,'XML a procesar'!A3836,"")</f>
        <v/>
      </c>
      <c r="B3837" s="7">
        <f t="shared" si="660"/>
        <v>0</v>
      </c>
      <c r="C3837" s="1">
        <f t="shared" si="661"/>
        <v>0</v>
      </c>
      <c r="D3837" s="1">
        <f t="shared" si="662"/>
        <v>0</v>
      </c>
      <c r="E3837" s="1">
        <f t="shared" si="663"/>
        <v>0</v>
      </c>
      <c r="F3837" s="1" t="str">
        <f t="shared" ca="1" si="664"/>
        <v/>
      </c>
      <c r="G3837" s="1">
        <f t="shared" ca="1" si="665"/>
        <v>0</v>
      </c>
      <c r="H3837" s="1">
        <f ca="1">IF(AND(G3836&gt;0,G3837&gt;G3836,NOT(ISERROR(MATCH(G3836,D:D,0)))),H3836+1,H3836)</f>
        <v>0</v>
      </c>
      <c r="I3837" s="1">
        <f t="shared" ca="1" si="666"/>
        <v>0</v>
      </c>
      <c r="J3837" s="7" t="str">
        <f t="shared" ca="1" si="667"/>
        <v/>
      </c>
      <c r="K3837" s="1" t="str">
        <f ca="1">IF(J3837="Linea_para_MAIL_creada_por_LuXML",IF(ISERROR(MATCH(INDIRECT(ADDRESS(ROW()-G3837,7)),D:D,0)),J3837,INDIRECT(ADDRESS(MATCH(INDIRECT(ADDRESS(ROW()-G3837,7)),D:D,0),1))),J3837)</f>
        <v/>
      </c>
      <c r="L3837" s="7">
        <f t="shared" ca="1" si="668"/>
        <v>0</v>
      </c>
      <c r="M3837" s="7" t="str">
        <f t="shared" ca="1" si="669"/>
        <v/>
      </c>
      <c r="N3837" s="7">
        <f t="shared" ca="1" si="670"/>
        <v>0</v>
      </c>
      <c r="O3837" s="9" t="str">
        <f ca="1">IF(N3837&gt;-1,INDIRECT(ADDRESS(ROW(),13)),IF(N3837&lt;N3836,CONCATENATE("&lt;page-count count=",CHAR(34),1+LARGE(N:N,1)-LARGE(N:N,2),CHAR(34),"/&gt;"),INDIRECT(ADDRESS(ROW()-1,13))))</f>
        <v/>
      </c>
      <c r="P3837" s="1">
        <f>IF(ROW()&lt;$S$4+2,IF('XML a procesar'!A3836="",P3836,IF(MID('XML a procesar'!A3836,1,1)="&lt;",P3836,P3836+1)),P3836)</f>
        <v>1</v>
      </c>
    </row>
    <row r="3838" spans="1:16" x14ac:dyDescent="0.25">
      <c r="A3838" s="1" t="str">
        <f>IF('XML a procesar'!A3837&gt;0,'XML a procesar'!A3837,"")</f>
        <v/>
      </c>
      <c r="B3838" s="7">
        <f t="shared" si="660"/>
        <v>0</v>
      </c>
      <c r="C3838" s="1">
        <f t="shared" si="661"/>
        <v>0</v>
      </c>
      <c r="D3838" s="1">
        <f t="shared" si="662"/>
        <v>0</v>
      </c>
      <c r="E3838" s="1">
        <f t="shared" si="663"/>
        <v>0</v>
      </c>
      <c r="F3838" s="1" t="str">
        <f t="shared" ca="1" si="664"/>
        <v/>
      </c>
      <c r="G3838" s="1">
        <f t="shared" ca="1" si="665"/>
        <v>0</v>
      </c>
      <c r="H3838" s="1">
        <f ca="1">IF(AND(G3837&gt;0,G3838&gt;G3837,NOT(ISERROR(MATCH(G3837,D:D,0)))),H3837+1,H3837)</f>
        <v>0</v>
      </c>
      <c r="I3838" s="1">
        <f t="shared" ca="1" si="666"/>
        <v>0</v>
      </c>
      <c r="J3838" s="7" t="str">
        <f t="shared" ca="1" si="667"/>
        <v/>
      </c>
      <c r="K3838" s="1" t="str">
        <f ca="1">IF(J3838="Linea_para_MAIL_creada_por_LuXML",IF(ISERROR(MATCH(INDIRECT(ADDRESS(ROW()-G3838,7)),D:D,0)),J3838,INDIRECT(ADDRESS(MATCH(INDIRECT(ADDRESS(ROW()-G3838,7)),D:D,0),1))),J3838)</f>
        <v/>
      </c>
      <c r="L3838" s="7">
        <f t="shared" ca="1" si="668"/>
        <v>0</v>
      </c>
      <c r="M3838" s="7" t="str">
        <f t="shared" ca="1" si="669"/>
        <v/>
      </c>
      <c r="N3838" s="7">
        <f t="shared" ca="1" si="670"/>
        <v>0</v>
      </c>
      <c r="O3838" s="9" t="str">
        <f ca="1">IF(N3838&gt;-1,INDIRECT(ADDRESS(ROW(),13)),IF(N3838&lt;N3837,CONCATENATE("&lt;page-count count=",CHAR(34),1+LARGE(N:N,1)-LARGE(N:N,2),CHAR(34),"/&gt;"),INDIRECT(ADDRESS(ROW()-1,13))))</f>
        <v/>
      </c>
      <c r="P3838" s="1">
        <f>IF(ROW()&lt;$S$4+2,IF('XML a procesar'!A3837="",P3837,IF(MID('XML a procesar'!A3837,1,1)="&lt;",P3837,P3837+1)),P3837)</f>
        <v>1</v>
      </c>
    </row>
    <row r="3839" spans="1:16" x14ac:dyDescent="0.25">
      <c r="A3839" s="1" t="str">
        <f>IF('XML a procesar'!A3838&gt;0,'XML a procesar'!A3838,"")</f>
        <v/>
      </c>
      <c r="B3839" s="7">
        <f t="shared" si="660"/>
        <v>0</v>
      </c>
      <c r="C3839" s="1">
        <f t="shared" si="661"/>
        <v>0</v>
      </c>
      <c r="D3839" s="1">
        <f t="shared" si="662"/>
        <v>0</v>
      </c>
      <c r="E3839" s="1">
        <f t="shared" si="663"/>
        <v>0</v>
      </c>
      <c r="F3839" s="1" t="str">
        <f t="shared" ca="1" si="664"/>
        <v/>
      </c>
      <c r="G3839" s="1">
        <f t="shared" ca="1" si="665"/>
        <v>0</v>
      </c>
      <c r="H3839" s="1">
        <f ca="1">IF(AND(G3838&gt;0,G3839&gt;G3838,NOT(ISERROR(MATCH(G3838,D:D,0)))),H3838+1,H3838)</f>
        <v>0</v>
      </c>
      <c r="I3839" s="1">
        <f t="shared" ca="1" si="666"/>
        <v>0</v>
      </c>
      <c r="J3839" s="7" t="str">
        <f t="shared" ca="1" si="667"/>
        <v/>
      </c>
      <c r="K3839" s="1" t="str">
        <f ca="1">IF(J3839="Linea_para_MAIL_creada_por_LuXML",IF(ISERROR(MATCH(INDIRECT(ADDRESS(ROW()-G3839,7)),D:D,0)),J3839,INDIRECT(ADDRESS(MATCH(INDIRECT(ADDRESS(ROW()-G3839,7)),D:D,0),1))),J3839)</f>
        <v/>
      </c>
      <c r="L3839" s="7">
        <f t="shared" ca="1" si="668"/>
        <v>0</v>
      </c>
      <c r="M3839" s="7" t="str">
        <f t="shared" ca="1" si="669"/>
        <v/>
      </c>
      <c r="N3839" s="7">
        <f t="shared" ca="1" si="670"/>
        <v>0</v>
      </c>
      <c r="O3839" s="9" t="str">
        <f ca="1">IF(N3839&gt;-1,INDIRECT(ADDRESS(ROW(),13)),IF(N3839&lt;N3838,CONCATENATE("&lt;page-count count=",CHAR(34),1+LARGE(N:N,1)-LARGE(N:N,2),CHAR(34),"/&gt;"),INDIRECT(ADDRESS(ROW()-1,13))))</f>
        <v/>
      </c>
      <c r="P3839" s="1">
        <f>IF(ROW()&lt;$S$4+2,IF('XML a procesar'!A3838="",P3838,IF(MID('XML a procesar'!A3838,1,1)="&lt;",P3838,P3838+1)),P3838)</f>
        <v>1</v>
      </c>
    </row>
    <row r="3840" spans="1:16" x14ac:dyDescent="0.25">
      <c r="A3840" s="1" t="str">
        <f>IF('XML a procesar'!A3839&gt;0,'XML a procesar'!A3839,"")</f>
        <v/>
      </c>
      <c r="B3840" s="7">
        <f t="shared" si="660"/>
        <v>0</v>
      </c>
      <c r="C3840" s="1">
        <f t="shared" si="661"/>
        <v>0</v>
      </c>
      <c r="D3840" s="1">
        <f t="shared" si="662"/>
        <v>0</v>
      </c>
      <c r="E3840" s="1">
        <f t="shared" si="663"/>
        <v>0</v>
      </c>
      <c r="F3840" s="1" t="str">
        <f t="shared" ca="1" si="664"/>
        <v/>
      </c>
      <c r="G3840" s="1">
        <f t="shared" ca="1" si="665"/>
        <v>0</v>
      </c>
      <c r="H3840" s="1">
        <f ca="1">IF(AND(G3839&gt;0,G3840&gt;G3839,NOT(ISERROR(MATCH(G3839,D:D,0)))),H3839+1,H3839)</f>
        <v>0</v>
      </c>
      <c r="I3840" s="1">
        <f t="shared" ca="1" si="666"/>
        <v>0</v>
      </c>
      <c r="J3840" s="7" t="str">
        <f t="shared" ca="1" si="667"/>
        <v/>
      </c>
      <c r="K3840" s="1" t="str">
        <f ca="1">IF(J3840="Linea_para_MAIL_creada_por_LuXML",IF(ISERROR(MATCH(INDIRECT(ADDRESS(ROW()-G3840,7)),D:D,0)),J3840,INDIRECT(ADDRESS(MATCH(INDIRECT(ADDRESS(ROW()-G3840,7)),D:D,0),1))),J3840)</f>
        <v/>
      </c>
      <c r="L3840" s="7">
        <f t="shared" ca="1" si="668"/>
        <v>0</v>
      </c>
      <c r="M3840" s="7" t="str">
        <f t="shared" ca="1" si="669"/>
        <v/>
      </c>
      <c r="N3840" s="7">
        <f t="shared" ca="1" si="670"/>
        <v>0</v>
      </c>
      <c r="O3840" s="9" t="str">
        <f ca="1">IF(N3840&gt;-1,INDIRECT(ADDRESS(ROW(),13)),IF(N3840&lt;N3839,CONCATENATE("&lt;page-count count=",CHAR(34),1+LARGE(N:N,1)-LARGE(N:N,2),CHAR(34),"/&gt;"),INDIRECT(ADDRESS(ROW()-1,13))))</f>
        <v/>
      </c>
      <c r="P3840" s="1">
        <f>IF(ROW()&lt;$S$4+2,IF('XML a procesar'!A3839="",P3839,IF(MID('XML a procesar'!A3839,1,1)="&lt;",P3839,P3839+1)),P3839)</f>
        <v>1</v>
      </c>
    </row>
    <row r="3841" spans="1:16" x14ac:dyDescent="0.25">
      <c r="A3841" s="1" t="str">
        <f>IF('XML a procesar'!A3840&gt;0,'XML a procesar'!A3840,"")</f>
        <v/>
      </c>
      <c r="B3841" s="7">
        <f t="shared" ref="B3841:B3904" si="671">IF(ISERROR(FIND("/doi.org/",A3841,1)),0,1)</f>
        <v>0</v>
      </c>
      <c r="C3841" s="1">
        <f t="shared" ref="C3841:C3904" si="672">IF(LEFT(A3840,16)="&lt;contrib contrib",C3840+1,IF(LEFT(A3840,16)="&lt;/contrib-group&gt;",0,IF(LEFT(A3840,10)="&lt;/contrib&gt;",C3840,C3840)))</f>
        <v>0</v>
      </c>
      <c r="D3841" s="1">
        <f t="shared" ref="D3841:D3904" si="673">IF(AND(C3841&gt;0,LEFT(A3841,7)="&lt;email&gt;",ISNUMBER(SEARCH("@",A3841,1))),C3841,IF(LEFT(A3841,10)="&lt;alt-text&gt;",-1,0))</f>
        <v>0</v>
      </c>
      <c r="E3841" s="1">
        <f t="shared" ref="E3841:E3904" si="674">IF(D3841=0,E3840,E3840+1)</f>
        <v>0</v>
      </c>
      <c r="F3841" s="1" t="str">
        <f t="shared" ref="F3841:F3904" ca="1" si="675">INDIRECT(ADDRESS(ROW()+INDIRECT(ADDRESS(ROW()+E3841,5)),1))</f>
        <v/>
      </c>
      <c r="G3841" s="1">
        <f t="shared" ref="G3841:G3904" ca="1" si="676">IF(LEFT(F3841,7)="&lt;aff id",_xlfn.NUMBERVALUE(MID(F3841,13,LEN(F3841)-14)),IF(F3841="&lt;/aff&gt;",G3840+1,G3840))</f>
        <v>0</v>
      </c>
      <c r="H3841" s="1">
        <f ca="1">IF(AND(G3840&gt;0,G3841&gt;G3840,NOT(ISERROR(MATCH(G3840,D:D,0)))),H3840+1,H3840)</f>
        <v>0</v>
      </c>
      <c r="I3841" s="1">
        <f t="shared" ref="I3841:I3904" ca="1" si="677">INDIRECT(ADDRESS(ROW()-INDIRECT(ADDRESS(ROW()-H3841,8)),8))</f>
        <v>0</v>
      </c>
      <c r="J3841" s="7" t="str">
        <f t="shared" ref="J3841:J3904" ca="1" si="678">IF(J3840="Linea_para_MAIL_creada_por_LuXML","&lt;/aff&gt;",IF(I3841&gt;INDIRECT(ADDRESS(ROW()-I3841-1,8)),"Linea_para_MAIL_creada_por_LuXML",INDIRECT(ADDRESS(ROW()-I3841,6))))</f>
        <v/>
      </c>
      <c r="K3841" s="1" t="str">
        <f ca="1">IF(J3841="Linea_para_MAIL_creada_por_LuXML",IF(ISERROR(MATCH(INDIRECT(ADDRESS(ROW()-G3841,7)),D:D,0)),J3841,INDIRECT(ADDRESS(MATCH(INDIRECT(ADDRESS(ROW()-G3841,7)),D:D,0),1))),J3841)</f>
        <v/>
      </c>
      <c r="L3841" s="7">
        <f t="shared" ref="L3841:L3904" ca="1" si="679">IF(OR(MID(K3839,3,5)="page&gt;",MID(K3840,3,5)="page&gt;"),L3840,IF(OR(K3840="&lt;history&gt;",K3841="&lt;history&gt;"),L3840+1,L3840))</f>
        <v>0</v>
      </c>
      <c r="M3841" s="7" t="str">
        <f t="shared" ref="M3841:M3904" ca="1" si="680">IF(L3841&gt;L3840,IF(L3841=1,CONCATENATE("&lt;fpage&gt;",$S$10,"&lt;/fpage&gt;"),CONCATENATE("&lt;lpage&gt;",$S$10+1,"&lt;/lpage&gt;")),IF(ISERROR(INDIRECT(ADDRESS(ROW()-L3841,11),1)),"",INDIRECT(ADDRESS(ROW()-L3841,11),1)))</f>
        <v/>
      </c>
      <c r="N3841" s="7">
        <f t="shared" ref="N3841:N3904" ca="1" si="681">IF(N3840=-1,-1,IF(M3841="&lt;/counts&gt;",-1,IF(OR(LEFT(M3841,7)="&lt;fpage&gt;",LEFT(M3841,7)="&lt;lpage&gt;"),VALUE(MID(M3841,8,LEN(M3841)-15)),0)))</f>
        <v>0</v>
      </c>
      <c r="O3841" s="9" t="str">
        <f ca="1">IF(N3841&gt;-1,INDIRECT(ADDRESS(ROW(),13)),IF(N3841&lt;N3840,CONCATENATE("&lt;page-count count=",CHAR(34),1+LARGE(N:N,1)-LARGE(N:N,2),CHAR(34),"/&gt;"),INDIRECT(ADDRESS(ROW()-1,13))))</f>
        <v/>
      </c>
      <c r="P3841" s="1">
        <f>IF(ROW()&lt;$S$4+2,IF('XML a procesar'!A3840="",P3840,IF(MID('XML a procesar'!A3840,1,1)="&lt;",P3840,P3840+1)),P3840)</f>
        <v>1</v>
      </c>
    </row>
    <row r="3842" spans="1:16" x14ac:dyDescent="0.25">
      <c r="A3842" s="1" t="str">
        <f>IF('XML a procesar'!A3841&gt;0,'XML a procesar'!A3841,"")</f>
        <v/>
      </c>
      <c r="B3842" s="7">
        <f t="shared" si="671"/>
        <v>0</v>
      </c>
      <c r="C3842" s="1">
        <f t="shared" si="672"/>
        <v>0</v>
      </c>
      <c r="D3842" s="1">
        <f t="shared" si="673"/>
        <v>0</v>
      </c>
      <c r="E3842" s="1">
        <f t="shared" si="674"/>
        <v>0</v>
      </c>
      <c r="F3842" s="1" t="str">
        <f t="shared" ca="1" si="675"/>
        <v/>
      </c>
      <c r="G3842" s="1">
        <f t="shared" ca="1" si="676"/>
        <v>0</v>
      </c>
      <c r="H3842" s="1">
        <f ca="1">IF(AND(G3841&gt;0,G3842&gt;G3841,NOT(ISERROR(MATCH(G3841,D:D,0)))),H3841+1,H3841)</f>
        <v>0</v>
      </c>
      <c r="I3842" s="1">
        <f t="shared" ca="1" si="677"/>
        <v>0</v>
      </c>
      <c r="J3842" s="7" t="str">
        <f t="shared" ca="1" si="678"/>
        <v/>
      </c>
      <c r="K3842" s="1" t="str">
        <f ca="1">IF(J3842="Linea_para_MAIL_creada_por_LuXML",IF(ISERROR(MATCH(INDIRECT(ADDRESS(ROW()-G3842,7)),D:D,0)),J3842,INDIRECT(ADDRESS(MATCH(INDIRECT(ADDRESS(ROW()-G3842,7)),D:D,0),1))),J3842)</f>
        <v/>
      </c>
      <c r="L3842" s="7">
        <f t="shared" ca="1" si="679"/>
        <v>0</v>
      </c>
      <c r="M3842" s="7" t="str">
        <f t="shared" ca="1" si="680"/>
        <v/>
      </c>
      <c r="N3842" s="7">
        <f t="shared" ca="1" si="681"/>
        <v>0</v>
      </c>
      <c r="O3842" s="9" t="str">
        <f ca="1">IF(N3842&gt;-1,INDIRECT(ADDRESS(ROW(),13)),IF(N3842&lt;N3841,CONCATENATE("&lt;page-count count=",CHAR(34),1+LARGE(N:N,1)-LARGE(N:N,2),CHAR(34),"/&gt;"),INDIRECT(ADDRESS(ROW()-1,13))))</f>
        <v/>
      </c>
      <c r="P3842" s="1">
        <f>IF(ROW()&lt;$S$4+2,IF('XML a procesar'!A3841="",P3841,IF(MID('XML a procesar'!A3841,1,1)="&lt;",P3841,P3841+1)),P3841)</f>
        <v>1</v>
      </c>
    </row>
    <row r="3843" spans="1:16" x14ac:dyDescent="0.25">
      <c r="A3843" s="1" t="str">
        <f>IF('XML a procesar'!A3842&gt;0,'XML a procesar'!A3842,"")</f>
        <v/>
      </c>
      <c r="B3843" s="7">
        <f t="shared" si="671"/>
        <v>0</v>
      </c>
      <c r="C3843" s="1">
        <f t="shared" si="672"/>
        <v>0</v>
      </c>
      <c r="D3843" s="1">
        <f t="shared" si="673"/>
        <v>0</v>
      </c>
      <c r="E3843" s="1">
        <f t="shared" si="674"/>
        <v>0</v>
      </c>
      <c r="F3843" s="1" t="str">
        <f t="shared" ca="1" si="675"/>
        <v/>
      </c>
      <c r="G3843" s="1">
        <f t="shared" ca="1" si="676"/>
        <v>0</v>
      </c>
      <c r="H3843" s="1">
        <f ca="1">IF(AND(G3842&gt;0,G3843&gt;G3842,NOT(ISERROR(MATCH(G3842,D:D,0)))),H3842+1,H3842)</f>
        <v>0</v>
      </c>
      <c r="I3843" s="1">
        <f t="shared" ca="1" si="677"/>
        <v>0</v>
      </c>
      <c r="J3843" s="7" t="str">
        <f t="shared" ca="1" si="678"/>
        <v/>
      </c>
      <c r="K3843" s="1" t="str">
        <f ca="1">IF(J3843="Linea_para_MAIL_creada_por_LuXML",IF(ISERROR(MATCH(INDIRECT(ADDRESS(ROW()-G3843,7)),D:D,0)),J3843,INDIRECT(ADDRESS(MATCH(INDIRECT(ADDRESS(ROW()-G3843,7)),D:D,0),1))),J3843)</f>
        <v/>
      </c>
      <c r="L3843" s="7">
        <f t="shared" ca="1" si="679"/>
        <v>0</v>
      </c>
      <c r="M3843" s="7" t="str">
        <f t="shared" ca="1" si="680"/>
        <v/>
      </c>
      <c r="N3843" s="7">
        <f t="shared" ca="1" si="681"/>
        <v>0</v>
      </c>
      <c r="O3843" s="9" t="str">
        <f ca="1">IF(N3843&gt;-1,INDIRECT(ADDRESS(ROW(),13)),IF(N3843&lt;N3842,CONCATENATE("&lt;page-count count=",CHAR(34),1+LARGE(N:N,1)-LARGE(N:N,2),CHAR(34),"/&gt;"),INDIRECT(ADDRESS(ROW()-1,13))))</f>
        <v/>
      </c>
      <c r="P3843" s="1">
        <f>IF(ROW()&lt;$S$4+2,IF('XML a procesar'!A3842="",P3842,IF(MID('XML a procesar'!A3842,1,1)="&lt;",P3842,P3842+1)),P3842)</f>
        <v>1</v>
      </c>
    </row>
    <row r="3844" spans="1:16" x14ac:dyDescent="0.25">
      <c r="A3844" s="1" t="str">
        <f>IF('XML a procesar'!A3843&gt;0,'XML a procesar'!A3843,"")</f>
        <v/>
      </c>
      <c r="B3844" s="7">
        <f t="shared" si="671"/>
        <v>0</v>
      </c>
      <c r="C3844" s="1">
        <f t="shared" si="672"/>
        <v>0</v>
      </c>
      <c r="D3844" s="1">
        <f t="shared" si="673"/>
        <v>0</v>
      </c>
      <c r="E3844" s="1">
        <f t="shared" si="674"/>
        <v>0</v>
      </c>
      <c r="F3844" s="1" t="str">
        <f t="shared" ca="1" si="675"/>
        <v/>
      </c>
      <c r="G3844" s="1">
        <f t="shared" ca="1" si="676"/>
        <v>0</v>
      </c>
      <c r="H3844" s="1">
        <f ca="1">IF(AND(G3843&gt;0,G3844&gt;G3843,NOT(ISERROR(MATCH(G3843,D:D,0)))),H3843+1,H3843)</f>
        <v>0</v>
      </c>
      <c r="I3844" s="1">
        <f t="shared" ca="1" si="677"/>
        <v>0</v>
      </c>
      <c r="J3844" s="7" t="str">
        <f t="shared" ca="1" si="678"/>
        <v/>
      </c>
      <c r="K3844" s="1" t="str">
        <f ca="1">IF(J3844="Linea_para_MAIL_creada_por_LuXML",IF(ISERROR(MATCH(INDIRECT(ADDRESS(ROW()-G3844,7)),D:D,0)),J3844,INDIRECT(ADDRESS(MATCH(INDIRECT(ADDRESS(ROW()-G3844,7)),D:D,0),1))),J3844)</f>
        <v/>
      </c>
      <c r="L3844" s="7">
        <f t="shared" ca="1" si="679"/>
        <v>0</v>
      </c>
      <c r="M3844" s="7" t="str">
        <f t="shared" ca="1" si="680"/>
        <v/>
      </c>
      <c r="N3844" s="7">
        <f t="shared" ca="1" si="681"/>
        <v>0</v>
      </c>
      <c r="O3844" s="9" t="str">
        <f ca="1">IF(N3844&gt;-1,INDIRECT(ADDRESS(ROW(),13)),IF(N3844&lt;N3843,CONCATENATE("&lt;page-count count=",CHAR(34),1+LARGE(N:N,1)-LARGE(N:N,2),CHAR(34),"/&gt;"),INDIRECT(ADDRESS(ROW()-1,13))))</f>
        <v/>
      </c>
      <c r="P3844" s="1">
        <f>IF(ROW()&lt;$S$4+2,IF('XML a procesar'!A3843="",P3843,IF(MID('XML a procesar'!A3843,1,1)="&lt;",P3843,P3843+1)),P3843)</f>
        <v>1</v>
      </c>
    </row>
    <row r="3845" spans="1:16" x14ac:dyDescent="0.25">
      <c r="A3845" s="1" t="str">
        <f>IF('XML a procesar'!A3844&gt;0,'XML a procesar'!A3844,"")</f>
        <v/>
      </c>
      <c r="B3845" s="7">
        <f t="shared" si="671"/>
        <v>0</v>
      </c>
      <c r="C3845" s="1">
        <f t="shared" si="672"/>
        <v>0</v>
      </c>
      <c r="D3845" s="1">
        <f t="shared" si="673"/>
        <v>0</v>
      </c>
      <c r="E3845" s="1">
        <f t="shared" si="674"/>
        <v>0</v>
      </c>
      <c r="F3845" s="1" t="str">
        <f t="shared" ca="1" si="675"/>
        <v/>
      </c>
      <c r="G3845" s="1">
        <f t="shared" ca="1" si="676"/>
        <v>0</v>
      </c>
      <c r="H3845" s="1">
        <f ca="1">IF(AND(G3844&gt;0,G3845&gt;G3844,NOT(ISERROR(MATCH(G3844,D:D,0)))),H3844+1,H3844)</f>
        <v>0</v>
      </c>
      <c r="I3845" s="1">
        <f t="shared" ca="1" si="677"/>
        <v>0</v>
      </c>
      <c r="J3845" s="7" t="str">
        <f t="shared" ca="1" si="678"/>
        <v/>
      </c>
      <c r="K3845" s="1" t="str">
        <f ca="1">IF(J3845="Linea_para_MAIL_creada_por_LuXML",IF(ISERROR(MATCH(INDIRECT(ADDRESS(ROW()-G3845,7)),D:D,0)),J3845,INDIRECT(ADDRESS(MATCH(INDIRECT(ADDRESS(ROW()-G3845,7)),D:D,0),1))),J3845)</f>
        <v/>
      </c>
      <c r="L3845" s="7">
        <f t="shared" ca="1" si="679"/>
        <v>0</v>
      </c>
      <c r="M3845" s="7" t="str">
        <f t="shared" ca="1" si="680"/>
        <v/>
      </c>
      <c r="N3845" s="7">
        <f t="shared" ca="1" si="681"/>
        <v>0</v>
      </c>
      <c r="O3845" s="9" t="str">
        <f ca="1">IF(N3845&gt;-1,INDIRECT(ADDRESS(ROW(),13)),IF(N3845&lt;N3844,CONCATENATE("&lt;page-count count=",CHAR(34),1+LARGE(N:N,1)-LARGE(N:N,2),CHAR(34),"/&gt;"),INDIRECT(ADDRESS(ROW()-1,13))))</f>
        <v/>
      </c>
      <c r="P3845" s="1">
        <f>IF(ROW()&lt;$S$4+2,IF('XML a procesar'!A3844="",P3844,IF(MID('XML a procesar'!A3844,1,1)="&lt;",P3844,P3844+1)),P3844)</f>
        <v>1</v>
      </c>
    </row>
    <row r="3846" spans="1:16" x14ac:dyDescent="0.25">
      <c r="A3846" s="1" t="str">
        <f>IF('XML a procesar'!A3845&gt;0,'XML a procesar'!A3845,"")</f>
        <v/>
      </c>
      <c r="B3846" s="7">
        <f t="shared" si="671"/>
        <v>0</v>
      </c>
      <c r="C3846" s="1">
        <f t="shared" si="672"/>
        <v>0</v>
      </c>
      <c r="D3846" s="1">
        <f t="shared" si="673"/>
        <v>0</v>
      </c>
      <c r="E3846" s="1">
        <f t="shared" si="674"/>
        <v>0</v>
      </c>
      <c r="F3846" s="1" t="str">
        <f t="shared" ca="1" si="675"/>
        <v/>
      </c>
      <c r="G3846" s="1">
        <f t="shared" ca="1" si="676"/>
        <v>0</v>
      </c>
      <c r="H3846" s="1">
        <f ca="1">IF(AND(G3845&gt;0,G3846&gt;G3845,NOT(ISERROR(MATCH(G3845,D:D,0)))),H3845+1,H3845)</f>
        <v>0</v>
      </c>
      <c r="I3846" s="1">
        <f t="shared" ca="1" si="677"/>
        <v>0</v>
      </c>
      <c r="J3846" s="7" t="str">
        <f t="shared" ca="1" si="678"/>
        <v/>
      </c>
      <c r="K3846" s="1" t="str">
        <f ca="1">IF(J3846="Linea_para_MAIL_creada_por_LuXML",IF(ISERROR(MATCH(INDIRECT(ADDRESS(ROW()-G3846,7)),D:D,0)),J3846,INDIRECT(ADDRESS(MATCH(INDIRECT(ADDRESS(ROW()-G3846,7)),D:D,0),1))),J3846)</f>
        <v/>
      </c>
      <c r="L3846" s="7">
        <f t="shared" ca="1" si="679"/>
        <v>0</v>
      </c>
      <c r="M3846" s="7" t="str">
        <f t="shared" ca="1" si="680"/>
        <v/>
      </c>
      <c r="N3846" s="7">
        <f t="shared" ca="1" si="681"/>
        <v>0</v>
      </c>
      <c r="O3846" s="9" t="str">
        <f ca="1">IF(N3846&gt;-1,INDIRECT(ADDRESS(ROW(),13)),IF(N3846&lt;N3845,CONCATENATE("&lt;page-count count=",CHAR(34),1+LARGE(N:N,1)-LARGE(N:N,2),CHAR(34),"/&gt;"),INDIRECT(ADDRESS(ROW()-1,13))))</f>
        <v/>
      </c>
      <c r="P3846" s="1">
        <f>IF(ROW()&lt;$S$4+2,IF('XML a procesar'!A3845="",P3845,IF(MID('XML a procesar'!A3845,1,1)="&lt;",P3845,P3845+1)),P3845)</f>
        <v>1</v>
      </c>
    </row>
    <row r="3847" spans="1:16" x14ac:dyDescent="0.25">
      <c r="A3847" s="1" t="str">
        <f>IF('XML a procesar'!A3846&gt;0,'XML a procesar'!A3846,"")</f>
        <v/>
      </c>
      <c r="B3847" s="7">
        <f t="shared" si="671"/>
        <v>0</v>
      </c>
      <c r="C3847" s="1">
        <f t="shared" si="672"/>
        <v>0</v>
      </c>
      <c r="D3847" s="1">
        <f t="shared" si="673"/>
        <v>0</v>
      </c>
      <c r="E3847" s="1">
        <f t="shared" si="674"/>
        <v>0</v>
      </c>
      <c r="F3847" s="1" t="str">
        <f t="shared" ca="1" si="675"/>
        <v/>
      </c>
      <c r="G3847" s="1">
        <f t="shared" ca="1" si="676"/>
        <v>0</v>
      </c>
      <c r="H3847" s="1">
        <f ca="1">IF(AND(G3846&gt;0,G3847&gt;G3846,NOT(ISERROR(MATCH(G3846,D:D,0)))),H3846+1,H3846)</f>
        <v>0</v>
      </c>
      <c r="I3847" s="1">
        <f t="shared" ca="1" si="677"/>
        <v>0</v>
      </c>
      <c r="J3847" s="7" t="str">
        <f t="shared" ca="1" si="678"/>
        <v/>
      </c>
      <c r="K3847" s="1" t="str">
        <f ca="1">IF(J3847="Linea_para_MAIL_creada_por_LuXML",IF(ISERROR(MATCH(INDIRECT(ADDRESS(ROW()-G3847,7)),D:D,0)),J3847,INDIRECT(ADDRESS(MATCH(INDIRECT(ADDRESS(ROW()-G3847,7)),D:D,0),1))),J3847)</f>
        <v/>
      </c>
      <c r="L3847" s="7">
        <f t="shared" ca="1" si="679"/>
        <v>0</v>
      </c>
      <c r="M3847" s="7" t="str">
        <f t="shared" ca="1" si="680"/>
        <v/>
      </c>
      <c r="N3847" s="7">
        <f t="shared" ca="1" si="681"/>
        <v>0</v>
      </c>
      <c r="O3847" s="9" t="str">
        <f ca="1">IF(N3847&gt;-1,INDIRECT(ADDRESS(ROW(),13)),IF(N3847&lt;N3846,CONCATENATE("&lt;page-count count=",CHAR(34),1+LARGE(N:N,1)-LARGE(N:N,2),CHAR(34),"/&gt;"),INDIRECT(ADDRESS(ROW()-1,13))))</f>
        <v/>
      </c>
      <c r="P3847" s="1">
        <f>IF(ROW()&lt;$S$4+2,IF('XML a procesar'!A3846="",P3846,IF(MID('XML a procesar'!A3846,1,1)="&lt;",P3846,P3846+1)),P3846)</f>
        <v>1</v>
      </c>
    </row>
    <row r="3848" spans="1:16" x14ac:dyDescent="0.25">
      <c r="A3848" s="1" t="str">
        <f>IF('XML a procesar'!A3847&gt;0,'XML a procesar'!A3847,"")</f>
        <v/>
      </c>
      <c r="B3848" s="7">
        <f t="shared" si="671"/>
        <v>0</v>
      </c>
      <c r="C3848" s="1">
        <f t="shared" si="672"/>
        <v>0</v>
      </c>
      <c r="D3848" s="1">
        <f t="shared" si="673"/>
        <v>0</v>
      </c>
      <c r="E3848" s="1">
        <f t="shared" si="674"/>
        <v>0</v>
      </c>
      <c r="F3848" s="1" t="str">
        <f t="shared" ca="1" si="675"/>
        <v/>
      </c>
      <c r="G3848" s="1">
        <f t="shared" ca="1" si="676"/>
        <v>0</v>
      </c>
      <c r="H3848" s="1">
        <f ca="1">IF(AND(G3847&gt;0,G3848&gt;G3847,NOT(ISERROR(MATCH(G3847,D:D,0)))),H3847+1,H3847)</f>
        <v>0</v>
      </c>
      <c r="I3848" s="1">
        <f t="shared" ca="1" si="677"/>
        <v>0</v>
      </c>
      <c r="J3848" s="7" t="str">
        <f t="shared" ca="1" si="678"/>
        <v/>
      </c>
      <c r="K3848" s="1" t="str">
        <f ca="1">IF(J3848="Linea_para_MAIL_creada_por_LuXML",IF(ISERROR(MATCH(INDIRECT(ADDRESS(ROW()-G3848,7)),D:D,0)),J3848,INDIRECT(ADDRESS(MATCH(INDIRECT(ADDRESS(ROW()-G3848,7)),D:D,0),1))),J3848)</f>
        <v/>
      </c>
      <c r="L3848" s="7">
        <f t="shared" ca="1" si="679"/>
        <v>0</v>
      </c>
      <c r="M3848" s="7" t="str">
        <f t="shared" ca="1" si="680"/>
        <v/>
      </c>
      <c r="N3848" s="7">
        <f t="shared" ca="1" si="681"/>
        <v>0</v>
      </c>
      <c r="O3848" s="9" t="str">
        <f ca="1">IF(N3848&gt;-1,INDIRECT(ADDRESS(ROW(),13)),IF(N3848&lt;N3847,CONCATENATE("&lt;page-count count=",CHAR(34),1+LARGE(N:N,1)-LARGE(N:N,2),CHAR(34),"/&gt;"),INDIRECT(ADDRESS(ROW()-1,13))))</f>
        <v/>
      </c>
      <c r="P3848" s="1">
        <f>IF(ROW()&lt;$S$4+2,IF('XML a procesar'!A3847="",P3847,IF(MID('XML a procesar'!A3847,1,1)="&lt;",P3847,P3847+1)),P3847)</f>
        <v>1</v>
      </c>
    </row>
    <row r="3849" spans="1:16" x14ac:dyDescent="0.25">
      <c r="A3849" s="1" t="str">
        <f>IF('XML a procesar'!A3848&gt;0,'XML a procesar'!A3848,"")</f>
        <v/>
      </c>
      <c r="B3849" s="7">
        <f t="shared" si="671"/>
        <v>0</v>
      </c>
      <c r="C3849" s="1">
        <f t="shared" si="672"/>
        <v>0</v>
      </c>
      <c r="D3849" s="1">
        <f t="shared" si="673"/>
        <v>0</v>
      </c>
      <c r="E3849" s="1">
        <f t="shared" si="674"/>
        <v>0</v>
      </c>
      <c r="F3849" s="1" t="str">
        <f t="shared" ca="1" si="675"/>
        <v/>
      </c>
      <c r="G3849" s="1">
        <f t="shared" ca="1" si="676"/>
        <v>0</v>
      </c>
      <c r="H3849" s="1">
        <f ca="1">IF(AND(G3848&gt;0,G3849&gt;G3848,NOT(ISERROR(MATCH(G3848,D:D,0)))),H3848+1,H3848)</f>
        <v>0</v>
      </c>
      <c r="I3849" s="1">
        <f t="shared" ca="1" si="677"/>
        <v>0</v>
      </c>
      <c r="J3849" s="7" t="str">
        <f t="shared" ca="1" si="678"/>
        <v/>
      </c>
      <c r="K3849" s="1" t="str">
        <f ca="1">IF(J3849="Linea_para_MAIL_creada_por_LuXML",IF(ISERROR(MATCH(INDIRECT(ADDRESS(ROW()-G3849,7)),D:D,0)),J3849,INDIRECT(ADDRESS(MATCH(INDIRECT(ADDRESS(ROW()-G3849,7)),D:D,0),1))),J3849)</f>
        <v/>
      </c>
      <c r="L3849" s="7">
        <f t="shared" ca="1" si="679"/>
        <v>0</v>
      </c>
      <c r="M3849" s="7" t="str">
        <f t="shared" ca="1" si="680"/>
        <v/>
      </c>
      <c r="N3849" s="7">
        <f t="shared" ca="1" si="681"/>
        <v>0</v>
      </c>
      <c r="O3849" s="9" t="str">
        <f ca="1">IF(N3849&gt;-1,INDIRECT(ADDRESS(ROW(),13)),IF(N3849&lt;N3848,CONCATENATE("&lt;page-count count=",CHAR(34),1+LARGE(N:N,1)-LARGE(N:N,2),CHAR(34),"/&gt;"),INDIRECT(ADDRESS(ROW()-1,13))))</f>
        <v/>
      </c>
      <c r="P3849" s="1">
        <f>IF(ROW()&lt;$S$4+2,IF('XML a procesar'!A3848="",P3848,IF(MID('XML a procesar'!A3848,1,1)="&lt;",P3848,P3848+1)),P3848)</f>
        <v>1</v>
      </c>
    </row>
    <row r="3850" spans="1:16" x14ac:dyDescent="0.25">
      <c r="A3850" s="1" t="str">
        <f>IF('XML a procesar'!A3849&gt;0,'XML a procesar'!A3849,"")</f>
        <v/>
      </c>
      <c r="B3850" s="7">
        <f t="shared" si="671"/>
        <v>0</v>
      </c>
      <c r="C3850" s="1">
        <f t="shared" si="672"/>
        <v>0</v>
      </c>
      <c r="D3850" s="1">
        <f t="shared" si="673"/>
        <v>0</v>
      </c>
      <c r="E3850" s="1">
        <f t="shared" si="674"/>
        <v>0</v>
      </c>
      <c r="F3850" s="1" t="str">
        <f t="shared" ca="1" si="675"/>
        <v/>
      </c>
      <c r="G3850" s="1">
        <f t="shared" ca="1" si="676"/>
        <v>0</v>
      </c>
      <c r="H3850" s="1">
        <f ca="1">IF(AND(G3849&gt;0,G3850&gt;G3849,NOT(ISERROR(MATCH(G3849,D:D,0)))),H3849+1,H3849)</f>
        <v>0</v>
      </c>
      <c r="I3850" s="1">
        <f t="shared" ca="1" si="677"/>
        <v>0</v>
      </c>
      <c r="J3850" s="7" t="str">
        <f t="shared" ca="1" si="678"/>
        <v/>
      </c>
      <c r="K3850" s="1" t="str">
        <f ca="1">IF(J3850="Linea_para_MAIL_creada_por_LuXML",IF(ISERROR(MATCH(INDIRECT(ADDRESS(ROW()-G3850,7)),D:D,0)),J3850,INDIRECT(ADDRESS(MATCH(INDIRECT(ADDRESS(ROW()-G3850,7)),D:D,0),1))),J3850)</f>
        <v/>
      </c>
      <c r="L3850" s="7">
        <f t="shared" ca="1" si="679"/>
        <v>0</v>
      </c>
      <c r="M3850" s="7" t="str">
        <f t="shared" ca="1" si="680"/>
        <v/>
      </c>
      <c r="N3850" s="7">
        <f t="shared" ca="1" si="681"/>
        <v>0</v>
      </c>
      <c r="O3850" s="9" t="str">
        <f ca="1">IF(N3850&gt;-1,INDIRECT(ADDRESS(ROW(),13)),IF(N3850&lt;N3849,CONCATENATE("&lt;page-count count=",CHAR(34),1+LARGE(N:N,1)-LARGE(N:N,2),CHAR(34),"/&gt;"),INDIRECT(ADDRESS(ROW()-1,13))))</f>
        <v/>
      </c>
      <c r="P3850" s="1">
        <f>IF(ROW()&lt;$S$4+2,IF('XML a procesar'!A3849="",P3849,IF(MID('XML a procesar'!A3849,1,1)="&lt;",P3849,P3849+1)),P3849)</f>
        <v>1</v>
      </c>
    </row>
    <row r="3851" spans="1:16" x14ac:dyDescent="0.25">
      <c r="A3851" s="1" t="str">
        <f>IF('XML a procesar'!A3850&gt;0,'XML a procesar'!A3850,"")</f>
        <v/>
      </c>
      <c r="B3851" s="7">
        <f t="shared" si="671"/>
        <v>0</v>
      </c>
      <c r="C3851" s="1">
        <f t="shared" si="672"/>
        <v>0</v>
      </c>
      <c r="D3851" s="1">
        <f t="shared" si="673"/>
        <v>0</v>
      </c>
      <c r="E3851" s="1">
        <f t="shared" si="674"/>
        <v>0</v>
      </c>
      <c r="F3851" s="1" t="str">
        <f t="shared" ca="1" si="675"/>
        <v/>
      </c>
      <c r="G3851" s="1">
        <f t="shared" ca="1" si="676"/>
        <v>0</v>
      </c>
      <c r="H3851" s="1">
        <f ca="1">IF(AND(G3850&gt;0,G3851&gt;G3850,NOT(ISERROR(MATCH(G3850,D:D,0)))),H3850+1,H3850)</f>
        <v>0</v>
      </c>
      <c r="I3851" s="1">
        <f t="shared" ca="1" si="677"/>
        <v>0</v>
      </c>
      <c r="J3851" s="7" t="str">
        <f t="shared" ca="1" si="678"/>
        <v/>
      </c>
      <c r="K3851" s="1" t="str">
        <f ca="1">IF(J3851="Linea_para_MAIL_creada_por_LuXML",IF(ISERROR(MATCH(INDIRECT(ADDRESS(ROW()-G3851,7)),D:D,0)),J3851,INDIRECT(ADDRESS(MATCH(INDIRECT(ADDRESS(ROW()-G3851,7)),D:D,0),1))),J3851)</f>
        <v/>
      </c>
      <c r="L3851" s="7">
        <f t="shared" ca="1" si="679"/>
        <v>0</v>
      </c>
      <c r="M3851" s="7" t="str">
        <f t="shared" ca="1" si="680"/>
        <v/>
      </c>
      <c r="N3851" s="7">
        <f t="shared" ca="1" si="681"/>
        <v>0</v>
      </c>
      <c r="O3851" s="9" t="str">
        <f ca="1">IF(N3851&gt;-1,INDIRECT(ADDRESS(ROW(),13)),IF(N3851&lt;N3850,CONCATENATE("&lt;page-count count=",CHAR(34),1+LARGE(N:N,1)-LARGE(N:N,2),CHAR(34),"/&gt;"),INDIRECT(ADDRESS(ROW()-1,13))))</f>
        <v/>
      </c>
      <c r="P3851" s="1">
        <f>IF(ROW()&lt;$S$4+2,IF('XML a procesar'!A3850="",P3850,IF(MID('XML a procesar'!A3850,1,1)="&lt;",P3850,P3850+1)),P3850)</f>
        <v>1</v>
      </c>
    </row>
    <row r="3852" spans="1:16" x14ac:dyDescent="0.25">
      <c r="A3852" s="1" t="str">
        <f>IF('XML a procesar'!A3851&gt;0,'XML a procesar'!A3851,"")</f>
        <v/>
      </c>
      <c r="B3852" s="7">
        <f t="shared" si="671"/>
        <v>0</v>
      </c>
      <c r="C3852" s="1">
        <f t="shared" si="672"/>
        <v>0</v>
      </c>
      <c r="D3852" s="1">
        <f t="shared" si="673"/>
        <v>0</v>
      </c>
      <c r="E3852" s="1">
        <f t="shared" si="674"/>
        <v>0</v>
      </c>
      <c r="F3852" s="1" t="str">
        <f t="shared" ca="1" si="675"/>
        <v/>
      </c>
      <c r="G3852" s="1">
        <f t="shared" ca="1" si="676"/>
        <v>0</v>
      </c>
      <c r="H3852" s="1">
        <f ca="1">IF(AND(G3851&gt;0,G3852&gt;G3851,NOT(ISERROR(MATCH(G3851,D:D,0)))),H3851+1,H3851)</f>
        <v>0</v>
      </c>
      <c r="I3852" s="1">
        <f t="shared" ca="1" si="677"/>
        <v>0</v>
      </c>
      <c r="J3852" s="7" t="str">
        <f t="shared" ca="1" si="678"/>
        <v/>
      </c>
      <c r="K3852" s="1" t="str">
        <f ca="1">IF(J3852="Linea_para_MAIL_creada_por_LuXML",IF(ISERROR(MATCH(INDIRECT(ADDRESS(ROW()-G3852,7)),D:D,0)),J3852,INDIRECT(ADDRESS(MATCH(INDIRECT(ADDRESS(ROW()-G3852,7)),D:D,0),1))),J3852)</f>
        <v/>
      </c>
      <c r="L3852" s="7">
        <f t="shared" ca="1" si="679"/>
        <v>0</v>
      </c>
      <c r="M3852" s="7" t="str">
        <f t="shared" ca="1" si="680"/>
        <v/>
      </c>
      <c r="N3852" s="7">
        <f t="shared" ca="1" si="681"/>
        <v>0</v>
      </c>
      <c r="O3852" s="9" t="str">
        <f ca="1">IF(N3852&gt;-1,INDIRECT(ADDRESS(ROW(),13)),IF(N3852&lt;N3851,CONCATENATE("&lt;page-count count=",CHAR(34),1+LARGE(N:N,1)-LARGE(N:N,2),CHAR(34),"/&gt;"),INDIRECT(ADDRESS(ROW()-1,13))))</f>
        <v/>
      </c>
      <c r="P3852" s="1">
        <f>IF(ROW()&lt;$S$4+2,IF('XML a procesar'!A3851="",P3851,IF(MID('XML a procesar'!A3851,1,1)="&lt;",P3851,P3851+1)),P3851)</f>
        <v>1</v>
      </c>
    </row>
    <row r="3853" spans="1:16" x14ac:dyDescent="0.25">
      <c r="A3853" s="1" t="str">
        <f>IF('XML a procesar'!A3852&gt;0,'XML a procesar'!A3852,"")</f>
        <v/>
      </c>
      <c r="B3853" s="7">
        <f t="shared" si="671"/>
        <v>0</v>
      </c>
      <c r="C3853" s="1">
        <f t="shared" si="672"/>
        <v>0</v>
      </c>
      <c r="D3853" s="1">
        <f t="shared" si="673"/>
        <v>0</v>
      </c>
      <c r="E3853" s="1">
        <f t="shared" si="674"/>
        <v>0</v>
      </c>
      <c r="F3853" s="1" t="str">
        <f t="shared" ca="1" si="675"/>
        <v/>
      </c>
      <c r="G3853" s="1">
        <f t="shared" ca="1" si="676"/>
        <v>0</v>
      </c>
      <c r="H3853" s="1">
        <f ca="1">IF(AND(G3852&gt;0,G3853&gt;G3852,NOT(ISERROR(MATCH(G3852,D:D,0)))),H3852+1,H3852)</f>
        <v>0</v>
      </c>
      <c r="I3853" s="1">
        <f t="shared" ca="1" si="677"/>
        <v>0</v>
      </c>
      <c r="J3853" s="7" t="str">
        <f t="shared" ca="1" si="678"/>
        <v/>
      </c>
      <c r="K3853" s="1" t="str">
        <f ca="1">IF(J3853="Linea_para_MAIL_creada_por_LuXML",IF(ISERROR(MATCH(INDIRECT(ADDRESS(ROW()-G3853,7)),D:D,0)),J3853,INDIRECT(ADDRESS(MATCH(INDIRECT(ADDRESS(ROW()-G3853,7)),D:D,0),1))),J3853)</f>
        <v/>
      </c>
      <c r="L3853" s="7">
        <f t="shared" ca="1" si="679"/>
        <v>0</v>
      </c>
      <c r="M3853" s="7" t="str">
        <f t="shared" ca="1" si="680"/>
        <v/>
      </c>
      <c r="N3853" s="7">
        <f t="shared" ca="1" si="681"/>
        <v>0</v>
      </c>
      <c r="O3853" s="9" t="str">
        <f ca="1">IF(N3853&gt;-1,INDIRECT(ADDRESS(ROW(),13)),IF(N3853&lt;N3852,CONCATENATE("&lt;page-count count=",CHAR(34),1+LARGE(N:N,1)-LARGE(N:N,2),CHAR(34),"/&gt;"),INDIRECT(ADDRESS(ROW()-1,13))))</f>
        <v/>
      </c>
      <c r="P3853" s="1">
        <f>IF(ROW()&lt;$S$4+2,IF('XML a procesar'!A3852="",P3852,IF(MID('XML a procesar'!A3852,1,1)="&lt;",P3852,P3852+1)),P3852)</f>
        <v>1</v>
      </c>
    </row>
    <row r="3854" spans="1:16" x14ac:dyDescent="0.25">
      <c r="A3854" s="1" t="str">
        <f>IF('XML a procesar'!A3853&gt;0,'XML a procesar'!A3853,"")</f>
        <v/>
      </c>
      <c r="B3854" s="7">
        <f t="shared" si="671"/>
        <v>0</v>
      </c>
      <c r="C3854" s="1">
        <f t="shared" si="672"/>
        <v>0</v>
      </c>
      <c r="D3854" s="1">
        <f t="shared" si="673"/>
        <v>0</v>
      </c>
      <c r="E3854" s="1">
        <f t="shared" si="674"/>
        <v>0</v>
      </c>
      <c r="F3854" s="1" t="str">
        <f t="shared" ca="1" si="675"/>
        <v/>
      </c>
      <c r="G3854" s="1">
        <f t="shared" ca="1" si="676"/>
        <v>0</v>
      </c>
      <c r="H3854" s="1">
        <f ca="1">IF(AND(G3853&gt;0,G3854&gt;G3853,NOT(ISERROR(MATCH(G3853,D:D,0)))),H3853+1,H3853)</f>
        <v>0</v>
      </c>
      <c r="I3854" s="1">
        <f t="shared" ca="1" si="677"/>
        <v>0</v>
      </c>
      <c r="J3854" s="7" t="str">
        <f t="shared" ca="1" si="678"/>
        <v/>
      </c>
      <c r="K3854" s="1" t="str">
        <f ca="1">IF(J3854="Linea_para_MAIL_creada_por_LuXML",IF(ISERROR(MATCH(INDIRECT(ADDRESS(ROW()-G3854,7)),D:D,0)),J3854,INDIRECT(ADDRESS(MATCH(INDIRECT(ADDRESS(ROW()-G3854,7)),D:D,0),1))),J3854)</f>
        <v/>
      </c>
      <c r="L3854" s="7">
        <f t="shared" ca="1" si="679"/>
        <v>0</v>
      </c>
      <c r="M3854" s="7" t="str">
        <f t="shared" ca="1" si="680"/>
        <v/>
      </c>
      <c r="N3854" s="7">
        <f t="shared" ca="1" si="681"/>
        <v>0</v>
      </c>
      <c r="O3854" s="9" t="str">
        <f ca="1">IF(N3854&gt;-1,INDIRECT(ADDRESS(ROW(),13)),IF(N3854&lt;N3853,CONCATENATE("&lt;page-count count=",CHAR(34),1+LARGE(N:N,1)-LARGE(N:N,2),CHAR(34),"/&gt;"),INDIRECT(ADDRESS(ROW()-1,13))))</f>
        <v/>
      </c>
      <c r="P3854" s="1">
        <f>IF(ROW()&lt;$S$4+2,IF('XML a procesar'!A3853="",P3853,IF(MID('XML a procesar'!A3853,1,1)="&lt;",P3853,P3853+1)),P3853)</f>
        <v>1</v>
      </c>
    </row>
    <row r="3855" spans="1:16" x14ac:dyDescent="0.25">
      <c r="A3855" s="1" t="str">
        <f>IF('XML a procesar'!A3854&gt;0,'XML a procesar'!A3854,"")</f>
        <v/>
      </c>
      <c r="B3855" s="7">
        <f t="shared" si="671"/>
        <v>0</v>
      </c>
      <c r="C3855" s="1">
        <f t="shared" si="672"/>
        <v>0</v>
      </c>
      <c r="D3855" s="1">
        <f t="shared" si="673"/>
        <v>0</v>
      </c>
      <c r="E3855" s="1">
        <f t="shared" si="674"/>
        <v>0</v>
      </c>
      <c r="F3855" s="1" t="str">
        <f t="shared" ca="1" si="675"/>
        <v/>
      </c>
      <c r="G3855" s="1">
        <f t="shared" ca="1" si="676"/>
        <v>0</v>
      </c>
      <c r="H3855" s="1">
        <f ca="1">IF(AND(G3854&gt;0,G3855&gt;G3854,NOT(ISERROR(MATCH(G3854,D:D,0)))),H3854+1,H3854)</f>
        <v>0</v>
      </c>
      <c r="I3855" s="1">
        <f t="shared" ca="1" si="677"/>
        <v>0</v>
      </c>
      <c r="J3855" s="7" t="str">
        <f t="shared" ca="1" si="678"/>
        <v/>
      </c>
      <c r="K3855" s="1" t="str">
        <f ca="1">IF(J3855="Linea_para_MAIL_creada_por_LuXML",IF(ISERROR(MATCH(INDIRECT(ADDRESS(ROW()-G3855,7)),D:D,0)),J3855,INDIRECT(ADDRESS(MATCH(INDIRECT(ADDRESS(ROW()-G3855,7)),D:D,0),1))),J3855)</f>
        <v/>
      </c>
      <c r="L3855" s="7">
        <f t="shared" ca="1" si="679"/>
        <v>0</v>
      </c>
      <c r="M3855" s="7" t="str">
        <f t="shared" ca="1" si="680"/>
        <v/>
      </c>
      <c r="N3855" s="7">
        <f t="shared" ca="1" si="681"/>
        <v>0</v>
      </c>
      <c r="O3855" s="9" t="str">
        <f ca="1">IF(N3855&gt;-1,INDIRECT(ADDRESS(ROW(),13)),IF(N3855&lt;N3854,CONCATENATE("&lt;page-count count=",CHAR(34),1+LARGE(N:N,1)-LARGE(N:N,2),CHAR(34),"/&gt;"),INDIRECT(ADDRESS(ROW()-1,13))))</f>
        <v/>
      </c>
      <c r="P3855" s="1">
        <f>IF(ROW()&lt;$S$4+2,IF('XML a procesar'!A3854="",P3854,IF(MID('XML a procesar'!A3854,1,1)="&lt;",P3854,P3854+1)),P3854)</f>
        <v>1</v>
      </c>
    </row>
    <row r="3856" spans="1:16" x14ac:dyDescent="0.25">
      <c r="A3856" s="1" t="str">
        <f>IF('XML a procesar'!A3855&gt;0,'XML a procesar'!A3855,"")</f>
        <v/>
      </c>
      <c r="B3856" s="7">
        <f t="shared" si="671"/>
        <v>0</v>
      </c>
      <c r="C3856" s="1">
        <f t="shared" si="672"/>
        <v>0</v>
      </c>
      <c r="D3856" s="1">
        <f t="shared" si="673"/>
        <v>0</v>
      </c>
      <c r="E3856" s="1">
        <f t="shared" si="674"/>
        <v>0</v>
      </c>
      <c r="F3856" s="1" t="str">
        <f t="shared" ca="1" si="675"/>
        <v/>
      </c>
      <c r="G3856" s="1">
        <f t="shared" ca="1" si="676"/>
        <v>0</v>
      </c>
      <c r="H3856" s="1">
        <f ca="1">IF(AND(G3855&gt;0,G3856&gt;G3855,NOT(ISERROR(MATCH(G3855,D:D,0)))),H3855+1,H3855)</f>
        <v>0</v>
      </c>
      <c r="I3856" s="1">
        <f t="shared" ca="1" si="677"/>
        <v>0</v>
      </c>
      <c r="J3856" s="7" t="str">
        <f t="shared" ca="1" si="678"/>
        <v/>
      </c>
      <c r="K3856" s="1" t="str">
        <f ca="1">IF(J3856="Linea_para_MAIL_creada_por_LuXML",IF(ISERROR(MATCH(INDIRECT(ADDRESS(ROW()-G3856,7)),D:D,0)),J3856,INDIRECT(ADDRESS(MATCH(INDIRECT(ADDRESS(ROW()-G3856,7)),D:D,0),1))),J3856)</f>
        <v/>
      </c>
      <c r="L3856" s="7">
        <f t="shared" ca="1" si="679"/>
        <v>0</v>
      </c>
      <c r="M3856" s="7" t="str">
        <f t="shared" ca="1" si="680"/>
        <v/>
      </c>
      <c r="N3856" s="7">
        <f t="shared" ca="1" si="681"/>
        <v>0</v>
      </c>
      <c r="O3856" s="9" t="str">
        <f ca="1">IF(N3856&gt;-1,INDIRECT(ADDRESS(ROW(),13)),IF(N3856&lt;N3855,CONCATENATE("&lt;page-count count=",CHAR(34),1+LARGE(N:N,1)-LARGE(N:N,2),CHAR(34),"/&gt;"),INDIRECT(ADDRESS(ROW()-1,13))))</f>
        <v/>
      </c>
      <c r="P3856" s="1">
        <f>IF(ROW()&lt;$S$4+2,IF('XML a procesar'!A3855="",P3855,IF(MID('XML a procesar'!A3855,1,1)="&lt;",P3855,P3855+1)),P3855)</f>
        <v>1</v>
      </c>
    </row>
    <row r="3857" spans="1:16" x14ac:dyDescent="0.25">
      <c r="A3857" s="1" t="str">
        <f>IF('XML a procesar'!A3856&gt;0,'XML a procesar'!A3856,"")</f>
        <v/>
      </c>
      <c r="B3857" s="7">
        <f t="shared" si="671"/>
        <v>0</v>
      </c>
      <c r="C3857" s="1">
        <f t="shared" si="672"/>
        <v>0</v>
      </c>
      <c r="D3857" s="1">
        <f t="shared" si="673"/>
        <v>0</v>
      </c>
      <c r="E3857" s="1">
        <f t="shared" si="674"/>
        <v>0</v>
      </c>
      <c r="F3857" s="1" t="str">
        <f t="shared" ca="1" si="675"/>
        <v/>
      </c>
      <c r="G3857" s="1">
        <f t="shared" ca="1" si="676"/>
        <v>0</v>
      </c>
      <c r="H3857" s="1">
        <f ca="1">IF(AND(G3856&gt;0,G3857&gt;G3856,NOT(ISERROR(MATCH(G3856,D:D,0)))),H3856+1,H3856)</f>
        <v>0</v>
      </c>
      <c r="I3857" s="1">
        <f t="shared" ca="1" si="677"/>
        <v>0</v>
      </c>
      <c r="J3857" s="7" t="str">
        <f t="shared" ca="1" si="678"/>
        <v/>
      </c>
      <c r="K3857" s="1" t="str">
        <f ca="1">IF(J3857="Linea_para_MAIL_creada_por_LuXML",IF(ISERROR(MATCH(INDIRECT(ADDRESS(ROW()-G3857,7)),D:D,0)),J3857,INDIRECT(ADDRESS(MATCH(INDIRECT(ADDRESS(ROW()-G3857,7)),D:D,0),1))),J3857)</f>
        <v/>
      </c>
      <c r="L3857" s="7">
        <f t="shared" ca="1" si="679"/>
        <v>0</v>
      </c>
      <c r="M3857" s="7" t="str">
        <f t="shared" ca="1" si="680"/>
        <v/>
      </c>
      <c r="N3857" s="7">
        <f t="shared" ca="1" si="681"/>
        <v>0</v>
      </c>
      <c r="O3857" s="9" t="str">
        <f ca="1">IF(N3857&gt;-1,INDIRECT(ADDRESS(ROW(),13)),IF(N3857&lt;N3856,CONCATENATE("&lt;page-count count=",CHAR(34),1+LARGE(N:N,1)-LARGE(N:N,2),CHAR(34),"/&gt;"),INDIRECT(ADDRESS(ROW()-1,13))))</f>
        <v/>
      </c>
      <c r="P3857" s="1">
        <f>IF(ROW()&lt;$S$4+2,IF('XML a procesar'!A3856="",P3856,IF(MID('XML a procesar'!A3856,1,1)="&lt;",P3856,P3856+1)),P3856)</f>
        <v>1</v>
      </c>
    </row>
    <row r="3858" spans="1:16" x14ac:dyDescent="0.25">
      <c r="A3858" s="1" t="str">
        <f>IF('XML a procesar'!A3857&gt;0,'XML a procesar'!A3857,"")</f>
        <v/>
      </c>
      <c r="B3858" s="7">
        <f t="shared" si="671"/>
        <v>0</v>
      </c>
      <c r="C3858" s="1">
        <f t="shared" si="672"/>
        <v>0</v>
      </c>
      <c r="D3858" s="1">
        <f t="shared" si="673"/>
        <v>0</v>
      </c>
      <c r="E3858" s="1">
        <f t="shared" si="674"/>
        <v>0</v>
      </c>
      <c r="F3858" s="1" t="str">
        <f t="shared" ca="1" si="675"/>
        <v/>
      </c>
      <c r="G3858" s="1">
        <f t="shared" ca="1" si="676"/>
        <v>0</v>
      </c>
      <c r="H3858" s="1">
        <f ca="1">IF(AND(G3857&gt;0,G3858&gt;G3857,NOT(ISERROR(MATCH(G3857,D:D,0)))),H3857+1,H3857)</f>
        <v>0</v>
      </c>
      <c r="I3858" s="1">
        <f t="shared" ca="1" si="677"/>
        <v>0</v>
      </c>
      <c r="J3858" s="7" t="str">
        <f t="shared" ca="1" si="678"/>
        <v/>
      </c>
      <c r="K3858" s="1" t="str">
        <f ca="1">IF(J3858="Linea_para_MAIL_creada_por_LuXML",IF(ISERROR(MATCH(INDIRECT(ADDRESS(ROW()-G3858,7)),D:D,0)),J3858,INDIRECT(ADDRESS(MATCH(INDIRECT(ADDRESS(ROW()-G3858,7)),D:D,0),1))),J3858)</f>
        <v/>
      </c>
      <c r="L3858" s="7">
        <f t="shared" ca="1" si="679"/>
        <v>0</v>
      </c>
      <c r="M3858" s="7" t="str">
        <f t="shared" ca="1" si="680"/>
        <v/>
      </c>
      <c r="N3858" s="7">
        <f t="shared" ca="1" si="681"/>
        <v>0</v>
      </c>
      <c r="O3858" s="9" t="str">
        <f ca="1">IF(N3858&gt;-1,INDIRECT(ADDRESS(ROW(),13)),IF(N3858&lt;N3857,CONCATENATE("&lt;page-count count=",CHAR(34),1+LARGE(N:N,1)-LARGE(N:N,2),CHAR(34),"/&gt;"),INDIRECT(ADDRESS(ROW()-1,13))))</f>
        <v/>
      </c>
      <c r="P3858" s="1">
        <f>IF(ROW()&lt;$S$4+2,IF('XML a procesar'!A3857="",P3857,IF(MID('XML a procesar'!A3857,1,1)="&lt;",P3857,P3857+1)),P3857)</f>
        <v>1</v>
      </c>
    </row>
    <row r="3859" spans="1:16" x14ac:dyDescent="0.25">
      <c r="A3859" s="1" t="str">
        <f>IF('XML a procesar'!A3858&gt;0,'XML a procesar'!A3858,"")</f>
        <v/>
      </c>
      <c r="B3859" s="7">
        <f t="shared" si="671"/>
        <v>0</v>
      </c>
      <c r="C3859" s="1">
        <f t="shared" si="672"/>
        <v>0</v>
      </c>
      <c r="D3859" s="1">
        <f t="shared" si="673"/>
        <v>0</v>
      </c>
      <c r="E3859" s="1">
        <f t="shared" si="674"/>
        <v>0</v>
      </c>
      <c r="F3859" s="1" t="str">
        <f t="shared" ca="1" si="675"/>
        <v/>
      </c>
      <c r="G3859" s="1">
        <f t="shared" ca="1" si="676"/>
        <v>0</v>
      </c>
      <c r="H3859" s="1">
        <f ca="1">IF(AND(G3858&gt;0,G3859&gt;G3858,NOT(ISERROR(MATCH(G3858,D:D,0)))),H3858+1,H3858)</f>
        <v>0</v>
      </c>
      <c r="I3859" s="1">
        <f t="shared" ca="1" si="677"/>
        <v>0</v>
      </c>
      <c r="J3859" s="7" t="str">
        <f t="shared" ca="1" si="678"/>
        <v/>
      </c>
      <c r="K3859" s="1" t="str">
        <f ca="1">IF(J3859="Linea_para_MAIL_creada_por_LuXML",IF(ISERROR(MATCH(INDIRECT(ADDRESS(ROW()-G3859,7)),D:D,0)),J3859,INDIRECT(ADDRESS(MATCH(INDIRECT(ADDRESS(ROW()-G3859,7)),D:D,0),1))),J3859)</f>
        <v/>
      </c>
      <c r="L3859" s="7">
        <f t="shared" ca="1" si="679"/>
        <v>0</v>
      </c>
      <c r="M3859" s="7" t="str">
        <f t="shared" ca="1" si="680"/>
        <v/>
      </c>
      <c r="N3859" s="7">
        <f t="shared" ca="1" si="681"/>
        <v>0</v>
      </c>
      <c r="O3859" s="9" t="str">
        <f ca="1">IF(N3859&gt;-1,INDIRECT(ADDRESS(ROW(),13)),IF(N3859&lt;N3858,CONCATENATE("&lt;page-count count=",CHAR(34),1+LARGE(N:N,1)-LARGE(N:N,2),CHAR(34),"/&gt;"),INDIRECT(ADDRESS(ROW()-1,13))))</f>
        <v/>
      </c>
      <c r="P3859" s="1">
        <f>IF(ROW()&lt;$S$4+2,IF('XML a procesar'!A3858="",P3858,IF(MID('XML a procesar'!A3858,1,1)="&lt;",P3858,P3858+1)),P3858)</f>
        <v>1</v>
      </c>
    </row>
    <row r="3860" spans="1:16" x14ac:dyDescent="0.25">
      <c r="A3860" s="1" t="str">
        <f>IF('XML a procesar'!A3859&gt;0,'XML a procesar'!A3859,"")</f>
        <v/>
      </c>
      <c r="B3860" s="7">
        <f t="shared" si="671"/>
        <v>0</v>
      </c>
      <c r="C3860" s="1">
        <f t="shared" si="672"/>
        <v>0</v>
      </c>
      <c r="D3860" s="1">
        <f t="shared" si="673"/>
        <v>0</v>
      </c>
      <c r="E3860" s="1">
        <f t="shared" si="674"/>
        <v>0</v>
      </c>
      <c r="F3860" s="1" t="str">
        <f t="shared" ca="1" si="675"/>
        <v/>
      </c>
      <c r="G3860" s="1">
        <f t="shared" ca="1" si="676"/>
        <v>0</v>
      </c>
      <c r="H3860" s="1">
        <f ca="1">IF(AND(G3859&gt;0,G3860&gt;G3859,NOT(ISERROR(MATCH(G3859,D:D,0)))),H3859+1,H3859)</f>
        <v>0</v>
      </c>
      <c r="I3860" s="1">
        <f t="shared" ca="1" si="677"/>
        <v>0</v>
      </c>
      <c r="J3860" s="7" t="str">
        <f t="shared" ca="1" si="678"/>
        <v/>
      </c>
      <c r="K3860" s="1" t="str">
        <f ca="1">IF(J3860="Linea_para_MAIL_creada_por_LuXML",IF(ISERROR(MATCH(INDIRECT(ADDRESS(ROW()-G3860,7)),D:D,0)),J3860,INDIRECT(ADDRESS(MATCH(INDIRECT(ADDRESS(ROW()-G3860,7)),D:D,0),1))),J3860)</f>
        <v/>
      </c>
      <c r="L3860" s="7">
        <f t="shared" ca="1" si="679"/>
        <v>0</v>
      </c>
      <c r="M3860" s="7" t="str">
        <f t="shared" ca="1" si="680"/>
        <v/>
      </c>
      <c r="N3860" s="7">
        <f t="shared" ca="1" si="681"/>
        <v>0</v>
      </c>
      <c r="O3860" s="9" t="str">
        <f ca="1">IF(N3860&gt;-1,INDIRECT(ADDRESS(ROW(),13)),IF(N3860&lt;N3859,CONCATENATE("&lt;page-count count=",CHAR(34),1+LARGE(N:N,1)-LARGE(N:N,2),CHAR(34),"/&gt;"),INDIRECT(ADDRESS(ROW()-1,13))))</f>
        <v/>
      </c>
      <c r="P3860" s="1">
        <f>IF(ROW()&lt;$S$4+2,IF('XML a procesar'!A3859="",P3859,IF(MID('XML a procesar'!A3859,1,1)="&lt;",P3859,P3859+1)),P3859)</f>
        <v>1</v>
      </c>
    </row>
    <row r="3861" spans="1:16" x14ac:dyDescent="0.25">
      <c r="A3861" s="1" t="str">
        <f>IF('XML a procesar'!A3860&gt;0,'XML a procesar'!A3860,"")</f>
        <v/>
      </c>
      <c r="B3861" s="7">
        <f t="shared" si="671"/>
        <v>0</v>
      </c>
      <c r="C3861" s="1">
        <f t="shared" si="672"/>
        <v>0</v>
      </c>
      <c r="D3861" s="1">
        <f t="shared" si="673"/>
        <v>0</v>
      </c>
      <c r="E3861" s="1">
        <f t="shared" si="674"/>
        <v>0</v>
      </c>
      <c r="F3861" s="1" t="str">
        <f t="shared" ca="1" si="675"/>
        <v/>
      </c>
      <c r="G3861" s="1">
        <f t="shared" ca="1" si="676"/>
        <v>0</v>
      </c>
      <c r="H3861" s="1">
        <f ca="1">IF(AND(G3860&gt;0,G3861&gt;G3860,NOT(ISERROR(MATCH(G3860,D:D,0)))),H3860+1,H3860)</f>
        <v>0</v>
      </c>
      <c r="I3861" s="1">
        <f t="shared" ca="1" si="677"/>
        <v>0</v>
      </c>
      <c r="J3861" s="7" t="str">
        <f t="shared" ca="1" si="678"/>
        <v/>
      </c>
      <c r="K3861" s="1" t="str">
        <f ca="1">IF(J3861="Linea_para_MAIL_creada_por_LuXML",IF(ISERROR(MATCH(INDIRECT(ADDRESS(ROW()-G3861,7)),D:D,0)),J3861,INDIRECT(ADDRESS(MATCH(INDIRECT(ADDRESS(ROW()-G3861,7)),D:D,0),1))),J3861)</f>
        <v/>
      </c>
      <c r="L3861" s="7">
        <f t="shared" ca="1" si="679"/>
        <v>0</v>
      </c>
      <c r="M3861" s="7" t="str">
        <f t="shared" ca="1" si="680"/>
        <v/>
      </c>
      <c r="N3861" s="7">
        <f t="shared" ca="1" si="681"/>
        <v>0</v>
      </c>
      <c r="O3861" s="9" t="str">
        <f ca="1">IF(N3861&gt;-1,INDIRECT(ADDRESS(ROW(),13)),IF(N3861&lt;N3860,CONCATENATE("&lt;page-count count=",CHAR(34),1+LARGE(N:N,1)-LARGE(N:N,2),CHAR(34),"/&gt;"),INDIRECT(ADDRESS(ROW()-1,13))))</f>
        <v/>
      </c>
      <c r="P3861" s="1">
        <f>IF(ROW()&lt;$S$4+2,IF('XML a procesar'!A3860="",P3860,IF(MID('XML a procesar'!A3860,1,1)="&lt;",P3860,P3860+1)),P3860)</f>
        <v>1</v>
      </c>
    </row>
    <row r="3862" spans="1:16" x14ac:dyDescent="0.25">
      <c r="A3862" s="1" t="str">
        <f>IF('XML a procesar'!A3861&gt;0,'XML a procesar'!A3861,"")</f>
        <v/>
      </c>
      <c r="B3862" s="7">
        <f t="shared" si="671"/>
        <v>0</v>
      </c>
      <c r="C3862" s="1">
        <f t="shared" si="672"/>
        <v>0</v>
      </c>
      <c r="D3862" s="1">
        <f t="shared" si="673"/>
        <v>0</v>
      </c>
      <c r="E3862" s="1">
        <f t="shared" si="674"/>
        <v>0</v>
      </c>
      <c r="F3862" s="1" t="str">
        <f t="shared" ca="1" si="675"/>
        <v/>
      </c>
      <c r="G3862" s="1">
        <f t="shared" ca="1" si="676"/>
        <v>0</v>
      </c>
      <c r="H3862" s="1">
        <f ca="1">IF(AND(G3861&gt;0,G3862&gt;G3861,NOT(ISERROR(MATCH(G3861,D:D,0)))),H3861+1,H3861)</f>
        <v>0</v>
      </c>
      <c r="I3862" s="1">
        <f t="shared" ca="1" si="677"/>
        <v>0</v>
      </c>
      <c r="J3862" s="7" t="str">
        <f t="shared" ca="1" si="678"/>
        <v/>
      </c>
      <c r="K3862" s="1" t="str">
        <f ca="1">IF(J3862="Linea_para_MAIL_creada_por_LuXML",IF(ISERROR(MATCH(INDIRECT(ADDRESS(ROW()-G3862,7)),D:D,0)),J3862,INDIRECT(ADDRESS(MATCH(INDIRECT(ADDRESS(ROW()-G3862,7)),D:D,0),1))),J3862)</f>
        <v/>
      </c>
      <c r="L3862" s="7">
        <f t="shared" ca="1" si="679"/>
        <v>0</v>
      </c>
      <c r="M3862" s="7" t="str">
        <f t="shared" ca="1" si="680"/>
        <v/>
      </c>
      <c r="N3862" s="7">
        <f t="shared" ca="1" si="681"/>
        <v>0</v>
      </c>
      <c r="O3862" s="9" t="str">
        <f ca="1">IF(N3862&gt;-1,INDIRECT(ADDRESS(ROW(),13)),IF(N3862&lt;N3861,CONCATENATE("&lt;page-count count=",CHAR(34),1+LARGE(N:N,1)-LARGE(N:N,2),CHAR(34),"/&gt;"),INDIRECT(ADDRESS(ROW()-1,13))))</f>
        <v/>
      </c>
      <c r="P3862" s="1">
        <f>IF(ROW()&lt;$S$4+2,IF('XML a procesar'!A3861="",P3861,IF(MID('XML a procesar'!A3861,1,1)="&lt;",P3861,P3861+1)),P3861)</f>
        <v>1</v>
      </c>
    </row>
    <row r="3863" spans="1:16" x14ac:dyDescent="0.25">
      <c r="A3863" s="1" t="str">
        <f>IF('XML a procesar'!A3862&gt;0,'XML a procesar'!A3862,"")</f>
        <v/>
      </c>
      <c r="B3863" s="7">
        <f t="shared" si="671"/>
        <v>0</v>
      </c>
      <c r="C3863" s="1">
        <f t="shared" si="672"/>
        <v>0</v>
      </c>
      <c r="D3863" s="1">
        <f t="shared" si="673"/>
        <v>0</v>
      </c>
      <c r="E3863" s="1">
        <f t="shared" si="674"/>
        <v>0</v>
      </c>
      <c r="F3863" s="1" t="str">
        <f t="shared" ca="1" si="675"/>
        <v/>
      </c>
      <c r="G3863" s="1">
        <f t="shared" ca="1" si="676"/>
        <v>0</v>
      </c>
      <c r="H3863" s="1">
        <f ca="1">IF(AND(G3862&gt;0,G3863&gt;G3862,NOT(ISERROR(MATCH(G3862,D:D,0)))),H3862+1,H3862)</f>
        <v>0</v>
      </c>
      <c r="I3863" s="1">
        <f t="shared" ca="1" si="677"/>
        <v>0</v>
      </c>
      <c r="J3863" s="7" t="str">
        <f t="shared" ca="1" si="678"/>
        <v/>
      </c>
      <c r="K3863" s="1" t="str">
        <f ca="1">IF(J3863="Linea_para_MAIL_creada_por_LuXML",IF(ISERROR(MATCH(INDIRECT(ADDRESS(ROW()-G3863,7)),D:D,0)),J3863,INDIRECT(ADDRESS(MATCH(INDIRECT(ADDRESS(ROW()-G3863,7)),D:D,0),1))),J3863)</f>
        <v/>
      </c>
      <c r="L3863" s="7">
        <f t="shared" ca="1" si="679"/>
        <v>0</v>
      </c>
      <c r="M3863" s="7" t="str">
        <f t="shared" ca="1" si="680"/>
        <v/>
      </c>
      <c r="N3863" s="7">
        <f t="shared" ca="1" si="681"/>
        <v>0</v>
      </c>
      <c r="O3863" s="9" t="str">
        <f ca="1">IF(N3863&gt;-1,INDIRECT(ADDRESS(ROW(),13)),IF(N3863&lt;N3862,CONCATENATE("&lt;page-count count=",CHAR(34),1+LARGE(N:N,1)-LARGE(N:N,2),CHAR(34),"/&gt;"),INDIRECT(ADDRESS(ROW()-1,13))))</f>
        <v/>
      </c>
      <c r="P3863" s="1">
        <f>IF(ROW()&lt;$S$4+2,IF('XML a procesar'!A3862="",P3862,IF(MID('XML a procesar'!A3862,1,1)="&lt;",P3862,P3862+1)),P3862)</f>
        <v>1</v>
      </c>
    </row>
    <row r="3864" spans="1:16" x14ac:dyDescent="0.25">
      <c r="A3864" s="1" t="str">
        <f>IF('XML a procesar'!A3863&gt;0,'XML a procesar'!A3863,"")</f>
        <v/>
      </c>
      <c r="B3864" s="7">
        <f t="shared" si="671"/>
        <v>0</v>
      </c>
      <c r="C3864" s="1">
        <f t="shared" si="672"/>
        <v>0</v>
      </c>
      <c r="D3864" s="1">
        <f t="shared" si="673"/>
        <v>0</v>
      </c>
      <c r="E3864" s="1">
        <f t="shared" si="674"/>
        <v>0</v>
      </c>
      <c r="F3864" s="1" t="str">
        <f t="shared" ca="1" si="675"/>
        <v/>
      </c>
      <c r="G3864" s="1">
        <f t="shared" ca="1" si="676"/>
        <v>0</v>
      </c>
      <c r="H3864" s="1">
        <f ca="1">IF(AND(G3863&gt;0,G3864&gt;G3863,NOT(ISERROR(MATCH(G3863,D:D,0)))),H3863+1,H3863)</f>
        <v>0</v>
      </c>
      <c r="I3864" s="1">
        <f t="shared" ca="1" si="677"/>
        <v>0</v>
      </c>
      <c r="J3864" s="7" t="str">
        <f t="shared" ca="1" si="678"/>
        <v/>
      </c>
      <c r="K3864" s="1" t="str">
        <f ca="1">IF(J3864="Linea_para_MAIL_creada_por_LuXML",IF(ISERROR(MATCH(INDIRECT(ADDRESS(ROW()-G3864,7)),D:D,0)),J3864,INDIRECT(ADDRESS(MATCH(INDIRECT(ADDRESS(ROW()-G3864,7)),D:D,0),1))),J3864)</f>
        <v/>
      </c>
      <c r="L3864" s="7">
        <f t="shared" ca="1" si="679"/>
        <v>0</v>
      </c>
      <c r="M3864" s="7" t="str">
        <f t="shared" ca="1" si="680"/>
        <v/>
      </c>
      <c r="N3864" s="7">
        <f t="shared" ca="1" si="681"/>
        <v>0</v>
      </c>
      <c r="O3864" s="9" t="str">
        <f ca="1">IF(N3864&gt;-1,INDIRECT(ADDRESS(ROW(),13)),IF(N3864&lt;N3863,CONCATENATE("&lt;page-count count=",CHAR(34),1+LARGE(N:N,1)-LARGE(N:N,2),CHAR(34),"/&gt;"),INDIRECT(ADDRESS(ROW()-1,13))))</f>
        <v/>
      </c>
      <c r="P3864" s="1">
        <f>IF(ROW()&lt;$S$4+2,IF('XML a procesar'!A3863="",P3863,IF(MID('XML a procesar'!A3863,1,1)="&lt;",P3863,P3863+1)),P3863)</f>
        <v>1</v>
      </c>
    </row>
    <row r="3865" spans="1:16" x14ac:dyDescent="0.25">
      <c r="A3865" s="1" t="str">
        <f>IF('XML a procesar'!A3864&gt;0,'XML a procesar'!A3864,"")</f>
        <v/>
      </c>
      <c r="B3865" s="7">
        <f t="shared" si="671"/>
        <v>0</v>
      </c>
      <c r="C3865" s="1">
        <f t="shared" si="672"/>
        <v>0</v>
      </c>
      <c r="D3865" s="1">
        <f t="shared" si="673"/>
        <v>0</v>
      </c>
      <c r="E3865" s="1">
        <f t="shared" si="674"/>
        <v>0</v>
      </c>
      <c r="F3865" s="1" t="str">
        <f t="shared" ca="1" si="675"/>
        <v/>
      </c>
      <c r="G3865" s="1">
        <f t="shared" ca="1" si="676"/>
        <v>0</v>
      </c>
      <c r="H3865" s="1">
        <f ca="1">IF(AND(G3864&gt;0,G3865&gt;G3864,NOT(ISERROR(MATCH(G3864,D:D,0)))),H3864+1,H3864)</f>
        <v>0</v>
      </c>
      <c r="I3865" s="1">
        <f t="shared" ca="1" si="677"/>
        <v>0</v>
      </c>
      <c r="J3865" s="7" t="str">
        <f t="shared" ca="1" si="678"/>
        <v/>
      </c>
      <c r="K3865" s="1" t="str">
        <f ca="1">IF(J3865="Linea_para_MAIL_creada_por_LuXML",IF(ISERROR(MATCH(INDIRECT(ADDRESS(ROW()-G3865,7)),D:D,0)),J3865,INDIRECT(ADDRESS(MATCH(INDIRECT(ADDRESS(ROW()-G3865,7)),D:D,0),1))),J3865)</f>
        <v/>
      </c>
      <c r="L3865" s="7">
        <f t="shared" ca="1" si="679"/>
        <v>0</v>
      </c>
      <c r="M3865" s="7" t="str">
        <f t="shared" ca="1" si="680"/>
        <v/>
      </c>
      <c r="N3865" s="7">
        <f t="shared" ca="1" si="681"/>
        <v>0</v>
      </c>
      <c r="O3865" s="9" t="str">
        <f ca="1">IF(N3865&gt;-1,INDIRECT(ADDRESS(ROW(),13)),IF(N3865&lt;N3864,CONCATENATE("&lt;page-count count=",CHAR(34),1+LARGE(N:N,1)-LARGE(N:N,2),CHAR(34),"/&gt;"),INDIRECT(ADDRESS(ROW()-1,13))))</f>
        <v/>
      </c>
      <c r="P3865" s="1">
        <f>IF(ROW()&lt;$S$4+2,IF('XML a procesar'!A3864="",P3864,IF(MID('XML a procesar'!A3864,1,1)="&lt;",P3864,P3864+1)),P3864)</f>
        <v>1</v>
      </c>
    </row>
    <row r="3866" spans="1:16" x14ac:dyDescent="0.25">
      <c r="A3866" s="1" t="str">
        <f>IF('XML a procesar'!A3865&gt;0,'XML a procesar'!A3865,"")</f>
        <v/>
      </c>
      <c r="B3866" s="7">
        <f t="shared" si="671"/>
        <v>0</v>
      </c>
      <c r="C3866" s="1">
        <f t="shared" si="672"/>
        <v>0</v>
      </c>
      <c r="D3866" s="1">
        <f t="shared" si="673"/>
        <v>0</v>
      </c>
      <c r="E3866" s="1">
        <f t="shared" si="674"/>
        <v>0</v>
      </c>
      <c r="F3866" s="1" t="str">
        <f t="shared" ca="1" si="675"/>
        <v/>
      </c>
      <c r="G3866" s="1">
        <f t="shared" ca="1" si="676"/>
        <v>0</v>
      </c>
      <c r="H3866" s="1">
        <f ca="1">IF(AND(G3865&gt;0,G3866&gt;G3865,NOT(ISERROR(MATCH(G3865,D:D,0)))),H3865+1,H3865)</f>
        <v>0</v>
      </c>
      <c r="I3866" s="1">
        <f t="shared" ca="1" si="677"/>
        <v>0</v>
      </c>
      <c r="J3866" s="7" t="str">
        <f t="shared" ca="1" si="678"/>
        <v/>
      </c>
      <c r="K3866" s="1" t="str">
        <f ca="1">IF(J3866="Linea_para_MAIL_creada_por_LuXML",IF(ISERROR(MATCH(INDIRECT(ADDRESS(ROW()-G3866,7)),D:D,0)),J3866,INDIRECT(ADDRESS(MATCH(INDIRECT(ADDRESS(ROW()-G3866,7)),D:D,0),1))),J3866)</f>
        <v/>
      </c>
      <c r="L3866" s="7">
        <f t="shared" ca="1" si="679"/>
        <v>0</v>
      </c>
      <c r="M3866" s="7" t="str">
        <f t="shared" ca="1" si="680"/>
        <v/>
      </c>
      <c r="N3866" s="7">
        <f t="shared" ca="1" si="681"/>
        <v>0</v>
      </c>
      <c r="O3866" s="9" t="str">
        <f ca="1">IF(N3866&gt;-1,INDIRECT(ADDRESS(ROW(),13)),IF(N3866&lt;N3865,CONCATENATE("&lt;page-count count=",CHAR(34),1+LARGE(N:N,1)-LARGE(N:N,2),CHAR(34),"/&gt;"),INDIRECT(ADDRESS(ROW()-1,13))))</f>
        <v/>
      </c>
      <c r="P3866" s="1">
        <f>IF(ROW()&lt;$S$4+2,IF('XML a procesar'!A3865="",P3865,IF(MID('XML a procesar'!A3865,1,1)="&lt;",P3865,P3865+1)),P3865)</f>
        <v>1</v>
      </c>
    </row>
    <row r="3867" spans="1:16" x14ac:dyDescent="0.25">
      <c r="A3867" s="1" t="str">
        <f>IF('XML a procesar'!A3866&gt;0,'XML a procesar'!A3866,"")</f>
        <v/>
      </c>
      <c r="B3867" s="7">
        <f t="shared" si="671"/>
        <v>0</v>
      </c>
      <c r="C3867" s="1">
        <f t="shared" si="672"/>
        <v>0</v>
      </c>
      <c r="D3867" s="1">
        <f t="shared" si="673"/>
        <v>0</v>
      </c>
      <c r="E3867" s="1">
        <f t="shared" si="674"/>
        <v>0</v>
      </c>
      <c r="F3867" s="1" t="str">
        <f t="shared" ca="1" si="675"/>
        <v/>
      </c>
      <c r="G3867" s="1">
        <f t="shared" ca="1" si="676"/>
        <v>0</v>
      </c>
      <c r="H3867" s="1">
        <f ca="1">IF(AND(G3866&gt;0,G3867&gt;G3866,NOT(ISERROR(MATCH(G3866,D:D,0)))),H3866+1,H3866)</f>
        <v>0</v>
      </c>
      <c r="I3867" s="1">
        <f t="shared" ca="1" si="677"/>
        <v>0</v>
      </c>
      <c r="J3867" s="7" t="str">
        <f t="shared" ca="1" si="678"/>
        <v/>
      </c>
      <c r="K3867" s="1" t="str">
        <f ca="1">IF(J3867="Linea_para_MAIL_creada_por_LuXML",IF(ISERROR(MATCH(INDIRECT(ADDRESS(ROW()-G3867,7)),D:D,0)),J3867,INDIRECT(ADDRESS(MATCH(INDIRECT(ADDRESS(ROW()-G3867,7)),D:D,0),1))),J3867)</f>
        <v/>
      </c>
      <c r="L3867" s="7">
        <f t="shared" ca="1" si="679"/>
        <v>0</v>
      </c>
      <c r="M3867" s="7" t="str">
        <f t="shared" ca="1" si="680"/>
        <v/>
      </c>
      <c r="N3867" s="7">
        <f t="shared" ca="1" si="681"/>
        <v>0</v>
      </c>
      <c r="O3867" s="9" t="str">
        <f ca="1">IF(N3867&gt;-1,INDIRECT(ADDRESS(ROW(),13)),IF(N3867&lt;N3866,CONCATENATE("&lt;page-count count=",CHAR(34),1+LARGE(N:N,1)-LARGE(N:N,2),CHAR(34),"/&gt;"),INDIRECT(ADDRESS(ROW()-1,13))))</f>
        <v/>
      </c>
      <c r="P3867" s="1">
        <f>IF(ROW()&lt;$S$4+2,IF('XML a procesar'!A3866="",P3866,IF(MID('XML a procesar'!A3866,1,1)="&lt;",P3866,P3866+1)),P3866)</f>
        <v>1</v>
      </c>
    </row>
    <row r="3868" spans="1:16" x14ac:dyDescent="0.25">
      <c r="A3868" s="1" t="str">
        <f>IF('XML a procesar'!A3867&gt;0,'XML a procesar'!A3867,"")</f>
        <v/>
      </c>
      <c r="B3868" s="7">
        <f t="shared" si="671"/>
        <v>0</v>
      </c>
      <c r="C3868" s="1">
        <f t="shared" si="672"/>
        <v>0</v>
      </c>
      <c r="D3868" s="1">
        <f t="shared" si="673"/>
        <v>0</v>
      </c>
      <c r="E3868" s="1">
        <f t="shared" si="674"/>
        <v>0</v>
      </c>
      <c r="F3868" s="1" t="str">
        <f t="shared" ca="1" si="675"/>
        <v/>
      </c>
      <c r="G3868" s="1">
        <f t="shared" ca="1" si="676"/>
        <v>0</v>
      </c>
      <c r="H3868" s="1">
        <f ca="1">IF(AND(G3867&gt;0,G3868&gt;G3867,NOT(ISERROR(MATCH(G3867,D:D,0)))),H3867+1,H3867)</f>
        <v>0</v>
      </c>
      <c r="I3868" s="1">
        <f t="shared" ca="1" si="677"/>
        <v>0</v>
      </c>
      <c r="J3868" s="7" t="str">
        <f t="shared" ca="1" si="678"/>
        <v/>
      </c>
      <c r="K3868" s="1" t="str">
        <f ca="1">IF(J3868="Linea_para_MAIL_creada_por_LuXML",IF(ISERROR(MATCH(INDIRECT(ADDRESS(ROW()-G3868,7)),D:D,0)),J3868,INDIRECT(ADDRESS(MATCH(INDIRECT(ADDRESS(ROW()-G3868,7)),D:D,0),1))),J3868)</f>
        <v/>
      </c>
      <c r="L3868" s="7">
        <f t="shared" ca="1" si="679"/>
        <v>0</v>
      </c>
      <c r="M3868" s="7" t="str">
        <f t="shared" ca="1" si="680"/>
        <v/>
      </c>
      <c r="N3868" s="7">
        <f t="shared" ca="1" si="681"/>
        <v>0</v>
      </c>
      <c r="O3868" s="9" t="str">
        <f ca="1">IF(N3868&gt;-1,INDIRECT(ADDRESS(ROW(),13)),IF(N3868&lt;N3867,CONCATENATE("&lt;page-count count=",CHAR(34),1+LARGE(N:N,1)-LARGE(N:N,2),CHAR(34),"/&gt;"),INDIRECT(ADDRESS(ROW()-1,13))))</f>
        <v/>
      </c>
      <c r="P3868" s="1">
        <f>IF(ROW()&lt;$S$4+2,IF('XML a procesar'!A3867="",P3867,IF(MID('XML a procesar'!A3867,1,1)="&lt;",P3867,P3867+1)),P3867)</f>
        <v>1</v>
      </c>
    </row>
    <row r="3869" spans="1:16" x14ac:dyDescent="0.25">
      <c r="A3869" s="1" t="str">
        <f>IF('XML a procesar'!A3868&gt;0,'XML a procesar'!A3868,"")</f>
        <v/>
      </c>
      <c r="B3869" s="7">
        <f t="shared" si="671"/>
        <v>0</v>
      </c>
      <c r="C3869" s="1">
        <f t="shared" si="672"/>
        <v>0</v>
      </c>
      <c r="D3869" s="1">
        <f t="shared" si="673"/>
        <v>0</v>
      </c>
      <c r="E3869" s="1">
        <f t="shared" si="674"/>
        <v>0</v>
      </c>
      <c r="F3869" s="1" t="str">
        <f t="shared" ca="1" si="675"/>
        <v/>
      </c>
      <c r="G3869" s="1">
        <f t="shared" ca="1" si="676"/>
        <v>0</v>
      </c>
      <c r="H3869" s="1">
        <f ca="1">IF(AND(G3868&gt;0,G3869&gt;G3868,NOT(ISERROR(MATCH(G3868,D:D,0)))),H3868+1,H3868)</f>
        <v>0</v>
      </c>
      <c r="I3869" s="1">
        <f t="shared" ca="1" si="677"/>
        <v>0</v>
      </c>
      <c r="J3869" s="7" t="str">
        <f t="shared" ca="1" si="678"/>
        <v/>
      </c>
      <c r="K3869" s="1" t="str">
        <f ca="1">IF(J3869="Linea_para_MAIL_creada_por_LuXML",IF(ISERROR(MATCH(INDIRECT(ADDRESS(ROW()-G3869,7)),D:D,0)),J3869,INDIRECT(ADDRESS(MATCH(INDIRECT(ADDRESS(ROW()-G3869,7)),D:D,0),1))),J3869)</f>
        <v/>
      </c>
      <c r="L3869" s="7">
        <f t="shared" ca="1" si="679"/>
        <v>0</v>
      </c>
      <c r="M3869" s="7" t="str">
        <f t="shared" ca="1" si="680"/>
        <v/>
      </c>
      <c r="N3869" s="7">
        <f t="shared" ca="1" si="681"/>
        <v>0</v>
      </c>
      <c r="O3869" s="9" t="str">
        <f ca="1">IF(N3869&gt;-1,INDIRECT(ADDRESS(ROW(),13)),IF(N3869&lt;N3868,CONCATENATE("&lt;page-count count=",CHAR(34),1+LARGE(N:N,1)-LARGE(N:N,2),CHAR(34),"/&gt;"),INDIRECT(ADDRESS(ROW()-1,13))))</f>
        <v/>
      </c>
      <c r="P3869" s="1">
        <f>IF(ROW()&lt;$S$4+2,IF('XML a procesar'!A3868="",P3868,IF(MID('XML a procesar'!A3868,1,1)="&lt;",P3868,P3868+1)),P3868)</f>
        <v>1</v>
      </c>
    </row>
    <row r="3870" spans="1:16" x14ac:dyDescent="0.25">
      <c r="A3870" s="1" t="str">
        <f>IF('XML a procesar'!A3869&gt;0,'XML a procesar'!A3869,"")</f>
        <v/>
      </c>
      <c r="B3870" s="7">
        <f t="shared" si="671"/>
        <v>0</v>
      </c>
      <c r="C3870" s="1">
        <f t="shared" si="672"/>
        <v>0</v>
      </c>
      <c r="D3870" s="1">
        <f t="shared" si="673"/>
        <v>0</v>
      </c>
      <c r="E3870" s="1">
        <f t="shared" si="674"/>
        <v>0</v>
      </c>
      <c r="F3870" s="1" t="str">
        <f t="shared" ca="1" si="675"/>
        <v/>
      </c>
      <c r="G3870" s="1">
        <f t="shared" ca="1" si="676"/>
        <v>0</v>
      </c>
      <c r="H3870" s="1">
        <f ca="1">IF(AND(G3869&gt;0,G3870&gt;G3869,NOT(ISERROR(MATCH(G3869,D:D,0)))),H3869+1,H3869)</f>
        <v>0</v>
      </c>
      <c r="I3870" s="1">
        <f t="shared" ca="1" si="677"/>
        <v>0</v>
      </c>
      <c r="J3870" s="7" t="str">
        <f t="shared" ca="1" si="678"/>
        <v/>
      </c>
      <c r="K3870" s="1" t="str">
        <f ca="1">IF(J3870="Linea_para_MAIL_creada_por_LuXML",IF(ISERROR(MATCH(INDIRECT(ADDRESS(ROW()-G3870,7)),D:D,0)),J3870,INDIRECT(ADDRESS(MATCH(INDIRECT(ADDRESS(ROW()-G3870,7)),D:D,0),1))),J3870)</f>
        <v/>
      </c>
      <c r="L3870" s="7">
        <f t="shared" ca="1" si="679"/>
        <v>0</v>
      </c>
      <c r="M3870" s="7" t="str">
        <f t="shared" ca="1" si="680"/>
        <v/>
      </c>
      <c r="N3870" s="7">
        <f t="shared" ca="1" si="681"/>
        <v>0</v>
      </c>
      <c r="O3870" s="9" t="str">
        <f ca="1">IF(N3870&gt;-1,INDIRECT(ADDRESS(ROW(),13)),IF(N3870&lt;N3869,CONCATENATE("&lt;page-count count=",CHAR(34),1+LARGE(N:N,1)-LARGE(N:N,2),CHAR(34),"/&gt;"),INDIRECT(ADDRESS(ROW()-1,13))))</f>
        <v/>
      </c>
      <c r="P3870" s="1">
        <f>IF(ROW()&lt;$S$4+2,IF('XML a procesar'!A3869="",P3869,IF(MID('XML a procesar'!A3869,1,1)="&lt;",P3869,P3869+1)),P3869)</f>
        <v>1</v>
      </c>
    </row>
    <row r="3871" spans="1:16" x14ac:dyDescent="0.25">
      <c r="A3871" s="1" t="str">
        <f>IF('XML a procesar'!A3870&gt;0,'XML a procesar'!A3870,"")</f>
        <v/>
      </c>
      <c r="B3871" s="7">
        <f t="shared" si="671"/>
        <v>0</v>
      </c>
      <c r="C3871" s="1">
        <f t="shared" si="672"/>
        <v>0</v>
      </c>
      <c r="D3871" s="1">
        <f t="shared" si="673"/>
        <v>0</v>
      </c>
      <c r="E3871" s="1">
        <f t="shared" si="674"/>
        <v>0</v>
      </c>
      <c r="F3871" s="1" t="str">
        <f t="shared" ca="1" si="675"/>
        <v/>
      </c>
      <c r="G3871" s="1">
        <f t="shared" ca="1" si="676"/>
        <v>0</v>
      </c>
      <c r="H3871" s="1">
        <f ca="1">IF(AND(G3870&gt;0,G3871&gt;G3870,NOT(ISERROR(MATCH(G3870,D:D,0)))),H3870+1,H3870)</f>
        <v>0</v>
      </c>
      <c r="I3871" s="1">
        <f t="shared" ca="1" si="677"/>
        <v>0</v>
      </c>
      <c r="J3871" s="7" t="str">
        <f t="shared" ca="1" si="678"/>
        <v/>
      </c>
      <c r="K3871" s="1" t="str">
        <f ca="1">IF(J3871="Linea_para_MAIL_creada_por_LuXML",IF(ISERROR(MATCH(INDIRECT(ADDRESS(ROW()-G3871,7)),D:D,0)),J3871,INDIRECT(ADDRESS(MATCH(INDIRECT(ADDRESS(ROW()-G3871,7)),D:D,0),1))),J3871)</f>
        <v/>
      </c>
      <c r="L3871" s="7">
        <f t="shared" ca="1" si="679"/>
        <v>0</v>
      </c>
      <c r="M3871" s="7" t="str">
        <f t="shared" ca="1" si="680"/>
        <v/>
      </c>
      <c r="N3871" s="7">
        <f t="shared" ca="1" si="681"/>
        <v>0</v>
      </c>
      <c r="O3871" s="9" t="str">
        <f ca="1">IF(N3871&gt;-1,INDIRECT(ADDRESS(ROW(),13)),IF(N3871&lt;N3870,CONCATENATE("&lt;page-count count=",CHAR(34),1+LARGE(N:N,1)-LARGE(N:N,2),CHAR(34),"/&gt;"),INDIRECT(ADDRESS(ROW()-1,13))))</f>
        <v/>
      </c>
      <c r="P3871" s="1">
        <f>IF(ROW()&lt;$S$4+2,IF('XML a procesar'!A3870="",P3870,IF(MID('XML a procesar'!A3870,1,1)="&lt;",P3870,P3870+1)),P3870)</f>
        <v>1</v>
      </c>
    </row>
    <row r="3872" spans="1:16" x14ac:dyDescent="0.25">
      <c r="A3872" s="1" t="str">
        <f>IF('XML a procesar'!A3871&gt;0,'XML a procesar'!A3871,"")</f>
        <v/>
      </c>
      <c r="B3872" s="7">
        <f t="shared" si="671"/>
        <v>0</v>
      </c>
      <c r="C3872" s="1">
        <f t="shared" si="672"/>
        <v>0</v>
      </c>
      <c r="D3872" s="1">
        <f t="shared" si="673"/>
        <v>0</v>
      </c>
      <c r="E3872" s="1">
        <f t="shared" si="674"/>
        <v>0</v>
      </c>
      <c r="F3872" s="1" t="str">
        <f t="shared" ca="1" si="675"/>
        <v/>
      </c>
      <c r="G3872" s="1">
        <f t="shared" ca="1" si="676"/>
        <v>0</v>
      </c>
      <c r="H3872" s="1">
        <f ca="1">IF(AND(G3871&gt;0,G3872&gt;G3871,NOT(ISERROR(MATCH(G3871,D:D,0)))),H3871+1,H3871)</f>
        <v>0</v>
      </c>
      <c r="I3872" s="1">
        <f t="shared" ca="1" si="677"/>
        <v>0</v>
      </c>
      <c r="J3872" s="7" t="str">
        <f t="shared" ca="1" si="678"/>
        <v/>
      </c>
      <c r="K3872" s="1" t="str">
        <f ca="1">IF(J3872="Linea_para_MAIL_creada_por_LuXML",IF(ISERROR(MATCH(INDIRECT(ADDRESS(ROW()-G3872,7)),D:D,0)),J3872,INDIRECT(ADDRESS(MATCH(INDIRECT(ADDRESS(ROW()-G3872,7)),D:D,0),1))),J3872)</f>
        <v/>
      </c>
      <c r="L3872" s="7">
        <f t="shared" ca="1" si="679"/>
        <v>0</v>
      </c>
      <c r="M3872" s="7" t="str">
        <f t="shared" ca="1" si="680"/>
        <v/>
      </c>
      <c r="N3872" s="7">
        <f t="shared" ca="1" si="681"/>
        <v>0</v>
      </c>
      <c r="O3872" s="9" t="str">
        <f ca="1">IF(N3872&gt;-1,INDIRECT(ADDRESS(ROW(),13)),IF(N3872&lt;N3871,CONCATENATE("&lt;page-count count=",CHAR(34),1+LARGE(N:N,1)-LARGE(N:N,2),CHAR(34),"/&gt;"),INDIRECT(ADDRESS(ROW()-1,13))))</f>
        <v/>
      </c>
      <c r="P3872" s="1">
        <f>IF(ROW()&lt;$S$4+2,IF('XML a procesar'!A3871="",P3871,IF(MID('XML a procesar'!A3871,1,1)="&lt;",P3871,P3871+1)),P3871)</f>
        <v>1</v>
      </c>
    </row>
    <row r="3873" spans="1:16" x14ac:dyDescent="0.25">
      <c r="A3873" s="1" t="str">
        <f>IF('XML a procesar'!A3872&gt;0,'XML a procesar'!A3872,"")</f>
        <v/>
      </c>
      <c r="B3873" s="7">
        <f t="shared" si="671"/>
        <v>0</v>
      </c>
      <c r="C3873" s="1">
        <f t="shared" si="672"/>
        <v>0</v>
      </c>
      <c r="D3873" s="1">
        <f t="shared" si="673"/>
        <v>0</v>
      </c>
      <c r="E3873" s="1">
        <f t="shared" si="674"/>
        <v>0</v>
      </c>
      <c r="F3873" s="1" t="str">
        <f t="shared" ca="1" si="675"/>
        <v/>
      </c>
      <c r="G3873" s="1">
        <f t="shared" ca="1" si="676"/>
        <v>0</v>
      </c>
      <c r="H3873" s="1">
        <f ca="1">IF(AND(G3872&gt;0,G3873&gt;G3872,NOT(ISERROR(MATCH(G3872,D:D,0)))),H3872+1,H3872)</f>
        <v>0</v>
      </c>
      <c r="I3873" s="1">
        <f t="shared" ca="1" si="677"/>
        <v>0</v>
      </c>
      <c r="J3873" s="7" t="str">
        <f t="shared" ca="1" si="678"/>
        <v/>
      </c>
      <c r="K3873" s="1" t="str">
        <f ca="1">IF(J3873="Linea_para_MAIL_creada_por_LuXML",IF(ISERROR(MATCH(INDIRECT(ADDRESS(ROW()-G3873,7)),D:D,0)),J3873,INDIRECT(ADDRESS(MATCH(INDIRECT(ADDRESS(ROW()-G3873,7)),D:D,0),1))),J3873)</f>
        <v/>
      </c>
      <c r="L3873" s="7">
        <f t="shared" ca="1" si="679"/>
        <v>0</v>
      </c>
      <c r="M3873" s="7" t="str">
        <f t="shared" ca="1" si="680"/>
        <v/>
      </c>
      <c r="N3873" s="7">
        <f t="shared" ca="1" si="681"/>
        <v>0</v>
      </c>
      <c r="O3873" s="9" t="str">
        <f ca="1">IF(N3873&gt;-1,INDIRECT(ADDRESS(ROW(),13)),IF(N3873&lt;N3872,CONCATENATE("&lt;page-count count=",CHAR(34),1+LARGE(N:N,1)-LARGE(N:N,2),CHAR(34),"/&gt;"),INDIRECT(ADDRESS(ROW()-1,13))))</f>
        <v/>
      </c>
      <c r="P3873" s="1">
        <f>IF(ROW()&lt;$S$4+2,IF('XML a procesar'!A3872="",P3872,IF(MID('XML a procesar'!A3872,1,1)="&lt;",P3872,P3872+1)),P3872)</f>
        <v>1</v>
      </c>
    </row>
    <row r="3874" spans="1:16" x14ac:dyDescent="0.25">
      <c r="A3874" s="1" t="str">
        <f>IF('XML a procesar'!A3873&gt;0,'XML a procesar'!A3873,"")</f>
        <v/>
      </c>
      <c r="B3874" s="7">
        <f t="shared" si="671"/>
        <v>0</v>
      </c>
      <c r="C3874" s="1">
        <f t="shared" si="672"/>
        <v>0</v>
      </c>
      <c r="D3874" s="1">
        <f t="shared" si="673"/>
        <v>0</v>
      </c>
      <c r="E3874" s="1">
        <f t="shared" si="674"/>
        <v>0</v>
      </c>
      <c r="F3874" s="1" t="str">
        <f t="shared" ca="1" si="675"/>
        <v/>
      </c>
      <c r="G3874" s="1">
        <f t="shared" ca="1" si="676"/>
        <v>0</v>
      </c>
      <c r="H3874" s="1">
        <f ca="1">IF(AND(G3873&gt;0,G3874&gt;G3873,NOT(ISERROR(MATCH(G3873,D:D,0)))),H3873+1,H3873)</f>
        <v>0</v>
      </c>
      <c r="I3874" s="1">
        <f t="shared" ca="1" si="677"/>
        <v>0</v>
      </c>
      <c r="J3874" s="7" t="str">
        <f t="shared" ca="1" si="678"/>
        <v/>
      </c>
      <c r="K3874" s="1" t="str">
        <f ca="1">IF(J3874="Linea_para_MAIL_creada_por_LuXML",IF(ISERROR(MATCH(INDIRECT(ADDRESS(ROW()-G3874,7)),D:D,0)),J3874,INDIRECT(ADDRESS(MATCH(INDIRECT(ADDRESS(ROW()-G3874,7)),D:D,0),1))),J3874)</f>
        <v/>
      </c>
      <c r="L3874" s="7">
        <f t="shared" ca="1" si="679"/>
        <v>0</v>
      </c>
      <c r="M3874" s="7" t="str">
        <f t="shared" ca="1" si="680"/>
        <v/>
      </c>
      <c r="N3874" s="7">
        <f t="shared" ca="1" si="681"/>
        <v>0</v>
      </c>
      <c r="O3874" s="9" t="str">
        <f ca="1">IF(N3874&gt;-1,INDIRECT(ADDRESS(ROW(),13)),IF(N3874&lt;N3873,CONCATENATE("&lt;page-count count=",CHAR(34),1+LARGE(N:N,1)-LARGE(N:N,2),CHAR(34),"/&gt;"),INDIRECT(ADDRESS(ROW()-1,13))))</f>
        <v/>
      </c>
      <c r="P3874" s="1">
        <f>IF(ROW()&lt;$S$4+2,IF('XML a procesar'!A3873="",P3873,IF(MID('XML a procesar'!A3873,1,1)="&lt;",P3873,P3873+1)),P3873)</f>
        <v>1</v>
      </c>
    </row>
    <row r="3875" spans="1:16" x14ac:dyDescent="0.25">
      <c r="A3875" s="1" t="str">
        <f>IF('XML a procesar'!A3874&gt;0,'XML a procesar'!A3874,"")</f>
        <v/>
      </c>
      <c r="B3875" s="7">
        <f t="shared" si="671"/>
        <v>0</v>
      </c>
      <c r="C3875" s="1">
        <f t="shared" si="672"/>
        <v>0</v>
      </c>
      <c r="D3875" s="1">
        <f t="shared" si="673"/>
        <v>0</v>
      </c>
      <c r="E3875" s="1">
        <f t="shared" si="674"/>
        <v>0</v>
      </c>
      <c r="F3875" s="1" t="str">
        <f t="shared" ca="1" si="675"/>
        <v/>
      </c>
      <c r="G3875" s="1">
        <f t="shared" ca="1" si="676"/>
        <v>0</v>
      </c>
      <c r="H3875" s="1">
        <f ca="1">IF(AND(G3874&gt;0,G3875&gt;G3874,NOT(ISERROR(MATCH(G3874,D:D,0)))),H3874+1,H3874)</f>
        <v>0</v>
      </c>
      <c r="I3875" s="1">
        <f t="shared" ca="1" si="677"/>
        <v>0</v>
      </c>
      <c r="J3875" s="7" t="str">
        <f t="shared" ca="1" si="678"/>
        <v/>
      </c>
      <c r="K3875" s="1" t="str">
        <f ca="1">IF(J3875="Linea_para_MAIL_creada_por_LuXML",IF(ISERROR(MATCH(INDIRECT(ADDRESS(ROW()-G3875,7)),D:D,0)),J3875,INDIRECT(ADDRESS(MATCH(INDIRECT(ADDRESS(ROW()-G3875,7)),D:D,0),1))),J3875)</f>
        <v/>
      </c>
      <c r="L3875" s="7">
        <f t="shared" ca="1" si="679"/>
        <v>0</v>
      </c>
      <c r="M3875" s="7" t="str">
        <f t="shared" ca="1" si="680"/>
        <v/>
      </c>
      <c r="N3875" s="7">
        <f t="shared" ca="1" si="681"/>
        <v>0</v>
      </c>
      <c r="O3875" s="9" t="str">
        <f ca="1">IF(N3875&gt;-1,INDIRECT(ADDRESS(ROW(),13)),IF(N3875&lt;N3874,CONCATENATE("&lt;page-count count=",CHAR(34),1+LARGE(N:N,1)-LARGE(N:N,2),CHAR(34),"/&gt;"),INDIRECT(ADDRESS(ROW()-1,13))))</f>
        <v/>
      </c>
      <c r="P3875" s="1">
        <f>IF(ROW()&lt;$S$4+2,IF('XML a procesar'!A3874="",P3874,IF(MID('XML a procesar'!A3874,1,1)="&lt;",P3874,P3874+1)),P3874)</f>
        <v>1</v>
      </c>
    </row>
    <row r="3876" spans="1:16" x14ac:dyDescent="0.25">
      <c r="A3876" s="1" t="str">
        <f>IF('XML a procesar'!A3875&gt;0,'XML a procesar'!A3875,"")</f>
        <v/>
      </c>
      <c r="B3876" s="7">
        <f t="shared" si="671"/>
        <v>0</v>
      </c>
      <c r="C3876" s="1">
        <f t="shared" si="672"/>
        <v>0</v>
      </c>
      <c r="D3876" s="1">
        <f t="shared" si="673"/>
        <v>0</v>
      </c>
      <c r="E3876" s="1">
        <f t="shared" si="674"/>
        <v>0</v>
      </c>
      <c r="F3876" s="1" t="str">
        <f t="shared" ca="1" si="675"/>
        <v/>
      </c>
      <c r="G3876" s="1">
        <f t="shared" ca="1" si="676"/>
        <v>0</v>
      </c>
      <c r="H3876" s="1">
        <f ca="1">IF(AND(G3875&gt;0,G3876&gt;G3875,NOT(ISERROR(MATCH(G3875,D:D,0)))),H3875+1,H3875)</f>
        <v>0</v>
      </c>
      <c r="I3876" s="1">
        <f t="shared" ca="1" si="677"/>
        <v>0</v>
      </c>
      <c r="J3876" s="7" t="str">
        <f t="shared" ca="1" si="678"/>
        <v/>
      </c>
      <c r="K3876" s="1" t="str">
        <f ca="1">IF(J3876="Linea_para_MAIL_creada_por_LuXML",IF(ISERROR(MATCH(INDIRECT(ADDRESS(ROW()-G3876,7)),D:D,0)),J3876,INDIRECT(ADDRESS(MATCH(INDIRECT(ADDRESS(ROW()-G3876,7)),D:D,0),1))),J3876)</f>
        <v/>
      </c>
      <c r="L3876" s="7">
        <f t="shared" ca="1" si="679"/>
        <v>0</v>
      </c>
      <c r="M3876" s="7" t="str">
        <f t="shared" ca="1" si="680"/>
        <v/>
      </c>
      <c r="N3876" s="7">
        <f t="shared" ca="1" si="681"/>
        <v>0</v>
      </c>
      <c r="O3876" s="9" t="str">
        <f ca="1">IF(N3876&gt;-1,INDIRECT(ADDRESS(ROW(),13)),IF(N3876&lt;N3875,CONCATENATE("&lt;page-count count=",CHAR(34),1+LARGE(N:N,1)-LARGE(N:N,2),CHAR(34),"/&gt;"),INDIRECT(ADDRESS(ROW()-1,13))))</f>
        <v/>
      </c>
      <c r="P3876" s="1">
        <f>IF(ROW()&lt;$S$4+2,IF('XML a procesar'!A3875="",P3875,IF(MID('XML a procesar'!A3875,1,1)="&lt;",P3875,P3875+1)),P3875)</f>
        <v>1</v>
      </c>
    </row>
    <row r="3877" spans="1:16" x14ac:dyDescent="0.25">
      <c r="A3877" s="1" t="str">
        <f>IF('XML a procesar'!A3876&gt;0,'XML a procesar'!A3876,"")</f>
        <v/>
      </c>
      <c r="B3877" s="7">
        <f t="shared" si="671"/>
        <v>0</v>
      </c>
      <c r="C3877" s="1">
        <f t="shared" si="672"/>
        <v>0</v>
      </c>
      <c r="D3877" s="1">
        <f t="shared" si="673"/>
        <v>0</v>
      </c>
      <c r="E3877" s="1">
        <f t="shared" si="674"/>
        <v>0</v>
      </c>
      <c r="F3877" s="1" t="str">
        <f t="shared" ca="1" si="675"/>
        <v/>
      </c>
      <c r="G3877" s="1">
        <f t="shared" ca="1" si="676"/>
        <v>0</v>
      </c>
      <c r="H3877" s="1">
        <f ca="1">IF(AND(G3876&gt;0,G3877&gt;G3876,NOT(ISERROR(MATCH(G3876,D:D,0)))),H3876+1,H3876)</f>
        <v>0</v>
      </c>
      <c r="I3877" s="1">
        <f t="shared" ca="1" si="677"/>
        <v>0</v>
      </c>
      <c r="J3877" s="7" t="str">
        <f t="shared" ca="1" si="678"/>
        <v/>
      </c>
      <c r="K3877" s="1" t="str">
        <f ca="1">IF(J3877="Linea_para_MAIL_creada_por_LuXML",IF(ISERROR(MATCH(INDIRECT(ADDRESS(ROW()-G3877,7)),D:D,0)),J3877,INDIRECT(ADDRESS(MATCH(INDIRECT(ADDRESS(ROW()-G3877,7)),D:D,0),1))),J3877)</f>
        <v/>
      </c>
      <c r="L3877" s="7">
        <f t="shared" ca="1" si="679"/>
        <v>0</v>
      </c>
      <c r="M3877" s="7" t="str">
        <f t="shared" ca="1" si="680"/>
        <v/>
      </c>
      <c r="N3877" s="7">
        <f t="shared" ca="1" si="681"/>
        <v>0</v>
      </c>
      <c r="O3877" s="9" t="str">
        <f ca="1">IF(N3877&gt;-1,INDIRECT(ADDRESS(ROW(),13)),IF(N3877&lt;N3876,CONCATENATE("&lt;page-count count=",CHAR(34),1+LARGE(N:N,1)-LARGE(N:N,2),CHAR(34),"/&gt;"),INDIRECT(ADDRESS(ROW()-1,13))))</f>
        <v/>
      </c>
      <c r="P3877" s="1">
        <f>IF(ROW()&lt;$S$4+2,IF('XML a procesar'!A3876="",P3876,IF(MID('XML a procesar'!A3876,1,1)="&lt;",P3876,P3876+1)),P3876)</f>
        <v>1</v>
      </c>
    </row>
    <row r="3878" spans="1:16" x14ac:dyDescent="0.25">
      <c r="A3878" s="1" t="str">
        <f>IF('XML a procesar'!A3877&gt;0,'XML a procesar'!A3877,"")</f>
        <v/>
      </c>
      <c r="B3878" s="7">
        <f t="shared" si="671"/>
        <v>0</v>
      </c>
      <c r="C3878" s="1">
        <f t="shared" si="672"/>
        <v>0</v>
      </c>
      <c r="D3878" s="1">
        <f t="shared" si="673"/>
        <v>0</v>
      </c>
      <c r="E3878" s="1">
        <f t="shared" si="674"/>
        <v>0</v>
      </c>
      <c r="F3878" s="1" t="str">
        <f t="shared" ca="1" si="675"/>
        <v/>
      </c>
      <c r="G3878" s="1">
        <f t="shared" ca="1" si="676"/>
        <v>0</v>
      </c>
      <c r="H3878" s="1">
        <f ca="1">IF(AND(G3877&gt;0,G3878&gt;G3877,NOT(ISERROR(MATCH(G3877,D:D,0)))),H3877+1,H3877)</f>
        <v>0</v>
      </c>
      <c r="I3878" s="1">
        <f t="shared" ca="1" si="677"/>
        <v>0</v>
      </c>
      <c r="J3878" s="7" t="str">
        <f t="shared" ca="1" si="678"/>
        <v/>
      </c>
      <c r="K3878" s="1" t="str">
        <f ca="1">IF(J3878="Linea_para_MAIL_creada_por_LuXML",IF(ISERROR(MATCH(INDIRECT(ADDRESS(ROW()-G3878,7)),D:D,0)),J3878,INDIRECT(ADDRESS(MATCH(INDIRECT(ADDRESS(ROW()-G3878,7)),D:D,0),1))),J3878)</f>
        <v/>
      </c>
      <c r="L3878" s="7">
        <f t="shared" ca="1" si="679"/>
        <v>0</v>
      </c>
      <c r="M3878" s="7" t="str">
        <f t="shared" ca="1" si="680"/>
        <v/>
      </c>
      <c r="N3878" s="7">
        <f t="shared" ca="1" si="681"/>
        <v>0</v>
      </c>
      <c r="O3878" s="9" t="str">
        <f ca="1">IF(N3878&gt;-1,INDIRECT(ADDRESS(ROW(),13)),IF(N3878&lt;N3877,CONCATENATE("&lt;page-count count=",CHAR(34),1+LARGE(N:N,1)-LARGE(N:N,2),CHAR(34),"/&gt;"),INDIRECT(ADDRESS(ROW()-1,13))))</f>
        <v/>
      </c>
      <c r="P3878" s="1">
        <f>IF(ROW()&lt;$S$4+2,IF('XML a procesar'!A3877="",P3877,IF(MID('XML a procesar'!A3877,1,1)="&lt;",P3877,P3877+1)),P3877)</f>
        <v>1</v>
      </c>
    </row>
    <row r="3879" spans="1:16" x14ac:dyDescent="0.25">
      <c r="A3879" s="1" t="str">
        <f>IF('XML a procesar'!A3878&gt;0,'XML a procesar'!A3878,"")</f>
        <v/>
      </c>
      <c r="B3879" s="7">
        <f t="shared" si="671"/>
        <v>0</v>
      </c>
      <c r="C3879" s="1">
        <f t="shared" si="672"/>
        <v>0</v>
      </c>
      <c r="D3879" s="1">
        <f t="shared" si="673"/>
        <v>0</v>
      </c>
      <c r="E3879" s="1">
        <f t="shared" si="674"/>
        <v>0</v>
      </c>
      <c r="F3879" s="1" t="str">
        <f t="shared" ca="1" si="675"/>
        <v/>
      </c>
      <c r="G3879" s="1">
        <f t="shared" ca="1" si="676"/>
        <v>0</v>
      </c>
      <c r="H3879" s="1">
        <f ca="1">IF(AND(G3878&gt;0,G3879&gt;G3878,NOT(ISERROR(MATCH(G3878,D:D,0)))),H3878+1,H3878)</f>
        <v>0</v>
      </c>
      <c r="I3879" s="1">
        <f t="shared" ca="1" si="677"/>
        <v>0</v>
      </c>
      <c r="J3879" s="7" t="str">
        <f t="shared" ca="1" si="678"/>
        <v/>
      </c>
      <c r="K3879" s="1" t="str">
        <f ca="1">IF(J3879="Linea_para_MAIL_creada_por_LuXML",IF(ISERROR(MATCH(INDIRECT(ADDRESS(ROW()-G3879,7)),D:D,0)),J3879,INDIRECT(ADDRESS(MATCH(INDIRECT(ADDRESS(ROW()-G3879,7)),D:D,0),1))),J3879)</f>
        <v/>
      </c>
      <c r="L3879" s="7">
        <f t="shared" ca="1" si="679"/>
        <v>0</v>
      </c>
      <c r="M3879" s="7" t="str">
        <f t="shared" ca="1" si="680"/>
        <v/>
      </c>
      <c r="N3879" s="7">
        <f t="shared" ca="1" si="681"/>
        <v>0</v>
      </c>
      <c r="O3879" s="9" t="str">
        <f ca="1">IF(N3879&gt;-1,INDIRECT(ADDRESS(ROW(),13)),IF(N3879&lt;N3878,CONCATENATE("&lt;page-count count=",CHAR(34),1+LARGE(N:N,1)-LARGE(N:N,2),CHAR(34),"/&gt;"),INDIRECT(ADDRESS(ROW()-1,13))))</f>
        <v/>
      </c>
      <c r="P3879" s="1">
        <f>IF(ROW()&lt;$S$4+2,IF('XML a procesar'!A3878="",P3878,IF(MID('XML a procesar'!A3878,1,1)="&lt;",P3878,P3878+1)),P3878)</f>
        <v>1</v>
      </c>
    </row>
    <row r="3880" spans="1:16" x14ac:dyDescent="0.25">
      <c r="A3880" s="1" t="str">
        <f>IF('XML a procesar'!A3879&gt;0,'XML a procesar'!A3879,"")</f>
        <v/>
      </c>
      <c r="B3880" s="7">
        <f t="shared" si="671"/>
        <v>0</v>
      </c>
      <c r="C3880" s="1">
        <f t="shared" si="672"/>
        <v>0</v>
      </c>
      <c r="D3880" s="1">
        <f t="shared" si="673"/>
        <v>0</v>
      </c>
      <c r="E3880" s="1">
        <f t="shared" si="674"/>
        <v>0</v>
      </c>
      <c r="F3880" s="1" t="str">
        <f t="shared" ca="1" si="675"/>
        <v/>
      </c>
      <c r="G3880" s="1">
        <f t="shared" ca="1" si="676"/>
        <v>0</v>
      </c>
      <c r="H3880" s="1">
        <f ca="1">IF(AND(G3879&gt;0,G3880&gt;G3879,NOT(ISERROR(MATCH(G3879,D:D,0)))),H3879+1,H3879)</f>
        <v>0</v>
      </c>
      <c r="I3880" s="1">
        <f t="shared" ca="1" si="677"/>
        <v>0</v>
      </c>
      <c r="J3880" s="7" t="str">
        <f t="shared" ca="1" si="678"/>
        <v/>
      </c>
      <c r="K3880" s="1" t="str">
        <f ca="1">IF(J3880="Linea_para_MAIL_creada_por_LuXML",IF(ISERROR(MATCH(INDIRECT(ADDRESS(ROW()-G3880,7)),D:D,0)),J3880,INDIRECT(ADDRESS(MATCH(INDIRECT(ADDRESS(ROW()-G3880,7)),D:D,0),1))),J3880)</f>
        <v/>
      </c>
      <c r="L3880" s="7">
        <f t="shared" ca="1" si="679"/>
        <v>0</v>
      </c>
      <c r="M3880" s="7" t="str">
        <f t="shared" ca="1" si="680"/>
        <v/>
      </c>
      <c r="N3880" s="7">
        <f t="shared" ca="1" si="681"/>
        <v>0</v>
      </c>
      <c r="O3880" s="9" t="str">
        <f ca="1">IF(N3880&gt;-1,INDIRECT(ADDRESS(ROW(),13)),IF(N3880&lt;N3879,CONCATENATE("&lt;page-count count=",CHAR(34),1+LARGE(N:N,1)-LARGE(N:N,2),CHAR(34),"/&gt;"),INDIRECT(ADDRESS(ROW()-1,13))))</f>
        <v/>
      </c>
      <c r="P3880" s="1">
        <f>IF(ROW()&lt;$S$4+2,IF('XML a procesar'!A3879="",P3879,IF(MID('XML a procesar'!A3879,1,1)="&lt;",P3879,P3879+1)),P3879)</f>
        <v>1</v>
      </c>
    </row>
    <row r="3881" spans="1:16" x14ac:dyDescent="0.25">
      <c r="A3881" s="1" t="str">
        <f>IF('XML a procesar'!A3880&gt;0,'XML a procesar'!A3880,"")</f>
        <v/>
      </c>
      <c r="B3881" s="7">
        <f t="shared" si="671"/>
        <v>0</v>
      </c>
      <c r="C3881" s="1">
        <f t="shared" si="672"/>
        <v>0</v>
      </c>
      <c r="D3881" s="1">
        <f t="shared" si="673"/>
        <v>0</v>
      </c>
      <c r="E3881" s="1">
        <f t="shared" si="674"/>
        <v>0</v>
      </c>
      <c r="F3881" s="1" t="str">
        <f t="shared" ca="1" si="675"/>
        <v/>
      </c>
      <c r="G3881" s="1">
        <f t="shared" ca="1" si="676"/>
        <v>0</v>
      </c>
      <c r="H3881" s="1">
        <f ca="1">IF(AND(G3880&gt;0,G3881&gt;G3880,NOT(ISERROR(MATCH(G3880,D:D,0)))),H3880+1,H3880)</f>
        <v>0</v>
      </c>
      <c r="I3881" s="1">
        <f t="shared" ca="1" si="677"/>
        <v>0</v>
      </c>
      <c r="J3881" s="7" t="str">
        <f t="shared" ca="1" si="678"/>
        <v/>
      </c>
      <c r="K3881" s="1" t="str">
        <f ca="1">IF(J3881="Linea_para_MAIL_creada_por_LuXML",IF(ISERROR(MATCH(INDIRECT(ADDRESS(ROW()-G3881,7)),D:D,0)),J3881,INDIRECT(ADDRESS(MATCH(INDIRECT(ADDRESS(ROW()-G3881,7)),D:D,0),1))),J3881)</f>
        <v/>
      </c>
      <c r="L3881" s="7">
        <f t="shared" ca="1" si="679"/>
        <v>0</v>
      </c>
      <c r="M3881" s="7" t="str">
        <f t="shared" ca="1" si="680"/>
        <v/>
      </c>
      <c r="N3881" s="7">
        <f t="shared" ca="1" si="681"/>
        <v>0</v>
      </c>
      <c r="O3881" s="9" t="str">
        <f ca="1">IF(N3881&gt;-1,INDIRECT(ADDRESS(ROW(),13)),IF(N3881&lt;N3880,CONCATENATE("&lt;page-count count=",CHAR(34),1+LARGE(N:N,1)-LARGE(N:N,2),CHAR(34),"/&gt;"),INDIRECT(ADDRESS(ROW()-1,13))))</f>
        <v/>
      </c>
      <c r="P3881" s="1">
        <f>IF(ROW()&lt;$S$4+2,IF('XML a procesar'!A3880="",P3880,IF(MID('XML a procesar'!A3880,1,1)="&lt;",P3880,P3880+1)),P3880)</f>
        <v>1</v>
      </c>
    </row>
    <row r="3882" spans="1:16" x14ac:dyDescent="0.25">
      <c r="A3882" s="1" t="str">
        <f>IF('XML a procesar'!A3881&gt;0,'XML a procesar'!A3881,"")</f>
        <v/>
      </c>
      <c r="B3882" s="7">
        <f t="shared" si="671"/>
        <v>0</v>
      </c>
      <c r="C3882" s="1">
        <f t="shared" si="672"/>
        <v>0</v>
      </c>
      <c r="D3882" s="1">
        <f t="shared" si="673"/>
        <v>0</v>
      </c>
      <c r="E3882" s="1">
        <f t="shared" si="674"/>
        <v>0</v>
      </c>
      <c r="F3882" s="1" t="str">
        <f t="shared" ca="1" si="675"/>
        <v/>
      </c>
      <c r="G3882" s="1">
        <f t="shared" ca="1" si="676"/>
        <v>0</v>
      </c>
      <c r="H3882" s="1">
        <f ca="1">IF(AND(G3881&gt;0,G3882&gt;G3881,NOT(ISERROR(MATCH(G3881,D:D,0)))),H3881+1,H3881)</f>
        <v>0</v>
      </c>
      <c r="I3882" s="1">
        <f t="shared" ca="1" si="677"/>
        <v>0</v>
      </c>
      <c r="J3882" s="7" t="str">
        <f t="shared" ca="1" si="678"/>
        <v/>
      </c>
      <c r="K3882" s="1" t="str">
        <f ca="1">IF(J3882="Linea_para_MAIL_creada_por_LuXML",IF(ISERROR(MATCH(INDIRECT(ADDRESS(ROW()-G3882,7)),D:D,0)),J3882,INDIRECT(ADDRESS(MATCH(INDIRECT(ADDRESS(ROW()-G3882,7)),D:D,0),1))),J3882)</f>
        <v/>
      </c>
      <c r="L3882" s="7">
        <f t="shared" ca="1" si="679"/>
        <v>0</v>
      </c>
      <c r="M3882" s="7" t="str">
        <f t="shared" ca="1" si="680"/>
        <v/>
      </c>
      <c r="N3882" s="7">
        <f t="shared" ca="1" si="681"/>
        <v>0</v>
      </c>
      <c r="O3882" s="9" t="str">
        <f ca="1">IF(N3882&gt;-1,INDIRECT(ADDRESS(ROW(),13)),IF(N3882&lt;N3881,CONCATENATE("&lt;page-count count=",CHAR(34),1+LARGE(N:N,1)-LARGE(N:N,2),CHAR(34),"/&gt;"),INDIRECT(ADDRESS(ROW()-1,13))))</f>
        <v/>
      </c>
      <c r="P3882" s="1">
        <f>IF(ROW()&lt;$S$4+2,IF('XML a procesar'!A3881="",P3881,IF(MID('XML a procesar'!A3881,1,1)="&lt;",P3881,P3881+1)),P3881)</f>
        <v>1</v>
      </c>
    </row>
    <row r="3883" spans="1:16" x14ac:dyDescent="0.25">
      <c r="A3883" s="1" t="str">
        <f>IF('XML a procesar'!A3882&gt;0,'XML a procesar'!A3882,"")</f>
        <v/>
      </c>
      <c r="B3883" s="7">
        <f t="shared" si="671"/>
        <v>0</v>
      </c>
      <c r="C3883" s="1">
        <f t="shared" si="672"/>
        <v>0</v>
      </c>
      <c r="D3883" s="1">
        <f t="shared" si="673"/>
        <v>0</v>
      </c>
      <c r="E3883" s="1">
        <f t="shared" si="674"/>
        <v>0</v>
      </c>
      <c r="F3883" s="1" t="str">
        <f t="shared" ca="1" si="675"/>
        <v/>
      </c>
      <c r="G3883" s="1">
        <f t="shared" ca="1" si="676"/>
        <v>0</v>
      </c>
      <c r="H3883" s="1">
        <f ca="1">IF(AND(G3882&gt;0,G3883&gt;G3882,NOT(ISERROR(MATCH(G3882,D:D,0)))),H3882+1,H3882)</f>
        <v>0</v>
      </c>
      <c r="I3883" s="1">
        <f t="shared" ca="1" si="677"/>
        <v>0</v>
      </c>
      <c r="J3883" s="7" t="str">
        <f t="shared" ca="1" si="678"/>
        <v/>
      </c>
      <c r="K3883" s="1" t="str">
        <f ca="1">IF(J3883="Linea_para_MAIL_creada_por_LuXML",IF(ISERROR(MATCH(INDIRECT(ADDRESS(ROW()-G3883,7)),D:D,0)),J3883,INDIRECT(ADDRESS(MATCH(INDIRECT(ADDRESS(ROW()-G3883,7)),D:D,0),1))),J3883)</f>
        <v/>
      </c>
      <c r="L3883" s="7">
        <f t="shared" ca="1" si="679"/>
        <v>0</v>
      </c>
      <c r="M3883" s="7" t="str">
        <f t="shared" ca="1" si="680"/>
        <v/>
      </c>
      <c r="N3883" s="7">
        <f t="shared" ca="1" si="681"/>
        <v>0</v>
      </c>
      <c r="O3883" s="9" t="str">
        <f ca="1">IF(N3883&gt;-1,INDIRECT(ADDRESS(ROW(),13)),IF(N3883&lt;N3882,CONCATENATE("&lt;page-count count=",CHAR(34),1+LARGE(N:N,1)-LARGE(N:N,2),CHAR(34),"/&gt;"),INDIRECT(ADDRESS(ROW()-1,13))))</f>
        <v/>
      </c>
      <c r="P3883" s="1">
        <f>IF(ROW()&lt;$S$4+2,IF('XML a procesar'!A3882="",P3882,IF(MID('XML a procesar'!A3882,1,1)="&lt;",P3882,P3882+1)),P3882)</f>
        <v>1</v>
      </c>
    </row>
    <row r="3884" spans="1:16" x14ac:dyDescent="0.25">
      <c r="A3884" s="1" t="str">
        <f>IF('XML a procesar'!A3883&gt;0,'XML a procesar'!A3883,"")</f>
        <v/>
      </c>
      <c r="B3884" s="7">
        <f t="shared" si="671"/>
        <v>0</v>
      </c>
      <c r="C3884" s="1">
        <f t="shared" si="672"/>
        <v>0</v>
      </c>
      <c r="D3884" s="1">
        <f t="shared" si="673"/>
        <v>0</v>
      </c>
      <c r="E3884" s="1">
        <f t="shared" si="674"/>
        <v>0</v>
      </c>
      <c r="F3884" s="1" t="str">
        <f t="shared" ca="1" si="675"/>
        <v/>
      </c>
      <c r="G3884" s="1">
        <f t="shared" ca="1" si="676"/>
        <v>0</v>
      </c>
      <c r="H3884" s="1">
        <f ca="1">IF(AND(G3883&gt;0,G3884&gt;G3883,NOT(ISERROR(MATCH(G3883,D:D,0)))),H3883+1,H3883)</f>
        <v>0</v>
      </c>
      <c r="I3884" s="1">
        <f t="shared" ca="1" si="677"/>
        <v>0</v>
      </c>
      <c r="J3884" s="7" t="str">
        <f t="shared" ca="1" si="678"/>
        <v/>
      </c>
      <c r="K3884" s="1" t="str">
        <f ca="1">IF(J3884="Linea_para_MAIL_creada_por_LuXML",IF(ISERROR(MATCH(INDIRECT(ADDRESS(ROW()-G3884,7)),D:D,0)),J3884,INDIRECT(ADDRESS(MATCH(INDIRECT(ADDRESS(ROW()-G3884,7)),D:D,0),1))),J3884)</f>
        <v/>
      </c>
      <c r="L3884" s="7">
        <f t="shared" ca="1" si="679"/>
        <v>0</v>
      </c>
      <c r="M3884" s="7" t="str">
        <f t="shared" ca="1" si="680"/>
        <v/>
      </c>
      <c r="N3884" s="7">
        <f t="shared" ca="1" si="681"/>
        <v>0</v>
      </c>
      <c r="O3884" s="9" t="str">
        <f ca="1">IF(N3884&gt;-1,INDIRECT(ADDRESS(ROW(),13)),IF(N3884&lt;N3883,CONCATENATE("&lt;page-count count=",CHAR(34),1+LARGE(N:N,1)-LARGE(N:N,2),CHAR(34),"/&gt;"),INDIRECT(ADDRESS(ROW()-1,13))))</f>
        <v/>
      </c>
      <c r="P3884" s="1">
        <f>IF(ROW()&lt;$S$4+2,IF('XML a procesar'!A3883="",P3883,IF(MID('XML a procesar'!A3883,1,1)="&lt;",P3883,P3883+1)),P3883)</f>
        <v>1</v>
      </c>
    </row>
    <row r="3885" spans="1:16" x14ac:dyDescent="0.25">
      <c r="A3885" s="1" t="str">
        <f>IF('XML a procesar'!A3884&gt;0,'XML a procesar'!A3884,"")</f>
        <v/>
      </c>
      <c r="B3885" s="7">
        <f t="shared" si="671"/>
        <v>0</v>
      </c>
      <c r="C3885" s="1">
        <f t="shared" si="672"/>
        <v>0</v>
      </c>
      <c r="D3885" s="1">
        <f t="shared" si="673"/>
        <v>0</v>
      </c>
      <c r="E3885" s="1">
        <f t="shared" si="674"/>
        <v>0</v>
      </c>
      <c r="F3885" s="1" t="str">
        <f t="shared" ca="1" si="675"/>
        <v/>
      </c>
      <c r="G3885" s="1">
        <f t="shared" ca="1" si="676"/>
        <v>0</v>
      </c>
      <c r="H3885" s="1">
        <f ca="1">IF(AND(G3884&gt;0,G3885&gt;G3884,NOT(ISERROR(MATCH(G3884,D:D,0)))),H3884+1,H3884)</f>
        <v>0</v>
      </c>
      <c r="I3885" s="1">
        <f t="shared" ca="1" si="677"/>
        <v>0</v>
      </c>
      <c r="J3885" s="7" t="str">
        <f t="shared" ca="1" si="678"/>
        <v/>
      </c>
      <c r="K3885" s="1" t="str">
        <f ca="1">IF(J3885="Linea_para_MAIL_creada_por_LuXML",IF(ISERROR(MATCH(INDIRECT(ADDRESS(ROW()-G3885,7)),D:D,0)),J3885,INDIRECT(ADDRESS(MATCH(INDIRECT(ADDRESS(ROW()-G3885,7)),D:D,0),1))),J3885)</f>
        <v/>
      </c>
      <c r="L3885" s="7">
        <f t="shared" ca="1" si="679"/>
        <v>0</v>
      </c>
      <c r="M3885" s="7" t="str">
        <f t="shared" ca="1" si="680"/>
        <v/>
      </c>
      <c r="N3885" s="7">
        <f t="shared" ca="1" si="681"/>
        <v>0</v>
      </c>
      <c r="O3885" s="9" t="str">
        <f ca="1">IF(N3885&gt;-1,INDIRECT(ADDRESS(ROW(),13)),IF(N3885&lt;N3884,CONCATENATE("&lt;page-count count=",CHAR(34),1+LARGE(N:N,1)-LARGE(N:N,2),CHAR(34),"/&gt;"),INDIRECT(ADDRESS(ROW()-1,13))))</f>
        <v/>
      </c>
      <c r="P3885" s="1">
        <f>IF(ROW()&lt;$S$4+2,IF('XML a procesar'!A3884="",P3884,IF(MID('XML a procesar'!A3884,1,1)="&lt;",P3884,P3884+1)),P3884)</f>
        <v>1</v>
      </c>
    </row>
    <row r="3886" spans="1:16" x14ac:dyDescent="0.25">
      <c r="A3886" s="1" t="str">
        <f>IF('XML a procesar'!A3885&gt;0,'XML a procesar'!A3885,"")</f>
        <v/>
      </c>
      <c r="B3886" s="7">
        <f t="shared" si="671"/>
        <v>0</v>
      </c>
      <c r="C3886" s="1">
        <f t="shared" si="672"/>
        <v>0</v>
      </c>
      <c r="D3886" s="1">
        <f t="shared" si="673"/>
        <v>0</v>
      </c>
      <c r="E3886" s="1">
        <f t="shared" si="674"/>
        <v>0</v>
      </c>
      <c r="F3886" s="1" t="str">
        <f t="shared" ca="1" si="675"/>
        <v/>
      </c>
      <c r="G3886" s="1">
        <f t="shared" ca="1" si="676"/>
        <v>0</v>
      </c>
      <c r="H3886" s="1">
        <f ca="1">IF(AND(G3885&gt;0,G3886&gt;G3885,NOT(ISERROR(MATCH(G3885,D:D,0)))),H3885+1,H3885)</f>
        <v>0</v>
      </c>
      <c r="I3886" s="1">
        <f t="shared" ca="1" si="677"/>
        <v>0</v>
      </c>
      <c r="J3886" s="7" t="str">
        <f t="shared" ca="1" si="678"/>
        <v/>
      </c>
      <c r="K3886" s="1" t="str">
        <f ca="1">IF(J3886="Linea_para_MAIL_creada_por_LuXML",IF(ISERROR(MATCH(INDIRECT(ADDRESS(ROW()-G3886,7)),D:D,0)),J3886,INDIRECT(ADDRESS(MATCH(INDIRECT(ADDRESS(ROW()-G3886,7)),D:D,0),1))),J3886)</f>
        <v/>
      </c>
      <c r="L3886" s="7">
        <f t="shared" ca="1" si="679"/>
        <v>0</v>
      </c>
      <c r="M3886" s="7" t="str">
        <f t="shared" ca="1" si="680"/>
        <v/>
      </c>
      <c r="N3886" s="7">
        <f t="shared" ca="1" si="681"/>
        <v>0</v>
      </c>
      <c r="O3886" s="9" t="str">
        <f ca="1">IF(N3886&gt;-1,INDIRECT(ADDRESS(ROW(),13)),IF(N3886&lt;N3885,CONCATENATE("&lt;page-count count=",CHAR(34),1+LARGE(N:N,1)-LARGE(N:N,2),CHAR(34),"/&gt;"),INDIRECT(ADDRESS(ROW()-1,13))))</f>
        <v/>
      </c>
      <c r="P3886" s="1">
        <f>IF(ROW()&lt;$S$4+2,IF('XML a procesar'!A3885="",P3885,IF(MID('XML a procesar'!A3885,1,1)="&lt;",P3885,P3885+1)),P3885)</f>
        <v>1</v>
      </c>
    </row>
    <row r="3887" spans="1:16" x14ac:dyDescent="0.25">
      <c r="A3887" s="1" t="str">
        <f>IF('XML a procesar'!A3886&gt;0,'XML a procesar'!A3886,"")</f>
        <v/>
      </c>
      <c r="B3887" s="7">
        <f t="shared" si="671"/>
        <v>0</v>
      </c>
      <c r="C3887" s="1">
        <f t="shared" si="672"/>
        <v>0</v>
      </c>
      <c r="D3887" s="1">
        <f t="shared" si="673"/>
        <v>0</v>
      </c>
      <c r="E3887" s="1">
        <f t="shared" si="674"/>
        <v>0</v>
      </c>
      <c r="F3887" s="1" t="str">
        <f t="shared" ca="1" si="675"/>
        <v/>
      </c>
      <c r="G3887" s="1">
        <f t="shared" ca="1" si="676"/>
        <v>0</v>
      </c>
      <c r="H3887" s="1">
        <f ca="1">IF(AND(G3886&gt;0,G3887&gt;G3886,NOT(ISERROR(MATCH(G3886,D:D,0)))),H3886+1,H3886)</f>
        <v>0</v>
      </c>
      <c r="I3887" s="1">
        <f t="shared" ca="1" si="677"/>
        <v>0</v>
      </c>
      <c r="J3887" s="7" t="str">
        <f t="shared" ca="1" si="678"/>
        <v/>
      </c>
      <c r="K3887" s="1" t="str">
        <f ca="1">IF(J3887="Linea_para_MAIL_creada_por_LuXML",IF(ISERROR(MATCH(INDIRECT(ADDRESS(ROW()-G3887,7)),D:D,0)),J3887,INDIRECT(ADDRESS(MATCH(INDIRECT(ADDRESS(ROW()-G3887,7)),D:D,0),1))),J3887)</f>
        <v/>
      </c>
      <c r="L3887" s="7">
        <f t="shared" ca="1" si="679"/>
        <v>0</v>
      </c>
      <c r="M3887" s="7" t="str">
        <f t="shared" ca="1" si="680"/>
        <v/>
      </c>
      <c r="N3887" s="7">
        <f t="shared" ca="1" si="681"/>
        <v>0</v>
      </c>
      <c r="O3887" s="9" t="str">
        <f ca="1">IF(N3887&gt;-1,INDIRECT(ADDRESS(ROW(),13)),IF(N3887&lt;N3886,CONCATENATE("&lt;page-count count=",CHAR(34),1+LARGE(N:N,1)-LARGE(N:N,2),CHAR(34),"/&gt;"),INDIRECT(ADDRESS(ROW()-1,13))))</f>
        <v/>
      </c>
      <c r="P3887" s="1">
        <f>IF(ROW()&lt;$S$4+2,IF('XML a procesar'!A3886="",P3886,IF(MID('XML a procesar'!A3886,1,1)="&lt;",P3886,P3886+1)),P3886)</f>
        <v>1</v>
      </c>
    </row>
    <row r="3888" spans="1:16" x14ac:dyDescent="0.25">
      <c r="A3888" s="1" t="str">
        <f>IF('XML a procesar'!A3887&gt;0,'XML a procesar'!A3887,"")</f>
        <v/>
      </c>
      <c r="B3888" s="7">
        <f t="shared" si="671"/>
        <v>0</v>
      </c>
      <c r="C3888" s="1">
        <f t="shared" si="672"/>
        <v>0</v>
      </c>
      <c r="D3888" s="1">
        <f t="shared" si="673"/>
        <v>0</v>
      </c>
      <c r="E3888" s="1">
        <f t="shared" si="674"/>
        <v>0</v>
      </c>
      <c r="F3888" s="1" t="str">
        <f t="shared" ca="1" si="675"/>
        <v/>
      </c>
      <c r="G3888" s="1">
        <f t="shared" ca="1" si="676"/>
        <v>0</v>
      </c>
      <c r="H3888" s="1">
        <f ca="1">IF(AND(G3887&gt;0,G3888&gt;G3887,NOT(ISERROR(MATCH(G3887,D:D,0)))),H3887+1,H3887)</f>
        <v>0</v>
      </c>
      <c r="I3888" s="1">
        <f t="shared" ca="1" si="677"/>
        <v>0</v>
      </c>
      <c r="J3888" s="7" t="str">
        <f t="shared" ca="1" si="678"/>
        <v/>
      </c>
      <c r="K3888" s="1" t="str">
        <f ca="1">IF(J3888="Linea_para_MAIL_creada_por_LuXML",IF(ISERROR(MATCH(INDIRECT(ADDRESS(ROW()-G3888,7)),D:D,0)),J3888,INDIRECT(ADDRESS(MATCH(INDIRECT(ADDRESS(ROW()-G3888,7)),D:D,0),1))),J3888)</f>
        <v/>
      </c>
      <c r="L3888" s="7">
        <f t="shared" ca="1" si="679"/>
        <v>0</v>
      </c>
      <c r="M3888" s="7" t="str">
        <f t="shared" ca="1" si="680"/>
        <v/>
      </c>
      <c r="N3888" s="7">
        <f t="shared" ca="1" si="681"/>
        <v>0</v>
      </c>
      <c r="O3888" s="9" t="str">
        <f ca="1">IF(N3888&gt;-1,INDIRECT(ADDRESS(ROW(),13)),IF(N3888&lt;N3887,CONCATENATE("&lt;page-count count=",CHAR(34),1+LARGE(N:N,1)-LARGE(N:N,2),CHAR(34),"/&gt;"),INDIRECT(ADDRESS(ROW()-1,13))))</f>
        <v/>
      </c>
      <c r="P3888" s="1">
        <f>IF(ROW()&lt;$S$4+2,IF('XML a procesar'!A3887="",P3887,IF(MID('XML a procesar'!A3887,1,1)="&lt;",P3887,P3887+1)),P3887)</f>
        <v>1</v>
      </c>
    </row>
    <row r="3889" spans="1:16" x14ac:dyDescent="0.25">
      <c r="A3889" s="1" t="str">
        <f>IF('XML a procesar'!A3888&gt;0,'XML a procesar'!A3888,"")</f>
        <v/>
      </c>
      <c r="B3889" s="7">
        <f t="shared" si="671"/>
        <v>0</v>
      </c>
      <c r="C3889" s="1">
        <f t="shared" si="672"/>
        <v>0</v>
      </c>
      <c r="D3889" s="1">
        <f t="shared" si="673"/>
        <v>0</v>
      </c>
      <c r="E3889" s="1">
        <f t="shared" si="674"/>
        <v>0</v>
      </c>
      <c r="F3889" s="1" t="str">
        <f t="shared" ca="1" si="675"/>
        <v/>
      </c>
      <c r="G3889" s="1">
        <f t="shared" ca="1" si="676"/>
        <v>0</v>
      </c>
      <c r="H3889" s="1">
        <f ca="1">IF(AND(G3888&gt;0,G3889&gt;G3888,NOT(ISERROR(MATCH(G3888,D:D,0)))),H3888+1,H3888)</f>
        <v>0</v>
      </c>
      <c r="I3889" s="1">
        <f t="shared" ca="1" si="677"/>
        <v>0</v>
      </c>
      <c r="J3889" s="7" t="str">
        <f t="shared" ca="1" si="678"/>
        <v/>
      </c>
      <c r="K3889" s="1" t="str">
        <f ca="1">IF(J3889="Linea_para_MAIL_creada_por_LuXML",IF(ISERROR(MATCH(INDIRECT(ADDRESS(ROW()-G3889,7)),D:D,0)),J3889,INDIRECT(ADDRESS(MATCH(INDIRECT(ADDRESS(ROW()-G3889,7)),D:D,0),1))),J3889)</f>
        <v/>
      </c>
      <c r="L3889" s="7">
        <f t="shared" ca="1" si="679"/>
        <v>0</v>
      </c>
      <c r="M3889" s="7" t="str">
        <f t="shared" ca="1" si="680"/>
        <v/>
      </c>
      <c r="N3889" s="7">
        <f t="shared" ca="1" si="681"/>
        <v>0</v>
      </c>
      <c r="O3889" s="9" t="str">
        <f ca="1">IF(N3889&gt;-1,INDIRECT(ADDRESS(ROW(),13)),IF(N3889&lt;N3888,CONCATENATE("&lt;page-count count=",CHAR(34),1+LARGE(N:N,1)-LARGE(N:N,2),CHAR(34),"/&gt;"),INDIRECT(ADDRESS(ROW()-1,13))))</f>
        <v/>
      </c>
      <c r="P3889" s="1">
        <f>IF(ROW()&lt;$S$4+2,IF('XML a procesar'!A3888="",P3888,IF(MID('XML a procesar'!A3888,1,1)="&lt;",P3888,P3888+1)),P3888)</f>
        <v>1</v>
      </c>
    </row>
    <row r="3890" spans="1:16" x14ac:dyDescent="0.25">
      <c r="A3890" s="1" t="str">
        <f>IF('XML a procesar'!A3889&gt;0,'XML a procesar'!A3889,"")</f>
        <v/>
      </c>
      <c r="B3890" s="7">
        <f t="shared" si="671"/>
        <v>0</v>
      </c>
      <c r="C3890" s="1">
        <f t="shared" si="672"/>
        <v>0</v>
      </c>
      <c r="D3890" s="1">
        <f t="shared" si="673"/>
        <v>0</v>
      </c>
      <c r="E3890" s="1">
        <f t="shared" si="674"/>
        <v>0</v>
      </c>
      <c r="F3890" s="1" t="str">
        <f t="shared" ca="1" si="675"/>
        <v/>
      </c>
      <c r="G3890" s="1">
        <f t="shared" ca="1" si="676"/>
        <v>0</v>
      </c>
      <c r="H3890" s="1">
        <f ca="1">IF(AND(G3889&gt;0,G3890&gt;G3889,NOT(ISERROR(MATCH(G3889,D:D,0)))),H3889+1,H3889)</f>
        <v>0</v>
      </c>
      <c r="I3890" s="1">
        <f t="shared" ca="1" si="677"/>
        <v>0</v>
      </c>
      <c r="J3890" s="7" t="str">
        <f t="shared" ca="1" si="678"/>
        <v/>
      </c>
      <c r="K3890" s="1" t="str">
        <f ca="1">IF(J3890="Linea_para_MAIL_creada_por_LuXML",IF(ISERROR(MATCH(INDIRECT(ADDRESS(ROW()-G3890,7)),D:D,0)),J3890,INDIRECT(ADDRESS(MATCH(INDIRECT(ADDRESS(ROW()-G3890,7)),D:D,0),1))),J3890)</f>
        <v/>
      </c>
      <c r="L3890" s="7">
        <f t="shared" ca="1" si="679"/>
        <v>0</v>
      </c>
      <c r="M3890" s="7" t="str">
        <f t="shared" ca="1" si="680"/>
        <v/>
      </c>
      <c r="N3890" s="7">
        <f t="shared" ca="1" si="681"/>
        <v>0</v>
      </c>
      <c r="O3890" s="9" t="str">
        <f ca="1">IF(N3890&gt;-1,INDIRECT(ADDRESS(ROW(),13)),IF(N3890&lt;N3889,CONCATENATE("&lt;page-count count=",CHAR(34),1+LARGE(N:N,1)-LARGE(N:N,2),CHAR(34),"/&gt;"),INDIRECT(ADDRESS(ROW()-1,13))))</f>
        <v/>
      </c>
      <c r="P3890" s="1">
        <f>IF(ROW()&lt;$S$4+2,IF('XML a procesar'!A3889="",P3889,IF(MID('XML a procesar'!A3889,1,1)="&lt;",P3889,P3889+1)),P3889)</f>
        <v>1</v>
      </c>
    </row>
    <row r="3891" spans="1:16" x14ac:dyDescent="0.25">
      <c r="A3891" s="1" t="str">
        <f>IF('XML a procesar'!A3890&gt;0,'XML a procesar'!A3890,"")</f>
        <v/>
      </c>
      <c r="B3891" s="7">
        <f t="shared" si="671"/>
        <v>0</v>
      </c>
      <c r="C3891" s="1">
        <f t="shared" si="672"/>
        <v>0</v>
      </c>
      <c r="D3891" s="1">
        <f t="shared" si="673"/>
        <v>0</v>
      </c>
      <c r="E3891" s="1">
        <f t="shared" si="674"/>
        <v>0</v>
      </c>
      <c r="F3891" s="1" t="str">
        <f t="shared" ca="1" si="675"/>
        <v/>
      </c>
      <c r="G3891" s="1">
        <f t="shared" ca="1" si="676"/>
        <v>0</v>
      </c>
      <c r="H3891" s="1">
        <f ca="1">IF(AND(G3890&gt;0,G3891&gt;G3890,NOT(ISERROR(MATCH(G3890,D:D,0)))),H3890+1,H3890)</f>
        <v>0</v>
      </c>
      <c r="I3891" s="1">
        <f t="shared" ca="1" si="677"/>
        <v>0</v>
      </c>
      <c r="J3891" s="7" t="str">
        <f t="shared" ca="1" si="678"/>
        <v/>
      </c>
      <c r="K3891" s="1" t="str">
        <f ca="1">IF(J3891="Linea_para_MAIL_creada_por_LuXML",IF(ISERROR(MATCH(INDIRECT(ADDRESS(ROW()-G3891,7)),D:D,0)),J3891,INDIRECT(ADDRESS(MATCH(INDIRECT(ADDRESS(ROW()-G3891,7)),D:D,0),1))),J3891)</f>
        <v/>
      </c>
      <c r="L3891" s="7">
        <f t="shared" ca="1" si="679"/>
        <v>0</v>
      </c>
      <c r="M3891" s="7" t="str">
        <f t="shared" ca="1" si="680"/>
        <v/>
      </c>
      <c r="N3891" s="7">
        <f t="shared" ca="1" si="681"/>
        <v>0</v>
      </c>
      <c r="O3891" s="9" t="str">
        <f ca="1">IF(N3891&gt;-1,INDIRECT(ADDRESS(ROW(),13)),IF(N3891&lt;N3890,CONCATENATE("&lt;page-count count=",CHAR(34),1+LARGE(N:N,1)-LARGE(N:N,2),CHAR(34),"/&gt;"),INDIRECT(ADDRESS(ROW()-1,13))))</f>
        <v/>
      </c>
      <c r="P3891" s="1">
        <f>IF(ROW()&lt;$S$4+2,IF('XML a procesar'!A3890="",P3890,IF(MID('XML a procesar'!A3890,1,1)="&lt;",P3890,P3890+1)),P3890)</f>
        <v>1</v>
      </c>
    </row>
    <row r="3892" spans="1:16" x14ac:dyDescent="0.25">
      <c r="A3892" s="1" t="str">
        <f>IF('XML a procesar'!A3891&gt;0,'XML a procesar'!A3891,"")</f>
        <v/>
      </c>
      <c r="B3892" s="7">
        <f t="shared" si="671"/>
        <v>0</v>
      </c>
      <c r="C3892" s="1">
        <f t="shared" si="672"/>
        <v>0</v>
      </c>
      <c r="D3892" s="1">
        <f t="shared" si="673"/>
        <v>0</v>
      </c>
      <c r="E3892" s="1">
        <f t="shared" si="674"/>
        <v>0</v>
      </c>
      <c r="F3892" s="1" t="str">
        <f t="shared" ca="1" si="675"/>
        <v/>
      </c>
      <c r="G3892" s="1">
        <f t="shared" ca="1" si="676"/>
        <v>0</v>
      </c>
      <c r="H3892" s="1">
        <f ca="1">IF(AND(G3891&gt;0,G3892&gt;G3891,NOT(ISERROR(MATCH(G3891,D:D,0)))),H3891+1,H3891)</f>
        <v>0</v>
      </c>
      <c r="I3892" s="1">
        <f t="shared" ca="1" si="677"/>
        <v>0</v>
      </c>
      <c r="J3892" s="7" t="str">
        <f t="shared" ca="1" si="678"/>
        <v/>
      </c>
      <c r="K3892" s="1" t="str">
        <f ca="1">IF(J3892="Linea_para_MAIL_creada_por_LuXML",IF(ISERROR(MATCH(INDIRECT(ADDRESS(ROW()-G3892,7)),D:D,0)),J3892,INDIRECT(ADDRESS(MATCH(INDIRECT(ADDRESS(ROW()-G3892,7)),D:D,0),1))),J3892)</f>
        <v/>
      </c>
      <c r="L3892" s="7">
        <f t="shared" ca="1" si="679"/>
        <v>0</v>
      </c>
      <c r="M3892" s="7" t="str">
        <f t="shared" ca="1" si="680"/>
        <v/>
      </c>
      <c r="N3892" s="7">
        <f t="shared" ca="1" si="681"/>
        <v>0</v>
      </c>
      <c r="O3892" s="9" t="str">
        <f ca="1">IF(N3892&gt;-1,INDIRECT(ADDRESS(ROW(),13)),IF(N3892&lt;N3891,CONCATENATE("&lt;page-count count=",CHAR(34),1+LARGE(N:N,1)-LARGE(N:N,2),CHAR(34),"/&gt;"),INDIRECT(ADDRESS(ROW()-1,13))))</f>
        <v/>
      </c>
      <c r="P3892" s="1">
        <f>IF(ROW()&lt;$S$4+2,IF('XML a procesar'!A3891="",P3891,IF(MID('XML a procesar'!A3891,1,1)="&lt;",P3891,P3891+1)),P3891)</f>
        <v>1</v>
      </c>
    </row>
    <row r="3893" spans="1:16" x14ac:dyDescent="0.25">
      <c r="A3893" s="1" t="str">
        <f>IF('XML a procesar'!A3892&gt;0,'XML a procesar'!A3892,"")</f>
        <v/>
      </c>
      <c r="B3893" s="7">
        <f t="shared" si="671"/>
        <v>0</v>
      </c>
      <c r="C3893" s="1">
        <f t="shared" si="672"/>
        <v>0</v>
      </c>
      <c r="D3893" s="1">
        <f t="shared" si="673"/>
        <v>0</v>
      </c>
      <c r="E3893" s="1">
        <f t="shared" si="674"/>
        <v>0</v>
      </c>
      <c r="F3893" s="1" t="str">
        <f t="shared" ca="1" si="675"/>
        <v/>
      </c>
      <c r="G3893" s="1">
        <f t="shared" ca="1" si="676"/>
        <v>0</v>
      </c>
      <c r="H3893" s="1">
        <f ca="1">IF(AND(G3892&gt;0,G3893&gt;G3892,NOT(ISERROR(MATCH(G3892,D:D,0)))),H3892+1,H3892)</f>
        <v>0</v>
      </c>
      <c r="I3893" s="1">
        <f t="shared" ca="1" si="677"/>
        <v>0</v>
      </c>
      <c r="J3893" s="7" t="str">
        <f t="shared" ca="1" si="678"/>
        <v/>
      </c>
      <c r="K3893" s="1" t="str">
        <f ca="1">IF(J3893="Linea_para_MAIL_creada_por_LuXML",IF(ISERROR(MATCH(INDIRECT(ADDRESS(ROW()-G3893,7)),D:D,0)),J3893,INDIRECT(ADDRESS(MATCH(INDIRECT(ADDRESS(ROW()-G3893,7)),D:D,0),1))),J3893)</f>
        <v/>
      </c>
      <c r="L3893" s="7">
        <f t="shared" ca="1" si="679"/>
        <v>0</v>
      </c>
      <c r="M3893" s="7" t="str">
        <f t="shared" ca="1" si="680"/>
        <v/>
      </c>
      <c r="N3893" s="7">
        <f t="shared" ca="1" si="681"/>
        <v>0</v>
      </c>
      <c r="O3893" s="9" t="str">
        <f ca="1">IF(N3893&gt;-1,INDIRECT(ADDRESS(ROW(),13)),IF(N3893&lt;N3892,CONCATENATE("&lt;page-count count=",CHAR(34),1+LARGE(N:N,1)-LARGE(N:N,2),CHAR(34),"/&gt;"),INDIRECT(ADDRESS(ROW()-1,13))))</f>
        <v/>
      </c>
      <c r="P3893" s="1">
        <f>IF(ROW()&lt;$S$4+2,IF('XML a procesar'!A3892="",P3892,IF(MID('XML a procesar'!A3892,1,1)="&lt;",P3892,P3892+1)),P3892)</f>
        <v>1</v>
      </c>
    </row>
    <row r="3894" spans="1:16" x14ac:dyDescent="0.25">
      <c r="A3894" s="1" t="str">
        <f>IF('XML a procesar'!A3893&gt;0,'XML a procesar'!A3893,"")</f>
        <v/>
      </c>
      <c r="B3894" s="7">
        <f t="shared" si="671"/>
        <v>0</v>
      </c>
      <c r="C3894" s="1">
        <f t="shared" si="672"/>
        <v>0</v>
      </c>
      <c r="D3894" s="1">
        <f t="shared" si="673"/>
        <v>0</v>
      </c>
      <c r="E3894" s="1">
        <f t="shared" si="674"/>
        <v>0</v>
      </c>
      <c r="F3894" s="1" t="str">
        <f t="shared" ca="1" si="675"/>
        <v/>
      </c>
      <c r="G3894" s="1">
        <f t="shared" ca="1" si="676"/>
        <v>0</v>
      </c>
      <c r="H3894" s="1">
        <f ca="1">IF(AND(G3893&gt;0,G3894&gt;G3893,NOT(ISERROR(MATCH(G3893,D:D,0)))),H3893+1,H3893)</f>
        <v>0</v>
      </c>
      <c r="I3894" s="1">
        <f t="shared" ca="1" si="677"/>
        <v>0</v>
      </c>
      <c r="J3894" s="7" t="str">
        <f t="shared" ca="1" si="678"/>
        <v/>
      </c>
      <c r="K3894" s="1" t="str">
        <f ca="1">IF(J3894="Linea_para_MAIL_creada_por_LuXML",IF(ISERROR(MATCH(INDIRECT(ADDRESS(ROW()-G3894,7)),D:D,0)),J3894,INDIRECT(ADDRESS(MATCH(INDIRECT(ADDRESS(ROW()-G3894,7)),D:D,0),1))),J3894)</f>
        <v/>
      </c>
      <c r="L3894" s="7">
        <f t="shared" ca="1" si="679"/>
        <v>0</v>
      </c>
      <c r="M3894" s="7" t="str">
        <f t="shared" ca="1" si="680"/>
        <v/>
      </c>
      <c r="N3894" s="7">
        <f t="shared" ca="1" si="681"/>
        <v>0</v>
      </c>
      <c r="O3894" s="9" t="str">
        <f ca="1">IF(N3894&gt;-1,INDIRECT(ADDRESS(ROW(),13)),IF(N3894&lt;N3893,CONCATENATE("&lt;page-count count=",CHAR(34),1+LARGE(N:N,1)-LARGE(N:N,2),CHAR(34),"/&gt;"),INDIRECT(ADDRESS(ROW()-1,13))))</f>
        <v/>
      </c>
      <c r="P3894" s="1">
        <f>IF(ROW()&lt;$S$4+2,IF('XML a procesar'!A3893="",P3893,IF(MID('XML a procesar'!A3893,1,1)="&lt;",P3893,P3893+1)),P3893)</f>
        <v>1</v>
      </c>
    </row>
    <row r="3895" spans="1:16" x14ac:dyDescent="0.25">
      <c r="A3895" s="1" t="str">
        <f>IF('XML a procesar'!A3894&gt;0,'XML a procesar'!A3894,"")</f>
        <v/>
      </c>
      <c r="B3895" s="7">
        <f t="shared" si="671"/>
        <v>0</v>
      </c>
      <c r="C3895" s="1">
        <f t="shared" si="672"/>
        <v>0</v>
      </c>
      <c r="D3895" s="1">
        <f t="shared" si="673"/>
        <v>0</v>
      </c>
      <c r="E3895" s="1">
        <f t="shared" si="674"/>
        <v>0</v>
      </c>
      <c r="F3895" s="1" t="str">
        <f t="shared" ca="1" si="675"/>
        <v/>
      </c>
      <c r="G3895" s="1">
        <f t="shared" ca="1" si="676"/>
        <v>0</v>
      </c>
      <c r="H3895" s="1">
        <f ca="1">IF(AND(G3894&gt;0,G3895&gt;G3894,NOT(ISERROR(MATCH(G3894,D:D,0)))),H3894+1,H3894)</f>
        <v>0</v>
      </c>
      <c r="I3895" s="1">
        <f t="shared" ca="1" si="677"/>
        <v>0</v>
      </c>
      <c r="J3895" s="7" t="str">
        <f t="shared" ca="1" si="678"/>
        <v/>
      </c>
      <c r="K3895" s="1" t="str">
        <f ca="1">IF(J3895="Linea_para_MAIL_creada_por_LuXML",IF(ISERROR(MATCH(INDIRECT(ADDRESS(ROW()-G3895,7)),D:D,0)),J3895,INDIRECT(ADDRESS(MATCH(INDIRECT(ADDRESS(ROW()-G3895,7)),D:D,0),1))),J3895)</f>
        <v/>
      </c>
      <c r="L3895" s="7">
        <f t="shared" ca="1" si="679"/>
        <v>0</v>
      </c>
      <c r="M3895" s="7" t="str">
        <f t="shared" ca="1" si="680"/>
        <v/>
      </c>
      <c r="N3895" s="7">
        <f t="shared" ca="1" si="681"/>
        <v>0</v>
      </c>
      <c r="O3895" s="9" t="str">
        <f ca="1">IF(N3895&gt;-1,INDIRECT(ADDRESS(ROW(),13)),IF(N3895&lt;N3894,CONCATENATE("&lt;page-count count=",CHAR(34),1+LARGE(N:N,1)-LARGE(N:N,2),CHAR(34),"/&gt;"),INDIRECT(ADDRESS(ROW()-1,13))))</f>
        <v/>
      </c>
      <c r="P3895" s="1">
        <f>IF(ROW()&lt;$S$4+2,IF('XML a procesar'!A3894="",P3894,IF(MID('XML a procesar'!A3894,1,1)="&lt;",P3894,P3894+1)),P3894)</f>
        <v>1</v>
      </c>
    </row>
    <row r="3896" spans="1:16" x14ac:dyDescent="0.25">
      <c r="A3896" s="1" t="str">
        <f>IF('XML a procesar'!A3895&gt;0,'XML a procesar'!A3895,"")</f>
        <v/>
      </c>
      <c r="B3896" s="7">
        <f t="shared" si="671"/>
        <v>0</v>
      </c>
      <c r="C3896" s="1">
        <f t="shared" si="672"/>
        <v>0</v>
      </c>
      <c r="D3896" s="1">
        <f t="shared" si="673"/>
        <v>0</v>
      </c>
      <c r="E3896" s="1">
        <f t="shared" si="674"/>
        <v>0</v>
      </c>
      <c r="F3896" s="1" t="str">
        <f t="shared" ca="1" si="675"/>
        <v/>
      </c>
      <c r="G3896" s="1">
        <f t="shared" ca="1" si="676"/>
        <v>0</v>
      </c>
      <c r="H3896" s="1">
        <f ca="1">IF(AND(G3895&gt;0,G3896&gt;G3895,NOT(ISERROR(MATCH(G3895,D:D,0)))),H3895+1,H3895)</f>
        <v>0</v>
      </c>
      <c r="I3896" s="1">
        <f t="shared" ca="1" si="677"/>
        <v>0</v>
      </c>
      <c r="J3896" s="7" t="str">
        <f t="shared" ca="1" si="678"/>
        <v/>
      </c>
      <c r="K3896" s="1" t="str">
        <f ca="1">IF(J3896="Linea_para_MAIL_creada_por_LuXML",IF(ISERROR(MATCH(INDIRECT(ADDRESS(ROW()-G3896,7)),D:D,0)),J3896,INDIRECT(ADDRESS(MATCH(INDIRECT(ADDRESS(ROW()-G3896,7)),D:D,0),1))),J3896)</f>
        <v/>
      </c>
      <c r="L3896" s="7">
        <f t="shared" ca="1" si="679"/>
        <v>0</v>
      </c>
      <c r="M3896" s="7" t="str">
        <f t="shared" ca="1" si="680"/>
        <v/>
      </c>
      <c r="N3896" s="7">
        <f t="shared" ca="1" si="681"/>
        <v>0</v>
      </c>
      <c r="O3896" s="9" t="str">
        <f ca="1">IF(N3896&gt;-1,INDIRECT(ADDRESS(ROW(),13)),IF(N3896&lt;N3895,CONCATENATE("&lt;page-count count=",CHAR(34),1+LARGE(N:N,1)-LARGE(N:N,2),CHAR(34),"/&gt;"),INDIRECT(ADDRESS(ROW()-1,13))))</f>
        <v/>
      </c>
      <c r="P3896" s="1">
        <f>IF(ROW()&lt;$S$4+2,IF('XML a procesar'!A3895="",P3895,IF(MID('XML a procesar'!A3895,1,1)="&lt;",P3895,P3895+1)),P3895)</f>
        <v>1</v>
      </c>
    </row>
    <row r="3897" spans="1:16" x14ac:dyDescent="0.25">
      <c r="A3897" s="1" t="str">
        <f>IF('XML a procesar'!A3896&gt;0,'XML a procesar'!A3896,"")</f>
        <v/>
      </c>
      <c r="B3897" s="7">
        <f t="shared" si="671"/>
        <v>0</v>
      </c>
      <c r="C3897" s="1">
        <f t="shared" si="672"/>
        <v>0</v>
      </c>
      <c r="D3897" s="1">
        <f t="shared" si="673"/>
        <v>0</v>
      </c>
      <c r="E3897" s="1">
        <f t="shared" si="674"/>
        <v>0</v>
      </c>
      <c r="F3897" s="1" t="str">
        <f t="shared" ca="1" si="675"/>
        <v/>
      </c>
      <c r="G3897" s="1">
        <f t="shared" ca="1" si="676"/>
        <v>0</v>
      </c>
      <c r="H3897" s="1">
        <f ca="1">IF(AND(G3896&gt;0,G3897&gt;G3896,NOT(ISERROR(MATCH(G3896,D:D,0)))),H3896+1,H3896)</f>
        <v>0</v>
      </c>
      <c r="I3897" s="1">
        <f t="shared" ca="1" si="677"/>
        <v>0</v>
      </c>
      <c r="J3897" s="7" t="str">
        <f t="shared" ca="1" si="678"/>
        <v/>
      </c>
      <c r="K3897" s="1" t="str">
        <f ca="1">IF(J3897="Linea_para_MAIL_creada_por_LuXML",IF(ISERROR(MATCH(INDIRECT(ADDRESS(ROW()-G3897,7)),D:D,0)),J3897,INDIRECT(ADDRESS(MATCH(INDIRECT(ADDRESS(ROW()-G3897,7)),D:D,0),1))),J3897)</f>
        <v/>
      </c>
      <c r="L3897" s="7">
        <f t="shared" ca="1" si="679"/>
        <v>0</v>
      </c>
      <c r="M3897" s="7" t="str">
        <f t="shared" ca="1" si="680"/>
        <v/>
      </c>
      <c r="N3897" s="7">
        <f t="shared" ca="1" si="681"/>
        <v>0</v>
      </c>
      <c r="O3897" s="9" t="str">
        <f ca="1">IF(N3897&gt;-1,INDIRECT(ADDRESS(ROW(),13)),IF(N3897&lt;N3896,CONCATENATE("&lt;page-count count=",CHAR(34),1+LARGE(N:N,1)-LARGE(N:N,2),CHAR(34),"/&gt;"),INDIRECT(ADDRESS(ROW()-1,13))))</f>
        <v/>
      </c>
      <c r="P3897" s="1">
        <f>IF(ROW()&lt;$S$4+2,IF('XML a procesar'!A3896="",P3896,IF(MID('XML a procesar'!A3896,1,1)="&lt;",P3896,P3896+1)),P3896)</f>
        <v>1</v>
      </c>
    </row>
    <row r="3898" spans="1:16" x14ac:dyDescent="0.25">
      <c r="A3898" s="1" t="str">
        <f>IF('XML a procesar'!A3897&gt;0,'XML a procesar'!A3897,"")</f>
        <v/>
      </c>
      <c r="B3898" s="7">
        <f t="shared" si="671"/>
        <v>0</v>
      </c>
      <c r="C3898" s="1">
        <f t="shared" si="672"/>
        <v>0</v>
      </c>
      <c r="D3898" s="1">
        <f t="shared" si="673"/>
        <v>0</v>
      </c>
      <c r="E3898" s="1">
        <f t="shared" si="674"/>
        <v>0</v>
      </c>
      <c r="F3898" s="1" t="str">
        <f t="shared" ca="1" si="675"/>
        <v/>
      </c>
      <c r="G3898" s="1">
        <f t="shared" ca="1" si="676"/>
        <v>0</v>
      </c>
      <c r="H3898" s="1">
        <f ca="1">IF(AND(G3897&gt;0,G3898&gt;G3897,NOT(ISERROR(MATCH(G3897,D:D,0)))),H3897+1,H3897)</f>
        <v>0</v>
      </c>
      <c r="I3898" s="1">
        <f t="shared" ca="1" si="677"/>
        <v>0</v>
      </c>
      <c r="J3898" s="7" t="str">
        <f t="shared" ca="1" si="678"/>
        <v/>
      </c>
      <c r="K3898" s="1" t="str">
        <f ca="1">IF(J3898="Linea_para_MAIL_creada_por_LuXML",IF(ISERROR(MATCH(INDIRECT(ADDRESS(ROW()-G3898,7)),D:D,0)),J3898,INDIRECT(ADDRESS(MATCH(INDIRECT(ADDRESS(ROW()-G3898,7)),D:D,0),1))),J3898)</f>
        <v/>
      </c>
      <c r="L3898" s="7">
        <f t="shared" ca="1" si="679"/>
        <v>0</v>
      </c>
      <c r="M3898" s="7" t="str">
        <f t="shared" ca="1" si="680"/>
        <v/>
      </c>
      <c r="N3898" s="7">
        <f t="shared" ca="1" si="681"/>
        <v>0</v>
      </c>
      <c r="O3898" s="9" t="str">
        <f ca="1">IF(N3898&gt;-1,INDIRECT(ADDRESS(ROW(),13)),IF(N3898&lt;N3897,CONCATENATE("&lt;page-count count=",CHAR(34),1+LARGE(N:N,1)-LARGE(N:N,2),CHAR(34),"/&gt;"),INDIRECT(ADDRESS(ROW()-1,13))))</f>
        <v/>
      </c>
      <c r="P3898" s="1">
        <f>IF(ROW()&lt;$S$4+2,IF('XML a procesar'!A3897="",P3897,IF(MID('XML a procesar'!A3897,1,1)="&lt;",P3897,P3897+1)),P3897)</f>
        <v>1</v>
      </c>
    </row>
    <row r="3899" spans="1:16" x14ac:dyDescent="0.25">
      <c r="A3899" s="1" t="str">
        <f>IF('XML a procesar'!A3898&gt;0,'XML a procesar'!A3898,"")</f>
        <v/>
      </c>
      <c r="B3899" s="7">
        <f t="shared" si="671"/>
        <v>0</v>
      </c>
      <c r="C3899" s="1">
        <f t="shared" si="672"/>
        <v>0</v>
      </c>
      <c r="D3899" s="1">
        <f t="shared" si="673"/>
        <v>0</v>
      </c>
      <c r="E3899" s="1">
        <f t="shared" si="674"/>
        <v>0</v>
      </c>
      <c r="F3899" s="1" t="str">
        <f t="shared" ca="1" si="675"/>
        <v/>
      </c>
      <c r="G3899" s="1">
        <f t="shared" ca="1" si="676"/>
        <v>0</v>
      </c>
      <c r="H3899" s="1">
        <f ca="1">IF(AND(G3898&gt;0,G3899&gt;G3898,NOT(ISERROR(MATCH(G3898,D:D,0)))),H3898+1,H3898)</f>
        <v>0</v>
      </c>
      <c r="I3899" s="1">
        <f t="shared" ca="1" si="677"/>
        <v>0</v>
      </c>
      <c r="J3899" s="7" t="str">
        <f t="shared" ca="1" si="678"/>
        <v/>
      </c>
      <c r="K3899" s="1" t="str">
        <f ca="1">IF(J3899="Linea_para_MAIL_creada_por_LuXML",IF(ISERROR(MATCH(INDIRECT(ADDRESS(ROW()-G3899,7)),D:D,0)),J3899,INDIRECT(ADDRESS(MATCH(INDIRECT(ADDRESS(ROW()-G3899,7)),D:D,0),1))),J3899)</f>
        <v/>
      </c>
      <c r="L3899" s="7">
        <f t="shared" ca="1" si="679"/>
        <v>0</v>
      </c>
      <c r="M3899" s="7" t="str">
        <f t="shared" ca="1" si="680"/>
        <v/>
      </c>
      <c r="N3899" s="7">
        <f t="shared" ca="1" si="681"/>
        <v>0</v>
      </c>
      <c r="O3899" s="9" t="str">
        <f ca="1">IF(N3899&gt;-1,INDIRECT(ADDRESS(ROW(),13)),IF(N3899&lt;N3898,CONCATENATE("&lt;page-count count=",CHAR(34),1+LARGE(N:N,1)-LARGE(N:N,2),CHAR(34),"/&gt;"),INDIRECT(ADDRESS(ROW()-1,13))))</f>
        <v/>
      </c>
      <c r="P3899" s="1">
        <f>IF(ROW()&lt;$S$4+2,IF('XML a procesar'!A3898="",P3898,IF(MID('XML a procesar'!A3898,1,1)="&lt;",P3898,P3898+1)),P3898)</f>
        <v>1</v>
      </c>
    </row>
    <row r="3900" spans="1:16" x14ac:dyDescent="0.25">
      <c r="A3900" s="1" t="str">
        <f>IF('XML a procesar'!A3899&gt;0,'XML a procesar'!A3899,"")</f>
        <v/>
      </c>
      <c r="B3900" s="7">
        <f t="shared" si="671"/>
        <v>0</v>
      </c>
      <c r="C3900" s="1">
        <f t="shared" si="672"/>
        <v>0</v>
      </c>
      <c r="D3900" s="1">
        <f t="shared" si="673"/>
        <v>0</v>
      </c>
      <c r="E3900" s="1">
        <f t="shared" si="674"/>
        <v>0</v>
      </c>
      <c r="F3900" s="1" t="str">
        <f t="shared" ca="1" si="675"/>
        <v/>
      </c>
      <c r="G3900" s="1">
        <f t="shared" ca="1" si="676"/>
        <v>0</v>
      </c>
      <c r="H3900" s="1">
        <f ca="1">IF(AND(G3899&gt;0,G3900&gt;G3899,NOT(ISERROR(MATCH(G3899,D:D,0)))),H3899+1,H3899)</f>
        <v>0</v>
      </c>
      <c r="I3900" s="1">
        <f t="shared" ca="1" si="677"/>
        <v>0</v>
      </c>
      <c r="J3900" s="7" t="str">
        <f t="shared" ca="1" si="678"/>
        <v/>
      </c>
      <c r="K3900" s="1" t="str">
        <f ca="1">IF(J3900="Linea_para_MAIL_creada_por_LuXML",IF(ISERROR(MATCH(INDIRECT(ADDRESS(ROW()-G3900,7)),D:D,0)),J3900,INDIRECT(ADDRESS(MATCH(INDIRECT(ADDRESS(ROW()-G3900,7)),D:D,0),1))),J3900)</f>
        <v/>
      </c>
      <c r="L3900" s="7">
        <f t="shared" ca="1" si="679"/>
        <v>0</v>
      </c>
      <c r="M3900" s="7" t="str">
        <f t="shared" ca="1" si="680"/>
        <v/>
      </c>
      <c r="N3900" s="7">
        <f t="shared" ca="1" si="681"/>
        <v>0</v>
      </c>
      <c r="O3900" s="9" t="str">
        <f ca="1">IF(N3900&gt;-1,INDIRECT(ADDRESS(ROW(),13)),IF(N3900&lt;N3899,CONCATENATE("&lt;page-count count=",CHAR(34),1+LARGE(N:N,1)-LARGE(N:N,2),CHAR(34),"/&gt;"),INDIRECT(ADDRESS(ROW()-1,13))))</f>
        <v/>
      </c>
      <c r="P3900" s="1">
        <f>IF(ROW()&lt;$S$4+2,IF('XML a procesar'!A3899="",P3899,IF(MID('XML a procesar'!A3899,1,1)="&lt;",P3899,P3899+1)),P3899)</f>
        <v>1</v>
      </c>
    </row>
    <row r="3901" spans="1:16" x14ac:dyDescent="0.25">
      <c r="A3901" s="1" t="str">
        <f>IF('XML a procesar'!A3900&gt;0,'XML a procesar'!A3900,"")</f>
        <v/>
      </c>
      <c r="B3901" s="7">
        <f t="shared" si="671"/>
        <v>0</v>
      </c>
      <c r="C3901" s="1">
        <f t="shared" si="672"/>
        <v>0</v>
      </c>
      <c r="D3901" s="1">
        <f t="shared" si="673"/>
        <v>0</v>
      </c>
      <c r="E3901" s="1">
        <f t="shared" si="674"/>
        <v>0</v>
      </c>
      <c r="F3901" s="1" t="str">
        <f t="shared" ca="1" si="675"/>
        <v/>
      </c>
      <c r="G3901" s="1">
        <f t="shared" ca="1" si="676"/>
        <v>0</v>
      </c>
      <c r="H3901" s="1">
        <f ca="1">IF(AND(G3900&gt;0,G3901&gt;G3900,NOT(ISERROR(MATCH(G3900,D:D,0)))),H3900+1,H3900)</f>
        <v>0</v>
      </c>
      <c r="I3901" s="1">
        <f t="shared" ca="1" si="677"/>
        <v>0</v>
      </c>
      <c r="J3901" s="7" t="str">
        <f t="shared" ca="1" si="678"/>
        <v/>
      </c>
      <c r="K3901" s="1" t="str">
        <f ca="1">IF(J3901="Linea_para_MAIL_creada_por_LuXML",IF(ISERROR(MATCH(INDIRECT(ADDRESS(ROW()-G3901,7)),D:D,0)),J3901,INDIRECT(ADDRESS(MATCH(INDIRECT(ADDRESS(ROW()-G3901,7)),D:D,0),1))),J3901)</f>
        <v/>
      </c>
      <c r="L3901" s="7">
        <f t="shared" ca="1" si="679"/>
        <v>0</v>
      </c>
      <c r="M3901" s="7" t="str">
        <f t="shared" ca="1" si="680"/>
        <v/>
      </c>
      <c r="N3901" s="7">
        <f t="shared" ca="1" si="681"/>
        <v>0</v>
      </c>
      <c r="O3901" s="9" t="str">
        <f ca="1">IF(N3901&gt;-1,INDIRECT(ADDRESS(ROW(),13)),IF(N3901&lt;N3900,CONCATENATE("&lt;page-count count=",CHAR(34),1+LARGE(N:N,1)-LARGE(N:N,2),CHAR(34),"/&gt;"),INDIRECT(ADDRESS(ROW()-1,13))))</f>
        <v/>
      </c>
      <c r="P3901" s="1">
        <f>IF(ROW()&lt;$S$4+2,IF('XML a procesar'!A3900="",P3900,IF(MID('XML a procesar'!A3900,1,1)="&lt;",P3900,P3900+1)),P3900)</f>
        <v>1</v>
      </c>
    </row>
    <row r="3902" spans="1:16" x14ac:dyDescent="0.25">
      <c r="A3902" s="1" t="str">
        <f>IF('XML a procesar'!A3901&gt;0,'XML a procesar'!A3901,"")</f>
        <v/>
      </c>
      <c r="B3902" s="7">
        <f t="shared" si="671"/>
        <v>0</v>
      </c>
      <c r="C3902" s="1">
        <f t="shared" si="672"/>
        <v>0</v>
      </c>
      <c r="D3902" s="1">
        <f t="shared" si="673"/>
        <v>0</v>
      </c>
      <c r="E3902" s="1">
        <f t="shared" si="674"/>
        <v>0</v>
      </c>
      <c r="F3902" s="1" t="str">
        <f t="shared" ca="1" si="675"/>
        <v/>
      </c>
      <c r="G3902" s="1">
        <f t="shared" ca="1" si="676"/>
        <v>0</v>
      </c>
      <c r="H3902" s="1">
        <f ca="1">IF(AND(G3901&gt;0,G3902&gt;G3901,NOT(ISERROR(MATCH(G3901,D:D,0)))),H3901+1,H3901)</f>
        <v>0</v>
      </c>
      <c r="I3902" s="1">
        <f t="shared" ca="1" si="677"/>
        <v>0</v>
      </c>
      <c r="J3902" s="7" t="str">
        <f t="shared" ca="1" si="678"/>
        <v/>
      </c>
      <c r="K3902" s="1" t="str">
        <f ca="1">IF(J3902="Linea_para_MAIL_creada_por_LuXML",IF(ISERROR(MATCH(INDIRECT(ADDRESS(ROW()-G3902,7)),D:D,0)),J3902,INDIRECT(ADDRESS(MATCH(INDIRECT(ADDRESS(ROW()-G3902,7)),D:D,0),1))),J3902)</f>
        <v/>
      </c>
      <c r="L3902" s="7">
        <f t="shared" ca="1" si="679"/>
        <v>0</v>
      </c>
      <c r="M3902" s="7" t="str">
        <f t="shared" ca="1" si="680"/>
        <v/>
      </c>
      <c r="N3902" s="7">
        <f t="shared" ca="1" si="681"/>
        <v>0</v>
      </c>
      <c r="O3902" s="9" t="str">
        <f ca="1">IF(N3902&gt;-1,INDIRECT(ADDRESS(ROW(),13)),IF(N3902&lt;N3901,CONCATENATE("&lt;page-count count=",CHAR(34),1+LARGE(N:N,1)-LARGE(N:N,2),CHAR(34),"/&gt;"),INDIRECT(ADDRESS(ROW()-1,13))))</f>
        <v/>
      </c>
      <c r="P3902" s="1">
        <f>IF(ROW()&lt;$S$4+2,IF('XML a procesar'!A3901="",P3901,IF(MID('XML a procesar'!A3901,1,1)="&lt;",P3901,P3901+1)),P3901)</f>
        <v>1</v>
      </c>
    </row>
    <row r="3903" spans="1:16" x14ac:dyDescent="0.25">
      <c r="A3903" s="1" t="str">
        <f>IF('XML a procesar'!A3902&gt;0,'XML a procesar'!A3902,"")</f>
        <v/>
      </c>
      <c r="B3903" s="7">
        <f t="shared" si="671"/>
        <v>0</v>
      </c>
      <c r="C3903" s="1">
        <f t="shared" si="672"/>
        <v>0</v>
      </c>
      <c r="D3903" s="1">
        <f t="shared" si="673"/>
        <v>0</v>
      </c>
      <c r="E3903" s="1">
        <f t="shared" si="674"/>
        <v>0</v>
      </c>
      <c r="F3903" s="1" t="str">
        <f t="shared" ca="1" si="675"/>
        <v/>
      </c>
      <c r="G3903" s="1">
        <f t="shared" ca="1" si="676"/>
        <v>0</v>
      </c>
      <c r="H3903" s="1">
        <f ca="1">IF(AND(G3902&gt;0,G3903&gt;G3902,NOT(ISERROR(MATCH(G3902,D:D,0)))),H3902+1,H3902)</f>
        <v>0</v>
      </c>
      <c r="I3903" s="1">
        <f t="shared" ca="1" si="677"/>
        <v>0</v>
      </c>
      <c r="J3903" s="7" t="str">
        <f t="shared" ca="1" si="678"/>
        <v/>
      </c>
      <c r="K3903" s="1" t="str">
        <f ca="1">IF(J3903="Linea_para_MAIL_creada_por_LuXML",IF(ISERROR(MATCH(INDIRECT(ADDRESS(ROW()-G3903,7)),D:D,0)),J3903,INDIRECT(ADDRESS(MATCH(INDIRECT(ADDRESS(ROW()-G3903,7)),D:D,0),1))),J3903)</f>
        <v/>
      </c>
      <c r="L3903" s="7">
        <f t="shared" ca="1" si="679"/>
        <v>0</v>
      </c>
      <c r="M3903" s="7" t="str">
        <f t="shared" ca="1" si="680"/>
        <v/>
      </c>
      <c r="N3903" s="7">
        <f t="shared" ca="1" si="681"/>
        <v>0</v>
      </c>
      <c r="O3903" s="9" t="str">
        <f ca="1">IF(N3903&gt;-1,INDIRECT(ADDRESS(ROW(),13)),IF(N3903&lt;N3902,CONCATENATE("&lt;page-count count=",CHAR(34),1+LARGE(N:N,1)-LARGE(N:N,2),CHAR(34),"/&gt;"),INDIRECT(ADDRESS(ROW()-1,13))))</f>
        <v/>
      </c>
      <c r="P3903" s="1">
        <f>IF(ROW()&lt;$S$4+2,IF('XML a procesar'!A3902="",P3902,IF(MID('XML a procesar'!A3902,1,1)="&lt;",P3902,P3902+1)),P3902)</f>
        <v>1</v>
      </c>
    </row>
    <row r="3904" spans="1:16" x14ac:dyDescent="0.25">
      <c r="A3904" s="1" t="str">
        <f>IF('XML a procesar'!A3903&gt;0,'XML a procesar'!A3903,"")</f>
        <v/>
      </c>
      <c r="B3904" s="7">
        <f t="shared" si="671"/>
        <v>0</v>
      </c>
      <c r="C3904" s="1">
        <f t="shared" si="672"/>
        <v>0</v>
      </c>
      <c r="D3904" s="1">
        <f t="shared" si="673"/>
        <v>0</v>
      </c>
      <c r="E3904" s="1">
        <f t="shared" si="674"/>
        <v>0</v>
      </c>
      <c r="F3904" s="1" t="str">
        <f t="shared" ca="1" si="675"/>
        <v/>
      </c>
      <c r="G3904" s="1">
        <f t="shared" ca="1" si="676"/>
        <v>0</v>
      </c>
      <c r="H3904" s="1">
        <f ca="1">IF(AND(G3903&gt;0,G3904&gt;G3903,NOT(ISERROR(MATCH(G3903,D:D,0)))),H3903+1,H3903)</f>
        <v>0</v>
      </c>
      <c r="I3904" s="1">
        <f t="shared" ca="1" si="677"/>
        <v>0</v>
      </c>
      <c r="J3904" s="7" t="str">
        <f t="shared" ca="1" si="678"/>
        <v/>
      </c>
      <c r="K3904" s="1" t="str">
        <f ca="1">IF(J3904="Linea_para_MAIL_creada_por_LuXML",IF(ISERROR(MATCH(INDIRECT(ADDRESS(ROW()-G3904,7)),D:D,0)),J3904,INDIRECT(ADDRESS(MATCH(INDIRECT(ADDRESS(ROW()-G3904,7)),D:D,0),1))),J3904)</f>
        <v/>
      </c>
      <c r="L3904" s="7">
        <f t="shared" ca="1" si="679"/>
        <v>0</v>
      </c>
      <c r="M3904" s="7" t="str">
        <f t="shared" ca="1" si="680"/>
        <v/>
      </c>
      <c r="N3904" s="7">
        <f t="shared" ca="1" si="681"/>
        <v>0</v>
      </c>
      <c r="O3904" s="9" t="str">
        <f ca="1">IF(N3904&gt;-1,INDIRECT(ADDRESS(ROW(),13)),IF(N3904&lt;N3903,CONCATENATE("&lt;page-count count=",CHAR(34),1+LARGE(N:N,1)-LARGE(N:N,2),CHAR(34),"/&gt;"),INDIRECT(ADDRESS(ROW()-1,13))))</f>
        <v/>
      </c>
      <c r="P3904" s="1">
        <f>IF(ROW()&lt;$S$4+2,IF('XML a procesar'!A3903="",P3903,IF(MID('XML a procesar'!A3903,1,1)="&lt;",P3903,P3903+1)),P3903)</f>
        <v>1</v>
      </c>
    </row>
    <row r="3905" spans="1:16" x14ac:dyDescent="0.25">
      <c r="A3905" s="1" t="str">
        <f>IF('XML a procesar'!A3904&gt;0,'XML a procesar'!A3904,"")</f>
        <v/>
      </c>
      <c r="B3905" s="7">
        <f t="shared" ref="B3905:B3968" si="682">IF(ISERROR(FIND("/doi.org/",A3905,1)),0,1)</f>
        <v>0</v>
      </c>
      <c r="C3905" s="1">
        <f t="shared" ref="C3905:C3968" si="683">IF(LEFT(A3904,16)="&lt;contrib contrib",C3904+1,IF(LEFT(A3904,16)="&lt;/contrib-group&gt;",0,IF(LEFT(A3904,10)="&lt;/contrib&gt;",C3904,C3904)))</f>
        <v>0</v>
      </c>
      <c r="D3905" s="1">
        <f t="shared" ref="D3905:D3968" si="684">IF(AND(C3905&gt;0,LEFT(A3905,7)="&lt;email&gt;",ISNUMBER(SEARCH("@",A3905,1))),C3905,IF(LEFT(A3905,10)="&lt;alt-text&gt;",-1,0))</f>
        <v>0</v>
      </c>
      <c r="E3905" s="1">
        <f t="shared" ref="E3905:E3968" si="685">IF(D3905=0,E3904,E3904+1)</f>
        <v>0</v>
      </c>
      <c r="F3905" s="1" t="str">
        <f t="shared" ref="F3905:F3968" ca="1" si="686">INDIRECT(ADDRESS(ROW()+INDIRECT(ADDRESS(ROW()+E3905,5)),1))</f>
        <v/>
      </c>
      <c r="G3905" s="1">
        <f t="shared" ref="G3905:G3968" ca="1" si="687">IF(LEFT(F3905,7)="&lt;aff id",_xlfn.NUMBERVALUE(MID(F3905,13,LEN(F3905)-14)),IF(F3905="&lt;/aff&gt;",G3904+1,G3904))</f>
        <v>0</v>
      </c>
      <c r="H3905" s="1">
        <f ca="1">IF(AND(G3904&gt;0,G3905&gt;G3904,NOT(ISERROR(MATCH(G3904,D:D,0)))),H3904+1,H3904)</f>
        <v>0</v>
      </c>
      <c r="I3905" s="1">
        <f t="shared" ref="I3905:I3968" ca="1" si="688">INDIRECT(ADDRESS(ROW()-INDIRECT(ADDRESS(ROW()-H3905,8)),8))</f>
        <v>0</v>
      </c>
      <c r="J3905" s="7" t="str">
        <f t="shared" ref="J3905:J3968" ca="1" si="689">IF(J3904="Linea_para_MAIL_creada_por_LuXML","&lt;/aff&gt;",IF(I3905&gt;INDIRECT(ADDRESS(ROW()-I3905-1,8)),"Linea_para_MAIL_creada_por_LuXML",INDIRECT(ADDRESS(ROW()-I3905,6))))</f>
        <v/>
      </c>
      <c r="K3905" s="1" t="str">
        <f ca="1">IF(J3905="Linea_para_MAIL_creada_por_LuXML",IF(ISERROR(MATCH(INDIRECT(ADDRESS(ROW()-G3905,7)),D:D,0)),J3905,INDIRECT(ADDRESS(MATCH(INDIRECT(ADDRESS(ROW()-G3905,7)),D:D,0),1))),J3905)</f>
        <v/>
      </c>
      <c r="L3905" s="7">
        <f t="shared" ref="L3905:L3968" ca="1" si="690">IF(OR(MID(K3903,3,5)="page&gt;",MID(K3904,3,5)="page&gt;"),L3904,IF(OR(K3904="&lt;history&gt;",K3905="&lt;history&gt;"),L3904+1,L3904))</f>
        <v>0</v>
      </c>
      <c r="M3905" s="7" t="str">
        <f t="shared" ref="M3905:M3968" ca="1" si="691">IF(L3905&gt;L3904,IF(L3905=1,CONCATENATE("&lt;fpage&gt;",$S$10,"&lt;/fpage&gt;"),CONCATENATE("&lt;lpage&gt;",$S$10+1,"&lt;/lpage&gt;")),IF(ISERROR(INDIRECT(ADDRESS(ROW()-L3905,11),1)),"",INDIRECT(ADDRESS(ROW()-L3905,11),1)))</f>
        <v/>
      </c>
      <c r="N3905" s="7">
        <f t="shared" ref="N3905:N3968" ca="1" si="692">IF(N3904=-1,-1,IF(M3905="&lt;/counts&gt;",-1,IF(OR(LEFT(M3905,7)="&lt;fpage&gt;",LEFT(M3905,7)="&lt;lpage&gt;"),VALUE(MID(M3905,8,LEN(M3905)-15)),0)))</f>
        <v>0</v>
      </c>
      <c r="O3905" s="9" t="str">
        <f ca="1">IF(N3905&gt;-1,INDIRECT(ADDRESS(ROW(),13)),IF(N3905&lt;N3904,CONCATENATE("&lt;page-count count=",CHAR(34),1+LARGE(N:N,1)-LARGE(N:N,2),CHAR(34),"/&gt;"),INDIRECT(ADDRESS(ROW()-1,13))))</f>
        <v/>
      </c>
      <c r="P3905" s="1">
        <f>IF(ROW()&lt;$S$4+2,IF('XML a procesar'!A3904="",P3904,IF(MID('XML a procesar'!A3904,1,1)="&lt;",P3904,P3904+1)),P3904)</f>
        <v>1</v>
      </c>
    </row>
    <row r="3906" spans="1:16" x14ac:dyDescent="0.25">
      <c r="A3906" s="1" t="str">
        <f>IF('XML a procesar'!A3905&gt;0,'XML a procesar'!A3905,"")</f>
        <v/>
      </c>
      <c r="B3906" s="7">
        <f t="shared" si="682"/>
        <v>0</v>
      </c>
      <c r="C3906" s="1">
        <f t="shared" si="683"/>
        <v>0</v>
      </c>
      <c r="D3906" s="1">
        <f t="shared" si="684"/>
        <v>0</v>
      </c>
      <c r="E3906" s="1">
        <f t="shared" si="685"/>
        <v>0</v>
      </c>
      <c r="F3906" s="1" t="str">
        <f t="shared" ca="1" si="686"/>
        <v/>
      </c>
      <c r="G3906" s="1">
        <f t="shared" ca="1" si="687"/>
        <v>0</v>
      </c>
      <c r="H3906" s="1">
        <f ca="1">IF(AND(G3905&gt;0,G3906&gt;G3905,NOT(ISERROR(MATCH(G3905,D:D,0)))),H3905+1,H3905)</f>
        <v>0</v>
      </c>
      <c r="I3906" s="1">
        <f t="shared" ca="1" si="688"/>
        <v>0</v>
      </c>
      <c r="J3906" s="7" t="str">
        <f t="shared" ca="1" si="689"/>
        <v/>
      </c>
      <c r="K3906" s="1" t="str">
        <f ca="1">IF(J3906="Linea_para_MAIL_creada_por_LuXML",IF(ISERROR(MATCH(INDIRECT(ADDRESS(ROW()-G3906,7)),D:D,0)),J3906,INDIRECT(ADDRESS(MATCH(INDIRECT(ADDRESS(ROW()-G3906,7)),D:D,0),1))),J3906)</f>
        <v/>
      </c>
      <c r="L3906" s="7">
        <f t="shared" ca="1" si="690"/>
        <v>0</v>
      </c>
      <c r="M3906" s="7" t="str">
        <f t="shared" ca="1" si="691"/>
        <v/>
      </c>
      <c r="N3906" s="7">
        <f t="shared" ca="1" si="692"/>
        <v>0</v>
      </c>
      <c r="O3906" s="9" t="str">
        <f ca="1">IF(N3906&gt;-1,INDIRECT(ADDRESS(ROW(),13)),IF(N3906&lt;N3905,CONCATENATE("&lt;page-count count=",CHAR(34),1+LARGE(N:N,1)-LARGE(N:N,2),CHAR(34),"/&gt;"),INDIRECT(ADDRESS(ROW()-1,13))))</f>
        <v/>
      </c>
      <c r="P3906" s="1">
        <f>IF(ROW()&lt;$S$4+2,IF('XML a procesar'!A3905="",P3905,IF(MID('XML a procesar'!A3905,1,1)="&lt;",P3905,P3905+1)),P3905)</f>
        <v>1</v>
      </c>
    </row>
    <row r="3907" spans="1:16" x14ac:dyDescent="0.25">
      <c r="A3907" s="1" t="str">
        <f>IF('XML a procesar'!A3906&gt;0,'XML a procesar'!A3906,"")</f>
        <v/>
      </c>
      <c r="B3907" s="7">
        <f t="shared" si="682"/>
        <v>0</v>
      </c>
      <c r="C3907" s="1">
        <f t="shared" si="683"/>
        <v>0</v>
      </c>
      <c r="D3907" s="1">
        <f t="shared" si="684"/>
        <v>0</v>
      </c>
      <c r="E3907" s="1">
        <f t="shared" si="685"/>
        <v>0</v>
      </c>
      <c r="F3907" s="1" t="str">
        <f t="shared" ca="1" si="686"/>
        <v/>
      </c>
      <c r="G3907" s="1">
        <f t="shared" ca="1" si="687"/>
        <v>0</v>
      </c>
      <c r="H3907" s="1">
        <f ca="1">IF(AND(G3906&gt;0,G3907&gt;G3906,NOT(ISERROR(MATCH(G3906,D:D,0)))),H3906+1,H3906)</f>
        <v>0</v>
      </c>
      <c r="I3907" s="1">
        <f t="shared" ca="1" si="688"/>
        <v>0</v>
      </c>
      <c r="J3907" s="7" t="str">
        <f t="shared" ca="1" si="689"/>
        <v/>
      </c>
      <c r="K3907" s="1" t="str">
        <f ca="1">IF(J3907="Linea_para_MAIL_creada_por_LuXML",IF(ISERROR(MATCH(INDIRECT(ADDRESS(ROW()-G3907,7)),D:D,0)),J3907,INDIRECT(ADDRESS(MATCH(INDIRECT(ADDRESS(ROW()-G3907,7)),D:D,0),1))),J3907)</f>
        <v/>
      </c>
      <c r="L3907" s="7">
        <f t="shared" ca="1" si="690"/>
        <v>0</v>
      </c>
      <c r="M3907" s="7" t="str">
        <f t="shared" ca="1" si="691"/>
        <v/>
      </c>
      <c r="N3907" s="7">
        <f t="shared" ca="1" si="692"/>
        <v>0</v>
      </c>
      <c r="O3907" s="9" t="str">
        <f ca="1">IF(N3907&gt;-1,INDIRECT(ADDRESS(ROW(),13)),IF(N3907&lt;N3906,CONCATENATE("&lt;page-count count=",CHAR(34),1+LARGE(N:N,1)-LARGE(N:N,2),CHAR(34),"/&gt;"),INDIRECT(ADDRESS(ROW()-1,13))))</f>
        <v/>
      </c>
      <c r="P3907" s="1">
        <f>IF(ROW()&lt;$S$4+2,IF('XML a procesar'!A3906="",P3906,IF(MID('XML a procesar'!A3906,1,1)="&lt;",P3906,P3906+1)),P3906)</f>
        <v>1</v>
      </c>
    </row>
    <row r="3908" spans="1:16" x14ac:dyDescent="0.25">
      <c r="A3908" s="1" t="str">
        <f>IF('XML a procesar'!A3907&gt;0,'XML a procesar'!A3907,"")</f>
        <v/>
      </c>
      <c r="B3908" s="7">
        <f t="shared" si="682"/>
        <v>0</v>
      </c>
      <c r="C3908" s="1">
        <f t="shared" si="683"/>
        <v>0</v>
      </c>
      <c r="D3908" s="1">
        <f t="shared" si="684"/>
        <v>0</v>
      </c>
      <c r="E3908" s="1">
        <f t="shared" si="685"/>
        <v>0</v>
      </c>
      <c r="F3908" s="1" t="str">
        <f t="shared" ca="1" si="686"/>
        <v/>
      </c>
      <c r="G3908" s="1">
        <f t="shared" ca="1" si="687"/>
        <v>0</v>
      </c>
      <c r="H3908" s="1">
        <f ca="1">IF(AND(G3907&gt;0,G3908&gt;G3907,NOT(ISERROR(MATCH(G3907,D:D,0)))),H3907+1,H3907)</f>
        <v>0</v>
      </c>
      <c r="I3908" s="1">
        <f t="shared" ca="1" si="688"/>
        <v>0</v>
      </c>
      <c r="J3908" s="7" t="str">
        <f t="shared" ca="1" si="689"/>
        <v/>
      </c>
      <c r="K3908" s="1" t="str">
        <f ca="1">IF(J3908="Linea_para_MAIL_creada_por_LuXML",IF(ISERROR(MATCH(INDIRECT(ADDRESS(ROW()-G3908,7)),D:D,0)),J3908,INDIRECT(ADDRESS(MATCH(INDIRECT(ADDRESS(ROW()-G3908,7)),D:D,0),1))),J3908)</f>
        <v/>
      </c>
      <c r="L3908" s="7">
        <f t="shared" ca="1" si="690"/>
        <v>0</v>
      </c>
      <c r="M3908" s="7" t="str">
        <f t="shared" ca="1" si="691"/>
        <v/>
      </c>
      <c r="N3908" s="7">
        <f t="shared" ca="1" si="692"/>
        <v>0</v>
      </c>
      <c r="O3908" s="9" t="str">
        <f ca="1">IF(N3908&gt;-1,INDIRECT(ADDRESS(ROW(),13)),IF(N3908&lt;N3907,CONCATENATE("&lt;page-count count=",CHAR(34),1+LARGE(N:N,1)-LARGE(N:N,2),CHAR(34),"/&gt;"),INDIRECT(ADDRESS(ROW()-1,13))))</f>
        <v/>
      </c>
      <c r="P3908" s="1">
        <f>IF(ROW()&lt;$S$4+2,IF('XML a procesar'!A3907="",P3907,IF(MID('XML a procesar'!A3907,1,1)="&lt;",P3907,P3907+1)),P3907)</f>
        <v>1</v>
      </c>
    </row>
    <row r="3909" spans="1:16" x14ac:dyDescent="0.25">
      <c r="A3909" s="1" t="str">
        <f>IF('XML a procesar'!A3908&gt;0,'XML a procesar'!A3908,"")</f>
        <v/>
      </c>
      <c r="B3909" s="7">
        <f t="shared" si="682"/>
        <v>0</v>
      </c>
      <c r="C3909" s="1">
        <f t="shared" si="683"/>
        <v>0</v>
      </c>
      <c r="D3909" s="1">
        <f t="shared" si="684"/>
        <v>0</v>
      </c>
      <c r="E3909" s="1">
        <f t="shared" si="685"/>
        <v>0</v>
      </c>
      <c r="F3909" s="1" t="str">
        <f t="shared" ca="1" si="686"/>
        <v/>
      </c>
      <c r="G3909" s="1">
        <f t="shared" ca="1" si="687"/>
        <v>0</v>
      </c>
      <c r="H3909" s="1">
        <f ca="1">IF(AND(G3908&gt;0,G3909&gt;G3908,NOT(ISERROR(MATCH(G3908,D:D,0)))),H3908+1,H3908)</f>
        <v>0</v>
      </c>
      <c r="I3909" s="1">
        <f t="shared" ca="1" si="688"/>
        <v>0</v>
      </c>
      <c r="J3909" s="7" t="str">
        <f t="shared" ca="1" si="689"/>
        <v/>
      </c>
      <c r="K3909" s="1" t="str">
        <f ca="1">IF(J3909="Linea_para_MAIL_creada_por_LuXML",IF(ISERROR(MATCH(INDIRECT(ADDRESS(ROW()-G3909,7)),D:D,0)),J3909,INDIRECT(ADDRESS(MATCH(INDIRECT(ADDRESS(ROW()-G3909,7)),D:D,0),1))),J3909)</f>
        <v/>
      </c>
      <c r="L3909" s="7">
        <f t="shared" ca="1" si="690"/>
        <v>0</v>
      </c>
      <c r="M3909" s="7" t="str">
        <f t="shared" ca="1" si="691"/>
        <v/>
      </c>
      <c r="N3909" s="7">
        <f t="shared" ca="1" si="692"/>
        <v>0</v>
      </c>
      <c r="O3909" s="9" t="str">
        <f ca="1">IF(N3909&gt;-1,INDIRECT(ADDRESS(ROW(),13)),IF(N3909&lt;N3908,CONCATENATE("&lt;page-count count=",CHAR(34),1+LARGE(N:N,1)-LARGE(N:N,2),CHAR(34),"/&gt;"),INDIRECT(ADDRESS(ROW()-1,13))))</f>
        <v/>
      </c>
      <c r="P3909" s="1">
        <f>IF(ROW()&lt;$S$4+2,IF('XML a procesar'!A3908="",P3908,IF(MID('XML a procesar'!A3908,1,1)="&lt;",P3908,P3908+1)),P3908)</f>
        <v>1</v>
      </c>
    </row>
    <row r="3910" spans="1:16" x14ac:dyDescent="0.25">
      <c r="A3910" s="1" t="str">
        <f>IF('XML a procesar'!A3909&gt;0,'XML a procesar'!A3909,"")</f>
        <v/>
      </c>
      <c r="B3910" s="7">
        <f t="shared" si="682"/>
        <v>0</v>
      </c>
      <c r="C3910" s="1">
        <f t="shared" si="683"/>
        <v>0</v>
      </c>
      <c r="D3910" s="1">
        <f t="shared" si="684"/>
        <v>0</v>
      </c>
      <c r="E3910" s="1">
        <f t="shared" si="685"/>
        <v>0</v>
      </c>
      <c r="F3910" s="1" t="str">
        <f t="shared" ca="1" si="686"/>
        <v/>
      </c>
      <c r="G3910" s="1">
        <f t="shared" ca="1" si="687"/>
        <v>0</v>
      </c>
      <c r="H3910" s="1">
        <f ca="1">IF(AND(G3909&gt;0,G3910&gt;G3909,NOT(ISERROR(MATCH(G3909,D:D,0)))),H3909+1,H3909)</f>
        <v>0</v>
      </c>
      <c r="I3910" s="1">
        <f t="shared" ca="1" si="688"/>
        <v>0</v>
      </c>
      <c r="J3910" s="7" t="str">
        <f t="shared" ca="1" si="689"/>
        <v/>
      </c>
      <c r="K3910" s="1" t="str">
        <f ca="1">IF(J3910="Linea_para_MAIL_creada_por_LuXML",IF(ISERROR(MATCH(INDIRECT(ADDRESS(ROW()-G3910,7)),D:D,0)),J3910,INDIRECT(ADDRESS(MATCH(INDIRECT(ADDRESS(ROW()-G3910,7)),D:D,0),1))),J3910)</f>
        <v/>
      </c>
      <c r="L3910" s="7">
        <f t="shared" ca="1" si="690"/>
        <v>0</v>
      </c>
      <c r="M3910" s="7" t="str">
        <f t="shared" ca="1" si="691"/>
        <v/>
      </c>
      <c r="N3910" s="7">
        <f t="shared" ca="1" si="692"/>
        <v>0</v>
      </c>
      <c r="O3910" s="9" t="str">
        <f ca="1">IF(N3910&gt;-1,INDIRECT(ADDRESS(ROW(),13)),IF(N3910&lt;N3909,CONCATENATE("&lt;page-count count=",CHAR(34),1+LARGE(N:N,1)-LARGE(N:N,2),CHAR(34),"/&gt;"),INDIRECT(ADDRESS(ROW()-1,13))))</f>
        <v/>
      </c>
      <c r="P3910" s="1">
        <f>IF(ROW()&lt;$S$4+2,IF('XML a procesar'!A3909="",P3909,IF(MID('XML a procesar'!A3909,1,1)="&lt;",P3909,P3909+1)),P3909)</f>
        <v>1</v>
      </c>
    </row>
    <row r="3911" spans="1:16" x14ac:dyDescent="0.25">
      <c r="A3911" s="1" t="str">
        <f>IF('XML a procesar'!A3910&gt;0,'XML a procesar'!A3910,"")</f>
        <v/>
      </c>
      <c r="B3911" s="7">
        <f t="shared" si="682"/>
        <v>0</v>
      </c>
      <c r="C3911" s="1">
        <f t="shared" si="683"/>
        <v>0</v>
      </c>
      <c r="D3911" s="1">
        <f t="shared" si="684"/>
        <v>0</v>
      </c>
      <c r="E3911" s="1">
        <f t="shared" si="685"/>
        <v>0</v>
      </c>
      <c r="F3911" s="1" t="str">
        <f t="shared" ca="1" si="686"/>
        <v/>
      </c>
      <c r="G3911" s="1">
        <f t="shared" ca="1" si="687"/>
        <v>0</v>
      </c>
      <c r="H3911" s="1">
        <f ca="1">IF(AND(G3910&gt;0,G3911&gt;G3910,NOT(ISERROR(MATCH(G3910,D:D,0)))),H3910+1,H3910)</f>
        <v>0</v>
      </c>
      <c r="I3911" s="1">
        <f t="shared" ca="1" si="688"/>
        <v>0</v>
      </c>
      <c r="J3911" s="7" t="str">
        <f t="shared" ca="1" si="689"/>
        <v/>
      </c>
      <c r="K3911" s="1" t="str">
        <f ca="1">IF(J3911="Linea_para_MAIL_creada_por_LuXML",IF(ISERROR(MATCH(INDIRECT(ADDRESS(ROW()-G3911,7)),D:D,0)),J3911,INDIRECT(ADDRESS(MATCH(INDIRECT(ADDRESS(ROW()-G3911,7)),D:D,0),1))),J3911)</f>
        <v/>
      </c>
      <c r="L3911" s="7">
        <f t="shared" ca="1" si="690"/>
        <v>0</v>
      </c>
      <c r="M3911" s="7" t="str">
        <f t="shared" ca="1" si="691"/>
        <v/>
      </c>
      <c r="N3911" s="7">
        <f t="shared" ca="1" si="692"/>
        <v>0</v>
      </c>
      <c r="O3911" s="9" t="str">
        <f ca="1">IF(N3911&gt;-1,INDIRECT(ADDRESS(ROW(),13)),IF(N3911&lt;N3910,CONCATENATE("&lt;page-count count=",CHAR(34),1+LARGE(N:N,1)-LARGE(N:N,2),CHAR(34),"/&gt;"),INDIRECT(ADDRESS(ROW()-1,13))))</f>
        <v/>
      </c>
      <c r="P3911" s="1">
        <f>IF(ROW()&lt;$S$4+2,IF('XML a procesar'!A3910="",P3910,IF(MID('XML a procesar'!A3910,1,1)="&lt;",P3910,P3910+1)),P3910)</f>
        <v>1</v>
      </c>
    </row>
    <row r="3912" spans="1:16" x14ac:dyDescent="0.25">
      <c r="A3912" s="1" t="str">
        <f>IF('XML a procesar'!A3911&gt;0,'XML a procesar'!A3911,"")</f>
        <v/>
      </c>
      <c r="B3912" s="7">
        <f t="shared" si="682"/>
        <v>0</v>
      </c>
      <c r="C3912" s="1">
        <f t="shared" si="683"/>
        <v>0</v>
      </c>
      <c r="D3912" s="1">
        <f t="shared" si="684"/>
        <v>0</v>
      </c>
      <c r="E3912" s="1">
        <f t="shared" si="685"/>
        <v>0</v>
      </c>
      <c r="F3912" s="1" t="str">
        <f t="shared" ca="1" si="686"/>
        <v/>
      </c>
      <c r="G3912" s="1">
        <f t="shared" ca="1" si="687"/>
        <v>0</v>
      </c>
      <c r="H3912" s="1">
        <f ca="1">IF(AND(G3911&gt;0,G3912&gt;G3911,NOT(ISERROR(MATCH(G3911,D:D,0)))),H3911+1,H3911)</f>
        <v>0</v>
      </c>
      <c r="I3912" s="1">
        <f t="shared" ca="1" si="688"/>
        <v>0</v>
      </c>
      <c r="J3912" s="7" t="str">
        <f t="shared" ca="1" si="689"/>
        <v/>
      </c>
      <c r="K3912" s="1" t="str">
        <f ca="1">IF(J3912="Linea_para_MAIL_creada_por_LuXML",IF(ISERROR(MATCH(INDIRECT(ADDRESS(ROW()-G3912,7)),D:D,0)),J3912,INDIRECT(ADDRESS(MATCH(INDIRECT(ADDRESS(ROW()-G3912,7)),D:D,0),1))),J3912)</f>
        <v/>
      </c>
      <c r="L3912" s="7">
        <f t="shared" ca="1" si="690"/>
        <v>0</v>
      </c>
      <c r="M3912" s="7" t="str">
        <f t="shared" ca="1" si="691"/>
        <v/>
      </c>
      <c r="N3912" s="7">
        <f t="shared" ca="1" si="692"/>
        <v>0</v>
      </c>
      <c r="O3912" s="9" t="str">
        <f ca="1">IF(N3912&gt;-1,INDIRECT(ADDRESS(ROW(),13)),IF(N3912&lt;N3911,CONCATENATE("&lt;page-count count=",CHAR(34),1+LARGE(N:N,1)-LARGE(N:N,2),CHAR(34),"/&gt;"),INDIRECT(ADDRESS(ROW()-1,13))))</f>
        <v/>
      </c>
      <c r="P3912" s="1">
        <f>IF(ROW()&lt;$S$4+2,IF('XML a procesar'!A3911="",P3911,IF(MID('XML a procesar'!A3911,1,1)="&lt;",P3911,P3911+1)),P3911)</f>
        <v>1</v>
      </c>
    </row>
    <row r="3913" spans="1:16" x14ac:dyDescent="0.25">
      <c r="A3913" s="1" t="str">
        <f>IF('XML a procesar'!A3912&gt;0,'XML a procesar'!A3912,"")</f>
        <v/>
      </c>
      <c r="B3913" s="7">
        <f t="shared" si="682"/>
        <v>0</v>
      </c>
      <c r="C3913" s="1">
        <f t="shared" si="683"/>
        <v>0</v>
      </c>
      <c r="D3913" s="1">
        <f t="shared" si="684"/>
        <v>0</v>
      </c>
      <c r="E3913" s="1">
        <f t="shared" si="685"/>
        <v>0</v>
      </c>
      <c r="F3913" s="1" t="str">
        <f t="shared" ca="1" si="686"/>
        <v/>
      </c>
      <c r="G3913" s="1">
        <f t="shared" ca="1" si="687"/>
        <v>0</v>
      </c>
      <c r="H3913" s="1">
        <f ca="1">IF(AND(G3912&gt;0,G3913&gt;G3912,NOT(ISERROR(MATCH(G3912,D:D,0)))),H3912+1,H3912)</f>
        <v>0</v>
      </c>
      <c r="I3913" s="1">
        <f t="shared" ca="1" si="688"/>
        <v>0</v>
      </c>
      <c r="J3913" s="7" t="str">
        <f t="shared" ca="1" si="689"/>
        <v/>
      </c>
      <c r="K3913" s="1" t="str">
        <f ca="1">IF(J3913="Linea_para_MAIL_creada_por_LuXML",IF(ISERROR(MATCH(INDIRECT(ADDRESS(ROW()-G3913,7)),D:D,0)),J3913,INDIRECT(ADDRESS(MATCH(INDIRECT(ADDRESS(ROW()-G3913,7)),D:D,0),1))),J3913)</f>
        <v/>
      </c>
      <c r="L3913" s="7">
        <f t="shared" ca="1" si="690"/>
        <v>0</v>
      </c>
      <c r="M3913" s="7" t="str">
        <f t="shared" ca="1" si="691"/>
        <v/>
      </c>
      <c r="N3913" s="7">
        <f t="shared" ca="1" si="692"/>
        <v>0</v>
      </c>
      <c r="O3913" s="9" t="str">
        <f ca="1">IF(N3913&gt;-1,INDIRECT(ADDRESS(ROW(),13)),IF(N3913&lt;N3912,CONCATENATE("&lt;page-count count=",CHAR(34),1+LARGE(N:N,1)-LARGE(N:N,2),CHAR(34),"/&gt;"),INDIRECT(ADDRESS(ROW()-1,13))))</f>
        <v/>
      </c>
      <c r="P3913" s="1">
        <f>IF(ROW()&lt;$S$4+2,IF('XML a procesar'!A3912="",P3912,IF(MID('XML a procesar'!A3912,1,1)="&lt;",P3912,P3912+1)),P3912)</f>
        <v>1</v>
      </c>
    </row>
    <row r="3914" spans="1:16" x14ac:dyDescent="0.25">
      <c r="A3914" s="1" t="str">
        <f>IF('XML a procesar'!A3913&gt;0,'XML a procesar'!A3913,"")</f>
        <v/>
      </c>
      <c r="B3914" s="7">
        <f t="shared" si="682"/>
        <v>0</v>
      </c>
      <c r="C3914" s="1">
        <f t="shared" si="683"/>
        <v>0</v>
      </c>
      <c r="D3914" s="1">
        <f t="shared" si="684"/>
        <v>0</v>
      </c>
      <c r="E3914" s="1">
        <f t="shared" si="685"/>
        <v>0</v>
      </c>
      <c r="F3914" s="1" t="str">
        <f t="shared" ca="1" si="686"/>
        <v/>
      </c>
      <c r="G3914" s="1">
        <f t="shared" ca="1" si="687"/>
        <v>0</v>
      </c>
      <c r="H3914" s="1">
        <f ca="1">IF(AND(G3913&gt;0,G3914&gt;G3913,NOT(ISERROR(MATCH(G3913,D:D,0)))),H3913+1,H3913)</f>
        <v>0</v>
      </c>
      <c r="I3914" s="1">
        <f t="shared" ca="1" si="688"/>
        <v>0</v>
      </c>
      <c r="J3914" s="7" t="str">
        <f t="shared" ca="1" si="689"/>
        <v/>
      </c>
      <c r="K3914" s="1" t="str">
        <f ca="1">IF(J3914="Linea_para_MAIL_creada_por_LuXML",IF(ISERROR(MATCH(INDIRECT(ADDRESS(ROW()-G3914,7)),D:D,0)),J3914,INDIRECT(ADDRESS(MATCH(INDIRECT(ADDRESS(ROW()-G3914,7)),D:D,0),1))),J3914)</f>
        <v/>
      </c>
      <c r="L3914" s="7">
        <f t="shared" ca="1" si="690"/>
        <v>0</v>
      </c>
      <c r="M3914" s="7" t="str">
        <f t="shared" ca="1" si="691"/>
        <v/>
      </c>
      <c r="N3914" s="7">
        <f t="shared" ca="1" si="692"/>
        <v>0</v>
      </c>
      <c r="O3914" s="9" t="str">
        <f ca="1">IF(N3914&gt;-1,INDIRECT(ADDRESS(ROW(),13)),IF(N3914&lt;N3913,CONCATENATE("&lt;page-count count=",CHAR(34),1+LARGE(N:N,1)-LARGE(N:N,2),CHAR(34),"/&gt;"),INDIRECT(ADDRESS(ROW()-1,13))))</f>
        <v/>
      </c>
      <c r="P3914" s="1">
        <f>IF(ROW()&lt;$S$4+2,IF('XML a procesar'!A3913="",P3913,IF(MID('XML a procesar'!A3913,1,1)="&lt;",P3913,P3913+1)),P3913)</f>
        <v>1</v>
      </c>
    </row>
    <row r="3915" spans="1:16" x14ac:dyDescent="0.25">
      <c r="A3915" s="1" t="str">
        <f>IF('XML a procesar'!A3914&gt;0,'XML a procesar'!A3914,"")</f>
        <v/>
      </c>
      <c r="B3915" s="7">
        <f t="shared" si="682"/>
        <v>0</v>
      </c>
      <c r="C3915" s="1">
        <f t="shared" si="683"/>
        <v>0</v>
      </c>
      <c r="D3915" s="1">
        <f t="shared" si="684"/>
        <v>0</v>
      </c>
      <c r="E3915" s="1">
        <f t="shared" si="685"/>
        <v>0</v>
      </c>
      <c r="F3915" s="1" t="str">
        <f t="shared" ca="1" si="686"/>
        <v/>
      </c>
      <c r="G3915" s="1">
        <f t="shared" ca="1" si="687"/>
        <v>0</v>
      </c>
      <c r="H3915" s="1">
        <f ca="1">IF(AND(G3914&gt;0,G3915&gt;G3914,NOT(ISERROR(MATCH(G3914,D:D,0)))),H3914+1,H3914)</f>
        <v>0</v>
      </c>
      <c r="I3915" s="1">
        <f t="shared" ca="1" si="688"/>
        <v>0</v>
      </c>
      <c r="J3915" s="7" t="str">
        <f t="shared" ca="1" si="689"/>
        <v/>
      </c>
      <c r="K3915" s="1" t="str">
        <f ca="1">IF(J3915="Linea_para_MAIL_creada_por_LuXML",IF(ISERROR(MATCH(INDIRECT(ADDRESS(ROW()-G3915,7)),D:D,0)),J3915,INDIRECT(ADDRESS(MATCH(INDIRECT(ADDRESS(ROW()-G3915,7)),D:D,0),1))),J3915)</f>
        <v/>
      </c>
      <c r="L3915" s="7">
        <f t="shared" ca="1" si="690"/>
        <v>0</v>
      </c>
      <c r="M3915" s="7" t="str">
        <f t="shared" ca="1" si="691"/>
        <v/>
      </c>
      <c r="N3915" s="7">
        <f t="shared" ca="1" si="692"/>
        <v>0</v>
      </c>
      <c r="O3915" s="9" t="str">
        <f ca="1">IF(N3915&gt;-1,INDIRECT(ADDRESS(ROW(),13)),IF(N3915&lt;N3914,CONCATENATE("&lt;page-count count=",CHAR(34),1+LARGE(N:N,1)-LARGE(N:N,2),CHAR(34),"/&gt;"),INDIRECT(ADDRESS(ROW()-1,13))))</f>
        <v/>
      </c>
      <c r="P3915" s="1">
        <f>IF(ROW()&lt;$S$4+2,IF('XML a procesar'!A3914="",P3914,IF(MID('XML a procesar'!A3914,1,1)="&lt;",P3914,P3914+1)),P3914)</f>
        <v>1</v>
      </c>
    </row>
    <row r="3916" spans="1:16" x14ac:dyDescent="0.25">
      <c r="A3916" s="1" t="str">
        <f>IF('XML a procesar'!A3915&gt;0,'XML a procesar'!A3915,"")</f>
        <v/>
      </c>
      <c r="B3916" s="7">
        <f t="shared" si="682"/>
        <v>0</v>
      </c>
      <c r="C3916" s="1">
        <f t="shared" si="683"/>
        <v>0</v>
      </c>
      <c r="D3916" s="1">
        <f t="shared" si="684"/>
        <v>0</v>
      </c>
      <c r="E3916" s="1">
        <f t="shared" si="685"/>
        <v>0</v>
      </c>
      <c r="F3916" s="1" t="str">
        <f t="shared" ca="1" si="686"/>
        <v/>
      </c>
      <c r="G3916" s="1">
        <f t="shared" ca="1" si="687"/>
        <v>0</v>
      </c>
      <c r="H3916" s="1">
        <f ca="1">IF(AND(G3915&gt;0,G3916&gt;G3915,NOT(ISERROR(MATCH(G3915,D:D,0)))),H3915+1,H3915)</f>
        <v>0</v>
      </c>
      <c r="I3916" s="1">
        <f t="shared" ca="1" si="688"/>
        <v>0</v>
      </c>
      <c r="J3916" s="7" t="str">
        <f t="shared" ca="1" si="689"/>
        <v/>
      </c>
      <c r="K3916" s="1" t="str">
        <f ca="1">IF(J3916="Linea_para_MAIL_creada_por_LuXML",IF(ISERROR(MATCH(INDIRECT(ADDRESS(ROW()-G3916,7)),D:D,0)),J3916,INDIRECT(ADDRESS(MATCH(INDIRECT(ADDRESS(ROW()-G3916,7)),D:D,0),1))),J3916)</f>
        <v/>
      </c>
      <c r="L3916" s="7">
        <f t="shared" ca="1" si="690"/>
        <v>0</v>
      </c>
      <c r="M3916" s="7" t="str">
        <f t="shared" ca="1" si="691"/>
        <v/>
      </c>
      <c r="N3916" s="7">
        <f t="shared" ca="1" si="692"/>
        <v>0</v>
      </c>
      <c r="O3916" s="9" t="str">
        <f ca="1">IF(N3916&gt;-1,INDIRECT(ADDRESS(ROW(),13)),IF(N3916&lt;N3915,CONCATENATE("&lt;page-count count=",CHAR(34),1+LARGE(N:N,1)-LARGE(N:N,2),CHAR(34),"/&gt;"),INDIRECT(ADDRESS(ROW()-1,13))))</f>
        <v/>
      </c>
      <c r="P3916" s="1">
        <f>IF(ROW()&lt;$S$4+2,IF('XML a procesar'!A3915="",P3915,IF(MID('XML a procesar'!A3915,1,1)="&lt;",P3915,P3915+1)),P3915)</f>
        <v>1</v>
      </c>
    </row>
    <row r="3917" spans="1:16" x14ac:dyDescent="0.25">
      <c r="A3917" s="1" t="str">
        <f>IF('XML a procesar'!A3916&gt;0,'XML a procesar'!A3916,"")</f>
        <v/>
      </c>
      <c r="B3917" s="7">
        <f t="shared" si="682"/>
        <v>0</v>
      </c>
      <c r="C3917" s="1">
        <f t="shared" si="683"/>
        <v>0</v>
      </c>
      <c r="D3917" s="1">
        <f t="shared" si="684"/>
        <v>0</v>
      </c>
      <c r="E3917" s="1">
        <f t="shared" si="685"/>
        <v>0</v>
      </c>
      <c r="F3917" s="1" t="str">
        <f t="shared" ca="1" si="686"/>
        <v/>
      </c>
      <c r="G3917" s="1">
        <f t="shared" ca="1" si="687"/>
        <v>0</v>
      </c>
      <c r="H3917" s="1">
        <f ca="1">IF(AND(G3916&gt;0,G3917&gt;G3916,NOT(ISERROR(MATCH(G3916,D:D,0)))),H3916+1,H3916)</f>
        <v>0</v>
      </c>
      <c r="I3917" s="1">
        <f t="shared" ca="1" si="688"/>
        <v>0</v>
      </c>
      <c r="J3917" s="7" t="str">
        <f t="shared" ca="1" si="689"/>
        <v/>
      </c>
      <c r="K3917" s="1" t="str">
        <f ca="1">IF(J3917="Linea_para_MAIL_creada_por_LuXML",IF(ISERROR(MATCH(INDIRECT(ADDRESS(ROW()-G3917,7)),D:D,0)),J3917,INDIRECT(ADDRESS(MATCH(INDIRECT(ADDRESS(ROW()-G3917,7)),D:D,0),1))),J3917)</f>
        <v/>
      </c>
      <c r="L3917" s="7">
        <f t="shared" ca="1" si="690"/>
        <v>0</v>
      </c>
      <c r="M3917" s="7" t="str">
        <f t="shared" ca="1" si="691"/>
        <v/>
      </c>
      <c r="N3917" s="7">
        <f t="shared" ca="1" si="692"/>
        <v>0</v>
      </c>
      <c r="O3917" s="9" t="str">
        <f ca="1">IF(N3917&gt;-1,INDIRECT(ADDRESS(ROW(),13)),IF(N3917&lt;N3916,CONCATENATE("&lt;page-count count=",CHAR(34),1+LARGE(N:N,1)-LARGE(N:N,2),CHAR(34),"/&gt;"),INDIRECT(ADDRESS(ROW()-1,13))))</f>
        <v/>
      </c>
      <c r="P3917" s="1">
        <f>IF(ROW()&lt;$S$4+2,IF('XML a procesar'!A3916="",P3916,IF(MID('XML a procesar'!A3916,1,1)="&lt;",P3916,P3916+1)),P3916)</f>
        <v>1</v>
      </c>
    </row>
    <row r="3918" spans="1:16" x14ac:dyDescent="0.25">
      <c r="A3918" s="1" t="str">
        <f>IF('XML a procesar'!A3917&gt;0,'XML a procesar'!A3917,"")</f>
        <v/>
      </c>
      <c r="B3918" s="7">
        <f t="shared" si="682"/>
        <v>0</v>
      </c>
      <c r="C3918" s="1">
        <f t="shared" si="683"/>
        <v>0</v>
      </c>
      <c r="D3918" s="1">
        <f t="shared" si="684"/>
        <v>0</v>
      </c>
      <c r="E3918" s="1">
        <f t="shared" si="685"/>
        <v>0</v>
      </c>
      <c r="F3918" s="1" t="str">
        <f t="shared" ca="1" si="686"/>
        <v/>
      </c>
      <c r="G3918" s="1">
        <f t="shared" ca="1" si="687"/>
        <v>0</v>
      </c>
      <c r="H3918" s="1">
        <f ca="1">IF(AND(G3917&gt;0,G3918&gt;G3917,NOT(ISERROR(MATCH(G3917,D:D,0)))),H3917+1,H3917)</f>
        <v>0</v>
      </c>
      <c r="I3918" s="1">
        <f t="shared" ca="1" si="688"/>
        <v>0</v>
      </c>
      <c r="J3918" s="7" t="str">
        <f t="shared" ca="1" si="689"/>
        <v/>
      </c>
      <c r="K3918" s="1" t="str">
        <f ca="1">IF(J3918="Linea_para_MAIL_creada_por_LuXML",IF(ISERROR(MATCH(INDIRECT(ADDRESS(ROW()-G3918,7)),D:D,0)),J3918,INDIRECT(ADDRESS(MATCH(INDIRECT(ADDRESS(ROW()-G3918,7)),D:D,0),1))),J3918)</f>
        <v/>
      </c>
      <c r="L3918" s="7">
        <f t="shared" ca="1" si="690"/>
        <v>0</v>
      </c>
      <c r="M3918" s="7" t="str">
        <f t="shared" ca="1" si="691"/>
        <v/>
      </c>
      <c r="N3918" s="7">
        <f t="shared" ca="1" si="692"/>
        <v>0</v>
      </c>
      <c r="O3918" s="9" t="str">
        <f ca="1">IF(N3918&gt;-1,INDIRECT(ADDRESS(ROW(),13)),IF(N3918&lt;N3917,CONCATENATE("&lt;page-count count=",CHAR(34),1+LARGE(N:N,1)-LARGE(N:N,2),CHAR(34),"/&gt;"),INDIRECT(ADDRESS(ROW()-1,13))))</f>
        <v/>
      </c>
      <c r="P3918" s="1">
        <f>IF(ROW()&lt;$S$4+2,IF('XML a procesar'!A3917="",P3917,IF(MID('XML a procesar'!A3917,1,1)="&lt;",P3917,P3917+1)),P3917)</f>
        <v>1</v>
      </c>
    </row>
    <row r="3919" spans="1:16" x14ac:dyDescent="0.25">
      <c r="A3919" s="1" t="str">
        <f>IF('XML a procesar'!A3918&gt;0,'XML a procesar'!A3918,"")</f>
        <v/>
      </c>
      <c r="B3919" s="7">
        <f t="shared" si="682"/>
        <v>0</v>
      </c>
      <c r="C3919" s="1">
        <f t="shared" si="683"/>
        <v>0</v>
      </c>
      <c r="D3919" s="1">
        <f t="shared" si="684"/>
        <v>0</v>
      </c>
      <c r="E3919" s="1">
        <f t="shared" si="685"/>
        <v>0</v>
      </c>
      <c r="F3919" s="1" t="str">
        <f t="shared" ca="1" si="686"/>
        <v/>
      </c>
      <c r="G3919" s="1">
        <f t="shared" ca="1" si="687"/>
        <v>0</v>
      </c>
      <c r="H3919" s="1">
        <f ca="1">IF(AND(G3918&gt;0,G3919&gt;G3918,NOT(ISERROR(MATCH(G3918,D:D,0)))),H3918+1,H3918)</f>
        <v>0</v>
      </c>
      <c r="I3919" s="1">
        <f t="shared" ca="1" si="688"/>
        <v>0</v>
      </c>
      <c r="J3919" s="7" t="str">
        <f t="shared" ca="1" si="689"/>
        <v/>
      </c>
      <c r="K3919" s="1" t="str">
        <f ca="1">IF(J3919="Linea_para_MAIL_creada_por_LuXML",IF(ISERROR(MATCH(INDIRECT(ADDRESS(ROW()-G3919,7)),D:D,0)),J3919,INDIRECT(ADDRESS(MATCH(INDIRECT(ADDRESS(ROW()-G3919,7)),D:D,0),1))),J3919)</f>
        <v/>
      </c>
      <c r="L3919" s="7">
        <f t="shared" ca="1" si="690"/>
        <v>0</v>
      </c>
      <c r="M3919" s="7" t="str">
        <f t="shared" ca="1" si="691"/>
        <v/>
      </c>
      <c r="N3919" s="7">
        <f t="shared" ca="1" si="692"/>
        <v>0</v>
      </c>
      <c r="O3919" s="9" t="str">
        <f ca="1">IF(N3919&gt;-1,INDIRECT(ADDRESS(ROW(),13)),IF(N3919&lt;N3918,CONCATENATE("&lt;page-count count=",CHAR(34),1+LARGE(N:N,1)-LARGE(N:N,2),CHAR(34),"/&gt;"),INDIRECT(ADDRESS(ROW()-1,13))))</f>
        <v/>
      </c>
      <c r="P3919" s="1">
        <f>IF(ROW()&lt;$S$4+2,IF('XML a procesar'!A3918="",P3918,IF(MID('XML a procesar'!A3918,1,1)="&lt;",P3918,P3918+1)),P3918)</f>
        <v>1</v>
      </c>
    </row>
    <row r="3920" spans="1:16" x14ac:dyDescent="0.25">
      <c r="A3920" s="1" t="str">
        <f>IF('XML a procesar'!A3919&gt;0,'XML a procesar'!A3919,"")</f>
        <v/>
      </c>
      <c r="B3920" s="7">
        <f t="shared" si="682"/>
        <v>0</v>
      </c>
      <c r="C3920" s="1">
        <f t="shared" si="683"/>
        <v>0</v>
      </c>
      <c r="D3920" s="1">
        <f t="shared" si="684"/>
        <v>0</v>
      </c>
      <c r="E3920" s="1">
        <f t="shared" si="685"/>
        <v>0</v>
      </c>
      <c r="F3920" s="1" t="str">
        <f t="shared" ca="1" si="686"/>
        <v/>
      </c>
      <c r="G3920" s="1">
        <f t="shared" ca="1" si="687"/>
        <v>0</v>
      </c>
      <c r="H3920" s="1">
        <f ca="1">IF(AND(G3919&gt;0,G3920&gt;G3919,NOT(ISERROR(MATCH(G3919,D:D,0)))),H3919+1,H3919)</f>
        <v>0</v>
      </c>
      <c r="I3920" s="1">
        <f t="shared" ca="1" si="688"/>
        <v>0</v>
      </c>
      <c r="J3920" s="7" t="str">
        <f t="shared" ca="1" si="689"/>
        <v/>
      </c>
      <c r="K3920" s="1" t="str">
        <f ca="1">IF(J3920="Linea_para_MAIL_creada_por_LuXML",IF(ISERROR(MATCH(INDIRECT(ADDRESS(ROW()-G3920,7)),D:D,0)),J3920,INDIRECT(ADDRESS(MATCH(INDIRECT(ADDRESS(ROW()-G3920,7)),D:D,0),1))),J3920)</f>
        <v/>
      </c>
      <c r="L3920" s="7">
        <f t="shared" ca="1" si="690"/>
        <v>0</v>
      </c>
      <c r="M3920" s="7" t="str">
        <f t="shared" ca="1" si="691"/>
        <v/>
      </c>
      <c r="N3920" s="7">
        <f t="shared" ca="1" si="692"/>
        <v>0</v>
      </c>
      <c r="O3920" s="9" t="str">
        <f ca="1">IF(N3920&gt;-1,INDIRECT(ADDRESS(ROW(),13)),IF(N3920&lt;N3919,CONCATENATE("&lt;page-count count=",CHAR(34),1+LARGE(N:N,1)-LARGE(N:N,2),CHAR(34),"/&gt;"),INDIRECT(ADDRESS(ROW()-1,13))))</f>
        <v/>
      </c>
      <c r="P3920" s="1">
        <f>IF(ROW()&lt;$S$4+2,IF('XML a procesar'!A3919="",P3919,IF(MID('XML a procesar'!A3919,1,1)="&lt;",P3919,P3919+1)),P3919)</f>
        <v>1</v>
      </c>
    </row>
    <row r="3921" spans="1:16" x14ac:dyDescent="0.25">
      <c r="A3921" s="1" t="str">
        <f>IF('XML a procesar'!A3920&gt;0,'XML a procesar'!A3920,"")</f>
        <v/>
      </c>
      <c r="B3921" s="7">
        <f t="shared" si="682"/>
        <v>0</v>
      </c>
      <c r="C3921" s="1">
        <f t="shared" si="683"/>
        <v>0</v>
      </c>
      <c r="D3921" s="1">
        <f t="shared" si="684"/>
        <v>0</v>
      </c>
      <c r="E3921" s="1">
        <f t="shared" si="685"/>
        <v>0</v>
      </c>
      <c r="F3921" s="1" t="str">
        <f t="shared" ca="1" si="686"/>
        <v/>
      </c>
      <c r="G3921" s="1">
        <f t="shared" ca="1" si="687"/>
        <v>0</v>
      </c>
      <c r="H3921" s="1">
        <f ca="1">IF(AND(G3920&gt;0,G3921&gt;G3920,NOT(ISERROR(MATCH(G3920,D:D,0)))),H3920+1,H3920)</f>
        <v>0</v>
      </c>
      <c r="I3921" s="1">
        <f t="shared" ca="1" si="688"/>
        <v>0</v>
      </c>
      <c r="J3921" s="7" t="str">
        <f t="shared" ca="1" si="689"/>
        <v/>
      </c>
      <c r="K3921" s="1" t="str">
        <f ca="1">IF(J3921="Linea_para_MAIL_creada_por_LuXML",IF(ISERROR(MATCH(INDIRECT(ADDRESS(ROW()-G3921,7)),D:D,0)),J3921,INDIRECT(ADDRESS(MATCH(INDIRECT(ADDRESS(ROW()-G3921,7)),D:D,0),1))),J3921)</f>
        <v/>
      </c>
      <c r="L3921" s="7">
        <f t="shared" ca="1" si="690"/>
        <v>0</v>
      </c>
      <c r="M3921" s="7" t="str">
        <f t="shared" ca="1" si="691"/>
        <v/>
      </c>
      <c r="N3921" s="7">
        <f t="shared" ca="1" si="692"/>
        <v>0</v>
      </c>
      <c r="O3921" s="9" t="str">
        <f ca="1">IF(N3921&gt;-1,INDIRECT(ADDRESS(ROW(),13)),IF(N3921&lt;N3920,CONCATENATE("&lt;page-count count=",CHAR(34),1+LARGE(N:N,1)-LARGE(N:N,2),CHAR(34),"/&gt;"),INDIRECT(ADDRESS(ROW()-1,13))))</f>
        <v/>
      </c>
      <c r="P3921" s="1">
        <f>IF(ROW()&lt;$S$4+2,IF('XML a procesar'!A3920="",P3920,IF(MID('XML a procesar'!A3920,1,1)="&lt;",P3920,P3920+1)),P3920)</f>
        <v>1</v>
      </c>
    </row>
    <row r="3922" spans="1:16" x14ac:dyDescent="0.25">
      <c r="A3922" s="1" t="str">
        <f>IF('XML a procesar'!A3921&gt;0,'XML a procesar'!A3921,"")</f>
        <v/>
      </c>
      <c r="B3922" s="7">
        <f t="shared" si="682"/>
        <v>0</v>
      </c>
      <c r="C3922" s="1">
        <f t="shared" si="683"/>
        <v>0</v>
      </c>
      <c r="D3922" s="1">
        <f t="shared" si="684"/>
        <v>0</v>
      </c>
      <c r="E3922" s="1">
        <f t="shared" si="685"/>
        <v>0</v>
      </c>
      <c r="F3922" s="1" t="str">
        <f t="shared" ca="1" si="686"/>
        <v/>
      </c>
      <c r="G3922" s="1">
        <f t="shared" ca="1" si="687"/>
        <v>0</v>
      </c>
      <c r="H3922" s="1">
        <f ca="1">IF(AND(G3921&gt;0,G3922&gt;G3921,NOT(ISERROR(MATCH(G3921,D:D,0)))),H3921+1,H3921)</f>
        <v>0</v>
      </c>
      <c r="I3922" s="1">
        <f t="shared" ca="1" si="688"/>
        <v>0</v>
      </c>
      <c r="J3922" s="7" t="str">
        <f t="shared" ca="1" si="689"/>
        <v/>
      </c>
      <c r="K3922" s="1" t="str">
        <f ca="1">IF(J3922="Linea_para_MAIL_creada_por_LuXML",IF(ISERROR(MATCH(INDIRECT(ADDRESS(ROW()-G3922,7)),D:D,0)),J3922,INDIRECT(ADDRESS(MATCH(INDIRECT(ADDRESS(ROW()-G3922,7)),D:D,0),1))),J3922)</f>
        <v/>
      </c>
      <c r="L3922" s="7">
        <f t="shared" ca="1" si="690"/>
        <v>0</v>
      </c>
      <c r="M3922" s="7" t="str">
        <f t="shared" ca="1" si="691"/>
        <v/>
      </c>
      <c r="N3922" s="7">
        <f t="shared" ca="1" si="692"/>
        <v>0</v>
      </c>
      <c r="O3922" s="9" t="str">
        <f ca="1">IF(N3922&gt;-1,INDIRECT(ADDRESS(ROW(),13)),IF(N3922&lt;N3921,CONCATENATE("&lt;page-count count=",CHAR(34),1+LARGE(N:N,1)-LARGE(N:N,2),CHAR(34),"/&gt;"),INDIRECT(ADDRESS(ROW()-1,13))))</f>
        <v/>
      </c>
      <c r="P3922" s="1">
        <f>IF(ROW()&lt;$S$4+2,IF('XML a procesar'!A3921="",P3921,IF(MID('XML a procesar'!A3921,1,1)="&lt;",P3921,P3921+1)),P3921)</f>
        <v>1</v>
      </c>
    </row>
    <row r="3923" spans="1:16" x14ac:dyDescent="0.25">
      <c r="A3923" s="1" t="str">
        <f>IF('XML a procesar'!A3922&gt;0,'XML a procesar'!A3922,"")</f>
        <v/>
      </c>
      <c r="B3923" s="7">
        <f t="shared" si="682"/>
        <v>0</v>
      </c>
      <c r="C3923" s="1">
        <f t="shared" si="683"/>
        <v>0</v>
      </c>
      <c r="D3923" s="1">
        <f t="shared" si="684"/>
        <v>0</v>
      </c>
      <c r="E3923" s="1">
        <f t="shared" si="685"/>
        <v>0</v>
      </c>
      <c r="F3923" s="1" t="str">
        <f t="shared" ca="1" si="686"/>
        <v/>
      </c>
      <c r="G3923" s="1">
        <f t="shared" ca="1" si="687"/>
        <v>0</v>
      </c>
      <c r="H3923" s="1">
        <f ca="1">IF(AND(G3922&gt;0,G3923&gt;G3922,NOT(ISERROR(MATCH(G3922,D:D,0)))),H3922+1,H3922)</f>
        <v>0</v>
      </c>
      <c r="I3923" s="1">
        <f t="shared" ca="1" si="688"/>
        <v>0</v>
      </c>
      <c r="J3923" s="7" t="str">
        <f t="shared" ca="1" si="689"/>
        <v/>
      </c>
      <c r="K3923" s="1" t="str">
        <f ca="1">IF(J3923="Linea_para_MAIL_creada_por_LuXML",IF(ISERROR(MATCH(INDIRECT(ADDRESS(ROW()-G3923,7)),D:D,0)),J3923,INDIRECT(ADDRESS(MATCH(INDIRECT(ADDRESS(ROW()-G3923,7)),D:D,0),1))),J3923)</f>
        <v/>
      </c>
      <c r="L3923" s="7">
        <f t="shared" ca="1" si="690"/>
        <v>0</v>
      </c>
      <c r="M3923" s="7" t="str">
        <f t="shared" ca="1" si="691"/>
        <v/>
      </c>
      <c r="N3923" s="7">
        <f t="shared" ca="1" si="692"/>
        <v>0</v>
      </c>
      <c r="O3923" s="9" t="str">
        <f ca="1">IF(N3923&gt;-1,INDIRECT(ADDRESS(ROW(),13)),IF(N3923&lt;N3922,CONCATENATE("&lt;page-count count=",CHAR(34),1+LARGE(N:N,1)-LARGE(N:N,2),CHAR(34),"/&gt;"),INDIRECT(ADDRESS(ROW()-1,13))))</f>
        <v/>
      </c>
      <c r="P3923" s="1">
        <f>IF(ROW()&lt;$S$4+2,IF('XML a procesar'!A3922="",P3922,IF(MID('XML a procesar'!A3922,1,1)="&lt;",P3922,P3922+1)),P3922)</f>
        <v>1</v>
      </c>
    </row>
    <row r="3924" spans="1:16" x14ac:dyDescent="0.25">
      <c r="A3924" s="1" t="str">
        <f>IF('XML a procesar'!A3923&gt;0,'XML a procesar'!A3923,"")</f>
        <v/>
      </c>
      <c r="B3924" s="7">
        <f t="shared" si="682"/>
        <v>0</v>
      </c>
      <c r="C3924" s="1">
        <f t="shared" si="683"/>
        <v>0</v>
      </c>
      <c r="D3924" s="1">
        <f t="shared" si="684"/>
        <v>0</v>
      </c>
      <c r="E3924" s="1">
        <f t="shared" si="685"/>
        <v>0</v>
      </c>
      <c r="F3924" s="1" t="str">
        <f t="shared" ca="1" si="686"/>
        <v/>
      </c>
      <c r="G3924" s="1">
        <f t="shared" ca="1" si="687"/>
        <v>0</v>
      </c>
      <c r="H3924" s="1">
        <f ca="1">IF(AND(G3923&gt;0,G3924&gt;G3923,NOT(ISERROR(MATCH(G3923,D:D,0)))),H3923+1,H3923)</f>
        <v>0</v>
      </c>
      <c r="I3924" s="1">
        <f t="shared" ca="1" si="688"/>
        <v>0</v>
      </c>
      <c r="J3924" s="7" t="str">
        <f t="shared" ca="1" si="689"/>
        <v/>
      </c>
      <c r="K3924" s="1" t="str">
        <f ca="1">IF(J3924="Linea_para_MAIL_creada_por_LuXML",IF(ISERROR(MATCH(INDIRECT(ADDRESS(ROW()-G3924,7)),D:D,0)),J3924,INDIRECT(ADDRESS(MATCH(INDIRECT(ADDRESS(ROW()-G3924,7)),D:D,0),1))),J3924)</f>
        <v/>
      </c>
      <c r="L3924" s="7">
        <f t="shared" ca="1" si="690"/>
        <v>0</v>
      </c>
      <c r="M3924" s="7" t="str">
        <f t="shared" ca="1" si="691"/>
        <v/>
      </c>
      <c r="N3924" s="7">
        <f t="shared" ca="1" si="692"/>
        <v>0</v>
      </c>
      <c r="O3924" s="9" t="str">
        <f ca="1">IF(N3924&gt;-1,INDIRECT(ADDRESS(ROW(),13)),IF(N3924&lt;N3923,CONCATENATE("&lt;page-count count=",CHAR(34),1+LARGE(N:N,1)-LARGE(N:N,2),CHAR(34),"/&gt;"),INDIRECT(ADDRESS(ROW()-1,13))))</f>
        <v/>
      </c>
      <c r="P3924" s="1">
        <f>IF(ROW()&lt;$S$4+2,IF('XML a procesar'!A3923="",P3923,IF(MID('XML a procesar'!A3923,1,1)="&lt;",P3923,P3923+1)),P3923)</f>
        <v>1</v>
      </c>
    </row>
    <row r="3925" spans="1:16" x14ac:dyDescent="0.25">
      <c r="A3925" s="1" t="str">
        <f>IF('XML a procesar'!A3924&gt;0,'XML a procesar'!A3924,"")</f>
        <v/>
      </c>
      <c r="B3925" s="7">
        <f t="shared" si="682"/>
        <v>0</v>
      </c>
      <c r="C3925" s="1">
        <f t="shared" si="683"/>
        <v>0</v>
      </c>
      <c r="D3925" s="1">
        <f t="shared" si="684"/>
        <v>0</v>
      </c>
      <c r="E3925" s="1">
        <f t="shared" si="685"/>
        <v>0</v>
      </c>
      <c r="F3925" s="1" t="str">
        <f t="shared" ca="1" si="686"/>
        <v/>
      </c>
      <c r="G3925" s="1">
        <f t="shared" ca="1" si="687"/>
        <v>0</v>
      </c>
      <c r="H3925" s="1">
        <f ca="1">IF(AND(G3924&gt;0,G3925&gt;G3924,NOT(ISERROR(MATCH(G3924,D:D,0)))),H3924+1,H3924)</f>
        <v>0</v>
      </c>
      <c r="I3925" s="1">
        <f t="shared" ca="1" si="688"/>
        <v>0</v>
      </c>
      <c r="J3925" s="7" t="str">
        <f t="shared" ca="1" si="689"/>
        <v/>
      </c>
      <c r="K3925" s="1" t="str">
        <f ca="1">IF(J3925="Linea_para_MAIL_creada_por_LuXML",IF(ISERROR(MATCH(INDIRECT(ADDRESS(ROW()-G3925,7)),D:D,0)),J3925,INDIRECT(ADDRESS(MATCH(INDIRECT(ADDRESS(ROW()-G3925,7)),D:D,0),1))),J3925)</f>
        <v/>
      </c>
      <c r="L3925" s="7">
        <f t="shared" ca="1" si="690"/>
        <v>0</v>
      </c>
      <c r="M3925" s="7" t="str">
        <f t="shared" ca="1" si="691"/>
        <v/>
      </c>
      <c r="N3925" s="7">
        <f t="shared" ca="1" si="692"/>
        <v>0</v>
      </c>
      <c r="O3925" s="9" t="str">
        <f ca="1">IF(N3925&gt;-1,INDIRECT(ADDRESS(ROW(),13)),IF(N3925&lt;N3924,CONCATENATE("&lt;page-count count=",CHAR(34),1+LARGE(N:N,1)-LARGE(N:N,2),CHAR(34),"/&gt;"),INDIRECT(ADDRESS(ROW()-1,13))))</f>
        <v/>
      </c>
      <c r="P3925" s="1">
        <f>IF(ROW()&lt;$S$4+2,IF('XML a procesar'!A3924="",P3924,IF(MID('XML a procesar'!A3924,1,1)="&lt;",P3924,P3924+1)),P3924)</f>
        <v>1</v>
      </c>
    </row>
    <row r="3926" spans="1:16" x14ac:dyDescent="0.25">
      <c r="A3926" s="1" t="str">
        <f>IF('XML a procesar'!A3925&gt;0,'XML a procesar'!A3925,"")</f>
        <v/>
      </c>
      <c r="B3926" s="7">
        <f t="shared" si="682"/>
        <v>0</v>
      </c>
      <c r="C3926" s="1">
        <f t="shared" si="683"/>
        <v>0</v>
      </c>
      <c r="D3926" s="1">
        <f t="shared" si="684"/>
        <v>0</v>
      </c>
      <c r="E3926" s="1">
        <f t="shared" si="685"/>
        <v>0</v>
      </c>
      <c r="F3926" s="1" t="str">
        <f t="shared" ca="1" si="686"/>
        <v/>
      </c>
      <c r="G3926" s="1">
        <f t="shared" ca="1" si="687"/>
        <v>0</v>
      </c>
      <c r="H3926" s="1">
        <f ca="1">IF(AND(G3925&gt;0,G3926&gt;G3925,NOT(ISERROR(MATCH(G3925,D:D,0)))),H3925+1,H3925)</f>
        <v>0</v>
      </c>
      <c r="I3926" s="1">
        <f t="shared" ca="1" si="688"/>
        <v>0</v>
      </c>
      <c r="J3926" s="7" t="str">
        <f t="shared" ca="1" si="689"/>
        <v/>
      </c>
      <c r="K3926" s="1" t="str">
        <f ca="1">IF(J3926="Linea_para_MAIL_creada_por_LuXML",IF(ISERROR(MATCH(INDIRECT(ADDRESS(ROW()-G3926,7)),D:D,0)),J3926,INDIRECT(ADDRESS(MATCH(INDIRECT(ADDRESS(ROW()-G3926,7)),D:D,0),1))),J3926)</f>
        <v/>
      </c>
      <c r="L3926" s="7">
        <f t="shared" ca="1" si="690"/>
        <v>0</v>
      </c>
      <c r="M3926" s="7" t="str">
        <f t="shared" ca="1" si="691"/>
        <v/>
      </c>
      <c r="N3926" s="7">
        <f t="shared" ca="1" si="692"/>
        <v>0</v>
      </c>
      <c r="O3926" s="9" t="str">
        <f ca="1">IF(N3926&gt;-1,INDIRECT(ADDRESS(ROW(),13)),IF(N3926&lt;N3925,CONCATENATE("&lt;page-count count=",CHAR(34),1+LARGE(N:N,1)-LARGE(N:N,2),CHAR(34),"/&gt;"),INDIRECT(ADDRESS(ROW()-1,13))))</f>
        <v/>
      </c>
      <c r="P3926" s="1">
        <f>IF(ROW()&lt;$S$4+2,IF('XML a procesar'!A3925="",P3925,IF(MID('XML a procesar'!A3925,1,1)="&lt;",P3925,P3925+1)),P3925)</f>
        <v>1</v>
      </c>
    </row>
    <row r="3927" spans="1:16" x14ac:dyDescent="0.25">
      <c r="A3927" s="1" t="str">
        <f>IF('XML a procesar'!A3926&gt;0,'XML a procesar'!A3926,"")</f>
        <v/>
      </c>
      <c r="B3927" s="7">
        <f t="shared" si="682"/>
        <v>0</v>
      </c>
      <c r="C3927" s="1">
        <f t="shared" si="683"/>
        <v>0</v>
      </c>
      <c r="D3927" s="1">
        <f t="shared" si="684"/>
        <v>0</v>
      </c>
      <c r="E3927" s="1">
        <f t="shared" si="685"/>
        <v>0</v>
      </c>
      <c r="F3927" s="1" t="str">
        <f t="shared" ca="1" si="686"/>
        <v/>
      </c>
      <c r="G3927" s="1">
        <f t="shared" ca="1" si="687"/>
        <v>0</v>
      </c>
      <c r="H3927" s="1">
        <f ca="1">IF(AND(G3926&gt;0,G3927&gt;G3926,NOT(ISERROR(MATCH(G3926,D:D,0)))),H3926+1,H3926)</f>
        <v>0</v>
      </c>
      <c r="I3927" s="1">
        <f t="shared" ca="1" si="688"/>
        <v>0</v>
      </c>
      <c r="J3927" s="7" t="str">
        <f t="shared" ca="1" si="689"/>
        <v/>
      </c>
      <c r="K3927" s="1" t="str">
        <f ca="1">IF(J3927="Linea_para_MAIL_creada_por_LuXML",IF(ISERROR(MATCH(INDIRECT(ADDRESS(ROW()-G3927,7)),D:D,0)),J3927,INDIRECT(ADDRESS(MATCH(INDIRECT(ADDRESS(ROW()-G3927,7)),D:D,0),1))),J3927)</f>
        <v/>
      </c>
      <c r="L3927" s="7">
        <f t="shared" ca="1" si="690"/>
        <v>0</v>
      </c>
      <c r="M3927" s="7" t="str">
        <f t="shared" ca="1" si="691"/>
        <v/>
      </c>
      <c r="N3927" s="7">
        <f t="shared" ca="1" si="692"/>
        <v>0</v>
      </c>
      <c r="O3927" s="9" t="str">
        <f ca="1">IF(N3927&gt;-1,INDIRECT(ADDRESS(ROW(),13)),IF(N3927&lt;N3926,CONCATENATE("&lt;page-count count=",CHAR(34),1+LARGE(N:N,1)-LARGE(N:N,2),CHAR(34),"/&gt;"),INDIRECT(ADDRESS(ROW()-1,13))))</f>
        <v/>
      </c>
      <c r="P3927" s="1">
        <f>IF(ROW()&lt;$S$4+2,IF('XML a procesar'!A3926="",P3926,IF(MID('XML a procesar'!A3926,1,1)="&lt;",P3926,P3926+1)),P3926)</f>
        <v>1</v>
      </c>
    </row>
    <row r="3928" spans="1:16" x14ac:dyDescent="0.25">
      <c r="A3928" s="1" t="str">
        <f>IF('XML a procesar'!A3927&gt;0,'XML a procesar'!A3927,"")</f>
        <v/>
      </c>
      <c r="B3928" s="7">
        <f t="shared" si="682"/>
        <v>0</v>
      </c>
      <c r="C3928" s="1">
        <f t="shared" si="683"/>
        <v>0</v>
      </c>
      <c r="D3928" s="1">
        <f t="shared" si="684"/>
        <v>0</v>
      </c>
      <c r="E3928" s="1">
        <f t="shared" si="685"/>
        <v>0</v>
      </c>
      <c r="F3928" s="1" t="str">
        <f t="shared" ca="1" si="686"/>
        <v/>
      </c>
      <c r="G3928" s="1">
        <f t="shared" ca="1" si="687"/>
        <v>0</v>
      </c>
      <c r="H3928" s="1">
        <f ca="1">IF(AND(G3927&gt;0,G3928&gt;G3927,NOT(ISERROR(MATCH(G3927,D:D,0)))),H3927+1,H3927)</f>
        <v>0</v>
      </c>
      <c r="I3928" s="1">
        <f t="shared" ca="1" si="688"/>
        <v>0</v>
      </c>
      <c r="J3928" s="7" t="str">
        <f t="shared" ca="1" si="689"/>
        <v/>
      </c>
      <c r="K3928" s="1" t="str">
        <f ca="1">IF(J3928="Linea_para_MAIL_creada_por_LuXML",IF(ISERROR(MATCH(INDIRECT(ADDRESS(ROW()-G3928,7)),D:D,0)),J3928,INDIRECT(ADDRESS(MATCH(INDIRECT(ADDRESS(ROW()-G3928,7)),D:D,0),1))),J3928)</f>
        <v/>
      </c>
      <c r="L3928" s="7">
        <f t="shared" ca="1" si="690"/>
        <v>0</v>
      </c>
      <c r="M3928" s="7" t="str">
        <f t="shared" ca="1" si="691"/>
        <v/>
      </c>
      <c r="N3928" s="7">
        <f t="shared" ca="1" si="692"/>
        <v>0</v>
      </c>
      <c r="O3928" s="9" t="str">
        <f ca="1">IF(N3928&gt;-1,INDIRECT(ADDRESS(ROW(),13)),IF(N3928&lt;N3927,CONCATENATE("&lt;page-count count=",CHAR(34),1+LARGE(N:N,1)-LARGE(N:N,2),CHAR(34),"/&gt;"),INDIRECT(ADDRESS(ROW()-1,13))))</f>
        <v/>
      </c>
      <c r="P3928" s="1">
        <f>IF(ROW()&lt;$S$4+2,IF('XML a procesar'!A3927="",P3927,IF(MID('XML a procesar'!A3927,1,1)="&lt;",P3927,P3927+1)),P3927)</f>
        <v>1</v>
      </c>
    </row>
    <row r="3929" spans="1:16" x14ac:dyDescent="0.25">
      <c r="A3929" s="1" t="str">
        <f>IF('XML a procesar'!A3928&gt;0,'XML a procesar'!A3928,"")</f>
        <v/>
      </c>
      <c r="B3929" s="7">
        <f t="shared" si="682"/>
        <v>0</v>
      </c>
      <c r="C3929" s="1">
        <f t="shared" si="683"/>
        <v>0</v>
      </c>
      <c r="D3929" s="1">
        <f t="shared" si="684"/>
        <v>0</v>
      </c>
      <c r="E3929" s="1">
        <f t="shared" si="685"/>
        <v>0</v>
      </c>
      <c r="F3929" s="1" t="str">
        <f t="shared" ca="1" si="686"/>
        <v/>
      </c>
      <c r="G3929" s="1">
        <f t="shared" ca="1" si="687"/>
        <v>0</v>
      </c>
      <c r="H3929" s="1">
        <f ca="1">IF(AND(G3928&gt;0,G3929&gt;G3928,NOT(ISERROR(MATCH(G3928,D:D,0)))),H3928+1,H3928)</f>
        <v>0</v>
      </c>
      <c r="I3929" s="1">
        <f t="shared" ca="1" si="688"/>
        <v>0</v>
      </c>
      <c r="J3929" s="7" t="str">
        <f t="shared" ca="1" si="689"/>
        <v/>
      </c>
      <c r="K3929" s="1" t="str">
        <f ca="1">IF(J3929="Linea_para_MAIL_creada_por_LuXML",IF(ISERROR(MATCH(INDIRECT(ADDRESS(ROW()-G3929,7)),D:D,0)),J3929,INDIRECT(ADDRESS(MATCH(INDIRECT(ADDRESS(ROW()-G3929,7)),D:D,0),1))),J3929)</f>
        <v/>
      </c>
      <c r="L3929" s="7">
        <f t="shared" ca="1" si="690"/>
        <v>0</v>
      </c>
      <c r="M3929" s="7" t="str">
        <f t="shared" ca="1" si="691"/>
        <v/>
      </c>
      <c r="N3929" s="7">
        <f t="shared" ca="1" si="692"/>
        <v>0</v>
      </c>
      <c r="O3929" s="9" t="str">
        <f ca="1">IF(N3929&gt;-1,INDIRECT(ADDRESS(ROW(),13)),IF(N3929&lt;N3928,CONCATENATE("&lt;page-count count=",CHAR(34),1+LARGE(N:N,1)-LARGE(N:N,2),CHAR(34),"/&gt;"),INDIRECT(ADDRESS(ROW()-1,13))))</f>
        <v/>
      </c>
      <c r="P3929" s="1">
        <f>IF(ROW()&lt;$S$4+2,IF('XML a procesar'!A3928="",P3928,IF(MID('XML a procesar'!A3928,1,1)="&lt;",P3928,P3928+1)),P3928)</f>
        <v>1</v>
      </c>
    </row>
    <row r="3930" spans="1:16" x14ac:dyDescent="0.25">
      <c r="A3930" s="1" t="str">
        <f>IF('XML a procesar'!A3929&gt;0,'XML a procesar'!A3929,"")</f>
        <v/>
      </c>
      <c r="B3930" s="7">
        <f t="shared" si="682"/>
        <v>0</v>
      </c>
      <c r="C3930" s="1">
        <f t="shared" si="683"/>
        <v>0</v>
      </c>
      <c r="D3930" s="1">
        <f t="shared" si="684"/>
        <v>0</v>
      </c>
      <c r="E3930" s="1">
        <f t="shared" si="685"/>
        <v>0</v>
      </c>
      <c r="F3930" s="1" t="str">
        <f t="shared" ca="1" si="686"/>
        <v/>
      </c>
      <c r="G3930" s="1">
        <f t="shared" ca="1" si="687"/>
        <v>0</v>
      </c>
      <c r="H3930" s="1">
        <f ca="1">IF(AND(G3929&gt;0,G3930&gt;G3929,NOT(ISERROR(MATCH(G3929,D:D,0)))),H3929+1,H3929)</f>
        <v>0</v>
      </c>
      <c r="I3930" s="1">
        <f t="shared" ca="1" si="688"/>
        <v>0</v>
      </c>
      <c r="J3930" s="7" t="str">
        <f t="shared" ca="1" si="689"/>
        <v/>
      </c>
      <c r="K3930" s="1" t="str">
        <f ca="1">IF(J3930="Linea_para_MAIL_creada_por_LuXML",IF(ISERROR(MATCH(INDIRECT(ADDRESS(ROW()-G3930,7)),D:D,0)),J3930,INDIRECT(ADDRESS(MATCH(INDIRECT(ADDRESS(ROW()-G3930,7)),D:D,0),1))),J3930)</f>
        <v/>
      </c>
      <c r="L3930" s="7">
        <f t="shared" ca="1" si="690"/>
        <v>0</v>
      </c>
      <c r="M3930" s="7" t="str">
        <f t="shared" ca="1" si="691"/>
        <v/>
      </c>
      <c r="N3930" s="7">
        <f t="shared" ca="1" si="692"/>
        <v>0</v>
      </c>
      <c r="O3930" s="9" t="str">
        <f ca="1">IF(N3930&gt;-1,INDIRECT(ADDRESS(ROW(),13)),IF(N3930&lt;N3929,CONCATENATE("&lt;page-count count=",CHAR(34),1+LARGE(N:N,1)-LARGE(N:N,2),CHAR(34),"/&gt;"),INDIRECT(ADDRESS(ROW()-1,13))))</f>
        <v/>
      </c>
      <c r="P3930" s="1">
        <f>IF(ROW()&lt;$S$4+2,IF('XML a procesar'!A3929="",P3929,IF(MID('XML a procesar'!A3929,1,1)="&lt;",P3929,P3929+1)),P3929)</f>
        <v>1</v>
      </c>
    </row>
    <row r="3931" spans="1:16" x14ac:dyDescent="0.25">
      <c r="A3931" s="1" t="str">
        <f>IF('XML a procesar'!A3930&gt;0,'XML a procesar'!A3930,"")</f>
        <v/>
      </c>
      <c r="B3931" s="7">
        <f t="shared" si="682"/>
        <v>0</v>
      </c>
      <c r="C3931" s="1">
        <f t="shared" si="683"/>
        <v>0</v>
      </c>
      <c r="D3931" s="1">
        <f t="shared" si="684"/>
        <v>0</v>
      </c>
      <c r="E3931" s="1">
        <f t="shared" si="685"/>
        <v>0</v>
      </c>
      <c r="F3931" s="1" t="str">
        <f t="shared" ca="1" si="686"/>
        <v/>
      </c>
      <c r="G3931" s="1">
        <f t="shared" ca="1" si="687"/>
        <v>0</v>
      </c>
      <c r="H3931" s="1">
        <f ca="1">IF(AND(G3930&gt;0,G3931&gt;G3930,NOT(ISERROR(MATCH(G3930,D:D,0)))),H3930+1,H3930)</f>
        <v>0</v>
      </c>
      <c r="I3931" s="1">
        <f t="shared" ca="1" si="688"/>
        <v>0</v>
      </c>
      <c r="J3931" s="7" t="str">
        <f t="shared" ca="1" si="689"/>
        <v/>
      </c>
      <c r="K3931" s="1" t="str">
        <f ca="1">IF(J3931="Linea_para_MAIL_creada_por_LuXML",IF(ISERROR(MATCH(INDIRECT(ADDRESS(ROW()-G3931,7)),D:D,0)),J3931,INDIRECT(ADDRESS(MATCH(INDIRECT(ADDRESS(ROW()-G3931,7)),D:D,0),1))),J3931)</f>
        <v/>
      </c>
      <c r="L3931" s="7">
        <f t="shared" ca="1" si="690"/>
        <v>0</v>
      </c>
      <c r="M3931" s="7" t="str">
        <f t="shared" ca="1" si="691"/>
        <v/>
      </c>
      <c r="N3931" s="7">
        <f t="shared" ca="1" si="692"/>
        <v>0</v>
      </c>
      <c r="O3931" s="9" t="str">
        <f ca="1">IF(N3931&gt;-1,INDIRECT(ADDRESS(ROW(),13)),IF(N3931&lt;N3930,CONCATENATE("&lt;page-count count=",CHAR(34),1+LARGE(N:N,1)-LARGE(N:N,2),CHAR(34),"/&gt;"),INDIRECT(ADDRESS(ROW()-1,13))))</f>
        <v/>
      </c>
      <c r="P3931" s="1">
        <f>IF(ROW()&lt;$S$4+2,IF('XML a procesar'!A3930="",P3930,IF(MID('XML a procesar'!A3930,1,1)="&lt;",P3930,P3930+1)),P3930)</f>
        <v>1</v>
      </c>
    </row>
    <row r="3932" spans="1:16" x14ac:dyDescent="0.25">
      <c r="A3932" s="1" t="str">
        <f>IF('XML a procesar'!A3931&gt;0,'XML a procesar'!A3931,"")</f>
        <v/>
      </c>
      <c r="B3932" s="7">
        <f t="shared" si="682"/>
        <v>0</v>
      </c>
      <c r="C3932" s="1">
        <f t="shared" si="683"/>
        <v>0</v>
      </c>
      <c r="D3932" s="1">
        <f t="shared" si="684"/>
        <v>0</v>
      </c>
      <c r="E3932" s="1">
        <f t="shared" si="685"/>
        <v>0</v>
      </c>
      <c r="F3932" s="1" t="str">
        <f t="shared" ca="1" si="686"/>
        <v/>
      </c>
      <c r="G3932" s="1">
        <f t="shared" ca="1" si="687"/>
        <v>0</v>
      </c>
      <c r="H3932" s="1">
        <f ca="1">IF(AND(G3931&gt;0,G3932&gt;G3931,NOT(ISERROR(MATCH(G3931,D:D,0)))),H3931+1,H3931)</f>
        <v>0</v>
      </c>
      <c r="I3932" s="1">
        <f t="shared" ca="1" si="688"/>
        <v>0</v>
      </c>
      <c r="J3932" s="7" t="str">
        <f t="shared" ca="1" si="689"/>
        <v/>
      </c>
      <c r="K3932" s="1" t="str">
        <f ca="1">IF(J3932="Linea_para_MAIL_creada_por_LuXML",IF(ISERROR(MATCH(INDIRECT(ADDRESS(ROW()-G3932,7)),D:D,0)),J3932,INDIRECT(ADDRESS(MATCH(INDIRECT(ADDRESS(ROW()-G3932,7)),D:D,0),1))),J3932)</f>
        <v/>
      </c>
      <c r="L3932" s="7">
        <f t="shared" ca="1" si="690"/>
        <v>0</v>
      </c>
      <c r="M3932" s="7" t="str">
        <f t="shared" ca="1" si="691"/>
        <v/>
      </c>
      <c r="N3932" s="7">
        <f t="shared" ca="1" si="692"/>
        <v>0</v>
      </c>
      <c r="O3932" s="9" t="str">
        <f ca="1">IF(N3932&gt;-1,INDIRECT(ADDRESS(ROW(),13)),IF(N3932&lt;N3931,CONCATENATE("&lt;page-count count=",CHAR(34),1+LARGE(N:N,1)-LARGE(N:N,2),CHAR(34),"/&gt;"),INDIRECT(ADDRESS(ROW()-1,13))))</f>
        <v/>
      </c>
      <c r="P3932" s="1">
        <f>IF(ROW()&lt;$S$4+2,IF('XML a procesar'!A3931="",P3931,IF(MID('XML a procesar'!A3931,1,1)="&lt;",P3931,P3931+1)),P3931)</f>
        <v>1</v>
      </c>
    </row>
    <row r="3933" spans="1:16" x14ac:dyDescent="0.25">
      <c r="A3933" s="1" t="str">
        <f>IF('XML a procesar'!A3932&gt;0,'XML a procesar'!A3932,"")</f>
        <v/>
      </c>
      <c r="B3933" s="7">
        <f t="shared" si="682"/>
        <v>0</v>
      </c>
      <c r="C3933" s="1">
        <f t="shared" si="683"/>
        <v>0</v>
      </c>
      <c r="D3933" s="1">
        <f t="shared" si="684"/>
        <v>0</v>
      </c>
      <c r="E3933" s="1">
        <f t="shared" si="685"/>
        <v>0</v>
      </c>
      <c r="F3933" s="1" t="str">
        <f t="shared" ca="1" si="686"/>
        <v/>
      </c>
      <c r="G3933" s="1">
        <f t="shared" ca="1" si="687"/>
        <v>0</v>
      </c>
      <c r="H3933" s="1">
        <f ca="1">IF(AND(G3932&gt;0,G3933&gt;G3932,NOT(ISERROR(MATCH(G3932,D:D,0)))),H3932+1,H3932)</f>
        <v>0</v>
      </c>
      <c r="I3933" s="1">
        <f t="shared" ca="1" si="688"/>
        <v>0</v>
      </c>
      <c r="J3933" s="7" t="str">
        <f t="shared" ca="1" si="689"/>
        <v/>
      </c>
      <c r="K3933" s="1" t="str">
        <f ca="1">IF(J3933="Linea_para_MAIL_creada_por_LuXML",IF(ISERROR(MATCH(INDIRECT(ADDRESS(ROW()-G3933,7)),D:D,0)),J3933,INDIRECT(ADDRESS(MATCH(INDIRECT(ADDRESS(ROW()-G3933,7)),D:D,0),1))),J3933)</f>
        <v/>
      </c>
      <c r="L3933" s="7">
        <f t="shared" ca="1" si="690"/>
        <v>0</v>
      </c>
      <c r="M3933" s="7" t="str">
        <f t="shared" ca="1" si="691"/>
        <v/>
      </c>
      <c r="N3933" s="7">
        <f t="shared" ca="1" si="692"/>
        <v>0</v>
      </c>
      <c r="O3933" s="9" t="str">
        <f ca="1">IF(N3933&gt;-1,INDIRECT(ADDRESS(ROW(),13)),IF(N3933&lt;N3932,CONCATENATE("&lt;page-count count=",CHAR(34),1+LARGE(N:N,1)-LARGE(N:N,2),CHAR(34),"/&gt;"),INDIRECT(ADDRESS(ROW()-1,13))))</f>
        <v/>
      </c>
      <c r="P3933" s="1">
        <f>IF(ROW()&lt;$S$4+2,IF('XML a procesar'!A3932="",P3932,IF(MID('XML a procesar'!A3932,1,1)="&lt;",P3932,P3932+1)),P3932)</f>
        <v>1</v>
      </c>
    </row>
    <row r="3934" spans="1:16" x14ac:dyDescent="0.25">
      <c r="A3934" s="1" t="str">
        <f>IF('XML a procesar'!A3933&gt;0,'XML a procesar'!A3933,"")</f>
        <v/>
      </c>
      <c r="B3934" s="7">
        <f t="shared" si="682"/>
        <v>0</v>
      </c>
      <c r="C3934" s="1">
        <f t="shared" si="683"/>
        <v>0</v>
      </c>
      <c r="D3934" s="1">
        <f t="shared" si="684"/>
        <v>0</v>
      </c>
      <c r="E3934" s="1">
        <f t="shared" si="685"/>
        <v>0</v>
      </c>
      <c r="F3934" s="1" t="str">
        <f t="shared" ca="1" si="686"/>
        <v/>
      </c>
      <c r="G3934" s="1">
        <f t="shared" ca="1" si="687"/>
        <v>0</v>
      </c>
      <c r="H3934" s="1">
        <f ca="1">IF(AND(G3933&gt;0,G3934&gt;G3933,NOT(ISERROR(MATCH(G3933,D:D,0)))),H3933+1,H3933)</f>
        <v>0</v>
      </c>
      <c r="I3934" s="1">
        <f t="shared" ca="1" si="688"/>
        <v>0</v>
      </c>
      <c r="J3934" s="7" t="str">
        <f t="shared" ca="1" si="689"/>
        <v/>
      </c>
      <c r="K3934" s="1" t="str">
        <f ca="1">IF(J3934="Linea_para_MAIL_creada_por_LuXML",IF(ISERROR(MATCH(INDIRECT(ADDRESS(ROW()-G3934,7)),D:D,0)),J3934,INDIRECT(ADDRESS(MATCH(INDIRECT(ADDRESS(ROW()-G3934,7)),D:D,0),1))),J3934)</f>
        <v/>
      </c>
      <c r="L3934" s="7">
        <f t="shared" ca="1" si="690"/>
        <v>0</v>
      </c>
      <c r="M3934" s="7" t="str">
        <f t="shared" ca="1" si="691"/>
        <v/>
      </c>
      <c r="N3934" s="7">
        <f t="shared" ca="1" si="692"/>
        <v>0</v>
      </c>
      <c r="O3934" s="9" t="str">
        <f ca="1">IF(N3934&gt;-1,INDIRECT(ADDRESS(ROW(),13)),IF(N3934&lt;N3933,CONCATENATE("&lt;page-count count=",CHAR(34),1+LARGE(N:N,1)-LARGE(N:N,2),CHAR(34),"/&gt;"),INDIRECT(ADDRESS(ROW()-1,13))))</f>
        <v/>
      </c>
      <c r="P3934" s="1">
        <f>IF(ROW()&lt;$S$4+2,IF('XML a procesar'!A3933="",P3933,IF(MID('XML a procesar'!A3933,1,1)="&lt;",P3933,P3933+1)),P3933)</f>
        <v>1</v>
      </c>
    </row>
    <row r="3935" spans="1:16" x14ac:dyDescent="0.25">
      <c r="A3935" s="1" t="str">
        <f>IF('XML a procesar'!A3934&gt;0,'XML a procesar'!A3934,"")</f>
        <v/>
      </c>
      <c r="B3935" s="7">
        <f t="shared" si="682"/>
        <v>0</v>
      </c>
      <c r="C3935" s="1">
        <f t="shared" si="683"/>
        <v>0</v>
      </c>
      <c r="D3935" s="1">
        <f t="shared" si="684"/>
        <v>0</v>
      </c>
      <c r="E3935" s="1">
        <f t="shared" si="685"/>
        <v>0</v>
      </c>
      <c r="F3935" s="1" t="str">
        <f t="shared" ca="1" si="686"/>
        <v/>
      </c>
      <c r="G3935" s="1">
        <f t="shared" ca="1" si="687"/>
        <v>0</v>
      </c>
      <c r="H3935" s="1">
        <f ca="1">IF(AND(G3934&gt;0,G3935&gt;G3934,NOT(ISERROR(MATCH(G3934,D:D,0)))),H3934+1,H3934)</f>
        <v>0</v>
      </c>
      <c r="I3935" s="1">
        <f t="shared" ca="1" si="688"/>
        <v>0</v>
      </c>
      <c r="J3935" s="7" t="str">
        <f t="shared" ca="1" si="689"/>
        <v/>
      </c>
      <c r="K3935" s="1" t="str">
        <f ca="1">IF(J3935="Linea_para_MAIL_creada_por_LuXML",IF(ISERROR(MATCH(INDIRECT(ADDRESS(ROW()-G3935,7)),D:D,0)),J3935,INDIRECT(ADDRESS(MATCH(INDIRECT(ADDRESS(ROW()-G3935,7)),D:D,0),1))),J3935)</f>
        <v/>
      </c>
      <c r="L3935" s="7">
        <f t="shared" ca="1" si="690"/>
        <v>0</v>
      </c>
      <c r="M3935" s="7" t="str">
        <f t="shared" ca="1" si="691"/>
        <v/>
      </c>
      <c r="N3935" s="7">
        <f t="shared" ca="1" si="692"/>
        <v>0</v>
      </c>
      <c r="O3935" s="9" t="str">
        <f ca="1">IF(N3935&gt;-1,INDIRECT(ADDRESS(ROW(),13)),IF(N3935&lt;N3934,CONCATENATE("&lt;page-count count=",CHAR(34),1+LARGE(N:N,1)-LARGE(N:N,2),CHAR(34),"/&gt;"),INDIRECT(ADDRESS(ROW()-1,13))))</f>
        <v/>
      </c>
      <c r="P3935" s="1">
        <f>IF(ROW()&lt;$S$4+2,IF('XML a procesar'!A3934="",P3934,IF(MID('XML a procesar'!A3934,1,1)="&lt;",P3934,P3934+1)),P3934)</f>
        <v>1</v>
      </c>
    </row>
    <row r="3936" spans="1:16" x14ac:dyDescent="0.25">
      <c r="A3936" s="1" t="str">
        <f>IF('XML a procesar'!A3935&gt;0,'XML a procesar'!A3935,"")</f>
        <v/>
      </c>
      <c r="B3936" s="7">
        <f t="shared" si="682"/>
        <v>0</v>
      </c>
      <c r="C3936" s="1">
        <f t="shared" si="683"/>
        <v>0</v>
      </c>
      <c r="D3936" s="1">
        <f t="shared" si="684"/>
        <v>0</v>
      </c>
      <c r="E3936" s="1">
        <f t="shared" si="685"/>
        <v>0</v>
      </c>
      <c r="F3936" s="1" t="str">
        <f t="shared" ca="1" si="686"/>
        <v/>
      </c>
      <c r="G3936" s="1">
        <f t="shared" ca="1" si="687"/>
        <v>0</v>
      </c>
      <c r="H3936" s="1">
        <f ca="1">IF(AND(G3935&gt;0,G3936&gt;G3935,NOT(ISERROR(MATCH(G3935,D:D,0)))),H3935+1,H3935)</f>
        <v>0</v>
      </c>
      <c r="I3936" s="1">
        <f t="shared" ca="1" si="688"/>
        <v>0</v>
      </c>
      <c r="J3936" s="7" t="str">
        <f t="shared" ca="1" si="689"/>
        <v/>
      </c>
      <c r="K3936" s="1" t="str">
        <f ca="1">IF(J3936="Linea_para_MAIL_creada_por_LuXML",IF(ISERROR(MATCH(INDIRECT(ADDRESS(ROW()-G3936,7)),D:D,0)),J3936,INDIRECT(ADDRESS(MATCH(INDIRECT(ADDRESS(ROW()-G3936,7)),D:D,0),1))),J3936)</f>
        <v/>
      </c>
      <c r="L3936" s="7">
        <f t="shared" ca="1" si="690"/>
        <v>0</v>
      </c>
      <c r="M3936" s="7" t="str">
        <f t="shared" ca="1" si="691"/>
        <v/>
      </c>
      <c r="N3936" s="7">
        <f t="shared" ca="1" si="692"/>
        <v>0</v>
      </c>
      <c r="O3936" s="9" t="str">
        <f ca="1">IF(N3936&gt;-1,INDIRECT(ADDRESS(ROW(),13)),IF(N3936&lt;N3935,CONCATENATE("&lt;page-count count=",CHAR(34),1+LARGE(N:N,1)-LARGE(N:N,2),CHAR(34),"/&gt;"),INDIRECT(ADDRESS(ROW()-1,13))))</f>
        <v/>
      </c>
      <c r="P3936" s="1">
        <f>IF(ROW()&lt;$S$4+2,IF('XML a procesar'!A3935="",P3935,IF(MID('XML a procesar'!A3935,1,1)="&lt;",P3935,P3935+1)),P3935)</f>
        <v>1</v>
      </c>
    </row>
    <row r="3937" spans="1:16" x14ac:dyDescent="0.25">
      <c r="A3937" s="1" t="str">
        <f>IF('XML a procesar'!A3936&gt;0,'XML a procesar'!A3936,"")</f>
        <v/>
      </c>
      <c r="B3937" s="7">
        <f t="shared" si="682"/>
        <v>0</v>
      </c>
      <c r="C3937" s="1">
        <f t="shared" si="683"/>
        <v>0</v>
      </c>
      <c r="D3937" s="1">
        <f t="shared" si="684"/>
        <v>0</v>
      </c>
      <c r="E3937" s="1">
        <f t="shared" si="685"/>
        <v>0</v>
      </c>
      <c r="F3937" s="1" t="str">
        <f t="shared" ca="1" si="686"/>
        <v/>
      </c>
      <c r="G3937" s="1">
        <f t="shared" ca="1" si="687"/>
        <v>0</v>
      </c>
      <c r="H3937" s="1">
        <f ca="1">IF(AND(G3936&gt;0,G3937&gt;G3936,NOT(ISERROR(MATCH(G3936,D:D,0)))),H3936+1,H3936)</f>
        <v>0</v>
      </c>
      <c r="I3937" s="1">
        <f t="shared" ca="1" si="688"/>
        <v>0</v>
      </c>
      <c r="J3937" s="7" t="str">
        <f t="shared" ca="1" si="689"/>
        <v/>
      </c>
      <c r="K3937" s="1" t="str">
        <f ca="1">IF(J3937="Linea_para_MAIL_creada_por_LuXML",IF(ISERROR(MATCH(INDIRECT(ADDRESS(ROW()-G3937,7)),D:D,0)),J3937,INDIRECT(ADDRESS(MATCH(INDIRECT(ADDRESS(ROW()-G3937,7)),D:D,0),1))),J3937)</f>
        <v/>
      </c>
      <c r="L3937" s="7">
        <f t="shared" ca="1" si="690"/>
        <v>0</v>
      </c>
      <c r="M3937" s="7" t="str">
        <f t="shared" ca="1" si="691"/>
        <v/>
      </c>
      <c r="N3937" s="7">
        <f t="shared" ca="1" si="692"/>
        <v>0</v>
      </c>
      <c r="O3937" s="9" t="str">
        <f ca="1">IF(N3937&gt;-1,INDIRECT(ADDRESS(ROW(),13)),IF(N3937&lt;N3936,CONCATENATE("&lt;page-count count=",CHAR(34),1+LARGE(N:N,1)-LARGE(N:N,2),CHAR(34),"/&gt;"),INDIRECT(ADDRESS(ROW()-1,13))))</f>
        <v/>
      </c>
      <c r="P3937" s="1">
        <f>IF(ROW()&lt;$S$4+2,IF('XML a procesar'!A3936="",P3936,IF(MID('XML a procesar'!A3936,1,1)="&lt;",P3936,P3936+1)),P3936)</f>
        <v>1</v>
      </c>
    </row>
    <row r="3938" spans="1:16" x14ac:dyDescent="0.25">
      <c r="A3938" s="1" t="str">
        <f>IF('XML a procesar'!A3937&gt;0,'XML a procesar'!A3937,"")</f>
        <v/>
      </c>
      <c r="B3938" s="7">
        <f t="shared" si="682"/>
        <v>0</v>
      </c>
      <c r="C3938" s="1">
        <f t="shared" si="683"/>
        <v>0</v>
      </c>
      <c r="D3938" s="1">
        <f t="shared" si="684"/>
        <v>0</v>
      </c>
      <c r="E3938" s="1">
        <f t="shared" si="685"/>
        <v>0</v>
      </c>
      <c r="F3938" s="1" t="str">
        <f t="shared" ca="1" si="686"/>
        <v/>
      </c>
      <c r="G3938" s="1">
        <f t="shared" ca="1" si="687"/>
        <v>0</v>
      </c>
      <c r="H3938" s="1">
        <f ca="1">IF(AND(G3937&gt;0,G3938&gt;G3937,NOT(ISERROR(MATCH(G3937,D:D,0)))),H3937+1,H3937)</f>
        <v>0</v>
      </c>
      <c r="I3938" s="1">
        <f t="shared" ca="1" si="688"/>
        <v>0</v>
      </c>
      <c r="J3938" s="7" t="str">
        <f t="shared" ca="1" si="689"/>
        <v/>
      </c>
      <c r="K3938" s="1" t="str">
        <f ca="1">IF(J3938="Linea_para_MAIL_creada_por_LuXML",IF(ISERROR(MATCH(INDIRECT(ADDRESS(ROW()-G3938,7)),D:D,0)),J3938,INDIRECT(ADDRESS(MATCH(INDIRECT(ADDRESS(ROW()-G3938,7)),D:D,0),1))),J3938)</f>
        <v/>
      </c>
      <c r="L3938" s="7">
        <f t="shared" ca="1" si="690"/>
        <v>0</v>
      </c>
      <c r="M3938" s="7" t="str">
        <f t="shared" ca="1" si="691"/>
        <v/>
      </c>
      <c r="N3938" s="7">
        <f t="shared" ca="1" si="692"/>
        <v>0</v>
      </c>
      <c r="O3938" s="9" t="str">
        <f ca="1">IF(N3938&gt;-1,INDIRECT(ADDRESS(ROW(),13)),IF(N3938&lt;N3937,CONCATENATE("&lt;page-count count=",CHAR(34),1+LARGE(N:N,1)-LARGE(N:N,2),CHAR(34),"/&gt;"),INDIRECT(ADDRESS(ROW()-1,13))))</f>
        <v/>
      </c>
      <c r="P3938" s="1">
        <f>IF(ROW()&lt;$S$4+2,IF('XML a procesar'!A3937="",P3937,IF(MID('XML a procesar'!A3937,1,1)="&lt;",P3937,P3937+1)),P3937)</f>
        <v>1</v>
      </c>
    </row>
    <row r="3939" spans="1:16" x14ac:dyDescent="0.25">
      <c r="A3939" s="1" t="str">
        <f>IF('XML a procesar'!A3938&gt;0,'XML a procesar'!A3938,"")</f>
        <v/>
      </c>
      <c r="B3939" s="7">
        <f t="shared" si="682"/>
        <v>0</v>
      </c>
      <c r="C3939" s="1">
        <f t="shared" si="683"/>
        <v>0</v>
      </c>
      <c r="D3939" s="1">
        <f t="shared" si="684"/>
        <v>0</v>
      </c>
      <c r="E3939" s="1">
        <f t="shared" si="685"/>
        <v>0</v>
      </c>
      <c r="F3939" s="1" t="str">
        <f t="shared" ca="1" si="686"/>
        <v/>
      </c>
      <c r="G3939" s="1">
        <f t="shared" ca="1" si="687"/>
        <v>0</v>
      </c>
      <c r="H3939" s="1">
        <f ca="1">IF(AND(G3938&gt;0,G3939&gt;G3938,NOT(ISERROR(MATCH(G3938,D:D,0)))),H3938+1,H3938)</f>
        <v>0</v>
      </c>
      <c r="I3939" s="1">
        <f t="shared" ca="1" si="688"/>
        <v>0</v>
      </c>
      <c r="J3939" s="7" t="str">
        <f t="shared" ca="1" si="689"/>
        <v/>
      </c>
      <c r="K3939" s="1" t="str">
        <f ca="1">IF(J3939="Linea_para_MAIL_creada_por_LuXML",IF(ISERROR(MATCH(INDIRECT(ADDRESS(ROW()-G3939,7)),D:D,0)),J3939,INDIRECT(ADDRESS(MATCH(INDIRECT(ADDRESS(ROW()-G3939,7)),D:D,0),1))),J3939)</f>
        <v/>
      </c>
      <c r="L3939" s="7">
        <f t="shared" ca="1" si="690"/>
        <v>0</v>
      </c>
      <c r="M3939" s="7" t="str">
        <f t="shared" ca="1" si="691"/>
        <v/>
      </c>
      <c r="N3939" s="7">
        <f t="shared" ca="1" si="692"/>
        <v>0</v>
      </c>
      <c r="O3939" s="9" t="str">
        <f ca="1">IF(N3939&gt;-1,INDIRECT(ADDRESS(ROW(),13)),IF(N3939&lt;N3938,CONCATENATE("&lt;page-count count=",CHAR(34),1+LARGE(N:N,1)-LARGE(N:N,2),CHAR(34),"/&gt;"),INDIRECT(ADDRESS(ROW()-1,13))))</f>
        <v/>
      </c>
      <c r="P3939" s="1">
        <f>IF(ROW()&lt;$S$4+2,IF('XML a procesar'!A3938="",P3938,IF(MID('XML a procesar'!A3938,1,1)="&lt;",P3938,P3938+1)),P3938)</f>
        <v>1</v>
      </c>
    </row>
    <row r="3940" spans="1:16" x14ac:dyDescent="0.25">
      <c r="A3940" s="1" t="str">
        <f>IF('XML a procesar'!A3939&gt;0,'XML a procesar'!A3939,"")</f>
        <v/>
      </c>
      <c r="B3940" s="7">
        <f t="shared" si="682"/>
        <v>0</v>
      </c>
      <c r="C3940" s="1">
        <f t="shared" si="683"/>
        <v>0</v>
      </c>
      <c r="D3940" s="1">
        <f t="shared" si="684"/>
        <v>0</v>
      </c>
      <c r="E3940" s="1">
        <f t="shared" si="685"/>
        <v>0</v>
      </c>
      <c r="F3940" s="1" t="str">
        <f t="shared" ca="1" si="686"/>
        <v/>
      </c>
      <c r="G3940" s="1">
        <f t="shared" ca="1" si="687"/>
        <v>0</v>
      </c>
      <c r="H3940" s="1">
        <f ca="1">IF(AND(G3939&gt;0,G3940&gt;G3939,NOT(ISERROR(MATCH(G3939,D:D,0)))),H3939+1,H3939)</f>
        <v>0</v>
      </c>
      <c r="I3940" s="1">
        <f t="shared" ca="1" si="688"/>
        <v>0</v>
      </c>
      <c r="J3940" s="7" t="str">
        <f t="shared" ca="1" si="689"/>
        <v/>
      </c>
      <c r="K3940" s="1" t="str">
        <f ca="1">IF(J3940="Linea_para_MAIL_creada_por_LuXML",IF(ISERROR(MATCH(INDIRECT(ADDRESS(ROW()-G3940,7)),D:D,0)),J3940,INDIRECT(ADDRESS(MATCH(INDIRECT(ADDRESS(ROW()-G3940,7)),D:D,0),1))),J3940)</f>
        <v/>
      </c>
      <c r="L3940" s="7">
        <f t="shared" ca="1" si="690"/>
        <v>0</v>
      </c>
      <c r="M3940" s="7" t="str">
        <f t="shared" ca="1" si="691"/>
        <v/>
      </c>
      <c r="N3940" s="7">
        <f t="shared" ca="1" si="692"/>
        <v>0</v>
      </c>
      <c r="O3940" s="9" t="str">
        <f ca="1">IF(N3940&gt;-1,INDIRECT(ADDRESS(ROW(),13)),IF(N3940&lt;N3939,CONCATENATE("&lt;page-count count=",CHAR(34),1+LARGE(N:N,1)-LARGE(N:N,2),CHAR(34),"/&gt;"),INDIRECT(ADDRESS(ROW()-1,13))))</f>
        <v/>
      </c>
      <c r="P3940" s="1">
        <f>IF(ROW()&lt;$S$4+2,IF('XML a procesar'!A3939="",P3939,IF(MID('XML a procesar'!A3939,1,1)="&lt;",P3939,P3939+1)),P3939)</f>
        <v>1</v>
      </c>
    </row>
    <row r="3941" spans="1:16" x14ac:dyDescent="0.25">
      <c r="A3941" s="1" t="str">
        <f>IF('XML a procesar'!A3940&gt;0,'XML a procesar'!A3940,"")</f>
        <v/>
      </c>
      <c r="B3941" s="7">
        <f t="shared" si="682"/>
        <v>0</v>
      </c>
      <c r="C3941" s="1">
        <f t="shared" si="683"/>
        <v>0</v>
      </c>
      <c r="D3941" s="1">
        <f t="shared" si="684"/>
        <v>0</v>
      </c>
      <c r="E3941" s="1">
        <f t="shared" si="685"/>
        <v>0</v>
      </c>
      <c r="F3941" s="1" t="str">
        <f t="shared" ca="1" si="686"/>
        <v/>
      </c>
      <c r="G3941" s="1">
        <f t="shared" ca="1" si="687"/>
        <v>0</v>
      </c>
      <c r="H3941" s="1">
        <f ca="1">IF(AND(G3940&gt;0,G3941&gt;G3940,NOT(ISERROR(MATCH(G3940,D:D,0)))),H3940+1,H3940)</f>
        <v>0</v>
      </c>
      <c r="I3941" s="1">
        <f t="shared" ca="1" si="688"/>
        <v>0</v>
      </c>
      <c r="J3941" s="7" t="str">
        <f t="shared" ca="1" si="689"/>
        <v/>
      </c>
      <c r="K3941" s="1" t="str">
        <f ca="1">IF(J3941="Linea_para_MAIL_creada_por_LuXML",IF(ISERROR(MATCH(INDIRECT(ADDRESS(ROW()-G3941,7)),D:D,0)),J3941,INDIRECT(ADDRESS(MATCH(INDIRECT(ADDRESS(ROW()-G3941,7)),D:D,0),1))),J3941)</f>
        <v/>
      </c>
      <c r="L3941" s="7">
        <f t="shared" ca="1" si="690"/>
        <v>0</v>
      </c>
      <c r="M3941" s="7" t="str">
        <f t="shared" ca="1" si="691"/>
        <v/>
      </c>
      <c r="N3941" s="7">
        <f t="shared" ca="1" si="692"/>
        <v>0</v>
      </c>
      <c r="O3941" s="9" t="str">
        <f ca="1">IF(N3941&gt;-1,INDIRECT(ADDRESS(ROW(),13)),IF(N3941&lt;N3940,CONCATENATE("&lt;page-count count=",CHAR(34),1+LARGE(N:N,1)-LARGE(N:N,2),CHAR(34),"/&gt;"),INDIRECT(ADDRESS(ROW()-1,13))))</f>
        <v/>
      </c>
      <c r="P3941" s="1">
        <f>IF(ROW()&lt;$S$4+2,IF('XML a procesar'!A3940="",P3940,IF(MID('XML a procesar'!A3940,1,1)="&lt;",P3940,P3940+1)),P3940)</f>
        <v>1</v>
      </c>
    </row>
    <row r="3942" spans="1:16" x14ac:dyDescent="0.25">
      <c r="A3942" s="1" t="str">
        <f>IF('XML a procesar'!A3941&gt;0,'XML a procesar'!A3941,"")</f>
        <v/>
      </c>
      <c r="B3942" s="7">
        <f t="shared" si="682"/>
        <v>0</v>
      </c>
      <c r="C3942" s="1">
        <f t="shared" si="683"/>
        <v>0</v>
      </c>
      <c r="D3942" s="1">
        <f t="shared" si="684"/>
        <v>0</v>
      </c>
      <c r="E3942" s="1">
        <f t="shared" si="685"/>
        <v>0</v>
      </c>
      <c r="F3942" s="1" t="str">
        <f t="shared" ca="1" si="686"/>
        <v/>
      </c>
      <c r="G3942" s="1">
        <f t="shared" ca="1" si="687"/>
        <v>0</v>
      </c>
      <c r="H3942" s="1">
        <f ca="1">IF(AND(G3941&gt;0,G3942&gt;G3941,NOT(ISERROR(MATCH(G3941,D:D,0)))),H3941+1,H3941)</f>
        <v>0</v>
      </c>
      <c r="I3942" s="1">
        <f t="shared" ca="1" si="688"/>
        <v>0</v>
      </c>
      <c r="J3942" s="7" t="str">
        <f t="shared" ca="1" si="689"/>
        <v/>
      </c>
      <c r="K3942" s="1" t="str">
        <f ca="1">IF(J3942="Linea_para_MAIL_creada_por_LuXML",IF(ISERROR(MATCH(INDIRECT(ADDRESS(ROW()-G3942,7)),D:D,0)),J3942,INDIRECT(ADDRESS(MATCH(INDIRECT(ADDRESS(ROW()-G3942,7)),D:D,0),1))),J3942)</f>
        <v/>
      </c>
      <c r="L3942" s="7">
        <f t="shared" ca="1" si="690"/>
        <v>0</v>
      </c>
      <c r="M3942" s="7" t="str">
        <f t="shared" ca="1" si="691"/>
        <v/>
      </c>
      <c r="N3942" s="7">
        <f t="shared" ca="1" si="692"/>
        <v>0</v>
      </c>
      <c r="O3942" s="9" t="str">
        <f ca="1">IF(N3942&gt;-1,INDIRECT(ADDRESS(ROW(),13)),IF(N3942&lt;N3941,CONCATENATE("&lt;page-count count=",CHAR(34),1+LARGE(N:N,1)-LARGE(N:N,2),CHAR(34),"/&gt;"),INDIRECT(ADDRESS(ROW()-1,13))))</f>
        <v/>
      </c>
      <c r="P3942" s="1">
        <f>IF(ROW()&lt;$S$4+2,IF('XML a procesar'!A3941="",P3941,IF(MID('XML a procesar'!A3941,1,1)="&lt;",P3941,P3941+1)),P3941)</f>
        <v>1</v>
      </c>
    </row>
    <row r="3943" spans="1:16" x14ac:dyDescent="0.25">
      <c r="A3943" s="1" t="str">
        <f>IF('XML a procesar'!A3942&gt;0,'XML a procesar'!A3942,"")</f>
        <v/>
      </c>
      <c r="B3943" s="7">
        <f t="shared" si="682"/>
        <v>0</v>
      </c>
      <c r="C3943" s="1">
        <f t="shared" si="683"/>
        <v>0</v>
      </c>
      <c r="D3943" s="1">
        <f t="shared" si="684"/>
        <v>0</v>
      </c>
      <c r="E3943" s="1">
        <f t="shared" si="685"/>
        <v>0</v>
      </c>
      <c r="F3943" s="1" t="str">
        <f t="shared" ca="1" si="686"/>
        <v/>
      </c>
      <c r="G3943" s="1">
        <f t="shared" ca="1" si="687"/>
        <v>0</v>
      </c>
      <c r="H3943" s="1">
        <f ca="1">IF(AND(G3942&gt;0,G3943&gt;G3942,NOT(ISERROR(MATCH(G3942,D:D,0)))),H3942+1,H3942)</f>
        <v>0</v>
      </c>
      <c r="I3943" s="1">
        <f t="shared" ca="1" si="688"/>
        <v>0</v>
      </c>
      <c r="J3943" s="7" t="str">
        <f t="shared" ca="1" si="689"/>
        <v/>
      </c>
      <c r="K3943" s="1" t="str">
        <f ca="1">IF(J3943="Linea_para_MAIL_creada_por_LuXML",IF(ISERROR(MATCH(INDIRECT(ADDRESS(ROW()-G3943,7)),D:D,0)),J3943,INDIRECT(ADDRESS(MATCH(INDIRECT(ADDRESS(ROW()-G3943,7)),D:D,0),1))),J3943)</f>
        <v/>
      </c>
      <c r="L3943" s="7">
        <f t="shared" ca="1" si="690"/>
        <v>0</v>
      </c>
      <c r="M3943" s="7" t="str">
        <f t="shared" ca="1" si="691"/>
        <v/>
      </c>
      <c r="N3943" s="7">
        <f t="shared" ca="1" si="692"/>
        <v>0</v>
      </c>
      <c r="O3943" s="9" t="str">
        <f ca="1">IF(N3943&gt;-1,INDIRECT(ADDRESS(ROW(),13)),IF(N3943&lt;N3942,CONCATENATE("&lt;page-count count=",CHAR(34),1+LARGE(N:N,1)-LARGE(N:N,2),CHAR(34),"/&gt;"),INDIRECT(ADDRESS(ROW()-1,13))))</f>
        <v/>
      </c>
      <c r="P3943" s="1">
        <f>IF(ROW()&lt;$S$4+2,IF('XML a procesar'!A3942="",P3942,IF(MID('XML a procesar'!A3942,1,1)="&lt;",P3942,P3942+1)),P3942)</f>
        <v>1</v>
      </c>
    </row>
    <row r="3944" spans="1:16" x14ac:dyDescent="0.25">
      <c r="A3944" s="1" t="str">
        <f>IF('XML a procesar'!A3943&gt;0,'XML a procesar'!A3943,"")</f>
        <v/>
      </c>
      <c r="B3944" s="7">
        <f t="shared" si="682"/>
        <v>0</v>
      </c>
      <c r="C3944" s="1">
        <f t="shared" si="683"/>
        <v>0</v>
      </c>
      <c r="D3944" s="1">
        <f t="shared" si="684"/>
        <v>0</v>
      </c>
      <c r="E3944" s="1">
        <f t="shared" si="685"/>
        <v>0</v>
      </c>
      <c r="F3944" s="1" t="str">
        <f t="shared" ca="1" si="686"/>
        <v/>
      </c>
      <c r="G3944" s="1">
        <f t="shared" ca="1" si="687"/>
        <v>0</v>
      </c>
      <c r="H3944" s="1">
        <f ca="1">IF(AND(G3943&gt;0,G3944&gt;G3943,NOT(ISERROR(MATCH(G3943,D:D,0)))),H3943+1,H3943)</f>
        <v>0</v>
      </c>
      <c r="I3944" s="1">
        <f t="shared" ca="1" si="688"/>
        <v>0</v>
      </c>
      <c r="J3944" s="7" t="str">
        <f t="shared" ca="1" si="689"/>
        <v/>
      </c>
      <c r="K3944" s="1" t="str">
        <f ca="1">IF(J3944="Linea_para_MAIL_creada_por_LuXML",IF(ISERROR(MATCH(INDIRECT(ADDRESS(ROW()-G3944,7)),D:D,0)),J3944,INDIRECT(ADDRESS(MATCH(INDIRECT(ADDRESS(ROW()-G3944,7)),D:D,0),1))),J3944)</f>
        <v/>
      </c>
      <c r="L3944" s="7">
        <f t="shared" ca="1" si="690"/>
        <v>0</v>
      </c>
      <c r="M3944" s="7" t="str">
        <f t="shared" ca="1" si="691"/>
        <v/>
      </c>
      <c r="N3944" s="7">
        <f t="shared" ca="1" si="692"/>
        <v>0</v>
      </c>
      <c r="O3944" s="9" t="str">
        <f ca="1">IF(N3944&gt;-1,INDIRECT(ADDRESS(ROW(),13)),IF(N3944&lt;N3943,CONCATENATE("&lt;page-count count=",CHAR(34),1+LARGE(N:N,1)-LARGE(N:N,2),CHAR(34),"/&gt;"),INDIRECT(ADDRESS(ROW()-1,13))))</f>
        <v/>
      </c>
      <c r="P3944" s="1">
        <f>IF(ROW()&lt;$S$4+2,IF('XML a procesar'!A3943="",P3943,IF(MID('XML a procesar'!A3943,1,1)="&lt;",P3943,P3943+1)),P3943)</f>
        <v>1</v>
      </c>
    </row>
    <row r="3945" spans="1:16" x14ac:dyDescent="0.25">
      <c r="A3945" s="1" t="str">
        <f>IF('XML a procesar'!A3944&gt;0,'XML a procesar'!A3944,"")</f>
        <v/>
      </c>
      <c r="B3945" s="7">
        <f t="shared" si="682"/>
        <v>0</v>
      </c>
      <c r="C3945" s="1">
        <f t="shared" si="683"/>
        <v>0</v>
      </c>
      <c r="D3945" s="1">
        <f t="shared" si="684"/>
        <v>0</v>
      </c>
      <c r="E3945" s="1">
        <f t="shared" si="685"/>
        <v>0</v>
      </c>
      <c r="F3945" s="1" t="str">
        <f t="shared" ca="1" si="686"/>
        <v/>
      </c>
      <c r="G3945" s="1">
        <f t="shared" ca="1" si="687"/>
        <v>0</v>
      </c>
      <c r="H3945" s="1">
        <f ca="1">IF(AND(G3944&gt;0,G3945&gt;G3944,NOT(ISERROR(MATCH(G3944,D:D,0)))),H3944+1,H3944)</f>
        <v>0</v>
      </c>
      <c r="I3945" s="1">
        <f t="shared" ca="1" si="688"/>
        <v>0</v>
      </c>
      <c r="J3945" s="7" t="str">
        <f t="shared" ca="1" si="689"/>
        <v/>
      </c>
      <c r="K3945" s="1" t="str">
        <f ca="1">IF(J3945="Linea_para_MAIL_creada_por_LuXML",IF(ISERROR(MATCH(INDIRECT(ADDRESS(ROW()-G3945,7)),D:D,0)),J3945,INDIRECT(ADDRESS(MATCH(INDIRECT(ADDRESS(ROW()-G3945,7)),D:D,0),1))),J3945)</f>
        <v/>
      </c>
      <c r="L3945" s="7">
        <f t="shared" ca="1" si="690"/>
        <v>0</v>
      </c>
      <c r="M3945" s="7" t="str">
        <f t="shared" ca="1" si="691"/>
        <v/>
      </c>
      <c r="N3945" s="7">
        <f t="shared" ca="1" si="692"/>
        <v>0</v>
      </c>
      <c r="O3945" s="9" t="str">
        <f ca="1">IF(N3945&gt;-1,INDIRECT(ADDRESS(ROW(),13)),IF(N3945&lt;N3944,CONCATENATE("&lt;page-count count=",CHAR(34),1+LARGE(N:N,1)-LARGE(N:N,2),CHAR(34),"/&gt;"),INDIRECT(ADDRESS(ROW()-1,13))))</f>
        <v/>
      </c>
      <c r="P3945" s="1">
        <f>IF(ROW()&lt;$S$4+2,IF('XML a procesar'!A3944="",P3944,IF(MID('XML a procesar'!A3944,1,1)="&lt;",P3944,P3944+1)),P3944)</f>
        <v>1</v>
      </c>
    </row>
    <row r="3946" spans="1:16" x14ac:dyDescent="0.25">
      <c r="A3946" s="1" t="str">
        <f>IF('XML a procesar'!A3945&gt;0,'XML a procesar'!A3945,"")</f>
        <v/>
      </c>
      <c r="B3946" s="7">
        <f t="shared" si="682"/>
        <v>0</v>
      </c>
      <c r="C3946" s="1">
        <f t="shared" si="683"/>
        <v>0</v>
      </c>
      <c r="D3946" s="1">
        <f t="shared" si="684"/>
        <v>0</v>
      </c>
      <c r="E3946" s="1">
        <f t="shared" si="685"/>
        <v>0</v>
      </c>
      <c r="F3946" s="1" t="str">
        <f t="shared" ca="1" si="686"/>
        <v/>
      </c>
      <c r="G3946" s="1">
        <f t="shared" ca="1" si="687"/>
        <v>0</v>
      </c>
      <c r="H3946" s="1">
        <f ca="1">IF(AND(G3945&gt;0,G3946&gt;G3945,NOT(ISERROR(MATCH(G3945,D:D,0)))),H3945+1,H3945)</f>
        <v>0</v>
      </c>
      <c r="I3946" s="1">
        <f t="shared" ca="1" si="688"/>
        <v>0</v>
      </c>
      <c r="J3946" s="7" t="str">
        <f t="shared" ca="1" si="689"/>
        <v/>
      </c>
      <c r="K3946" s="1" t="str">
        <f ca="1">IF(J3946="Linea_para_MAIL_creada_por_LuXML",IF(ISERROR(MATCH(INDIRECT(ADDRESS(ROW()-G3946,7)),D:D,0)),J3946,INDIRECT(ADDRESS(MATCH(INDIRECT(ADDRESS(ROW()-G3946,7)),D:D,0),1))),J3946)</f>
        <v/>
      </c>
      <c r="L3946" s="7">
        <f t="shared" ca="1" si="690"/>
        <v>0</v>
      </c>
      <c r="M3946" s="7" t="str">
        <f t="shared" ca="1" si="691"/>
        <v/>
      </c>
      <c r="N3946" s="7">
        <f t="shared" ca="1" si="692"/>
        <v>0</v>
      </c>
      <c r="O3946" s="9" t="str">
        <f ca="1">IF(N3946&gt;-1,INDIRECT(ADDRESS(ROW(),13)),IF(N3946&lt;N3945,CONCATENATE("&lt;page-count count=",CHAR(34),1+LARGE(N:N,1)-LARGE(N:N,2),CHAR(34),"/&gt;"),INDIRECT(ADDRESS(ROW()-1,13))))</f>
        <v/>
      </c>
      <c r="P3946" s="1">
        <f>IF(ROW()&lt;$S$4+2,IF('XML a procesar'!A3945="",P3945,IF(MID('XML a procesar'!A3945,1,1)="&lt;",P3945,P3945+1)),P3945)</f>
        <v>1</v>
      </c>
    </row>
    <row r="3947" spans="1:16" x14ac:dyDescent="0.25">
      <c r="A3947" s="1" t="str">
        <f>IF('XML a procesar'!A3946&gt;0,'XML a procesar'!A3946,"")</f>
        <v/>
      </c>
      <c r="B3947" s="7">
        <f t="shared" si="682"/>
        <v>0</v>
      </c>
      <c r="C3947" s="1">
        <f t="shared" si="683"/>
        <v>0</v>
      </c>
      <c r="D3947" s="1">
        <f t="shared" si="684"/>
        <v>0</v>
      </c>
      <c r="E3947" s="1">
        <f t="shared" si="685"/>
        <v>0</v>
      </c>
      <c r="F3947" s="1" t="str">
        <f t="shared" ca="1" si="686"/>
        <v/>
      </c>
      <c r="G3947" s="1">
        <f t="shared" ca="1" si="687"/>
        <v>0</v>
      </c>
      <c r="H3947" s="1">
        <f ca="1">IF(AND(G3946&gt;0,G3947&gt;G3946,NOT(ISERROR(MATCH(G3946,D:D,0)))),H3946+1,H3946)</f>
        <v>0</v>
      </c>
      <c r="I3947" s="1">
        <f t="shared" ca="1" si="688"/>
        <v>0</v>
      </c>
      <c r="J3947" s="7" t="str">
        <f t="shared" ca="1" si="689"/>
        <v/>
      </c>
      <c r="K3947" s="1" t="str">
        <f ca="1">IF(J3947="Linea_para_MAIL_creada_por_LuXML",IF(ISERROR(MATCH(INDIRECT(ADDRESS(ROW()-G3947,7)),D:D,0)),J3947,INDIRECT(ADDRESS(MATCH(INDIRECT(ADDRESS(ROW()-G3947,7)),D:D,0),1))),J3947)</f>
        <v/>
      </c>
      <c r="L3947" s="7">
        <f t="shared" ca="1" si="690"/>
        <v>0</v>
      </c>
      <c r="M3947" s="7" t="str">
        <f t="shared" ca="1" si="691"/>
        <v/>
      </c>
      <c r="N3947" s="7">
        <f t="shared" ca="1" si="692"/>
        <v>0</v>
      </c>
      <c r="O3947" s="9" t="str">
        <f ca="1">IF(N3947&gt;-1,INDIRECT(ADDRESS(ROW(),13)),IF(N3947&lt;N3946,CONCATENATE("&lt;page-count count=",CHAR(34),1+LARGE(N:N,1)-LARGE(N:N,2),CHAR(34),"/&gt;"),INDIRECT(ADDRESS(ROW()-1,13))))</f>
        <v/>
      </c>
      <c r="P3947" s="1">
        <f>IF(ROW()&lt;$S$4+2,IF('XML a procesar'!A3946="",P3946,IF(MID('XML a procesar'!A3946,1,1)="&lt;",P3946,P3946+1)),P3946)</f>
        <v>1</v>
      </c>
    </row>
    <row r="3948" spans="1:16" x14ac:dyDescent="0.25">
      <c r="A3948" s="1" t="str">
        <f>IF('XML a procesar'!A3947&gt;0,'XML a procesar'!A3947,"")</f>
        <v/>
      </c>
      <c r="B3948" s="7">
        <f t="shared" si="682"/>
        <v>0</v>
      </c>
      <c r="C3948" s="1">
        <f t="shared" si="683"/>
        <v>0</v>
      </c>
      <c r="D3948" s="1">
        <f t="shared" si="684"/>
        <v>0</v>
      </c>
      <c r="E3948" s="1">
        <f t="shared" si="685"/>
        <v>0</v>
      </c>
      <c r="F3948" s="1" t="str">
        <f t="shared" ca="1" si="686"/>
        <v/>
      </c>
      <c r="G3948" s="1">
        <f t="shared" ca="1" si="687"/>
        <v>0</v>
      </c>
      <c r="H3948" s="1">
        <f ca="1">IF(AND(G3947&gt;0,G3948&gt;G3947,NOT(ISERROR(MATCH(G3947,D:D,0)))),H3947+1,H3947)</f>
        <v>0</v>
      </c>
      <c r="I3948" s="1">
        <f t="shared" ca="1" si="688"/>
        <v>0</v>
      </c>
      <c r="J3948" s="7" t="str">
        <f t="shared" ca="1" si="689"/>
        <v/>
      </c>
      <c r="K3948" s="1" t="str">
        <f ca="1">IF(J3948="Linea_para_MAIL_creada_por_LuXML",IF(ISERROR(MATCH(INDIRECT(ADDRESS(ROW()-G3948,7)),D:D,0)),J3948,INDIRECT(ADDRESS(MATCH(INDIRECT(ADDRESS(ROW()-G3948,7)),D:D,0),1))),J3948)</f>
        <v/>
      </c>
      <c r="L3948" s="7">
        <f t="shared" ca="1" si="690"/>
        <v>0</v>
      </c>
      <c r="M3948" s="7" t="str">
        <f t="shared" ca="1" si="691"/>
        <v/>
      </c>
      <c r="N3948" s="7">
        <f t="shared" ca="1" si="692"/>
        <v>0</v>
      </c>
      <c r="O3948" s="9" t="str">
        <f ca="1">IF(N3948&gt;-1,INDIRECT(ADDRESS(ROW(),13)),IF(N3948&lt;N3947,CONCATENATE("&lt;page-count count=",CHAR(34),1+LARGE(N:N,1)-LARGE(N:N,2),CHAR(34),"/&gt;"),INDIRECT(ADDRESS(ROW()-1,13))))</f>
        <v/>
      </c>
      <c r="P3948" s="1">
        <f>IF(ROW()&lt;$S$4+2,IF('XML a procesar'!A3947="",P3947,IF(MID('XML a procesar'!A3947,1,1)="&lt;",P3947,P3947+1)),P3947)</f>
        <v>1</v>
      </c>
    </row>
    <row r="3949" spans="1:16" x14ac:dyDescent="0.25">
      <c r="A3949" s="1" t="str">
        <f>IF('XML a procesar'!A3948&gt;0,'XML a procesar'!A3948,"")</f>
        <v/>
      </c>
      <c r="B3949" s="7">
        <f t="shared" si="682"/>
        <v>0</v>
      </c>
      <c r="C3949" s="1">
        <f t="shared" si="683"/>
        <v>0</v>
      </c>
      <c r="D3949" s="1">
        <f t="shared" si="684"/>
        <v>0</v>
      </c>
      <c r="E3949" s="1">
        <f t="shared" si="685"/>
        <v>0</v>
      </c>
      <c r="F3949" s="1" t="str">
        <f t="shared" ca="1" si="686"/>
        <v/>
      </c>
      <c r="G3949" s="1">
        <f t="shared" ca="1" si="687"/>
        <v>0</v>
      </c>
      <c r="H3949" s="1">
        <f ca="1">IF(AND(G3948&gt;0,G3949&gt;G3948,NOT(ISERROR(MATCH(G3948,D:D,0)))),H3948+1,H3948)</f>
        <v>0</v>
      </c>
      <c r="I3949" s="1">
        <f t="shared" ca="1" si="688"/>
        <v>0</v>
      </c>
      <c r="J3949" s="7" t="str">
        <f t="shared" ca="1" si="689"/>
        <v/>
      </c>
      <c r="K3949" s="1" t="str">
        <f ca="1">IF(J3949="Linea_para_MAIL_creada_por_LuXML",IF(ISERROR(MATCH(INDIRECT(ADDRESS(ROW()-G3949,7)),D:D,0)),J3949,INDIRECT(ADDRESS(MATCH(INDIRECT(ADDRESS(ROW()-G3949,7)),D:D,0),1))),J3949)</f>
        <v/>
      </c>
      <c r="L3949" s="7">
        <f t="shared" ca="1" si="690"/>
        <v>0</v>
      </c>
      <c r="M3949" s="7" t="str">
        <f t="shared" ca="1" si="691"/>
        <v/>
      </c>
      <c r="N3949" s="7">
        <f t="shared" ca="1" si="692"/>
        <v>0</v>
      </c>
      <c r="O3949" s="9" t="str">
        <f ca="1">IF(N3949&gt;-1,INDIRECT(ADDRESS(ROW(),13)),IF(N3949&lt;N3948,CONCATENATE("&lt;page-count count=",CHAR(34),1+LARGE(N:N,1)-LARGE(N:N,2),CHAR(34),"/&gt;"),INDIRECT(ADDRESS(ROW()-1,13))))</f>
        <v/>
      </c>
      <c r="P3949" s="1">
        <f>IF(ROW()&lt;$S$4+2,IF('XML a procesar'!A3948="",P3948,IF(MID('XML a procesar'!A3948,1,1)="&lt;",P3948,P3948+1)),P3948)</f>
        <v>1</v>
      </c>
    </row>
    <row r="3950" spans="1:16" x14ac:dyDescent="0.25">
      <c r="A3950" s="1" t="str">
        <f>IF('XML a procesar'!A3949&gt;0,'XML a procesar'!A3949,"")</f>
        <v/>
      </c>
      <c r="B3950" s="7">
        <f t="shared" si="682"/>
        <v>0</v>
      </c>
      <c r="C3950" s="1">
        <f t="shared" si="683"/>
        <v>0</v>
      </c>
      <c r="D3950" s="1">
        <f t="shared" si="684"/>
        <v>0</v>
      </c>
      <c r="E3950" s="1">
        <f t="shared" si="685"/>
        <v>0</v>
      </c>
      <c r="F3950" s="1" t="str">
        <f t="shared" ca="1" si="686"/>
        <v/>
      </c>
      <c r="G3950" s="1">
        <f t="shared" ca="1" si="687"/>
        <v>0</v>
      </c>
      <c r="H3950" s="1">
        <f ca="1">IF(AND(G3949&gt;0,G3950&gt;G3949,NOT(ISERROR(MATCH(G3949,D:D,0)))),H3949+1,H3949)</f>
        <v>0</v>
      </c>
      <c r="I3950" s="1">
        <f t="shared" ca="1" si="688"/>
        <v>0</v>
      </c>
      <c r="J3950" s="7" t="str">
        <f t="shared" ca="1" si="689"/>
        <v/>
      </c>
      <c r="K3950" s="1" t="str">
        <f ca="1">IF(J3950="Linea_para_MAIL_creada_por_LuXML",IF(ISERROR(MATCH(INDIRECT(ADDRESS(ROW()-G3950,7)),D:D,0)),J3950,INDIRECT(ADDRESS(MATCH(INDIRECT(ADDRESS(ROW()-G3950,7)),D:D,0),1))),J3950)</f>
        <v/>
      </c>
      <c r="L3950" s="7">
        <f t="shared" ca="1" si="690"/>
        <v>0</v>
      </c>
      <c r="M3950" s="7" t="str">
        <f t="shared" ca="1" si="691"/>
        <v/>
      </c>
      <c r="N3950" s="7">
        <f t="shared" ca="1" si="692"/>
        <v>0</v>
      </c>
      <c r="O3950" s="9" t="str">
        <f ca="1">IF(N3950&gt;-1,INDIRECT(ADDRESS(ROW(),13)),IF(N3950&lt;N3949,CONCATENATE("&lt;page-count count=",CHAR(34),1+LARGE(N:N,1)-LARGE(N:N,2),CHAR(34),"/&gt;"),INDIRECT(ADDRESS(ROW()-1,13))))</f>
        <v/>
      </c>
      <c r="P3950" s="1">
        <f>IF(ROW()&lt;$S$4+2,IF('XML a procesar'!A3949="",P3949,IF(MID('XML a procesar'!A3949,1,1)="&lt;",P3949,P3949+1)),P3949)</f>
        <v>1</v>
      </c>
    </row>
    <row r="3951" spans="1:16" x14ac:dyDescent="0.25">
      <c r="A3951" s="1" t="str">
        <f>IF('XML a procesar'!A3950&gt;0,'XML a procesar'!A3950,"")</f>
        <v/>
      </c>
      <c r="B3951" s="7">
        <f t="shared" si="682"/>
        <v>0</v>
      </c>
      <c r="C3951" s="1">
        <f t="shared" si="683"/>
        <v>0</v>
      </c>
      <c r="D3951" s="1">
        <f t="shared" si="684"/>
        <v>0</v>
      </c>
      <c r="E3951" s="1">
        <f t="shared" si="685"/>
        <v>0</v>
      </c>
      <c r="F3951" s="1" t="str">
        <f t="shared" ca="1" si="686"/>
        <v/>
      </c>
      <c r="G3951" s="1">
        <f t="shared" ca="1" si="687"/>
        <v>0</v>
      </c>
      <c r="H3951" s="1">
        <f ca="1">IF(AND(G3950&gt;0,G3951&gt;G3950,NOT(ISERROR(MATCH(G3950,D:D,0)))),H3950+1,H3950)</f>
        <v>0</v>
      </c>
      <c r="I3951" s="1">
        <f t="shared" ca="1" si="688"/>
        <v>0</v>
      </c>
      <c r="J3951" s="7" t="str">
        <f t="shared" ca="1" si="689"/>
        <v/>
      </c>
      <c r="K3951" s="1" t="str">
        <f ca="1">IF(J3951="Linea_para_MAIL_creada_por_LuXML",IF(ISERROR(MATCH(INDIRECT(ADDRESS(ROW()-G3951,7)),D:D,0)),J3951,INDIRECT(ADDRESS(MATCH(INDIRECT(ADDRESS(ROW()-G3951,7)),D:D,0),1))),J3951)</f>
        <v/>
      </c>
      <c r="L3951" s="7">
        <f t="shared" ca="1" si="690"/>
        <v>0</v>
      </c>
      <c r="M3951" s="7" t="str">
        <f t="shared" ca="1" si="691"/>
        <v/>
      </c>
      <c r="N3951" s="7">
        <f t="shared" ca="1" si="692"/>
        <v>0</v>
      </c>
      <c r="O3951" s="9" t="str">
        <f ca="1">IF(N3951&gt;-1,INDIRECT(ADDRESS(ROW(),13)),IF(N3951&lt;N3950,CONCATENATE("&lt;page-count count=",CHAR(34),1+LARGE(N:N,1)-LARGE(N:N,2),CHAR(34),"/&gt;"),INDIRECT(ADDRESS(ROW()-1,13))))</f>
        <v/>
      </c>
      <c r="P3951" s="1">
        <f>IF(ROW()&lt;$S$4+2,IF('XML a procesar'!A3950="",P3950,IF(MID('XML a procesar'!A3950,1,1)="&lt;",P3950,P3950+1)),P3950)</f>
        <v>1</v>
      </c>
    </row>
    <row r="3952" spans="1:16" x14ac:dyDescent="0.25">
      <c r="A3952" s="1" t="str">
        <f>IF('XML a procesar'!A3951&gt;0,'XML a procesar'!A3951,"")</f>
        <v/>
      </c>
      <c r="B3952" s="7">
        <f t="shared" si="682"/>
        <v>0</v>
      </c>
      <c r="C3952" s="1">
        <f t="shared" si="683"/>
        <v>0</v>
      </c>
      <c r="D3952" s="1">
        <f t="shared" si="684"/>
        <v>0</v>
      </c>
      <c r="E3952" s="1">
        <f t="shared" si="685"/>
        <v>0</v>
      </c>
      <c r="F3952" s="1" t="str">
        <f t="shared" ca="1" si="686"/>
        <v/>
      </c>
      <c r="G3952" s="1">
        <f t="shared" ca="1" si="687"/>
        <v>0</v>
      </c>
      <c r="H3952" s="1">
        <f ca="1">IF(AND(G3951&gt;0,G3952&gt;G3951,NOT(ISERROR(MATCH(G3951,D:D,0)))),H3951+1,H3951)</f>
        <v>0</v>
      </c>
      <c r="I3952" s="1">
        <f t="shared" ca="1" si="688"/>
        <v>0</v>
      </c>
      <c r="J3952" s="7" t="str">
        <f t="shared" ca="1" si="689"/>
        <v/>
      </c>
      <c r="K3952" s="1" t="str">
        <f ca="1">IF(J3952="Linea_para_MAIL_creada_por_LuXML",IF(ISERROR(MATCH(INDIRECT(ADDRESS(ROW()-G3952,7)),D:D,0)),J3952,INDIRECT(ADDRESS(MATCH(INDIRECT(ADDRESS(ROW()-G3952,7)),D:D,0),1))),J3952)</f>
        <v/>
      </c>
      <c r="L3952" s="7">
        <f t="shared" ca="1" si="690"/>
        <v>0</v>
      </c>
      <c r="M3952" s="7" t="str">
        <f t="shared" ca="1" si="691"/>
        <v/>
      </c>
      <c r="N3952" s="7">
        <f t="shared" ca="1" si="692"/>
        <v>0</v>
      </c>
      <c r="O3952" s="9" t="str">
        <f ca="1">IF(N3952&gt;-1,INDIRECT(ADDRESS(ROW(),13)),IF(N3952&lt;N3951,CONCATENATE("&lt;page-count count=",CHAR(34),1+LARGE(N:N,1)-LARGE(N:N,2),CHAR(34),"/&gt;"),INDIRECT(ADDRESS(ROW()-1,13))))</f>
        <v/>
      </c>
      <c r="P3952" s="1">
        <f>IF(ROW()&lt;$S$4+2,IF('XML a procesar'!A3951="",P3951,IF(MID('XML a procesar'!A3951,1,1)="&lt;",P3951,P3951+1)),P3951)</f>
        <v>1</v>
      </c>
    </row>
    <row r="3953" spans="1:16" x14ac:dyDescent="0.25">
      <c r="A3953" s="1" t="str">
        <f>IF('XML a procesar'!A3952&gt;0,'XML a procesar'!A3952,"")</f>
        <v/>
      </c>
      <c r="B3953" s="7">
        <f t="shared" si="682"/>
        <v>0</v>
      </c>
      <c r="C3953" s="1">
        <f t="shared" si="683"/>
        <v>0</v>
      </c>
      <c r="D3953" s="1">
        <f t="shared" si="684"/>
        <v>0</v>
      </c>
      <c r="E3953" s="1">
        <f t="shared" si="685"/>
        <v>0</v>
      </c>
      <c r="F3953" s="1" t="str">
        <f t="shared" ca="1" si="686"/>
        <v/>
      </c>
      <c r="G3953" s="1">
        <f t="shared" ca="1" si="687"/>
        <v>0</v>
      </c>
      <c r="H3953" s="1">
        <f ca="1">IF(AND(G3952&gt;0,G3953&gt;G3952,NOT(ISERROR(MATCH(G3952,D:D,0)))),H3952+1,H3952)</f>
        <v>0</v>
      </c>
      <c r="I3953" s="1">
        <f t="shared" ca="1" si="688"/>
        <v>0</v>
      </c>
      <c r="J3953" s="7" t="str">
        <f t="shared" ca="1" si="689"/>
        <v/>
      </c>
      <c r="K3953" s="1" t="str">
        <f ca="1">IF(J3953="Linea_para_MAIL_creada_por_LuXML",IF(ISERROR(MATCH(INDIRECT(ADDRESS(ROW()-G3953,7)),D:D,0)),J3953,INDIRECT(ADDRESS(MATCH(INDIRECT(ADDRESS(ROW()-G3953,7)),D:D,0),1))),J3953)</f>
        <v/>
      </c>
      <c r="L3953" s="7">
        <f t="shared" ca="1" si="690"/>
        <v>0</v>
      </c>
      <c r="M3953" s="7" t="str">
        <f t="shared" ca="1" si="691"/>
        <v/>
      </c>
      <c r="N3953" s="7">
        <f t="shared" ca="1" si="692"/>
        <v>0</v>
      </c>
      <c r="O3953" s="9" t="str">
        <f ca="1">IF(N3953&gt;-1,INDIRECT(ADDRESS(ROW(),13)),IF(N3953&lt;N3952,CONCATENATE("&lt;page-count count=",CHAR(34),1+LARGE(N:N,1)-LARGE(N:N,2),CHAR(34),"/&gt;"),INDIRECT(ADDRESS(ROW()-1,13))))</f>
        <v/>
      </c>
      <c r="P3953" s="1">
        <f>IF(ROW()&lt;$S$4+2,IF('XML a procesar'!A3952="",P3952,IF(MID('XML a procesar'!A3952,1,1)="&lt;",P3952,P3952+1)),P3952)</f>
        <v>1</v>
      </c>
    </row>
    <row r="3954" spans="1:16" x14ac:dyDescent="0.25">
      <c r="A3954" s="1" t="str">
        <f>IF('XML a procesar'!A3953&gt;0,'XML a procesar'!A3953,"")</f>
        <v/>
      </c>
      <c r="B3954" s="7">
        <f t="shared" si="682"/>
        <v>0</v>
      </c>
      <c r="C3954" s="1">
        <f t="shared" si="683"/>
        <v>0</v>
      </c>
      <c r="D3954" s="1">
        <f t="shared" si="684"/>
        <v>0</v>
      </c>
      <c r="E3954" s="1">
        <f t="shared" si="685"/>
        <v>0</v>
      </c>
      <c r="F3954" s="1" t="str">
        <f t="shared" ca="1" si="686"/>
        <v/>
      </c>
      <c r="G3954" s="1">
        <f t="shared" ca="1" si="687"/>
        <v>0</v>
      </c>
      <c r="H3954" s="1">
        <f ca="1">IF(AND(G3953&gt;0,G3954&gt;G3953,NOT(ISERROR(MATCH(G3953,D:D,0)))),H3953+1,H3953)</f>
        <v>0</v>
      </c>
      <c r="I3954" s="1">
        <f t="shared" ca="1" si="688"/>
        <v>0</v>
      </c>
      <c r="J3954" s="7" t="str">
        <f t="shared" ca="1" si="689"/>
        <v/>
      </c>
      <c r="K3954" s="1" t="str">
        <f ca="1">IF(J3954="Linea_para_MAIL_creada_por_LuXML",IF(ISERROR(MATCH(INDIRECT(ADDRESS(ROW()-G3954,7)),D:D,0)),J3954,INDIRECT(ADDRESS(MATCH(INDIRECT(ADDRESS(ROW()-G3954,7)),D:D,0),1))),J3954)</f>
        <v/>
      </c>
      <c r="L3954" s="7">
        <f t="shared" ca="1" si="690"/>
        <v>0</v>
      </c>
      <c r="M3954" s="7" t="str">
        <f t="shared" ca="1" si="691"/>
        <v/>
      </c>
      <c r="N3954" s="7">
        <f t="shared" ca="1" si="692"/>
        <v>0</v>
      </c>
      <c r="O3954" s="9" t="str">
        <f ca="1">IF(N3954&gt;-1,INDIRECT(ADDRESS(ROW(),13)),IF(N3954&lt;N3953,CONCATENATE("&lt;page-count count=",CHAR(34),1+LARGE(N:N,1)-LARGE(N:N,2),CHAR(34),"/&gt;"),INDIRECT(ADDRESS(ROW()-1,13))))</f>
        <v/>
      </c>
      <c r="P3954" s="1">
        <f>IF(ROW()&lt;$S$4+2,IF('XML a procesar'!A3953="",P3953,IF(MID('XML a procesar'!A3953,1,1)="&lt;",P3953,P3953+1)),P3953)</f>
        <v>1</v>
      </c>
    </row>
    <row r="3955" spans="1:16" x14ac:dyDescent="0.25">
      <c r="A3955" s="1" t="str">
        <f>IF('XML a procesar'!A3954&gt;0,'XML a procesar'!A3954,"")</f>
        <v/>
      </c>
      <c r="B3955" s="7">
        <f t="shared" si="682"/>
        <v>0</v>
      </c>
      <c r="C3955" s="1">
        <f t="shared" si="683"/>
        <v>0</v>
      </c>
      <c r="D3955" s="1">
        <f t="shared" si="684"/>
        <v>0</v>
      </c>
      <c r="E3955" s="1">
        <f t="shared" si="685"/>
        <v>0</v>
      </c>
      <c r="F3955" s="1" t="str">
        <f t="shared" ca="1" si="686"/>
        <v/>
      </c>
      <c r="G3955" s="1">
        <f t="shared" ca="1" si="687"/>
        <v>0</v>
      </c>
      <c r="H3955" s="1">
        <f ca="1">IF(AND(G3954&gt;0,G3955&gt;G3954,NOT(ISERROR(MATCH(G3954,D:D,0)))),H3954+1,H3954)</f>
        <v>0</v>
      </c>
      <c r="I3955" s="1">
        <f t="shared" ca="1" si="688"/>
        <v>0</v>
      </c>
      <c r="J3955" s="7" t="str">
        <f t="shared" ca="1" si="689"/>
        <v/>
      </c>
      <c r="K3955" s="1" t="str">
        <f ca="1">IF(J3955="Linea_para_MAIL_creada_por_LuXML",IF(ISERROR(MATCH(INDIRECT(ADDRESS(ROW()-G3955,7)),D:D,0)),J3955,INDIRECT(ADDRESS(MATCH(INDIRECT(ADDRESS(ROW()-G3955,7)),D:D,0),1))),J3955)</f>
        <v/>
      </c>
      <c r="L3955" s="7">
        <f t="shared" ca="1" si="690"/>
        <v>0</v>
      </c>
      <c r="M3955" s="7" t="str">
        <f t="shared" ca="1" si="691"/>
        <v/>
      </c>
      <c r="N3955" s="7">
        <f t="shared" ca="1" si="692"/>
        <v>0</v>
      </c>
      <c r="O3955" s="9" t="str">
        <f ca="1">IF(N3955&gt;-1,INDIRECT(ADDRESS(ROW(),13)),IF(N3955&lt;N3954,CONCATENATE("&lt;page-count count=",CHAR(34),1+LARGE(N:N,1)-LARGE(N:N,2),CHAR(34),"/&gt;"),INDIRECT(ADDRESS(ROW()-1,13))))</f>
        <v/>
      </c>
      <c r="P3955" s="1">
        <f>IF(ROW()&lt;$S$4+2,IF('XML a procesar'!A3954="",P3954,IF(MID('XML a procesar'!A3954,1,1)="&lt;",P3954,P3954+1)),P3954)</f>
        <v>1</v>
      </c>
    </row>
    <row r="3956" spans="1:16" x14ac:dyDescent="0.25">
      <c r="A3956" s="1" t="str">
        <f>IF('XML a procesar'!A3955&gt;0,'XML a procesar'!A3955,"")</f>
        <v/>
      </c>
      <c r="B3956" s="7">
        <f t="shared" si="682"/>
        <v>0</v>
      </c>
      <c r="C3956" s="1">
        <f t="shared" si="683"/>
        <v>0</v>
      </c>
      <c r="D3956" s="1">
        <f t="shared" si="684"/>
        <v>0</v>
      </c>
      <c r="E3956" s="1">
        <f t="shared" si="685"/>
        <v>0</v>
      </c>
      <c r="F3956" s="1" t="str">
        <f t="shared" ca="1" si="686"/>
        <v/>
      </c>
      <c r="G3956" s="1">
        <f t="shared" ca="1" si="687"/>
        <v>0</v>
      </c>
      <c r="H3956" s="1">
        <f ca="1">IF(AND(G3955&gt;0,G3956&gt;G3955,NOT(ISERROR(MATCH(G3955,D:D,0)))),H3955+1,H3955)</f>
        <v>0</v>
      </c>
      <c r="I3956" s="1">
        <f t="shared" ca="1" si="688"/>
        <v>0</v>
      </c>
      <c r="J3956" s="7" t="str">
        <f t="shared" ca="1" si="689"/>
        <v/>
      </c>
      <c r="K3956" s="1" t="str">
        <f ca="1">IF(J3956="Linea_para_MAIL_creada_por_LuXML",IF(ISERROR(MATCH(INDIRECT(ADDRESS(ROW()-G3956,7)),D:D,0)),J3956,INDIRECT(ADDRESS(MATCH(INDIRECT(ADDRESS(ROW()-G3956,7)),D:D,0),1))),J3956)</f>
        <v/>
      </c>
      <c r="L3956" s="7">
        <f t="shared" ca="1" si="690"/>
        <v>0</v>
      </c>
      <c r="M3956" s="7" t="str">
        <f t="shared" ca="1" si="691"/>
        <v/>
      </c>
      <c r="N3956" s="7">
        <f t="shared" ca="1" si="692"/>
        <v>0</v>
      </c>
      <c r="O3956" s="9" t="str">
        <f ca="1">IF(N3956&gt;-1,INDIRECT(ADDRESS(ROW(),13)),IF(N3956&lt;N3955,CONCATENATE("&lt;page-count count=",CHAR(34),1+LARGE(N:N,1)-LARGE(N:N,2),CHAR(34),"/&gt;"),INDIRECT(ADDRESS(ROW()-1,13))))</f>
        <v/>
      </c>
      <c r="P3956" s="1">
        <f>IF(ROW()&lt;$S$4+2,IF('XML a procesar'!A3955="",P3955,IF(MID('XML a procesar'!A3955,1,1)="&lt;",P3955,P3955+1)),P3955)</f>
        <v>1</v>
      </c>
    </row>
    <row r="3957" spans="1:16" x14ac:dyDescent="0.25">
      <c r="A3957" s="1" t="str">
        <f>IF('XML a procesar'!A3956&gt;0,'XML a procesar'!A3956,"")</f>
        <v/>
      </c>
      <c r="B3957" s="7">
        <f t="shared" si="682"/>
        <v>0</v>
      </c>
      <c r="C3957" s="1">
        <f t="shared" si="683"/>
        <v>0</v>
      </c>
      <c r="D3957" s="1">
        <f t="shared" si="684"/>
        <v>0</v>
      </c>
      <c r="E3957" s="1">
        <f t="shared" si="685"/>
        <v>0</v>
      </c>
      <c r="F3957" s="1" t="str">
        <f t="shared" ca="1" si="686"/>
        <v/>
      </c>
      <c r="G3957" s="1">
        <f t="shared" ca="1" si="687"/>
        <v>0</v>
      </c>
      <c r="H3957" s="1">
        <f ca="1">IF(AND(G3956&gt;0,G3957&gt;G3956,NOT(ISERROR(MATCH(G3956,D:D,0)))),H3956+1,H3956)</f>
        <v>0</v>
      </c>
      <c r="I3957" s="1">
        <f t="shared" ca="1" si="688"/>
        <v>0</v>
      </c>
      <c r="J3957" s="7" t="str">
        <f t="shared" ca="1" si="689"/>
        <v/>
      </c>
      <c r="K3957" s="1" t="str">
        <f ca="1">IF(J3957="Linea_para_MAIL_creada_por_LuXML",IF(ISERROR(MATCH(INDIRECT(ADDRESS(ROW()-G3957,7)),D:D,0)),J3957,INDIRECT(ADDRESS(MATCH(INDIRECT(ADDRESS(ROW()-G3957,7)),D:D,0),1))),J3957)</f>
        <v/>
      </c>
      <c r="L3957" s="7">
        <f t="shared" ca="1" si="690"/>
        <v>0</v>
      </c>
      <c r="M3957" s="7" t="str">
        <f t="shared" ca="1" si="691"/>
        <v/>
      </c>
      <c r="N3957" s="7">
        <f t="shared" ca="1" si="692"/>
        <v>0</v>
      </c>
      <c r="O3957" s="9" t="str">
        <f ca="1">IF(N3957&gt;-1,INDIRECT(ADDRESS(ROW(),13)),IF(N3957&lt;N3956,CONCATENATE("&lt;page-count count=",CHAR(34),1+LARGE(N:N,1)-LARGE(N:N,2),CHAR(34),"/&gt;"),INDIRECT(ADDRESS(ROW()-1,13))))</f>
        <v/>
      </c>
      <c r="P3957" s="1">
        <f>IF(ROW()&lt;$S$4+2,IF('XML a procesar'!A3956="",P3956,IF(MID('XML a procesar'!A3956,1,1)="&lt;",P3956,P3956+1)),P3956)</f>
        <v>1</v>
      </c>
    </row>
    <row r="3958" spans="1:16" x14ac:dyDescent="0.25">
      <c r="A3958" s="1" t="str">
        <f>IF('XML a procesar'!A3957&gt;0,'XML a procesar'!A3957,"")</f>
        <v/>
      </c>
      <c r="B3958" s="7">
        <f t="shared" si="682"/>
        <v>0</v>
      </c>
      <c r="C3958" s="1">
        <f t="shared" si="683"/>
        <v>0</v>
      </c>
      <c r="D3958" s="1">
        <f t="shared" si="684"/>
        <v>0</v>
      </c>
      <c r="E3958" s="1">
        <f t="shared" si="685"/>
        <v>0</v>
      </c>
      <c r="F3958" s="1" t="str">
        <f t="shared" ca="1" si="686"/>
        <v/>
      </c>
      <c r="G3958" s="1">
        <f t="shared" ca="1" si="687"/>
        <v>0</v>
      </c>
      <c r="H3958" s="1">
        <f ca="1">IF(AND(G3957&gt;0,G3958&gt;G3957,NOT(ISERROR(MATCH(G3957,D:D,0)))),H3957+1,H3957)</f>
        <v>0</v>
      </c>
      <c r="I3958" s="1">
        <f t="shared" ca="1" si="688"/>
        <v>0</v>
      </c>
      <c r="J3958" s="7" t="str">
        <f t="shared" ca="1" si="689"/>
        <v/>
      </c>
      <c r="K3958" s="1" t="str">
        <f ca="1">IF(J3958="Linea_para_MAIL_creada_por_LuXML",IF(ISERROR(MATCH(INDIRECT(ADDRESS(ROW()-G3958,7)),D:D,0)),J3958,INDIRECT(ADDRESS(MATCH(INDIRECT(ADDRESS(ROW()-G3958,7)),D:D,0),1))),J3958)</f>
        <v/>
      </c>
      <c r="L3958" s="7">
        <f t="shared" ca="1" si="690"/>
        <v>0</v>
      </c>
      <c r="M3958" s="7" t="str">
        <f t="shared" ca="1" si="691"/>
        <v/>
      </c>
      <c r="N3958" s="7">
        <f t="shared" ca="1" si="692"/>
        <v>0</v>
      </c>
      <c r="O3958" s="9" t="str">
        <f ca="1">IF(N3958&gt;-1,INDIRECT(ADDRESS(ROW(),13)),IF(N3958&lt;N3957,CONCATENATE("&lt;page-count count=",CHAR(34),1+LARGE(N:N,1)-LARGE(N:N,2),CHAR(34),"/&gt;"),INDIRECT(ADDRESS(ROW()-1,13))))</f>
        <v/>
      </c>
      <c r="P3958" s="1">
        <f>IF(ROW()&lt;$S$4+2,IF('XML a procesar'!A3957="",P3957,IF(MID('XML a procesar'!A3957,1,1)="&lt;",P3957,P3957+1)),P3957)</f>
        <v>1</v>
      </c>
    </row>
    <row r="3959" spans="1:16" x14ac:dyDescent="0.25">
      <c r="A3959" s="1" t="str">
        <f>IF('XML a procesar'!A3958&gt;0,'XML a procesar'!A3958,"")</f>
        <v/>
      </c>
      <c r="B3959" s="7">
        <f t="shared" si="682"/>
        <v>0</v>
      </c>
      <c r="C3959" s="1">
        <f t="shared" si="683"/>
        <v>0</v>
      </c>
      <c r="D3959" s="1">
        <f t="shared" si="684"/>
        <v>0</v>
      </c>
      <c r="E3959" s="1">
        <f t="shared" si="685"/>
        <v>0</v>
      </c>
      <c r="F3959" s="1" t="str">
        <f t="shared" ca="1" si="686"/>
        <v/>
      </c>
      <c r="G3959" s="1">
        <f t="shared" ca="1" si="687"/>
        <v>0</v>
      </c>
      <c r="H3959" s="1">
        <f ca="1">IF(AND(G3958&gt;0,G3959&gt;G3958,NOT(ISERROR(MATCH(G3958,D:D,0)))),H3958+1,H3958)</f>
        <v>0</v>
      </c>
      <c r="I3959" s="1">
        <f t="shared" ca="1" si="688"/>
        <v>0</v>
      </c>
      <c r="J3959" s="7" t="str">
        <f t="shared" ca="1" si="689"/>
        <v/>
      </c>
      <c r="K3959" s="1" t="str">
        <f ca="1">IF(J3959="Linea_para_MAIL_creada_por_LuXML",IF(ISERROR(MATCH(INDIRECT(ADDRESS(ROW()-G3959,7)),D:D,0)),J3959,INDIRECT(ADDRESS(MATCH(INDIRECT(ADDRESS(ROW()-G3959,7)),D:D,0),1))),J3959)</f>
        <v/>
      </c>
      <c r="L3959" s="7">
        <f t="shared" ca="1" si="690"/>
        <v>0</v>
      </c>
      <c r="M3959" s="7" t="str">
        <f t="shared" ca="1" si="691"/>
        <v/>
      </c>
      <c r="N3959" s="7">
        <f t="shared" ca="1" si="692"/>
        <v>0</v>
      </c>
      <c r="O3959" s="9" t="str">
        <f ca="1">IF(N3959&gt;-1,INDIRECT(ADDRESS(ROW(),13)),IF(N3959&lt;N3958,CONCATENATE("&lt;page-count count=",CHAR(34),1+LARGE(N:N,1)-LARGE(N:N,2),CHAR(34),"/&gt;"),INDIRECT(ADDRESS(ROW()-1,13))))</f>
        <v/>
      </c>
      <c r="P3959" s="1">
        <f>IF(ROW()&lt;$S$4+2,IF('XML a procesar'!A3958="",P3958,IF(MID('XML a procesar'!A3958,1,1)="&lt;",P3958,P3958+1)),P3958)</f>
        <v>1</v>
      </c>
    </row>
    <row r="3960" spans="1:16" x14ac:dyDescent="0.25">
      <c r="A3960" s="1" t="str">
        <f>IF('XML a procesar'!A3959&gt;0,'XML a procesar'!A3959,"")</f>
        <v/>
      </c>
      <c r="B3960" s="7">
        <f t="shared" si="682"/>
        <v>0</v>
      </c>
      <c r="C3960" s="1">
        <f t="shared" si="683"/>
        <v>0</v>
      </c>
      <c r="D3960" s="1">
        <f t="shared" si="684"/>
        <v>0</v>
      </c>
      <c r="E3960" s="1">
        <f t="shared" si="685"/>
        <v>0</v>
      </c>
      <c r="F3960" s="1" t="str">
        <f t="shared" ca="1" si="686"/>
        <v/>
      </c>
      <c r="G3960" s="1">
        <f t="shared" ca="1" si="687"/>
        <v>0</v>
      </c>
      <c r="H3960" s="1">
        <f ca="1">IF(AND(G3959&gt;0,G3960&gt;G3959,NOT(ISERROR(MATCH(G3959,D:D,0)))),H3959+1,H3959)</f>
        <v>0</v>
      </c>
      <c r="I3960" s="1">
        <f t="shared" ca="1" si="688"/>
        <v>0</v>
      </c>
      <c r="J3960" s="7" t="str">
        <f t="shared" ca="1" si="689"/>
        <v/>
      </c>
      <c r="K3960" s="1" t="str">
        <f ca="1">IF(J3960="Linea_para_MAIL_creada_por_LuXML",IF(ISERROR(MATCH(INDIRECT(ADDRESS(ROW()-G3960,7)),D:D,0)),J3960,INDIRECT(ADDRESS(MATCH(INDIRECT(ADDRESS(ROW()-G3960,7)),D:D,0),1))),J3960)</f>
        <v/>
      </c>
      <c r="L3960" s="7">
        <f t="shared" ca="1" si="690"/>
        <v>0</v>
      </c>
      <c r="M3960" s="7" t="str">
        <f t="shared" ca="1" si="691"/>
        <v/>
      </c>
      <c r="N3960" s="7">
        <f t="shared" ca="1" si="692"/>
        <v>0</v>
      </c>
      <c r="O3960" s="9" t="str">
        <f ca="1">IF(N3960&gt;-1,INDIRECT(ADDRESS(ROW(),13)),IF(N3960&lt;N3959,CONCATENATE("&lt;page-count count=",CHAR(34),1+LARGE(N:N,1)-LARGE(N:N,2),CHAR(34),"/&gt;"),INDIRECT(ADDRESS(ROW()-1,13))))</f>
        <v/>
      </c>
      <c r="P3960" s="1">
        <f>IF(ROW()&lt;$S$4+2,IF('XML a procesar'!A3959="",P3959,IF(MID('XML a procesar'!A3959,1,1)="&lt;",P3959,P3959+1)),P3959)</f>
        <v>1</v>
      </c>
    </row>
    <row r="3961" spans="1:16" x14ac:dyDescent="0.25">
      <c r="A3961" s="1" t="str">
        <f>IF('XML a procesar'!A3960&gt;0,'XML a procesar'!A3960,"")</f>
        <v/>
      </c>
      <c r="B3961" s="7">
        <f t="shared" si="682"/>
        <v>0</v>
      </c>
      <c r="C3961" s="1">
        <f t="shared" si="683"/>
        <v>0</v>
      </c>
      <c r="D3961" s="1">
        <f t="shared" si="684"/>
        <v>0</v>
      </c>
      <c r="E3961" s="1">
        <f t="shared" si="685"/>
        <v>0</v>
      </c>
      <c r="F3961" s="1" t="str">
        <f t="shared" ca="1" si="686"/>
        <v/>
      </c>
      <c r="G3961" s="1">
        <f t="shared" ca="1" si="687"/>
        <v>0</v>
      </c>
      <c r="H3961" s="1">
        <f ca="1">IF(AND(G3960&gt;0,G3961&gt;G3960,NOT(ISERROR(MATCH(G3960,D:D,0)))),H3960+1,H3960)</f>
        <v>0</v>
      </c>
      <c r="I3961" s="1">
        <f t="shared" ca="1" si="688"/>
        <v>0</v>
      </c>
      <c r="J3961" s="7" t="str">
        <f t="shared" ca="1" si="689"/>
        <v/>
      </c>
      <c r="K3961" s="1" t="str">
        <f ca="1">IF(J3961="Linea_para_MAIL_creada_por_LuXML",IF(ISERROR(MATCH(INDIRECT(ADDRESS(ROW()-G3961,7)),D:D,0)),J3961,INDIRECT(ADDRESS(MATCH(INDIRECT(ADDRESS(ROW()-G3961,7)),D:D,0),1))),J3961)</f>
        <v/>
      </c>
      <c r="L3961" s="7">
        <f t="shared" ca="1" si="690"/>
        <v>0</v>
      </c>
      <c r="M3961" s="7" t="str">
        <f t="shared" ca="1" si="691"/>
        <v/>
      </c>
      <c r="N3961" s="7">
        <f t="shared" ca="1" si="692"/>
        <v>0</v>
      </c>
      <c r="O3961" s="9" t="str">
        <f ca="1">IF(N3961&gt;-1,INDIRECT(ADDRESS(ROW(),13)),IF(N3961&lt;N3960,CONCATENATE("&lt;page-count count=",CHAR(34),1+LARGE(N:N,1)-LARGE(N:N,2),CHAR(34),"/&gt;"),INDIRECT(ADDRESS(ROW()-1,13))))</f>
        <v/>
      </c>
      <c r="P3961" s="1">
        <f>IF(ROW()&lt;$S$4+2,IF('XML a procesar'!A3960="",P3960,IF(MID('XML a procesar'!A3960,1,1)="&lt;",P3960,P3960+1)),P3960)</f>
        <v>1</v>
      </c>
    </row>
    <row r="3962" spans="1:16" x14ac:dyDescent="0.25">
      <c r="A3962" s="1" t="str">
        <f>IF('XML a procesar'!A3961&gt;0,'XML a procesar'!A3961,"")</f>
        <v/>
      </c>
      <c r="B3962" s="7">
        <f t="shared" si="682"/>
        <v>0</v>
      </c>
      <c r="C3962" s="1">
        <f t="shared" si="683"/>
        <v>0</v>
      </c>
      <c r="D3962" s="1">
        <f t="shared" si="684"/>
        <v>0</v>
      </c>
      <c r="E3962" s="1">
        <f t="shared" si="685"/>
        <v>0</v>
      </c>
      <c r="F3962" s="1" t="str">
        <f t="shared" ca="1" si="686"/>
        <v/>
      </c>
      <c r="G3962" s="1">
        <f t="shared" ca="1" si="687"/>
        <v>0</v>
      </c>
      <c r="H3962" s="1">
        <f ca="1">IF(AND(G3961&gt;0,G3962&gt;G3961,NOT(ISERROR(MATCH(G3961,D:D,0)))),H3961+1,H3961)</f>
        <v>0</v>
      </c>
      <c r="I3962" s="1">
        <f t="shared" ca="1" si="688"/>
        <v>0</v>
      </c>
      <c r="J3962" s="7" t="str">
        <f t="shared" ca="1" si="689"/>
        <v/>
      </c>
      <c r="K3962" s="1" t="str">
        <f ca="1">IF(J3962="Linea_para_MAIL_creada_por_LuXML",IF(ISERROR(MATCH(INDIRECT(ADDRESS(ROW()-G3962,7)),D:D,0)),J3962,INDIRECT(ADDRESS(MATCH(INDIRECT(ADDRESS(ROW()-G3962,7)),D:D,0),1))),J3962)</f>
        <v/>
      </c>
      <c r="L3962" s="7">
        <f t="shared" ca="1" si="690"/>
        <v>0</v>
      </c>
      <c r="M3962" s="7" t="str">
        <f t="shared" ca="1" si="691"/>
        <v/>
      </c>
      <c r="N3962" s="7">
        <f t="shared" ca="1" si="692"/>
        <v>0</v>
      </c>
      <c r="O3962" s="9" t="str">
        <f ca="1">IF(N3962&gt;-1,INDIRECT(ADDRESS(ROW(),13)),IF(N3962&lt;N3961,CONCATENATE("&lt;page-count count=",CHAR(34),1+LARGE(N:N,1)-LARGE(N:N,2),CHAR(34),"/&gt;"),INDIRECT(ADDRESS(ROW()-1,13))))</f>
        <v/>
      </c>
      <c r="P3962" s="1">
        <f>IF(ROW()&lt;$S$4+2,IF('XML a procesar'!A3961="",P3961,IF(MID('XML a procesar'!A3961,1,1)="&lt;",P3961,P3961+1)),P3961)</f>
        <v>1</v>
      </c>
    </row>
    <row r="3963" spans="1:16" x14ac:dyDescent="0.25">
      <c r="A3963" s="1" t="str">
        <f>IF('XML a procesar'!A3962&gt;0,'XML a procesar'!A3962,"")</f>
        <v/>
      </c>
      <c r="B3963" s="7">
        <f t="shared" si="682"/>
        <v>0</v>
      </c>
      <c r="C3963" s="1">
        <f t="shared" si="683"/>
        <v>0</v>
      </c>
      <c r="D3963" s="1">
        <f t="shared" si="684"/>
        <v>0</v>
      </c>
      <c r="E3963" s="1">
        <f t="shared" si="685"/>
        <v>0</v>
      </c>
      <c r="F3963" s="1" t="str">
        <f t="shared" ca="1" si="686"/>
        <v/>
      </c>
      <c r="G3963" s="1">
        <f t="shared" ca="1" si="687"/>
        <v>0</v>
      </c>
      <c r="H3963" s="1">
        <f ca="1">IF(AND(G3962&gt;0,G3963&gt;G3962,NOT(ISERROR(MATCH(G3962,D:D,0)))),H3962+1,H3962)</f>
        <v>0</v>
      </c>
      <c r="I3963" s="1">
        <f t="shared" ca="1" si="688"/>
        <v>0</v>
      </c>
      <c r="J3963" s="7" t="str">
        <f t="shared" ca="1" si="689"/>
        <v/>
      </c>
      <c r="K3963" s="1" t="str">
        <f ca="1">IF(J3963="Linea_para_MAIL_creada_por_LuXML",IF(ISERROR(MATCH(INDIRECT(ADDRESS(ROW()-G3963,7)),D:D,0)),J3963,INDIRECT(ADDRESS(MATCH(INDIRECT(ADDRESS(ROW()-G3963,7)),D:D,0),1))),J3963)</f>
        <v/>
      </c>
      <c r="L3963" s="7">
        <f t="shared" ca="1" si="690"/>
        <v>0</v>
      </c>
      <c r="M3963" s="7" t="str">
        <f t="shared" ca="1" si="691"/>
        <v/>
      </c>
      <c r="N3963" s="7">
        <f t="shared" ca="1" si="692"/>
        <v>0</v>
      </c>
      <c r="O3963" s="9" t="str">
        <f ca="1">IF(N3963&gt;-1,INDIRECT(ADDRESS(ROW(),13)),IF(N3963&lt;N3962,CONCATENATE("&lt;page-count count=",CHAR(34),1+LARGE(N:N,1)-LARGE(N:N,2),CHAR(34),"/&gt;"),INDIRECT(ADDRESS(ROW()-1,13))))</f>
        <v/>
      </c>
      <c r="P3963" s="1">
        <f>IF(ROW()&lt;$S$4+2,IF('XML a procesar'!A3962="",P3962,IF(MID('XML a procesar'!A3962,1,1)="&lt;",P3962,P3962+1)),P3962)</f>
        <v>1</v>
      </c>
    </row>
    <row r="3964" spans="1:16" x14ac:dyDescent="0.25">
      <c r="A3964" s="1" t="str">
        <f>IF('XML a procesar'!A3963&gt;0,'XML a procesar'!A3963,"")</f>
        <v/>
      </c>
      <c r="B3964" s="7">
        <f t="shared" si="682"/>
        <v>0</v>
      </c>
      <c r="C3964" s="1">
        <f t="shared" si="683"/>
        <v>0</v>
      </c>
      <c r="D3964" s="1">
        <f t="shared" si="684"/>
        <v>0</v>
      </c>
      <c r="E3964" s="1">
        <f t="shared" si="685"/>
        <v>0</v>
      </c>
      <c r="F3964" s="1" t="str">
        <f t="shared" ca="1" si="686"/>
        <v/>
      </c>
      <c r="G3964" s="1">
        <f t="shared" ca="1" si="687"/>
        <v>0</v>
      </c>
      <c r="H3964" s="1">
        <f ca="1">IF(AND(G3963&gt;0,G3964&gt;G3963,NOT(ISERROR(MATCH(G3963,D:D,0)))),H3963+1,H3963)</f>
        <v>0</v>
      </c>
      <c r="I3964" s="1">
        <f t="shared" ca="1" si="688"/>
        <v>0</v>
      </c>
      <c r="J3964" s="7" t="str">
        <f t="shared" ca="1" si="689"/>
        <v/>
      </c>
      <c r="K3964" s="1" t="str">
        <f ca="1">IF(J3964="Linea_para_MAIL_creada_por_LuXML",IF(ISERROR(MATCH(INDIRECT(ADDRESS(ROW()-G3964,7)),D:D,0)),J3964,INDIRECT(ADDRESS(MATCH(INDIRECT(ADDRESS(ROW()-G3964,7)),D:D,0),1))),J3964)</f>
        <v/>
      </c>
      <c r="L3964" s="7">
        <f t="shared" ca="1" si="690"/>
        <v>0</v>
      </c>
      <c r="M3964" s="7" t="str">
        <f t="shared" ca="1" si="691"/>
        <v/>
      </c>
      <c r="N3964" s="7">
        <f t="shared" ca="1" si="692"/>
        <v>0</v>
      </c>
      <c r="O3964" s="9" t="str">
        <f ca="1">IF(N3964&gt;-1,INDIRECT(ADDRESS(ROW(),13)),IF(N3964&lt;N3963,CONCATENATE("&lt;page-count count=",CHAR(34),1+LARGE(N:N,1)-LARGE(N:N,2),CHAR(34),"/&gt;"),INDIRECT(ADDRESS(ROW()-1,13))))</f>
        <v/>
      </c>
      <c r="P3964" s="1">
        <f>IF(ROW()&lt;$S$4+2,IF('XML a procesar'!A3963="",P3963,IF(MID('XML a procesar'!A3963,1,1)="&lt;",P3963,P3963+1)),P3963)</f>
        <v>1</v>
      </c>
    </row>
    <row r="3965" spans="1:16" x14ac:dyDescent="0.25">
      <c r="A3965" s="1" t="str">
        <f>IF('XML a procesar'!A3964&gt;0,'XML a procesar'!A3964,"")</f>
        <v/>
      </c>
      <c r="B3965" s="7">
        <f t="shared" si="682"/>
        <v>0</v>
      </c>
      <c r="C3965" s="1">
        <f t="shared" si="683"/>
        <v>0</v>
      </c>
      <c r="D3965" s="1">
        <f t="shared" si="684"/>
        <v>0</v>
      </c>
      <c r="E3965" s="1">
        <f t="shared" si="685"/>
        <v>0</v>
      </c>
      <c r="F3965" s="1" t="str">
        <f t="shared" ca="1" si="686"/>
        <v/>
      </c>
      <c r="G3965" s="1">
        <f t="shared" ca="1" si="687"/>
        <v>0</v>
      </c>
      <c r="H3965" s="1">
        <f ca="1">IF(AND(G3964&gt;0,G3965&gt;G3964,NOT(ISERROR(MATCH(G3964,D:D,0)))),H3964+1,H3964)</f>
        <v>0</v>
      </c>
      <c r="I3965" s="1">
        <f t="shared" ca="1" si="688"/>
        <v>0</v>
      </c>
      <c r="J3965" s="7" t="str">
        <f t="shared" ca="1" si="689"/>
        <v/>
      </c>
      <c r="K3965" s="1" t="str">
        <f ca="1">IF(J3965="Linea_para_MAIL_creada_por_LuXML",IF(ISERROR(MATCH(INDIRECT(ADDRESS(ROW()-G3965,7)),D:D,0)),J3965,INDIRECT(ADDRESS(MATCH(INDIRECT(ADDRESS(ROW()-G3965,7)),D:D,0),1))),J3965)</f>
        <v/>
      </c>
      <c r="L3965" s="7">
        <f t="shared" ca="1" si="690"/>
        <v>0</v>
      </c>
      <c r="M3965" s="7" t="str">
        <f t="shared" ca="1" si="691"/>
        <v/>
      </c>
      <c r="N3965" s="7">
        <f t="shared" ca="1" si="692"/>
        <v>0</v>
      </c>
      <c r="O3965" s="9" t="str">
        <f ca="1">IF(N3965&gt;-1,INDIRECT(ADDRESS(ROW(),13)),IF(N3965&lt;N3964,CONCATENATE("&lt;page-count count=",CHAR(34),1+LARGE(N:N,1)-LARGE(N:N,2),CHAR(34),"/&gt;"),INDIRECT(ADDRESS(ROW()-1,13))))</f>
        <v/>
      </c>
      <c r="P3965" s="1">
        <f>IF(ROW()&lt;$S$4+2,IF('XML a procesar'!A3964="",P3964,IF(MID('XML a procesar'!A3964,1,1)="&lt;",P3964,P3964+1)),P3964)</f>
        <v>1</v>
      </c>
    </row>
    <row r="3966" spans="1:16" x14ac:dyDescent="0.25">
      <c r="A3966" s="1" t="str">
        <f>IF('XML a procesar'!A3965&gt;0,'XML a procesar'!A3965,"")</f>
        <v/>
      </c>
      <c r="B3966" s="7">
        <f t="shared" si="682"/>
        <v>0</v>
      </c>
      <c r="C3966" s="1">
        <f t="shared" si="683"/>
        <v>0</v>
      </c>
      <c r="D3966" s="1">
        <f t="shared" si="684"/>
        <v>0</v>
      </c>
      <c r="E3966" s="1">
        <f t="shared" si="685"/>
        <v>0</v>
      </c>
      <c r="F3966" s="1" t="str">
        <f t="shared" ca="1" si="686"/>
        <v/>
      </c>
      <c r="G3966" s="1">
        <f t="shared" ca="1" si="687"/>
        <v>0</v>
      </c>
      <c r="H3966" s="1">
        <f ca="1">IF(AND(G3965&gt;0,G3966&gt;G3965,NOT(ISERROR(MATCH(G3965,D:D,0)))),H3965+1,H3965)</f>
        <v>0</v>
      </c>
      <c r="I3966" s="1">
        <f t="shared" ca="1" si="688"/>
        <v>0</v>
      </c>
      <c r="J3966" s="7" t="str">
        <f t="shared" ca="1" si="689"/>
        <v/>
      </c>
      <c r="K3966" s="1" t="str">
        <f ca="1">IF(J3966="Linea_para_MAIL_creada_por_LuXML",IF(ISERROR(MATCH(INDIRECT(ADDRESS(ROW()-G3966,7)),D:D,0)),J3966,INDIRECT(ADDRESS(MATCH(INDIRECT(ADDRESS(ROW()-G3966,7)),D:D,0),1))),J3966)</f>
        <v/>
      </c>
      <c r="L3966" s="7">
        <f t="shared" ca="1" si="690"/>
        <v>0</v>
      </c>
      <c r="M3966" s="7" t="str">
        <f t="shared" ca="1" si="691"/>
        <v/>
      </c>
      <c r="N3966" s="7">
        <f t="shared" ca="1" si="692"/>
        <v>0</v>
      </c>
      <c r="O3966" s="9" t="str">
        <f ca="1">IF(N3966&gt;-1,INDIRECT(ADDRESS(ROW(),13)),IF(N3966&lt;N3965,CONCATENATE("&lt;page-count count=",CHAR(34),1+LARGE(N:N,1)-LARGE(N:N,2),CHAR(34),"/&gt;"),INDIRECT(ADDRESS(ROW()-1,13))))</f>
        <v/>
      </c>
      <c r="P3966" s="1">
        <f>IF(ROW()&lt;$S$4+2,IF('XML a procesar'!A3965="",P3965,IF(MID('XML a procesar'!A3965,1,1)="&lt;",P3965,P3965+1)),P3965)</f>
        <v>1</v>
      </c>
    </row>
    <row r="3967" spans="1:16" x14ac:dyDescent="0.25">
      <c r="A3967" s="1" t="str">
        <f>IF('XML a procesar'!A3966&gt;0,'XML a procesar'!A3966,"")</f>
        <v/>
      </c>
      <c r="B3967" s="7">
        <f t="shared" si="682"/>
        <v>0</v>
      </c>
      <c r="C3967" s="1">
        <f t="shared" si="683"/>
        <v>0</v>
      </c>
      <c r="D3967" s="1">
        <f t="shared" si="684"/>
        <v>0</v>
      </c>
      <c r="E3967" s="1">
        <f t="shared" si="685"/>
        <v>0</v>
      </c>
      <c r="F3967" s="1" t="str">
        <f t="shared" ca="1" si="686"/>
        <v/>
      </c>
      <c r="G3967" s="1">
        <f t="shared" ca="1" si="687"/>
        <v>0</v>
      </c>
      <c r="H3967" s="1">
        <f ca="1">IF(AND(G3966&gt;0,G3967&gt;G3966,NOT(ISERROR(MATCH(G3966,D:D,0)))),H3966+1,H3966)</f>
        <v>0</v>
      </c>
      <c r="I3967" s="1">
        <f t="shared" ca="1" si="688"/>
        <v>0</v>
      </c>
      <c r="J3967" s="7" t="str">
        <f t="shared" ca="1" si="689"/>
        <v/>
      </c>
      <c r="K3967" s="1" t="str">
        <f ca="1">IF(J3967="Linea_para_MAIL_creada_por_LuXML",IF(ISERROR(MATCH(INDIRECT(ADDRESS(ROW()-G3967,7)),D:D,0)),J3967,INDIRECT(ADDRESS(MATCH(INDIRECT(ADDRESS(ROW()-G3967,7)),D:D,0),1))),J3967)</f>
        <v/>
      </c>
      <c r="L3967" s="7">
        <f t="shared" ca="1" si="690"/>
        <v>0</v>
      </c>
      <c r="M3967" s="7" t="str">
        <f t="shared" ca="1" si="691"/>
        <v/>
      </c>
      <c r="N3967" s="7">
        <f t="shared" ca="1" si="692"/>
        <v>0</v>
      </c>
      <c r="O3967" s="9" t="str">
        <f ca="1">IF(N3967&gt;-1,INDIRECT(ADDRESS(ROW(),13)),IF(N3967&lt;N3966,CONCATENATE("&lt;page-count count=",CHAR(34),1+LARGE(N:N,1)-LARGE(N:N,2),CHAR(34),"/&gt;"),INDIRECT(ADDRESS(ROW()-1,13))))</f>
        <v/>
      </c>
      <c r="P3967" s="1">
        <f>IF(ROW()&lt;$S$4+2,IF('XML a procesar'!A3966="",P3966,IF(MID('XML a procesar'!A3966,1,1)="&lt;",P3966,P3966+1)),P3966)</f>
        <v>1</v>
      </c>
    </row>
    <row r="3968" spans="1:16" x14ac:dyDescent="0.25">
      <c r="A3968" s="1" t="str">
        <f>IF('XML a procesar'!A3967&gt;0,'XML a procesar'!A3967,"")</f>
        <v/>
      </c>
      <c r="B3968" s="7">
        <f t="shared" si="682"/>
        <v>0</v>
      </c>
      <c r="C3968" s="1">
        <f t="shared" si="683"/>
        <v>0</v>
      </c>
      <c r="D3968" s="1">
        <f t="shared" si="684"/>
        <v>0</v>
      </c>
      <c r="E3968" s="1">
        <f t="shared" si="685"/>
        <v>0</v>
      </c>
      <c r="F3968" s="1" t="str">
        <f t="shared" ca="1" si="686"/>
        <v/>
      </c>
      <c r="G3968" s="1">
        <f t="shared" ca="1" si="687"/>
        <v>0</v>
      </c>
      <c r="H3968" s="1">
        <f ca="1">IF(AND(G3967&gt;0,G3968&gt;G3967,NOT(ISERROR(MATCH(G3967,D:D,0)))),H3967+1,H3967)</f>
        <v>0</v>
      </c>
      <c r="I3968" s="1">
        <f t="shared" ca="1" si="688"/>
        <v>0</v>
      </c>
      <c r="J3968" s="7" t="str">
        <f t="shared" ca="1" si="689"/>
        <v/>
      </c>
      <c r="K3968" s="1" t="str">
        <f ca="1">IF(J3968="Linea_para_MAIL_creada_por_LuXML",IF(ISERROR(MATCH(INDIRECT(ADDRESS(ROW()-G3968,7)),D:D,0)),J3968,INDIRECT(ADDRESS(MATCH(INDIRECT(ADDRESS(ROW()-G3968,7)),D:D,0),1))),J3968)</f>
        <v/>
      </c>
      <c r="L3968" s="7">
        <f t="shared" ca="1" si="690"/>
        <v>0</v>
      </c>
      <c r="M3968" s="7" t="str">
        <f t="shared" ca="1" si="691"/>
        <v/>
      </c>
      <c r="N3968" s="7">
        <f t="shared" ca="1" si="692"/>
        <v>0</v>
      </c>
      <c r="O3968" s="9" t="str">
        <f ca="1">IF(N3968&gt;-1,INDIRECT(ADDRESS(ROW(),13)),IF(N3968&lt;N3967,CONCATENATE("&lt;page-count count=",CHAR(34),1+LARGE(N:N,1)-LARGE(N:N,2),CHAR(34),"/&gt;"),INDIRECT(ADDRESS(ROW()-1,13))))</f>
        <v/>
      </c>
      <c r="P3968" s="1">
        <f>IF(ROW()&lt;$S$4+2,IF('XML a procesar'!A3967="",P3967,IF(MID('XML a procesar'!A3967,1,1)="&lt;",P3967,P3967+1)),P3967)</f>
        <v>1</v>
      </c>
    </row>
    <row r="3969" spans="1:16" x14ac:dyDescent="0.25">
      <c r="A3969" s="1" t="str">
        <f>IF('XML a procesar'!A3968&gt;0,'XML a procesar'!A3968,"")</f>
        <v/>
      </c>
      <c r="B3969" s="7">
        <f t="shared" ref="B3969:B4032" si="693">IF(ISERROR(FIND("/doi.org/",A3969,1)),0,1)</f>
        <v>0</v>
      </c>
      <c r="C3969" s="1">
        <f t="shared" ref="C3969:C4032" si="694">IF(LEFT(A3968,16)="&lt;contrib contrib",C3968+1,IF(LEFT(A3968,16)="&lt;/contrib-group&gt;",0,IF(LEFT(A3968,10)="&lt;/contrib&gt;",C3968,C3968)))</f>
        <v>0</v>
      </c>
      <c r="D3969" s="1">
        <f t="shared" ref="D3969:D4032" si="695">IF(AND(C3969&gt;0,LEFT(A3969,7)="&lt;email&gt;",ISNUMBER(SEARCH("@",A3969,1))),C3969,IF(LEFT(A3969,10)="&lt;alt-text&gt;",-1,0))</f>
        <v>0</v>
      </c>
      <c r="E3969" s="1">
        <f t="shared" ref="E3969:E4032" si="696">IF(D3969=0,E3968,E3968+1)</f>
        <v>0</v>
      </c>
      <c r="F3969" s="1" t="str">
        <f t="shared" ref="F3969:F4032" ca="1" si="697">INDIRECT(ADDRESS(ROW()+INDIRECT(ADDRESS(ROW()+E3969,5)),1))</f>
        <v/>
      </c>
      <c r="G3969" s="1">
        <f t="shared" ref="G3969:G4032" ca="1" si="698">IF(LEFT(F3969,7)="&lt;aff id",_xlfn.NUMBERVALUE(MID(F3969,13,LEN(F3969)-14)),IF(F3969="&lt;/aff&gt;",G3968+1,G3968))</f>
        <v>0</v>
      </c>
      <c r="H3969" s="1">
        <f ca="1">IF(AND(G3968&gt;0,G3969&gt;G3968,NOT(ISERROR(MATCH(G3968,D:D,0)))),H3968+1,H3968)</f>
        <v>0</v>
      </c>
      <c r="I3969" s="1">
        <f t="shared" ref="I3969:I4032" ca="1" si="699">INDIRECT(ADDRESS(ROW()-INDIRECT(ADDRESS(ROW()-H3969,8)),8))</f>
        <v>0</v>
      </c>
      <c r="J3969" s="7" t="str">
        <f t="shared" ref="J3969:J4032" ca="1" si="700">IF(J3968="Linea_para_MAIL_creada_por_LuXML","&lt;/aff&gt;",IF(I3969&gt;INDIRECT(ADDRESS(ROW()-I3969-1,8)),"Linea_para_MAIL_creada_por_LuXML",INDIRECT(ADDRESS(ROW()-I3969,6))))</f>
        <v/>
      </c>
      <c r="K3969" s="1" t="str">
        <f ca="1">IF(J3969="Linea_para_MAIL_creada_por_LuXML",IF(ISERROR(MATCH(INDIRECT(ADDRESS(ROW()-G3969,7)),D:D,0)),J3969,INDIRECT(ADDRESS(MATCH(INDIRECT(ADDRESS(ROW()-G3969,7)),D:D,0),1))),J3969)</f>
        <v/>
      </c>
      <c r="L3969" s="7">
        <f t="shared" ref="L3969:L4032" ca="1" si="701">IF(OR(MID(K3967,3,5)="page&gt;",MID(K3968,3,5)="page&gt;"),L3968,IF(OR(K3968="&lt;history&gt;",K3969="&lt;history&gt;"),L3968+1,L3968))</f>
        <v>0</v>
      </c>
      <c r="M3969" s="7" t="str">
        <f t="shared" ref="M3969:M4032" ca="1" si="702">IF(L3969&gt;L3968,IF(L3969=1,CONCATENATE("&lt;fpage&gt;",$S$10,"&lt;/fpage&gt;"),CONCATENATE("&lt;lpage&gt;",$S$10+1,"&lt;/lpage&gt;")),IF(ISERROR(INDIRECT(ADDRESS(ROW()-L3969,11),1)),"",INDIRECT(ADDRESS(ROW()-L3969,11),1)))</f>
        <v/>
      </c>
      <c r="N3969" s="7">
        <f t="shared" ref="N3969:N4032" ca="1" si="703">IF(N3968=-1,-1,IF(M3969="&lt;/counts&gt;",-1,IF(OR(LEFT(M3969,7)="&lt;fpage&gt;",LEFT(M3969,7)="&lt;lpage&gt;"),VALUE(MID(M3969,8,LEN(M3969)-15)),0)))</f>
        <v>0</v>
      </c>
      <c r="O3969" s="9" t="str">
        <f ca="1">IF(N3969&gt;-1,INDIRECT(ADDRESS(ROW(),13)),IF(N3969&lt;N3968,CONCATENATE("&lt;page-count count=",CHAR(34),1+LARGE(N:N,1)-LARGE(N:N,2),CHAR(34),"/&gt;"),INDIRECT(ADDRESS(ROW()-1,13))))</f>
        <v/>
      </c>
      <c r="P3969" s="1">
        <f>IF(ROW()&lt;$S$4+2,IF('XML a procesar'!A3968="",P3968,IF(MID('XML a procesar'!A3968,1,1)="&lt;",P3968,P3968+1)),P3968)</f>
        <v>1</v>
      </c>
    </row>
    <row r="3970" spans="1:16" x14ac:dyDescent="0.25">
      <c r="A3970" s="1" t="str">
        <f>IF('XML a procesar'!A3969&gt;0,'XML a procesar'!A3969,"")</f>
        <v/>
      </c>
      <c r="B3970" s="7">
        <f t="shared" si="693"/>
        <v>0</v>
      </c>
      <c r="C3970" s="1">
        <f t="shared" si="694"/>
        <v>0</v>
      </c>
      <c r="D3970" s="1">
        <f t="shared" si="695"/>
        <v>0</v>
      </c>
      <c r="E3970" s="1">
        <f t="shared" si="696"/>
        <v>0</v>
      </c>
      <c r="F3970" s="1" t="str">
        <f t="shared" ca="1" si="697"/>
        <v/>
      </c>
      <c r="G3970" s="1">
        <f t="shared" ca="1" si="698"/>
        <v>0</v>
      </c>
      <c r="H3970" s="1">
        <f ca="1">IF(AND(G3969&gt;0,G3970&gt;G3969,NOT(ISERROR(MATCH(G3969,D:D,0)))),H3969+1,H3969)</f>
        <v>0</v>
      </c>
      <c r="I3970" s="1">
        <f t="shared" ca="1" si="699"/>
        <v>0</v>
      </c>
      <c r="J3970" s="7" t="str">
        <f t="shared" ca="1" si="700"/>
        <v/>
      </c>
      <c r="K3970" s="1" t="str">
        <f ca="1">IF(J3970="Linea_para_MAIL_creada_por_LuXML",IF(ISERROR(MATCH(INDIRECT(ADDRESS(ROW()-G3970,7)),D:D,0)),J3970,INDIRECT(ADDRESS(MATCH(INDIRECT(ADDRESS(ROW()-G3970,7)),D:D,0),1))),J3970)</f>
        <v/>
      </c>
      <c r="L3970" s="7">
        <f t="shared" ca="1" si="701"/>
        <v>0</v>
      </c>
      <c r="M3970" s="7" t="str">
        <f t="shared" ca="1" si="702"/>
        <v/>
      </c>
      <c r="N3970" s="7">
        <f t="shared" ca="1" si="703"/>
        <v>0</v>
      </c>
      <c r="O3970" s="9" t="str">
        <f ca="1">IF(N3970&gt;-1,INDIRECT(ADDRESS(ROW(),13)),IF(N3970&lt;N3969,CONCATENATE("&lt;page-count count=",CHAR(34),1+LARGE(N:N,1)-LARGE(N:N,2),CHAR(34),"/&gt;"),INDIRECT(ADDRESS(ROW()-1,13))))</f>
        <v/>
      </c>
      <c r="P3970" s="1">
        <f>IF(ROW()&lt;$S$4+2,IF('XML a procesar'!A3969="",P3969,IF(MID('XML a procesar'!A3969,1,1)="&lt;",P3969,P3969+1)),P3969)</f>
        <v>1</v>
      </c>
    </row>
    <row r="3971" spans="1:16" x14ac:dyDescent="0.25">
      <c r="A3971" s="1" t="str">
        <f>IF('XML a procesar'!A3970&gt;0,'XML a procesar'!A3970,"")</f>
        <v/>
      </c>
      <c r="B3971" s="7">
        <f t="shared" si="693"/>
        <v>0</v>
      </c>
      <c r="C3971" s="1">
        <f t="shared" si="694"/>
        <v>0</v>
      </c>
      <c r="D3971" s="1">
        <f t="shared" si="695"/>
        <v>0</v>
      </c>
      <c r="E3971" s="1">
        <f t="shared" si="696"/>
        <v>0</v>
      </c>
      <c r="F3971" s="1" t="str">
        <f t="shared" ca="1" si="697"/>
        <v/>
      </c>
      <c r="G3971" s="1">
        <f t="shared" ca="1" si="698"/>
        <v>0</v>
      </c>
      <c r="H3971" s="1">
        <f ca="1">IF(AND(G3970&gt;0,G3971&gt;G3970,NOT(ISERROR(MATCH(G3970,D:D,0)))),H3970+1,H3970)</f>
        <v>0</v>
      </c>
      <c r="I3971" s="1">
        <f t="shared" ca="1" si="699"/>
        <v>0</v>
      </c>
      <c r="J3971" s="7" t="str">
        <f t="shared" ca="1" si="700"/>
        <v/>
      </c>
      <c r="K3971" s="1" t="str">
        <f ca="1">IF(J3971="Linea_para_MAIL_creada_por_LuXML",IF(ISERROR(MATCH(INDIRECT(ADDRESS(ROW()-G3971,7)),D:D,0)),J3971,INDIRECT(ADDRESS(MATCH(INDIRECT(ADDRESS(ROW()-G3971,7)),D:D,0),1))),J3971)</f>
        <v/>
      </c>
      <c r="L3971" s="7">
        <f t="shared" ca="1" si="701"/>
        <v>0</v>
      </c>
      <c r="M3971" s="7" t="str">
        <f t="shared" ca="1" si="702"/>
        <v/>
      </c>
      <c r="N3971" s="7">
        <f t="shared" ca="1" si="703"/>
        <v>0</v>
      </c>
      <c r="O3971" s="9" t="str">
        <f ca="1">IF(N3971&gt;-1,INDIRECT(ADDRESS(ROW(),13)),IF(N3971&lt;N3970,CONCATENATE("&lt;page-count count=",CHAR(34),1+LARGE(N:N,1)-LARGE(N:N,2),CHAR(34),"/&gt;"),INDIRECT(ADDRESS(ROW()-1,13))))</f>
        <v/>
      </c>
      <c r="P3971" s="1">
        <f>IF(ROW()&lt;$S$4+2,IF('XML a procesar'!A3970="",P3970,IF(MID('XML a procesar'!A3970,1,1)="&lt;",P3970,P3970+1)),P3970)</f>
        <v>1</v>
      </c>
    </row>
    <row r="3972" spans="1:16" x14ac:dyDescent="0.25">
      <c r="A3972" s="1" t="str">
        <f>IF('XML a procesar'!A3971&gt;0,'XML a procesar'!A3971,"")</f>
        <v/>
      </c>
      <c r="B3972" s="7">
        <f t="shared" si="693"/>
        <v>0</v>
      </c>
      <c r="C3972" s="1">
        <f t="shared" si="694"/>
        <v>0</v>
      </c>
      <c r="D3972" s="1">
        <f t="shared" si="695"/>
        <v>0</v>
      </c>
      <c r="E3972" s="1">
        <f t="shared" si="696"/>
        <v>0</v>
      </c>
      <c r="F3972" s="1" t="str">
        <f t="shared" ca="1" si="697"/>
        <v/>
      </c>
      <c r="G3972" s="1">
        <f t="shared" ca="1" si="698"/>
        <v>0</v>
      </c>
      <c r="H3972" s="1">
        <f ca="1">IF(AND(G3971&gt;0,G3972&gt;G3971,NOT(ISERROR(MATCH(G3971,D:D,0)))),H3971+1,H3971)</f>
        <v>0</v>
      </c>
      <c r="I3972" s="1">
        <f t="shared" ca="1" si="699"/>
        <v>0</v>
      </c>
      <c r="J3972" s="7" t="str">
        <f t="shared" ca="1" si="700"/>
        <v/>
      </c>
      <c r="K3972" s="1" t="str">
        <f ca="1">IF(J3972="Linea_para_MAIL_creada_por_LuXML",IF(ISERROR(MATCH(INDIRECT(ADDRESS(ROW()-G3972,7)),D:D,0)),J3972,INDIRECT(ADDRESS(MATCH(INDIRECT(ADDRESS(ROW()-G3972,7)),D:D,0),1))),J3972)</f>
        <v/>
      </c>
      <c r="L3972" s="7">
        <f t="shared" ca="1" si="701"/>
        <v>0</v>
      </c>
      <c r="M3972" s="7" t="str">
        <f t="shared" ca="1" si="702"/>
        <v/>
      </c>
      <c r="N3972" s="7">
        <f t="shared" ca="1" si="703"/>
        <v>0</v>
      </c>
      <c r="O3972" s="9" t="str">
        <f ca="1">IF(N3972&gt;-1,INDIRECT(ADDRESS(ROW(),13)),IF(N3972&lt;N3971,CONCATENATE("&lt;page-count count=",CHAR(34),1+LARGE(N:N,1)-LARGE(N:N,2),CHAR(34),"/&gt;"),INDIRECT(ADDRESS(ROW()-1,13))))</f>
        <v/>
      </c>
      <c r="P3972" s="1">
        <f>IF(ROW()&lt;$S$4+2,IF('XML a procesar'!A3971="",P3971,IF(MID('XML a procesar'!A3971,1,1)="&lt;",P3971,P3971+1)),P3971)</f>
        <v>1</v>
      </c>
    </row>
    <row r="3973" spans="1:16" x14ac:dyDescent="0.25">
      <c r="A3973" s="1" t="str">
        <f>IF('XML a procesar'!A3972&gt;0,'XML a procesar'!A3972,"")</f>
        <v/>
      </c>
      <c r="B3973" s="7">
        <f t="shared" si="693"/>
        <v>0</v>
      </c>
      <c r="C3973" s="1">
        <f t="shared" si="694"/>
        <v>0</v>
      </c>
      <c r="D3973" s="1">
        <f t="shared" si="695"/>
        <v>0</v>
      </c>
      <c r="E3973" s="1">
        <f t="shared" si="696"/>
        <v>0</v>
      </c>
      <c r="F3973" s="1" t="str">
        <f t="shared" ca="1" si="697"/>
        <v/>
      </c>
      <c r="G3973" s="1">
        <f t="shared" ca="1" si="698"/>
        <v>0</v>
      </c>
      <c r="H3973" s="1">
        <f ca="1">IF(AND(G3972&gt;0,G3973&gt;G3972,NOT(ISERROR(MATCH(G3972,D:D,0)))),H3972+1,H3972)</f>
        <v>0</v>
      </c>
      <c r="I3973" s="1">
        <f t="shared" ca="1" si="699"/>
        <v>0</v>
      </c>
      <c r="J3973" s="7" t="str">
        <f t="shared" ca="1" si="700"/>
        <v/>
      </c>
      <c r="K3973" s="1" t="str">
        <f ca="1">IF(J3973="Linea_para_MAIL_creada_por_LuXML",IF(ISERROR(MATCH(INDIRECT(ADDRESS(ROW()-G3973,7)),D:D,0)),J3973,INDIRECT(ADDRESS(MATCH(INDIRECT(ADDRESS(ROW()-G3973,7)),D:D,0),1))),J3973)</f>
        <v/>
      </c>
      <c r="L3973" s="7">
        <f t="shared" ca="1" si="701"/>
        <v>0</v>
      </c>
      <c r="M3973" s="7" t="str">
        <f t="shared" ca="1" si="702"/>
        <v/>
      </c>
      <c r="N3973" s="7">
        <f t="shared" ca="1" si="703"/>
        <v>0</v>
      </c>
      <c r="O3973" s="9" t="str">
        <f ca="1">IF(N3973&gt;-1,INDIRECT(ADDRESS(ROW(),13)),IF(N3973&lt;N3972,CONCATENATE("&lt;page-count count=",CHAR(34),1+LARGE(N:N,1)-LARGE(N:N,2),CHAR(34),"/&gt;"),INDIRECT(ADDRESS(ROW()-1,13))))</f>
        <v/>
      </c>
      <c r="P3973" s="1">
        <f>IF(ROW()&lt;$S$4+2,IF('XML a procesar'!A3972="",P3972,IF(MID('XML a procesar'!A3972,1,1)="&lt;",P3972,P3972+1)),P3972)</f>
        <v>1</v>
      </c>
    </row>
    <row r="3974" spans="1:16" x14ac:dyDescent="0.25">
      <c r="A3974" s="1" t="str">
        <f>IF('XML a procesar'!A3973&gt;0,'XML a procesar'!A3973,"")</f>
        <v/>
      </c>
      <c r="B3974" s="7">
        <f t="shared" si="693"/>
        <v>0</v>
      </c>
      <c r="C3974" s="1">
        <f t="shared" si="694"/>
        <v>0</v>
      </c>
      <c r="D3974" s="1">
        <f t="shared" si="695"/>
        <v>0</v>
      </c>
      <c r="E3974" s="1">
        <f t="shared" si="696"/>
        <v>0</v>
      </c>
      <c r="F3974" s="1" t="str">
        <f t="shared" ca="1" si="697"/>
        <v/>
      </c>
      <c r="G3974" s="1">
        <f t="shared" ca="1" si="698"/>
        <v>0</v>
      </c>
      <c r="H3974" s="1">
        <f ca="1">IF(AND(G3973&gt;0,G3974&gt;G3973,NOT(ISERROR(MATCH(G3973,D:D,0)))),H3973+1,H3973)</f>
        <v>0</v>
      </c>
      <c r="I3974" s="1">
        <f t="shared" ca="1" si="699"/>
        <v>0</v>
      </c>
      <c r="J3974" s="7" t="str">
        <f t="shared" ca="1" si="700"/>
        <v/>
      </c>
      <c r="K3974" s="1" t="str">
        <f ca="1">IF(J3974="Linea_para_MAIL_creada_por_LuXML",IF(ISERROR(MATCH(INDIRECT(ADDRESS(ROW()-G3974,7)),D:D,0)),J3974,INDIRECT(ADDRESS(MATCH(INDIRECT(ADDRESS(ROW()-G3974,7)),D:D,0),1))),J3974)</f>
        <v/>
      </c>
      <c r="L3974" s="7">
        <f t="shared" ca="1" si="701"/>
        <v>0</v>
      </c>
      <c r="M3974" s="7" t="str">
        <f t="shared" ca="1" si="702"/>
        <v/>
      </c>
      <c r="N3974" s="7">
        <f t="shared" ca="1" si="703"/>
        <v>0</v>
      </c>
      <c r="O3974" s="9" t="str">
        <f ca="1">IF(N3974&gt;-1,INDIRECT(ADDRESS(ROW(),13)),IF(N3974&lt;N3973,CONCATENATE("&lt;page-count count=",CHAR(34),1+LARGE(N:N,1)-LARGE(N:N,2),CHAR(34),"/&gt;"),INDIRECT(ADDRESS(ROW()-1,13))))</f>
        <v/>
      </c>
      <c r="P3974" s="1">
        <f>IF(ROW()&lt;$S$4+2,IF('XML a procesar'!A3973="",P3973,IF(MID('XML a procesar'!A3973,1,1)="&lt;",P3973,P3973+1)),P3973)</f>
        <v>1</v>
      </c>
    </row>
    <row r="3975" spans="1:16" x14ac:dyDescent="0.25">
      <c r="A3975" s="1" t="str">
        <f>IF('XML a procesar'!A3974&gt;0,'XML a procesar'!A3974,"")</f>
        <v/>
      </c>
      <c r="B3975" s="7">
        <f t="shared" si="693"/>
        <v>0</v>
      </c>
      <c r="C3975" s="1">
        <f t="shared" si="694"/>
        <v>0</v>
      </c>
      <c r="D3975" s="1">
        <f t="shared" si="695"/>
        <v>0</v>
      </c>
      <c r="E3975" s="1">
        <f t="shared" si="696"/>
        <v>0</v>
      </c>
      <c r="F3975" s="1" t="str">
        <f t="shared" ca="1" si="697"/>
        <v/>
      </c>
      <c r="G3975" s="1">
        <f t="shared" ca="1" si="698"/>
        <v>0</v>
      </c>
      <c r="H3975" s="1">
        <f ca="1">IF(AND(G3974&gt;0,G3975&gt;G3974,NOT(ISERROR(MATCH(G3974,D:D,0)))),H3974+1,H3974)</f>
        <v>0</v>
      </c>
      <c r="I3975" s="1">
        <f t="shared" ca="1" si="699"/>
        <v>0</v>
      </c>
      <c r="J3975" s="7" t="str">
        <f t="shared" ca="1" si="700"/>
        <v/>
      </c>
      <c r="K3975" s="1" t="str">
        <f ca="1">IF(J3975="Linea_para_MAIL_creada_por_LuXML",IF(ISERROR(MATCH(INDIRECT(ADDRESS(ROW()-G3975,7)),D:D,0)),J3975,INDIRECT(ADDRESS(MATCH(INDIRECT(ADDRESS(ROW()-G3975,7)),D:D,0),1))),J3975)</f>
        <v/>
      </c>
      <c r="L3975" s="7">
        <f t="shared" ca="1" si="701"/>
        <v>0</v>
      </c>
      <c r="M3975" s="7" t="str">
        <f t="shared" ca="1" si="702"/>
        <v/>
      </c>
      <c r="N3975" s="7">
        <f t="shared" ca="1" si="703"/>
        <v>0</v>
      </c>
      <c r="O3975" s="9" t="str">
        <f ca="1">IF(N3975&gt;-1,INDIRECT(ADDRESS(ROW(),13)),IF(N3975&lt;N3974,CONCATENATE("&lt;page-count count=",CHAR(34),1+LARGE(N:N,1)-LARGE(N:N,2),CHAR(34),"/&gt;"),INDIRECT(ADDRESS(ROW()-1,13))))</f>
        <v/>
      </c>
      <c r="P3975" s="1">
        <f>IF(ROW()&lt;$S$4+2,IF('XML a procesar'!A3974="",P3974,IF(MID('XML a procesar'!A3974,1,1)="&lt;",P3974,P3974+1)),P3974)</f>
        <v>1</v>
      </c>
    </row>
    <row r="3976" spans="1:16" x14ac:dyDescent="0.25">
      <c r="A3976" s="1" t="str">
        <f>IF('XML a procesar'!A3975&gt;0,'XML a procesar'!A3975,"")</f>
        <v/>
      </c>
      <c r="B3976" s="7">
        <f t="shared" si="693"/>
        <v>0</v>
      </c>
      <c r="C3976" s="1">
        <f t="shared" si="694"/>
        <v>0</v>
      </c>
      <c r="D3976" s="1">
        <f t="shared" si="695"/>
        <v>0</v>
      </c>
      <c r="E3976" s="1">
        <f t="shared" si="696"/>
        <v>0</v>
      </c>
      <c r="F3976" s="1" t="str">
        <f t="shared" ca="1" si="697"/>
        <v/>
      </c>
      <c r="G3976" s="1">
        <f t="shared" ca="1" si="698"/>
        <v>0</v>
      </c>
      <c r="H3976" s="1">
        <f ca="1">IF(AND(G3975&gt;0,G3976&gt;G3975,NOT(ISERROR(MATCH(G3975,D:D,0)))),H3975+1,H3975)</f>
        <v>0</v>
      </c>
      <c r="I3976" s="1">
        <f t="shared" ca="1" si="699"/>
        <v>0</v>
      </c>
      <c r="J3976" s="7" t="str">
        <f t="shared" ca="1" si="700"/>
        <v/>
      </c>
      <c r="K3976" s="1" t="str">
        <f ca="1">IF(J3976="Linea_para_MAIL_creada_por_LuXML",IF(ISERROR(MATCH(INDIRECT(ADDRESS(ROW()-G3976,7)),D:D,0)),J3976,INDIRECT(ADDRESS(MATCH(INDIRECT(ADDRESS(ROW()-G3976,7)),D:D,0),1))),J3976)</f>
        <v/>
      </c>
      <c r="L3976" s="7">
        <f t="shared" ca="1" si="701"/>
        <v>0</v>
      </c>
      <c r="M3976" s="7" t="str">
        <f t="shared" ca="1" si="702"/>
        <v/>
      </c>
      <c r="N3976" s="7">
        <f t="shared" ca="1" si="703"/>
        <v>0</v>
      </c>
      <c r="O3976" s="9" t="str">
        <f ca="1">IF(N3976&gt;-1,INDIRECT(ADDRESS(ROW(),13)),IF(N3976&lt;N3975,CONCATENATE("&lt;page-count count=",CHAR(34),1+LARGE(N:N,1)-LARGE(N:N,2),CHAR(34),"/&gt;"),INDIRECT(ADDRESS(ROW()-1,13))))</f>
        <v/>
      </c>
      <c r="P3976" s="1">
        <f>IF(ROW()&lt;$S$4+2,IF('XML a procesar'!A3975="",P3975,IF(MID('XML a procesar'!A3975,1,1)="&lt;",P3975,P3975+1)),P3975)</f>
        <v>1</v>
      </c>
    </row>
    <row r="3977" spans="1:16" x14ac:dyDescent="0.25">
      <c r="A3977" s="1" t="str">
        <f>IF('XML a procesar'!A3976&gt;0,'XML a procesar'!A3976,"")</f>
        <v/>
      </c>
      <c r="B3977" s="7">
        <f t="shared" si="693"/>
        <v>0</v>
      </c>
      <c r="C3977" s="1">
        <f t="shared" si="694"/>
        <v>0</v>
      </c>
      <c r="D3977" s="1">
        <f t="shared" si="695"/>
        <v>0</v>
      </c>
      <c r="E3977" s="1">
        <f t="shared" si="696"/>
        <v>0</v>
      </c>
      <c r="F3977" s="1" t="str">
        <f t="shared" ca="1" si="697"/>
        <v/>
      </c>
      <c r="G3977" s="1">
        <f t="shared" ca="1" si="698"/>
        <v>0</v>
      </c>
      <c r="H3977" s="1">
        <f ca="1">IF(AND(G3976&gt;0,G3977&gt;G3976,NOT(ISERROR(MATCH(G3976,D:D,0)))),H3976+1,H3976)</f>
        <v>0</v>
      </c>
      <c r="I3977" s="1">
        <f t="shared" ca="1" si="699"/>
        <v>0</v>
      </c>
      <c r="J3977" s="7" t="str">
        <f t="shared" ca="1" si="700"/>
        <v/>
      </c>
      <c r="K3977" s="1" t="str">
        <f ca="1">IF(J3977="Linea_para_MAIL_creada_por_LuXML",IF(ISERROR(MATCH(INDIRECT(ADDRESS(ROW()-G3977,7)),D:D,0)),J3977,INDIRECT(ADDRESS(MATCH(INDIRECT(ADDRESS(ROW()-G3977,7)),D:D,0),1))),J3977)</f>
        <v/>
      </c>
      <c r="L3977" s="7">
        <f t="shared" ca="1" si="701"/>
        <v>0</v>
      </c>
      <c r="M3977" s="7" t="str">
        <f t="shared" ca="1" si="702"/>
        <v/>
      </c>
      <c r="N3977" s="7">
        <f t="shared" ca="1" si="703"/>
        <v>0</v>
      </c>
      <c r="O3977" s="9" t="str">
        <f ca="1">IF(N3977&gt;-1,INDIRECT(ADDRESS(ROW(),13)),IF(N3977&lt;N3976,CONCATENATE("&lt;page-count count=",CHAR(34),1+LARGE(N:N,1)-LARGE(N:N,2),CHAR(34),"/&gt;"),INDIRECT(ADDRESS(ROW()-1,13))))</f>
        <v/>
      </c>
      <c r="P3977" s="1">
        <f>IF(ROW()&lt;$S$4+2,IF('XML a procesar'!A3976="",P3976,IF(MID('XML a procesar'!A3976,1,1)="&lt;",P3976,P3976+1)),P3976)</f>
        <v>1</v>
      </c>
    </row>
    <row r="3978" spans="1:16" x14ac:dyDescent="0.25">
      <c r="A3978" s="1" t="str">
        <f>IF('XML a procesar'!A3977&gt;0,'XML a procesar'!A3977,"")</f>
        <v/>
      </c>
      <c r="B3978" s="7">
        <f t="shared" si="693"/>
        <v>0</v>
      </c>
      <c r="C3978" s="1">
        <f t="shared" si="694"/>
        <v>0</v>
      </c>
      <c r="D3978" s="1">
        <f t="shared" si="695"/>
        <v>0</v>
      </c>
      <c r="E3978" s="1">
        <f t="shared" si="696"/>
        <v>0</v>
      </c>
      <c r="F3978" s="1" t="str">
        <f t="shared" ca="1" si="697"/>
        <v/>
      </c>
      <c r="G3978" s="1">
        <f t="shared" ca="1" si="698"/>
        <v>0</v>
      </c>
      <c r="H3978" s="1">
        <f ca="1">IF(AND(G3977&gt;0,G3978&gt;G3977,NOT(ISERROR(MATCH(G3977,D:D,0)))),H3977+1,H3977)</f>
        <v>0</v>
      </c>
      <c r="I3978" s="1">
        <f t="shared" ca="1" si="699"/>
        <v>0</v>
      </c>
      <c r="J3978" s="7" t="str">
        <f t="shared" ca="1" si="700"/>
        <v/>
      </c>
      <c r="K3978" s="1" t="str">
        <f ca="1">IF(J3978="Linea_para_MAIL_creada_por_LuXML",IF(ISERROR(MATCH(INDIRECT(ADDRESS(ROW()-G3978,7)),D:D,0)),J3978,INDIRECT(ADDRESS(MATCH(INDIRECT(ADDRESS(ROW()-G3978,7)),D:D,0),1))),J3978)</f>
        <v/>
      </c>
      <c r="L3978" s="7">
        <f t="shared" ca="1" si="701"/>
        <v>0</v>
      </c>
      <c r="M3978" s="7" t="str">
        <f t="shared" ca="1" si="702"/>
        <v/>
      </c>
      <c r="N3978" s="7">
        <f t="shared" ca="1" si="703"/>
        <v>0</v>
      </c>
      <c r="O3978" s="9" t="str">
        <f ca="1">IF(N3978&gt;-1,INDIRECT(ADDRESS(ROW(),13)),IF(N3978&lt;N3977,CONCATENATE("&lt;page-count count=",CHAR(34),1+LARGE(N:N,1)-LARGE(N:N,2),CHAR(34),"/&gt;"),INDIRECT(ADDRESS(ROW()-1,13))))</f>
        <v/>
      </c>
      <c r="P3978" s="1">
        <f>IF(ROW()&lt;$S$4+2,IF('XML a procesar'!A3977="",P3977,IF(MID('XML a procesar'!A3977,1,1)="&lt;",P3977,P3977+1)),P3977)</f>
        <v>1</v>
      </c>
    </row>
    <row r="3979" spans="1:16" x14ac:dyDescent="0.25">
      <c r="A3979" s="1" t="str">
        <f>IF('XML a procesar'!A3978&gt;0,'XML a procesar'!A3978,"")</f>
        <v/>
      </c>
      <c r="B3979" s="7">
        <f t="shared" si="693"/>
        <v>0</v>
      </c>
      <c r="C3979" s="1">
        <f t="shared" si="694"/>
        <v>0</v>
      </c>
      <c r="D3979" s="1">
        <f t="shared" si="695"/>
        <v>0</v>
      </c>
      <c r="E3979" s="1">
        <f t="shared" si="696"/>
        <v>0</v>
      </c>
      <c r="F3979" s="1" t="str">
        <f t="shared" ca="1" si="697"/>
        <v/>
      </c>
      <c r="G3979" s="1">
        <f t="shared" ca="1" si="698"/>
        <v>0</v>
      </c>
      <c r="H3979" s="1">
        <f ca="1">IF(AND(G3978&gt;0,G3979&gt;G3978,NOT(ISERROR(MATCH(G3978,D:D,0)))),H3978+1,H3978)</f>
        <v>0</v>
      </c>
      <c r="I3979" s="1">
        <f t="shared" ca="1" si="699"/>
        <v>0</v>
      </c>
      <c r="J3979" s="7" t="str">
        <f t="shared" ca="1" si="700"/>
        <v/>
      </c>
      <c r="K3979" s="1" t="str">
        <f ca="1">IF(J3979="Linea_para_MAIL_creada_por_LuXML",IF(ISERROR(MATCH(INDIRECT(ADDRESS(ROW()-G3979,7)),D:D,0)),J3979,INDIRECT(ADDRESS(MATCH(INDIRECT(ADDRESS(ROW()-G3979,7)),D:D,0),1))),J3979)</f>
        <v/>
      </c>
      <c r="L3979" s="7">
        <f t="shared" ca="1" si="701"/>
        <v>0</v>
      </c>
      <c r="M3979" s="7" t="str">
        <f t="shared" ca="1" si="702"/>
        <v/>
      </c>
      <c r="N3979" s="7">
        <f t="shared" ca="1" si="703"/>
        <v>0</v>
      </c>
      <c r="O3979" s="9" t="str">
        <f ca="1">IF(N3979&gt;-1,INDIRECT(ADDRESS(ROW(),13)),IF(N3979&lt;N3978,CONCATENATE("&lt;page-count count=",CHAR(34),1+LARGE(N:N,1)-LARGE(N:N,2),CHAR(34),"/&gt;"),INDIRECT(ADDRESS(ROW()-1,13))))</f>
        <v/>
      </c>
      <c r="P3979" s="1">
        <f>IF(ROW()&lt;$S$4+2,IF('XML a procesar'!A3978="",P3978,IF(MID('XML a procesar'!A3978,1,1)="&lt;",P3978,P3978+1)),P3978)</f>
        <v>1</v>
      </c>
    </row>
    <row r="3980" spans="1:16" x14ac:dyDescent="0.25">
      <c r="A3980" s="1" t="str">
        <f>IF('XML a procesar'!A3979&gt;0,'XML a procesar'!A3979,"")</f>
        <v/>
      </c>
      <c r="B3980" s="7">
        <f t="shared" si="693"/>
        <v>0</v>
      </c>
      <c r="C3980" s="1">
        <f t="shared" si="694"/>
        <v>0</v>
      </c>
      <c r="D3980" s="1">
        <f t="shared" si="695"/>
        <v>0</v>
      </c>
      <c r="E3980" s="1">
        <f t="shared" si="696"/>
        <v>0</v>
      </c>
      <c r="F3980" s="1" t="str">
        <f t="shared" ca="1" si="697"/>
        <v/>
      </c>
      <c r="G3980" s="1">
        <f t="shared" ca="1" si="698"/>
        <v>0</v>
      </c>
      <c r="H3980" s="1">
        <f ca="1">IF(AND(G3979&gt;0,G3980&gt;G3979,NOT(ISERROR(MATCH(G3979,D:D,0)))),H3979+1,H3979)</f>
        <v>0</v>
      </c>
      <c r="I3980" s="1">
        <f t="shared" ca="1" si="699"/>
        <v>0</v>
      </c>
      <c r="J3980" s="7" t="str">
        <f t="shared" ca="1" si="700"/>
        <v/>
      </c>
      <c r="K3980" s="1" t="str">
        <f ca="1">IF(J3980="Linea_para_MAIL_creada_por_LuXML",IF(ISERROR(MATCH(INDIRECT(ADDRESS(ROW()-G3980,7)),D:D,0)),J3980,INDIRECT(ADDRESS(MATCH(INDIRECT(ADDRESS(ROW()-G3980,7)),D:D,0),1))),J3980)</f>
        <v/>
      </c>
      <c r="L3980" s="7">
        <f t="shared" ca="1" si="701"/>
        <v>0</v>
      </c>
      <c r="M3980" s="7" t="str">
        <f t="shared" ca="1" si="702"/>
        <v/>
      </c>
      <c r="N3980" s="7">
        <f t="shared" ca="1" si="703"/>
        <v>0</v>
      </c>
      <c r="O3980" s="9" t="str">
        <f ca="1">IF(N3980&gt;-1,INDIRECT(ADDRESS(ROW(),13)),IF(N3980&lt;N3979,CONCATENATE("&lt;page-count count=",CHAR(34),1+LARGE(N:N,1)-LARGE(N:N,2),CHAR(34),"/&gt;"),INDIRECT(ADDRESS(ROW()-1,13))))</f>
        <v/>
      </c>
      <c r="P3980" s="1">
        <f>IF(ROW()&lt;$S$4+2,IF('XML a procesar'!A3979="",P3979,IF(MID('XML a procesar'!A3979,1,1)="&lt;",P3979,P3979+1)),P3979)</f>
        <v>1</v>
      </c>
    </row>
    <row r="3981" spans="1:16" x14ac:dyDescent="0.25">
      <c r="A3981" s="1" t="str">
        <f>IF('XML a procesar'!A3980&gt;0,'XML a procesar'!A3980,"")</f>
        <v/>
      </c>
      <c r="B3981" s="7">
        <f t="shared" si="693"/>
        <v>0</v>
      </c>
      <c r="C3981" s="1">
        <f t="shared" si="694"/>
        <v>0</v>
      </c>
      <c r="D3981" s="1">
        <f t="shared" si="695"/>
        <v>0</v>
      </c>
      <c r="E3981" s="1">
        <f t="shared" si="696"/>
        <v>0</v>
      </c>
      <c r="F3981" s="1" t="str">
        <f t="shared" ca="1" si="697"/>
        <v/>
      </c>
      <c r="G3981" s="1">
        <f t="shared" ca="1" si="698"/>
        <v>0</v>
      </c>
      <c r="H3981" s="1">
        <f ca="1">IF(AND(G3980&gt;0,G3981&gt;G3980,NOT(ISERROR(MATCH(G3980,D:D,0)))),H3980+1,H3980)</f>
        <v>0</v>
      </c>
      <c r="I3981" s="1">
        <f t="shared" ca="1" si="699"/>
        <v>0</v>
      </c>
      <c r="J3981" s="7" t="str">
        <f t="shared" ca="1" si="700"/>
        <v/>
      </c>
      <c r="K3981" s="1" t="str">
        <f ca="1">IF(J3981="Linea_para_MAIL_creada_por_LuXML",IF(ISERROR(MATCH(INDIRECT(ADDRESS(ROW()-G3981,7)),D:D,0)),J3981,INDIRECT(ADDRESS(MATCH(INDIRECT(ADDRESS(ROW()-G3981,7)),D:D,0),1))),J3981)</f>
        <v/>
      </c>
      <c r="L3981" s="7">
        <f t="shared" ca="1" si="701"/>
        <v>0</v>
      </c>
      <c r="M3981" s="7" t="str">
        <f t="shared" ca="1" si="702"/>
        <v/>
      </c>
      <c r="N3981" s="7">
        <f t="shared" ca="1" si="703"/>
        <v>0</v>
      </c>
      <c r="O3981" s="9" t="str">
        <f ca="1">IF(N3981&gt;-1,INDIRECT(ADDRESS(ROW(),13)),IF(N3981&lt;N3980,CONCATENATE("&lt;page-count count=",CHAR(34),1+LARGE(N:N,1)-LARGE(N:N,2),CHAR(34),"/&gt;"),INDIRECT(ADDRESS(ROW()-1,13))))</f>
        <v/>
      </c>
      <c r="P3981" s="1">
        <f>IF(ROW()&lt;$S$4+2,IF('XML a procesar'!A3980="",P3980,IF(MID('XML a procesar'!A3980,1,1)="&lt;",P3980,P3980+1)),P3980)</f>
        <v>1</v>
      </c>
    </row>
    <row r="3982" spans="1:16" x14ac:dyDescent="0.25">
      <c r="A3982" s="1" t="str">
        <f>IF('XML a procesar'!A3981&gt;0,'XML a procesar'!A3981,"")</f>
        <v/>
      </c>
      <c r="B3982" s="7">
        <f t="shared" si="693"/>
        <v>0</v>
      </c>
      <c r="C3982" s="1">
        <f t="shared" si="694"/>
        <v>0</v>
      </c>
      <c r="D3982" s="1">
        <f t="shared" si="695"/>
        <v>0</v>
      </c>
      <c r="E3982" s="1">
        <f t="shared" si="696"/>
        <v>0</v>
      </c>
      <c r="F3982" s="1" t="str">
        <f t="shared" ca="1" si="697"/>
        <v/>
      </c>
      <c r="G3982" s="1">
        <f t="shared" ca="1" si="698"/>
        <v>0</v>
      </c>
      <c r="H3982" s="1">
        <f ca="1">IF(AND(G3981&gt;0,G3982&gt;G3981,NOT(ISERROR(MATCH(G3981,D:D,0)))),H3981+1,H3981)</f>
        <v>0</v>
      </c>
      <c r="I3982" s="1">
        <f t="shared" ca="1" si="699"/>
        <v>0</v>
      </c>
      <c r="J3982" s="7" t="str">
        <f t="shared" ca="1" si="700"/>
        <v/>
      </c>
      <c r="K3982" s="1" t="str">
        <f ca="1">IF(J3982="Linea_para_MAIL_creada_por_LuXML",IF(ISERROR(MATCH(INDIRECT(ADDRESS(ROW()-G3982,7)),D:D,0)),J3982,INDIRECT(ADDRESS(MATCH(INDIRECT(ADDRESS(ROW()-G3982,7)),D:D,0),1))),J3982)</f>
        <v/>
      </c>
      <c r="L3982" s="7">
        <f t="shared" ca="1" si="701"/>
        <v>0</v>
      </c>
      <c r="M3982" s="7" t="str">
        <f t="shared" ca="1" si="702"/>
        <v/>
      </c>
      <c r="N3982" s="7">
        <f t="shared" ca="1" si="703"/>
        <v>0</v>
      </c>
      <c r="O3982" s="9" t="str">
        <f ca="1">IF(N3982&gt;-1,INDIRECT(ADDRESS(ROW(),13)),IF(N3982&lt;N3981,CONCATENATE("&lt;page-count count=",CHAR(34),1+LARGE(N:N,1)-LARGE(N:N,2),CHAR(34),"/&gt;"),INDIRECT(ADDRESS(ROW()-1,13))))</f>
        <v/>
      </c>
      <c r="P3982" s="1">
        <f>IF(ROW()&lt;$S$4+2,IF('XML a procesar'!A3981="",P3981,IF(MID('XML a procesar'!A3981,1,1)="&lt;",P3981,P3981+1)),P3981)</f>
        <v>1</v>
      </c>
    </row>
    <row r="3983" spans="1:16" x14ac:dyDescent="0.25">
      <c r="A3983" s="1" t="str">
        <f>IF('XML a procesar'!A3982&gt;0,'XML a procesar'!A3982,"")</f>
        <v/>
      </c>
      <c r="B3983" s="7">
        <f t="shared" si="693"/>
        <v>0</v>
      </c>
      <c r="C3983" s="1">
        <f t="shared" si="694"/>
        <v>0</v>
      </c>
      <c r="D3983" s="1">
        <f t="shared" si="695"/>
        <v>0</v>
      </c>
      <c r="E3983" s="1">
        <f t="shared" si="696"/>
        <v>0</v>
      </c>
      <c r="F3983" s="1" t="str">
        <f t="shared" ca="1" si="697"/>
        <v/>
      </c>
      <c r="G3983" s="1">
        <f t="shared" ca="1" si="698"/>
        <v>0</v>
      </c>
      <c r="H3983" s="1">
        <f ca="1">IF(AND(G3982&gt;0,G3983&gt;G3982,NOT(ISERROR(MATCH(G3982,D:D,0)))),H3982+1,H3982)</f>
        <v>0</v>
      </c>
      <c r="I3983" s="1">
        <f t="shared" ca="1" si="699"/>
        <v>0</v>
      </c>
      <c r="J3983" s="7" t="str">
        <f t="shared" ca="1" si="700"/>
        <v/>
      </c>
      <c r="K3983" s="1" t="str">
        <f ca="1">IF(J3983="Linea_para_MAIL_creada_por_LuXML",IF(ISERROR(MATCH(INDIRECT(ADDRESS(ROW()-G3983,7)),D:D,0)),J3983,INDIRECT(ADDRESS(MATCH(INDIRECT(ADDRESS(ROW()-G3983,7)),D:D,0),1))),J3983)</f>
        <v/>
      </c>
      <c r="L3983" s="7">
        <f t="shared" ca="1" si="701"/>
        <v>0</v>
      </c>
      <c r="M3983" s="7" t="str">
        <f t="shared" ca="1" si="702"/>
        <v/>
      </c>
      <c r="N3983" s="7">
        <f t="shared" ca="1" si="703"/>
        <v>0</v>
      </c>
      <c r="O3983" s="9" t="str">
        <f ca="1">IF(N3983&gt;-1,INDIRECT(ADDRESS(ROW(),13)),IF(N3983&lt;N3982,CONCATENATE("&lt;page-count count=",CHAR(34),1+LARGE(N:N,1)-LARGE(N:N,2),CHAR(34),"/&gt;"),INDIRECT(ADDRESS(ROW()-1,13))))</f>
        <v/>
      </c>
      <c r="P3983" s="1">
        <f>IF(ROW()&lt;$S$4+2,IF('XML a procesar'!A3982="",P3982,IF(MID('XML a procesar'!A3982,1,1)="&lt;",P3982,P3982+1)),P3982)</f>
        <v>1</v>
      </c>
    </row>
    <row r="3984" spans="1:16" x14ac:dyDescent="0.25">
      <c r="A3984" s="1" t="str">
        <f>IF('XML a procesar'!A3983&gt;0,'XML a procesar'!A3983,"")</f>
        <v/>
      </c>
      <c r="B3984" s="7">
        <f t="shared" si="693"/>
        <v>0</v>
      </c>
      <c r="C3984" s="1">
        <f t="shared" si="694"/>
        <v>0</v>
      </c>
      <c r="D3984" s="1">
        <f t="shared" si="695"/>
        <v>0</v>
      </c>
      <c r="E3984" s="1">
        <f t="shared" si="696"/>
        <v>0</v>
      </c>
      <c r="F3984" s="1" t="str">
        <f t="shared" ca="1" si="697"/>
        <v/>
      </c>
      <c r="G3984" s="1">
        <f t="shared" ca="1" si="698"/>
        <v>0</v>
      </c>
      <c r="H3984" s="1">
        <f ca="1">IF(AND(G3983&gt;0,G3984&gt;G3983,NOT(ISERROR(MATCH(G3983,D:D,0)))),H3983+1,H3983)</f>
        <v>0</v>
      </c>
      <c r="I3984" s="1">
        <f t="shared" ca="1" si="699"/>
        <v>0</v>
      </c>
      <c r="J3984" s="7" t="str">
        <f t="shared" ca="1" si="700"/>
        <v/>
      </c>
      <c r="K3984" s="1" t="str">
        <f ca="1">IF(J3984="Linea_para_MAIL_creada_por_LuXML",IF(ISERROR(MATCH(INDIRECT(ADDRESS(ROW()-G3984,7)),D:D,0)),J3984,INDIRECT(ADDRESS(MATCH(INDIRECT(ADDRESS(ROW()-G3984,7)),D:D,0),1))),J3984)</f>
        <v/>
      </c>
      <c r="L3984" s="7">
        <f t="shared" ca="1" si="701"/>
        <v>0</v>
      </c>
      <c r="M3984" s="7" t="str">
        <f t="shared" ca="1" si="702"/>
        <v/>
      </c>
      <c r="N3984" s="7">
        <f t="shared" ca="1" si="703"/>
        <v>0</v>
      </c>
      <c r="O3984" s="9" t="str">
        <f ca="1">IF(N3984&gt;-1,INDIRECT(ADDRESS(ROW(),13)),IF(N3984&lt;N3983,CONCATENATE("&lt;page-count count=",CHAR(34),1+LARGE(N:N,1)-LARGE(N:N,2),CHAR(34),"/&gt;"),INDIRECT(ADDRESS(ROW()-1,13))))</f>
        <v/>
      </c>
      <c r="P3984" s="1">
        <f>IF(ROW()&lt;$S$4+2,IF('XML a procesar'!A3983="",P3983,IF(MID('XML a procesar'!A3983,1,1)="&lt;",P3983,P3983+1)),P3983)</f>
        <v>1</v>
      </c>
    </row>
    <row r="3985" spans="1:16" x14ac:dyDescent="0.25">
      <c r="A3985" s="1" t="str">
        <f>IF('XML a procesar'!A3984&gt;0,'XML a procesar'!A3984,"")</f>
        <v/>
      </c>
      <c r="B3985" s="7">
        <f t="shared" si="693"/>
        <v>0</v>
      </c>
      <c r="C3985" s="1">
        <f t="shared" si="694"/>
        <v>0</v>
      </c>
      <c r="D3985" s="1">
        <f t="shared" si="695"/>
        <v>0</v>
      </c>
      <c r="E3985" s="1">
        <f t="shared" si="696"/>
        <v>0</v>
      </c>
      <c r="F3985" s="1" t="str">
        <f t="shared" ca="1" si="697"/>
        <v/>
      </c>
      <c r="G3985" s="1">
        <f t="shared" ca="1" si="698"/>
        <v>0</v>
      </c>
      <c r="H3985" s="1">
        <f ca="1">IF(AND(G3984&gt;0,G3985&gt;G3984,NOT(ISERROR(MATCH(G3984,D:D,0)))),H3984+1,H3984)</f>
        <v>0</v>
      </c>
      <c r="I3985" s="1">
        <f t="shared" ca="1" si="699"/>
        <v>0</v>
      </c>
      <c r="J3985" s="7" t="str">
        <f t="shared" ca="1" si="700"/>
        <v/>
      </c>
      <c r="K3985" s="1" t="str">
        <f ca="1">IF(J3985="Linea_para_MAIL_creada_por_LuXML",IF(ISERROR(MATCH(INDIRECT(ADDRESS(ROW()-G3985,7)),D:D,0)),J3985,INDIRECT(ADDRESS(MATCH(INDIRECT(ADDRESS(ROW()-G3985,7)),D:D,0),1))),J3985)</f>
        <v/>
      </c>
      <c r="L3985" s="7">
        <f t="shared" ca="1" si="701"/>
        <v>0</v>
      </c>
      <c r="M3985" s="7" t="str">
        <f t="shared" ca="1" si="702"/>
        <v/>
      </c>
      <c r="N3985" s="7">
        <f t="shared" ca="1" si="703"/>
        <v>0</v>
      </c>
      <c r="O3985" s="9" t="str">
        <f ca="1">IF(N3985&gt;-1,INDIRECT(ADDRESS(ROW(),13)),IF(N3985&lt;N3984,CONCATENATE("&lt;page-count count=",CHAR(34),1+LARGE(N:N,1)-LARGE(N:N,2),CHAR(34),"/&gt;"),INDIRECT(ADDRESS(ROW()-1,13))))</f>
        <v/>
      </c>
      <c r="P3985" s="1">
        <f>IF(ROW()&lt;$S$4+2,IF('XML a procesar'!A3984="",P3984,IF(MID('XML a procesar'!A3984,1,1)="&lt;",P3984,P3984+1)),P3984)</f>
        <v>1</v>
      </c>
    </row>
    <row r="3986" spans="1:16" x14ac:dyDescent="0.25">
      <c r="A3986" s="1" t="str">
        <f>IF('XML a procesar'!A3985&gt;0,'XML a procesar'!A3985,"")</f>
        <v/>
      </c>
      <c r="B3986" s="7">
        <f t="shared" si="693"/>
        <v>0</v>
      </c>
      <c r="C3986" s="1">
        <f t="shared" si="694"/>
        <v>0</v>
      </c>
      <c r="D3986" s="1">
        <f t="shared" si="695"/>
        <v>0</v>
      </c>
      <c r="E3986" s="1">
        <f t="shared" si="696"/>
        <v>0</v>
      </c>
      <c r="F3986" s="1" t="str">
        <f t="shared" ca="1" si="697"/>
        <v/>
      </c>
      <c r="G3986" s="1">
        <f t="shared" ca="1" si="698"/>
        <v>0</v>
      </c>
      <c r="H3986" s="1">
        <f ca="1">IF(AND(G3985&gt;0,G3986&gt;G3985,NOT(ISERROR(MATCH(G3985,D:D,0)))),H3985+1,H3985)</f>
        <v>0</v>
      </c>
      <c r="I3986" s="1">
        <f t="shared" ca="1" si="699"/>
        <v>0</v>
      </c>
      <c r="J3986" s="7" t="str">
        <f t="shared" ca="1" si="700"/>
        <v/>
      </c>
      <c r="K3986" s="1" t="str">
        <f ca="1">IF(J3986="Linea_para_MAIL_creada_por_LuXML",IF(ISERROR(MATCH(INDIRECT(ADDRESS(ROW()-G3986,7)),D:D,0)),J3986,INDIRECT(ADDRESS(MATCH(INDIRECT(ADDRESS(ROW()-G3986,7)),D:D,0),1))),J3986)</f>
        <v/>
      </c>
      <c r="L3986" s="7">
        <f t="shared" ca="1" si="701"/>
        <v>0</v>
      </c>
      <c r="M3986" s="7" t="str">
        <f t="shared" ca="1" si="702"/>
        <v/>
      </c>
      <c r="N3986" s="7">
        <f t="shared" ca="1" si="703"/>
        <v>0</v>
      </c>
      <c r="O3986" s="9" t="str">
        <f ca="1">IF(N3986&gt;-1,INDIRECT(ADDRESS(ROW(),13)),IF(N3986&lt;N3985,CONCATENATE("&lt;page-count count=",CHAR(34),1+LARGE(N:N,1)-LARGE(N:N,2),CHAR(34),"/&gt;"),INDIRECT(ADDRESS(ROW()-1,13))))</f>
        <v/>
      </c>
      <c r="P3986" s="1">
        <f>IF(ROW()&lt;$S$4+2,IF('XML a procesar'!A3985="",P3985,IF(MID('XML a procesar'!A3985,1,1)="&lt;",P3985,P3985+1)),P3985)</f>
        <v>1</v>
      </c>
    </row>
    <row r="3987" spans="1:16" x14ac:dyDescent="0.25">
      <c r="A3987" s="1" t="str">
        <f>IF('XML a procesar'!A3986&gt;0,'XML a procesar'!A3986,"")</f>
        <v/>
      </c>
      <c r="B3987" s="7">
        <f t="shared" si="693"/>
        <v>0</v>
      </c>
      <c r="C3987" s="1">
        <f t="shared" si="694"/>
        <v>0</v>
      </c>
      <c r="D3987" s="1">
        <f t="shared" si="695"/>
        <v>0</v>
      </c>
      <c r="E3987" s="1">
        <f t="shared" si="696"/>
        <v>0</v>
      </c>
      <c r="F3987" s="1" t="str">
        <f t="shared" ca="1" si="697"/>
        <v/>
      </c>
      <c r="G3987" s="1">
        <f t="shared" ca="1" si="698"/>
        <v>0</v>
      </c>
      <c r="H3987" s="1">
        <f ca="1">IF(AND(G3986&gt;0,G3987&gt;G3986,NOT(ISERROR(MATCH(G3986,D:D,0)))),H3986+1,H3986)</f>
        <v>0</v>
      </c>
      <c r="I3987" s="1">
        <f t="shared" ca="1" si="699"/>
        <v>0</v>
      </c>
      <c r="J3987" s="7" t="str">
        <f t="shared" ca="1" si="700"/>
        <v/>
      </c>
      <c r="K3987" s="1" t="str">
        <f ca="1">IF(J3987="Linea_para_MAIL_creada_por_LuXML",IF(ISERROR(MATCH(INDIRECT(ADDRESS(ROW()-G3987,7)),D:D,0)),J3987,INDIRECT(ADDRESS(MATCH(INDIRECT(ADDRESS(ROW()-G3987,7)),D:D,0),1))),J3987)</f>
        <v/>
      </c>
      <c r="L3987" s="7">
        <f t="shared" ca="1" si="701"/>
        <v>0</v>
      </c>
      <c r="M3987" s="7" t="str">
        <f t="shared" ca="1" si="702"/>
        <v/>
      </c>
      <c r="N3987" s="7">
        <f t="shared" ca="1" si="703"/>
        <v>0</v>
      </c>
      <c r="O3987" s="9" t="str">
        <f ca="1">IF(N3987&gt;-1,INDIRECT(ADDRESS(ROW(),13)),IF(N3987&lt;N3986,CONCATENATE("&lt;page-count count=",CHAR(34),1+LARGE(N:N,1)-LARGE(N:N,2),CHAR(34),"/&gt;"),INDIRECT(ADDRESS(ROW()-1,13))))</f>
        <v/>
      </c>
      <c r="P3987" s="1">
        <f>IF(ROW()&lt;$S$4+2,IF('XML a procesar'!A3986="",P3986,IF(MID('XML a procesar'!A3986,1,1)="&lt;",P3986,P3986+1)),P3986)</f>
        <v>1</v>
      </c>
    </row>
    <row r="3988" spans="1:16" x14ac:dyDescent="0.25">
      <c r="A3988" s="1" t="str">
        <f>IF('XML a procesar'!A3987&gt;0,'XML a procesar'!A3987,"")</f>
        <v/>
      </c>
      <c r="B3988" s="7">
        <f t="shared" si="693"/>
        <v>0</v>
      </c>
      <c r="C3988" s="1">
        <f t="shared" si="694"/>
        <v>0</v>
      </c>
      <c r="D3988" s="1">
        <f t="shared" si="695"/>
        <v>0</v>
      </c>
      <c r="E3988" s="1">
        <f t="shared" si="696"/>
        <v>0</v>
      </c>
      <c r="F3988" s="1" t="str">
        <f t="shared" ca="1" si="697"/>
        <v/>
      </c>
      <c r="G3988" s="1">
        <f t="shared" ca="1" si="698"/>
        <v>0</v>
      </c>
      <c r="H3988" s="1">
        <f ca="1">IF(AND(G3987&gt;0,G3988&gt;G3987,NOT(ISERROR(MATCH(G3987,D:D,0)))),H3987+1,H3987)</f>
        <v>0</v>
      </c>
      <c r="I3988" s="1">
        <f t="shared" ca="1" si="699"/>
        <v>0</v>
      </c>
      <c r="J3988" s="7" t="str">
        <f t="shared" ca="1" si="700"/>
        <v/>
      </c>
      <c r="K3988" s="1" t="str">
        <f ca="1">IF(J3988="Linea_para_MAIL_creada_por_LuXML",IF(ISERROR(MATCH(INDIRECT(ADDRESS(ROW()-G3988,7)),D:D,0)),J3988,INDIRECT(ADDRESS(MATCH(INDIRECT(ADDRESS(ROW()-G3988,7)),D:D,0),1))),J3988)</f>
        <v/>
      </c>
      <c r="L3988" s="7">
        <f t="shared" ca="1" si="701"/>
        <v>0</v>
      </c>
      <c r="M3988" s="7" t="str">
        <f t="shared" ca="1" si="702"/>
        <v/>
      </c>
      <c r="N3988" s="7">
        <f t="shared" ca="1" si="703"/>
        <v>0</v>
      </c>
      <c r="O3988" s="9" t="str">
        <f ca="1">IF(N3988&gt;-1,INDIRECT(ADDRESS(ROW(),13)),IF(N3988&lt;N3987,CONCATENATE("&lt;page-count count=",CHAR(34),1+LARGE(N:N,1)-LARGE(N:N,2),CHAR(34),"/&gt;"),INDIRECT(ADDRESS(ROW()-1,13))))</f>
        <v/>
      </c>
      <c r="P3988" s="1">
        <f>IF(ROW()&lt;$S$4+2,IF('XML a procesar'!A3987="",P3987,IF(MID('XML a procesar'!A3987,1,1)="&lt;",P3987,P3987+1)),P3987)</f>
        <v>1</v>
      </c>
    </row>
    <row r="3989" spans="1:16" x14ac:dyDescent="0.25">
      <c r="A3989" s="1" t="str">
        <f>IF('XML a procesar'!A3988&gt;0,'XML a procesar'!A3988,"")</f>
        <v/>
      </c>
      <c r="B3989" s="7">
        <f t="shared" si="693"/>
        <v>0</v>
      </c>
      <c r="C3989" s="1">
        <f t="shared" si="694"/>
        <v>0</v>
      </c>
      <c r="D3989" s="1">
        <f t="shared" si="695"/>
        <v>0</v>
      </c>
      <c r="E3989" s="1">
        <f t="shared" si="696"/>
        <v>0</v>
      </c>
      <c r="F3989" s="1" t="str">
        <f t="shared" ca="1" si="697"/>
        <v/>
      </c>
      <c r="G3989" s="1">
        <f t="shared" ca="1" si="698"/>
        <v>0</v>
      </c>
      <c r="H3989" s="1">
        <f ca="1">IF(AND(G3988&gt;0,G3989&gt;G3988,NOT(ISERROR(MATCH(G3988,D:D,0)))),H3988+1,H3988)</f>
        <v>0</v>
      </c>
      <c r="I3989" s="1">
        <f t="shared" ca="1" si="699"/>
        <v>0</v>
      </c>
      <c r="J3989" s="7" t="str">
        <f t="shared" ca="1" si="700"/>
        <v/>
      </c>
      <c r="K3989" s="1" t="str">
        <f ca="1">IF(J3989="Linea_para_MAIL_creada_por_LuXML",IF(ISERROR(MATCH(INDIRECT(ADDRESS(ROW()-G3989,7)),D:D,0)),J3989,INDIRECT(ADDRESS(MATCH(INDIRECT(ADDRESS(ROW()-G3989,7)),D:D,0),1))),J3989)</f>
        <v/>
      </c>
      <c r="L3989" s="7">
        <f t="shared" ca="1" si="701"/>
        <v>0</v>
      </c>
      <c r="M3989" s="7" t="str">
        <f t="shared" ca="1" si="702"/>
        <v/>
      </c>
      <c r="N3989" s="7">
        <f t="shared" ca="1" si="703"/>
        <v>0</v>
      </c>
      <c r="O3989" s="9" t="str">
        <f ca="1">IF(N3989&gt;-1,INDIRECT(ADDRESS(ROW(),13)),IF(N3989&lt;N3988,CONCATENATE("&lt;page-count count=",CHAR(34),1+LARGE(N:N,1)-LARGE(N:N,2),CHAR(34),"/&gt;"),INDIRECT(ADDRESS(ROW()-1,13))))</f>
        <v/>
      </c>
      <c r="P3989" s="1">
        <f>IF(ROW()&lt;$S$4+2,IF('XML a procesar'!A3988="",P3988,IF(MID('XML a procesar'!A3988,1,1)="&lt;",P3988,P3988+1)),P3988)</f>
        <v>1</v>
      </c>
    </row>
    <row r="3990" spans="1:16" x14ac:dyDescent="0.25">
      <c r="A3990" s="1" t="str">
        <f>IF('XML a procesar'!A3989&gt;0,'XML a procesar'!A3989,"")</f>
        <v/>
      </c>
      <c r="B3990" s="7">
        <f t="shared" si="693"/>
        <v>0</v>
      </c>
      <c r="C3990" s="1">
        <f t="shared" si="694"/>
        <v>0</v>
      </c>
      <c r="D3990" s="1">
        <f t="shared" si="695"/>
        <v>0</v>
      </c>
      <c r="E3990" s="1">
        <f t="shared" si="696"/>
        <v>0</v>
      </c>
      <c r="F3990" s="1" t="str">
        <f t="shared" ca="1" si="697"/>
        <v/>
      </c>
      <c r="G3990" s="1">
        <f t="shared" ca="1" si="698"/>
        <v>0</v>
      </c>
      <c r="H3990" s="1">
        <f ca="1">IF(AND(G3989&gt;0,G3990&gt;G3989,NOT(ISERROR(MATCH(G3989,D:D,0)))),H3989+1,H3989)</f>
        <v>0</v>
      </c>
      <c r="I3990" s="1">
        <f t="shared" ca="1" si="699"/>
        <v>0</v>
      </c>
      <c r="J3990" s="7" t="str">
        <f t="shared" ca="1" si="700"/>
        <v/>
      </c>
      <c r="K3990" s="1" t="str">
        <f ca="1">IF(J3990="Linea_para_MAIL_creada_por_LuXML",IF(ISERROR(MATCH(INDIRECT(ADDRESS(ROW()-G3990,7)),D:D,0)),J3990,INDIRECT(ADDRESS(MATCH(INDIRECT(ADDRESS(ROW()-G3990,7)),D:D,0),1))),J3990)</f>
        <v/>
      </c>
      <c r="L3990" s="7">
        <f t="shared" ca="1" si="701"/>
        <v>0</v>
      </c>
      <c r="M3990" s="7" t="str">
        <f t="shared" ca="1" si="702"/>
        <v/>
      </c>
      <c r="N3990" s="7">
        <f t="shared" ca="1" si="703"/>
        <v>0</v>
      </c>
      <c r="O3990" s="9" t="str">
        <f ca="1">IF(N3990&gt;-1,INDIRECT(ADDRESS(ROW(),13)),IF(N3990&lt;N3989,CONCATENATE("&lt;page-count count=",CHAR(34),1+LARGE(N:N,1)-LARGE(N:N,2),CHAR(34),"/&gt;"),INDIRECT(ADDRESS(ROW()-1,13))))</f>
        <v/>
      </c>
      <c r="P3990" s="1">
        <f>IF(ROW()&lt;$S$4+2,IF('XML a procesar'!A3989="",P3989,IF(MID('XML a procesar'!A3989,1,1)="&lt;",P3989,P3989+1)),P3989)</f>
        <v>1</v>
      </c>
    </row>
    <row r="3991" spans="1:16" x14ac:dyDescent="0.25">
      <c r="A3991" s="1" t="str">
        <f>IF('XML a procesar'!A3990&gt;0,'XML a procesar'!A3990,"")</f>
        <v/>
      </c>
      <c r="B3991" s="7">
        <f t="shared" si="693"/>
        <v>0</v>
      </c>
      <c r="C3991" s="1">
        <f t="shared" si="694"/>
        <v>0</v>
      </c>
      <c r="D3991" s="1">
        <f t="shared" si="695"/>
        <v>0</v>
      </c>
      <c r="E3991" s="1">
        <f t="shared" si="696"/>
        <v>0</v>
      </c>
      <c r="F3991" s="1" t="str">
        <f t="shared" ca="1" si="697"/>
        <v/>
      </c>
      <c r="G3991" s="1">
        <f t="shared" ca="1" si="698"/>
        <v>0</v>
      </c>
      <c r="H3991" s="1">
        <f ca="1">IF(AND(G3990&gt;0,G3991&gt;G3990,NOT(ISERROR(MATCH(G3990,D:D,0)))),H3990+1,H3990)</f>
        <v>0</v>
      </c>
      <c r="I3991" s="1">
        <f t="shared" ca="1" si="699"/>
        <v>0</v>
      </c>
      <c r="J3991" s="7" t="str">
        <f t="shared" ca="1" si="700"/>
        <v/>
      </c>
      <c r="K3991" s="1" t="str">
        <f ca="1">IF(J3991="Linea_para_MAIL_creada_por_LuXML",IF(ISERROR(MATCH(INDIRECT(ADDRESS(ROW()-G3991,7)),D:D,0)),J3991,INDIRECT(ADDRESS(MATCH(INDIRECT(ADDRESS(ROW()-G3991,7)),D:D,0),1))),J3991)</f>
        <v/>
      </c>
      <c r="L3991" s="7">
        <f t="shared" ca="1" si="701"/>
        <v>0</v>
      </c>
      <c r="M3991" s="7" t="str">
        <f t="shared" ca="1" si="702"/>
        <v/>
      </c>
      <c r="N3991" s="7">
        <f t="shared" ca="1" si="703"/>
        <v>0</v>
      </c>
      <c r="O3991" s="9" t="str">
        <f ca="1">IF(N3991&gt;-1,INDIRECT(ADDRESS(ROW(),13)),IF(N3991&lt;N3990,CONCATENATE("&lt;page-count count=",CHAR(34),1+LARGE(N:N,1)-LARGE(N:N,2),CHAR(34),"/&gt;"),INDIRECT(ADDRESS(ROW()-1,13))))</f>
        <v/>
      </c>
      <c r="P3991" s="1">
        <f>IF(ROW()&lt;$S$4+2,IF('XML a procesar'!A3990="",P3990,IF(MID('XML a procesar'!A3990,1,1)="&lt;",P3990,P3990+1)),P3990)</f>
        <v>1</v>
      </c>
    </row>
    <row r="3992" spans="1:16" x14ac:dyDescent="0.25">
      <c r="A3992" s="1" t="str">
        <f>IF('XML a procesar'!A3991&gt;0,'XML a procesar'!A3991,"")</f>
        <v/>
      </c>
      <c r="B3992" s="7">
        <f t="shared" si="693"/>
        <v>0</v>
      </c>
      <c r="C3992" s="1">
        <f t="shared" si="694"/>
        <v>0</v>
      </c>
      <c r="D3992" s="1">
        <f t="shared" si="695"/>
        <v>0</v>
      </c>
      <c r="E3992" s="1">
        <f t="shared" si="696"/>
        <v>0</v>
      </c>
      <c r="F3992" s="1" t="str">
        <f t="shared" ca="1" si="697"/>
        <v/>
      </c>
      <c r="G3992" s="1">
        <f t="shared" ca="1" si="698"/>
        <v>0</v>
      </c>
      <c r="H3992" s="1">
        <f ca="1">IF(AND(G3991&gt;0,G3992&gt;G3991,NOT(ISERROR(MATCH(G3991,D:D,0)))),H3991+1,H3991)</f>
        <v>0</v>
      </c>
      <c r="I3992" s="1">
        <f t="shared" ca="1" si="699"/>
        <v>0</v>
      </c>
      <c r="J3992" s="7" t="str">
        <f t="shared" ca="1" si="700"/>
        <v/>
      </c>
      <c r="K3992" s="1" t="str">
        <f ca="1">IF(J3992="Linea_para_MAIL_creada_por_LuXML",IF(ISERROR(MATCH(INDIRECT(ADDRESS(ROW()-G3992,7)),D:D,0)),J3992,INDIRECT(ADDRESS(MATCH(INDIRECT(ADDRESS(ROW()-G3992,7)),D:D,0),1))),J3992)</f>
        <v/>
      </c>
      <c r="L3992" s="7">
        <f t="shared" ca="1" si="701"/>
        <v>0</v>
      </c>
      <c r="M3992" s="7" t="str">
        <f t="shared" ca="1" si="702"/>
        <v/>
      </c>
      <c r="N3992" s="7">
        <f t="shared" ca="1" si="703"/>
        <v>0</v>
      </c>
      <c r="O3992" s="9" t="str">
        <f ca="1">IF(N3992&gt;-1,INDIRECT(ADDRESS(ROW(),13)),IF(N3992&lt;N3991,CONCATENATE("&lt;page-count count=",CHAR(34),1+LARGE(N:N,1)-LARGE(N:N,2),CHAR(34),"/&gt;"),INDIRECT(ADDRESS(ROW()-1,13))))</f>
        <v/>
      </c>
      <c r="P3992" s="1">
        <f>IF(ROW()&lt;$S$4+2,IF('XML a procesar'!A3991="",P3991,IF(MID('XML a procesar'!A3991,1,1)="&lt;",P3991,P3991+1)),P3991)</f>
        <v>1</v>
      </c>
    </row>
    <row r="3993" spans="1:16" x14ac:dyDescent="0.25">
      <c r="A3993" s="1" t="str">
        <f>IF('XML a procesar'!A3992&gt;0,'XML a procesar'!A3992,"")</f>
        <v/>
      </c>
      <c r="B3993" s="7">
        <f t="shared" si="693"/>
        <v>0</v>
      </c>
      <c r="C3993" s="1">
        <f t="shared" si="694"/>
        <v>0</v>
      </c>
      <c r="D3993" s="1">
        <f t="shared" si="695"/>
        <v>0</v>
      </c>
      <c r="E3993" s="1">
        <f t="shared" si="696"/>
        <v>0</v>
      </c>
      <c r="F3993" s="1" t="str">
        <f t="shared" ca="1" si="697"/>
        <v/>
      </c>
      <c r="G3993" s="1">
        <f t="shared" ca="1" si="698"/>
        <v>0</v>
      </c>
      <c r="H3993" s="1">
        <f ca="1">IF(AND(G3992&gt;0,G3993&gt;G3992,NOT(ISERROR(MATCH(G3992,D:D,0)))),H3992+1,H3992)</f>
        <v>0</v>
      </c>
      <c r="I3993" s="1">
        <f t="shared" ca="1" si="699"/>
        <v>0</v>
      </c>
      <c r="J3993" s="7" t="str">
        <f t="shared" ca="1" si="700"/>
        <v/>
      </c>
      <c r="K3993" s="1" t="str">
        <f ca="1">IF(J3993="Linea_para_MAIL_creada_por_LuXML",IF(ISERROR(MATCH(INDIRECT(ADDRESS(ROW()-G3993,7)),D:D,0)),J3993,INDIRECT(ADDRESS(MATCH(INDIRECT(ADDRESS(ROW()-G3993,7)),D:D,0),1))),J3993)</f>
        <v/>
      </c>
      <c r="L3993" s="7">
        <f t="shared" ca="1" si="701"/>
        <v>0</v>
      </c>
      <c r="M3993" s="7" t="str">
        <f t="shared" ca="1" si="702"/>
        <v/>
      </c>
      <c r="N3993" s="7">
        <f t="shared" ca="1" si="703"/>
        <v>0</v>
      </c>
      <c r="O3993" s="9" t="str">
        <f ca="1">IF(N3993&gt;-1,INDIRECT(ADDRESS(ROW(),13)),IF(N3993&lt;N3992,CONCATENATE("&lt;page-count count=",CHAR(34),1+LARGE(N:N,1)-LARGE(N:N,2),CHAR(34),"/&gt;"),INDIRECT(ADDRESS(ROW()-1,13))))</f>
        <v/>
      </c>
      <c r="P3993" s="1">
        <f>IF(ROW()&lt;$S$4+2,IF('XML a procesar'!A3992="",P3992,IF(MID('XML a procesar'!A3992,1,1)="&lt;",P3992,P3992+1)),P3992)</f>
        <v>1</v>
      </c>
    </row>
    <row r="3994" spans="1:16" x14ac:dyDescent="0.25">
      <c r="A3994" s="1" t="str">
        <f>IF('XML a procesar'!A3993&gt;0,'XML a procesar'!A3993,"")</f>
        <v/>
      </c>
      <c r="B3994" s="7">
        <f t="shared" si="693"/>
        <v>0</v>
      </c>
      <c r="C3994" s="1">
        <f t="shared" si="694"/>
        <v>0</v>
      </c>
      <c r="D3994" s="1">
        <f t="shared" si="695"/>
        <v>0</v>
      </c>
      <c r="E3994" s="1">
        <f t="shared" si="696"/>
        <v>0</v>
      </c>
      <c r="F3994" s="1" t="str">
        <f t="shared" ca="1" si="697"/>
        <v/>
      </c>
      <c r="G3994" s="1">
        <f t="shared" ca="1" si="698"/>
        <v>0</v>
      </c>
      <c r="H3994" s="1">
        <f ca="1">IF(AND(G3993&gt;0,G3994&gt;G3993,NOT(ISERROR(MATCH(G3993,D:D,0)))),H3993+1,H3993)</f>
        <v>0</v>
      </c>
      <c r="I3994" s="1">
        <f t="shared" ca="1" si="699"/>
        <v>0</v>
      </c>
      <c r="J3994" s="7" t="str">
        <f t="shared" ca="1" si="700"/>
        <v/>
      </c>
      <c r="K3994" s="1" t="str">
        <f ca="1">IF(J3994="Linea_para_MAIL_creada_por_LuXML",IF(ISERROR(MATCH(INDIRECT(ADDRESS(ROW()-G3994,7)),D:D,0)),J3994,INDIRECT(ADDRESS(MATCH(INDIRECT(ADDRESS(ROW()-G3994,7)),D:D,0),1))),J3994)</f>
        <v/>
      </c>
      <c r="L3994" s="7">
        <f t="shared" ca="1" si="701"/>
        <v>0</v>
      </c>
      <c r="M3994" s="7" t="str">
        <f t="shared" ca="1" si="702"/>
        <v/>
      </c>
      <c r="N3994" s="7">
        <f t="shared" ca="1" si="703"/>
        <v>0</v>
      </c>
      <c r="O3994" s="9" t="str">
        <f ca="1">IF(N3994&gt;-1,INDIRECT(ADDRESS(ROW(),13)),IF(N3994&lt;N3993,CONCATENATE("&lt;page-count count=",CHAR(34),1+LARGE(N:N,1)-LARGE(N:N,2),CHAR(34),"/&gt;"),INDIRECT(ADDRESS(ROW()-1,13))))</f>
        <v/>
      </c>
      <c r="P3994" s="1">
        <f>IF(ROW()&lt;$S$4+2,IF('XML a procesar'!A3993="",P3993,IF(MID('XML a procesar'!A3993,1,1)="&lt;",P3993,P3993+1)),P3993)</f>
        <v>1</v>
      </c>
    </row>
    <row r="3995" spans="1:16" x14ac:dyDescent="0.25">
      <c r="A3995" s="1" t="str">
        <f>IF('XML a procesar'!A3994&gt;0,'XML a procesar'!A3994,"")</f>
        <v/>
      </c>
      <c r="B3995" s="7">
        <f t="shared" si="693"/>
        <v>0</v>
      </c>
      <c r="C3995" s="1">
        <f t="shared" si="694"/>
        <v>0</v>
      </c>
      <c r="D3995" s="1">
        <f t="shared" si="695"/>
        <v>0</v>
      </c>
      <c r="E3995" s="1">
        <f t="shared" si="696"/>
        <v>0</v>
      </c>
      <c r="F3995" s="1" t="str">
        <f t="shared" ca="1" si="697"/>
        <v/>
      </c>
      <c r="G3995" s="1">
        <f t="shared" ca="1" si="698"/>
        <v>0</v>
      </c>
      <c r="H3995" s="1">
        <f ca="1">IF(AND(G3994&gt;0,G3995&gt;G3994,NOT(ISERROR(MATCH(G3994,D:D,0)))),H3994+1,H3994)</f>
        <v>0</v>
      </c>
      <c r="I3995" s="1">
        <f t="shared" ca="1" si="699"/>
        <v>0</v>
      </c>
      <c r="J3995" s="7" t="str">
        <f t="shared" ca="1" si="700"/>
        <v/>
      </c>
      <c r="K3995" s="1" t="str">
        <f ca="1">IF(J3995="Linea_para_MAIL_creada_por_LuXML",IF(ISERROR(MATCH(INDIRECT(ADDRESS(ROW()-G3995,7)),D:D,0)),J3995,INDIRECT(ADDRESS(MATCH(INDIRECT(ADDRESS(ROW()-G3995,7)),D:D,0),1))),J3995)</f>
        <v/>
      </c>
      <c r="L3995" s="7">
        <f t="shared" ca="1" si="701"/>
        <v>0</v>
      </c>
      <c r="M3995" s="7" t="str">
        <f t="shared" ca="1" si="702"/>
        <v/>
      </c>
      <c r="N3995" s="7">
        <f t="shared" ca="1" si="703"/>
        <v>0</v>
      </c>
      <c r="O3995" s="9" t="str">
        <f ca="1">IF(N3995&gt;-1,INDIRECT(ADDRESS(ROW(),13)),IF(N3995&lt;N3994,CONCATENATE("&lt;page-count count=",CHAR(34),1+LARGE(N:N,1)-LARGE(N:N,2),CHAR(34),"/&gt;"),INDIRECT(ADDRESS(ROW()-1,13))))</f>
        <v/>
      </c>
      <c r="P3995" s="1">
        <f>IF(ROW()&lt;$S$4+2,IF('XML a procesar'!A3994="",P3994,IF(MID('XML a procesar'!A3994,1,1)="&lt;",P3994,P3994+1)),P3994)</f>
        <v>1</v>
      </c>
    </row>
    <row r="3996" spans="1:16" x14ac:dyDescent="0.25">
      <c r="A3996" s="1" t="str">
        <f>IF('XML a procesar'!A3995&gt;0,'XML a procesar'!A3995,"")</f>
        <v/>
      </c>
      <c r="B3996" s="7">
        <f t="shared" si="693"/>
        <v>0</v>
      </c>
      <c r="C3996" s="1">
        <f t="shared" si="694"/>
        <v>0</v>
      </c>
      <c r="D3996" s="1">
        <f t="shared" si="695"/>
        <v>0</v>
      </c>
      <c r="E3996" s="1">
        <f t="shared" si="696"/>
        <v>0</v>
      </c>
      <c r="F3996" s="1" t="str">
        <f t="shared" ca="1" si="697"/>
        <v/>
      </c>
      <c r="G3996" s="1">
        <f t="shared" ca="1" si="698"/>
        <v>0</v>
      </c>
      <c r="H3996" s="1">
        <f ca="1">IF(AND(G3995&gt;0,G3996&gt;G3995,NOT(ISERROR(MATCH(G3995,D:D,0)))),H3995+1,H3995)</f>
        <v>0</v>
      </c>
      <c r="I3996" s="1">
        <f t="shared" ca="1" si="699"/>
        <v>0</v>
      </c>
      <c r="J3996" s="7" t="str">
        <f t="shared" ca="1" si="700"/>
        <v/>
      </c>
      <c r="K3996" s="1" t="str">
        <f ca="1">IF(J3996="Linea_para_MAIL_creada_por_LuXML",IF(ISERROR(MATCH(INDIRECT(ADDRESS(ROW()-G3996,7)),D:D,0)),J3996,INDIRECT(ADDRESS(MATCH(INDIRECT(ADDRESS(ROW()-G3996,7)),D:D,0),1))),J3996)</f>
        <v/>
      </c>
      <c r="L3996" s="7">
        <f t="shared" ca="1" si="701"/>
        <v>0</v>
      </c>
      <c r="M3996" s="7" t="str">
        <f t="shared" ca="1" si="702"/>
        <v/>
      </c>
      <c r="N3996" s="7">
        <f t="shared" ca="1" si="703"/>
        <v>0</v>
      </c>
      <c r="O3996" s="9" t="str">
        <f ca="1">IF(N3996&gt;-1,INDIRECT(ADDRESS(ROW(),13)),IF(N3996&lt;N3995,CONCATENATE("&lt;page-count count=",CHAR(34),1+LARGE(N:N,1)-LARGE(N:N,2),CHAR(34),"/&gt;"),INDIRECT(ADDRESS(ROW()-1,13))))</f>
        <v/>
      </c>
      <c r="P3996" s="1">
        <f>IF(ROW()&lt;$S$4+2,IF('XML a procesar'!A3995="",P3995,IF(MID('XML a procesar'!A3995,1,1)="&lt;",P3995,P3995+1)),P3995)</f>
        <v>1</v>
      </c>
    </row>
    <row r="3997" spans="1:16" x14ac:dyDescent="0.25">
      <c r="A3997" s="1" t="str">
        <f>IF('XML a procesar'!A3996&gt;0,'XML a procesar'!A3996,"")</f>
        <v/>
      </c>
      <c r="B3997" s="7">
        <f t="shared" si="693"/>
        <v>0</v>
      </c>
      <c r="C3997" s="1">
        <f t="shared" si="694"/>
        <v>0</v>
      </c>
      <c r="D3997" s="1">
        <f t="shared" si="695"/>
        <v>0</v>
      </c>
      <c r="E3997" s="1">
        <f t="shared" si="696"/>
        <v>0</v>
      </c>
      <c r="F3997" s="1" t="str">
        <f t="shared" ca="1" si="697"/>
        <v/>
      </c>
      <c r="G3997" s="1">
        <f t="shared" ca="1" si="698"/>
        <v>0</v>
      </c>
      <c r="H3997" s="1">
        <f ca="1">IF(AND(G3996&gt;0,G3997&gt;G3996,NOT(ISERROR(MATCH(G3996,D:D,0)))),H3996+1,H3996)</f>
        <v>0</v>
      </c>
      <c r="I3997" s="1">
        <f t="shared" ca="1" si="699"/>
        <v>0</v>
      </c>
      <c r="J3997" s="7" t="str">
        <f t="shared" ca="1" si="700"/>
        <v/>
      </c>
      <c r="K3997" s="1" t="str">
        <f ca="1">IF(J3997="Linea_para_MAIL_creada_por_LuXML",IF(ISERROR(MATCH(INDIRECT(ADDRESS(ROW()-G3997,7)),D:D,0)),J3997,INDIRECT(ADDRESS(MATCH(INDIRECT(ADDRESS(ROW()-G3997,7)),D:D,0),1))),J3997)</f>
        <v/>
      </c>
      <c r="L3997" s="7">
        <f t="shared" ca="1" si="701"/>
        <v>0</v>
      </c>
      <c r="M3997" s="7" t="str">
        <f t="shared" ca="1" si="702"/>
        <v/>
      </c>
      <c r="N3997" s="7">
        <f t="shared" ca="1" si="703"/>
        <v>0</v>
      </c>
      <c r="O3997" s="9" t="str">
        <f ca="1">IF(N3997&gt;-1,INDIRECT(ADDRESS(ROW(),13)),IF(N3997&lt;N3996,CONCATENATE("&lt;page-count count=",CHAR(34),1+LARGE(N:N,1)-LARGE(N:N,2),CHAR(34),"/&gt;"),INDIRECT(ADDRESS(ROW()-1,13))))</f>
        <v/>
      </c>
      <c r="P3997" s="1">
        <f>IF(ROW()&lt;$S$4+2,IF('XML a procesar'!A3996="",P3996,IF(MID('XML a procesar'!A3996,1,1)="&lt;",P3996,P3996+1)),P3996)</f>
        <v>1</v>
      </c>
    </row>
    <row r="3998" spans="1:16" x14ac:dyDescent="0.25">
      <c r="A3998" s="1" t="str">
        <f>IF('XML a procesar'!A3997&gt;0,'XML a procesar'!A3997,"")</f>
        <v/>
      </c>
      <c r="B3998" s="7">
        <f t="shared" si="693"/>
        <v>0</v>
      </c>
      <c r="C3998" s="1">
        <f t="shared" si="694"/>
        <v>0</v>
      </c>
      <c r="D3998" s="1">
        <f t="shared" si="695"/>
        <v>0</v>
      </c>
      <c r="E3998" s="1">
        <f t="shared" si="696"/>
        <v>0</v>
      </c>
      <c r="F3998" s="1" t="str">
        <f t="shared" ca="1" si="697"/>
        <v/>
      </c>
      <c r="G3998" s="1">
        <f t="shared" ca="1" si="698"/>
        <v>0</v>
      </c>
      <c r="H3998" s="1">
        <f ca="1">IF(AND(G3997&gt;0,G3998&gt;G3997,NOT(ISERROR(MATCH(G3997,D:D,0)))),H3997+1,H3997)</f>
        <v>0</v>
      </c>
      <c r="I3998" s="1">
        <f t="shared" ca="1" si="699"/>
        <v>0</v>
      </c>
      <c r="J3998" s="7" t="str">
        <f t="shared" ca="1" si="700"/>
        <v/>
      </c>
      <c r="K3998" s="1" t="str">
        <f ca="1">IF(J3998="Linea_para_MAIL_creada_por_LuXML",IF(ISERROR(MATCH(INDIRECT(ADDRESS(ROW()-G3998,7)),D:D,0)),J3998,INDIRECT(ADDRESS(MATCH(INDIRECT(ADDRESS(ROW()-G3998,7)),D:D,0),1))),J3998)</f>
        <v/>
      </c>
      <c r="L3998" s="7">
        <f t="shared" ca="1" si="701"/>
        <v>0</v>
      </c>
      <c r="M3998" s="7" t="str">
        <f t="shared" ca="1" si="702"/>
        <v/>
      </c>
      <c r="N3998" s="7">
        <f t="shared" ca="1" si="703"/>
        <v>0</v>
      </c>
      <c r="O3998" s="9" t="str">
        <f ca="1">IF(N3998&gt;-1,INDIRECT(ADDRESS(ROW(),13)),IF(N3998&lt;N3997,CONCATENATE("&lt;page-count count=",CHAR(34),1+LARGE(N:N,1)-LARGE(N:N,2),CHAR(34),"/&gt;"),INDIRECT(ADDRESS(ROW()-1,13))))</f>
        <v/>
      </c>
      <c r="P3998" s="1">
        <f>IF(ROW()&lt;$S$4+2,IF('XML a procesar'!A3997="",P3997,IF(MID('XML a procesar'!A3997,1,1)="&lt;",P3997,P3997+1)),P3997)</f>
        <v>1</v>
      </c>
    </row>
    <row r="3999" spans="1:16" x14ac:dyDescent="0.25">
      <c r="A3999" s="1" t="str">
        <f>IF('XML a procesar'!A3998&gt;0,'XML a procesar'!A3998,"")</f>
        <v/>
      </c>
      <c r="B3999" s="7">
        <f t="shared" si="693"/>
        <v>0</v>
      </c>
      <c r="C3999" s="1">
        <f t="shared" si="694"/>
        <v>0</v>
      </c>
      <c r="D3999" s="1">
        <f t="shared" si="695"/>
        <v>0</v>
      </c>
      <c r="E3999" s="1">
        <f t="shared" si="696"/>
        <v>0</v>
      </c>
      <c r="F3999" s="1" t="str">
        <f t="shared" ca="1" si="697"/>
        <v/>
      </c>
      <c r="G3999" s="1">
        <f t="shared" ca="1" si="698"/>
        <v>0</v>
      </c>
      <c r="H3999" s="1">
        <f ca="1">IF(AND(G3998&gt;0,G3999&gt;G3998,NOT(ISERROR(MATCH(G3998,D:D,0)))),H3998+1,H3998)</f>
        <v>0</v>
      </c>
      <c r="I3999" s="1">
        <f t="shared" ca="1" si="699"/>
        <v>0</v>
      </c>
      <c r="J3999" s="7" t="str">
        <f t="shared" ca="1" si="700"/>
        <v/>
      </c>
      <c r="K3999" s="1" t="str">
        <f ca="1">IF(J3999="Linea_para_MAIL_creada_por_LuXML",IF(ISERROR(MATCH(INDIRECT(ADDRESS(ROW()-G3999,7)),D:D,0)),J3999,INDIRECT(ADDRESS(MATCH(INDIRECT(ADDRESS(ROW()-G3999,7)),D:D,0),1))),J3999)</f>
        <v/>
      </c>
      <c r="L3999" s="7">
        <f t="shared" ca="1" si="701"/>
        <v>0</v>
      </c>
      <c r="M3999" s="7" t="str">
        <f t="shared" ca="1" si="702"/>
        <v/>
      </c>
      <c r="N3999" s="7">
        <f t="shared" ca="1" si="703"/>
        <v>0</v>
      </c>
      <c r="O3999" s="9" t="str">
        <f ca="1">IF(N3999&gt;-1,INDIRECT(ADDRESS(ROW(),13)),IF(N3999&lt;N3998,CONCATENATE("&lt;page-count count=",CHAR(34),1+LARGE(N:N,1)-LARGE(N:N,2),CHAR(34),"/&gt;"),INDIRECT(ADDRESS(ROW()-1,13))))</f>
        <v/>
      </c>
      <c r="P3999" s="1">
        <f>IF(ROW()&lt;$S$4+2,IF('XML a procesar'!A3998="",P3998,IF(MID('XML a procesar'!A3998,1,1)="&lt;",P3998,P3998+1)),P3998)</f>
        <v>1</v>
      </c>
    </row>
    <row r="4000" spans="1:16" x14ac:dyDescent="0.25">
      <c r="A4000" s="1" t="str">
        <f>IF('XML a procesar'!A3999&gt;0,'XML a procesar'!A3999,"")</f>
        <v/>
      </c>
      <c r="B4000" s="7">
        <f t="shared" si="693"/>
        <v>0</v>
      </c>
      <c r="C4000" s="1">
        <f t="shared" si="694"/>
        <v>0</v>
      </c>
      <c r="D4000" s="1">
        <f t="shared" si="695"/>
        <v>0</v>
      </c>
      <c r="E4000" s="1">
        <f t="shared" si="696"/>
        <v>0</v>
      </c>
      <c r="F4000" s="1" t="str">
        <f t="shared" ca="1" si="697"/>
        <v/>
      </c>
      <c r="G4000" s="1">
        <f t="shared" ca="1" si="698"/>
        <v>0</v>
      </c>
      <c r="H4000" s="1">
        <f ca="1">IF(AND(G3999&gt;0,G4000&gt;G3999,NOT(ISERROR(MATCH(G3999,D:D,0)))),H3999+1,H3999)</f>
        <v>0</v>
      </c>
      <c r="I4000" s="1">
        <f t="shared" ca="1" si="699"/>
        <v>0</v>
      </c>
      <c r="J4000" s="7" t="str">
        <f t="shared" ca="1" si="700"/>
        <v/>
      </c>
      <c r="K4000" s="1" t="str">
        <f ca="1">IF(J4000="Linea_para_MAIL_creada_por_LuXML",IF(ISERROR(MATCH(INDIRECT(ADDRESS(ROW()-G4000,7)),D:D,0)),J4000,INDIRECT(ADDRESS(MATCH(INDIRECT(ADDRESS(ROW()-G4000,7)),D:D,0),1))),J4000)</f>
        <v/>
      </c>
      <c r="L4000" s="7">
        <f t="shared" ca="1" si="701"/>
        <v>0</v>
      </c>
      <c r="M4000" s="7" t="str">
        <f t="shared" ca="1" si="702"/>
        <v/>
      </c>
      <c r="N4000" s="7">
        <f t="shared" ca="1" si="703"/>
        <v>0</v>
      </c>
      <c r="O4000" s="9" t="str">
        <f ca="1">IF(N4000&gt;-1,INDIRECT(ADDRESS(ROW(),13)),IF(N4000&lt;N3999,CONCATENATE("&lt;page-count count=",CHAR(34),1+LARGE(N:N,1)-LARGE(N:N,2),CHAR(34),"/&gt;"),INDIRECT(ADDRESS(ROW()-1,13))))</f>
        <v/>
      </c>
      <c r="P4000" s="1">
        <f>IF(ROW()&lt;$S$4+2,IF('XML a procesar'!A3999="",P3999,IF(MID('XML a procesar'!A3999,1,1)="&lt;",P3999,P3999+1)),P3999)</f>
        <v>1</v>
      </c>
    </row>
    <row r="4001" spans="1:16" x14ac:dyDescent="0.25">
      <c r="A4001" s="1" t="str">
        <f>IF('XML a procesar'!A4000&gt;0,'XML a procesar'!A4000,"")</f>
        <v/>
      </c>
      <c r="B4001" s="7">
        <f t="shared" si="693"/>
        <v>0</v>
      </c>
      <c r="C4001" s="1">
        <f t="shared" si="694"/>
        <v>0</v>
      </c>
      <c r="D4001" s="1">
        <f t="shared" si="695"/>
        <v>0</v>
      </c>
      <c r="E4001" s="1">
        <f t="shared" si="696"/>
        <v>0</v>
      </c>
      <c r="F4001" s="1" t="str">
        <f t="shared" ca="1" si="697"/>
        <v/>
      </c>
      <c r="G4001" s="1">
        <f t="shared" ca="1" si="698"/>
        <v>0</v>
      </c>
      <c r="H4001" s="1">
        <f ca="1">IF(AND(G4000&gt;0,G4001&gt;G4000,NOT(ISERROR(MATCH(G4000,D:D,0)))),H4000+1,H4000)</f>
        <v>0</v>
      </c>
      <c r="I4001" s="1">
        <f t="shared" ca="1" si="699"/>
        <v>0</v>
      </c>
      <c r="J4001" s="7" t="str">
        <f t="shared" ca="1" si="700"/>
        <v/>
      </c>
      <c r="K4001" s="1" t="str">
        <f ca="1">IF(J4001="Linea_para_MAIL_creada_por_LuXML",IF(ISERROR(MATCH(INDIRECT(ADDRESS(ROW()-G4001,7)),D:D,0)),J4001,INDIRECT(ADDRESS(MATCH(INDIRECT(ADDRESS(ROW()-G4001,7)),D:D,0),1))),J4001)</f>
        <v/>
      </c>
      <c r="L4001" s="7">
        <f t="shared" ca="1" si="701"/>
        <v>0</v>
      </c>
      <c r="M4001" s="7" t="str">
        <f t="shared" ca="1" si="702"/>
        <v/>
      </c>
      <c r="N4001" s="7">
        <f t="shared" ca="1" si="703"/>
        <v>0</v>
      </c>
      <c r="O4001" s="9" t="str">
        <f ca="1">IF(N4001&gt;-1,INDIRECT(ADDRESS(ROW(),13)),IF(N4001&lt;N4000,CONCATENATE("&lt;page-count count=",CHAR(34),1+LARGE(N:N,1)-LARGE(N:N,2),CHAR(34),"/&gt;"),INDIRECT(ADDRESS(ROW()-1,13))))</f>
        <v/>
      </c>
      <c r="P4001" s="1">
        <f>IF(ROW()&lt;$S$4+2,IF('XML a procesar'!A4000="",P4000,IF(MID('XML a procesar'!A4000,1,1)="&lt;",P4000,P4000+1)),P4000)</f>
        <v>1</v>
      </c>
    </row>
    <row r="4002" spans="1:16" x14ac:dyDescent="0.25">
      <c r="A4002" s="1" t="str">
        <f>IF('XML a procesar'!A4001&gt;0,'XML a procesar'!A4001,"")</f>
        <v/>
      </c>
      <c r="B4002" s="7">
        <f t="shared" si="693"/>
        <v>0</v>
      </c>
      <c r="C4002" s="1">
        <f t="shared" si="694"/>
        <v>0</v>
      </c>
      <c r="D4002" s="1">
        <f t="shared" si="695"/>
        <v>0</v>
      </c>
      <c r="E4002" s="1">
        <f t="shared" si="696"/>
        <v>0</v>
      </c>
      <c r="F4002" s="1" t="str">
        <f t="shared" ca="1" si="697"/>
        <v/>
      </c>
      <c r="G4002" s="1">
        <f t="shared" ca="1" si="698"/>
        <v>0</v>
      </c>
      <c r="H4002" s="1">
        <f ca="1">IF(AND(G4001&gt;0,G4002&gt;G4001,NOT(ISERROR(MATCH(G4001,D:D,0)))),H4001+1,H4001)</f>
        <v>0</v>
      </c>
      <c r="I4002" s="1">
        <f t="shared" ca="1" si="699"/>
        <v>0</v>
      </c>
      <c r="J4002" s="7" t="str">
        <f t="shared" ca="1" si="700"/>
        <v/>
      </c>
      <c r="K4002" s="1" t="str">
        <f ca="1">IF(J4002="Linea_para_MAIL_creada_por_LuXML",IF(ISERROR(MATCH(INDIRECT(ADDRESS(ROW()-G4002,7)),D:D,0)),J4002,INDIRECT(ADDRESS(MATCH(INDIRECT(ADDRESS(ROW()-G4002,7)),D:D,0),1))),J4002)</f>
        <v/>
      </c>
      <c r="L4002" s="7">
        <f t="shared" ca="1" si="701"/>
        <v>0</v>
      </c>
      <c r="M4002" s="7" t="str">
        <f t="shared" ca="1" si="702"/>
        <v/>
      </c>
      <c r="N4002" s="7">
        <f t="shared" ca="1" si="703"/>
        <v>0</v>
      </c>
      <c r="O4002" s="9" t="str">
        <f ca="1">IF(N4002&gt;-1,INDIRECT(ADDRESS(ROW(),13)),IF(N4002&lt;N4001,CONCATENATE("&lt;page-count count=",CHAR(34),1+LARGE(N:N,1)-LARGE(N:N,2),CHAR(34),"/&gt;"),INDIRECT(ADDRESS(ROW()-1,13))))</f>
        <v/>
      </c>
      <c r="P4002" s="1">
        <f>IF(ROW()&lt;$S$4+2,IF('XML a procesar'!A4001="",P4001,IF(MID('XML a procesar'!A4001,1,1)="&lt;",P4001,P4001+1)),P4001)</f>
        <v>1</v>
      </c>
    </row>
    <row r="4003" spans="1:16" x14ac:dyDescent="0.25">
      <c r="A4003" s="1" t="str">
        <f>IF('XML a procesar'!A4002&gt;0,'XML a procesar'!A4002,"")</f>
        <v/>
      </c>
      <c r="B4003" s="7">
        <f t="shared" si="693"/>
        <v>0</v>
      </c>
      <c r="C4003" s="1">
        <f t="shared" si="694"/>
        <v>0</v>
      </c>
      <c r="D4003" s="1">
        <f t="shared" si="695"/>
        <v>0</v>
      </c>
      <c r="E4003" s="1">
        <f t="shared" si="696"/>
        <v>0</v>
      </c>
      <c r="F4003" s="1" t="str">
        <f t="shared" ca="1" si="697"/>
        <v/>
      </c>
      <c r="G4003" s="1">
        <f t="shared" ca="1" si="698"/>
        <v>0</v>
      </c>
      <c r="H4003" s="1">
        <f ca="1">IF(AND(G4002&gt;0,G4003&gt;G4002,NOT(ISERROR(MATCH(G4002,D:D,0)))),H4002+1,H4002)</f>
        <v>0</v>
      </c>
      <c r="I4003" s="1">
        <f t="shared" ca="1" si="699"/>
        <v>0</v>
      </c>
      <c r="J4003" s="7" t="str">
        <f t="shared" ca="1" si="700"/>
        <v/>
      </c>
      <c r="K4003" s="1" t="str">
        <f ca="1">IF(J4003="Linea_para_MAIL_creada_por_LuXML",IF(ISERROR(MATCH(INDIRECT(ADDRESS(ROW()-G4003,7)),D:D,0)),J4003,INDIRECT(ADDRESS(MATCH(INDIRECT(ADDRESS(ROW()-G4003,7)),D:D,0),1))),J4003)</f>
        <v/>
      </c>
      <c r="L4003" s="7">
        <f t="shared" ca="1" si="701"/>
        <v>0</v>
      </c>
      <c r="M4003" s="7" t="str">
        <f t="shared" ca="1" si="702"/>
        <v/>
      </c>
      <c r="N4003" s="7">
        <f t="shared" ca="1" si="703"/>
        <v>0</v>
      </c>
      <c r="O4003" s="9" t="str">
        <f ca="1">IF(N4003&gt;-1,INDIRECT(ADDRESS(ROW(),13)),IF(N4003&lt;N4002,CONCATENATE("&lt;page-count count=",CHAR(34),1+LARGE(N:N,1)-LARGE(N:N,2),CHAR(34),"/&gt;"),INDIRECT(ADDRESS(ROW()-1,13))))</f>
        <v/>
      </c>
      <c r="P4003" s="1">
        <f>IF(ROW()&lt;$S$4+2,IF('XML a procesar'!A4002="",P4002,IF(MID('XML a procesar'!A4002,1,1)="&lt;",P4002,P4002+1)),P4002)</f>
        <v>1</v>
      </c>
    </row>
    <row r="4004" spans="1:16" x14ac:dyDescent="0.25">
      <c r="A4004" s="1" t="str">
        <f>IF('XML a procesar'!A4003&gt;0,'XML a procesar'!A4003,"")</f>
        <v/>
      </c>
      <c r="B4004" s="7">
        <f t="shared" si="693"/>
        <v>0</v>
      </c>
      <c r="C4004" s="1">
        <f t="shared" si="694"/>
        <v>0</v>
      </c>
      <c r="D4004" s="1">
        <f t="shared" si="695"/>
        <v>0</v>
      </c>
      <c r="E4004" s="1">
        <f t="shared" si="696"/>
        <v>0</v>
      </c>
      <c r="F4004" s="1" t="str">
        <f t="shared" ca="1" si="697"/>
        <v/>
      </c>
      <c r="G4004" s="1">
        <f t="shared" ca="1" si="698"/>
        <v>0</v>
      </c>
      <c r="H4004" s="1">
        <f ca="1">IF(AND(G4003&gt;0,G4004&gt;G4003,NOT(ISERROR(MATCH(G4003,D:D,0)))),H4003+1,H4003)</f>
        <v>0</v>
      </c>
      <c r="I4004" s="1">
        <f t="shared" ca="1" si="699"/>
        <v>0</v>
      </c>
      <c r="J4004" s="7" t="str">
        <f t="shared" ca="1" si="700"/>
        <v/>
      </c>
      <c r="K4004" s="1" t="str">
        <f ca="1">IF(J4004="Linea_para_MAIL_creada_por_LuXML",IF(ISERROR(MATCH(INDIRECT(ADDRESS(ROW()-G4004,7)),D:D,0)),J4004,INDIRECT(ADDRESS(MATCH(INDIRECT(ADDRESS(ROW()-G4004,7)),D:D,0),1))),J4004)</f>
        <v/>
      </c>
      <c r="L4004" s="7">
        <f t="shared" ca="1" si="701"/>
        <v>0</v>
      </c>
      <c r="M4004" s="7" t="str">
        <f t="shared" ca="1" si="702"/>
        <v/>
      </c>
      <c r="N4004" s="7">
        <f t="shared" ca="1" si="703"/>
        <v>0</v>
      </c>
      <c r="O4004" s="9" t="str">
        <f ca="1">IF(N4004&gt;-1,INDIRECT(ADDRESS(ROW(),13)),IF(N4004&lt;N4003,CONCATENATE("&lt;page-count count=",CHAR(34),1+LARGE(N:N,1)-LARGE(N:N,2),CHAR(34),"/&gt;"),INDIRECT(ADDRESS(ROW()-1,13))))</f>
        <v/>
      </c>
      <c r="P4004" s="1">
        <f>IF(ROW()&lt;$S$4+2,IF('XML a procesar'!A4003="",P4003,IF(MID('XML a procesar'!A4003,1,1)="&lt;",P4003,P4003+1)),P4003)</f>
        <v>1</v>
      </c>
    </row>
    <row r="4005" spans="1:16" x14ac:dyDescent="0.25">
      <c r="A4005" s="1" t="str">
        <f>IF('XML a procesar'!A4004&gt;0,'XML a procesar'!A4004,"")</f>
        <v/>
      </c>
      <c r="B4005" s="7">
        <f t="shared" si="693"/>
        <v>0</v>
      </c>
      <c r="C4005" s="1">
        <f t="shared" si="694"/>
        <v>0</v>
      </c>
      <c r="D4005" s="1">
        <f t="shared" si="695"/>
        <v>0</v>
      </c>
      <c r="E4005" s="1">
        <f t="shared" si="696"/>
        <v>0</v>
      </c>
      <c r="F4005" s="1" t="str">
        <f t="shared" ca="1" si="697"/>
        <v/>
      </c>
      <c r="G4005" s="1">
        <f t="shared" ca="1" si="698"/>
        <v>0</v>
      </c>
      <c r="H4005" s="1">
        <f ca="1">IF(AND(G4004&gt;0,G4005&gt;G4004,NOT(ISERROR(MATCH(G4004,D:D,0)))),H4004+1,H4004)</f>
        <v>0</v>
      </c>
      <c r="I4005" s="1">
        <f t="shared" ca="1" si="699"/>
        <v>0</v>
      </c>
      <c r="J4005" s="7" t="str">
        <f t="shared" ca="1" si="700"/>
        <v/>
      </c>
      <c r="K4005" s="1" t="str">
        <f ca="1">IF(J4005="Linea_para_MAIL_creada_por_LuXML",IF(ISERROR(MATCH(INDIRECT(ADDRESS(ROW()-G4005,7)),D:D,0)),J4005,INDIRECT(ADDRESS(MATCH(INDIRECT(ADDRESS(ROW()-G4005,7)),D:D,0),1))),J4005)</f>
        <v/>
      </c>
      <c r="L4005" s="7">
        <f t="shared" ca="1" si="701"/>
        <v>0</v>
      </c>
      <c r="M4005" s="7" t="str">
        <f t="shared" ca="1" si="702"/>
        <v/>
      </c>
      <c r="N4005" s="7">
        <f t="shared" ca="1" si="703"/>
        <v>0</v>
      </c>
      <c r="O4005" s="9" t="str">
        <f ca="1">IF(N4005&gt;-1,INDIRECT(ADDRESS(ROW(),13)),IF(N4005&lt;N4004,CONCATENATE("&lt;page-count count=",CHAR(34),1+LARGE(N:N,1)-LARGE(N:N,2),CHAR(34),"/&gt;"),INDIRECT(ADDRESS(ROW()-1,13))))</f>
        <v/>
      </c>
      <c r="P4005" s="1">
        <f>IF(ROW()&lt;$S$4+2,IF('XML a procesar'!A4004="",P4004,IF(MID('XML a procesar'!A4004,1,1)="&lt;",P4004,P4004+1)),P4004)</f>
        <v>1</v>
      </c>
    </row>
    <row r="4006" spans="1:16" x14ac:dyDescent="0.25">
      <c r="A4006" s="1" t="str">
        <f>IF('XML a procesar'!A4005&gt;0,'XML a procesar'!A4005,"")</f>
        <v/>
      </c>
      <c r="B4006" s="7">
        <f t="shared" si="693"/>
        <v>0</v>
      </c>
      <c r="C4006" s="1">
        <f t="shared" si="694"/>
        <v>0</v>
      </c>
      <c r="D4006" s="1">
        <f t="shared" si="695"/>
        <v>0</v>
      </c>
      <c r="E4006" s="1">
        <f t="shared" si="696"/>
        <v>0</v>
      </c>
      <c r="F4006" s="1" t="str">
        <f t="shared" ca="1" si="697"/>
        <v/>
      </c>
      <c r="G4006" s="1">
        <f t="shared" ca="1" si="698"/>
        <v>0</v>
      </c>
      <c r="H4006" s="1">
        <f ca="1">IF(AND(G4005&gt;0,G4006&gt;G4005,NOT(ISERROR(MATCH(G4005,D:D,0)))),H4005+1,H4005)</f>
        <v>0</v>
      </c>
      <c r="I4006" s="1">
        <f t="shared" ca="1" si="699"/>
        <v>0</v>
      </c>
      <c r="J4006" s="7" t="str">
        <f t="shared" ca="1" si="700"/>
        <v/>
      </c>
      <c r="K4006" s="1" t="str">
        <f ca="1">IF(J4006="Linea_para_MAIL_creada_por_LuXML",IF(ISERROR(MATCH(INDIRECT(ADDRESS(ROW()-G4006,7)),D:D,0)),J4006,INDIRECT(ADDRESS(MATCH(INDIRECT(ADDRESS(ROW()-G4006,7)),D:D,0),1))),J4006)</f>
        <v/>
      </c>
      <c r="L4006" s="7">
        <f t="shared" ca="1" si="701"/>
        <v>0</v>
      </c>
      <c r="M4006" s="7" t="str">
        <f t="shared" ca="1" si="702"/>
        <v/>
      </c>
      <c r="N4006" s="7">
        <f t="shared" ca="1" si="703"/>
        <v>0</v>
      </c>
      <c r="O4006" s="9" t="str">
        <f ca="1">IF(N4006&gt;-1,INDIRECT(ADDRESS(ROW(),13)),IF(N4006&lt;N4005,CONCATENATE("&lt;page-count count=",CHAR(34),1+LARGE(N:N,1)-LARGE(N:N,2),CHAR(34),"/&gt;"),INDIRECT(ADDRESS(ROW()-1,13))))</f>
        <v/>
      </c>
      <c r="P4006" s="1">
        <f>IF(ROW()&lt;$S$4+2,IF('XML a procesar'!A4005="",P4005,IF(MID('XML a procesar'!A4005,1,1)="&lt;",P4005,P4005+1)),P4005)</f>
        <v>1</v>
      </c>
    </row>
    <row r="4007" spans="1:16" x14ac:dyDescent="0.25">
      <c r="A4007" s="1" t="str">
        <f>IF('XML a procesar'!A4006&gt;0,'XML a procesar'!A4006,"")</f>
        <v/>
      </c>
      <c r="B4007" s="7">
        <f t="shared" si="693"/>
        <v>0</v>
      </c>
      <c r="C4007" s="1">
        <f t="shared" si="694"/>
        <v>0</v>
      </c>
      <c r="D4007" s="1">
        <f t="shared" si="695"/>
        <v>0</v>
      </c>
      <c r="E4007" s="1">
        <f t="shared" si="696"/>
        <v>0</v>
      </c>
      <c r="F4007" s="1" t="str">
        <f t="shared" ca="1" si="697"/>
        <v/>
      </c>
      <c r="G4007" s="1">
        <f t="shared" ca="1" si="698"/>
        <v>0</v>
      </c>
      <c r="H4007" s="1">
        <f ca="1">IF(AND(G4006&gt;0,G4007&gt;G4006,NOT(ISERROR(MATCH(G4006,D:D,0)))),H4006+1,H4006)</f>
        <v>0</v>
      </c>
      <c r="I4007" s="1">
        <f t="shared" ca="1" si="699"/>
        <v>0</v>
      </c>
      <c r="J4007" s="7" t="str">
        <f t="shared" ca="1" si="700"/>
        <v/>
      </c>
      <c r="K4007" s="1" t="str">
        <f ca="1">IF(J4007="Linea_para_MAIL_creada_por_LuXML",IF(ISERROR(MATCH(INDIRECT(ADDRESS(ROW()-G4007,7)),D:D,0)),J4007,INDIRECT(ADDRESS(MATCH(INDIRECT(ADDRESS(ROW()-G4007,7)),D:D,0),1))),J4007)</f>
        <v/>
      </c>
      <c r="L4007" s="7">
        <f t="shared" ca="1" si="701"/>
        <v>0</v>
      </c>
      <c r="M4007" s="7" t="str">
        <f t="shared" ca="1" si="702"/>
        <v/>
      </c>
      <c r="N4007" s="7">
        <f t="shared" ca="1" si="703"/>
        <v>0</v>
      </c>
      <c r="O4007" s="9" t="str">
        <f ca="1">IF(N4007&gt;-1,INDIRECT(ADDRESS(ROW(),13)),IF(N4007&lt;N4006,CONCATENATE("&lt;page-count count=",CHAR(34),1+LARGE(N:N,1)-LARGE(N:N,2),CHAR(34),"/&gt;"),INDIRECT(ADDRESS(ROW()-1,13))))</f>
        <v/>
      </c>
      <c r="P4007" s="1">
        <f>IF(ROW()&lt;$S$4+2,IF('XML a procesar'!A4006="",P4006,IF(MID('XML a procesar'!A4006,1,1)="&lt;",P4006,P4006+1)),P4006)</f>
        <v>1</v>
      </c>
    </row>
    <row r="4008" spans="1:16" x14ac:dyDescent="0.25">
      <c r="A4008" s="1" t="str">
        <f>IF('XML a procesar'!A4007&gt;0,'XML a procesar'!A4007,"")</f>
        <v/>
      </c>
      <c r="B4008" s="7">
        <f t="shared" si="693"/>
        <v>0</v>
      </c>
      <c r="C4008" s="1">
        <f t="shared" si="694"/>
        <v>0</v>
      </c>
      <c r="D4008" s="1">
        <f t="shared" si="695"/>
        <v>0</v>
      </c>
      <c r="E4008" s="1">
        <f t="shared" si="696"/>
        <v>0</v>
      </c>
      <c r="F4008" s="1" t="str">
        <f t="shared" ca="1" si="697"/>
        <v/>
      </c>
      <c r="G4008" s="1">
        <f t="shared" ca="1" si="698"/>
        <v>0</v>
      </c>
      <c r="H4008" s="1">
        <f ca="1">IF(AND(G4007&gt;0,G4008&gt;G4007,NOT(ISERROR(MATCH(G4007,D:D,0)))),H4007+1,H4007)</f>
        <v>0</v>
      </c>
      <c r="I4008" s="1">
        <f t="shared" ca="1" si="699"/>
        <v>0</v>
      </c>
      <c r="J4008" s="7" t="str">
        <f t="shared" ca="1" si="700"/>
        <v/>
      </c>
      <c r="K4008" s="1" t="str">
        <f ca="1">IF(J4008="Linea_para_MAIL_creada_por_LuXML",IF(ISERROR(MATCH(INDIRECT(ADDRESS(ROW()-G4008,7)),D:D,0)),J4008,INDIRECT(ADDRESS(MATCH(INDIRECT(ADDRESS(ROW()-G4008,7)),D:D,0),1))),J4008)</f>
        <v/>
      </c>
      <c r="L4008" s="7">
        <f t="shared" ca="1" si="701"/>
        <v>0</v>
      </c>
      <c r="M4008" s="7" t="str">
        <f t="shared" ca="1" si="702"/>
        <v/>
      </c>
      <c r="N4008" s="7">
        <f t="shared" ca="1" si="703"/>
        <v>0</v>
      </c>
      <c r="O4008" s="9" t="str">
        <f ca="1">IF(N4008&gt;-1,INDIRECT(ADDRESS(ROW(),13)),IF(N4008&lt;N4007,CONCATENATE("&lt;page-count count=",CHAR(34),1+LARGE(N:N,1)-LARGE(N:N,2),CHAR(34),"/&gt;"),INDIRECT(ADDRESS(ROW()-1,13))))</f>
        <v/>
      </c>
      <c r="P4008" s="1">
        <f>IF(ROW()&lt;$S$4+2,IF('XML a procesar'!A4007="",P4007,IF(MID('XML a procesar'!A4007,1,1)="&lt;",P4007,P4007+1)),P4007)</f>
        <v>1</v>
      </c>
    </row>
    <row r="4009" spans="1:16" x14ac:dyDescent="0.25">
      <c r="A4009" s="1" t="str">
        <f>IF('XML a procesar'!A4008&gt;0,'XML a procesar'!A4008,"")</f>
        <v/>
      </c>
      <c r="B4009" s="7">
        <f t="shared" si="693"/>
        <v>0</v>
      </c>
      <c r="C4009" s="1">
        <f t="shared" si="694"/>
        <v>0</v>
      </c>
      <c r="D4009" s="1">
        <f t="shared" si="695"/>
        <v>0</v>
      </c>
      <c r="E4009" s="1">
        <f t="shared" si="696"/>
        <v>0</v>
      </c>
      <c r="F4009" s="1" t="str">
        <f t="shared" ca="1" si="697"/>
        <v/>
      </c>
      <c r="G4009" s="1">
        <f t="shared" ca="1" si="698"/>
        <v>0</v>
      </c>
      <c r="H4009" s="1">
        <f ca="1">IF(AND(G4008&gt;0,G4009&gt;G4008,NOT(ISERROR(MATCH(G4008,D:D,0)))),H4008+1,H4008)</f>
        <v>0</v>
      </c>
      <c r="I4009" s="1">
        <f t="shared" ca="1" si="699"/>
        <v>0</v>
      </c>
      <c r="J4009" s="7" t="str">
        <f t="shared" ca="1" si="700"/>
        <v/>
      </c>
      <c r="K4009" s="1" t="str">
        <f ca="1">IF(J4009="Linea_para_MAIL_creada_por_LuXML",IF(ISERROR(MATCH(INDIRECT(ADDRESS(ROW()-G4009,7)),D:D,0)),J4009,INDIRECT(ADDRESS(MATCH(INDIRECT(ADDRESS(ROW()-G4009,7)),D:D,0),1))),J4009)</f>
        <v/>
      </c>
      <c r="L4009" s="7">
        <f t="shared" ca="1" si="701"/>
        <v>0</v>
      </c>
      <c r="M4009" s="7" t="str">
        <f t="shared" ca="1" si="702"/>
        <v/>
      </c>
      <c r="N4009" s="7">
        <f t="shared" ca="1" si="703"/>
        <v>0</v>
      </c>
      <c r="O4009" s="9" t="str">
        <f ca="1">IF(N4009&gt;-1,INDIRECT(ADDRESS(ROW(),13)),IF(N4009&lt;N4008,CONCATENATE("&lt;page-count count=",CHAR(34),1+LARGE(N:N,1)-LARGE(N:N,2),CHAR(34),"/&gt;"),INDIRECT(ADDRESS(ROW()-1,13))))</f>
        <v/>
      </c>
      <c r="P4009" s="1">
        <f>IF(ROW()&lt;$S$4+2,IF('XML a procesar'!A4008="",P4008,IF(MID('XML a procesar'!A4008,1,1)="&lt;",P4008,P4008+1)),P4008)</f>
        <v>1</v>
      </c>
    </row>
    <row r="4010" spans="1:16" x14ac:dyDescent="0.25">
      <c r="A4010" s="1" t="str">
        <f>IF('XML a procesar'!A4009&gt;0,'XML a procesar'!A4009,"")</f>
        <v/>
      </c>
      <c r="B4010" s="7">
        <f t="shared" si="693"/>
        <v>0</v>
      </c>
      <c r="C4010" s="1">
        <f t="shared" si="694"/>
        <v>0</v>
      </c>
      <c r="D4010" s="1">
        <f t="shared" si="695"/>
        <v>0</v>
      </c>
      <c r="E4010" s="1">
        <f t="shared" si="696"/>
        <v>0</v>
      </c>
      <c r="F4010" s="1" t="str">
        <f t="shared" ca="1" si="697"/>
        <v/>
      </c>
      <c r="G4010" s="1">
        <f t="shared" ca="1" si="698"/>
        <v>0</v>
      </c>
      <c r="H4010" s="1">
        <f ca="1">IF(AND(G4009&gt;0,G4010&gt;G4009,NOT(ISERROR(MATCH(G4009,D:D,0)))),H4009+1,H4009)</f>
        <v>0</v>
      </c>
      <c r="I4010" s="1">
        <f t="shared" ca="1" si="699"/>
        <v>0</v>
      </c>
      <c r="J4010" s="7" t="str">
        <f t="shared" ca="1" si="700"/>
        <v/>
      </c>
      <c r="K4010" s="1" t="str">
        <f ca="1">IF(J4010="Linea_para_MAIL_creada_por_LuXML",IF(ISERROR(MATCH(INDIRECT(ADDRESS(ROW()-G4010,7)),D:D,0)),J4010,INDIRECT(ADDRESS(MATCH(INDIRECT(ADDRESS(ROW()-G4010,7)),D:D,0),1))),J4010)</f>
        <v/>
      </c>
      <c r="L4010" s="7">
        <f t="shared" ca="1" si="701"/>
        <v>0</v>
      </c>
      <c r="M4010" s="7" t="str">
        <f t="shared" ca="1" si="702"/>
        <v/>
      </c>
      <c r="N4010" s="7">
        <f t="shared" ca="1" si="703"/>
        <v>0</v>
      </c>
      <c r="O4010" s="9" t="str">
        <f ca="1">IF(N4010&gt;-1,INDIRECT(ADDRESS(ROW(),13)),IF(N4010&lt;N4009,CONCATENATE("&lt;page-count count=",CHAR(34),1+LARGE(N:N,1)-LARGE(N:N,2),CHAR(34),"/&gt;"),INDIRECT(ADDRESS(ROW()-1,13))))</f>
        <v/>
      </c>
      <c r="P4010" s="1">
        <f>IF(ROW()&lt;$S$4+2,IF('XML a procesar'!A4009="",P4009,IF(MID('XML a procesar'!A4009,1,1)="&lt;",P4009,P4009+1)),P4009)</f>
        <v>1</v>
      </c>
    </row>
    <row r="4011" spans="1:16" x14ac:dyDescent="0.25">
      <c r="A4011" s="1" t="str">
        <f>IF('XML a procesar'!A4010&gt;0,'XML a procesar'!A4010,"")</f>
        <v/>
      </c>
      <c r="B4011" s="7">
        <f t="shared" si="693"/>
        <v>0</v>
      </c>
      <c r="C4011" s="1">
        <f t="shared" si="694"/>
        <v>0</v>
      </c>
      <c r="D4011" s="1">
        <f t="shared" si="695"/>
        <v>0</v>
      </c>
      <c r="E4011" s="1">
        <f t="shared" si="696"/>
        <v>0</v>
      </c>
      <c r="F4011" s="1" t="str">
        <f t="shared" ca="1" si="697"/>
        <v/>
      </c>
      <c r="G4011" s="1">
        <f t="shared" ca="1" si="698"/>
        <v>0</v>
      </c>
      <c r="H4011" s="1">
        <f ca="1">IF(AND(G4010&gt;0,G4011&gt;G4010,NOT(ISERROR(MATCH(G4010,D:D,0)))),H4010+1,H4010)</f>
        <v>0</v>
      </c>
      <c r="I4011" s="1">
        <f t="shared" ca="1" si="699"/>
        <v>0</v>
      </c>
      <c r="J4011" s="7" t="str">
        <f t="shared" ca="1" si="700"/>
        <v/>
      </c>
      <c r="K4011" s="1" t="str">
        <f ca="1">IF(J4011="Linea_para_MAIL_creada_por_LuXML",IF(ISERROR(MATCH(INDIRECT(ADDRESS(ROW()-G4011,7)),D:D,0)),J4011,INDIRECT(ADDRESS(MATCH(INDIRECT(ADDRESS(ROW()-G4011,7)),D:D,0),1))),J4011)</f>
        <v/>
      </c>
      <c r="L4011" s="7">
        <f t="shared" ca="1" si="701"/>
        <v>0</v>
      </c>
      <c r="M4011" s="7" t="str">
        <f t="shared" ca="1" si="702"/>
        <v/>
      </c>
      <c r="N4011" s="7">
        <f t="shared" ca="1" si="703"/>
        <v>0</v>
      </c>
      <c r="O4011" s="9" t="str">
        <f ca="1">IF(N4011&gt;-1,INDIRECT(ADDRESS(ROW(),13)),IF(N4011&lt;N4010,CONCATENATE("&lt;page-count count=",CHAR(34),1+LARGE(N:N,1)-LARGE(N:N,2),CHAR(34),"/&gt;"),INDIRECT(ADDRESS(ROW()-1,13))))</f>
        <v/>
      </c>
      <c r="P4011" s="1">
        <f>IF(ROW()&lt;$S$4+2,IF('XML a procesar'!A4010="",P4010,IF(MID('XML a procesar'!A4010,1,1)="&lt;",P4010,P4010+1)),P4010)</f>
        <v>1</v>
      </c>
    </row>
    <row r="4012" spans="1:16" x14ac:dyDescent="0.25">
      <c r="A4012" s="1" t="str">
        <f>IF('XML a procesar'!A4011&gt;0,'XML a procesar'!A4011,"")</f>
        <v/>
      </c>
      <c r="B4012" s="7">
        <f t="shared" si="693"/>
        <v>0</v>
      </c>
      <c r="C4012" s="1">
        <f t="shared" si="694"/>
        <v>0</v>
      </c>
      <c r="D4012" s="1">
        <f t="shared" si="695"/>
        <v>0</v>
      </c>
      <c r="E4012" s="1">
        <f t="shared" si="696"/>
        <v>0</v>
      </c>
      <c r="F4012" s="1" t="str">
        <f t="shared" ca="1" si="697"/>
        <v/>
      </c>
      <c r="G4012" s="1">
        <f t="shared" ca="1" si="698"/>
        <v>0</v>
      </c>
      <c r="H4012" s="1">
        <f ca="1">IF(AND(G4011&gt;0,G4012&gt;G4011,NOT(ISERROR(MATCH(G4011,D:D,0)))),H4011+1,H4011)</f>
        <v>0</v>
      </c>
      <c r="I4012" s="1">
        <f t="shared" ca="1" si="699"/>
        <v>0</v>
      </c>
      <c r="J4012" s="7" t="str">
        <f t="shared" ca="1" si="700"/>
        <v/>
      </c>
      <c r="K4012" s="1" t="str">
        <f ca="1">IF(J4012="Linea_para_MAIL_creada_por_LuXML",IF(ISERROR(MATCH(INDIRECT(ADDRESS(ROW()-G4012,7)),D:D,0)),J4012,INDIRECT(ADDRESS(MATCH(INDIRECT(ADDRESS(ROW()-G4012,7)),D:D,0),1))),J4012)</f>
        <v/>
      </c>
      <c r="L4012" s="7">
        <f t="shared" ca="1" si="701"/>
        <v>0</v>
      </c>
      <c r="M4012" s="7" t="str">
        <f t="shared" ca="1" si="702"/>
        <v/>
      </c>
      <c r="N4012" s="7">
        <f t="shared" ca="1" si="703"/>
        <v>0</v>
      </c>
      <c r="O4012" s="9" t="str">
        <f ca="1">IF(N4012&gt;-1,INDIRECT(ADDRESS(ROW(),13)),IF(N4012&lt;N4011,CONCATENATE("&lt;page-count count=",CHAR(34),1+LARGE(N:N,1)-LARGE(N:N,2),CHAR(34),"/&gt;"),INDIRECT(ADDRESS(ROW()-1,13))))</f>
        <v/>
      </c>
      <c r="P4012" s="1">
        <f>IF(ROW()&lt;$S$4+2,IF('XML a procesar'!A4011="",P4011,IF(MID('XML a procesar'!A4011,1,1)="&lt;",P4011,P4011+1)),P4011)</f>
        <v>1</v>
      </c>
    </row>
    <row r="4013" spans="1:16" x14ac:dyDescent="0.25">
      <c r="A4013" s="1" t="str">
        <f>IF('XML a procesar'!A4012&gt;0,'XML a procesar'!A4012,"")</f>
        <v/>
      </c>
      <c r="B4013" s="7">
        <f t="shared" si="693"/>
        <v>0</v>
      </c>
      <c r="C4013" s="1">
        <f t="shared" si="694"/>
        <v>0</v>
      </c>
      <c r="D4013" s="1">
        <f t="shared" si="695"/>
        <v>0</v>
      </c>
      <c r="E4013" s="1">
        <f t="shared" si="696"/>
        <v>0</v>
      </c>
      <c r="F4013" s="1" t="str">
        <f t="shared" ca="1" si="697"/>
        <v/>
      </c>
      <c r="G4013" s="1">
        <f t="shared" ca="1" si="698"/>
        <v>0</v>
      </c>
      <c r="H4013" s="1">
        <f ca="1">IF(AND(G4012&gt;0,G4013&gt;G4012,NOT(ISERROR(MATCH(G4012,D:D,0)))),H4012+1,H4012)</f>
        <v>0</v>
      </c>
      <c r="I4013" s="1">
        <f t="shared" ca="1" si="699"/>
        <v>0</v>
      </c>
      <c r="J4013" s="7" t="str">
        <f t="shared" ca="1" si="700"/>
        <v/>
      </c>
      <c r="K4013" s="1" t="str">
        <f ca="1">IF(J4013="Linea_para_MAIL_creada_por_LuXML",IF(ISERROR(MATCH(INDIRECT(ADDRESS(ROW()-G4013,7)),D:D,0)),J4013,INDIRECT(ADDRESS(MATCH(INDIRECT(ADDRESS(ROW()-G4013,7)),D:D,0),1))),J4013)</f>
        <v/>
      </c>
      <c r="L4013" s="7">
        <f t="shared" ca="1" si="701"/>
        <v>0</v>
      </c>
      <c r="M4013" s="7" t="str">
        <f t="shared" ca="1" si="702"/>
        <v/>
      </c>
      <c r="N4013" s="7">
        <f t="shared" ca="1" si="703"/>
        <v>0</v>
      </c>
      <c r="O4013" s="9" t="str">
        <f ca="1">IF(N4013&gt;-1,INDIRECT(ADDRESS(ROW(),13)),IF(N4013&lt;N4012,CONCATENATE("&lt;page-count count=",CHAR(34),1+LARGE(N:N,1)-LARGE(N:N,2),CHAR(34),"/&gt;"),INDIRECT(ADDRESS(ROW()-1,13))))</f>
        <v/>
      </c>
      <c r="P4013" s="1">
        <f>IF(ROW()&lt;$S$4+2,IF('XML a procesar'!A4012="",P4012,IF(MID('XML a procesar'!A4012,1,1)="&lt;",P4012,P4012+1)),P4012)</f>
        <v>1</v>
      </c>
    </row>
    <row r="4014" spans="1:16" x14ac:dyDescent="0.25">
      <c r="A4014" s="1" t="str">
        <f>IF('XML a procesar'!A4013&gt;0,'XML a procesar'!A4013,"")</f>
        <v/>
      </c>
      <c r="B4014" s="7">
        <f t="shared" si="693"/>
        <v>0</v>
      </c>
      <c r="C4014" s="1">
        <f t="shared" si="694"/>
        <v>0</v>
      </c>
      <c r="D4014" s="1">
        <f t="shared" si="695"/>
        <v>0</v>
      </c>
      <c r="E4014" s="1">
        <f t="shared" si="696"/>
        <v>0</v>
      </c>
      <c r="F4014" s="1" t="str">
        <f t="shared" ca="1" si="697"/>
        <v/>
      </c>
      <c r="G4014" s="1">
        <f t="shared" ca="1" si="698"/>
        <v>0</v>
      </c>
      <c r="H4014" s="1">
        <f ca="1">IF(AND(G4013&gt;0,G4014&gt;G4013,NOT(ISERROR(MATCH(G4013,D:D,0)))),H4013+1,H4013)</f>
        <v>0</v>
      </c>
      <c r="I4014" s="1">
        <f t="shared" ca="1" si="699"/>
        <v>0</v>
      </c>
      <c r="J4014" s="7" t="str">
        <f t="shared" ca="1" si="700"/>
        <v/>
      </c>
      <c r="K4014" s="1" t="str">
        <f ca="1">IF(J4014="Linea_para_MAIL_creada_por_LuXML",IF(ISERROR(MATCH(INDIRECT(ADDRESS(ROW()-G4014,7)),D:D,0)),J4014,INDIRECT(ADDRESS(MATCH(INDIRECT(ADDRESS(ROW()-G4014,7)),D:D,0),1))),J4014)</f>
        <v/>
      </c>
      <c r="L4014" s="7">
        <f t="shared" ca="1" si="701"/>
        <v>0</v>
      </c>
      <c r="M4014" s="7" t="str">
        <f t="shared" ca="1" si="702"/>
        <v/>
      </c>
      <c r="N4014" s="7">
        <f t="shared" ca="1" si="703"/>
        <v>0</v>
      </c>
      <c r="O4014" s="9" t="str">
        <f ca="1">IF(N4014&gt;-1,INDIRECT(ADDRESS(ROW(),13)),IF(N4014&lt;N4013,CONCATENATE("&lt;page-count count=",CHAR(34),1+LARGE(N:N,1)-LARGE(N:N,2),CHAR(34),"/&gt;"),INDIRECT(ADDRESS(ROW()-1,13))))</f>
        <v/>
      </c>
      <c r="P4014" s="1">
        <f>IF(ROW()&lt;$S$4+2,IF('XML a procesar'!A4013="",P4013,IF(MID('XML a procesar'!A4013,1,1)="&lt;",P4013,P4013+1)),P4013)</f>
        <v>1</v>
      </c>
    </row>
    <row r="4015" spans="1:16" x14ac:dyDescent="0.25">
      <c r="A4015" s="1" t="str">
        <f>IF('XML a procesar'!A4014&gt;0,'XML a procesar'!A4014,"")</f>
        <v/>
      </c>
      <c r="B4015" s="7">
        <f t="shared" si="693"/>
        <v>0</v>
      </c>
      <c r="C4015" s="1">
        <f t="shared" si="694"/>
        <v>0</v>
      </c>
      <c r="D4015" s="1">
        <f t="shared" si="695"/>
        <v>0</v>
      </c>
      <c r="E4015" s="1">
        <f t="shared" si="696"/>
        <v>0</v>
      </c>
      <c r="F4015" s="1" t="str">
        <f t="shared" ca="1" si="697"/>
        <v/>
      </c>
      <c r="G4015" s="1">
        <f t="shared" ca="1" si="698"/>
        <v>0</v>
      </c>
      <c r="H4015" s="1">
        <f ca="1">IF(AND(G4014&gt;0,G4015&gt;G4014,NOT(ISERROR(MATCH(G4014,D:D,0)))),H4014+1,H4014)</f>
        <v>0</v>
      </c>
      <c r="I4015" s="1">
        <f t="shared" ca="1" si="699"/>
        <v>0</v>
      </c>
      <c r="J4015" s="7" t="str">
        <f t="shared" ca="1" si="700"/>
        <v/>
      </c>
      <c r="K4015" s="1" t="str">
        <f ca="1">IF(J4015="Linea_para_MAIL_creada_por_LuXML",IF(ISERROR(MATCH(INDIRECT(ADDRESS(ROW()-G4015,7)),D:D,0)),J4015,INDIRECT(ADDRESS(MATCH(INDIRECT(ADDRESS(ROW()-G4015,7)),D:D,0),1))),J4015)</f>
        <v/>
      </c>
      <c r="L4015" s="7">
        <f t="shared" ca="1" si="701"/>
        <v>0</v>
      </c>
      <c r="M4015" s="7" t="str">
        <f t="shared" ca="1" si="702"/>
        <v/>
      </c>
      <c r="N4015" s="7">
        <f t="shared" ca="1" si="703"/>
        <v>0</v>
      </c>
      <c r="O4015" s="9" t="str">
        <f ca="1">IF(N4015&gt;-1,INDIRECT(ADDRESS(ROW(),13)),IF(N4015&lt;N4014,CONCATENATE("&lt;page-count count=",CHAR(34),1+LARGE(N:N,1)-LARGE(N:N,2),CHAR(34),"/&gt;"),INDIRECT(ADDRESS(ROW()-1,13))))</f>
        <v/>
      </c>
      <c r="P4015" s="1">
        <f>IF(ROW()&lt;$S$4+2,IF('XML a procesar'!A4014="",P4014,IF(MID('XML a procesar'!A4014,1,1)="&lt;",P4014,P4014+1)),P4014)</f>
        <v>1</v>
      </c>
    </row>
    <row r="4016" spans="1:16" x14ac:dyDescent="0.25">
      <c r="A4016" s="1" t="str">
        <f>IF('XML a procesar'!A4015&gt;0,'XML a procesar'!A4015,"")</f>
        <v/>
      </c>
      <c r="B4016" s="7">
        <f t="shared" si="693"/>
        <v>0</v>
      </c>
      <c r="C4016" s="1">
        <f t="shared" si="694"/>
        <v>0</v>
      </c>
      <c r="D4016" s="1">
        <f t="shared" si="695"/>
        <v>0</v>
      </c>
      <c r="E4016" s="1">
        <f t="shared" si="696"/>
        <v>0</v>
      </c>
      <c r="F4016" s="1" t="str">
        <f t="shared" ca="1" si="697"/>
        <v/>
      </c>
      <c r="G4016" s="1">
        <f t="shared" ca="1" si="698"/>
        <v>0</v>
      </c>
      <c r="H4016" s="1">
        <f ca="1">IF(AND(G4015&gt;0,G4016&gt;G4015,NOT(ISERROR(MATCH(G4015,D:D,0)))),H4015+1,H4015)</f>
        <v>0</v>
      </c>
      <c r="I4016" s="1">
        <f t="shared" ca="1" si="699"/>
        <v>0</v>
      </c>
      <c r="J4016" s="7" t="str">
        <f t="shared" ca="1" si="700"/>
        <v/>
      </c>
      <c r="K4016" s="1" t="str">
        <f ca="1">IF(J4016="Linea_para_MAIL_creada_por_LuXML",IF(ISERROR(MATCH(INDIRECT(ADDRESS(ROW()-G4016,7)),D:D,0)),J4016,INDIRECT(ADDRESS(MATCH(INDIRECT(ADDRESS(ROW()-G4016,7)),D:D,0),1))),J4016)</f>
        <v/>
      </c>
      <c r="L4016" s="7">
        <f t="shared" ca="1" si="701"/>
        <v>0</v>
      </c>
      <c r="M4016" s="7" t="str">
        <f t="shared" ca="1" si="702"/>
        <v/>
      </c>
      <c r="N4016" s="7">
        <f t="shared" ca="1" si="703"/>
        <v>0</v>
      </c>
      <c r="O4016" s="9" t="str">
        <f ca="1">IF(N4016&gt;-1,INDIRECT(ADDRESS(ROW(),13)),IF(N4016&lt;N4015,CONCATENATE("&lt;page-count count=",CHAR(34),1+LARGE(N:N,1)-LARGE(N:N,2),CHAR(34),"/&gt;"),INDIRECT(ADDRESS(ROW()-1,13))))</f>
        <v/>
      </c>
      <c r="P4016" s="1">
        <f>IF(ROW()&lt;$S$4+2,IF('XML a procesar'!A4015="",P4015,IF(MID('XML a procesar'!A4015,1,1)="&lt;",P4015,P4015+1)),P4015)</f>
        <v>1</v>
      </c>
    </row>
    <row r="4017" spans="1:16" x14ac:dyDescent="0.25">
      <c r="A4017" s="1" t="str">
        <f>IF('XML a procesar'!A4016&gt;0,'XML a procesar'!A4016,"")</f>
        <v/>
      </c>
      <c r="B4017" s="7">
        <f t="shared" si="693"/>
        <v>0</v>
      </c>
      <c r="C4017" s="1">
        <f t="shared" si="694"/>
        <v>0</v>
      </c>
      <c r="D4017" s="1">
        <f t="shared" si="695"/>
        <v>0</v>
      </c>
      <c r="E4017" s="1">
        <f t="shared" si="696"/>
        <v>0</v>
      </c>
      <c r="F4017" s="1" t="str">
        <f t="shared" ca="1" si="697"/>
        <v/>
      </c>
      <c r="G4017" s="1">
        <f t="shared" ca="1" si="698"/>
        <v>0</v>
      </c>
      <c r="H4017" s="1">
        <f ca="1">IF(AND(G4016&gt;0,G4017&gt;G4016,NOT(ISERROR(MATCH(G4016,D:D,0)))),H4016+1,H4016)</f>
        <v>0</v>
      </c>
      <c r="I4017" s="1">
        <f t="shared" ca="1" si="699"/>
        <v>0</v>
      </c>
      <c r="J4017" s="7" t="str">
        <f t="shared" ca="1" si="700"/>
        <v/>
      </c>
      <c r="K4017" s="1" t="str">
        <f ca="1">IF(J4017="Linea_para_MAIL_creada_por_LuXML",IF(ISERROR(MATCH(INDIRECT(ADDRESS(ROW()-G4017,7)),D:D,0)),J4017,INDIRECT(ADDRESS(MATCH(INDIRECT(ADDRESS(ROW()-G4017,7)),D:D,0),1))),J4017)</f>
        <v/>
      </c>
      <c r="L4017" s="7">
        <f t="shared" ca="1" si="701"/>
        <v>0</v>
      </c>
      <c r="M4017" s="7" t="str">
        <f t="shared" ca="1" si="702"/>
        <v/>
      </c>
      <c r="N4017" s="7">
        <f t="shared" ca="1" si="703"/>
        <v>0</v>
      </c>
      <c r="O4017" s="9" t="str">
        <f ca="1">IF(N4017&gt;-1,INDIRECT(ADDRESS(ROW(),13)),IF(N4017&lt;N4016,CONCATENATE("&lt;page-count count=",CHAR(34),1+LARGE(N:N,1)-LARGE(N:N,2),CHAR(34),"/&gt;"),INDIRECT(ADDRESS(ROW()-1,13))))</f>
        <v/>
      </c>
      <c r="P4017" s="1">
        <f>IF(ROW()&lt;$S$4+2,IF('XML a procesar'!A4016="",P4016,IF(MID('XML a procesar'!A4016,1,1)="&lt;",P4016,P4016+1)),P4016)</f>
        <v>1</v>
      </c>
    </row>
    <row r="4018" spans="1:16" x14ac:dyDescent="0.25">
      <c r="A4018" s="1" t="str">
        <f>IF('XML a procesar'!A4017&gt;0,'XML a procesar'!A4017,"")</f>
        <v/>
      </c>
      <c r="B4018" s="7">
        <f t="shared" si="693"/>
        <v>0</v>
      </c>
      <c r="C4018" s="1">
        <f t="shared" si="694"/>
        <v>0</v>
      </c>
      <c r="D4018" s="1">
        <f t="shared" si="695"/>
        <v>0</v>
      </c>
      <c r="E4018" s="1">
        <f t="shared" si="696"/>
        <v>0</v>
      </c>
      <c r="F4018" s="1" t="str">
        <f t="shared" ca="1" si="697"/>
        <v/>
      </c>
      <c r="G4018" s="1">
        <f t="shared" ca="1" si="698"/>
        <v>0</v>
      </c>
      <c r="H4018" s="1">
        <f ca="1">IF(AND(G4017&gt;0,G4018&gt;G4017,NOT(ISERROR(MATCH(G4017,D:D,0)))),H4017+1,H4017)</f>
        <v>0</v>
      </c>
      <c r="I4018" s="1">
        <f t="shared" ca="1" si="699"/>
        <v>0</v>
      </c>
      <c r="J4018" s="7" t="str">
        <f t="shared" ca="1" si="700"/>
        <v/>
      </c>
      <c r="K4018" s="1" t="str">
        <f ca="1">IF(J4018="Linea_para_MAIL_creada_por_LuXML",IF(ISERROR(MATCH(INDIRECT(ADDRESS(ROW()-G4018,7)),D:D,0)),J4018,INDIRECT(ADDRESS(MATCH(INDIRECT(ADDRESS(ROW()-G4018,7)),D:D,0),1))),J4018)</f>
        <v/>
      </c>
      <c r="L4018" s="7">
        <f t="shared" ca="1" si="701"/>
        <v>0</v>
      </c>
      <c r="M4018" s="7" t="str">
        <f t="shared" ca="1" si="702"/>
        <v/>
      </c>
      <c r="N4018" s="7">
        <f t="shared" ca="1" si="703"/>
        <v>0</v>
      </c>
      <c r="O4018" s="9" t="str">
        <f ca="1">IF(N4018&gt;-1,INDIRECT(ADDRESS(ROW(),13)),IF(N4018&lt;N4017,CONCATENATE("&lt;page-count count=",CHAR(34),1+LARGE(N:N,1)-LARGE(N:N,2),CHAR(34),"/&gt;"),INDIRECT(ADDRESS(ROW()-1,13))))</f>
        <v/>
      </c>
      <c r="P4018" s="1">
        <f>IF(ROW()&lt;$S$4+2,IF('XML a procesar'!A4017="",P4017,IF(MID('XML a procesar'!A4017,1,1)="&lt;",P4017,P4017+1)),P4017)</f>
        <v>1</v>
      </c>
    </row>
    <row r="4019" spans="1:16" x14ac:dyDescent="0.25">
      <c r="A4019" s="1" t="str">
        <f>IF('XML a procesar'!A4018&gt;0,'XML a procesar'!A4018,"")</f>
        <v/>
      </c>
      <c r="B4019" s="7">
        <f t="shared" si="693"/>
        <v>0</v>
      </c>
      <c r="C4019" s="1">
        <f t="shared" si="694"/>
        <v>0</v>
      </c>
      <c r="D4019" s="1">
        <f t="shared" si="695"/>
        <v>0</v>
      </c>
      <c r="E4019" s="1">
        <f t="shared" si="696"/>
        <v>0</v>
      </c>
      <c r="F4019" s="1" t="str">
        <f t="shared" ca="1" si="697"/>
        <v/>
      </c>
      <c r="G4019" s="1">
        <f t="shared" ca="1" si="698"/>
        <v>0</v>
      </c>
      <c r="H4019" s="1">
        <f ca="1">IF(AND(G4018&gt;0,G4019&gt;G4018,NOT(ISERROR(MATCH(G4018,D:D,0)))),H4018+1,H4018)</f>
        <v>0</v>
      </c>
      <c r="I4019" s="1">
        <f t="shared" ca="1" si="699"/>
        <v>0</v>
      </c>
      <c r="J4019" s="7" t="str">
        <f t="shared" ca="1" si="700"/>
        <v/>
      </c>
      <c r="K4019" s="1" t="str">
        <f ca="1">IF(J4019="Linea_para_MAIL_creada_por_LuXML",IF(ISERROR(MATCH(INDIRECT(ADDRESS(ROW()-G4019,7)),D:D,0)),J4019,INDIRECT(ADDRESS(MATCH(INDIRECT(ADDRESS(ROW()-G4019,7)),D:D,0),1))),J4019)</f>
        <v/>
      </c>
      <c r="L4019" s="7">
        <f t="shared" ca="1" si="701"/>
        <v>0</v>
      </c>
      <c r="M4019" s="7" t="str">
        <f t="shared" ca="1" si="702"/>
        <v/>
      </c>
      <c r="N4019" s="7">
        <f t="shared" ca="1" si="703"/>
        <v>0</v>
      </c>
      <c r="O4019" s="9" t="str">
        <f ca="1">IF(N4019&gt;-1,INDIRECT(ADDRESS(ROW(),13)),IF(N4019&lt;N4018,CONCATENATE("&lt;page-count count=",CHAR(34),1+LARGE(N:N,1)-LARGE(N:N,2),CHAR(34),"/&gt;"),INDIRECT(ADDRESS(ROW()-1,13))))</f>
        <v/>
      </c>
      <c r="P4019" s="1">
        <f>IF(ROW()&lt;$S$4+2,IF('XML a procesar'!A4018="",P4018,IF(MID('XML a procesar'!A4018,1,1)="&lt;",P4018,P4018+1)),P4018)</f>
        <v>1</v>
      </c>
    </row>
    <row r="4020" spans="1:16" x14ac:dyDescent="0.25">
      <c r="A4020" s="1" t="str">
        <f>IF('XML a procesar'!A4019&gt;0,'XML a procesar'!A4019,"")</f>
        <v/>
      </c>
      <c r="B4020" s="7">
        <f t="shared" si="693"/>
        <v>0</v>
      </c>
      <c r="C4020" s="1">
        <f t="shared" si="694"/>
        <v>0</v>
      </c>
      <c r="D4020" s="1">
        <f t="shared" si="695"/>
        <v>0</v>
      </c>
      <c r="E4020" s="1">
        <f t="shared" si="696"/>
        <v>0</v>
      </c>
      <c r="F4020" s="1" t="str">
        <f t="shared" ca="1" si="697"/>
        <v/>
      </c>
      <c r="G4020" s="1">
        <f t="shared" ca="1" si="698"/>
        <v>0</v>
      </c>
      <c r="H4020" s="1">
        <f ca="1">IF(AND(G4019&gt;0,G4020&gt;G4019,NOT(ISERROR(MATCH(G4019,D:D,0)))),H4019+1,H4019)</f>
        <v>0</v>
      </c>
      <c r="I4020" s="1">
        <f t="shared" ca="1" si="699"/>
        <v>0</v>
      </c>
      <c r="J4020" s="7" t="str">
        <f t="shared" ca="1" si="700"/>
        <v/>
      </c>
      <c r="K4020" s="1" t="str">
        <f ca="1">IF(J4020="Linea_para_MAIL_creada_por_LuXML",IF(ISERROR(MATCH(INDIRECT(ADDRESS(ROW()-G4020,7)),D:D,0)),J4020,INDIRECT(ADDRESS(MATCH(INDIRECT(ADDRESS(ROW()-G4020,7)),D:D,0),1))),J4020)</f>
        <v/>
      </c>
      <c r="L4020" s="7">
        <f t="shared" ca="1" si="701"/>
        <v>0</v>
      </c>
      <c r="M4020" s="7" t="str">
        <f t="shared" ca="1" si="702"/>
        <v/>
      </c>
      <c r="N4020" s="7">
        <f t="shared" ca="1" si="703"/>
        <v>0</v>
      </c>
      <c r="O4020" s="9" t="str">
        <f ca="1">IF(N4020&gt;-1,INDIRECT(ADDRESS(ROW(),13)),IF(N4020&lt;N4019,CONCATENATE("&lt;page-count count=",CHAR(34),1+LARGE(N:N,1)-LARGE(N:N,2),CHAR(34),"/&gt;"),INDIRECT(ADDRESS(ROW()-1,13))))</f>
        <v/>
      </c>
      <c r="P4020" s="1">
        <f>IF(ROW()&lt;$S$4+2,IF('XML a procesar'!A4019="",P4019,IF(MID('XML a procesar'!A4019,1,1)="&lt;",P4019,P4019+1)),P4019)</f>
        <v>1</v>
      </c>
    </row>
    <row r="4021" spans="1:16" x14ac:dyDescent="0.25">
      <c r="A4021" s="1" t="str">
        <f>IF('XML a procesar'!A4020&gt;0,'XML a procesar'!A4020,"")</f>
        <v/>
      </c>
      <c r="B4021" s="7">
        <f t="shared" si="693"/>
        <v>0</v>
      </c>
      <c r="C4021" s="1">
        <f t="shared" si="694"/>
        <v>0</v>
      </c>
      <c r="D4021" s="1">
        <f t="shared" si="695"/>
        <v>0</v>
      </c>
      <c r="E4021" s="1">
        <f t="shared" si="696"/>
        <v>0</v>
      </c>
      <c r="F4021" s="1" t="str">
        <f t="shared" ca="1" si="697"/>
        <v/>
      </c>
      <c r="G4021" s="1">
        <f t="shared" ca="1" si="698"/>
        <v>0</v>
      </c>
      <c r="H4021" s="1">
        <f ca="1">IF(AND(G4020&gt;0,G4021&gt;G4020,NOT(ISERROR(MATCH(G4020,D:D,0)))),H4020+1,H4020)</f>
        <v>0</v>
      </c>
      <c r="I4021" s="1">
        <f t="shared" ca="1" si="699"/>
        <v>0</v>
      </c>
      <c r="J4021" s="7" t="str">
        <f t="shared" ca="1" si="700"/>
        <v/>
      </c>
      <c r="K4021" s="1" t="str">
        <f ca="1">IF(J4021="Linea_para_MAIL_creada_por_LuXML",IF(ISERROR(MATCH(INDIRECT(ADDRESS(ROW()-G4021,7)),D:D,0)),J4021,INDIRECT(ADDRESS(MATCH(INDIRECT(ADDRESS(ROW()-G4021,7)),D:D,0),1))),J4021)</f>
        <v/>
      </c>
      <c r="L4021" s="7">
        <f t="shared" ca="1" si="701"/>
        <v>0</v>
      </c>
      <c r="M4021" s="7" t="str">
        <f t="shared" ca="1" si="702"/>
        <v/>
      </c>
      <c r="N4021" s="7">
        <f t="shared" ca="1" si="703"/>
        <v>0</v>
      </c>
      <c r="O4021" s="9" t="str">
        <f ca="1">IF(N4021&gt;-1,INDIRECT(ADDRESS(ROW(),13)),IF(N4021&lt;N4020,CONCATENATE("&lt;page-count count=",CHAR(34),1+LARGE(N:N,1)-LARGE(N:N,2),CHAR(34),"/&gt;"),INDIRECT(ADDRESS(ROW()-1,13))))</f>
        <v/>
      </c>
      <c r="P4021" s="1">
        <f>IF(ROW()&lt;$S$4+2,IF('XML a procesar'!A4020="",P4020,IF(MID('XML a procesar'!A4020,1,1)="&lt;",P4020,P4020+1)),P4020)</f>
        <v>1</v>
      </c>
    </row>
    <row r="4022" spans="1:16" x14ac:dyDescent="0.25">
      <c r="A4022" s="1" t="str">
        <f>IF('XML a procesar'!A4021&gt;0,'XML a procesar'!A4021,"")</f>
        <v/>
      </c>
      <c r="B4022" s="7">
        <f t="shared" si="693"/>
        <v>0</v>
      </c>
      <c r="C4022" s="1">
        <f t="shared" si="694"/>
        <v>0</v>
      </c>
      <c r="D4022" s="1">
        <f t="shared" si="695"/>
        <v>0</v>
      </c>
      <c r="E4022" s="1">
        <f t="shared" si="696"/>
        <v>0</v>
      </c>
      <c r="F4022" s="1" t="str">
        <f t="shared" ca="1" si="697"/>
        <v/>
      </c>
      <c r="G4022" s="1">
        <f t="shared" ca="1" si="698"/>
        <v>0</v>
      </c>
      <c r="H4022" s="1">
        <f ca="1">IF(AND(G4021&gt;0,G4022&gt;G4021,NOT(ISERROR(MATCH(G4021,D:D,0)))),H4021+1,H4021)</f>
        <v>0</v>
      </c>
      <c r="I4022" s="1">
        <f t="shared" ca="1" si="699"/>
        <v>0</v>
      </c>
      <c r="J4022" s="7" t="str">
        <f t="shared" ca="1" si="700"/>
        <v/>
      </c>
      <c r="K4022" s="1" t="str">
        <f ca="1">IF(J4022="Linea_para_MAIL_creada_por_LuXML",IF(ISERROR(MATCH(INDIRECT(ADDRESS(ROW()-G4022,7)),D:D,0)),J4022,INDIRECT(ADDRESS(MATCH(INDIRECT(ADDRESS(ROW()-G4022,7)),D:D,0),1))),J4022)</f>
        <v/>
      </c>
      <c r="L4022" s="7">
        <f t="shared" ca="1" si="701"/>
        <v>0</v>
      </c>
      <c r="M4022" s="7" t="str">
        <f t="shared" ca="1" si="702"/>
        <v/>
      </c>
      <c r="N4022" s="7">
        <f t="shared" ca="1" si="703"/>
        <v>0</v>
      </c>
      <c r="O4022" s="9" t="str">
        <f ca="1">IF(N4022&gt;-1,INDIRECT(ADDRESS(ROW(),13)),IF(N4022&lt;N4021,CONCATENATE("&lt;page-count count=",CHAR(34),1+LARGE(N:N,1)-LARGE(N:N,2),CHAR(34),"/&gt;"),INDIRECT(ADDRESS(ROW()-1,13))))</f>
        <v/>
      </c>
      <c r="P4022" s="1">
        <f>IF(ROW()&lt;$S$4+2,IF('XML a procesar'!A4021="",P4021,IF(MID('XML a procesar'!A4021,1,1)="&lt;",P4021,P4021+1)),P4021)</f>
        <v>1</v>
      </c>
    </row>
    <row r="4023" spans="1:16" x14ac:dyDescent="0.25">
      <c r="A4023" s="1" t="str">
        <f>IF('XML a procesar'!A4022&gt;0,'XML a procesar'!A4022,"")</f>
        <v/>
      </c>
      <c r="B4023" s="7">
        <f t="shared" si="693"/>
        <v>0</v>
      </c>
      <c r="C4023" s="1">
        <f t="shared" si="694"/>
        <v>0</v>
      </c>
      <c r="D4023" s="1">
        <f t="shared" si="695"/>
        <v>0</v>
      </c>
      <c r="E4023" s="1">
        <f t="shared" si="696"/>
        <v>0</v>
      </c>
      <c r="F4023" s="1" t="str">
        <f t="shared" ca="1" si="697"/>
        <v/>
      </c>
      <c r="G4023" s="1">
        <f t="shared" ca="1" si="698"/>
        <v>0</v>
      </c>
      <c r="H4023" s="1">
        <f ca="1">IF(AND(G4022&gt;0,G4023&gt;G4022,NOT(ISERROR(MATCH(G4022,D:D,0)))),H4022+1,H4022)</f>
        <v>0</v>
      </c>
      <c r="I4023" s="1">
        <f t="shared" ca="1" si="699"/>
        <v>0</v>
      </c>
      <c r="J4023" s="7" t="str">
        <f t="shared" ca="1" si="700"/>
        <v/>
      </c>
      <c r="K4023" s="1" t="str">
        <f ca="1">IF(J4023="Linea_para_MAIL_creada_por_LuXML",IF(ISERROR(MATCH(INDIRECT(ADDRESS(ROW()-G4023,7)),D:D,0)),J4023,INDIRECT(ADDRESS(MATCH(INDIRECT(ADDRESS(ROW()-G4023,7)),D:D,0),1))),J4023)</f>
        <v/>
      </c>
      <c r="L4023" s="7">
        <f t="shared" ca="1" si="701"/>
        <v>0</v>
      </c>
      <c r="M4023" s="7" t="str">
        <f t="shared" ca="1" si="702"/>
        <v/>
      </c>
      <c r="N4023" s="7">
        <f t="shared" ca="1" si="703"/>
        <v>0</v>
      </c>
      <c r="O4023" s="9" t="str">
        <f ca="1">IF(N4023&gt;-1,INDIRECT(ADDRESS(ROW(),13)),IF(N4023&lt;N4022,CONCATENATE("&lt;page-count count=",CHAR(34),1+LARGE(N:N,1)-LARGE(N:N,2),CHAR(34),"/&gt;"),INDIRECT(ADDRESS(ROW()-1,13))))</f>
        <v/>
      </c>
      <c r="P4023" s="1">
        <f>IF(ROW()&lt;$S$4+2,IF('XML a procesar'!A4022="",P4022,IF(MID('XML a procesar'!A4022,1,1)="&lt;",P4022,P4022+1)),P4022)</f>
        <v>1</v>
      </c>
    </row>
    <row r="4024" spans="1:16" x14ac:dyDescent="0.25">
      <c r="A4024" s="1" t="str">
        <f>IF('XML a procesar'!A4023&gt;0,'XML a procesar'!A4023,"")</f>
        <v/>
      </c>
      <c r="B4024" s="7">
        <f t="shared" si="693"/>
        <v>0</v>
      </c>
      <c r="C4024" s="1">
        <f t="shared" si="694"/>
        <v>0</v>
      </c>
      <c r="D4024" s="1">
        <f t="shared" si="695"/>
        <v>0</v>
      </c>
      <c r="E4024" s="1">
        <f t="shared" si="696"/>
        <v>0</v>
      </c>
      <c r="F4024" s="1" t="str">
        <f t="shared" ca="1" si="697"/>
        <v/>
      </c>
      <c r="G4024" s="1">
        <f t="shared" ca="1" si="698"/>
        <v>0</v>
      </c>
      <c r="H4024" s="1">
        <f ca="1">IF(AND(G4023&gt;0,G4024&gt;G4023,NOT(ISERROR(MATCH(G4023,D:D,0)))),H4023+1,H4023)</f>
        <v>0</v>
      </c>
      <c r="I4024" s="1">
        <f t="shared" ca="1" si="699"/>
        <v>0</v>
      </c>
      <c r="J4024" s="7" t="str">
        <f t="shared" ca="1" si="700"/>
        <v/>
      </c>
      <c r="K4024" s="1" t="str">
        <f ca="1">IF(J4024="Linea_para_MAIL_creada_por_LuXML",IF(ISERROR(MATCH(INDIRECT(ADDRESS(ROW()-G4024,7)),D:D,0)),J4024,INDIRECT(ADDRESS(MATCH(INDIRECT(ADDRESS(ROW()-G4024,7)),D:D,0),1))),J4024)</f>
        <v/>
      </c>
      <c r="L4024" s="7">
        <f t="shared" ca="1" si="701"/>
        <v>0</v>
      </c>
      <c r="M4024" s="7" t="str">
        <f t="shared" ca="1" si="702"/>
        <v/>
      </c>
      <c r="N4024" s="7">
        <f t="shared" ca="1" si="703"/>
        <v>0</v>
      </c>
      <c r="O4024" s="9" t="str">
        <f ca="1">IF(N4024&gt;-1,INDIRECT(ADDRESS(ROW(),13)),IF(N4024&lt;N4023,CONCATENATE("&lt;page-count count=",CHAR(34),1+LARGE(N:N,1)-LARGE(N:N,2),CHAR(34),"/&gt;"),INDIRECT(ADDRESS(ROW()-1,13))))</f>
        <v/>
      </c>
      <c r="P4024" s="1">
        <f>IF(ROW()&lt;$S$4+2,IF('XML a procesar'!A4023="",P4023,IF(MID('XML a procesar'!A4023,1,1)="&lt;",P4023,P4023+1)),P4023)</f>
        <v>1</v>
      </c>
    </row>
    <row r="4025" spans="1:16" x14ac:dyDescent="0.25">
      <c r="A4025" s="1" t="str">
        <f>IF('XML a procesar'!A4024&gt;0,'XML a procesar'!A4024,"")</f>
        <v/>
      </c>
      <c r="B4025" s="7">
        <f t="shared" si="693"/>
        <v>0</v>
      </c>
      <c r="C4025" s="1">
        <f t="shared" si="694"/>
        <v>0</v>
      </c>
      <c r="D4025" s="1">
        <f t="shared" si="695"/>
        <v>0</v>
      </c>
      <c r="E4025" s="1">
        <f t="shared" si="696"/>
        <v>0</v>
      </c>
      <c r="F4025" s="1" t="str">
        <f t="shared" ca="1" si="697"/>
        <v/>
      </c>
      <c r="G4025" s="1">
        <f t="shared" ca="1" si="698"/>
        <v>0</v>
      </c>
      <c r="H4025" s="1">
        <f ca="1">IF(AND(G4024&gt;0,G4025&gt;G4024,NOT(ISERROR(MATCH(G4024,D:D,0)))),H4024+1,H4024)</f>
        <v>0</v>
      </c>
      <c r="I4025" s="1">
        <f t="shared" ca="1" si="699"/>
        <v>0</v>
      </c>
      <c r="J4025" s="7" t="str">
        <f t="shared" ca="1" si="700"/>
        <v/>
      </c>
      <c r="K4025" s="1" t="str">
        <f ca="1">IF(J4025="Linea_para_MAIL_creada_por_LuXML",IF(ISERROR(MATCH(INDIRECT(ADDRESS(ROW()-G4025,7)),D:D,0)),J4025,INDIRECT(ADDRESS(MATCH(INDIRECT(ADDRESS(ROW()-G4025,7)),D:D,0),1))),J4025)</f>
        <v/>
      </c>
      <c r="L4025" s="7">
        <f t="shared" ca="1" si="701"/>
        <v>0</v>
      </c>
      <c r="M4025" s="7" t="str">
        <f t="shared" ca="1" si="702"/>
        <v/>
      </c>
      <c r="N4025" s="7">
        <f t="shared" ca="1" si="703"/>
        <v>0</v>
      </c>
      <c r="O4025" s="9" t="str">
        <f ca="1">IF(N4025&gt;-1,INDIRECT(ADDRESS(ROW(),13)),IF(N4025&lt;N4024,CONCATENATE("&lt;page-count count=",CHAR(34),1+LARGE(N:N,1)-LARGE(N:N,2),CHAR(34),"/&gt;"),INDIRECT(ADDRESS(ROW()-1,13))))</f>
        <v/>
      </c>
      <c r="P4025" s="1">
        <f>IF(ROW()&lt;$S$4+2,IF('XML a procesar'!A4024="",P4024,IF(MID('XML a procesar'!A4024,1,1)="&lt;",P4024,P4024+1)),P4024)</f>
        <v>1</v>
      </c>
    </row>
    <row r="4026" spans="1:16" x14ac:dyDescent="0.25">
      <c r="A4026" s="1" t="str">
        <f>IF('XML a procesar'!A4025&gt;0,'XML a procesar'!A4025,"")</f>
        <v/>
      </c>
      <c r="B4026" s="7">
        <f t="shared" si="693"/>
        <v>0</v>
      </c>
      <c r="C4026" s="1">
        <f t="shared" si="694"/>
        <v>0</v>
      </c>
      <c r="D4026" s="1">
        <f t="shared" si="695"/>
        <v>0</v>
      </c>
      <c r="E4026" s="1">
        <f t="shared" si="696"/>
        <v>0</v>
      </c>
      <c r="F4026" s="1" t="str">
        <f t="shared" ca="1" si="697"/>
        <v/>
      </c>
      <c r="G4026" s="1">
        <f t="shared" ca="1" si="698"/>
        <v>0</v>
      </c>
      <c r="H4026" s="1">
        <f ca="1">IF(AND(G4025&gt;0,G4026&gt;G4025,NOT(ISERROR(MATCH(G4025,D:D,0)))),H4025+1,H4025)</f>
        <v>0</v>
      </c>
      <c r="I4026" s="1">
        <f t="shared" ca="1" si="699"/>
        <v>0</v>
      </c>
      <c r="J4026" s="7" t="str">
        <f t="shared" ca="1" si="700"/>
        <v/>
      </c>
      <c r="K4026" s="1" t="str">
        <f ca="1">IF(J4026="Linea_para_MAIL_creada_por_LuXML",IF(ISERROR(MATCH(INDIRECT(ADDRESS(ROW()-G4026,7)),D:D,0)),J4026,INDIRECT(ADDRESS(MATCH(INDIRECT(ADDRESS(ROW()-G4026,7)),D:D,0),1))),J4026)</f>
        <v/>
      </c>
      <c r="L4026" s="7">
        <f t="shared" ca="1" si="701"/>
        <v>0</v>
      </c>
      <c r="M4026" s="7" t="str">
        <f t="shared" ca="1" si="702"/>
        <v/>
      </c>
      <c r="N4026" s="7">
        <f t="shared" ca="1" si="703"/>
        <v>0</v>
      </c>
      <c r="O4026" s="9" t="str">
        <f ca="1">IF(N4026&gt;-1,INDIRECT(ADDRESS(ROW(),13)),IF(N4026&lt;N4025,CONCATENATE("&lt;page-count count=",CHAR(34),1+LARGE(N:N,1)-LARGE(N:N,2),CHAR(34),"/&gt;"),INDIRECT(ADDRESS(ROW()-1,13))))</f>
        <v/>
      </c>
      <c r="P4026" s="1">
        <f>IF(ROW()&lt;$S$4+2,IF('XML a procesar'!A4025="",P4025,IF(MID('XML a procesar'!A4025,1,1)="&lt;",P4025,P4025+1)),P4025)</f>
        <v>1</v>
      </c>
    </row>
    <row r="4027" spans="1:16" x14ac:dyDescent="0.25">
      <c r="A4027" s="1" t="str">
        <f>IF('XML a procesar'!A4026&gt;0,'XML a procesar'!A4026,"")</f>
        <v/>
      </c>
      <c r="B4027" s="7">
        <f t="shared" si="693"/>
        <v>0</v>
      </c>
      <c r="C4027" s="1">
        <f t="shared" si="694"/>
        <v>0</v>
      </c>
      <c r="D4027" s="1">
        <f t="shared" si="695"/>
        <v>0</v>
      </c>
      <c r="E4027" s="1">
        <f t="shared" si="696"/>
        <v>0</v>
      </c>
      <c r="F4027" s="1" t="str">
        <f t="shared" ca="1" si="697"/>
        <v/>
      </c>
      <c r="G4027" s="1">
        <f t="shared" ca="1" si="698"/>
        <v>0</v>
      </c>
      <c r="H4027" s="1">
        <f ca="1">IF(AND(G4026&gt;0,G4027&gt;G4026,NOT(ISERROR(MATCH(G4026,D:D,0)))),H4026+1,H4026)</f>
        <v>0</v>
      </c>
      <c r="I4027" s="1">
        <f t="shared" ca="1" si="699"/>
        <v>0</v>
      </c>
      <c r="J4027" s="7" t="str">
        <f t="shared" ca="1" si="700"/>
        <v/>
      </c>
      <c r="K4027" s="1" t="str">
        <f ca="1">IF(J4027="Linea_para_MAIL_creada_por_LuXML",IF(ISERROR(MATCH(INDIRECT(ADDRESS(ROW()-G4027,7)),D:D,0)),J4027,INDIRECT(ADDRESS(MATCH(INDIRECT(ADDRESS(ROW()-G4027,7)),D:D,0),1))),J4027)</f>
        <v/>
      </c>
      <c r="L4027" s="7">
        <f t="shared" ca="1" si="701"/>
        <v>0</v>
      </c>
      <c r="M4027" s="7" t="str">
        <f t="shared" ca="1" si="702"/>
        <v/>
      </c>
      <c r="N4027" s="7">
        <f t="shared" ca="1" si="703"/>
        <v>0</v>
      </c>
      <c r="O4027" s="9" t="str">
        <f ca="1">IF(N4027&gt;-1,INDIRECT(ADDRESS(ROW(),13)),IF(N4027&lt;N4026,CONCATENATE("&lt;page-count count=",CHAR(34),1+LARGE(N:N,1)-LARGE(N:N,2),CHAR(34),"/&gt;"),INDIRECT(ADDRESS(ROW()-1,13))))</f>
        <v/>
      </c>
      <c r="P4027" s="1">
        <f>IF(ROW()&lt;$S$4+2,IF('XML a procesar'!A4026="",P4026,IF(MID('XML a procesar'!A4026,1,1)="&lt;",P4026,P4026+1)),P4026)</f>
        <v>1</v>
      </c>
    </row>
    <row r="4028" spans="1:16" x14ac:dyDescent="0.25">
      <c r="A4028" s="1" t="str">
        <f>IF('XML a procesar'!A4027&gt;0,'XML a procesar'!A4027,"")</f>
        <v/>
      </c>
      <c r="B4028" s="7">
        <f t="shared" si="693"/>
        <v>0</v>
      </c>
      <c r="C4028" s="1">
        <f t="shared" si="694"/>
        <v>0</v>
      </c>
      <c r="D4028" s="1">
        <f t="shared" si="695"/>
        <v>0</v>
      </c>
      <c r="E4028" s="1">
        <f t="shared" si="696"/>
        <v>0</v>
      </c>
      <c r="F4028" s="1" t="str">
        <f t="shared" ca="1" si="697"/>
        <v/>
      </c>
      <c r="G4028" s="1">
        <f t="shared" ca="1" si="698"/>
        <v>0</v>
      </c>
      <c r="H4028" s="1">
        <f ca="1">IF(AND(G4027&gt;0,G4028&gt;G4027,NOT(ISERROR(MATCH(G4027,D:D,0)))),H4027+1,H4027)</f>
        <v>0</v>
      </c>
      <c r="I4028" s="1">
        <f t="shared" ca="1" si="699"/>
        <v>0</v>
      </c>
      <c r="J4028" s="7" t="str">
        <f t="shared" ca="1" si="700"/>
        <v/>
      </c>
      <c r="K4028" s="1" t="str">
        <f ca="1">IF(J4028="Linea_para_MAIL_creada_por_LuXML",IF(ISERROR(MATCH(INDIRECT(ADDRESS(ROW()-G4028,7)),D:D,0)),J4028,INDIRECT(ADDRESS(MATCH(INDIRECT(ADDRESS(ROW()-G4028,7)),D:D,0),1))),J4028)</f>
        <v/>
      </c>
      <c r="L4028" s="7">
        <f t="shared" ca="1" si="701"/>
        <v>0</v>
      </c>
      <c r="M4028" s="7" t="str">
        <f t="shared" ca="1" si="702"/>
        <v/>
      </c>
      <c r="N4028" s="7">
        <f t="shared" ca="1" si="703"/>
        <v>0</v>
      </c>
      <c r="O4028" s="9" t="str">
        <f ca="1">IF(N4028&gt;-1,INDIRECT(ADDRESS(ROW(),13)),IF(N4028&lt;N4027,CONCATENATE("&lt;page-count count=",CHAR(34),1+LARGE(N:N,1)-LARGE(N:N,2),CHAR(34),"/&gt;"),INDIRECT(ADDRESS(ROW()-1,13))))</f>
        <v/>
      </c>
      <c r="P4028" s="1">
        <f>IF(ROW()&lt;$S$4+2,IF('XML a procesar'!A4027="",P4027,IF(MID('XML a procesar'!A4027,1,1)="&lt;",P4027,P4027+1)),P4027)</f>
        <v>1</v>
      </c>
    </row>
    <row r="4029" spans="1:16" x14ac:dyDescent="0.25">
      <c r="A4029" s="1" t="str">
        <f>IF('XML a procesar'!A4028&gt;0,'XML a procesar'!A4028,"")</f>
        <v/>
      </c>
      <c r="B4029" s="7">
        <f t="shared" si="693"/>
        <v>0</v>
      </c>
      <c r="C4029" s="1">
        <f t="shared" si="694"/>
        <v>0</v>
      </c>
      <c r="D4029" s="1">
        <f t="shared" si="695"/>
        <v>0</v>
      </c>
      <c r="E4029" s="1">
        <f t="shared" si="696"/>
        <v>0</v>
      </c>
      <c r="F4029" s="1" t="str">
        <f t="shared" ca="1" si="697"/>
        <v/>
      </c>
      <c r="G4029" s="1">
        <f t="shared" ca="1" si="698"/>
        <v>0</v>
      </c>
      <c r="H4029" s="1">
        <f ca="1">IF(AND(G4028&gt;0,G4029&gt;G4028,NOT(ISERROR(MATCH(G4028,D:D,0)))),H4028+1,H4028)</f>
        <v>0</v>
      </c>
      <c r="I4029" s="1">
        <f t="shared" ca="1" si="699"/>
        <v>0</v>
      </c>
      <c r="J4029" s="7" t="str">
        <f t="shared" ca="1" si="700"/>
        <v/>
      </c>
      <c r="K4029" s="1" t="str">
        <f ca="1">IF(J4029="Linea_para_MAIL_creada_por_LuXML",IF(ISERROR(MATCH(INDIRECT(ADDRESS(ROW()-G4029,7)),D:D,0)),J4029,INDIRECT(ADDRESS(MATCH(INDIRECT(ADDRESS(ROW()-G4029,7)),D:D,0),1))),J4029)</f>
        <v/>
      </c>
      <c r="L4029" s="7">
        <f t="shared" ca="1" si="701"/>
        <v>0</v>
      </c>
      <c r="M4029" s="7" t="str">
        <f t="shared" ca="1" si="702"/>
        <v/>
      </c>
      <c r="N4029" s="7">
        <f t="shared" ca="1" si="703"/>
        <v>0</v>
      </c>
      <c r="O4029" s="9" t="str">
        <f ca="1">IF(N4029&gt;-1,INDIRECT(ADDRESS(ROW(),13)),IF(N4029&lt;N4028,CONCATENATE("&lt;page-count count=",CHAR(34),1+LARGE(N:N,1)-LARGE(N:N,2),CHAR(34),"/&gt;"),INDIRECT(ADDRESS(ROW()-1,13))))</f>
        <v/>
      </c>
      <c r="P4029" s="1">
        <f>IF(ROW()&lt;$S$4+2,IF('XML a procesar'!A4028="",P4028,IF(MID('XML a procesar'!A4028,1,1)="&lt;",P4028,P4028+1)),P4028)</f>
        <v>1</v>
      </c>
    </row>
    <row r="4030" spans="1:16" x14ac:dyDescent="0.25">
      <c r="A4030" s="1" t="str">
        <f>IF('XML a procesar'!A4029&gt;0,'XML a procesar'!A4029,"")</f>
        <v/>
      </c>
      <c r="B4030" s="7">
        <f t="shared" si="693"/>
        <v>0</v>
      </c>
      <c r="C4030" s="1">
        <f t="shared" si="694"/>
        <v>0</v>
      </c>
      <c r="D4030" s="1">
        <f t="shared" si="695"/>
        <v>0</v>
      </c>
      <c r="E4030" s="1">
        <f t="shared" si="696"/>
        <v>0</v>
      </c>
      <c r="F4030" s="1" t="str">
        <f t="shared" ca="1" si="697"/>
        <v/>
      </c>
      <c r="G4030" s="1">
        <f t="shared" ca="1" si="698"/>
        <v>0</v>
      </c>
      <c r="H4030" s="1">
        <f ca="1">IF(AND(G4029&gt;0,G4030&gt;G4029,NOT(ISERROR(MATCH(G4029,D:D,0)))),H4029+1,H4029)</f>
        <v>0</v>
      </c>
      <c r="I4030" s="1">
        <f t="shared" ca="1" si="699"/>
        <v>0</v>
      </c>
      <c r="J4030" s="7" t="str">
        <f t="shared" ca="1" si="700"/>
        <v/>
      </c>
      <c r="K4030" s="1" t="str">
        <f ca="1">IF(J4030="Linea_para_MAIL_creada_por_LuXML",IF(ISERROR(MATCH(INDIRECT(ADDRESS(ROW()-G4030,7)),D:D,0)),J4030,INDIRECT(ADDRESS(MATCH(INDIRECT(ADDRESS(ROW()-G4030,7)),D:D,0),1))),J4030)</f>
        <v/>
      </c>
      <c r="L4030" s="7">
        <f t="shared" ca="1" si="701"/>
        <v>0</v>
      </c>
      <c r="M4030" s="7" t="str">
        <f t="shared" ca="1" si="702"/>
        <v/>
      </c>
      <c r="N4030" s="7">
        <f t="shared" ca="1" si="703"/>
        <v>0</v>
      </c>
      <c r="O4030" s="9" t="str">
        <f ca="1">IF(N4030&gt;-1,INDIRECT(ADDRESS(ROW(),13)),IF(N4030&lt;N4029,CONCATENATE("&lt;page-count count=",CHAR(34),1+LARGE(N:N,1)-LARGE(N:N,2),CHAR(34),"/&gt;"),INDIRECT(ADDRESS(ROW()-1,13))))</f>
        <v/>
      </c>
      <c r="P4030" s="1">
        <f>IF(ROW()&lt;$S$4+2,IF('XML a procesar'!A4029="",P4029,IF(MID('XML a procesar'!A4029,1,1)="&lt;",P4029,P4029+1)),P4029)</f>
        <v>1</v>
      </c>
    </row>
    <row r="4031" spans="1:16" x14ac:dyDescent="0.25">
      <c r="A4031" s="1" t="str">
        <f>IF('XML a procesar'!A4030&gt;0,'XML a procesar'!A4030,"")</f>
        <v/>
      </c>
      <c r="B4031" s="7">
        <f t="shared" si="693"/>
        <v>0</v>
      </c>
      <c r="C4031" s="1">
        <f t="shared" si="694"/>
        <v>0</v>
      </c>
      <c r="D4031" s="1">
        <f t="shared" si="695"/>
        <v>0</v>
      </c>
      <c r="E4031" s="1">
        <f t="shared" si="696"/>
        <v>0</v>
      </c>
      <c r="F4031" s="1" t="str">
        <f t="shared" ca="1" si="697"/>
        <v/>
      </c>
      <c r="G4031" s="1">
        <f t="shared" ca="1" si="698"/>
        <v>0</v>
      </c>
      <c r="H4031" s="1">
        <f ca="1">IF(AND(G4030&gt;0,G4031&gt;G4030,NOT(ISERROR(MATCH(G4030,D:D,0)))),H4030+1,H4030)</f>
        <v>0</v>
      </c>
      <c r="I4031" s="1">
        <f t="shared" ca="1" si="699"/>
        <v>0</v>
      </c>
      <c r="J4031" s="7" t="str">
        <f t="shared" ca="1" si="700"/>
        <v/>
      </c>
      <c r="K4031" s="1" t="str">
        <f ca="1">IF(J4031="Linea_para_MAIL_creada_por_LuXML",IF(ISERROR(MATCH(INDIRECT(ADDRESS(ROW()-G4031,7)),D:D,0)),J4031,INDIRECT(ADDRESS(MATCH(INDIRECT(ADDRESS(ROW()-G4031,7)),D:D,0),1))),J4031)</f>
        <v/>
      </c>
      <c r="L4031" s="7">
        <f t="shared" ca="1" si="701"/>
        <v>0</v>
      </c>
      <c r="M4031" s="7" t="str">
        <f t="shared" ca="1" si="702"/>
        <v/>
      </c>
      <c r="N4031" s="7">
        <f t="shared" ca="1" si="703"/>
        <v>0</v>
      </c>
      <c r="O4031" s="9" t="str">
        <f ca="1">IF(N4031&gt;-1,INDIRECT(ADDRESS(ROW(),13)),IF(N4031&lt;N4030,CONCATENATE("&lt;page-count count=",CHAR(34),1+LARGE(N:N,1)-LARGE(N:N,2),CHAR(34),"/&gt;"),INDIRECT(ADDRESS(ROW()-1,13))))</f>
        <v/>
      </c>
      <c r="P4031" s="1">
        <f>IF(ROW()&lt;$S$4+2,IF('XML a procesar'!A4030="",P4030,IF(MID('XML a procesar'!A4030,1,1)="&lt;",P4030,P4030+1)),P4030)</f>
        <v>1</v>
      </c>
    </row>
    <row r="4032" spans="1:16" x14ac:dyDescent="0.25">
      <c r="A4032" s="1" t="str">
        <f>IF('XML a procesar'!A4031&gt;0,'XML a procesar'!A4031,"")</f>
        <v/>
      </c>
      <c r="B4032" s="7">
        <f t="shared" si="693"/>
        <v>0</v>
      </c>
      <c r="C4032" s="1">
        <f t="shared" si="694"/>
        <v>0</v>
      </c>
      <c r="D4032" s="1">
        <f t="shared" si="695"/>
        <v>0</v>
      </c>
      <c r="E4032" s="1">
        <f t="shared" si="696"/>
        <v>0</v>
      </c>
      <c r="F4032" s="1" t="str">
        <f t="shared" ca="1" si="697"/>
        <v/>
      </c>
      <c r="G4032" s="1">
        <f t="shared" ca="1" si="698"/>
        <v>0</v>
      </c>
      <c r="H4032" s="1">
        <f ca="1">IF(AND(G4031&gt;0,G4032&gt;G4031,NOT(ISERROR(MATCH(G4031,D:D,0)))),H4031+1,H4031)</f>
        <v>0</v>
      </c>
      <c r="I4032" s="1">
        <f t="shared" ca="1" si="699"/>
        <v>0</v>
      </c>
      <c r="J4032" s="7" t="str">
        <f t="shared" ca="1" si="700"/>
        <v/>
      </c>
      <c r="K4032" s="1" t="str">
        <f ca="1">IF(J4032="Linea_para_MAIL_creada_por_LuXML",IF(ISERROR(MATCH(INDIRECT(ADDRESS(ROW()-G4032,7)),D:D,0)),J4032,INDIRECT(ADDRESS(MATCH(INDIRECT(ADDRESS(ROW()-G4032,7)),D:D,0),1))),J4032)</f>
        <v/>
      </c>
      <c r="L4032" s="7">
        <f t="shared" ca="1" si="701"/>
        <v>0</v>
      </c>
      <c r="M4032" s="7" t="str">
        <f t="shared" ca="1" si="702"/>
        <v/>
      </c>
      <c r="N4032" s="7">
        <f t="shared" ca="1" si="703"/>
        <v>0</v>
      </c>
      <c r="O4032" s="9" t="str">
        <f ca="1">IF(N4032&gt;-1,INDIRECT(ADDRESS(ROW(),13)),IF(N4032&lt;N4031,CONCATENATE("&lt;page-count count=",CHAR(34),1+LARGE(N:N,1)-LARGE(N:N,2),CHAR(34),"/&gt;"),INDIRECT(ADDRESS(ROW()-1,13))))</f>
        <v/>
      </c>
      <c r="P4032" s="1">
        <f>IF(ROW()&lt;$S$4+2,IF('XML a procesar'!A4031="",P4031,IF(MID('XML a procesar'!A4031,1,1)="&lt;",P4031,P4031+1)),P4031)</f>
        <v>1</v>
      </c>
    </row>
    <row r="4033" spans="1:16" x14ac:dyDescent="0.25">
      <c r="A4033" s="1" t="str">
        <f>IF('XML a procesar'!A4032&gt;0,'XML a procesar'!A4032,"")</f>
        <v/>
      </c>
      <c r="B4033" s="7">
        <f t="shared" ref="B4033:B4096" si="704">IF(ISERROR(FIND("/doi.org/",A4033,1)),0,1)</f>
        <v>0</v>
      </c>
      <c r="C4033" s="1">
        <f t="shared" ref="C4033:C4096" si="705">IF(LEFT(A4032,16)="&lt;contrib contrib",C4032+1,IF(LEFT(A4032,16)="&lt;/contrib-group&gt;",0,IF(LEFT(A4032,10)="&lt;/contrib&gt;",C4032,C4032)))</f>
        <v>0</v>
      </c>
      <c r="D4033" s="1">
        <f t="shared" ref="D4033:D4096" si="706">IF(AND(C4033&gt;0,LEFT(A4033,7)="&lt;email&gt;",ISNUMBER(SEARCH("@",A4033,1))),C4033,IF(LEFT(A4033,10)="&lt;alt-text&gt;",-1,0))</f>
        <v>0</v>
      </c>
      <c r="E4033" s="1">
        <f t="shared" ref="E4033:E4096" si="707">IF(D4033=0,E4032,E4032+1)</f>
        <v>0</v>
      </c>
      <c r="F4033" s="1" t="str">
        <f t="shared" ref="F4033:F4096" ca="1" si="708">INDIRECT(ADDRESS(ROW()+INDIRECT(ADDRESS(ROW()+E4033,5)),1))</f>
        <v/>
      </c>
      <c r="G4033" s="1">
        <f t="shared" ref="G4033:G4096" ca="1" si="709">IF(LEFT(F4033,7)="&lt;aff id",_xlfn.NUMBERVALUE(MID(F4033,13,LEN(F4033)-14)),IF(F4033="&lt;/aff&gt;",G4032+1,G4032))</f>
        <v>0</v>
      </c>
      <c r="H4033" s="1">
        <f ca="1">IF(AND(G4032&gt;0,G4033&gt;G4032,NOT(ISERROR(MATCH(G4032,D:D,0)))),H4032+1,H4032)</f>
        <v>0</v>
      </c>
      <c r="I4033" s="1">
        <f t="shared" ref="I4033:I4096" ca="1" si="710">INDIRECT(ADDRESS(ROW()-INDIRECT(ADDRESS(ROW()-H4033,8)),8))</f>
        <v>0</v>
      </c>
      <c r="J4033" s="7" t="str">
        <f t="shared" ref="J4033:J4096" ca="1" si="711">IF(J4032="Linea_para_MAIL_creada_por_LuXML","&lt;/aff&gt;",IF(I4033&gt;INDIRECT(ADDRESS(ROW()-I4033-1,8)),"Linea_para_MAIL_creada_por_LuXML",INDIRECT(ADDRESS(ROW()-I4033,6))))</f>
        <v/>
      </c>
      <c r="K4033" s="1" t="str">
        <f ca="1">IF(J4033="Linea_para_MAIL_creada_por_LuXML",IF(ISERROR(MATCH(INDIRECT(ADDRESS(ROW()-G4033,7)),D:D,0)),J4033,INDIRECT(ADDRESS(MATCH(INDIRECT(ADDRESS(ROW()-G4033,7)),D:D,0),1))),J4033)</f>
        <v/>
      </c>
      <c r="L4033" s="7">
        <f t="shared" ref="L4033:L4096" ca="1" si="712">IF(OR(MID(K4031,3,5)="page&gt;",MID(K4032,3,5)="page&gt;"),L4032,IF(OR(K4032="&lt;history&gt;",K4033="&lt;history&gt;"),L4032+1,L4032))</f>
        <v>0</v>
      </c>
      <c r="M4033" s="7" t="str">
        <f t="shared" ref="M4033:M4096" ca="1" si="713">IF(L4033&gt;L4032,IF(L4033=1,CONCATENATE("&lt;fpage&gt;",$S$10,"&lt;/fpage&gt;"),CONCATENATE("&lt;lpage&gt;",$S$10+1,"&lt;/lpage&gt;")),IF(ISERROR(INDIRECT(ADDRESS(ROW()-L4033,11),1)),"",INDIRECT(ADDRESS(ROW()-L4033,11),1)))</f>
        <v/>
      </c>
      <c r="N4033" s="7">
        <f t="shared" ref="N4033:N4096" ca="1" si="714">IF(N4032=-1,-1,IF(M4033="&lt;/counts&gt;",-1,IF(OR(LEFT(M4033,7)="&lt;fpage&gt;",LEFT(M4033,7)="&lt;lpage&gt;"),VALUE(MID(M4033,8,LEN(M4033)-15)),0)))</f>
        <v>0</v>
      </c>
      <c r="O4033" s="9" t="str">
        <f ca="1">IF(N4033&gt;-1,INDIRECT(ADDRESS(ROW(),13)),IF(N4033&lt;N4032,CONCATENATE("&lt;page-count count=",CHAR(34),1+LARGE(N:N,1)-LARGE(N:N,2),CHAR(34),"/&gt;"),INDIRECT(ADDRESS(ROW()-1,13))))</f>
        <v/>
      </c>
      <c r="P4033" s="1">
        <f>IF(ROW()&lt;$S$4+2,IF('XML a procesar'!A4032="",P4032,IF(MID('XML a procesar'!A4032,1,1)="&lt;",P4032,P4032+1)),P4032)</f>
        <v>1</v>
      </c>
    </row>
    <row r="4034" spans="1:16" x14ac:dyDescent="0.25">
      <c r="A4034" s="1" t="str">
        <f>IF('XML a procesar'!A4033&gt;0,'XML a procesar'!A4033,"")</f>
        <v/>
      </c>
      <c r="B4034" s="7">
        <f t="shared" si="704"/>
        <v>0</v>
      </c>
      <c r="C4034" s="1">
        <f t="shared" si="705"/>
        <v>0</v>
      </c>
      <c r="D4034" s="1">
        <f t="shared" si="706"/>
        <v>0</v>
      </c>
      <c r="E4034" s="1">
        <f t="shared" si="707"/>
        <v>0</v>
      </c>
      <c r="F4034" s="1" t="str">
        <f t="shared" ca="1" si="708"/>
        <v/>
      </c>
      <c r="G4034" s="1">
        <f t="shared" ca="1" si="709"/>
        <v>0</v>
      </c>
      <c r="H4034" s="1">
        <f ca="1">IF(AND(G4033&gt;0,G4034&gt;G4033,NOT(ISERROR(MATCH(G4033,D:D,0)))),H4033+1,H4033)</f>
        <v>0</v>
      </c>
      <c r="I4034" s="1">
        <f t="shared" ca="1" si="710"/>
        <v>0</v>
      </c>
      <c r="J4034" s="7" t="str">
        <f t="shared" ca="1" si="711"/>
        <v/>
      </c>
      <c r="K4034" s="1" t="str">
        <f ca="1">IF(J4034="Linea_para_MAIL_creada_por_LuXML",IF(ISERROR(MATCH(INDIRECT(ADDRESS(ROW()-G4034,7)),D:D,0)),J4034,INDIRECT(ADDRESS(MATCH(INDIRECT(ADDRESS(ROW()-G4034,7)),D:D,0),1))),J4034)</f>
        <v/>
      </c>
      <c r="L4034" s="7">
        <f t="shared" ca="1" si="712"/>
        <v>0</v>
      </c>
      <c r="M4034" s="7" t="str">
        <f t="shared" ca="1" si="713"/>
        <v/>
      </c>
      <c r="N4034" s="7">
        <f t="shared" ca="1" si="714"/>
        <v>0</v>
      </c>
      <c r="O4034" s="9" t="str">
        <f ca="1">IF(N4034&gt;-1,INDIRECT(ADDRESS(ROW(),13)),IF(N4034&lt;N4033,CONCATENATE("&lt;page-count count=",CHAR(34),1+LARGE(N:N,1)-LARGE(N:N,2),CHAR(34),"/&gt;"),INDIRECT(ADDRESS(ROW()-1,13))))</f>
        <v/>
      </c>
      <c r="P4034" s="1">
        <f>IF(ROW()&lt;$S$4+2,IF('XML a procesar'!A4033="",P4033,IF(MID('XML a procesar'!A4033,1,1)="&lt;",P4033,P4033+1)),P4033)</f>
        <v>1</v>
      </c>
    </row>
    <row r="4035" spans="1:16" x14ac:dyDescent="0.25">
      <c r="A4035" s="1" t="str">
        <f>IF('XML a procesar'!A4034&gt;0,'XML a procesar'!A4034,"")</f>
        <v/>
      </c>
      <c r="B4035" s="7">
        <f t="shared" si="704"/>
        <v>0</v>
      </c>
      <c r="C4035" s="1">
        <f t="shared" si="705"/>
        <v>0</v>
      </c>
      <c r="D4035" s="1">
        <f t="shared" si="706"/>
        <v>0</v>
      </c>
      <c r="E4035" s="1">
        <f t="shared" si="707"/>
        <v>0</v>
      </c>
      <c r="F4035" s="1" t="str">
        <f t="shared" ca="1" si="708"/>
        <v/>
      </c>
      <c r="G4035" s="1">
        <f t="shared" ca="1" si="709"/>
        <v>0</v>
      </c>
      <c r="H4035" s="1">
        <f ca="1">IF(AND(G4034&gt;0,G4035&gt;G4034,NOT(ISERROR(MATCH(G4034,D:D,0)))),H4034+1,H4034)</f>
        <v>0</v>
      </c>
      <c r="I4035" s="1">
        <f t="shared" ca="1" si="710"/>
        <v>0</v>
      </c>
      <c r="J4035" s="7" t="str">
        <f t="shared" ca="1" si="711"/>
        <v/>
      </c>
      <c r="K4035" s="1" t="str">
        <f ca="1">IF(J4035="Linea_para_MAIL_creada_por_LuXML",IF(ISERROR(MATCH(INDIRECT(ADDRESS(ROW()-G4035,7)),D:D,0)),J4035,INDIRECT(ADDRESS(MATCH(INDIRECT(ADDRESS(ROW()-G4035,7)),D:D,0),1))),J4035)</f>
        <v/>
      </c>
      <c r="L4035" s="7">
        <f t="shared" ca="1" si="712"/>
        <v>0</v>
      </c>
      <c r="M4035" s="7" t="str">
        <f t="shared" ca="1" si="713"/>
        <v/>
      </c>
      <c r="N4035" s="7">
        <f t="shared" ca="1" si="714"/>
        <v>0</v>
      </c>
      <c r="O4035" s="9" t="str">
        <f ca="1">IF(N4035&gt;-1,INDIRECT(ADDRESS(ROW(),13)),IF(N4035&lt;N4034,CONCATENATE("&lt;page-count count=",CHAR(34),1+LARGE(N:N,1)-LARGE(N:N,2),CHAR(34),"/&gt;"),INDIRECT(ADDRESS(ROW()-1,13))))</f>
        <v/>
      </c>
      <c r="P4035" s="1">
        <f>IF(ROW()&lt;$S$4+2,IF('XML a procesar'!A4034="",P4034,IF(MID('XML a procesar'!A4034,1,1)="&lt;",P4034,P4034+1)),P4034)</f>
        <v>1</v>
      </c>
    </row>
    <row r="4036" spans="1:16" x14ac:dyDescent="0.25">
      <c r="A4036" s="1" t="str">
        <f>IF('XML a procesar'!A4035&gt;0,'XML a procesar'!A4035,"")</f>
        <v/>
      </c>
      <c r="B4036" s="7">
        <f t="shared" si="704"/>
        <v>0</v>
      </c>
      <c r="C4036" s="1">
        <f t="shared" si="705"/>
        <v>0</v>
      </c>
      <c r="D4036" s="1">
        <f t="shared" si="706"/>
        <v>0</v>
      </c>
      <c r="E4036" s="1">
        <f t="shared" si="707"/>
        <v>0</v>
      </c>
      <c r="F4036" s="1" t="str">
        <f t="shared" ca="1" si="708"/>
        <v/>
      </c>
      <c r="G4036" s="1">
        <f t="shared" ca="1" si="709"/>
        <v>0</v>
      </c>
      <c r="H4036" s="1">
        <f ca="1">IF(AND(G4035&gt;0,G4036&gt;G4035,NOT(ISERROR(MATCH(G4035,D:D,0)))),H4035+1,H4035)</f>
        <v>0</v>
      </c>
      <c r="I4036" s="1">
        <f t="shared" ca="1" si="710"/>
        <v>0</v>
      </c>
      <c r="J4036" s="7" t="str">
        <f t="shared" ca="1" si="711"/>
        <v/>
      </c>
      <c r="K4036" s="1" t="str">
        <f ca="1">IF(J4036="Linea_para_MAIL_creada_por_LuXML",IF(ISERROR(MATCH(INDIRECT(ADDRESS(ROW()-G4036,7)),D:D,0)),J4036,INDIRECT(ADDRESS(MATCH(INDIRECT(ADDRESS(ROW()-G4036,7)),D:D,0),1))),J4036)</f>
        <v/>
      </c>
      <c r="L4036" s="7">
        <f t="shared" ca="1" si="712"/>
        <v>0</v>
      </c>
      <c r="M4036" s="7" t="str">
        <f t="shared" ca="1" si="713"/>
        <v/>
      </c>
      <c r="N4036" s="7">
        <f t="shared" ca="1" si="714"/>
        <v>0</v>
      </c>
      <c r="O4036" s="9" t="str">
        <f ca="1">IF(N4036&gt;-1,INDIRECT(ADDRESS(ROW(),13)),IF(N4036&lt;N4035,CONCATENATE("&lt;page-count count=",CHAR(34),1+LARGE(N:N,1)-LARGE(N:N,2),CHAR(34),"/&gt;"),INDIRECT(ADDRESS(ROW()-1,13))))</f>
        <v/>
      </c>
      <c r="P4036" s="1">
        <f>IF(ROW()&lt;$S$4+2,IF('XML a procesar'!A4035="",P4035,IF(MID('XML a procesar'!A4035,1,1)="&lt;",P4035,P4035+1)),P4035)</f>
        <v>1</v>
      </c>
    </row>
    <row r="4037" spans="1:16" x14ac:dyDescent="0.25">
      <c r="A4037" s="1" t="str">
        <f>IF('XML a procesar'!A4036&gt;0,'XML a procesar'!A4036,"")</f>
        <v/>
      </c>
      <c r="B4037" s="7">
        <f t="shared" si="704"/>
        <v>0</v>
      </c>
      <c r="C4037" s="1">
        <f t="shared" si="705"/>
        <v>0</v>
      </c>
      <c r="D4037" s="1">
        <f t="shared" si="706"/>
        <v>0</v>
      </c>
      <c r="E4037" s="1">
        <f t="shared" si="707"/>
        <v>0</v>
      </c>
      <c r="F4037" s="1" t="str">
        <f t="shared" ca="1" si="708"/>
        <v/>
      </c>
      <c r="G4037" s="1">
        <f t="shared" ca="1" si="709"/>
        <v>0</v>
      </c>
      <c r="H4037" s="1">
        <f ca="1">IF(AND(G4036&gt;0,G4037&gt;G4036,NOT(ISERROR(MATCH(G4036,D:D,0)))),H4036+1,H4036)</f>
        <v>0</v>
      </c>
      <c r="I4037" s="1">
        <f t="shared" ca="1" si="710"/>
        <v>0</v>
      </c>
      <c r="J4037" s="7" t="str">
        <f t="shared" ca="1" si="711"/>
        <v/>
      </c>
      <c r="K4037" s="1" t="str">
        <f ca="1">IF(J4037="Linea_para_MAIL_creada_por_LuXML",IF(ISERROR(MATCH(INDIRECT(ADDRESS(ROW()-G4037,7)),D:D,0)),J4037,INDIRECT(ADDRESS(MATCH(INDIRECT(ADDRESS(ROW()-G4037,7)),D:D,0),1))),J4037)</f>
        <v/>
      </c>
      <c r="L4037" s="7">
        <f t="shared" ca="1" si="712"/>
        <v>0</v>
      </c>
      <c r="M4037" s="7" t="str">
        <f t="shared" ca="1" si="713"/>
        <v/>
      </c>
      <c r="N4037" s="7">
        <f t="shared" ca="1" si="714"/>
        <v>0</v>
      </c>
      <c r="O4037" s="9" t="str">
        <f ca="1">IF(N4037&gt;-1,INDIRECT(ADDRESS(ROW(),13)),IF(N4037&lt;N4036,CONCATENATE("&lt;page-count count=",CHAR(34),1+LARGE(N:N,1)-LARGE(N:N,2),CHAR(34),"/&gt;"),INDIRECT(ADDRESS(ROW()-1,13))))</f>
        <v/>
      </c>
      <c r="P4037" s="1">
        <f>IF(ROW()&lt;$S$4+2,IF('XML a procesar'!A4036="",P4036,IF(MID('XML a procesar'!A4036,1,1)="&lt;",P4036,P4036+1)),P4036)</f>
        <v>1</v>
      </c>
    </row>
    <row r="4038" spans="1:16" x14ac:dyDescent="0.25">
      <c r="A4038" s="1" t="str">
        <f>IF('XML a procesar'!A4037&gt;0,'XML a procesar'!A4037,"")</f>
        <v/>
      </c>
      <c r="B4038" s="7">
        <f t="shared" si="704"/>
        <v>0</v>
      </c>
      <c r="C4038" s="1">
        <f t="shared" si="705"/>
        <v>0</v>
      </c>
      <c r="D4038" s="1">
        <f t="shared" si="706"/>
        <v>0</v>
      </c>
      <c r="E4038" s="1">
        <f t="shared" si="707"/>
        <v>0</v>
      </c>
      <c r="F4038" s="1" t="str">
        <f t="shared" ca="1" si="708"/>
        <v/>
      </c>
      <c r="G4038" s="1">
        <f t="shared" ca="1" si="709"/>
        <v>0</v>
      </c>
      <c r="H4038" s="1">
        <f ca="1">IF(AND(G4037&gt;0,G4038&gt;G4037,NOT(ISERROR(MATCH(G4037,D:D,0)))),H4037+1,H4037)</f>
        <v>0</v>
      </c>
      <c r="I4038" s="1">
        <f t="shared" ca="1" si="710"/>
        <v>0</v>
      </c>
      <c r="J4038" s="7" t="str">
        <f t="shared" ca="1" si="711"/>
        <v/>
      </c>
      <c r="K4038" s="1" t="str">
        <f ca="1">IF(J4038="Linea_para_MAIL_creada_por_LuXML",IF(ISERROR(MATCH(INDIRECT(ADDRESS(ROW()-G4038,7)),D:D,0)),J4038,INDIRECT(ADDRESS(MATCH(INDIRECT(ADDRESS(ROW()-G4038,7)),D:D,0),1))),J4038)</f>
        <v/>
      </c>
      <c r="L4038" s="7">
        <f t="shared" ca="1" si="712"/>
        <v>0</v>
      </c>
      <c r="M4038" s="7" t="str">
        <f t="shared" ca="1" si="713"/>
        <v/>
      </c>
      <c r="N4038" s="7">
        <f t="shared" ca="1" si="714"/>
        <v>0</v>
      </c>
      <c r="O4038" s="9" t="str">
        <f ca="1">IF(N4038&gt;-1,INDIRECT(ADDRESS(ROW(),13)),IF(N4038&lt;N4037,CONCATENATE("&lt;page-count count=",CHAR(34),1+LARGE(N:N,1)-LARGE(N:N,2),CHAR(34),"/&gt;"),INDIRECT(ADDRESS(ROW()-1,13))))</f>
        <v/>
      </c>
      <c r="P4038" s="1">
        <f>IF(ROW()&lt;$S$4+2,IF('XML a procesar'!A4037="",P4037,IF(MID('XML a procesar'!A4037,1,1)="&lt;",P4037,P4037+1)),P4037)</f>
        <v>1</v>
      </c>
    </row>
    <row r="4039" spans="1:16" x14ac:dyDescent="0.25">
      <c r="A4039" s="1" t="str">
        <f>IF('XML a procesar'!A4038&gt;0,'XML a procesar'!A4038,"")</f>
        <v/>
      </c>
      <c r="B4039" s="7">
        <f t="shared" si="704"/>
        <v>0</v>
      </c>
      <c r="C4039" s="1">
        <f t="shared" si="705"/>
        <v>0</v>
      </c>
      <c r="D4039" s="1">
        <f t="shared" si="706"/>
        <v>0</v>
      </c>
      <c r="E4039" s="1">
        <f t="shared" si="707"/>
        <v>0</v>
      </c>
      <c r="F4039" s="1" t="str">
        <f t="shared" ca="1" si="708"/>
        <v/>
      </c>
      <c r="G4039" s="1">
        <f t="shared" ca="1" si="709"/>
        <v>0</v>
      </c>
      <c r="H4039" s="1">
        <f ca="1">IF(AND(G4038&gt;0,G4039&gt;G4038,NOT(ISERROR(MATCH(G4038,D:D,0)))),H4038+1,H4038)</f>
        <v>0</v>
      </c>
      <c r="I4039" s="1">
        <f t="shared" ca="1" si="710"/>
        <v>0</v>
      </c>
      <c r="J4039" s="7" t="str">
        <f t="shared" ca="1" si="711"/>
        <v/>
      </c>
      <c r="K4039" s="1" t="str">
        <f ca="1">IF(J4039="Linea_para_MAIL_creada_por_LuXML",IF(ISERROR(MATCH(INDIRECT(ADDRESS(ROW()-G4039,7)),D:D,0)),J4039,INDIRECT(ADDRESS(MATCH(INDIRECT(ADDRESS(ROW()-G4039,7)),D:D,0),1))),J4039)</f>
        <v/>
      </c>
      <c r="L4039" s="7">
        <f t="shared" ca="1" si="712"/>
        <v>0</v>
      </c>
      <c r="M4039" s="7" t="str">
        <f t="shared" ca="1" si="713"/>
        <v/>
      </c>
      <c r="N4039" s="7">
        <f t="shared" ca="1" si="714"/>
        <v>0</v>
      </c>
      <c r="O4039" s="9" t="str">
        <f ca="1">IF(N4039&gt;-1,INDIRECT(ADDRESS(ROW(),13)),IF(N4039&lt;N4038,CONCATENATE("&lt;page-count count=",CHAR(34),1+LARGE(N:N,1)-LARGE(N:N,2),CHAR(34),"/&gt;"),INDIRECT(ADDRESS(ROW()-1,13))))</f>
        <v/>
      </c>
      <c r="P4039" s="1">
        <f>IF(ROW()&lt;$S$4+2,IF('XML a procesar'!A4038="",P4038,IF(MID('XML a procesar'!A4038,1,1)="&lt;",P4038,P4038+1)),P4038)</f>
        <v>1</v>
      </c>
    </row>
    <row r="4040" spans="1:16" x14ac:dyDescent="0.25">
      <c r="A4040" s="1" t="str">
        <f>IF('XML a procesar'!A4039&gt;0,'XML a procesar'!A4039,"")</f>
        <v/>
      </c>
      <c r="B4040" s="7">
        <f t="shared" si="704"/>
        <v>0</v>
      </c>
      <c r="C4040" s="1">
        <f t="shared" si="705"/>
        <v>0</v>
      </c>
      <c r="D4040" s="1">
        <f t="shared" si="706"/>
        <v>0</v>
      </c>
      <c r="E4040" s="1">
        <f t="shared" si="707"/>
        <v>0</v>
      </c>
      <c r="F4040" s="1" t="str">
        <f t="shared" ca="1" si="708"/>
        <v/>
      </c>
      <c r="G4040" s="1">
        <f t="shared" ca="1" si="709"/>
        <v>0</v>
      </c>
      <c r="H4040" s="1">
        <f ca="1">IF(AND(G4039&gt;0,G4040&gt;G4039,NOT(ISERROR(MATCH(G4039,D:D,0)))),H4039+1,H4039)</f>
        <v>0</v>
      </c>
      <c r="I4040" s="1">
        <f t="shared" ca="1" si="710"/>
        <v>0</v>
      </c>
      <c r="J4040" s="7" t="str">
        <f t="shared" ca="1" si="711"/>
        <v/>
      </c>
      <c r="K4040" s="1" t="str">
        <f ca="1">IF(J4040="Linea_para_MAIL_creada_por_LuXML",IF(ISERROR(MATCH(INDIRECT(ADDRESS(ROW()-G4040,7)),D:D,0)),J4040,INDIRECT(ADDRESS(MATCH(INDIRECT(ADDRESS(ROW()-G4040,7)),D:D,0),1))),J4040)</f>
        <v/>
      </c>
      <c r="L4040" s="7">
        <f t="shared" ca="1" si="712"/>
        <v>0</v>
      </c>
      <c r="M4040" s="7" t="str">
        <f t="shared" ca="1" si="713"/>
        <v/>
      </c>
      <c r="N4040" s="7">
        <f t="shared" ca="1" si="714"/>
        <v>0</v>
      </c>
      <c r="O4040" s="9" t="str">
        <f ca="1">IF(N4040&gt;-1,INDIRECT(ADDRESS(ROW(),13)),IF(N4040&lt;N4039,CONCATENATE("&lt;page-count count=",CHAR(34),1+LARGE(N:N,1)-LARGE(N:N,2),CHAR(34),"/&gt;"),INDIRECT(ADDRESS(ROW()-1,13))))</f>
        <v/>
      </c>
      <c r="P4040" s="1">
        <f>IF(ROW()&lt;$S$4+2,IF('XML a procesar'!A4039="",P4039,IF(MID('XML a procesar'!A4039,1,1)="&lt;",P4039,P4039+1)),P4039)</f>
        <v>1</v>
      </c>
    </row>
    <row r="4041" spans="1:16" x14ac:dyDescent="0.25">
      <c r="A4041" s="1" t="str">
        <f>IF('XML a procesar'!A4040&gt;0,'XML a procesar'!A4040,"")</f>
        <v/>
      </c>
      <c r="B4041" s="7">
        <f t="shared" si="704"/>
        <v>0</v>
      </c>
      <c r="C4041" s="1">
        <f t="shared" si="705"/>
        <v>0</v>
      </c>
      <c r="D4041" s="1">
        <f t="shared" si="706"/>
        <v>0</v>
      </c>
      <c r="E4041" s="1">
        <f t="shared" si="707"/>
        <v>0</v>
      </c>
      <c r="F4041" s="1" t="str">
        <f t="shared" ca="1" si="708"/>
        <v/>
      </c>
      <c r="G4041" s="1">
        <f t="shared" ca="1" si="709"/>
        <v>0</v>
      </c>
      <c r="H4041" s="1">
        <f ca="1">IF(AND(G4040&gt;0,G4041&gt;G4040,NOT(ISERROR(MATCH(G4040,D:D,0)))),H4040+1,H4040)</f>
        <v>0</v>
      </c>
      <c r="I4041" s="1">
        <f t="shared" ca="1" si="710"/>
        <v>0</v>
      </c>
      <c r="J4041" s="7" t="str">
        <f t="shared" ca="1" si="711"/>
        <v/>
      </c>
      <c r="K4041" s="1" t="str">
        <f ca="1">IF(J4041="Linea_para_MAIL_creada_por_LuXML",IF(ISERROR(MATCH(INDIRECT(ADDRESS(ROW()-G4041,7)),D:D,0)),J4041,INDIRECT(ADDRESS(MATCH(INDIRECT(ADDRESS(ROW()-G4041,7)),D:D,0),1))),J4041)</f>
        <v/>
      </c>
      <c r="L4041" s="7">
        <f t="shared" ca="1" si="712"/>
        <v>0</v>
      </c>
      <c r="M4041" s="7" t="str">
        <f t="shared" ca="1" si="713"/>
        <v/>
      </c>
      <c r="N4041" s="7">
        <f t="shared" ca="1" si="714"/>
        <v>0</v>
      </c>
      <c r="O4041" s="9" t="str">
        <f ca="1">IF(N4041&gt;-1,INDIRECT(ADDRESS(ROW(),13)),IF(N4041&lt;N4040,CONCATENATE("&lt;page-count count=",CHAR(34),1+LARGE(N:N,1)-LARGE(N:N,2),CHAR(34),"/&gt;"),INDIRECT(ADDRESS(ROW()-1,13))))</f>
        <v/>
      </c>
      <c r="P4041" s="1">
        <f>IF(ROW()&lt;$S$4+2,IF('XML a procesar'!A4040="",P4040,IF(MID('XML a procesar'!A4040,1,1)="&lt;",P4040,P4040+1)),P4040)</f>
        <v>1</v>
      </c>
    </row>
    <row r="4042" spans="1:16" x14ac:dyDescent="0.25">
      <c r="A4042" s="1" t="str">
        <f>IF('XML a procesar'!A4041&gt;0,'XML a procesar'!A4041,"")</f>
        <v/>
      </c>
      <c r="B4042" s="7">
        <f t="shared" si="704"/>
        <v>0</v>
      </c>
      <c r="C4042" s="1">
        <f t="shared" si="705"/>
        <v>0</v>
      </c>
      <c r="D4042" s="1">
        <f t="shared" si="706"/>
        <v>0</v>
      </c>
      <c r="E4042" s="1">
        <f t="shared" si="707"/>
        <v>0</v>
      </c>
      <c r="F4042" s="1" t="str">
        <f t="shared" ca="1" si="708"/>
        <v/>
      </c>
      <c r="G4042" s="1">
        <f t="shared" ca="1" si="709"/>
        <v>0</v>
      </c>
      <c r="H4042" s="1">
        <f ca="1">IF(AND(G4041&gt;0,G4042&gt;G4041,NOT(ISERROR(MATCH(G4041,D:D,0)))),H4041+1,H4041)</f>
        <v>0</v>
      </c>
      <c r="I4042" s="1">
        <f t="shared" ca="1" si="710"/>
        <v>0</v>
      </c>
      <c r="J4042" s="7" t="str">
        <f t="shared" ca="1" si="711"/>
        <v/>
      </c>
      <c r="K4042" s="1" t="str">
        <f ca="1">IF(J4042="Linea_para_MAIL_creada_por_LuXML",IF(ISERROR(MATCH(INDIRECT(ADDRESS(ROW()-G4042,7)),D:D,0)),J4042,INDIRECT(ADDRESS(MATCH(INDIRECT(ADDRESS(ROW()-G4042,7)),D:D,0),1))),J4042)</f>
        <v/>
      </c>
      <c r="L4042" s="7">
        <f t="shared" ca="1" si="712"/>
        <v>0</v>
      </c>
      <c r="M4042" s="7" t="str">
        <f t="shared" ca="1" si="713"/>
        <v/>
      </c>
      <c r="N4042" s="7">
        <f t="shared" ca="1" si="714"/>
        <v>0</v>
      </c>
      <c r="O4042" s="9" t="str">
        <f ca="1">IF(N4042&gt;-1,INDIRECT(ADDRESS(ROW(),13)),IF(N4042&lt;N4041,CONCATENATE("&lt;page-count count=",CHAR(34),1+LARGE(N:N,1)-LARGE(N:N,2),CHAR(34),"/&gt;"),INDIRECT(ADDRESS(ROW()-1,13))))</f>
        <v/>
      </c>
      <c r="P4042" s="1">
        <f>IF(ROW()&lt;$S$4+2,IF('XML a procesar'!A4041="",P4041,IF(MID('XML a procesar'!A4041,1,1)="&lt;",P4041,P4041+1)),P4041)</f>
        <v>1</v>
      </c>
    </row>
    <row r="4043" spans="1:16" x14ac:dyDescent="0.25">
      <c r="A4043" s="1" t="str">
        <f>IF('XML a procesar'!A4042&gt;0,'XML a procesar'!A4042,"")</f>
        <v/>
      </c>
      <c r="B4043" s="7">
        <f t="shared" si="704"/>
        <v>0</v>
      </c>
      <c r="C4043" s="1">
        <f t="shared" si="705"/>
        <v>0</v>
      </c>
      <c r="D4043" s="1">
        <f t="shared" si="706"/>
        <v>0</v>
      </c>
      <c r="E4043" s="1">
        <f t="shared" si="707"/>
        <v>0</v>
      </c>
      <c r="F4043" s="1" t="str">
        <f t="shared" ca="1" si="708"/>
        <v/>
      </c>
      <c r="G4043" s="1">
        <f t="shared" ca="1" si="709"/>
        <v>0</v>
      </c>
      <c r="H4043" s="1">
        <f ca="1">IF(AND(G4042&gt;0,G4043&gt;G4042,NOT(ISERROR(MATCH(G4042,D:D,0)))),H4042+1,H4042)</f>
        <v>0</v>
      </c>
      <c r="I4043" s="1">
        <f t="shared" ca="1" si="710"/>
        <v>0</v>
      </c>
      <c r="J4043" s="7" t="str">
        <f t="shared" ca="1" si="711"/>
        <v/>
      </c>
      <c r="K4043" s="1" t="str">
        <f ca="1">IF(J4043="Linea_para_MAIL_creada_por_LuXML",IF(ISERROR(MATCH(INDIRECT(ADDRESS(ROW()-G4043,7)),D:D,0)),J4043,INDIRECT(ADDRESS(MATCH(INDIRECT(ADDRESS(ROW()-G4043,7)),D:D,0),1))),J4043)</f>
        <v/>
      </c>
      <c r="L4043" s="7">
        <f t="shared" ca="1" si="712"/>
        <v>0</v>
      </c>
      <c r="M4043" s="7" t="str">
        <f t="shared" ca="1" si="713"/>
        <v/>
      </c>
      <c r="N4043" s="7">
        <f t="shared" ca="1" si="714"/>
        <v>0</v>
      </c>
      <c r="O4043" s="9" t="str">
        <f ca="1">IF(N4043&gt;-1,INDIRECT(ADDRESS(ROW(),13)),IF(N4043&lt;N4042,CONCATENATE("&lt;page-count count=",CHAR(34),1+LARGE(N:N,1)-LARGE(N:N,2),CHAR(34),"/&gt;"),INDIRECT(ADDRESS(ROW()-1,13))))</f>
        <v/>
      </c>
      <c r="P4043" s="1">
        <f>IF(ROW()&lt;$S$4+2,IF('XML a procesar'!A4042="",P4042,IF(MID('XML a procesar'!A4042,1,1)="&lt;",P4042,P4042+1)),P4042)</f>
        <v>1</v>
      </c>
    </row>
    <row r="4044" spans="1:16" x14ac:dyDescent="0.25">
      <c r="A4044" s="1" t="str">
        <f>IF('XML a procesar'!A4043&gt;0,'XML a procesar'!A4043,"")</f>
        <v/>
      </c>
      <c r="B4044" s="7">
        <f t="shared" si="704"/>
        <v>0</v>
      </c>
      <c r="C4044" s="1">
        <f t="shared" si="705"/>
        <v>0</v>
      </c>
      <c r="D4044" s="1">
        <f t="shared" si="706"/>
        <v>0</v>
      </c>
      <c r="E4044" s="1">
        <f t="shared" si="707"/>
        <v>0</v>
      </c>
      <c r="F4044" s="1" t="str">
        <f t="shared" ca="1" si="708"/>
        <v/>
      </c>
      <c r="G4044" s="1">
        <f t="shared" ca="1" si="709"/>
        <v>0</v>
      </c>
      <c r="H4044" s="1">
        <f ca="1">IF(AND(G4043&gt;0,G4044&gt;G4043,NOT(ISERROR(MATCH(G4043,D:D,0)))),H4043+1,H4043)</f>
        <v>0</v>
      </c>
      <c r="I4044" s="1">
        <f t="shared" ca="1" si="710"/>
        <v>0</v>
      </c>
      <c r="J4044" s="7" t="str">
        <f t="shared" ca="1" si="711"/>
        <v/>
      </c>
      <c r="K4044" s="1" t="str">
        <f ca="1">IF(J4044="Linea_para_MAIL_creada_por_LuXML",IF(ISERROR(MATCH(INDIRECT(ADDRESS(ROW()-G4044,7)),D:D,0)),J4044,INDIRECT(ADDRESS(MATCH(INDIRECT(ADDRESS(ROW()-G4044,7)),D:D,0),1))),J4044)</f>
        <v/>
      </c>
      <c r="L4044" s="7">
        <f t="shared" ca="1" si="712"/>
        <v>0</v>
      </c>
      <c r="M4044" s="7" t="str">
        <f t="shared" ca="1" si="713"/>
        <v/>
      </c>
      <c r="N4044" s="7">
        <f t="shared" ca="1" si="714"/>
        <v>0</v>
      </c>
      <c r="O4044" s="9" t="str">
        <f ca="1">IF(N4044&gt;-1,INDIRECT(ADDRESS(ROW(),13)),IF(N4044&lt;N4043,CONCATENATE("&lt;page-count count=",CHAR(34),1+LARGE(N:N,1)-LARGE(N:N,2),CHAR(34),"/&gt;"),INDIRECT(ADDRESS(ROW()-1,13))))</f>
        <v/>
      </c>
      <c r="P4044" s="1">
        <f>IF(ROW()&lt;$S$4+2,IF('XML a procesar'!A4043="",P4043,IF(MID('XML a procesar'!A4043,1,1)="&lt;",P4043,P4043+1)),P4043)</f>
        <v>1</v>
      </c>
    </row>
    <row r="4045" spans="1:16" x14ac:dyDescent="0.25">
      <c r="A4045" s="1" t="str">
        <f>IF('XML a procesar'!A4044&gt;0,'XML a procesar'!A4044,"")</f>
        <v/>
      </c>
      <c r="B4045" s="7">
        <f t="shared" si="704"/>
        <v>0</v>
      </c>
      <c r="C4045" s="1">
        <f t="shared" si="705"/>
        <v>0</v>
      </c>
      <c r="D4045" s="1">
        <f t="shared" si="706"/>
        <v>0</v>
      </c>
      <c r="E4045" s="1">
        <f t="shared" si="707"/>
        <v>0</v>
      </c>
      <c r="F4045" s="1" t="str">
        <f t="shared" ca="1" si="708"/>
        <v/>
      </c>
      <c r="G4045" s="1">
        <f t="shared" ca="1" si="709"/>
        <v>0</v>
      </c>
      <c r="H4045" s="1">
        <f ca="1">IF(AND(G4044&gt;0,G4045&gt;G4044,NOT(ISERROR(MATCH(G4044,D:D,0)))),H4044+1,H4044)</f>
        <v>0</v>
      </c>
      <c r="I4045" s="1">
        <f t="shared" ca="1" si="710"/>
        <v>0</v>
      </c>
      <c r="J4045" s="7" t="str">
        <f t="shared" ca="1" si="711"/>
        <v/>
      </c>
      <c r="K4045" s="1" t="str">
        <f ca="1">IF(J4045="Linea_para_MAIL_creada_por_LuXML",IF(ISERROR(MATCH(INDIRECT(ADDRESS(ROW()-G4045,7)),D:D,0)),J4045,INDIRECT(ADDRESS(MATCH(INDIRECT(ADDRESS(ROW()-G4045,7)),D:D,0),1))),J4045)</f>
        <v/>
      </c>
      <c r="L4045" s="7">
        <f t="shared" ca="1" si="712"/>
        <v>0</v>
      </c>
      <c r="M4045" s="7" t="str">
        <f t="shared" ca="1" si="713"/>
        <v/>
      </c>
      <c r="N4045" s="7">
        <f t="shared" ca="1" si="714"/>
        <v>0</v>
      </c>
      <c r="O4045" s="9" t="str">
        <f ca="1">IF(N4045&gt;-1,INDIRECT(ADDRESS(ROW(),13)),IF(N4045&lt;N4044,CONCATENATE("&lt;page-count count=",CHAR(34),1+LARGE(N:N,1)-LARGE(N:N,2),CHAR(34),"/&gt;"),INDIRECT(ADDRESS(ROW()-1,13))))</f>
        <v/>
      </c>
      <c r="P4045" s="1">
        <f>IF(ROW()&lt;$S$4+2,IF('XML a procesar'!A4044="",P4044,IF(MID('XML a procesar'!A4044,1,1)="&lt;",P4044,P4044+1)),P4044)</f>
        <v>1</v>
      </c>
    </row>
    <row r="4046" spans="1:16" x14ac:dyDescent="0.25">
      <c r="A4046" s="1" t="str">
        <f>IF('XML a procesar'!A4045&gt;0,'XML a procesar'!A4045,"")</f>
        <v/>
      </c>
      <c r="B4046" s="7">
        <f t="shared" si="704"/>
        <v>0</v>
      </c>
      <c r="C4046" s="1">
        <f t="shared" si="705"/>
        <v>0</v>
      </c>
      <c r="D4046" s="1">
        <f t="shared" si="706"/>
        <v>0</v>
      </c>
      <c r="E4046" s="1">
        <f t="shared" si="707"/>
        <v>0</v>
      </c>
      <c r="F4046" s="1" t="str">
        <f t="shared" ca="1" si="708"/>
        <v/>
      </c>
      <c r="G4046" s="1">
        <f t="shared" ca="1" si="709"/>
        <v>0</v>
      </c>
      <c r="H4046" s="1">
        <f ca="1">IF(AND(G4045&gt;0,G4046&gt;G4045,NOT(ISERROR(MATCH(G4045,D:D,0)))),H4045+1,H4045)</f>
        <v>0</v>
      </c>
      <c r="I4046" s="1">
        <f t="shared" ca="1" si="710"/>
        <v>0</v>
      </c>
      <c r="J4046" s="7" t="str">
        <f t="shared" ca="1" si="711"/>
        <v/>
      </c>
      <c r="K4046" s="1" t="str">
        <f ca="1">IF(J4046="Linea_para_MAIL_creada_por_LuXML",IF(ISERROR(MATCH(INDIRECT(ADDRESS(ROW()-G4046,7)),D:D,0)),J4046,INDIRECT(ADDRESS(MATCH(INDIRECT(ADDRESS(ROW()-G4046,7)),D:D,0),1))),J4046)</f>
        <v/>
      </c>
      <c r="L4046" s="7">
        <f t="shared" ca="1" si="712"/>
        <v>0</v>
      </c>
      <c r="M4046" s="7" t="str">
        <f t="shared" ca="1" si="713"/>
        <v/>
      </c>
      <c r="N4046" s="7">
        <f t="shared" ca="1" si="714"/>
        <v>0</v>
      </c>
      <c r="O4046" s="9" t="str">
        <f ca="1">IF(N4046&gt;-1,INDIRECT(ADDRESS(ROW(),13)),IF(N4046&lt;N4045,CONCATENATE("&lt;page-count count=",CHAR(34),1+LARGE(N:N,1)-LARGE(N:N,2),CHAR(34),"/&gt;"),INDIRECT(ADDRESS(ROW()-1,13))))</f>
        <v/>
      </c>
      <c r="P4046" s="1">
        <f>IF(ROW()&lt;$S$4+2,IF('XML a procesar'!A4045="",P4045,IF(MID('XML a procesar'!A4045,1,1)="&lt;",P4045,P4045+1)),P4045)</f>
        <v>1</v>
      </c>
    </row>
    <row r="4047" spans="1:16" x14ac:dyDescent="0.25">
      <c r="A4047" s="1" t="str">
        <f>IF('XML a procesar'!A4046&gt;0,'XML a procesar'!A4046,"")</f>
        <v/>
      </c>
      <c r="B4047" s="7">
        <f t="shared" si="704"/>
        <v>0</v>
      </c>
      <c r="C4047" s="1">
        <f t="shared" si="705"/>
        <v>0</v>
      </c>
      <c r="D4047" s="1">
        <f t="shared" si="706"/>
        <v>0</v>
      </c>
      <c r="E4047" s="1">
        <f t="shared" si="707"/>
        <v>0</v>
      </c>
      <c r="F4047" s="1" t="str">
        <f t="shared" ca="1" si="708"/>
        <v/>
      </c>
      <c r="G4047" s="1">
        <f t="shared" ca="1" si="709"/>
        <v>0</v>
      </c>
      <c r="H4047" s="1">
        <f ca="1">IF(AND(G4046&gt;0,G4047&gt;G4046,NOT(ISERROR(MATCH(G4046,D:D,0)))),H4046+1,H4046)</f>
        <v>0</v>
      </c>
      <c r="I4047" s="1">
        <f t="shared" ca="1" si="710"/>
        <v>0</v>
      </c>
      <c r="J4047" s="7" t="str">
        <f t="shared" ca="1" si="711"/>
        <v/>
      </c>
      <c r="K4047" s="1" t="str">
        <f ca="1">IF(J4047="Linea_para_MAIL_creada_por_LuXML",IF(ISERROR(MATCH(INDIRECT(ADDRESS(ROW()-G4047,7)),D:D,0)),J4047,INDIRECT(ADDRESS(MATCH(INDIRECT(ADDRESS(ROW()-G4047,7)),D:D,0),1))),J4047)</f>
        <v/>
      </c>
      <c r="L4047" s="7">
        <f t="shared" ca="1" si="712"/>
        <v>0</v>
      </c>
      <c r="M4047" s="7" t="str">
        <f t="shared" ca="1" si="713"/>
        <v/>
      </c>
      <c r="N4047" s="7">
        <f t="shared" ca="1" si="714"/>
        <v>0</v>
      </c>
      <c r="O4047" s="9" t="str">
        <f ca="1">IF(N4047&gt;-1,INDIRECT(ADDRESS(ROW(),13)),IF(N4047&lt;N4046,CONCATENATE("&lt;page-count count=",CHAR(34),1+LARGE(N:N,1)-LARGE(N:N,2),CHAR(34),"/&gt;"),INDIRECT(ADDRESS(ROW()-1,13))))</f>
        <v/>
      </c>
      <c r="P4047" s="1">
        <f>IF(ROW()&lt;$S$4+2,IF('XML a procesar'!A4046="",P4046,IF(MID('XML a procesar'!A4046,1,1)="&lt;",P4046,P4046+1)),P4046)</f>
        <v>1</v>
      </c>
    </row>
    <row r="4048" spans="1:16" x14ac:dyDescent="0.25">
      <c r="A4048" s="1" t="str">
        <f>IF('XML a procesar'!A4047&gt;0,'XML a procesar'!A4047,"")</f>
        <v/>
      </c>
      <c r="B4048" s="7">
        <f t="shared" si="704"/>
        <v>0</v>
      </c>
      <c r="C4048" s="1">
        <f t="shared" si="705"/>
        <v>0</v>
      </c>
      <c r="D4048" s="1">
        <f t="shared" si="706"/>
        <v>0</v>
      </c>
      <c r="E4048" s="1">
        <f t="shared" si="707"/>
        <v>0</v>
      </c>
      <c r="F4048" s="1" t="str">
        <f t="shared" ca="1" si="708"/>
        <v/>
      </c>
      <c r="G4048" s="1">
        <f t="shared" ca="1" si="709"/>
        <v>0</v>
      </c>
      <c r="H4048" s="1">
        <f ca="1">IF(AND(G4047&gt;0,G4048&gt;G4047,NOT(ISERROR(MATCH(G4047,D:D,0)))),H4047+1,H4047)</f>
        <v>0</v>
      </c>
      <c r="I4048" s="1">
        <f t="shared" ca="1" si="710"/>
        <v>0</v>
      </c>
      <c r="J4048" s="7" t="str">
        <f t="shared" ca="1" si="711"/>
        <v/>
      </c>
      <c r="K4048" s="1" t="str">
        <f ca="1">IF(J4048="Linea_para_MAIL_creada_por_LuXML",IF(ISERROR(MATCH(INDIRECT(ADDRESS(ROW()-G4048,7)),D:D,0)),J4048,INDIRECT(ADDRESS(MATCH(INDIRECT(ADDRESS(ROW()-G4048,7)),D:D,0),1))),J4048)</f>
        <v/>
      </c>
      <c r="L4048" s="7">
        <f t="shared" ca="1" si="712"/>
        <v>0</v>
      </c>
      <c r="M4048" s="7" t="str">
        <f t="shared" ca="1" si="713"/>
        <v/>
      </c>
      <c r="N4048" s="7">
        <f t="shared" ca="1" si="714"/>
        <v>0</v>
      </c>
      <c r="O4048" s="9" t="str">
        <f ca="1">IF(N4048&gt;-1,INDIRECT(ADDRESS(ROW(),13)),IF(N4048&lt;N4047,CONCATENATE("&lt;page-count count=",CHAR(34),1+LARGE(N:N,1)-LARGE(N:N,2),CHAR(34),"/&gt;"),INDIRECT(ADDRESS(ROW()-1,13))))</f>
        <v/>
      </c>
      <c r="P4048" s="1">
        <f>IF(ROW()&lt;$S$4+2,IF('XML a procesar'!A4047="",P4047,IF(MID('XML a procesar'!A4047,1,1)="&lt;",P4047,P4047+1)),P4047)</f>
        <v>1</v>
      </c>
    </row>
    <row r="4049" spans="1:16" x14ac:dyDescent="0.25">
      <c r="A4049" s="1" t="str">
        <f>IF('XML a procesar'!A4048&gt;0,'XML a procesar'!A4048,"")</f>
        <v/>
      </c>
      <c r="B4049" s="7">
        <f t="shared" si="704"/>
        <v>0</v>
      </c>
      <c r="C4049" s="1">
        <f t="shared" si="705"/>
        <v>0</v>
      </c>
      <c r="D4049" s="1">
        <f t="shared" si="706"/>
        <v>0</v>
      </c>
      <c r="E4049" s="1">
        <f t="shared" si="707"/>
        <v>0</v>
      </c>
      <c r="F4049" s="1" t="str">
        <f t="shared" ca="1" si="708"/>
        <v/>
      </c>
      <c r="G4049" s="1">
        <f t="shared" ca="1" si="709"/>
        <v>0</v>
      </c>
      <c r="H4049" s="1">
        <f ca="1">IF(AND(G4048&gt;0,G4049&gt;G4048,NOT(ISERROR(MATCH(G4048,D:D,0)))),H4048+1,H4048)</f>
        <v>0</v>
      </c>
      <c r="I4049" s="1">
        <f t="shared" ca="1" si="710"/>
        <v>0</v>
      </c>
      <c r="J4049" s="7" t="str">
        <f t="shared" ca="1" si="711"/>
        <v/>
      </c>
      <c r="K4049" s="1" t="str">
        <f ca="1">IF(J4049="Linea_para_MAIL_creada_por_LuXML",IF(ISERROR(MATCH(INDIRECT(ADDRESS(ROW()-G4049,7)),D:D,0)),J4049,INDIRECT(ADDRESS(MATCH(INDIRECT(ADDRESS(ROW()-G4049,7)),D:D,0),1))),J4049)</f>
        <v/>
      </c>
      <c r="L4049" s="7">
        <f t="shared" ca="1" si="712"/>
        <v>0</v>
      </c>
      <c r="M4049" s="7" t="str">
        <f t="shared" ca="1" si="713"/>
        <v/>
      </c>
      <c r="N4049" s="7">
        <f t="shared" ca="1" si="714"/>
        <v>0</v>
      </c>
      <c r="O4049" s="9" t="str">
        <f ca="1">IF(N4049&gt;-1,INDIRECT(ADDRESS(ROW(),13)),IF(N4049&lt;N4048,CONCATENATE("&lt;page-count count=",CHAR(34),1+LARGE(N:N,1)-LARGE(N:N,2),CHAR(34),"/&gt;"),INDIRECT(ADDRESS(ROW()-1,13))))</f>
        <v/>
      </c>
      <c r="P4049" s="1">
        <f>IF(ROW()&lt;$S$4+2,IF('XML a procesar'!A4048="",P4048,IF(MID('XML a procesar'!A4048,1,1)="&lt;",P4048,P4048+1)),P4048)</f>
        <v>1</v>
      </c>
    </row>
    <row r="4050" spans="1:16" x14ac:dyDescent="0.25">
      <c r="A4050" s="1" t="str">
        <f>IF('XML a procesar'!A4049&gt;0,'XML a procesar'!A4049,"")</f>
        <v/>
      </c>
      <c r="B4050" s="7">
        <f t="shared" si="704"/>
        <v>0</v>
      </c>
      <c r="C4050" s="1">
        <f t="shared" si="705"/>
        <v>0</v>
      </c>
      <c r="D4050" s="1">
        <f t="shared" si="706"/>
        <v>0</v>
      </c>
      <c r="E4050" s="1">
        <f t="shared" si="707"/>
        <v>0</v>
      </c>
      <c r="F4050" s="1" t="str">
        <f t="shared" ca="1" si="708"/>
        <v/>
      </c>
      <c r="G4050" s="1">
        <f t="shared" ca="1" si="709"/>
        <v>0</v>
      </c>
      <c r="H4050" s="1">
        <f ca="1">IF(AND(G4049&gt;0,G4050&gt;G4049,NOT(ISERROR(MATCH(G4049,D:D,0)))),H4049+1,H4049)</f>
        <v>0</v>
      </c>
      <c r="I4050" s="1">
        <f t="shared" ca="1" si="710"/>
        <v>0</v>
      </c>
      <c r="J4050" s="7" t="str">
        <f t="shared" ca="1" si="711"/>
        <v/>
      </c>
      <c r="K4050" s="1" t="str">
        <f ca="1">IF(J4050="Linea_para_MAIL_creada_por_LuXML",IF(ISERROR(MATCH(INDIRECT(ADDRESS(ROW()-G4050,7)),D:D,0)),J4050,INDIRECT(ADDRESS(MATCH(INDIRECT(ADDRESS(ROW()-G4050,7)),D:D,0),1))),J4050)</f>
        <v/>
      </c>
      <c r="L4050" s="7">
        <f t="shared" ca="1" si="712"/>
        <v>0</v>
      </c>
      <c r="M4050" s="7" t="str">
        <f t="shared" ca="1" si="713"/>
        <v/>
      </c>
      <c r="N4050" s="7">
        <f t="shared" ca="1" si="714"/>
        <v>0</v>
      </c>
      <c r="O4050" s="9" t="str">
        <f ca="1">IF(N4050&gt;-1,INDIRECT(ADDRESS(ROW(),13)),IF(N4050&lt;N4049,CONCATENATE("&lt;page-count count=",CHAR(34),1+LARGE(N:N,1)-LARGE(N:N,2),CHAR(34),"/&gt;"),INDIRECT(ADDRESS(ROW()-1,13))))</f>
        <v/>
      </c>
      <c r="P4050" s="1">
        <f>IF(ROW()&lt;$S$4+2,IF('XML a procesar'!A4049="",P4049,IF(MID('XML a procesar'!A4049,1,1)="&lt;",P4049,P4049+1)),P4049)</f>
        <v>1</v>
      </c>
    </row>
    <row r="4051" spans="1:16" x14ac:dyDescent="0.25">
      <c r="A4051" s="1" t="str">
        <f>IF('XML a procesar'!A4050&gt;0,'XML a procesar'!A4050,"")</f>
        <v/>
      </c>
      <c r="B4051" s="7">
        <f t="shared" si="704"/>
        <v>0</v>
      </c>
      <c r="C4051" s="1">
        <f t="shared" si="705"/>
        <v>0</v>
      </c>
      <c r="D4051" s="1">
        <f t="shared" si="706"/>
        <v>0</v>
      </c>
      <c r="E4051" s="1">
        <f t="shared" si="707"/>
        <v>0</v>
      </c>
      <c r="F4051" s="1" t="str">
        <f t="shared" ca="1" si="708"/>
        <v/>
      </c>
      <c r="G4051" s="1">
        <f t="shared" ca="1" si="709"/>
        <v>0</v>
      </c>
      <c r="H4051" s="1">
        <f ca="1">IF(AND(G4050&gt;0,G4051&gt;G4050,NOT(ISERROR(MATCH(G4050,D:D,0)))),H4050+1,H4050)</f>
        <v>0</v>
      </c>
      <c r="I4051" s="1">
        <f t="shared" ca="1" si="710"/>
        <v>0</v>
      </c>
      <c r="J4051" s="7" t="str">
        <f t="shared" ca="1" si="711"/>
        <v/>
      </c>
      <c r="K4051" s="1" t="str">
        <f ca="1">IF(J4051="Linea_para_MAIL_creada_por_LuXML",IF(ISERROR(MATCH(INDIRECT(ADDRESS(ROW()-G4051,7)),D:D,0)),J4051,INDIRECT(ADDRESS(MATCH(INDIRECT(ADDRESS(ROW()-G4051,7)),D:D,0),1))),J4051)</f>
        <v/>
      </c>
      <c r="L4051" s="7">
        <f t="shared" ca="1" si="712"/>
        <v>0</v>
      </c>
      <c r="M4051" s="7" t="str">
        <f t="shared" ca="1" si="713"/>
        <v/>
      </c>
      <c r="N4051" s="7">
        <f t="shared" ca="1" si="714"/>
        <v>0</v>
      </c>
      <c r="O4051" s="9" t="str">
        <f ca="1">IF(N4051&gt;-1,INDIRECT(ADDRESS(ROW(),13)),IF(N4051&lt;N4050,CONCATENATE("&lt;page-count count=",CHAR(34),1+LARGE(N:N,1)-LARGE(N:N,2),CHAR(34),"/&gt;"),INDIRECT(ADDRESS(ROW()-1,13))))</f>
        <v/>
      </c>
      <c r="P4051" s="1">
        <f>IF(ROW()&lt;$S$4+2,IF('XML a procesar'!A4050="",P4050,IF(MID('XML a procesar'!A4050,1,1)="&lt;",P4050,P4050+1)),P4050)</f>
        <v>1</v>
      </c>
    </row>
    <row r="4052" spans="1:16" x14ac:dyDescent="0.25">
      <c r="A4052" s="1" t="str">
        <f>IF('XML a procesar'!A4051&gt;0,'XML a procesar'!A4051,"")</f>
        <v/>
      </c>
      <c r="B4052" s="7">
        <f t="shared" si="704"/>
        <v>0</v>
      </c>
      <c r="C4052" s="1">
        <f t="shared" si="705"/>
        <v>0</v>
      </c>
      <c r="D4052" s="1">
        <f t="shared" si="706"/>
        <v>0</v>
      </c>
      <c r="E4052" s="1">
        <f t="shared" si="707"/>
        <v>0</v>
      </c>
      <c r="F4052" s="1" t="str">
        <f t="shared" ca="1" si="708"/>
        <v/>
      </c>
      <c r="G4052" s="1">
        <f t="shared" ca="1" si="709"/>
        <v>0</v>
      </c>
      <c r="H4052" s="1">
        <f ca="1">IF(AND(G4051&gt;0,G4052&gt;G4051,NOT(ISERROR(MATCH(G4051,D:D,0)))),H4051+1,H4051)</f>
        <v>0</v>
      </c>
      <c r="I4052" s="1">
        <f t="shared" ca="1" si="710"/>
        <v>0</v>
      </c>
      <c r="J4052" s="7" t="str">
        <f t="shared" ca="1" si="711"/>
        <v/>
      </c>
      <c r="K4052" s="1" t="str">
        <f ca="1">IF(J4052="Linea_para_MAIL_creada_por_LuXML",IF(ISERROR(MATCH(INDIRECT(ADDRESS(ROW()-G4052,7)),D:D,0)),J4052,INDIRECT(ADDRESS(MATCH(INDIRECT(ADDRESS(ROW()-G4052,7)),D:D,0),1))),J4052)</f>
        <v/>
      </c>
      <c r="L4052" s="7">
        <f t="shared" ca="1" si="712"/>
        <v>0</v>
      </c>
      <c r="M4052" s="7" t="str">
        <f t="shared" ca="1" si="713"/>
        <v/>
      </c>
      <c r="N4052" s="7">
        <f t="shared" ca="1" si="714"/>
        <v>0</v>
      </c>
      <c r="O4052" s="9" t="str">
        <f ca="1">IF(N4052&gt;-1,INDIRECT(ADDRESS(ROW(),13)),IF(N4052&lt;N4051,CONCATENATE("&lt;page-count count=",CHAR(34),1+LARGE(N:N,1)-LARGE(N:N,2),CHAR(34),"/&gt;"),INDIRECT(ADDRESS(ROW()-1,13))))</f>
        <v/>
      </c>
      <c r="P4052" s="1">
        <f>IF(ROW()&lt;$S$4+2,IF('XML a procesar'!A4051="",P4051,IF(MID('XML a procesar'!A4051,1,1)="&lt;",P4051,P4051+1)),P4051)</f>
        <v>1</v>
      </c>
    </row>
    <row r="4053" spans="1:16" x14ac:dyDescent="0.25">
      <c r="A4053" s="1" t="str">
        <f>IF('XML a procesar'!A4052&gt;0,'XML a procesar'!A4052,"")</f>
        <v/>
      </c>
      <c r="B4053" s="7">
        <f t="shared" si="704"/>
        <v>0</v>
      </c>
      <c r="C4053" s="1">
        <f t="shared" si="705"/>
        <v>0</v>
      </c>
      <c r="D4053" s="1">
        <f t="shared" si="706"/>
        <v>0</v>
      </c>
      <c r="E4053" s="1">
        <f t="shared" si="707"/>
        <v>0</v>
      </c>
      <c r="F4053" s="1" t="str">
        <f t="shared" ca="1" si="708"/>
        <v/>
      </c>
      <c r="G4053" s="1">
        <f t="shared" ca="1" si="709"/>
        <v>0</v>
      </c>
      <c r="H4053" s="1">
        <f ca="1">IF(AND(G4052&gt;0,G4053&gt;G4052,NOT(ISERROR(MATCH(G4052,D:D,0)))),H4052+1,H4052)</f>
        <v>0</v>
      </c>
      <c r="I4053" s="1">
        <f t="shared" ca="1" si="710"/>
        <v>0</v>
      </c>
      <c r="J4053" s="7" t="str">
        <f t="shared" ca="1" si="711"/>
        <v/>
      </c>
      <c r="K4053" s="1" t="str">
        <f ca="1">IF(J4053="Linea_para_MAIL_creada_por_LuXML",IF(ISERROR(MATCH(INDIRECT(ADDRESS(ROW()-G4053,7)),D:D,0)),J4053,INDIRECT(ADDRESS(MATCH(INDIRECT(ADDRESS(ROW()-G4053,7)),D:D,0),1))),J4053)</f>
        <v/>
      </c>
      <c r="L4053" s="7">
        <f t="shared" ca="1" si="712"/>
        <v>0</v>
      </c>
      <c r="M4053" s="7" t="str">
        <f t="shared" ca="1" si="713"/>
        <v/>
      </c>
      <c r="N4053" s="7">
        <f t="shared" ca="1" si="714"/>
        <v>0</v>
      </c>
      <c r="O4053" s="9" t="str">
        <f ca="1">IF(N4053&gt;-1,INDIRECT(ADDRESS(ROW(),13)),IF(N4053&lt;N4052,CONCATENATE("&lt;page-count count=",CHAR(34),1+LARGE(N:N,1)-LARGE(N:N,2),CHAR(34),"/&gt;"),INDIRECT(ADDRESS(ROW()-1,13))))</f>
        <v/>
      </c>
      <c r="P4053" s="1">
        <f>IF(ROW()&lt;$S$4+2,IF('XML a procesar'!A4052="",P4052,IF(MID('XML a procesar'!A4052,1,1)="&lt;",P4052,P4052+1)),P4052)</f>
        <v>1</v>
      </c>
    </row>
    <row r="4054" spans="1:16" x14ac:dyDescent="0.25">
      <c r="A4054" s="1" t="str">
        <f>IF('XML a procesar'!A4053&gt;0,'XML a procesar'!A4053,"")</f>
        <v/>
      </c>
      <c r="B4054" s="7">
        <f t="shared" si="704"/>
        <v>0</v>
      </c>
      <c r="C4054" s="1">
        <f t="shared" si="705"/>
        <v>0</v>
      </c>
      <c r="D4054" s="1">
        <f t="shared" si="706"/>
        <v>0</v>
      </c>
      <c r="E4054" s="1">
        <f t="shared" si="707"/>
        <v>0</v>
      </c>
      <c r="F4054" s="1" t="str">
        <f t="shared" ca="1" si="708"/>
        <v/>
      </c>
      <c r="G4054" s="1">
        <f t="shared" ca="1" si="709"/>
        <v>0</v>
      </c>
      <c r="H4054" s="1">
        <f ca="1">IF(AND(G4053&gt;0,G4054&gt;G4053,NOT(ISERROR(MATCH(G4053,D:D,0)))),H4053+1,H4053)</f>
        <v>0</v>
      </c>
      <c r="I4054" s="1">
        <f t="shared" ca="1" si="710"/>
        <v>0</v>
      </c>
      <c r="J4054" s="7" t="str">
        <f t="shared" ca="1" si="711"/>
        <v/>
      </c>
      <c r="K4054" s="1" t="str">
        <f ca="1">IF(J4054="Linea_para_MAIL_creada_por_LuXML",IF(ISERROR(MATCH(INDIRECT(ADDRESS(ROW()-G4054,7)),D:D,0)),J4054,INDIRECT(ADDRESS(MATCH(INDIRECT(ADDRESS(ROW()-G4054,7)),D:D,0),1))),J4054)</f>
        <v/>
      </c>
      <c r="L4054" s="7">
        <f t="shared" ca="1" si="712"/>
        <v>0</v>
      </c>
      <c r="M4054" s="7" t="str">
        <f t="shared" ca="1" si="713"/>
        <v/>
      </c>
      <c r="N4054" s="7">
        <f t="shared" ca="1" si="714"/>
        <v>0</v>
      </c>
      <c r="O4054" s="9" t="str">
        <f ca="1">IF(N4054&gt;-1,INDIRECT(ADDRESS(ROW(),13)),IF(N4054&lt;N4053,CONCATENATE("&lt;page-count count=",CHAR(34),1+LARGE(N:N,1)-LARGE(N:N,2),CHAR(34),"/&gt;"),INDIRECT(ADDRESS(ROW()-1,13))))</f>
        <v/>
      </c>
      <c r="P4054" s="1">
        <f>IF(ROW()&lt;$S$4+2,IF('XML a procesar'!A4053="",P4053,IF(MID('XML a procesar'!A4053,1,1)="&lt;",P4053,P4053+1)),P4053)</f>
        <v>1</v>
      </c>
    </row>
    <row r="4055" spans="1:16" x14ac:dyDescent="0.25">
      <c r="A4055" s="1" t="str">
        <f>IF('XML a procesar'!A4054&gt;0,'XML a procesar'!A4054,"")</f>
        <v/>
      </c>
      <c r="B4055" s="7">
        <f t="shared" si="704"/>
        <v>0</v>
      </c>
      <c r="C4055" s="1">
        <f t="shared" si="705"/>
        <v>0</v>
      </c>
      <c r="D4055" s="1">
        <f t="shared" si="706"/>
        <v>0</v>
      </c>
      <c r="E4055" s="1">
        <f t="shared" si="707"/>
        <v>0</v>
      </c>
      <c r="F4055" s="1" t="str">
        <f t="shared" ca="1" si="708"/>
        <v/>
      </c>
      <c r="G4055" s="1">
        <f t="shared" ca="1" si="709"/>
        <v>0</v>
      </c>
      <c r="H4055" s="1">
        <f ca="1">IF(AND(G4054&gt;0,G4055&gt;G4054,NOT(ISERROR(MATCH(G4054,D:D,0)))),H4054+1,H4054)</f>
        <v>0</v>
      </c>
      <c r="I4055" s="1">
        <f t="shared" ca="1" si="710"/>
        <v>0</v>
      </c>
      <c r="J4055" s="7" t="str">
        <f t="shared" ca="1" si="711"/>
        <v/>
      </c>
      <c r="K4055" s="1" t="str">
        <f ca="1">IF(J4055="Linea_para_MAIL_creada_por_LuXML",IF(ISERROR(MATCH(INDIRECT(ADDRESS(ROW()-G4055,7)),D:D,0)),J4055,INDIRECT(ADDRESS(MATCH(INDIRECT(ADDRESS(ROW()-G4055,7)),D:D,0),1))),J4055)</f>
        <v/>
      </c>
      <c r="L4055" s="7">
        <f t="shared" ca="1" si="712"/>
        <v>0</v>
      </c>
      <c r="M4055" s="7" t="str">
        <f t="shared" ca="1" si="713"/>
        <v/>
      </c>
      <c r="N4055" s="7">
        <f t="shared" ca="1" si="714"/>
        <v>0</v>
      </c>
      <c r="O4055" s="9" t="str">
        <f ca="1">IF(N4055&gt;-1,INDIRECT(ADDRESS(ROW(),13)),IF(N4055&lt;N4054,CONCATENATE("&lt;page-count count=",CHAR(34),1+LARGE(N:N,1)-LARGE(N:N,2),CHAR(34),"/&gt;"),INDIRECT(ADDRESS(ROW()-1,13))))</f>
        <v/>
      </c>
      <c r="P4055" s="1">
        <f>IF(ROW()&lt;$S$4+2,IF('XML a procesar'!A4054="",P4054,IF(MID('XML a procesar'!A4054,1,1)="&lt;",P4054,P4054+1)),P4054)</f>
        <v>1</v>
      </c>
    </row>
    <row r="4056" spans="1:16" x14ac:dyDescent="0.25">
      <c r="A4056" s="1" t="str">
        <f>IF('XML a procesar'!A4055&gt;0,'XML a procesar'!A4055,"")</f>
        <v/>
      </c>
      <c r="B4056" s="7">
        <f t="shared" si="704"/>
        <v>0</v>
      </c>
      <c r="C4056" s="1">
        <f t="shared" si="705"/>
        <v>0</v>
      </c>
      <c r="D4056" s="1">
        <f t="shared" si="706"/>
        <v>0</v>
      </c>
      <c r="E4056" s="1">
        <f t="shared" si="707"/>
        <v>0</v>
      </c>
      <c r="F4056" s="1" t="str">
        <f t="shared" ca="1" si="708"/>
        <v/>
      </c>
      <c r="G4056" s="1">
        <f t="shared" ca="1" si="709"/>
        <v>0</v>
      </c>
      <c r="H4056" s="1">
        <f ca="1">IF(AND(G4055&gt;0,G4056&gt;G4055,NOT(ISERROR(MATCH(G4055,D:D,0)))),H4055+1,H4055)</f>
        <v>0</v>
      </c>
      <c r="I4056" s="1">
        <f t="shared" ca="1" si="710"/>
        <v>0</v>
      </c>
      <c r="J4056" s="7" t="str">
        <f t="shared" ca="1" si="711"/>
        <v/>
      </c>
      <c r="K4056" s="1" t="str">
        <f ca="1">IF(J4056="Linea_para_MAIL_creada_por_LuXML",IF(ISERROR(MATCH(INDIRECT(ADDRESS(ROW()-G4056,7)),D:D,0)),J4056,INDIRECT(ADDRESS(MATCH(INDIRECT(ADDRESS(ROW()-G4056,7)),D:D,0),1))),J4056)</f>
        <v/>
      </c>
      <c r="L4056" s="7">
        <f t="shared" ca="1" si="712"/>
        <v>0</v>
      </c>
      <c r="M4056" s="7" t="str">
        <f t="shared" ca="1" si="713"/>
        <v/>
      </c>
      <c r="N4056" s="7">
        <f t="shared" ca="1" si="714"/>
        <v>0</v>
      </c>
      <c r="O4056" s="9" t="str">
        <f ca="1">IF(N4056&gt;-1,INDIRECT(ADDRESS(ROW(),13)),IF(N4056&lt;N4055,CONCATENATE("&lt;page-count count=",CHAR(34),1+LARGE(N:N,1)-LARGE(N:N,2),CHAR(34),"/&gt;"),INDIRECT(ADDRESS(ROW()-1,13))))</f>
        <v/>
      </c>
      <c r="P4056" s="1">
        <f>IF(ROW()&lt;$S$4+2,IF('XML a procesar'!A4055="",P4055,IF(MID('XML a procesar'!A4055,1,1)="&lt;",P4055,P4055+1)),P4055)</f>
        <v>1</v>
      </c>
    </row>
    <row r="4057" spans="1:16" x14ac:dyDescent="0.25">
      <c r="A4057" s="1" t="str">
        <f>IF('XML a procesar'!A4056&gt;0,'XML a procesar'!A4056,"")</f>
        <v/>
      </c>
      <c r="B4057" s="7">
        <f t="shared" si="704"/>
        <v>0</v>
      </c>
      <c r="C4057" s="1">
        <f t="shared" si="705"/>
        <v>0</v>
      </c>
      <c r="D4057" s="1">
        <f t="shared" si="706"/>
        <v>0</v>
      </c>
      <c r="E4057" s="1">
        <f t="shared" si="707"/>
        <v>0</v>
      </c>
      <c r="F4057" s="1" t="str">
        <f t="shared" ca="1" si="708"/>
        <v/>
      </c>
      <c r="G4057" s="1">
        <f t="shared" ca="1" si="709"/>
        <v>0</v>
      </c>
      <c r="H4057" s="1">
        <f ca="1">IF(AND(G4056&gt;0,G4057&gt;G4056,NOT(ISERROR(MATCH(G4056,D:D,0)))),H4056+1,H4056)</f>
        <v>0</v>
      </c>
      <c r="I4057" s="1">
        <f t="shared" ca="1" si="710"/>
        <v>0</v>
      </c>
      <c r="J4057" s="7" t="str">
        <f t="shared" ca="1" si="711"/>
        <v/>
      </c>
      <c r="K4057" s="1" t="str">
        <f ca="1">IF(J4057="Linea_para_MAIL_creada_por_LuXML",IF(ISERROR(MATCH(INDIRECT(ADDRESS(ROW()-G4057,7)),D:D,0)),J4057,INDIRECT(ADDRESS(MATCH(INDIRECT(ADDRESS(ROW()-G4057,7)),D:D,0),1))),J4057)</f>
        <v/>
      </c>
      <c r="L4057" s="7">
        <f t="shared" ca="1" si="712"/>
        <v>0</v>
      </c>
      <c r="M4057" s="7" t="str">
        <f t="shared" ca="1" si="713"/>
        <v/>
      </c>
      <c r="N4057" s="7">
        <f t="shared" ca="1" si="714"/>
        <v>0</v>
      </c>
      <c r="O4057" s="9" t="str">
        <f ca="1">IF(N4057&gt;-1,INDIRECT(ADDRESS(ROW(),13)),IF(N4057&lt;N4056,CONCATENATE("&lt;page-count count=",CHAR(34),1+LARGE(N:N,1)-LARGE(N:N,2),CHAR(34),"/&gt;"),INDIRECT(ADDRESS(ROW()-1,13))))</f>
        <v/>
      </c>
      <c r="P4057" s="1">
        <f>IF(ROW()&lt;$S$4+2,IF('XML a procesar'!A4056="",P4056,IF(MID('XML a procesar'!A4056,1,1)="&lt;",P4056,P4056+1)),P4056)</f>
        <v>1</v>
      </c>
    </row>
    <row r="4058" spans="1:16" x14ac:dyDescent="0.25">
      <c r="A4058" s="1" t="str">
        <f>IF('XML a procesar'!A4057&gt;0,'XML a procesar'!A4057,"")</f>
        <v/>
      </c>
      <c r="B4058" s="7">
        <f t="shared" si="704"/>
        <v>0</v>
      </c>
      <c r="C4058" s="1">
        <f t="shared" si="705"/>
        <v>0</v>
      </c>
      <c r="D4058" s="1">
        <f t="shared" si="706"/>
        <v>0</v>
      </c>
      <c r="E4058" s="1">
        <f t="shared" si="707"/>
        <v>0</v>
      </c>
      <c r="F4058" s="1" t="str">
        <f t="shared" ca="1" si="708"/>
        <v/>
      </c>
      <c r="G4058" s="1">
        <f t="shared" ca="1" si="709"/>
        <v>0</v>
      </c>
      <c r="H4058" s="1">
        <f ca="1">IF(AND(G4057&gt;0,G4058&gt;G4057,NOT(ISERROR(MATCH(G4057,D:D,0)))),H4057+1,H4057)</f>
        <v>0</v>
      </c>
      <c r="I4058" s="1">
        <f t="shared" ca="1" si="710"/>
        <v>0</v>
      </c>
      <c r="J4058" s="7" t="str">
        <f t="shared" ca="1" si="711"/>
        <v/>
      </c>
      <c r="K4058" s="1" t="str">
        <f ca="1">IF(J4058="Linea_para_MAIL_creada_por_LuXML",IF(ISERROR(MATCH(INDIRECT(ADDRESS(ROW()-G4058,7)),D:D,0)),J4058,INDIRECT(ADDRESS(MATCH(INDIRECT(ADDRESS(ROW()-G4058,7)),D:D,0),1))),J4058)</f>
        <v/>
      </c>
      <c r="L4058" s="7">
        <f t="shared" ca="1" si="712"/>
        <v>0</v>
      </c>
      <c r="M4058" s="7" t="str">
        <f t="shared" ca="1" si="713"/>
        <v/>
      </c>
      <c r="N4058" s="7">
        <f t="shared" ca="1" si="714"/>
        <v>0</v>
      </c>
      <c r="O4058" s="9" t="str">
        <f ca="1">IF(N4058&gt;-1,INDIRECT(ADDRESS(ROW(),13)),IF(N4058&lt;N4057,CONCATENATE("&lt;page-count count=",CHAR(34),1+LARGE(N:N,1)-LARGE(N:N,2),CHAR(34),"/&gt;"),INDIRECT(ADDRESS(ROW()-1,13))))</f>
        <v/>
      </c>
      <c r="P4058" s="1">
        <f>IF(ROW()&lt;$S$4+2,IF('XML a procesar'!A4057="",P4057,IF(MID('XML a procesar'!A4057,1,1)="&lt;",P4057,P4057+1)),P4057)</f>
        <v>1</v>
      </c>
    </row>
    <row r="4059" spans="1:16" x14ac:dyDescent="0.25">
      <c r="A4059" s="1" t="str">
        <f>IF('XML a procesar'!A4058&gt;0,'XML a procesar'!A4058,"")</f>
        <v/>
      </c>
      <c r="B4059" s="7">
        <f t="shared" si="704"/>
        <v>0</v>
      </c>
      <c r="C4059" s="1">
        <f t="shared" si="705"/>
        <v>0</v>
      </c>
      <c r="D4059" s="1">
        <f t="shared" si="706"/>
        <v>0</v>
      </c>
      <c r="E4059" s="1">
        <f t="shared" si="707"/>
        <v>0</v>
      </c>
      <c r="F4059" s="1" t="str">
        <f t="shared" ca="1" si="708"/>
        <v/>
      </c>
      <c r="G4059" s="1">
        <f t="shared" ca="1" si="709"/>
        <v>0</v>
      </c>
      <c r="H4059" s="1">
        <f ca="1">IF(AND(G4058&gt;0,G4059&gt;G4058,NOT(ISERROR(MATCH(G4058,D:D,0)))),H4058+1,H4058)</f>
        <v>0</v>
      </c>
      <c r="I4059" s="1">
        <f t="shared" ca="1" si="710"/>
        <v>0</v>
      </c>
      <c r="J4059" s="7" t="str">
        <f t="shared" ca="1" si="711"/>
        <v/>
      </c>
      <c r="K4059" s="1" t="str">
        <f ca="1">IF(J4059="Linea_para_MAIL_creada_por_LuXML",IF(ISERROR(MATCH(INDIRECT(ADDRESS(ROW()-G4059,7)),D:D,0)),J4059,INDIRECT(ADDRESS(MATCH(INDIRECT(ADDRESS(ROW()-G4059,7)),D:D,0),1))),J4059)</f>
        <v/>
      </c>
      <c r="L4059" s="7">
        <f t="shared" ca="1" si="712"/>
        <v>0</v>
      </c>
      <c r="M4059" s="7" t="str">
        <f t="shared" ca="1" si="713"/>
        <v/>
      </c>
      <c r="N4059" s="7">
        <f t="shared" ca="1" si="714"/>
        <v>0</v>
      </c>
      <c r="O4059" s="9" t="str">
        <f ca="1">IF(N4059&gt;-1,INDIRECT(ADDRESS(ROW(),13)),IF(N4059&lt;N4058,CONCATENATE("&lt;page-count count=",CHAR(34),1+LARGE(N:N,1)-LARGE(N:N,2),CHAR(34),"/&gt;"),INDIRECT(ADDRESS(ROW()-1,13))))</f>
        <v/>
      </c>
      <c r="P4059" s="1">
        <f>IF(ROW()&lt;$S$4+2,IF('XML a procesar'!A4058="",P4058,IF(MID('XML a procesar'!A4058,1,1)="&lt;",P4058,P4058+1)),P4058)</f>
        <v>1</v>
      </c>
    </row>
    <row r="4060" spans="1:16" x14ac:dyDescent="0.25">
      <c r="A4060" s="1" t="str">
        <f>IF('XML a procesar'!A4059&gt;0,'XML a procesar'!A4059,"")</f>
        <v/>
      </c>
      <c r="B4060" s="7">
        <f t="shared" si="704"/>
        <v>0</v>
      </c>
      <c r="C4060" s="1">
        <f t="shared" si="705"/>
        <v>0</v>
      </c>
      <c r="D4060" s="1">
        <f t="shared" si="706"/>
        <v>0</v>
      </c>
      <c r="E4060" s="1">
        <f t="shared" si="707"/>
        <v>0</v>
      </c>
      <c r="F4060" s="1" t="str">
        <f t="shared" ca="1" si="708"/>
        <v/>
      </c>
      <c r="G4060" s="1">
        <f t="shared" ca="1" si="709"/>
        <v>0</v>
      </c>
      <c r="H4060" s="1">
        <f ca="1">IF(AND(G4059&gt;0,G4060&gt;G4059,NOT(ISERROR(MATCH(G4059,D:D,0)))),H4059+1,H4059)</f>
        <v>0</v>
      </c>
      <c r="I4060" s="1">
        <f t="shared" ca="1" si="710"/>
        <v>0</v>
      </c>
      <c r="J4060" s="7" t="str">
        <f t="shared" ca="1" si="711"/>
        <v/>
      </c>
      <c r="K4060" s="1" t="str">
        <f ca="1">IF(J4060="Linea_para_MAIL_creada_por_LuXML",IF(ISERROR(MATCH(INDIRECT(ADDRESS(ROW()-G4060,7)),D:D,0)),J4060,INDIRECT(ADDRESS(MATCH(INDIRECT(ADDRESS(ROW()-G4060,7)),D:D,0),1))),J4060)</f>
        <v/>
      </c>
      <c r="L4060" s="7">
        <f t="shared" ca="1" si="712"/>
        <v>0</v>
      </c>
      <c r="M4060" s="7" t="str">
        <f t="shared" ca="1" si="713"/>
        <v/>
      </c>
      <c r="N4060" s="7">
        <f t="shared" ca="1" si="714"/>
        <v>0</v>
      </c>
      <c r="O4060" s="9" t="str">
        <f ca="1">IF(N4060&gt;-1,INDIRECT(ADDRESS(ROW(),13)),IF(N4060&lt;N4059,CONCATENATE("&lt;page-count count=",CHAR(34),1+LARGE(N:N,1)-LARGE(N:N,2),CHAR(34),"/&gt;"),INDIRECT(ADDRESS(ROW()-1,13))))</f>
        <v/>
      </c>
      <c r="P4060" s="1">
        <f>IF(ROW()&lt;$S$4+2,IF('XML a procesar'!A4059="",P4059,IF(MID('XML a procesar'!A4059,1,1)="&lt;",P4059,P4059+1)),P4059)</f>
        <v>1</v>
      </c>
    </row>
    <row r="4061" spans="1:16" x14ac:dyDescent="0.25">
      <c r="A4061" s="1" t="str">
        <f>IF('XML a procesar'!A4060&gt;0,'XML a procesar'!A4060,"")</f>
        <v/>
      </c>
      <c r="B4061" s="7">
        <f t="shared" si="704"/>
        <v>0</v>
      </c>
      <c r="C4061" s="1">
        <f t="shared" si="705"/>
        <v>0</v>
      </c>
      <c r="D4061" s="1">
        <f t="shared" si="706"/>
        <v>0</v>
      </c>
      <c r="E4061" s="1">
        <f t="shared" si="707"/>
        <v>0</v>
      </c>
      <c r="F4061" s="1" t="str">
        <f t="shared" ca="1" si="708"/>
        <v/>
      </c>
      <c r="G4061" s="1">
        <f t="shared" ca="1" si="709"/>
        <v>0</v>
      </c>
      <c r="H4061" s="1">
        <f ca="1">IF(AND(G4060&gt;0,G4061&gt;G4060,NOT(ISERROR(MATCH(G4060,D:D,0)))),H4060+1,H4060)</f>
        <v>0</v>
      </c>
      <c r="I4061" s="1">
        <f t="shared" ca="1" si="710"/>
        <v>0</v>
      </c>
      <c r="J4061" s="7" t="str">
        <f t="shared" ca="1" si="711"/>
        <v/>
      </c>
      <c r="K4061" s="1" t="str">
        <f ca="1">IF(J4061="Linea_para_MAIL_creada_por_LuXML",IF(ISERROR(MATCH(INDIRECT(ADDRESS(ROW()-G4061,7)),D:D,0)),J4061,INDIRECT(ADDRESS(MATCH(INDIRECT(ADDRESS(ROW()-G4061,7)),D:D,0),1))),J4061)</f>
        <v/>
      </c>
      <c r="L4061" s="7">
        <f t="shared" ca="1" si="712"/>
        <v>0</v>
      </c>
      <c r="M4061" s="7" t="str">
        <f t="shared" ca="1" si="713"/>
        <v/>
      </c>
      <c r="N4061" s="7">
        <f t="shared" ca="1" si="714"/>
        <v>0</v>
      </c>
      <c r="O4061" s="9" t="str">
        <f ca="1">IF(N4061&gt;-1,INDIRECT(ADDRESS(ROW(),13)),IF(N4061&lt;N4060,CONCATENATE("&lt;page-count count=",CHAR(34),1+LARGE(N:N,1)-LARGE(N:N,2),CHAR(34),"/&gt;"),INDIRECT(ADDRESS(ROW()-1,13))))</f>
        <v/>
      </c>
      <c r="P4061" s="1">
        <f>IF(ROW()&lt;$S$4+2,IF('XML a procesar'!A4060="",P4060,IF(MID('XML a procesar'!A4060,1,1)="&lt;",P4060,P4060+1)),P4060)</f>
        <v>1</v>
      </c>
    </row>
    <row r="4062" spans="1:16" x14ac:dyDescent="0.25">
      <c r="A4062" s="1" t="str">
        <f>IF('XML a procesar'!A4061&gt;0,'XML a procesar'!A4061,"")</f>
        <v/>
      </c>
      <c r="B4062" s="7">
        <f t="shared" si="704"/>
        <v>0</v>
      </c>
      <c r="C4062" s="1">
        <f t="shared" si="705"/>
        <v>0</v>
      </c>
      <c r="D4062" s="1">
        <f t="shared" si="706"/>
        <v>0</v>
      </c>
      <c r="E4062" s="1">
        <f t="shared" si="707"/>
        <v>0</v>
      </c>
      <c r="F4062" s="1" t="str">
        <f t="shared" ca="1" si="708"/>
        <v/>
      </c>
      <c r="G4062" s="1">
        <f t="shared" ca="1" si="709"/>
        <v>0</v>
      </c>
      <c r="H4062" s="1">
        <f ca="1">IF(AND(G4061&gt;0,G4062&gt;G4061,NOT(ISERROR(MATCH(G4061,D:D,0)))),H4061+1,H4061)</f>
        <v>0</v>
      </c>
      <c r="I4062" s="1">
        <f t="shared" ca="1" si="710"/>
        <v>0</v>
      </c>
      <c r="J4062" s="7" t="str">
        <f t="shared" ca="1" si="711"/>
        <v/>
      </c>
      <c r="K4062" s="1" t="str">
        <f ca="1">IF(J4062="Linea_para_MAIL_creada_por_LuXML",IF(ISERROR(MATCH(INDIRECT(ADDRESS(ROW()-G4062,7)),D:D,0)),J4062,INDIRECT(ADDRESS(MATCH(INDIRECT(ADDRESS(ROW()-G4062,7)),D:D,0),1))),J4062)</f>
        <v/>
      </c>
      <c r="L4062" s="7">
        <f t="shared" ca="1" si="712"/>
        <v>0</v>
      </c>
      <c r="M4062" s="7" t="str">
        <f t="shared" ca="1" si="713"/>
        <v/>
      </c>
      <c r="N4062" s="7">
        <f t="shared" ca="1" si="714"/>
        <v>0</v>
      </c>
      <c r="O4062" s="9" t="str">
        <f ca="1">IF(N4062&gt;-1,INDIRECT(ADDRESS(ROW(),13)),IF(N4062&lt;N4061,CONCATENATE("&lt;page-count count=",CHAR(34),1+LARGE(N:N,1)-LARGE(N:N,2),CHAR(34),"/&gt;"),INDIRECT(ADDRESS(ROW()-1,13))))</f>
        <v/>
      </c>
      <c r="P4062" s="1">
        <f>IF(ROW()&lt;$S$4+2,IF('XML a procesar'!A4061="",P4061,IF(MID('XML a procesar'!A4061,1,1)="&lt;",P4061,P4061+1)),P4061)</f>
        <v>1</v>
      </c>
    </row>
    <row r="4063" spans="1:16" x14ac:dyDescent="0.25">
      <c r="A4063" s="1" t="str">
        <f>IF('XML a procesar'!A4062&gt;0,'XML a procesar'!A4062,"")</f>
        <v/>
      </c>
      <c r="B4063" s="7">
        <f t="shared" si="704"/>
        <v>0</v>
      </c>
      <c r="C4063" s="1">
        <f t="shared" si="705"/>
        <v>0</v>
      </c>
      <c r="D4063" s="1">
        <f t="shared" si="706"/>
        <v>0</v>
      </c>
      <c r="E4063" s="1">
        <f t="shared" si="707"/>
        <v>0</v>
      </c>
      <c r="F4063" s="1" t="str">
        <f t="shared" ca="1" si="708"/>
        <v/>
      </c>
      <c r="G4063" s="1">
        <f t="shared" ca="1" si="709"/>
        <v>0</v>
      </c>
      <c r="H4063" s="1">
        <f ca="1">IF(AND(G4062&gt;0,G4063&gt;G4062,NOT(ISERROR(MATCH(G4062,D:D,0)))),H4062+1,H4062)</f>
        <v>0</v>
      </c>
      <c r="I4063" s="1">
        <f t="shared" ca="1" si="710"/>
        <v>0</v>
      </c>
      <c r="J4063" s="7" t="str">
        <f t="shared" ca="1" si="711"/>
        <v/>
      </c>
      <c r="K4063" s="1" t="str">
        <f ca="1">IF(J4063="Linea_para_MAIL_creada_por_LuXML",IF(ISERROR(MATCH(INDIRECT(ADDRESS(ROW()-G4063,7)),D:D,0)),J4063,INDIRECT(ADDRESS(MATCH(INDIRECT(ADDRESS(ROW()-G4063,7)),D:D,0),1))),J4063)</f>
        <v/>
      </c>
      <c r="L4063" s="7">
        <f t="shared" ca="1" si="712"/>
        <v>0</v>
      </c>
      <c r="M4063" s="7" t="str">
        <f t="shared" ca="1" si="713"/>
        <v/>
      </c>
      <c r="N4063" s="7">
        <f t="shared" ca="1" si="714"/>
        <v>0</v>
      </c>
      <c r="O4063" s="9" t="str">
        <f ca="1">IF(N4063&gt;-1,INDIRECT(ADDRESS(ROW(),13)),IF(N4063&lt;N4062,CONCATENATE("&lt;page-count count=",CHAR(34),1+LARGE(N:N,1)-LARGE(N:N,2),CHAR(34),"/&gt;"),INDIRECT(ADDRESS(ROW()-1,13))))</f>
        <v/>
      </c>
      <c r="P4063" s="1">
        <f>IF(ROW()&lt;$S$4+2,IF('XML a procesar'!A4062="",P4062,IF(MID('XML a procesar'!A4062,1,1)="&lt;",P4062,P4062+1)),P4062)</f>
        <v>1</v>
      </c>
    </row>
    <row r="4064" spans="1:16" x14ac:dyDescent="0.25">
      <c r="A4064" s="1" t="str">
        <f>IF('XML a procesar'!A4063&gt;0,'XML a procesar'!A4063,"")</f>
        <v/>
      </c>
      <c r="B4064" s="7">
        <f t="shared" si="704"/>
        <v>0</v>
      </c>
      <c r="C4064" s="1">
        <f t="shared" si="705"/>
        <v>0</v>
      </c>
      <c r="D4064" s="1">
        <f t="shared" si="706"/>
        <v>0</v>
      </c>
      <c r="E4064" s="1">
        <f t="shared" si="707"/>
        <v>0</v>
      </c>
      <c r="F4064" s="1" t="str">
        <f t="shared" ca="1" si="708"/>
        <v/>
      </c>
      <c r="G4064" s="1">
        <f t="shared" ca="1" si="709"/>
        <v>0</v>
      </c>
      <c r="H4064" s="1">
        <f ca="1">IF(AND(G4063&gt;0,G4064&gt;G4063,NOT(ISERROR(MATCH(G4063,D:D,0)))),H4063+1,H4063)</f>
        <v>0</v>
      </c>
      <c r="I4064" s="1">
        <f t="shared" ca="1" si="710"/>
        <v>0</v>
      </c>
      <c r="J4064" s="7" t="str">
        <f t="shared" ca="1" si="711"/>
        <v/>
      </c>
      <c r="K4064" s="1" t="str">
        <f ca="1">IF(J4064="Linea_para_MAIL_creada_por_LuXML",IF(ISERROR(MATCH(INDIRECT(ADDRESS(ROW()-G4064,7)),D:D,0)),J4064,INDIRECT(ADDRESS(MATCH(INDIRECT(ADDRESS(ROW()-G4064,7)),D:D,0),1))),J4064)</f>
        <v/>
      </c>
      <c r="L4064" s="7">
        <f t="shared" ca="1" si="712"/>
        <v>0</v>
      </c>
      <c r="M4064" s="7" t="str">
        <f t="shared" ca="1" si="713"/>
        <v/>
      </c>
      <c r="N4064" s="7">
        <f t="shared" ca="1" si="714"/>
        <v>0</v>
      </c>
      <c r="O4064" s="9" t="str">
        <f ca="1">IF(N4064&gt;-1,INDIRECT(ADDRESS(ROW(),13)),IF(N4064&lt;N4063,CONCATENATE("&lt;page-count count=",CHAR(34),1+LARGE(N:N,1)-LARGE(N:N,2),CHAR(34),"/&gt;"),INDIRECT(ADDRESS(ROW()-1,13))))</f>
        <v/>
      </c>
      <c r="P4064" s="1">
        <f>IF(ROW()&lt;$S$4+2,IF('XML a procesar'!A4063="",P4063,IF(MID('XML a procesar'!A4063,1,1)="&lt;",P4063,P4063+1)),P4063)</f>
        <v>1</v>
      </c>
    </row>
    <row r="4065" spans="1:16" x14ac:dyDescent="0.25">
      <c r="A4065" s="1" t="str">
        <f>IF('XML a procesar'!A4064&gt;0,'XML a procesar'!A4064,"")</f>
        <v/>
      </c>
      <c r="B4065" s="7">
        <f t="shared" si="704"/>
        <v>0</v>
      </c>
      <c r="C4065" s="1">
        <f t="shared" si="705"/>
        <v>0</v>
      </c>
      <c r="D4065" s="1">
        <f t="shared" si="706"/>
        <v>0</v>
      </c>
      <c r="E4065" s="1">
        <f t="shared" si="707"/>
        <v>0</v>
      </c>
      <c r="F4065" s="1" t="str">
        <f t="shared" ca="1" si="708"/>
        <v/>
      </c>
      <c r="G4065" s="1">
        <f t="shared" ca="1" si="709"/>
        <v>0</v>
      </c>
      <c r="H4065" s="1">
        <f ca="1">IF(AND(G4064&gt;0,G4065&gt;G4064,NOT(ISERROR(MATCH(G4064,D:D,0)))),H4064+1,H4064)</f>
        <v>0</v>
      </c>
      <c r="I4065" s="1">
        <f t="shared" ca="1" si="710"/>
        <v>0</v>
      </c>
      <c r="J4065" s="7" t="str">
        <f t="shared" ca="1" si="711"/>
        <v/>
      </c>
      <c r="K4065" s="1" t="str">
        <f ca="1">IF(J4065="Linea_para_MAIL_creada_por_LuXML",IF(ISERROR(MATCH(INDIRECT(ADDRESS(ROW()-G4065,7)),D:D,0)),J4065,INDIRECT(ADDRESS(MATCH(INDIRECT(ADDRESS(ROW()-G4065,7)),D:D,0),1))),J4065)</f>
        <v/>
      </c>
      <c r="L4065" s="7">
        <f t="shared" ca="1" si="712"/>
        <v>0</v>
      </c>
      <c r="M4065" s="7" t="str">
        <f t="shared" ca="1" si="713"/>
        <v/>
      </c>
      <c r="N4065" s="7">
        <f t="shared" ca="1" si="714"/>
        <v>0</v>
      </c>
      <c r="O4065" s="9" t="str">
        <f ca="1">IF(N4065&gt;-1,INDIRECT(ADDRESS(ROW(),13)),IF(N4065&lt;N4064,CONCATENATE("&lt;page-count count=",CHAR(34),1+LARGE(N:N,1)-LARGE(N:N,2),CHAR(34),"/&gt;"),INDIRECT(ADDRESS(ROW()-1,13))))</f>
        <v/>
      </c>
      <c r="P4065" s="1">
        <f>IF(ROW()&lt;$S$4+2,IF('XML a procesar'!A4064="",P4064,IF(MID('XML a procesar'!A4064,1,1)="&lt;",P4064,P4064+1)),P4064)</f>
        <v>1</v>
      </c>
    </row>
    <row r="4066" spans="1:16" x14ac:dyDescent="0.25">
      <c r="A4066" s="1" t="str">
        <f>IF('XML a procesar'!A4065&gt;0,'XML a procesar'!A4065,"")</f>
        <v/>
      </c>
      <c r="B4066" s="7">
        <f t="shared" si="704"/>
        <v>0</v>
      </c>
      <c r="C4066" s="1">
        <f t="shared" si="705"/>
        <v>0</v>
      </c>
      <c r="D4066" s="1">
        <f t="shared" si="706"/>
        <v>0</v>
      </c>
      <c r="E4066" s="1">
        <f t="shared" si="707"/>
        <v>0</v>
      </c>
      <c r="F4066" s="1" t="str">
        <f t="shared" ca="1" si="708"/>
        <v/>
      </c>
      <c r="G4066" s="1">
        <f t="shared" ca="1" si="709"/>
        <v>0</v>
      </c>
      <c r="H4066" s="1">
        <f ca="1">IF(AND(G4065&gt;0,G4066&gt;G4065,NOT(ISERROR(MATCH(G4065,D:D,0)))),H4065+1,H4065)</f>
        <v>0</v>
      </c>
      <c r="I4066" s="1">
        <f t="shared" ca="1" si="710"/>
        <v>0</v>
      </c>
      <c r="J4066" s="7" t="str">
        <f t="shared" ca="1" si="711"/>
        <v/>
      </c>
      <c r="K4066" s="1" t="str">
        <f ca="1">IF(J4066="Linea_para_MAIL_creada_por_LuXML",IF(ISERROR(MATCH(INDIRECT(ADDRESS(ROW()-G4066,7)),D:D,0)),J4066,INDIRECT(ADDRESS(MATCH(INDIRECT(ADDRESS(ROW()-G4066,7)),D:D,0),1))),J4066)</f>
        <v/>
      </c>
      <c r="L4066" s="7">
        <f t="shared" ca="1" si="712"/>
        <v>0</v>
      </c>
      <c r="M4066" s="7" t="str">
        <f t="shared" ca="1" si="713"/>
        <v/>
      </c>
      <c r="N4066" s="7">
        <f t="shared" ca="1" si="714"/>
        <v>0</v>
      </c>
      <c r="O4066" s="9" t="str">
        <f ca="1">IF(N4066&gt;-1,INDIRECT(ADDRESS(ROW(),13)),IF(N4066&lt;N4065,CONCATENATE("&lt;page-count count=",CHAR(34),1+LARGE(N:N,1)-LARGE(N:N,2),CHAR(34),"/&gt;"),INDIRECT(ADDRESS(ROW()-1,13))))</f>
        <v/>
      </c>
      <c r="P4066" s="1">
        <f>IF(ROW()&lt;$S$4+2,IF('XML a procesar'!A4065="",P4065,IF(MID('XML a procesar'!A4065,1,1)="&lt;",P4065,P4065+1)),P4065)</f>
        <v>1</v>
      </c>
    </row>
    <row r="4067" spans="1:16" x14ac:dyDescent="0.25">
      <c r="A4067" s="1" t="str">
        <f>IF('XML a procesar'!A4066&gt;0,'XML a procesar'!A4066,"")</f>
        <v/>
      </c>
      <c r="B4067" s="7">
        <f t="shared" si="704"/>
        <v>0</v>
      </c>
      <c r="C4067" s="1">
        <f t="shared" si="705"/>
        <v>0</v>
      </c>
      <c r="D4067" s="1">
        <f t="shared" si="706"/>
        <v>0</v>
      </c>
      <c r="E4067" s="1">
        <f t="shared" si="707"/>
        <v>0</v>
      </c>
      <c r="F4067" s="1" t="str">
        <f t="shared" ca="1" si="708"/>
        <v/>
      </c>
      <c r="G4067" s="1">
        <f t="shared" ca="1" si="709"/>
        <v>0</v>
      </c>
      <c r="H4067" s="1">
        <f ca="1">IF(AND(G4066&gt;0,G4067&gt;G4066,NOT(ISERROR(MATCH(G4066,D:D,0)))),H4066+1,H4066)</f>
        <v>0</v>
      </c>
      <c r="I4067" s="1">
        <f t="shared" ca="1" si="710"/>
        <v>0</v>
      </c>
      <c r="J4067" s="7" t="str">
        <f t="shared" ca="1" si="711"/>
        <v/>
      </c>
      <c r="K4067" s="1" t="str">
        <f ca="1">IF(J4067="Linea_para_MAIL_creada_por_LuXML",IF(ISERROR(MATCH(INDIRECT(ADDRESS(ROW()-G4067,7)),D:D,0)),J4067,INDIRECT(ADDRESS(MATCH(INDIRECT(ADDRESS(ROW()-G4067,7)),D:D,0),1))),J4067)</f>
        <v/>
      </c>
      <c r="L4067" s="7">
        <f t="shared" ca="1" si="712"/>
        <v>0</v>
      </c>
      <c r="M4067" s="7" t="str">
        <f t="shared" ca="1" si="713"/>
        <v/>
      </c>
      <c r="N4067" s="7">
        <f t="shared" ca="1" si="714"/>
        <v>0</v>
      </c>
      <c r="O4067" s="9" t="str">
        <f ca="1">IF(N4067&gt;-1,INDIRECT(ADDRESS(ROW(),13)),IF(N4067&lt;N4066,CONCATENATE("&lt;page-count count=",CHAR(34),1+LARGE(N:N,1)-LARGE(N:N,2),CHAR(34),"/&gt;"),INDIRECT(ADDRESS(ROW()-1,13))))</f>
        <v/>
      </c>
      <c r="P4067" s="1">
        <f>IF(ROW()&lt;$S$4+2,IF('XML a procesar'!A4066="",P4066,IF(MID('XML a procesar'!A4066,1,1)="&lt;",P4066,P4066+1)),P4066)</f>
        <v>1</v>
      </c>
    </row>
    <row r="4068" spans="1:16" x14ac:dyDescent="0.25">
      <c r="A4068" s="1" t="str">
        <f>IF('XML a procesar'!A4067&gt;0,'XML a procesar'!A4067,"")</f>
        <v/>
      </c>
      <c r="B4068" s="7">
        <f t="shared" si="704"/>
        <v>0</v>
      </c>
      <c r="C4068" s="1">
        <f t="shared" si="705"/>
        <v>0</v>
      </c>
      <c r="D4068" s="1">
        <f t="shared" si="706"/>
        <v>0</v>
      </c>
      <c r="E4068" s="1">
        <f t="shared" si="707"/>
        <v>0</v>
      </c>
      <c r="F4068" s="1" t="str">
        <f t="shared" ca="1" si="708"/>
        <v/>
      </c>
      <c r="G4068" s="1">
        <f t="shared" ca="1" si="709"/>
        <v>0</v>
      </c>
      <c r="H4068" s="1">
        <f ca="1">IF(AND(G4067&gt;0,G4068&gt;G4067,NOT(ISERROR(MATCH(G4067,D:D,0)))),H4067+1,H4067)</f>
        <v>0</v>
      </c>
      <c r="I4068" s="1">
        <f t="shared" ca="1" si="710"/>
        <v>0</v>
      </c>
      <c r="J4068" s="7" t="str">
        <f t="shared" ca="1" si="711"/>
        <v/>
      </c>
      <c r="K4068" s="1" t="str">
        <f ca="1">IF(J4068="Linea_para_MAIL_creada_por_LuXML",IF(ISERROR(MATCH(INDIRECT(ADDRESS(ROW()-G4068,7)),D:D,0)),J4068,INDIRECT(ADDRESS(MATCH(INDIRECT(ADDRESS(ROW()-G4068,7)),D:D,0),1))),J4068)</f>
        <v/>
      </c>
      <c r="L4068" s="7">
        <f t="shared" ca="1" si="712"/>
        <v>0</v>
      </c>
      <c r="M4068" s="7" t="str">
        <f t="shared" ca="1" si="713"/>
        <v/>
      </c>
      <c r="N4068" s="7">
        <f t="shared" ca="1" si="714"/>
        <v>0</v>
      </c>
      <c r="O4068" s="9" t="str">
        <f ca="1">IF(N4068&gt;-1,INDIRECT(ADDRESS(ROW(),13)),IF(N4068&lt;N4067,CONCATENATE("&lt;page-count count=",CHAR(34),1+LARGE(N:N,1)-LARGE(N:N,2),CHAR(34),"/&gt;"),INDIRECT(ADDRESS(ROW()-1,13))))</f>
        <v/>
      </c>
      <c r="P4068" s="1">
        <f>IF(ROW()&lt;$S$4+2,IF('XML a procesar'!A4067="",P4067,IF(MID('XML a procesar'!A4067,1,1)="&lt;",P4067,P4067+1)),P4067)</f>
        <v>1</v>
      </c>
    </row>
    <row r="4069" spans="1:16" x14ac:dyDescent="0.25">
      <c r="A4069" s="1" t="str">
        <f>IF('XML a procesar'!A4068&gt;0,'XML a procesar'!A4068,"")</f>
        <v/>
      </c>
      <c r="B4069" s="7">
        <f t="shared" si="704"/>
        <v>0</v>
      </c>
      <c r="C4069" s="1">
        <f t="shared" si="705"/>
        <v>0</v>
      </c>
      <c r="D4069" s="1">
        <f t="shared" si="706"/>
        <v>0</v>
      </c>
      <c r="E4069" s="1">
        <f t="shared" si="707"/>
        <v>0</v>
      </c>
      <c r="F4069" s="1" t="str">
        <f t="shared" ca="1" si="708"/>
        <v/>
      </c>
      <c r="G4069" s="1">
        <f t="shared" ca="1" si="709"/>
        <v>0</v>
      </c>
      <c r="H4069" s="1">
        <f ca="1">IF(AND(G4068&gt;0,G4069&gt;G4068,NOT(ISERROR(MATCH(G4068,D:D,0)))),H4068+1,H4068)</f>
        <v>0</v>
      </c>
      <c r="I4069" s="1">
        <f t="shared" ca="1" si="710"/>
        <v>0</v>
      </c>
      <c r="J4069" s="7" t="str">
        <f t="shared" ca="1" si="711"/>
        <v/>
      </c>
      <c r="K4069" s="1" t="str">
        <f ca="1">IF(J4069="Linea_para_MAIL_creada_por_LuXML",IF(ISERROR(MATCH(INDIRECT(ADDRESS(ROW()-G4069,7)),D:D,0)),J4069,INDIRECT(ADDRESS(MATCH(INDIRECT(ADDRESS(ROW()-G4069,7)),D:D,0),1))),J4069)</f>
        <v/>
      </c>
      <c r="L4069" s="7">
        <f t="shared" ca="1" si="712"/>
        <v>0</v>
      </c>
      <c r="M4069" s="7" t="str">
        <f t="shared" ca="1" si="713"/>
        <v/>
      </c>
      <c r="N4069" s="7">
        <f t="shared" ca="1" si="714"/>
        <v>0</v>
      </c>
      <c r="O4069" s="9" t="str">
        <f ca="1">IF(N4069&gt;-1,INDIRECT(ADDRESS(ROW(),13)),IF(N4069&lt;N4068,CONCATENATE("&lt;page-count count=",CHAR(34),1+LARGE(N:N,1)-LARGE(N:N,2),CHAR(34),"/&gt;"),INDIRECT(ADDRESS(ROW()-1,13))))</f>
        <v/>
      </c>
      <c r="P4069" s="1">
        <f>IF(ROW()&lt;$S$4+2,IF('XML a procesar'!A4068="",P4068,IF(MID('XML a procesar'!A4068,1,1)="&lt;",P4068,P4068+1)),P4068)</f>
        <v>1</v>
      </c>
    </row>
    <row r="4070" spans="1:16" x14ac:dyDescent="0.25">
      <c r="A4070" s="1" t="str">
        <f>IF('XML a procesar'!A4069&gt;0,'XML a procesar'!A4069,"")</f>
        <v/>
      </c>
      <c r="B4070" s="7">
        <f t="shared" si="704"/>
        <v>0</v>
      </c>
      <c r="C4070" s="1">
        <f t="shared" si="705"/>
        <v>0</v>
      </c>
      <c r="D4070" s="1">
        <f t="shared" si="706"/>
        <v>0</v>
      </c>
      <c r="E4070" s="1">
        <f t="shared" si="707"/>
        <v>0</v>
      </c>
      <c r="F4070" s="1" t="str">
        <f t="shared" ca="1" si="708"/>
        <v/>
      </c>
      <c r="G4070" s="1">
        <f t="shared" ca="1" si="709"/>
        <v>0</v>
      </c>
      <c r="H4070" s="1">
        <f ca="1">IF(AND(G4069&gt;0,G4070&gt;G4069,NOT(ISERROR(MATCH(G4069,D:D,0)))),H4069+1,H4069)</f>
        <v>0</v>
      </c>
      <c r="I4070" s="1">
        <f t="shared" ca="1" si="710"/>
        <v>0</v>
      </c>
      <c r="J4070" s="7" t="str">
        <f t="shared" ca="1" si="711"/>
        <v/>
      </c>
      <c r="K4070" s="1" t="str">
        <f ca="1">IF(J4070="Linea_para_MAIL_creada_por_LuXML",IF(ISERROR(MATCH(INDIRECT(ADDRESS(ROW()-G4070,7)),D:D,0)),J4070,INDIRECT(ADDRESS(MATCH(INDIRECT(ADDRESS(ROW()-G4070,7)),D:D,0),1))),J4070)</f>
        <v/>
      </c>
      <c r="L4070" s="7">
        <f t="shared" ca="1" si="712"/>
        <v>0</v>
      </c>
      <c r="M4070" s="7" t="str">
        <f t="shared" ca="1" si="713"/>
        <v/>
      </c>
      <c r="N4070" s="7">
        <f t="shared" ca="1" si="714"/>
        <v>0</v>
      </c>
      <c r="O4070" s="9" t="str">
        <f ca="1">IF(N4070&gt;-1,INDIRECT(ADDRESS(ROW(),13)),IF(N4070&lt;N4069,CONCATENATE("&lt;page-count count=",CHAR(34),1+LARGE(N:N,1)-LARGE(N:N,2),CHAR(34),"/&gt;"),INDIRECT(ADDRESS(ROW()-1,13))))</f>
        <v/>
      </c>
      <c r="P4070" s="1">
        <f>IF(ROW()&lt;$S$4+2,IF('XML a procesar'!A4069="",P4069,IF(MID('XML a procesar'!A4069,1,1)="&lt;",P4069,P4069+1)),P4069)</f>
        <v>1</v>
      </c>
    </row>
    <row r="4071" spans="1:16" x14ac:dyDescent="0.25">
      <c r="A4071" s="1" t="str">
        <f>IF('XML a procesar'!A4070&gt;0,'XML a procesar'!A4070,"")</f>
        <v/>
      </c>
      <c r="B4071" s="7">
        <f t="shared" si="704"/>
        <v>0</v>
      </c>
      <c r="C4071" s="1">
        <f t="shared" si="705"/>
        <v>0</v>
      </c>
      <c r="D4071" s="1">
        <f t="shared" si="706"/>
        <v>0</v>
      </c>
      <c r="E4071" s="1">
        <f t="shared" si="707"/>
        <v>0</v>
      </c>
      <c r="F4071" s="1" t="str">
        <f t="shared" ca="1" si="708"/>
        <v/>
      </c>
      <c r="G4071" s="1">
        <f t="shared" ca="1" si="709"/>
        <v>0</v>
      </c>
      <c r="H4071" s="1">
        <f ca="1">IF(AND(G4070&gt;0,G4071&gt;G4070,NOT(ISERROR(MATCH(G4070,D:D,0)))),H4070+1,H4070)</f>
        <v>0</v>
      </c>
      <c r="I4071" s="1">
        <f t="shared" ca="1" si="710"/>
        <v>0</v>
      </c>
      <c r="J4071" s="7" t="str">
        <f t="shared" ca="1" si="711"/>
        <v/>
      </c>
      <c r="K4071" s="1" t="str">
        <f ca="1">IF(J4071="Linea_para_MAIL_creada_por_LuXML",IF(ISERROR(MATCH(INDIRECT(ADDRESS(ROW()-G4071,7)),D:D,0)),J4071,INDIRECT(ADDRESS(MATCH(INDIRECT(ADDRESS(ROW()-G4071,7)),D:D,0),1))),J4071)</f>
        <v/>
      </c>
      <c r="L4071" s="7">
        <f t="shared" ca="1" si="712"/>
        <v>0</v>
      </c>
      <c r="M4071" s="7" t="str">
        <f t="shared" ca="1" si="713"/>
        <v/>
      </c>
      <c r="N4071" s="7">
        <f t="shared" ca="1" si="714"/>
        <v>0</v>
      </c>
      <c r="O4071" s="9" t="str">
        <f ca="1">IF(N4071&gt;-1,INDIRECT(ADDRESS(ROW(),13)),IF(N4071&lt;N4070,CONCATENATE("&lt;page-count count=",CHAR(34),1+LARGE(N:N,1)-LARGE(N:N,2),CHAR(34),"/&gt;"),INDIRECT(ADDRESS(ROW()-1,13))))</f>
        <v/>
      </c>
      <c r="P4071" s="1">
        <f>IF(ROW()&lt;$S$4+2,IF('XML a procesar'!A4070="",P4070,IF(MID('XML a procesar'!A4070,1,1)="&lt;",P4070,P4070+1)),P4070)</f>
        <v>1</v>
      </c>
    </row>
    <row r="4072" spans="1:16" x14ac:dyDescent="0.25">
      <c r="A4072" s="1" t="str">
        <f>IF('XML a procesar'!A4071&gt;0,'XML a procesar'!A4071,"")</f>
        <v/>
      </c>
      <c r="B4072" s="7">
        <f t="shared" si="704"/>
        <v>0</v>
      </c>
      <c r="C4072" s="1">
        <f t="shared" si="705"/>
        <v>0</v>
      </c>
      <c r="D4072" s="1">
        <f t="shared" si="706"/>
        <v>0</v>
      </c>
      <c r="E4072" s="1">
        <f t="shared" si="707"/>
        <v>0</v>
      </c>
      <c r="F4072" s="1" t="str">
        <f t="shared" ca="1" si="708"/>
        <v/>
      </c>
      <c r="G4072" s="1">
        <f t="shared" ca="1" si="709"/>
        <v>0</v>
      </c>
      <c r="H4072" s="1">
        <f ca="1">IF(AND(G4071&gt;0,G4072&gt;G4071,NOT(ISERROR(MATCH(G4071,D:D,0)))),H4071+1,H4071)</f>
        <v>0</v>
      </c>
      <c r="I4072" s="1">
        <f t="shared" ca="1" si="710"/>
        <v>0</v>
      </c>
      <c r="J4072" s="7" t="str">
        <f t="shared" ca="1" si="711"/>
        <v/>
      </c>
      <c r="K4072" s="1" t="str">
        <f ca="1">IF(J4072="Linea_para_MAIL_creada_por_LuXML",IF(ISERROR(MATCH(INDIRECT(ADDRESS(ROW()-G4072,7)),D:D,0)),J4072,INDIRECT(ADDRESS(MATCH(INDIRECT(ADDRESS(ROW()-G4072,7)),D:D,0),1))),J4072)</f>
        <v/>
      </c>
      <c r="L4072" s="7">
        <f t="shared" ca="1" si="712"/>
        <v>0</v>
      </c>
      <c r="M4072" s="7" t="str">
        <f t="shared" ca="1" si="713"/>
        <v/>
      </c>
      <c r="N4072" s="7">
        <f t="shared" ca="1" si="714"/>
        <v>0</v>
      </c>
      <c r="O4072" s="9" t="str">
        <f ca="1">IF(N4072&gt;-1,INDIRECT(ADDRESS(ROW(),13)),IF(N4072&lt;N4071,CONCATENATE("&lt;page-count count=",CHAR(34),1+LARGE(N:N,1)-LARGE(N:N,2),CHAR(34),"/&gt;"),INDIRECT(ADDRESS(ROW()-1,13))))</f>
        <v/>
      </c>
      <c r="P4072" s="1">
        <f>IF(ROW()&lt;$S$4+2,IF('XML a procesar'!A4071="",P4071,IF(MID('XML a procesar'!A4071,1,1)="&lt;",P4071,P4071+1)),P4071)</f>
        <v>1</v>
      </c>
    </row>
    <row r="4073" spans="1:16" x14ac:dyDescent="0.25">
      <c r="A4073" s="1" t="str">
        <f>IF('XML a procesar'!A4072&gt;0,'XML a procesar'!A4072,"")</f>
        <v/>
      </c>
      <c r="B4073" s="7">
        <f t="shared" si="704"/>
        <v>0</v>
      </c>
      <c r="C4073" s="1">
        <f t="shared" si="705"/>
        <v>0</v>
      </c>
      <c r="D4073" s="1">
        <f t="shared" si="706"/>
        <v>0</v>
      </c>
      <c r="E4073" s="1">
        <f t="shared" si="707"/>
        <v>0</v>
      </c>
      <c r="F4073" s="1" t="str">
        <f t="shared" ca="1" si="708"/>
        <v/>
      </c>
      <c r="G4073" s="1">
        <f t="shared" ca="1" si="709"/>
        <v>0</v>
      </c>
      <c r="H4073" s="1">
        <f ca="1">IF(AND(G4072&gt;0,G4073&gt;G4072,NOT(ISERROR(MATCH(G4072,D:D,0)))),H4072+1,H4072)</f>
        <v>0</v>
      </c>
      <c r="I4073" s="1">
        <f t="shared" ca="1" si="710"/>
        <v>0</v>
      </c>
      <c r="J4073" s="7" t="str">
        <f t="shared" ca="1" si="711"/>
        <v/>
      </c>
      <c r="K4073" s="1" t="str">
        <f ca="1">IF(J4073="Linea_para_MAIL_creada_por_LuXML",IF(ISERROR(MATCH(INDIRECT(ADDRESS(ROW()-G4073,7)),D:D,0)),J4073,INDIRECT(ADDRESS(MATCH(INDIRECT(ADDRESS(ROW()-G4073,7)),D:D,0),1))),J4073)</f>
        <v/>
      </c>
      <c r="L4073" s="7">
        <f t="shared" ca="1" si="712"/>
        <v>0</v>
      </c>
      <c r="M4073" s="7" t="str">
        <f t="shared" ca="1" si="713"/>
        <v/>
      </c>
      <c r="N4073" s="7">
        <f t="shared" ca="1" si="714"/>
        <v>0</v>
      </c>
      <c r="O4073" s="9" t="str">
        <f ca="1">IF(N4073&gt;-1,INDIRECT(ADDRESS(ROW(),13)),IF(N4073&lt;N4072,CONCATENATE("&lt;page-count count=",CHAR(34),1+LARGE(N:N,1)-LARGE(N:N,2),CHAR(34),"/&gt;"),INDIRECT(ADDRESS(ROW()-1,13))))</f>
        <v/>
      </c>
      <c r="P4073" s="1">
        <f>IF(ROW()&lt;$S$4+2,IF('XML a procesar'!A4072="",P4072,IF(MID('XML a procesar'!A4072,1,1)="&lt;",P4072,P4072+1)),P4072)</f>
        <v>1</v>
      </c>
    </row>
    <row r="4074" spans="1:16" x14ac:dyDescent="0.25">
      <c r="A4074" s="1" t="str">
        <f>IF('XML a procesar'!A4073&gt;0,'XML a procesar'!A4073,"")</f>
        <v/>
      </c>
      <c r="B4074" s="7">
        <f t="shared" si="704"/>
        <v>0</v>
      </c>
      <c r="C4074" s="1">
        <f t="shared" si="705"/>
        <v>0</v>
      </c>
      <c r="D4074" s="1">
        <f t="shared" si="706"/>
        <v>0</v>
      </c>
      <c r="E4074" s="1">
        <f t="shared" si="707"/>
        <v>0</v>
      </c>
      <c r="F4074" s="1" t="str">
        <f t="shared" ca="1" si="708"/>
        <v/>
      </c>
      <c r="G4074" s="1">
        <f t="shared" ca="1" si="709"/>
        <v>0</v>
      </c>
      <c r="H4074" s="1">
        <f ca="1">IF(AND(G4073&gt;0,G4074&gt;G4073,NOT(ISERROR(MATCH(G4073,D:D,0)))),H4073+1,H4073)</f>
        <v>0</v>
      </c>
      <c r="I4074" s="1">
        <f t="shared" ca="1" si="710"/>
        <v>0</v>
      </c>
      <c r="J4074" s="7" t="str">
        <f t="shared" ca="1" si="711"/>
        <v/>
      </c>
      <c r="K4074" s="1" t="str">
        <f ca="1">IF(J4074="Linea_para_MAIL_creada_por_LuXML",IF(ISERROR(MATCH(INDIRECT(ADDRESS(ROW()-G4074,7)),D:D,0)),J4074,INDIRECT(ADDRESS(MATCH(INDIRECT(ADDRESS(ROW()-G4074,7)),D:D,0),1))),J4074)</f>
        <v/>
      </c>
      <c r="L4074" s="7">
        <f t="shared" ca="1" si="712"/>
        <v>0</v>
      </c>
      <c r="M4074" s="7" t="str">
        <f t="shared" ca="1" si="713"/>
        <v/>
      </c>
      <c r="N4074" s="7">
        <f t="shared" ca="1" si="714"/>
        <v>0</v>
      </c>
      <c r="O4074" s="9" t="str">
        <f ca="1">IF(N4074&gt;-1,INDIRECT(ADDRESS(ROW(),13)),IF(N4074&lt;N4073,CONCATENATE("&lt;page-count count=",CHAR(34),1+LARGE(N:N,1)-LARGE(N:N,2),CHAR(34),"/&gt;"),INDIRECT(ADDRESS(ROW()-1,13))))</f>
        <v/>
      </c>
      <c r="P4074" s="1">
        <f>IF(ROW()&lt;$S$4+2,IF('XML a procesar'!A4073="",P4073,IF(MID('XML a procesar'!A4073,1,1)="&lt;",P4073,P4073+1)),P4073)</f>
        <v>1</v>
      </c>
    </row>
    <row r="4075" spans="1:16" x14ac:dyDescent="0.25">
      <c r="A4075" s="1" t="str">
        <f>IF('XML a procesar'!A4074&gt;0,'XML a procesar'!A4074,"")</f>
        <v/>
      </c>
      <c r="B4075" s="7">
        <f t="shared" si="704"/>
        <v>0</v>
      </c>
      <c r="C4075" s="1">
        <f t="shared" si="705"/>
        <v>0</v>
      </c>
      <c r="D4075" s="1">
        <f t="shared" si="706"/>
        <v>0</v>
      </c>
      <c r="E4075" s="1">
        <f t="shared" si="707"/>
        <v>0</v>
      </c>
      <c r="F4075" s="1" t="str">
        <f t="shared" ca="1" si="708"/>
        <v/>
      </c>
      <c r="G4075" s="1">
        <f t="shared" ca="1" si="709"/>
        <v>0</v>
      </c>
      <c r="H4075" s="1">
        <f ca="1">IF(AND(G4074&gt;0,G4075&gt;G4074,NOT(ISERROR(MATCH(G4074,D:D,0)))),H4074+1,H4074)</f>
        <v>0</v>
      </c>
      <c r="I4075" s="1">
        <f t="shared" ca="1" si="710"/>
        <v>0</v>
      </c>
      <c r="J4075" s="7" t="str">
        <f t="shared" ca="1" si="711"/>
        <v/>
      </c>
      <c r="K4075" s="1" t="str">
        <f ca="1">IF(J4075="Linea_para_MAIL_creada_por_LuXML",IF(ISERROR(MATCH(INDIRECT(ADDRESS(ROW()-G4075,7)),D:D,0)),J4075,INDIRECT(ADDRESS(MATCH(INDIRECT(ADDRESS(ROW()-G4075,7)),D:D,0),1))),J4075)</f>
        <v/>
      </c>
      <c r="L4075" s="7">
        <f t="shared" ca="1" si="712"/>
        <v>0</v>
      </c>
      <c r="M4075" s="7" t="str">
        <f t="shared" ca="1" si="713"/>
        <v/>
      </c>
      <c r="N4075" s="7">
        <f t="shared" ca="1" si="714"/>
        <v>0</v>
      </c>
      <c r="O4075" s="9" t="str">
        <f ca="1">IF(N4075&gt;-1,INDIRECT(ADDRESS(ROW(),13)),IF(N4075&lt;N4074,CONCATENATE("&lt;page-count count=",CHAR(34),1+LARGE(N:N,1)-LARGE(N:N,2),CHAR(34),"/&gt;"),INDIRECT(ADDRESS(ROW()-1,13))))</f>
        <v/>
      </c>
      <c r="P4075" s="1">
        <f>IF(ROW()&lt;$S$4+2,IF('XML a procesar'!A4074="",P4074,IF(MID('XML a procesar'!A4074,1,1)="&lt;",P4074,P4074+1)),P4074)</f>
        <v>1</v>
      </c>
    </row>
    <row r="4076" spans="1:16" x14ac:dyDescent="0.25">
      <c r="A4076" s="1" t="str">
        <f>IF('XML a procesar'!A4075&gt;0,'XML a procesar'!A4075,"")</f>
        <v/>
      </c>
      <c r="B4076" s="7">
        <f t="shared" si="704"/>
        <v>0</v>
      </c>
      <c r="C4076" s="1">
        <f t="shared" si="705"/>
        <v>0</v>
      </c>
      <c r="D4076" s="1">
        <f t="shared" si="706"/>
        <v>0</v>
      </c>
      <c r="E4076" s="1">
        <f t="shared" si="707"/>
        <v>0</v>
      </c>
      <c r="F4076" s="1" t="str">
        <f t="shared" ca="1" si="708"/>
        <v/>
      </c>
      <c r="G4076" s="1">
        <f t="shared" ca="1" si="709"/>
        <v>0</v>
      </c>
      <c r="H4076" s="1">
        <f ca="1">IF(AND(G4075&gt;0,G4076&gt;G4075,NOT(ISERROR(MATCH(G4075,D:D,0)))),H4075+1,H4075)</f>
        <v>0</v>
      </c>
      <c r="I4076" s="1">
        <f t="shared" ca="1" si="710"/>
        <v>0</v>
      </c>
      <c r="J4076" s="7" t="str">
        <f t="shared" ca="1" si="711"/>
        <v/>
      </c>
      <c r="K4076" s="1" t="str">
        <f ca="1">IF(J4076="Linea_para_MAIL_creada_por_LuXML",IF(ISERROR(MATCH(INDIRECT(ADDRESS(ROW()-G4076,7)),D:D,0)),J4076,INDIRECT(ADDRESS(MATCH(INDIRECT(ADDRESS(ROW()-G4076,7)),D:D,0),1))),J4076)</f>
        <v/>
      </c>
      <c r="L4076" s="7">
        <f t="shared" ca="1" si="712"/>
        <v>0</v>
      </c>
      <c r="M4076" s="7" t="str">
        <f t="shared" ca="1" si="713"/>
        <v/>
      </c>
      <c r="N4076" s="7">
        <f t="shared" ca="1" si="714"/>
        <v>0</v>
      </c>
      <c r="O4076" s="9" t="str">
        <f ca="1">IF(N4076&gt;-1,INDIRECT(ADDRESS(ROW(),13)),IF(N4076&lt;N4075,CONCATENATE("&lt;page-count count=",CHAR(34),1+LARGE(N:N,1)-LARGE(N:N,2),CHAR(34),"/&gt;"),INDIRECT(ADDRESS(ROW()-1,13))))</f>
        <v/>
      </c>
      <c r="P4076" s="1">
        <f>IF(ROW()&lt;$S$4+2,IF('XML a procesar'!A4075="",P4075,IF(MID('XML a procesar'!A4075,1,1)="&lt;",P4075,P4075+1)),P4075)</f>
        <v>1</v>
      </c>
    </row>
    <row r="4077" spans="1:16" x14ac:dyDescent="0.25">
      <c r="A4077" s="1" t="str">
        <f>IF('XML a procesar'!A4076&gt;0,'XML a procesar'!A4076,"")</f>
        <v/>
      </c>
      <c r="B4077" s="7">
        <f t="shared" si="704"/>
        <v>0</v>
      </c>
      <c r="C4077" s="1">
        <f t="shared" si="705"/>
        <v>0</v>
      </c>
      <c r="D4077" s="1">
        <f t="shared" si="706"/>
        <v>0</v>
      </c>
      <c r="E4077" s="1">
        <f t="shared" si="707"/>
        <v>0</v>
      </c>
      <c r="F4077" s="1" t="str">
        <f t="shared" ca="1" si="708"/>
        <v/>
      </c>
      <c r="G4077" s="1">
        <f t="shared" ca="1" si="709"/>
        <v>0</v>
      </c>
      <c r="H4077" s="1">
        <f ca="1">IF(AND(G4076&gt;0,G4077&gt;G4076,NOT(ISERROR(MATCH(G4076,D:D,0)))),H4076+1,H4076)</f>
        <v>0</v>
      </c>
      <c r="I4077" s="1">
        <f t="shared" ca="1" si="710"/>
        <v>0</v>
      </c>
      <c r="J4077" s="7" t="str">
        <f t="shared" ca="1" si="711"/>
        <v/>
      </c>
      <c r="K4077" s="1" t="str">
        <f ca="1">IF(J4077="Linea_para_MAIL_creada_por_LuXML",IF(ISERROR(MATCH(INDIRECT(ADDRESS(ROW()-G4077,7)),D:D,0)),J4077,INDIRECT(ADDRESS(MATCH(INDIRECT(ADDRESS(ROW()-G4077,7)),D:D,0),1))),J4077)</f>
        <v/>
      </c>
      <c r="L4077" s="7">
        <f t="shared" ca="1" si="712"/>
        <v>0</v>
      </c>
      <c r="M4077" s="7" t="str">
        <f t="shared" ca="1" si="713"/>
        <v/>
      </c>
      <c r="N4077" s="7">
        <f t="shared" ca="1" si="714"/>
        <v>0</v>
      </c>
      <c r="O4077" s="9" t="str">
        <f ca="1">IF(N4077&gt;-1,INDIRECT(ADDRESS(ROW(),13)),IF(N4077&lt;N4076,CONCATENATE("&lt;page-count count=",CHAR(34),1+LARGE(N:N,1)-LARGE(N:N,2),CHAR(34),"/&gt;"),INDIRECT(ADDRESS(ROW()-1,13))))</f>
        <v/>
      </c>
      <c r="P4077" s="1">
        <f>IF(ROW()&lt;$S$4+2,IF('XML a procesar'!A4076="",P4076,IF(MID('XML a procesar'!A4076,1,1)="&lt;",P4076,P4076+1)),P4076)</f>
        <v>1</v>
      </c>
    </row>
    <row r="4078" spans="1:16" x14ac:dyDescent="0.25">
      <c r="A4078" s="1" t="str">
        <f>IF('XML a procesar'!A4077&gt;0,'XML a procesar'!A4077,"")</f>
        <v/>
      </c>
      <c r="B4078" s="7">
        <f t="shared" si="704"/>
        <v>0</v>
      </c>
      <c r="C4078" s="1">
        <f t="shared" si="705"/>
        <v>0</v>
      </c>
      <c r="D4078" s="1">
        <f t="shared" si="706"/>
        <v>0</v>
      </c>
      <c r="E4078" s="1">
        <f t="shared" si="707"/>
        <v>0</v>
      </c>
      <c r="F4078" s="1" t="str">
        <f t="shared" ca="1" si="708"/>
        <v/>
      </c>
      <c r="G4078" s="1">
        <f t="shared" ca="1" si="709"/>
        <v>0</v>
      </c>
      <c r="H4078" s="1">
        <f ca="1">IF(AND(G4077&gt;0,G4078&gt;G4077,NOT(ISERROR(MATCH(G4077,D:D,0)))),H4077+1,H4077)</f>
        <v>0</v>
      </c>
      <c r="I4078" s="1">
        <f t="shared" ca="1" si="710"/>
        <v>0</v>
      </c>
      <c r="J4078" s="7" t="str">
        <f t="shared" ca="1" si="711"/>
        <v/>
      </c>
      <c r="K4078" s="1" t="str">
        <f ca="1">IF(J4078="Linea_para_MAIL_creada_por_LuXML",IF(ISERROR(MATCH(INDIRECT(ADDRESS(ROW()-G4078,7)),D:D,0)),J4078,INDIRECT(ADDRESS(MATCH(INDIRECT(ADDRESS(ROW()-G4078,7)),D:D,0),1))),J4078)</f>
        <v/>
      </c>
      <c r="L4078" s="7">
        <f t="shared" ca="1" si="712"/>
        <v>0</v>
      </c>
      <c r="M4078" s="7" t="str">
        <f t="shared" ca="1" si="713"/>
        <v/>
      </c>
      <c r="N4078" s="7">
        <f t="shared" ca="1" si="714"/>
        <v>0</v>
      </c>
      <c r="O4078" s="9" t="str">
        <f ca="1">IF(N4078&gt;-1,INDIRECT(ADDRESS(ROW(),13)),IF(N4078&lt;N4077,CONCATENATE("&lt;page-count count=",CHAR(34),1+LARGE(N:N,1)-LARGE(N:N,2),CHAR(34),"/&gt;"),INDIRECT(ADDRESS(ROW()-1,13))))</f>
        <v/>
      </c>
      <c r="P4078" s="1">
        <f>IF(ROW()&lt;$S$4+2,IF('XML a procesar'!A4077="",P4077,IF(MID('XML a procesar'!A4077,1,1)="&lt;",P4077,P4077+1)),P4077)</f>
        <v>1</v>
      </c>
    </row>
    <row r="4079" spans="1:16" x14ac:dyDescent="0.25">
      <c r="A4079" s="1" t="str">
        <f>IF('XML a procesar'!A4078&gt;0,'XML a procesar'!A4078,"")</f>
        <v/>
      </c>
      <c r="B4079" s="7">
        <f t="shared" si="704"/>
        <v>0</v>
      </c>
      <c r="C4079" s="1">
        <f t="shared" si="705"/>
        <v>0</v>
      </c>
      <c r="D4079" s="1">
        <f t="shared" si="706"/>
        <v>0</v>
      </c>
      <c r="E4079" s="1">
        <f t="shared" si="707"/>
        <v>0</v>
      </c>
      <c r="F4079" s="1" t="str">
        <f t="shared" ca="1" si="708"/>
        <v/>
      </c>
      <c r="G4079" s="1">
        <f t="shared" ca="1" si="709"/>
        <v>0</v>
      </c>
      <c r="H4079" s="1">
        <f ca="1">IF(AND(G4078&gt;0,G4079&gt;G4078,NOT(ISERROR(MATCH(G4078,D:D,0)))),H4078+1,H4078)</f>
        <v>0</v>
      </c>
      <c r="I4079" s="1">
        <f t="shared" ca="1" si="710"/>
        <v>0</v>
      </c>
      <c r="J4079" s="7" t="str">
        <f t="shared" ca="1" si="711"/>
        <v/>
      </c>
      <c r="K4079" s="1" t="str">
        <f ca="1">IF(J4079="Linea_para_MAIL_creada_por_LuXML",IF(ISERROR(MATCH(INDIRECT(ADDRESS(ROW()-G4079,7)),D:D,0)),J4079,INDIRECT(ADDRESS(MATCH(INDIRECT(ADDRESS(ROW()-G4079,7)),D:D,0),1))),J4079)</f>
        <v/>
      </c>
      <c r="L4079" s="7">
        <f t="shared" ca="1" si="712"/>
        <v>0</v>
      </c>
      <c r="M4079" s="7" t="str">
        <f t="shared" ca="1" si="713"/>
        <v/>
      </c>
      <c r="N4079" s="7">
        <f t="shared" ca="1" si="714"/>
        <v>0</v>
      </c>
      <c r="O4079" s="9" t="str">
        <f ca="1">IF(N4079&gt;-1,INDIRECT(ADDRESS(ROW(),13)),IF(N4079&lt;N4078,CONCATENATE("&lt;page-count count=",CHAR(34),1+LARGE(N:N,1)-LARGE(N:N,2),CHAR(34),"/&gt;"),INDIRECT(ADDRESS(ROW()-1,13))))</f>
        <v/>
      </c>
      <c r="P4079" s="1">
        <f>IF(ROW()&lt;$S$4+2,IF('XML a procesar'!A4078="",P4078,IF(MID('XML a procesar'!A4078,1,1)="&lt;",P4078,P4078+1)),P4078)</f>
        <v>1</v>
      </c>
    </row>
    <row r="4080" spans="1:16" x14ac:dyDescent="0.25">
      <c r="A4080" s="1" t="str">
        <f>IF('XML a procesar'!A4079&gt;0,'XML a procesar'!A4079,"")</f>
        <v/>
      </c>
      <c r="B4080" s="7">
        <f t="shared" si="704"/>
        <v>0</v>
      </c>
      <c r="C4080" s="1">
        <f t="shared" si="705"/>
        <v>0</v>
      </c>
      <c r="D4080" s="1">
        <f t="shared" si="706"/>
        <v>0</v>
      </c>
      <c r="E4080" s="1">
        <f t="shared" si="707"/>
        <v>0</v>
      </c>
      <c r="F4080" s="1" t="str">
        <f t="shared" ca="1" si="708"/>
        <v/>
      </c>
      <c r="G4080" s="1">
        <f t="shared" ca="1" si="709"/>
        <v>0</v>
      </c>
      <c r="H4080" s="1">
        <f ca="1">IF(AND(G4079&gt;0,G4080&gt;G4079,NOT(ISERROR(MATCH(G4079,D:D,0)))),H4079+1,H4079)</f>
        <v>0</v>
      </c>
      <c r="I4080" s="1">
        <f t="shared" ca="1" si="710"/>
        <v>0</v>
      </c>
      <c r="J4080" s="7" t="str">
        <f t="shared" ca="1" si="711"/>
        <v/>
      </c>
      <c r="K4080" s="1" t="str">
        <f ca="1">IF(J4080="Linea_para_MAIL_creada_por_LuXML",IF(ISERROR(MATCH(INDIRECT(ADDRESS(ROW()-G4080,7)),D:D,0)),J4080,INDIRECT(ADDRESS(MATCH(INDIRECT(ADDRESS(ROW()-G4080,7)),D:D,0),1))),J4080)</f>
        <v/>
      </c>
      <c r="L4080" s="7">
        <f t="shared" ca="1" si="712"/>
        <v>0</v>
      </c>
      <c r="M4080" s="7" t="str">
        <f t="shared" ca="1" si="713"/>
        <v/>
      </c>
      <c r="N4080" s="7">
        <f t="shared" ca="1" si="714"/>
        <v>0</v>
      </c>
      <c r="O4080" s="9" t="str">
        <f ca="1">IF(N4080&gt;-1,INDIRECT(ADDRESS(ROW(),13)),IF(N4080&lt;N4079,CONCATENATE("&lt;page-count count=",CHAR(34),1+LARGE(N:N,1)-LARGE(N:N,2),CHAR(34),"/&gt;"),INDIRECT(ADDRESS(ROW()-1,13))))</f>
        <v/>
      </c>
      <c r="P4080" s="1">
        <f>IF(ROW()&lt;$S$4+2,IF('XML a procesar'!A4079="",P4079,IF(MID('XML a procesar'!A4079,1,1)="&lt;",P4079,P4079+1)),P4079)</f>
        <v>1</v>
      </c>
    </row>
    <row r="4081" spans="1:16" x14ac:dyDescent="0.25">
      <c r="A4081" s="1" t="str">
        <f>IF('XML a procesar'!A4080&gt;0,'XML a procesar'!A4080,"")</f>
        <v/>
      </c>
      <c r="B4081" s="7">
        <f t="shared" si="704"/>
        <v>0</v>
      </c>
      <c r="C4081" s="1">
        <f t="shared" si="705"/>
        <v>0</v>
      </c>
      <c r="D4081" s="1">
        <f t="shared" si="706"/>
        <v>0</v>
      </c>
      <c r="E4081" s="1">
        <f t="shared" si="707"/>
        <v>0</v>
      </c>
      <c r="F4081" s="1" t="str">
        <f t="shared" ca="1" si="708"/>
        <v/>
      </c>
      <c r="G4081" s="1">
        <f t="shared" ca="1" si="709"/>
        <v>0</v>
      </c>
      <c r="H4081" s="1">
        <f ca="1">IF(AND(G4080&gt;0,G4081&gt;G4080,NOT(ISERROR(MATCH(G4080,D:D,0)))),H4080+1,H4080)</f>
        <v>0</v>
      </c>
      <c r="I4081" s="1">
        <f t="shared" ca="1" si="710"/>
        <v>0</v>
      </c>
      <c r="J4081" s="7" t="str">
        <f t="shared" ca="1" si="711"/>
        <v/>
      </c>
      <c r="K4081" s="1" t="str">
        <f ca="1">IF(J4081="Linea_para_MAIL_creada_por_LuXML",IF(ISERROR(MATCH(INDIRECT(ADDRESS(ROW()-G4081,7)),D:D,0)),J4081,INDIRECT(ADDRESS(MATCH(INDIRECT(ADDRESS(ROW()-G4081,7)),D:D,0),1))),J4081)</f>
        <v/>
      </c>
      <c r="L4081" s="7">
        <f t="shared" ca="1" si="712"/>
        <v>0</v>
      </c>
      <c r="M4081" s="7" t="str">
        <f t="shared" ca="1" si="713"/>
        <v/>
      </c>
      <c r="N4081" s="7">
        <f t="shared" ca="1" si="714"/>
        <v>0</v>
      </c>
      <c r="O4081" s="9" t="str">
        <f ca="1">IF(N4081&gt;-1,INDIRECT(ADDRESS(ROW(),13)),IF(N4081&lt;N4080,CONCATENATE("&lt;page-count count=",CHAR(34),1+LARGE(N:N,1)-LARGE(N:N,2),CHAR(34),"/&gt;"),INDIRECT(ADDRESS(ROW()-1,13))))</f>
        <v/>
      </c>
      <c r="P4081" s="1">
        <f>IF(ROW()&lt;$S$4+2,IF('XML a procesar'!A4080="",P4080,IF(MID('XML a procesar'!A4080,1,1)="&lt;",P4080,P4080+1)),P4080)</f>
        <v>1</v>
      </c>
    </row>
    <row r="4082" spans="1:16" x14ac:dyDescent="0.25">
      <c r="A4082" s="1" t="str">
        <f>IF('XML a procesar'!A4081&gt;0,'XML a procesar'!A4081,"")</f>
        <v/>
      </c>
      <c r="B4082" s="7">
        <f t="shared" si="704"/>
        <v>0</v>
      </c>
      <c r="C4082" s="1">
        <f t="shared" si="705"/>
        <v>0</v>
      </c>
      <c r="D4082" s="1">
        <f t="shared" si="706"/>
        <v>0</v>
      </c>
      <c r="E4082" s="1">
        <f t="shared" si="707"/>
        <v>0</v>
      </c>
      <c r="F4082" s="1" t="str">
        <f t="shared" ca="1" si="708"/>
        <v/>
      </c>
      <c r="G4082" s="1">
        <f t="shared" ca="1" si="709"/>
        <v>0</v>
      </c>
      <c r="H4082" s="1">
        <f ca="1">IF(AND(G4081&gt;0,G4082&gt;G4081,NOT(ISERROR(MATCH(G4081,D:D,0)))),H4081+1,H4081)</f>
        <v>0</v>
      </c>
      <c r="I4082" s="1">
        <f t="shared" ca="1" si="710"/>
        <v>0</v>
      </c>
      <c r="J4082" s="7" t="str">
        <f t="shared" ca="1" si="711"/>
        <v/>
      </c>
      <c r="K4082" s="1" t="str">
        <f ca="1">IF(J4082="Linea_para_MAIL_creada_por_LuXML",IF(ISERROR(MATCH(INDIRECT(ADDRESS(ROW()-G4082,7)),D:D,0)),J4082,INDIRECT(ADDRESS(MATCH(INDIRECT(ADDRESS(ROW()-G4082,7)),D:D,0),1))),J4082)</f>
        <v/>
      </c>
      <c r="L4082" s="7">
        <f t="shared" ca="1" si="712"/>
        <v>0</v>
      </c>
      <c r="M4082" s="7" t="str">
        <f t="shared" ca="1" si="713"/>
        <v/>
      </c>
      <c r="N4082" s="7">
        <f t="shared" ca="1" si="714"/>
        <v>0</v>
      </c>
      <c r="O4082" s="9" t="str">
        <f ca="1">IF(N4082&gt;-1,INDIRECT(ADDRESS(ROW(),13)),IF(N4082&lt;N4081,CONCATENATE("&lt;page-count count=",CHAR(34),1+LARGE(N:N,1)-LARGE(N:N,2),CHAR(34),"/&gt;"),INDIRECT(ADDRESS(ROW()-1,13))))</f>
        <v/>
      </c>
      <c r="P4082" s="1">
        <f>IF(ROW()&lt;$S$4+2,IF('XML a procesar'!A4081="",P4081,IF(MID('XML a procesar'!A4081,1,1)="&lt;",P4081,P4081+1)),P4081)</f>
        <v>1</v>
      </c>
    </row>
    <row r="4083" spans="1:16" x14ac:dyDescent="0.25">
      <c r="A4083" s="1" t="str">
        <f>IF('XML a procesar'!A4082&gt;0,'XML a procesar'!A4082,"")</f>
        <v/>
      </c>
      <c r="B4083" s="7">
        <f t="shared" si="704"/>
        <v>0</v>
      </c>
      <c r="C4083" s="1">
        <f t="shared" si="705"/>
        <v>0</v>
      </c>
      <c r="D4083" s="1">
        <f t="shared" si="706"/>
        <v>0</v>
      </c>
      <c r="E4083" s="1">
        <f t="shared" si="707"/>
        <v>0</v>
      </c>
      <c r="F4083" s="1" t="str">
        <f t="shared" ca="1" si="708"/>
        <v/>
      </c>
      <c r="G4083" s="1">
        <f t="shared" ca="1" si="709"/>
        <v>0</v>
      </c>
      <c r="H4083" s="1">
        <f ca="1">IF(AND(G4082&gt;0,G4083&gt;G4082,NOT(ISERROR(MATCH(G4082,D:D,0)))),H4082+1,H4082)</f>
        <v>0</v>
      </c>
      <c r="I4083" s="1">
        <f t="shared" ca="1" si="710"/>
        <v>0</v>
      </c>
      <c r="J4083" s="7" t="str">
        <f t="shared" ca="1" si="711"/>
        <v/>
      </c>
      <c r="K4083" s="1" t="str">
        <f ca="1">IF(J4083="Linea_para_MAIL_creada_por_LuXML",IF(ISERROR(MATCH(INDIRECT(ADDRESS(ROW()-G4083,7)),D:D,0)),J4083,INDIRECT(ADDRESS(MATCH(INDIRECT(ADDRESS(ROW()-G4083,7)),D:D,0),1))),J4083)</f>
        <v/>
      </c>
      <c r="L4083" s="7">
        <f t="shared" ca="1" si="712"/>
        <v>0</v>
      </c>
      <c r="M4083" s="7" t="str">
        <f t="shared" ca="1" si="713"/>
        <v/>
      </c>
      <c r="N4083" s="7">
        <f t="shared" ca="1" si="714"/>
        <v>0</v>
      </c>
      <c r="O4083" s="9" t="str">
        <f ca="1">IF(N4083&gt;-1,INDIRECT(ADDRESS(ROW(),13)),IF(N4083&lt;N4082,CONCATENATE("&lt;page-count count=",CHAR(34),1+LARGE(N:N,1)-LARGE(N:N,2),CHAR(34),"/&gt;"),INDIRECT(ADDRESS(ROW()-1,13))))</f>
        <v/>
      </c>
      <c r="P4083" s="1">
        <f>IF(ROW()&lt;$S$4+2,IF('XML a procesar'!A4082="",P4082,IF(MID('XML a procesar'!A4082,1,1)="&lt;",P4082,P4082+1)),P4082)</f>
        <v>1</v>
      </c>
    </row>
    <row r="4084" spans="1:16" x14ac:dyDescent="0.25">
      <c r="A4084" s="1" t="str">
        <f>IF('XML a procesar'!A4083&gt;0,'XML a procesar'!A4083,"")</f>
        <v/>
      </c>
      <c r="B4084" s="7">
        <f t="shared" si="704"/>
        <v>0</v>
      </c>
      <c r="C4084" s="1">
        <f t="shared" si="705"/>
        <v>0</v>
      </c>
      <c r="D4084" s="1">
        <f t="shared" si="706"/>
        <v>0</v>
      </c>
      <c r="E4084" s="1">
        <f t="shared" si="707"/>
        <v>0</v>
      </c>
      <c r="F4084" s="1" t="str">
        <f t="shared" ca="1" si="708"/>
        <v/>
      </c>
      <c r="G4084" s="1">
        <f t="shared" ca="1" si="709"/>
        <v>0</v>
      </c>
      <c r="H4084" s="1">
        <f ca="1">IF(AND(G4083&gt;0,G4084&gt;G4083,NOT(ISERROR(MATCH(G4083,D:D,0)))),H4083+1,H4083)</f>
        <v>0</v>
      </c>
      <c r="I4084" s="1">
        <f t="shared" ca="1" si="710"/>
        <v>0</v>
      </c>
      <c r="J4084" s="7" t="str">
        <f t="shared" ca="1" si="711"/>
        <v/>
      </c>
      <c r="K4084" s="1" t="str">
        <f ca="1">IF(J4084="Linea_para_MAIL_creada_por_LuXML",IF(ISERROR(MATCH(INDIRECT(ADDRESS(ROW()-G4084,7)),D:D,0)),J4084,INDIRECT(ADDRESS(MATCH(INDIRECT(ADDRESS(ROW()-G4084,7)),D:D,0),1))),J4084)</f>
        <v/>
      </c>
      <c r="L4084" s="7">
        <f t="shared" ca="1" si="712"/>
        <v>0</v>
      </c>
      <c r="M4084" s="7" t="str">
        <f t="shared" ca="1" si="713"/>
        <v/>
      </c>
      <c r="N4084" s="7">
        <f t="shared" ca="1" si="714"/>
        <v>0</v>
      </c>
      <c r="O4084" s="9" t="str">
        <f ca="1">IF(N4084&gt;-1,INDIRECT(ADDRESS(ROW(),13)),IF(N4084&lt;N4083,CONCATENATE("&lt;page-count count=",CHAR(34),1+LARGE(N:N,1)-LARGE(N:N,2),CHAR(34),"/&gt;"),INDIRECT(ADDRESS(ROW()-1,13))))</f>
        <v/>
      </c>
      <c r="P4084" s="1">
        <f>IF(ROW()&lt;$S$4+2,IF('XML a procesar'!A4083="",P4083,IF(MID('XML a procesar'!A4083,1,1)="&lt;",P4083,P4083+1)),P4083)</f>
        <v>1</v>
      </c>
    </row>
    <row r="4085" spans="1:16" x14ac:dyDescent="0.25">
      <c r="A4085" s="1" t="str">
        <f>IF('XML a procesar'!A4084&gt;0,'XML a procesar'!A4084,"")</f>
        <v/>
      </c>
      <c r="B4085" s="7">
        <f t="shared" si="704"/>
        <v>0</v>
      </c>
      <c r="C4085" s="1">
        <f t="shared" si="705"/>
        <v>0</v>
      </c>
      <c r="D4085" s="1">
        <f t="shared" si="706"/>
        <v>0</v>
      </c>
      <c r="E4085" s="1">
        <f t="shared" si="707"/>
        <v>0</v>
      </c>
      <c r="F4085" s="1" t="str">
        <f t="shared" ca="1" si="708"/>
        <v/>
      </c>
      <c r="G4085" s="1">
        <f t="shared" ca="1" si="709"/>
        <v>0</v>
      </c>
      <c r="H4085" s="1">
        <f ca="1">IF(AND(G4084&gt;0,G4085&gt;G4084,NOT(ISERROR(MATCH(G4084,D:D,0)))),H4084+1,H4084)</f>
        <v>0</v>
      </c>
      <c r="I4085" s="1">
        <f t="shared" ca="1" si="710"/>
        <v>0</v>
      </c>
      <c r="J4085" s="7" t="str">
        <f t="shared" ca="1" si="711"/>
        <v/>
      </c>
      <c r="K4085" s="1" t="str">
        <f ca="1">IF(J4085="Linea_para_MAIL_creada_por_LuXML",IF(ISERROR(MATCH(INDIRECT(ADDRESS(ROW()-G4085,7)),D:D,0)),J4085,INDIRECT(ADDRESS(MATCH(INDIRECT(ADDRESS(ROW()-G4085,7)),D:D,0),1))),J4085)</f>
        <v/>
      </c>
      <c r="L4085" s="7">
        <f t="shared" ca="1" si="712"/>
        <v>0</v>
      </c>
      <c r="M4085" s="7" t="str">
        <f t="shared" ca="1" si="713"/>
        <v/>
      </c>
      <c r="N4085" s="7">
        <f t="shared" ca="1" si="714"/>
        <v>0</v>
      </c>
      <c r="O4085" s="9" t="str">
        <f ca="1">IF(N4085&gt;-1,INDIRECT(ADDRESS(ROW(),13)),IF(N4085&lt;N4084,CONCATENATE("&lt;page-count count=",CHAR(34),1+LARGE(N:N,1)-LARGE(N:N,2),CHAR(34),"/&gt;"),INDIRECT(ADDRESS(ROW()-1,13))))</f>
        <v/>
      </c>
      <c r="P4085" s="1">
        <f>IF(ROW()&lt;$S$4+2,IF('XML a procesar'!A4084="",P4084,IF(MID('XML a procesar'!A4084,1,1)="&lt;",P4084,P4084+1)),P4084)</f>
        <v>1</v>
      </c>
    </row>
    <row r="4086" spans="1:16" x14ac:dyDescent="0.25">
      <c r="A4086" s="1" t="str">
        <f>IF('XML a procesar'!A4085&gt;0,'XML a procesar'!A4085,"")</f>
        <v/>
      </c>
      <c r="B4086" s="7">
        <f t="shared" si="704"/>
        <v>0</v>
      </c>
      <c r="C4086" s="1">
        <f t="shared" si="705"/>
        <v>0</v>
      </c>
      <c r="D4086" s="1">
        <f t="shared" si="706"/>
        <v>0</v>
      </c>
      <c r="E4086" s="1">
        <f t="shared" si="707"/>
        <v>0</v>
      </c>
      <c r="F4086" s="1" t="str">
        <f t="shared" ca="1" si="708"/>
        <v/>
      </c>
      <c r="G4086" s="1">
        <f t="shared" ca="1" si="709"/>
        <v>0</v>
      </c>
      <c r="H4086" s="1">
        <f ca="1">IF(AND(G4085&gt;0,G4086&gt;G4085,NOT(ISERROR(MATCH(G4085,D:D,0)))),H4085+1,H4085)</f>
        <v>0</v>
      </c>
      <c r="I4086" s="1">
        <f t="shared" ca="1" si="710"/>
        <v>0</v>
      </c>
      <c r="J4086" s="7" t="str">
        <f t="shared" ca="1" si="711"/>
        <v/>
      </c>
      <c r="K4086" s="1" t="str">
        <f ca="1">IF(J4086="Linea_para_MAIL_creada_por_LuXML",IF(ISERROR(MATCH(INDIRECT(ADDRESS(ROW()-G4086,7)),D:D,0)),J4086,INDIRECT(ADDRESS(MATCH(INDIRECT(ADDRESS(ROW()-G4086,7)),D:D,0),1))),J4086)</f>
        <v/>
      </c>
      <c r="L4086" s="7">
        <f t="shared" ca="1" si="712"/>
        <v>0</v>
      </c>
      <c r="M4086" s="7" t="str">
        <f t="shared" ca="1" si="713"/>
        <v/>
      </c>
      <c r="N4086" s="7">
        <f t="shared" ca="1" si="714"/>
        <v>0</v>
      </c>
      <c r="O4086" s="9" t="str">
        <f ca="1">IF(N4086&gt;-1,INDIRECT(ADDRESS(ROW(),13)),IF(N4086&lt;N4085,CONCATENATE("&lt;page-count count=",CHAR(34),1+LARGE(N:N,1)-LARGE(N:N,2),CHAR(34),"/&gt;"),INDIRECT(ADDRESS(ROW()-1,13))))</f>
        <v/>
      </c>
      <c r="P4086" s="1">
        <f>IF(ROW()&lt;$S$4+2,IF('XML a procesar'!A4085="",P4085,IF(MID('XML a procesar'!A4085,1,1)="&lt;",P4085,P4085+1)),P4085)</f>
        <v>1</v>
      </c>
    </row>
    <row r="4087" spans="1:16" x14ac:dyDescent="0.25">
      <c r="A4087" s="1" t="str">
        <f>IF('XML a procesar'!A4086&gt;0,'XML a procesar'!A4086,"")</f>
        <v/>
      </c>
      <c r="B4087" s="7">
        <f t="shared" si="704"/>
        <v>0</v>
      </c>
      <c r="C4087" s="1">
        <f t="shared" si="705"/>
        <v>0</v>
      </c>
      <c r="D4087" s="1">
        <f t="shared" si="706"/>
        <v>0</v>
      </c>
      <c r="E4087" s="1">
        <f t="shared" si="707"/>
        <v>0</v>
      </c>
      <c r="F4087" s="1" t="str">
        <f t="shared" ca="1" si="708"/>
        <v/>
      </c>
      <c r="G4087" s="1">
        <f t="shared" ca="1" si="709"/>
        <v>0</v>
      </c>
      <c r="H4087" s="1">
        <f ca="1">IF(AND(G4086&gt;0,G4087&gt;G4086,NOT(ISERROR(MATCH(G4086,D:D,0)))),H4086+1,H4086)</f>
        <v>0</v>
      </c>
      <c r="I4087" s="1">
        <f t="shared" ca="1" si="710"/>
        <v>0</v>
      </c>
      <c r="J4087" s="7" t="str">
        <f t="shared" ca="1" si="711"/>
        <v/>
      </c>
      <c r="K4087" s="1" t="str">
        <f ca="1">IF(J4087="Linea_para_MAIL_creada_por_LuXML",IF(ISERROR(MATCH(INDIRECT(ADDRESS(ROW()-G4087,7)),D:D,0)),J4087,INDIRECT(ADDRESS(MATCH(INDIRECT(ADDRESS(ROW()-G4087,7)),D:D,0),1))),J4087)</f>
        <v/>
      </c>
      <c r="L4087" s="7">
        <f t="shared" ca="1" si="712"/>
        <v>0</v>
      </c>
      <c r="M4087" s="7" t="str">
        <f t="shared" ca="1" si="713"/>
        <v/>
      </c>
      <c r="N4087" s="7">
        <f t="shared" ca="1" si="714"/>
        <v>0</v>
      </c>
      <c r="O4087" s="9" t="str">
        <f ca="1">IF(N4087&gt;-1,INDIRECT(ADDRESS(ROW(),13)),IF(N4087&lt;N4086,CONCATENATE("&lt;page-count count=",CHAR(34),1+LARGE(N:N,1)-LARGE(N:N,2),CHAR(34),"/&gt;"),INDIRECT(ADDRESS(ROW()-1,13))))</f>
        <v/>
      </c>
      <c r="P4087" s="1">
        <f>IF(ROW()&lt;$S$4+2,IF('XML a procesar'!A4086="",P4086,IF(MID('XML a procesar'!A4086,1,1)="&lt;",P4086,P4086+1)),P4086)</f>
        <v>1</v>
      </c>
    </row>
    <row r="4088" spans="1:16" x14ac:dyDescent="0.25">
      <c r="A4088" s="1" t="str">
        <f>IF('XML a procesar'!A4087&gt;0,'XML a procesar'!A4087,"")</f>
        <v/>
      </c>
      <c r="B4088" s="7">
        <f t="shared" si="704"/>
        <v>0</v>
      </c>
      <c r="C4088" s="1">
        <f t="shared" si="705"/>
        <v>0</v>
      </c>
      <c r="D4088" s="1">
        <f t="shared" si="706"/>
        <v>0</v>
      </c>
      <c r="E4088" s="1">
        <f t="shared" si="707"/>
        <v>0</v>
      </c>
      <c r="F4088" s="1" t="str">
        <f t="shared" ca="1" si="708"/>
        <v/>
      </c>
      <c r="G4088" s="1">
        <f t="shared" ca="1" si="709"/>
        <v>0</v>
      </c>
      <c r="H4088" s="1">
        <f ca="1">IF(AND(G4087&gt;0,G4088&gt;G4087,NOT(ISERROR(MATCH(G4087,D:D,0)))),H4087+1,H4087)</f>
        <v>0</v>
      </c>
      <c r="I4088" s="1">
        <f t="shared" ca="1" si="710"/>
        <v>0</v>
      </c>
      <c r="J4088" s="7" t="str">
        <f t="shared" ca="1" si="711"/>
        <v/>
      </c>
      <c r="K4088" s="1" t="str">
        <f ca="1">IF(J4088="Linea_para_MAIL_creada_por_LuXML",IF(ISERROR(MATCH(INDIRECT(ADDRESS(ROW()-G4088,7)),D:D,0)),J4088,INDIRECT(ADDRESS(MATCH(INDIRECT(ADDRESS(ROW()-G4088,7)),D:D,0),1))),J4088)</f>
        <v/>
      </c>
      <c r="L4088" s="7">
        <f t="shared" ca="1" si="712"/>
        <v>0</v>
      </c>
      <c r="M4088" s="7" t="str">
        <f t="shared" ca="1" si="713"/>
        <v/>
      </c>
      <c r="N4088" s="7">
        <f t="shared" ca="1" si="714"/>
        <v>0</v>
      </c>
      <c r="O4088" s="9" t="str">
        <f ca="1">IF(N4088&gt;-1,INDIRECT(ADDRESS(ROW(),13)),IF(N4088&lt;N4087,CONCATENATE("&lt;page-count count=",CHAR(34),1+LARGE(N:N,1)-LARGE(N:N,2),CHAR(34),"/&gt;"),INDIRECT(ADDRESS(ROW()-1,13))))</f>
        <v/>
      </c>
      <c r="P4088" s="1">
        <f>IF(ROW()&lt;$S$4+2,IF('XML a procesar'!A4087="",P4087,IF(MID('XML a procesar'!A4087,1,1)="&lt;",P4087,P4087+1)),P4087)</f>
        <v>1</v>
      </c>
    </row>
    <row r="4089" spans="1:16" x14ac:dyDescent="0.25">
      <c r="A4089" s="1" t="str">
        <f>IF('XML a procesar'!A4088&gt;0,'XML a procesar'!A4088,"")</f>
        <v/>
      </c>
      <c r="B4089" s="7">
        <f t="shared" si="704"/>
        <v>0</v>
      </c>
      <c r="C4089" s="1">
        <f t="shared" si="705"/>
        <v>0</v>
      </c>
      <c r="D4089" s="1">
        <f t="shared" si="706"/>
        <v>0</v>
      </c>
      <c r="E4089" s="1">
        <f t="shared" si="707"/>
        <v>0</v>
      </c>
      <c r="F4089" s="1" t="str">
        <f t="shared" ca="1" si="708"/>
        <v/>
      </c>
      <c r="G4089" s="1">
        <f t="shared" ca="1" si="709"/>
        <v>0</v>
      </c>
      <c r="H4089" s="1">
        <f ca="1">IF(AND(G4088&gt;0,G4089&gt;G4088,NOT(ISERROR(MATCH(G4088,D:D,0)))),H4088+1,H4088)</f>
        <v>0</v>
      </c>
      <c r="I4089" s="1">
        <f t="shared" ca="1" si="710"/>
        <v>0</v>
      </c>
      <c r="J4089" s="7" t="str">
        <f t="shared" ca="1" si="711"/>
        <v/>
      </c>
      <c r="K4089" s="1" t="str">
        <f ca="1">IF(J4089="Linea_para_MAIL_creada_por_LuXML",IF(ISERROR(MATCH(INDIRECT(ADDRESS(ROW()-G4089,7)),D:D,0)),J4089,INDIRECT(ADDRESS(MATCH(INDIRECT(ADDRESS(ROW()-G4089,7)),D:D,0),1))),J4089)</f>
        <v/>
      </c>
      <c r="L4089" s="7">
        <f t="shared" ca="1" si="712"/>
        <v>0</v>
      </c>
      <c r="M4089" s="7" t="str">
        <f t="shared" ca="1" si="713"/>
        <v/>
      </c>
      <c r="N4089" s="7">
        <f t="shared" ca="1" si="714"/>
        <v>0</v>
      </c>
      <c r="O4089" s="9" t="str">
        <f ca="1">IF(N4089&gt;-1,INDIRECT(ADDRESS(ROW(),13)),IF(N4089&lt;N4088,CONCATENATE("&lt;page-count count=",CHAR(34),1+LARGE(N:N,1)-LARGE(N:N,2),CHAR(34),"/&gt;"),INDIRECT(ADDRESS(ROW()-1,13))))</f>
        <v/>
      </c>
      <c r="P4089" s="1">
        <f>IF(ROW()&lt;$S$4+2,IF('XML a procesar'!A4088="",P4088,IF(MID('XML a procesar'!A4088,1,1)="&lt;",P4088,P4088+1)),P4088)</f>
        <v>1</v>
      </c>
    </row>
    <row r="4090" spans="1:16" x14ac:dyDescent="0.25">
      <c r="A4090" s="1" t="str">
        <f>IF('XML a procesar'!A4089&gt;0,'XML a procesar'!A4089,"")</f>
        <v/>
      </c>
      <c r="B4090" s="7">
        <f t="shared" si="704"/>
        <v>0</v>
      </c>
      <c r="C4090" s="1">
        <f t="shared" si="705"/>
        <v>0</v>
      </c>
      <c r="D4090" s="1">
        <f t="shared" si="706"/>
        <v>0</v>
      </c>
      <c r="E4090" s="1">
        <f t="shared" si="707"/>
        <v>0</v>
      </c>
      <c r="F4090" s="1" t="str">
        <f t="shared" ca="1" si="708"/>
        <v/>
      </c>
      <c r="G4090" s="1">
        <f t="shared" ca="1" si="709"/>
        <v>0</v>
      </c>
      <c r="H4090" s="1">
        <f ca="1">IF(AND(G4089&gt;0,G4090&gt;G4089,NOT(ISERROR(MATCH(G4089,D:D,0)))),H4089+1,H4089)</f>
        <v>0</v>
      </c>
      <c r="I4090" s="1">
        <f t="shared" ca="1" si="710"/>
        <v>0</v>
      </c>
      <c r="J4090" s="7" t="str">
        <f t="shared" ca="1" si="711"/>
        <v/>
      </c>
      <c r="K4090" s="1" t="str">
        <f ca="1">IF(J4090="Linea_para_MAIL_creada_por_LuXML",IF(ISERROR(MATCH(INDIRECT(ADDRESS(ROW()-G4090,7)),D:D,0)),J4090,INDIRECT(ADDRESS(MATCH(INDIRECT(ADDRESS(ROW()-G4090,7)),D:D,0),1))),J4090)</f>
        <v/>
      </c>
      <c r="L4090" s="7">
        <f t="shared" ca="1" si="712"/>
        <v>0</v>
      </c>
      <c r="M4090" s="7" t="str">
        <f t="shared" ca="1" si="713"/>
        <v/>
      </c>
      <c r="N4090" s="7">
        <f t="shared" ca="1" si="714"/>
        <v>0</v>
      </c>
      <c r="O4090" s="9" t="str">
        <f ca="1">IF(N4090&gt;-1,INDIRECT(ADDRESS(ROW(),13)),IF(N4090&lt;N4089,CONCATENATE("&lt;page-count count=",CHAR(34),1+LARGE(N:N,1)-LARGE(N:N,2),CHAR(34),"/&gt;"),INDIRECT(ADDRESS(ROW()-1,13))))</f>
        <v/>
      </c>
      <c r="P4090" s="1">
        <f>IF(ROW()&lt;$S$4+2,IF('XML a procesar'!A4089="",P4089,IF(MID('XML a procesar'!A4089,1,1)="&lt;",P4089,P4089+1)),P4089)</f>
        <v>1</v>
      </c>
    </row>
    <row r="4091" spans="1:16" x14ac:dyDescent="0.25">
      <c r="A4091" s="1" t="str">
        <f>IF('XML a procesar'!A4090&gt;0,'XML a procesar'!A4090,"")</f>
        <v/>
      </c>
      <c r="B4091" s="7">
        <f t="shared" si="704"/>
        <v>0</v>
      </c>
      <c r="C4091" s="1">
        <f t="shared" si="705"/>
        <v>0</v>
      </c>
      <c r="D4091" s="1">
        <f t="shared" si="706"/>
        <v>0</v>
      </c>
      <c r="E4091" s="1">
        <f t="shared" si="707"/>
        <v>0</v>
      </c>
      <c r="F4091" s="1" t="str">
        <f t="shared" ca="1" si="708"/>
        <v/>
      </c>
      <c r="G4091" s="1">
        <f t="shared" ca="1" si="709"/>
        <v>0</v>
      </c>
      <c r="H4091" s="1">
        <f ca="1">IF(AND(G4090&gt;0,G4091&gt;G4090,NOT(ISERROR(MATCH(G4090,D:D,0)))),H4090+1,H4090)</f>
        <v>0</v>
      </c>
      <c r="I4091" s="1">
        <f t="shared" ca="1" si="710"/>
        <v>0</v>
      </c>
      <c r="J4091" s="7" t="str">
        <f t="shared" ca="1" si="711"/>
        <v/>
      </c>
      <c r="K4091" s="1" t="str">
        <f ca="1">IF(J4091="Linea_para_MAIL_creada_por_LuXML",IF(ISERROR(MATCH(INDIRECT(ADDRESS(ROW()-G4091,7)),D:D,0)),J4091,INDIRECT(ADDRESS(MATCH(INDIRECT(ADDRESS(ROW()-G4091,7)),D:D,0),1))),J4091)</f>
        <v/>
      </c>
      <c r="L4091" s="7">
        <f t="shared" ca="1" si="712"/>
        <v>0</v>
      </c>
      <c r="M4091" s="7" t="str">
        <f t="shared" ca="1" si="713"/>
        <v/>
      </c>
      <c r="N4091" s="7">
        <f t="shared" ca="1" si="714"/>
        <v>0</v>
      </c>
      <c r="O4091" s="9" t="str">
        <f ca="1">IF(N4091&gt;-1,INDIRECT(ADDRESS(ROW(),13)),IF(N4091&lt;N4090,CONCATENATE("&lt;page-count count=",CHAR(34),1+LARGE(N:N,1)-LARGE(N:N,2),CHAR(34),"/&gt;"),INDIRECT(ADDRESS(ROW()-1,13))))</f>
        <v/>
      </c>
      <c r="P4091" s="1">
        <f>IF(ROW()&lt;$S$4+2,IF('XML a procesar'!A4090="",P4090,IF(MID('XML a procesar'!A4090,1,1)="&lt;",P4090,P4090+1)),P4090)</f>
        <v>1</v>
      </c>
    </row>
    <row r="4092" spans="1:16" x14ac:dyDescent="0.25">
      <c r="A4092" s="1" t="str">
        <f>IF('XML a procesar'!A4091&gt;0,'XML a procesar'!A4091,"")</f>
        <v/>
      </c>
      <c r="B4092" s="7">
        <f t="shared" si="704"/>
        <v>0</v>
      </c>
      <c r="C4092" s="1">
        <f t="shared" si="705"/>
        <v>0</v>
      </c>
      <c r="D4092" s="1">
        <f t="shared" si="706"/>
        <v>0</v>
      </c>
      <c r="E4092" s="1">
        <f t="shared" si="707"/>
        <v>0</v>
      </c>
      <c r="F4092" s="1" t="str">
        <f t="shared" ca="1" si="708"/>
        <v/>
      </c>
      <c r="G4092" s="1">
        <f t="shared" ca="1" si="709"/>
        <v>0</v>
      </c>
      <c r="H4092" s="1">
        <f ca="1">IF(AND(G4091&gt;0,G4092&gt;G4091,NOT(ISERROR(MATCH(G4091,D:D,0)))),H4091+1,H4091)</f>
        <v>0</v>
      </c>
      <c r="I4092" s="1">
        <f t="shared" ca="1" si="710"/>
        <v>0</v>
      </c>
      <c r="J4092" s="7" t="str">
        <f t="shared" ca="1" si="711"/>
        <v/>
      </c>
      <c r="K4092" s="1" t="str">
        <f ca="1">IF(J4092="Linea_para_MAIL_creada_por_LuXML",IF(ISERROR(MATCH(INDIRECT(ADDRESS(ROW()-G4092,7)),D:D,0)),J4092,INDIRECT(ADDRESS(MATCH(INDIRECT(ADDRESS(ROW()-G4092,7)),D:D,0),1))),J4092)</f>
        <v/>
      </c>
      <c r="L4092" s="7">
        <f t="shared" ca="1" si="712"/>
        <v>0</v>
      </c>
      <c r="M4092" s="7" t="str">
        <f t="shared" ca="1" si="713"/>
        <v/>
      </c>
      <c r="N4092" s="7">
        <f t="shared" ca="1" si="714"/>
        <v>0</v>
      </c>
      <c r="O4092" s="9" t="str">
        <f ca="1">IF(N4092&gt;-1,INDIRECT(ADDRESS(ROW(),13)),IF(N4092&lt;N4091,CONCATENATE("&lt;page-count count=",CHAR(34),1+LARGE(N:N,1)-LARGE(N:N,2),CHAR(34),"/&gt;"),INDIRECT(ADDRESS(ROW()-1,13))))</f>
        <v/>
      </c>
      <c r="P4092" s="1">
        <f>IF(ROW()&lt;$S$4+2,IF('XML a procesar'!A4091="",P4091,IF(MID('XML a procesar'!A4091,1,1)="&lt;",P4091,P4091+1)),P4091)</f>
        <v>1</v>
      </c>
    </row>
    <row r="4093" spans="1:16" x14ac:dyDescent="0.25">
      <c r="A4093" s="1" t="str">
        <f>IF('XML a procesar'!A4092&gt;0,'XML a procesar'!A4092,"")</f>
        <v/>
      </c>
      <c r="B4093" s="7">
        <f t="shared" si="704"/>
        <v>0</v>
      </c>
      <c r="C4093" s="1">
        <f t="shared" si="705"/>
        <v>0</v>
      </c>
      <c r="D4093" s="1">
        <f t="shared" si="706"/>
        <v>0</v>
      </c>
      <c r="E4093" s="1">
        <f t="shared" si="707"/>
        <v>0</v>
      </c>
      <c r="F4093" s="1" t="str">
        <f t="shared" ca="1" si="708"/>
        <v/>
      </c>
      <c r="G4093" s="1">
        <f t="shared" ca="1" si="709"/>
        <v>0</v>
      </c>
      <c r="H4093" s="1">
        <f ca="1">IF(AND(G4092&gt;0,G4093&gt;G4092,NOT(ISERROR(MATCH(G4092,D:D,0)))),H4092+1,H4092)</f>
        <v>0</v>
      </c>
      <c r="I4093" s="1">
        <f t="shared" ca="1" si="710"/>
        <v>0</v>
      </c>
      <c r="J4093" s="7" t="str">
        <f t="shared" ca="1" si="711"/>
        <v/>
      </c>
      <c r="K4093" s="1" t="str">
        <f ca="1">IF(J4093="Linea_para_MAIL_creada_por_LuXML",IF(ISERROR(MATCH(INDIRECT(ADDRESS(ROW()-G4093,7)),D:D,0)),J4093,INDIRECT(ADDRESS(MATCH(INDIRECT(ADDRESS(ROW()-G4093,7)),D:D,0),1))),J4093)</f>
        <v/>
      </c>
      <c r="L4093" s="7">
        <f t="shared" ca="1" si="712"/>
        <v>0</v>
      </c>
      <c r="M4093" s="7" t="str">
        <f t="shared" ca="1" si="713"/>
        <v/>
      </c>
      <c r="N4093" s="7">
        <f t="shared" ca="1" si="714"/>
        <v>0</v>
      </c>
      <c r="O4093" s="9" t="str">
        <f ca="1">IF(N4093&gt;-1,INDIRECT(ADDRESS(ROW(),13)),IF(N4093&lt;N4092,CONCATENATE("&lt;page-count count=",CHAR(34),1+LARGE(N:N,1)-LARGE(N:N,2),CHAR(34),"/&gt;"),INDIRECT(ADDRESS(ROW()-1,13))))</f>
        <v/>
      </c>
      <c r="P4093" s="1">
        <f>IF(ROW()&lt;$S$4+2,IF('XML a procesar'!A4092="",P4092,IF(MID('XML a procesar'!A4092,1,1)="&lt;",P4092,P4092+1)),P4092)</f>
        <v>1</v>
      </c>
    </row>
    <row r="4094" spans="1:16" x14ac:dyDescent="0.25">
      <c r="A4094" s="1" t="str">
        <f>IF('XML a procesar'!A4093&gt;0,'XML a procesar'!A4093,"")</f>
        <v/>
      </c>
      <c r="B4094" s="7">
        <f t="shared" si="704"/>
        <v>0</v>
      </c>
      <c r="C4094" s="1">
        <f t="shared" si="705"/>
        <v>0</v>
      </c>
      <c r="D4094" s="1">
        <f t="shared" si="706"/>
        <v>0</v>
      </c>
      <c r="E4094" s="1">
        <f t="shared" si="707"/>
        <v>0</v>
      </c>
      <c r="F4094" s="1" t="str">
        <f t="shared" ca="1" si="708"/>
        <v/>
      </c>
      <c r="G4094" s="1">
        <f t="shared" ca="1" si="709"/>
        <v>0</v>
      </c>
      <c r="H4094" s="1">
        <f ca="1">IF(AND(G4093&gt;0,G4094&gt;G4093,NOT(ISERROR(MATCH(G4093,D:D,0)))),H4093+1,H4093)</f>
        <v>0</v>
      </c>
      <c r="I4094" s="1">
        <f t="shared" ca="1" si="710"/>
        <v>0</v>
      </c>
      <c r="J4094" s="7" t="str">
        <f t="shared" ca="1" si="711"/>
        <v/>
      </c>
      <c r="K4094" s="1" t="str">
        <f ca="1">IF(J4094="Linea_para_MAIL_creada_por_LuXML",IF(ISERROR(MATCH(INDIRECT(ADDRESS(ROW()-G4094,7)),D:D,0)),J4094,INDIRECT(ADDRESS(MATCH(INDIRECT(ADDRESS(ROW()-G4094,7)),D:D,0),1))),J4094)</f>
        <v/>
      </c>
      <c r="L4094" s="7">
        <f t="shared" ca="1" si="712"/>
        <v>0</v>
      </c>
      <c r="M4094" s="7" t="str">
        <f t="shared" ca="1" si="713"/>
        <v/>
      </c>
      <c r="N4094" s="7">
        <f t="shared" ca="1" si="714"/>
        <v>0</v>
      </c>
      <c r="O4094" s="9" t="str">
        <f ca="1">IF(N4094&gt;-1,INDIRECT(ADDRESS(ROW(),13)),IF(N4094&lt;N4093,CONCATENATE("&lt;page-count count=",CHAR(34),1+LARGE(N:N,1)-LARGE(N:N,2),CHAR(34),"/&gt;"),INDIRECT(ADDRESS(ROW()-1,13))))</f>
        <v/>
      </c>
      <c r="P4094" s="1">
        <f>IF(ROW()&lt;$S$4+2,IF('XML a procesar'!A4093="",P4093,IF(MID('XML a procesar'!A4093,1,1)="&lt;",P4093,P4093+1)),P4093)</f>
        <v>1</v>
      </c>
    </row>
    <row r="4095" spans="1:16" x14ac:dyDescent="0.25">
      <c r="A4095" s="1" t="str">
        <f>IF('XML a procesar'!A4094&gt;0,'XML a procesar'!A4094,"")</f>
        <v/>
      </c>
      <c r="B4095" s="7">
        <f t="shared" si="704"/>
        <v>0</v>
      </c>
      <c r="C4095" s="1">
        <f t="shared" si="705"/>
        <v>0</v>
      </c>
      <c r="D4095" s="1">
        <f t="shared" si="706"/>
        <v>0</v>
      </c>
      <c r="E4095" s="1">
        <f t="shared" si="707"/>
        <v>0</v>
      </c>
      <c r="F4095" s="1" t="str">
        <f t="shared" ca="1" si="708"/>
        <v/>
      </c>
      <c r="G4095" s="1">
        <f t="shared" ca="1" si="709"/>
        <v>0</v>
      </c>
      <c r="H4095" s="1">
        <f ca="1">IF(AND(G4094&gt;0,G4095&gt;G4094,NOT(ISERROR(MATCH(G4094,D:D,0)))),H4094+1,H4094)</f>
        <v>0</v>
      </c>
      <c r="I4095" s="1">
        <f t="shared" ca="1" si="710"/>
        <v>0</v>
      </c>
      <c r="J4095" s="7" t="str">
        <f t="shared" ca="1" si="711"/>
        <v/>
      </c>
      <c r="K4095" s="1" t="str">
        <f ca="1">IF(J4095="Linea_para_MAIL_creada_por_LuXML",IF(ISERROR(MATCH(INDIRECT(ADDRESS(ROW()-G4095,7)),D:D,0)),J4095,INDIRECT(ADDRESS(MATCH(INDIRECT(ADDRESS(ROW()-G4095,7)),D:D,0),1))),J4095)</f>
        <v/>
      </c>
      <c r="L4095" s="7">
        <f t="shared" ca="1" si="712"/>
        <v>0</v>
      </c>
      <c r="M4095" s="7" t="str">
        <f t="shared" ca="1" si="713"/>
        <v/>
      </c>
      <c r="N4095" s="7">
        <f t="shared" ca="1" si="714"/>
        <v>0</v>
      </c>
      <c r="O4095" s="9" t="str">
        <f ca="1">IF(N4095&gt;-1,INDIRECT(ADDRESS(ROW(),13)),IF(N4095&lt;N4094,CONCATENATE("&lt;page-count count=",CHAR(34),1+LARGE(N:N,1)-LARGE(N:N,2),CHAR(34),"/&gt;"),INDIRECT(ADDRESS(ROW()-1,13))))</f>
        <v/>
      </c>
      <c r="P4095" s="1">
        <f>IF(ROW()&lt;$S$4+2,IF('XML a procesar'!A4094="",P4094,IF(MID('XML a procesar'!A4094,1,1)="&lt;",P4094,P4094+1)),P4094)</f>
        <v>1</v>
      </c>
    </row>
    <row r="4096" spans="1:16" x14ac:dyDescent="0.25">
      <c r="A4096" s="1" t="str">
        <f>IF('XML a procesar'!A4095&gt;0,'XML a procesar'!A4095,"")</f>
        <v/>
      </c>
      <c r="B4096" s="7">
        <f t="shared" si="704"/>
        <v>0</v>
      </c>
      <c r="C4096" s="1">
        <f t="shared" si="705"/>
        <v>0</v>
      </c>
      <c r="D4096" s="1">
        <f t="shared" si="706"/>
        <v>0</v>
      </c>
      <c r="E4096" s="1">
        <f t="shared" si="707"/>
        <v>0</v>
      </c>
      <c r="F4096" s="1" t="str">
        <f t="shared" ca="1" si="708"/>
        <v/>
      </c>
      <c r="G4096" s="1">
        <f t="shared" ca="1" si="709"/>
        <v>0</v>
      </c>
      <c r="H4096" s="1">
        <f ca="1">IF(AND(G4095&gt;0,G4096&gt;G4095,NOT(ISERROR(MATCH(G4095,D:D,0)))),H4095+1,H4095)</f>
        <v>0</v>
      </c>
      <c r="I4096" s="1">
        <f t="shared" ca="1" si="710"/>
        <v>0</v>
      </c>
      <c r="J4096" s="7" t="str">
        <f t="shared" ca="1" si="711"/>
        <v/>
      </c>
      <c r="K4096" s="1" t="str">
        <f ca="1">IF(J4096="Linea_para_MAIL_creada_por_LuXML",IF(ISERROR(MATCH(INDIRECT(ADDRESS(ROW()-G4096,7)),D:D,0)),J4096,INDIRECT(ADDRESS(MATCH(INDIRECT(ADDRESS(ROW()-G4096,7)),D:D,0),1))),J4096)</f>
        <v/>
      </c>
      <c r="L4096" s="7">
        <f t="shared" ca="1" si="712"/>
        <v>0</v>
      </c>
      <c r="M4096" s="7" t="str">
        <f t="shared" ca="1" si="713"/>
        <v/>
      </c>
      <c r="N4096" s="7">
        <f t="shared" ca="1" si="714"/>
        <v>0</v>
      </c>
      <c r="O4096" s="9" t="str">
        <f ca="1">IF(N4096&gt;-1,INDIRECT(ADDRESS(ROW(),13)),IF(N4096&lt;N4095,CONCATENATE("&lt;page-count count=",CHAR(34),1+LARGE(N:N,1)-LARGE(N:N,2),CHAR(34),"/&gt;"),INDIRECT(ADDRESS(ROW()-1,13))))</f>
        <v/>
      </c>
      <c r="P4096" s="1">
        <f>IF(ROW()&lt;$S$4+2,IF('XML a procesar'!A4095="",P4095,IF(MID('XML a procesar'!A4095,1,1)="&lt;",P4095,P4095+1)),P4095)</f>
        <v>1</v>
      </c>
    </row>
    <row r="4097" spans="1:16" x14ac:dyDescent="0.25">
      <c r="A4097" s="1" t="str">
        <f>IF('XML a procesar'!A4096&gt;0,'XML a procesar'!A4096,"")</f>
        <v/>
      </c>
      <c r="B4097" s="7">
        <f t="shared" ref="B4097:B4160" si="715">IF(ISERROR(FIND("/doi.org/",A4097,1)),0,1)</f>
        <v>0</v>
      </c>
      <c r="C4097" s="1">
        <f t="shared" ref="C4097:C4160" si="716">IF(LEFT(A4096,16)="&lt;contrib contrib",C4096+1,IF(LEFT(A4096,16)="&lt;/contrib-group&gt;",0,IF(LEFT(A4096,10)="&lt;/contrib&gt;",C4096,C4096)))</f>
        <v>0</v>
      </c>
      <c r="D4097" s="1">
        <f t="shared" ref="D4097:D4160" si="717">IF(AND(C4097&gt;0,LEFT(A4097,7)="&lt;email&gt;",ISNUMBER(SEARCH("@",A4097,1))),C4097,IF(LEFT(A4097,10)="&lt;alt-text&gt;",-1,0))</f>
        <v>0</v>
      </c>
      <c r="E4097" s="1">
        <f t="shared" ref="E4097:E4160" si="718">IF(D4097=0,E4096,E4096+1)</f>
        <v>0</v>
      </c>
      <c r="F4097" s="1" t="str">
        <f t="shared" ref="F4097:F4160" ca="1" si="719">INDIRECT(ADDRESS(ROW()+INDIRECT(ADDRESS(ROW()+E4097,5)),1))</f>
        <v/>
      </c>
      <c r="G4097" s="1">
        <f t="shared" ref="G4097:G4160" ca="1" si="720">IF(LEFT(F4097,7)="&lt;aff id",_xlfn.NUMBERVALUE(MID(F4097,13,LEN(F4097)-14)),IF(F4097="&lt;/aff&gt;",G4096+1,G4096))</f>
        <v>0</v>
      </c>
      <c r="H4097" s="1">
        <f ca="1">IF(AND(G4096&gt;0,G4097&gt;G4096,NOT(ISERROR(MATCH(G4096,D:D,0)))),H4096+1,H4096)</f>
        <v>0</v>
      </c>
      <c r="I4097" s="1">
        <f t="shared" ref="I4097:I4160" ca="1" si="721">INDIRECT(ADDRESS(ROW()-INDIRECT(ADDRESS(ROW()-H4097,8)),8))</f>
        <v>0</v>
      </c>
      <c r="J4097" s="7" t="str">
        <f t="shared" ref="J4097:J4160" ca="1" si="722">IF(J4096="Linea_para_MAIL_creada_por_LuXML","&lt;/aff&gt;",IF(I4097&gt;INDIRECT(ADDRESS(ROW()-I4097-1,8)),"Linea_para_MAIL_creada_por_LuXML",INDIRECT(ADDRESS(ROW()-I4097,6))))</f>
        <v/>
      </c>
      <c r="K4097" s="1" t="str">
        <f ca="1">IF(J4097="Linea_para_MAIL_creada_por_LuXML",IF(ISERROR(MATCH(INDIRECT(ADDRESS(ROW()-G4097,7)),D:D,0)),J4097,INDIRECT(ADDRESS(MATCH(INDIRECT(ADDRESS(ROW()-G4097,7)),D:D,0),1))),J4097)</f>
        <v/>
      </c>
      <c r="L4097" s="7">
        <f t="shared" ref="L4097:L4160" ca="1" si="723">IF(OR(MID(K4095,3,5)="page&gt;",MID(K4096,3,5)="page&gt;"),L4096,IF(OR(K4096="&lt;history&gt;",K4097="&lt;history&gt;"),L4096+1,L4096))</f>
        <v>0</v>
      </c>
      <c r="M4097" s="7" t="str">
        <f t="shared" ref="M4097:M4160" ca="1" si="724">IF(L4097&gt;L4096,IF(L4097=1,CONCATENATE("&lt;fpage&gt;",$S$10,"&lt;/fpage&gt;"),CONCATENATE("&lt;lpage&gt;",$S$10+1,"&lt;/lpage&gt;")),IF(ISERROR(INDIRECT(ADDRESS(ROW()-L4097,11),1)),"",INDIRECT(ADDRESS(ROW()-L4097,11),1)))</f>
        <v/>
      </c>
      <c r="N4097" s="7">
        <f t="shared" ref="N4097:N4160" ca="1" si="725">IF(N4096=-1,-1,IF(M4097="&lt;/counts&gt;",-1,IF(OR(LEFT(M4097,7)="&lt;fpage&gt;",LEFT(M4097,7)="&lt;lpage&gt;"),VALUE(MID(M4097,8,LEN(M4097)-15)),0)))</f>
        <v>0</v>
      </c>
      <c r="O4097" s="9" t="str">
        <f ca="1">IF(N4097&gt;-1,INDIRECT(ADDRESS(ROW(),13)),IF(N4097&lt;N4096,CONCATENATE("&lt;page-count count=",CHAR(34),1+LARGE(N:N,1)-LARGE(N:N,2),CHAR(34),"/&gt;"),INDIRECT(ADDRESS(ROW()-1,13))))</f>
        <v/>
      </c>
      <c r="P4097" s="1">
        <f>IF(ROW()&lt;$S$4+2,IF('XML a procesar'!A4096="",P4096,IF(MID('XML a procesar'!A4096,1,1)="&lt;",P4096,P4096+1)),P4096)</f>
        <v>1</v>
      </c>
    </row>
    <row r="4098" spans="1:16" x14ac:dyDescent="0.25">
      <c r="A4098" s="1" t="str">
        <f>IF('XML a procesar'!A4097&gt;0,'XML a procesar'!A4097,"")</f>
        <v/>
      </c>
      <c r="B4098" s="7">
        <f t="shared" si="715"/>
        <v>0</v>
      </c>
      <c r="C4098" s="1">
        <f t="shared" si="716"/>
        <v>0</v>
      </c>
      <c r="D4098" s="1">
        <f t="shared" si="717"/>
        <v>0</v>
      </c>
      <c r="E4098" s="1">
        <f t="shared" si="718"/>
        <v>0</v>
      </c>
      <c r="F4098" s="1" t="str">
        <f t="shared" ca="1" si="719"/>
        <v/>
      </c>
      <c r="G4098" s="1">
        <f t="shared" ca="1" si="720"/>
        <v>0</v>
      </c>
      <c r="H4098" s="1">
        <f ca="1">IF(AND(G4097&gt;0,G4098&gt;G4097,NOT(ISERROR(MATCH(G4097,D:D,0)))),H4097+1,H4097)</f>
        <v>0</v>
      </c>
      <c r="I4098" s="1">
        <f t="shared" ca="1" si="721"/>
        <v>0</v>
      </c>
      <c r="J4098" s="7" t="str">
        <f t="shared" ca="1" si="722"/>
        <v/>
      </c>
      <c r="K4098" s="1" t="str">
        <f ca="1">IF(J4098="Linea_para_MAIL_creada_por_LuXML",IF(ISERROR(MATCH(INDIRECT(ADDRESS(ROW()-G4098,7)),D:D,0)),J4098,INDIRECT(ADDRESS(MATCH(INDIRECT(ADDRESS(ROW()-G4098,7)),D:D,0),1))),J4098)</f>
        <v/>
      </c>
      <c r="L4098" s="7">
        <f t="shared" ca="1" si="723"/>
        <v>0</v>
      </c>
      <c r="M4098" s="7" t="str">
        <f t="shared" ca="1" si="724"/>
        <v/>
      </c>
      <c r="N4098" s="7">
        <f t="shared" ca="1" si="725"/>
        <v>0</v>
      </c>
      <c r="O4098" s="9" t="str">
        <f ca="1">IF(N4098&gt;-1,INDIRECT(ADDRESS(ROW(),13)),IF(N4098&lt;N4097,CONCATENATE("&lt;page-count count=",CHAR(34),1+LARGE(N:N,1)-LARGE(N:N,2),CHAR(34),"/&gt;"),INDIRECT(ADDRESS(ROW()-1,13))))</f>
        <v/>
      </c>
      <c r="P4098" s="1">
        <f>IF(ROW()&lt;$S$4+2,IF('XML a procesar'!A4097="",P4097,IF(MID('XML a procesar'!A4097,1,1)="&lt;",P4097,P4097+1)),P4097)</f>
        <v>1</v>
      </c>
    </row>
    <row r="4099" spans="1:16" x14ac:dyDescent="0.25">
      <c r="A4099" s="1" t="str">
        <f>IF('XML a procesar'!A4098&gt;0,'XML a procesar'!A4098,"")</f>
        <v/>
      </c>
      <c r="B4099" s="7">
        <f t="shared" si="715"/>
        <v>0</v>
      </c>
      <c r="C4099" s="1">
        <f t="shared" si="716"/>
        <v>0</v>
      </c>
      <c r="D4099" s="1">
        <f t="shared" si="717"/>
        <v>0</v>
      </c>
      <c r="E4099" s="1">
        <f t="shared" si="718"/>
        <v>0</v>
      </c>
      <c r="F4099" s="1" t="str">
        <f t="shared" ca="1" si="719"/>
        <v/>
      </c>
      <c r="G4099" s="1">
        <f t="shared" ca="1" si="720"/>
        <v>0</v>
      </c>
      <c r="H4099" s="1">
        <f ca="1">IF(AND(G4098&gt;0,G4099&gt;G4098,NOT(ISERROR(MATCH(G4098,D:D,0)))),H4098+1,H4098)</f>
        <v>0</v>
      </c>
      <c r="I4099" s="1">
        <f t="shared" ca="1" si="721"/>
        <v>0</v>
      </c>
      <c r="J4099" s="7" t="str">
        <f t="shared" ca="1" si="722"/>
        <v/>
      </c>
      <c r="K4099" s="1" t="str">
        <f ca="1">IF(J4099="Linea_para_MAIL_creada_por_LuXML",IF(ISERROR(MATCH(INDIRECT(ADDRESS(ROW()-G4099,7)),D:D,0)),J4099,INDIRECT(ADDRESS(MATCH(INDIRECT(ADDRESS(ROW()-G4099,7)),D:D,0),1))),J4099)</f>
        <v/>
      </c>
      <c r="L4099" s="7">
        <f t="shared" ca="1" si="723"/>
        <v>0</v>
      </c>
      <c r="M4099" s="7" t="str">
        <f t="shared" ca="1" si="724"/>
        <v/>
      </c>
      <c r="N4099" s="7">
        <f t="shared" ca="1" si="725"/>
        <v>0</v>
      </c>
      <c r="O4099" s="9" t="str">
        <f ca="1">IF(N4099&gt;-1,INDIRECT(ADDRESS(ROW(),13)),IF(N4099&lt;N4098,CONCATENATE("&lt;page-count count=",CHAR(34),1+LARGE(N:N,1)-LARGE(N:N,2),CHAR(34),"/&gt;"),INDIRECT(ADDRESS(ROW()-1,13))))</f>
        <v/>
      </c>
      <c r="P4099" s="1">
        <f>IF(ROW()&lt;$S$4+2,IF('XML a procesar'!A4098="",P4098,IF(MID('XML a procesar'!A4098,1,1)="&lt;",P4098,P4098+1)),P4098)</f>
        <v>1</v>
      </c>
    </row>
    <row r="4100" spans="1:16" x14ac:dyDescent="0.25">
      <c r="A4100" s="1" t="str">
        <f>IF('XML a procesar'!A4099&gt;0,'XML a procesar'!A4099,"")</f>
        <v/>
      </c>
      <c r="B4100" s="7">
        <f t="shared" si="715"/>
        <v>0</v>
      </c>
      <c r="C4100" s="1">
        <f t="shared" si="716"/>
        <v>0</v>
      </c>
      <c r="D4100" s="1">
        <f t="shared" si="717"/>
        <v>0</v>
      </c>
      <c r="E4100" s="1">
        <f t="shared" si="718"/>
        <v>0</v>
      </c>
      <c r="F4100" s="1" t="str">
        <f t="shared" ca="1" si="719"/>
        <v/>
      </c>
      <c r="G4100" s="1">
        <f t="shared" ca="1" si="720"/>
        <v>0</v>
      </c>
      <c r="H4100" s="1">
        <f ca="1">IF(AND(G4099&gt;0,G4100&gt;G4099,NOT(ISERROR(MATCH(G4099,D:D,0)))),H4099+1,H4099)</f>
        <v>0</v>
      </c>
      <c r="I4100" s="1">
        <f t="shared" ca="1" si="721"/>
        <v>0</v>
      </c>
      <c r="J4100" s="7" t="str">
        <f t="shared" ca="1" si="722"/>
        <v/>
      </c>
      <c r="K4100" s="1" t="str">
        <f ca="1">IF(J4100="Linea_para_MAIL_creada_por_LuXML",IF(ISERROR(MATCH(INDIRECT(ADDRESS(ROW()-G4100,7)),D:D,0)),J4100,INDIRECT(ADDRESS(MATCH(INDIRECT(ADDRESS(ROW()-G4100,7)),D:D,0),1))),J4100)</f>
        <v/>
      </c>
      <c r="L4100" s="7">
        <f t="shared" ca="1" si="723"/>
        <v>0</v>
      </c>
      <c r="M4100" s="7" t="str">
        <f t="shared" ca="1" si="724"/>
        <v/>
      </c>
      <c r="N4100" s="7">
        <f t="shared" ca="1" si="725"/>
        <v>0</v>
      </c>
      <c r="O4100" s="9" t="str">
        <f ca="1">IF(N4100&gt;-1,INDIRECT(ADDRESS(ROW(),13)),IF(N4100&lt;N4099,CONCATENATE("&lt;page-count count=",CHAR(34),1+LARGE(N:N,1)-LARGE(N:N,2),CHAR(34),"/&gt;"),INDIRECT(ADDRESS(ROW()-1,13))))</f>
        <v/>
      </c>
      <c r="P4100" s="1">
        <f>IF(ROW()&lt;$S$4+2,IF('XML a procesar'!A4099="",P4099,IF(MID('XML a procesar'!A4099,1,1)="&lt;",P4099,P4099+1)),P4099)</f>
        <v>1</v>
      </c>
    </row>
    <row r="4101" spans="1:16" x14ac:dyDescent="0.25">
      <c r="A4101" s="1" t="str">
        <f>IF('XML a procesar'!A4100&gt;0,'XML a procesar'!A4100,"")</f>
        <v/>
      </c>
      <c r="B4101" s="7">
        <f t="shared" si="715"/>
        <v>0</v>
      </c>
      <c r="C4101" s="1">
        <f t="shared" si="716"/>
        <v>0</v>
      </c>
      <c r="D4101" s="1">
        <f t="shared" si="717"/>
        <v>0</v>
      </c>
      <c r="E4101" s="1">
        <f t="shared" si="718"/>
        <v>0</v>
      </c>
      <c r="F4101" s="1" t="str">
        <f t="shared" ca="1" si="719"/>
        <v/>
      </c>
      <c r="G4101" s="1">
        <f t="shared" ca="1" si="720"/>
        <v>0</v>
      </c>
      <c r="H4101" s="1">
        <f ca="1">IF(AND(G4100&gt;0,G4101&gt;G4100,NOT(ISERROR(MATCH(G4100,D:D,0)))),H4100+1,H4100)</f>
        <v>0</v>
      </c>
      <c r="I4101" s="1">
        <f t="shared" ca="1" si="721"/>
        <v>0</v>
      </c>
      <c r="J4101" s="7" t="str">
        <f t="shared" ca="1" si="722"/>
        <v/>
      </c>
      <c r="K4101" s="1" t="str">
        <f ca="1">IF(J4101="Linea_para_MAIL_creada_por_LuXML",IF(ISERROR(MATCH(INDIRECT(ADDRESS(ROW()-G4101,7)),D:D,0)),J4101,INDIRECT(ADDRESS(MATCH(INDIRECT(ADDRESS(ROW()-G4101,7)),D:D,0),1))),J4101)</f>
        <v/>
      </c>
      <c r="L4101" s="7">
        <f t="shared" ca="1" si="723"/>
        <v>0</v>
      </c>
      <c r="M4101" s="7" t="str">
        <f t="shared" ca="1" si="724"/>
        <v/>
      </c>
      <c r="N4101" s="7">
        <f t="shared" ca="1" si="725"/>
        <v>0</v>
      </c>
      <c r="O4101" s="9" t="str">
        <f ca="1">IF(N4101&gt;-1,INDIRECT(ADDRESS(ROW(),13)),IF(N4101&lt;N4100,CONCATENATE("&lt;page-count count=",CHAR(34),1+LARGE(N:N,1)-LARGE(N:N,2),CHAR(34),"/&gt;"),INDIRECT(ADDRESS(ROW()-1,13))))</f>
        <v/>
      </c>
      <c r="P4101" s="1">
        <f>IF(ROW()&lt;$S$4+2,IF('XML a procesar'!A4100="",P4100,IF(MID('XML a procesar'!A4100,1,1)="&lt;",P4100,P4100+1)),P4100)</f>
        <v>1</v>
      </c>
    </row>
    <row r="4102" spans="1:16" x14ac:dyDescent="0.25">
      <c r="A4102" s="1" t="str">
        <f>IF('XML a procesar'!A4101&gt;0,'XML a procesar'!A4101,"")</f>
        <v/>
      </c>
      <c r="B4102" s="7">
        <f t="shared" si="715"/>
        <v>0</v>
      </c>
      <c r="C4102" s="1">
        <f t="shared" si="716"/>
        <v>0</v>
      </c>
      <c r="D4102" s="1">
        <f t="shared" si="717"/>
        <v>0</v>
      </c>
      <c r="E4102" s="1">
        <f t="shared" si="718"/>
        <v>0</v>
      </c>
      <c r="F4102" s="1" t="str">
        <f t="shared" ca="1" si="719"/>
        <v/>
      </c>
      <c r="G4102" s="1">
        <f t="shared" ca="1" si="720"/>
        <v>0</v>
      </c>
      <c r="H4102" s="1">
        <f ca="1">IF(AND(G4101&gt;0,G4102&gt;G4101,NOT(ISERROR(MATCH(G4101,D:D,0)))),H4101+1,H4101)</f>
        <v>0</v>
      </c>
      <c r="I4102" s="1">
        <f t="shared" ca="1" si="721"/>
        <v>0</v>
      </c>
      <c r="J4102" s="7" t="str">
        <f t="shared" ca="1" si="722"/>
        <v/>
      </c>
      <c r="K4102" s="1" t="str">
        <f ca="1">IF(J4102="Linea_para_MAIL_creada_por_LuXML",IF(ISERROR(MATCH(INDIRECT(ADDRESS(ROW()-G4102,7)),D:D,0)),J4102,INDIRECT(ADDRESS(MATCH(INDIRECT(ADDRESS(ROW()-G4102,7)),D:D,0),1))),J4102)</f>
        <v/>
      </c>
      <c r="L4102" s="7">
        <f t="shared" ca="1" si="723"/>
        <v>0</v>
      </c>
      <c r="M4102" s="7" t="str">
        <f t="shared" ca="1" si="724"/>
        <v/>
      </c>
      <c r="N4102" s="7">
        <f t="shared" ca="1" si="725"/>
        <v>0</v>
      </c>
      <c r="O4102" s="9" t="str">
        <f ca="1">IF(N4102&gt;-1,INDIRECT(ADDRESS(ROW(),13)),IF(N4102&lt;N4101,CONCATENATE("&lt;page-count count=",CHAR(34),1+LARGE(N:N,1)-LARGE(N:N,2),CHAR(34),"/&gt;"),INDIRECT(ADDRESS(ROW()-1,13))))</f>
        <v/>
      </c>
      <c r="P4102" s="1">
        <f>IF(ROW()&lt;$S$4+2,IF('XML a procesar'!A4101="",P4101,IF(MID('XML a procesar'!A4101,1,1)="&lt;",P4101,P4101+1)),P4101)</f>
        <v>1</v>
      </c>
    </row>
    <row r="4103" spans="1:16" x14ac:dyDescent="0.25">
      <c r="A4103" s="1" t="str">
        <f>IF('XML a procesar'!A4102&gt;0,'XML a procesar'!A4102,"")</f>
        <v/>
      </c>
      <c r="B4103" s="7">
        <f t="shared" si="715"/>
        <v>0</v>
      </c>
      <c r="C4103" s="1">
        <f t="shared" si="716"/>
        <v>0</v>
      </c>
      <c r="D4103" s="1">
        <f t="shared" si="717"/>
        <v>0</v>
      </c>
      <c r="E4103" s="1">
        <f t="shared" si="718"/>
        <v>0</v>
      </c>
      <c r="F4103" s="1" t="str">
        <f t="shared" ca="1" si="719"/>
        <v/>
      </c>
      <c r="G4103" s="1">
        <f t="shared" ca="1" si="720"/>
        <v>0</v>
      </c>
      <c r="H4103" s="1">
        <f ca="1">IF(AND(G4102&gt;0,G4103&gt;G4102,NOT(ISERROR(MATCH(G4102,D:D,0)))),H4102+1,H4102)</f>
        <v>0</v>
      </c>
      <c r="I4103" s="1">
        <f t="shared" ca="1" si="721"/>
        <v>0</v>
      </c>
      <c r="J4103" s="7" t="str">
        <f t="shared" ca="1" si="722"/>
        <v/>
      </c>
      <c r="K4103" s="1" t="str">
        <f ca="1">IF(J4103="Linea_para_MAIL_creada_por_LuXML",IF(ISERROR(MATCH(INDIRECT(ADDRESS(ROW()-G4103,7)),D:D,0)),J4103,INDIRECT(ADDRESS(MATCH(INDIRECT(ADDRESS(ROW()-G4103,7)),D:D,0),1))),J4103)</f>
        <v/>
      </c>
      <c r="L4103" s="7">
        <f t="shared" ca="1" si="723"/>
        <v>0</v>
      </c>
      <c r="M4103" s="7" t="str">
        <f t="shared" ca="1" si="724"/>
        <v/>
      </c>
      <c r="N4103" s="7">
        <f t="shared" ca="1" si="725"/>
        <v>0</v>
      </c>
      <c r="O4103" s="9" t="str">
        <f ca="1">IF(N4103&gt;-1,INDIRECT(ADDRESS(ROW(),13)),IF(N4103&lt;N4102,CONCATENATE("&lt;page-count count=",CHAR(34),1+LARGE(N:N,1)-LARGE(N:N,2),CHAR(34),"/&gt;"),INDIRECT(ADDRESS(ROW()-1,13))))</f>
        <v/>
      </c>
      <c r="P4103" s="1">
        <f>IF(ROW()&lt;$S$4+2,IF('XML a procesar'!A4102="",P4102,IF(MID('XML a procesar'!A4102,1,1)="&lt;",P4102,P4102+1)),P4102)</f>
        <v>1</v>
      </c>
    </row>
    <row r="4104" spans="1:16" x14ac:dyDescent="0.25">
      <c r="A4104" s="1" t="str">
        <f>IF('XML a procesar'!A4103&gt;0,'XML a procesar'!A4103,"")</f>
        <v/>
      </c>
      <c r="B4104" s="7">
        <f t="shared" si="715"/>
        <v>0</v>
      </c>
      <c r="C4104" s="1">
        <f t="shared" si="716"/>
        <v>0</v>
      </c>
      <c r="D4104" s="1">
        <f t="shared" si="717"/>
        <v>0</v>
      </c>
      <c r="E4104" s="1">
        <f t="shared" si="718"/>
        <v>0</v>
      </c>
      <c r="F4104" s="1" t="str">
        <f t="shared" ca="1" si="719"/>
        <v/>
      </c>
      <c r="G4104" s="1">
        <f t="shared" ca="1" si="720"/>
        <v>0</v>
      </c>
      <c r="H4104" s="1">
        <f ca="1">IF(AND(G4103&gt;0,G4104&gt;G4103,NOT(ISERROR(MATCH(G4103,D:D,0)))),H4103+1,H4103)</f>
        <v>0</v>
      </c>
      <c r="I4104" s="1">
        <f t="shared" ca="1" si="721"/>
        <v>0</v>
      </c>
      <c r="J4104" s="7" t="str">
        <f t="shared" ca="1" si="722"/>
        <v/>
      </c>
      <c r="K4104" s="1" t="str">
        <f ca="1">IF(J4104="Linea_para_MAIL_creada_por_LuXML",IF(ISERROR(MATCH(INDIRECT(ADDRESS(ROW()-G4104,7)),D:D,0)),J4104,INDIRECT(ADDRESS(MATCH(INDIRECT(ADDRESS(ROW()-G4104,7)),D:D,0),1))),J4104)</f>
        <v/>
      </c>
      <c r="L4104" s="7">
        <f t="shared" ca="1" si="723"/>
        <v>0</v>
      </c>
      <c r="M4104" s="7" t="str">
        <f t="shared" ca="1" si="724"/>
        <v/>
      </c>
      <c r="N4104" s="7">
        <f t="shared" ca="1" si="725"/>
        <v>0</v>
      </c>
      <c r="O4104" s="9" t="str">
        <f ca="1">IF(N4104&gt;-1,INDIRECT(ADDRESS(ROW(),13)),IF(N4104&lt;N4103,CONCATENATE("&lt;page-count count=",CHAR(34),1+LARGE(N:N,1)-LARGE(N:N,2),CHAR(34),"/&gt;"),INDIRECT(ADDRESS(ROW()-1,13))))</f>
        <v/>
      </c>
      <c r="P4104" s="1">
        <f>IF(ROW()&lt;$S$4+2,IF('XML a procesar'!A4103="",P4103,IF(MID('XML a procesar'!A4103,1,1)="&lt;",P4103,P4103+1)),P4103)</f>
        <v>1</v>
      </c>
    </row>
    <row r="4105" spans="1:16" x14ac:dyDescent="0.25">
      <c r="A4105" s="1" t="str">
        <f>IF('XML a procesar'!A4104&gt;0,'XML a procesar'!A4104,"")</f>
        <v/>
      </c>
      <c r="B4105" s="7">
        <f t="shared" si="715"/>
        <v>0</v>
      </c>
      <c r="C4105" s="1">
        <f t="shared" si="716"/>
        <v>0</v>
      </c>
      <c r="D4105" s="1">
        <f t="shared" si="717"/>
        <v>0</v>
      </c>
      <c r="E4105" s="1">
        <f t="shared" si="718"/>
        <v>0</v>
      </c>
      <c r="F4105" s="1" t="str">
        <f t="shared" ca="1" si="719"/>
        <v/>
      </c>
      <c r="G4105" s="1">
        <f t="shared" ca="1" si="720"/>
        <v>0</v>
      </c>
      <c r="H4105" s="1">
        <f ca="1">IF(AND(G4104&gt;0,G4105&gt;G4104,NOT(ISERROR(MATCH(G4104,D:D,0)))),H4104+1,H4104)</f>
        <v>0</v>
      </c>
      <c r="I4105" s="1">
        <f t="shared" ca="1" si="721"/>
        <v>0</v>
      </c>
      <c r="J4105" s="7" t="str">
        <f t="shared" ca="1" si="722"/>
        <v/>
      </c>
      <c r="K4105" s="1" t="str">
        <f ca="1">IF(J4105="Linea_para_MAIL_creada_por_LuXML",IF(ISERROR(MATCH(INDIRECT(ADDRESS(ROW()-G4105,7)),D:D,0)),J4105,INDIRECT(ADDRESS(MATCH(INDIRECT(ADDRESS(ROW()-G4105,7)),D:D,0),1))),J4105)</f>
        <v/>
      </c>
      <c r="L4105" s="7">
        <f t="shared" ca="1" si="723"/>
        <v>0</v>
      </c>
      <c r="M4105" s="7" t="str">
        <f t="shared" ca="1" si="724"/>
        <v/>
      </c>
      <c r="N4105" s="7">
        <f t="shared" ca="1" si="725"/>
        <v>0</v>
      </c>
      <c r="O4105" s="9" t="str">
        <f ca="1">IF(N4105&gt;-1,INDIRECT(ADDRESS(ROW(),13)),IF(N4105&lt;N4104,CONCATENATE("&lt;page-count count=",CHAR(34),1+LARGE(N:N,1)-LARGE(N:N,2),CHAR(34),"/&gt;"),INDIRECT(ADDRESS(ROW()-1,13))))</f>
        <v/>
      </c>
      <c r="P4105" s="1">
        <f>IF(ROW()&lt;$S$4+2,IF('XML a procesar'!A4104="",P4104,IF(MID('XML a procesar'!A4104,1,1)="&lt;",P4104,P4104+1)),P4104)</f>
        <v>1</v>
      </c>
    </row>
    <row r="4106" spans="1:16" x14ac:dyDescent="0.25">
      <c r="A4106" s="1" t="str">
        <f>IF('XML a procesar'!A4105&gt;0,'XML a procesar'!A4105,"")</f>
        <v/>
      </c>
      <c r="B4106" s="7">
        <f t="shared" si="715"/>
        <v>0</v>
      </c>
      <c r="C4106" s="1">
        <f t="shared" si="716"/>
        <v>0</v>
      </c>
      <c r="D4106" s="1">
        <f t="shared" si="717"/>
        <v>0</v>
      </c>
      <c r="E4106" s="1">
        <f t="shared" si="718"/>
        <v>0</v>
      </c>
      <c r="F4106" s="1" t="str">
        <f t="shared" ca="1" si="719"/>
        <v/>
      </c>
      <c r="G4106" s="1">
        <f t="shared" ca="1" si="720"/>
        <v>0</v>
      </c>
      <c r="H4106" s="1">
        <f ca="1">IF(AND(G4105&gt;0,G4106&gt;G4105,NOT(ISERROR(MATCH(G4105,D:D,0)))),H4105+1,H4105)</f>
        <v>0</v>
      </c>
      <c r="I4106" s="1">
        <f t="shared" ca="1" si="721"/>
        <v>0</v>
      </c>
      <c r="J4106" s="7" t="str">
        <f t="shared" ca="1" si="722"/>
        <v/>
      </c>
      <c r="K4106" s="1" t="str">
        <f ca="1">IF(J4106="Linea_para_MAIL_creada_por_LuXML",IF(ISERROR(MATCH(INDIRECT(ADDRESS(ROW()-G4106,7)),D:D,0)),J4106,INDIRECT(ADDRESS(MATCH(INDIRECT(ADDRESS(ROW()-G4106,7)),D:D,0),1))),J4106)</f>
        <v/>
      </c>
      <c r="L4106" s="7">
        <f t="shared" ca="1" si="723"/>
        <v>0</v>
      </c>
      <c r="M4106" s="7" t="str">
        <f t="shared" ca="1" si="724"/>
        <v/>
      </c>
      <c r="N4106" s="7">
        <f t="shared" ca="1" si="725"/>
        <v>0</v>
      </c>
      <c r="O4106" s="9" t="str">
        <f ca="1">IF(N4106&gt;-1,INDIRECT(ADDRESS(ROW(),13)),IF(N4106&lt;N4105,CONCATENATE("&lt;page-count count=",CHAR(34),1+LARGE(N:N,1)-LARGE(N:N,2),CHAR(34),"/&gt;"),INDIRECT(ADDRESS(ROW()-1,13))))</f>
        <v/>
      </c>
      <c r="P4106" s="1">
        <f>IF(ROW()&lt;$S$4+2,IF('XML a procesar'!A4105="",P4105,IF(MID('XML a procesar'!A4105,1,1)="&lt;",P4105,P4105+1)),P4105)</f>
        <v>1</v>
      </c>
    </row>
    <row r="4107" spans="1:16" x14ac:dyDescent="0.25">
      <c r="A4107" s="1" t="str">
        <f>IF('XML a procesar'!A4106&gt;0,'XML a procesar'!A4106,"")</f>
        <v/>
      </c>
      <c r="B4107" s="7">
        <f t="shared" si="715"/>
        <v>0</v>
      </c>
      <c r="C4107" s="1">
        <f t="shared" si="716"/>
        <v>0</v>
      </c>
      <c r="D4107" s="1">
        <f t="shared" si="717"/>
        <v>0</v>
      </c>
      <c r="E4107" s="1">
        <f t="shared" si="718"/>
        <v>0</v>
      </c>
      <c r="F4107" s="1" t="str">
        <f t="shared" ca="1" si="719"/>
        <v/>
      </c>
      <c r="G4107" s="1">
        <f t="shared" ca="1" si="720"/>
        <v>0</v>
      </c>
      <c r="H4107" s="1">
        <f ca="1">IF(AND(G4106&gt;0,G4107&gt;G4106,NOT(ISERROR(MATCH(G4106,D:D,0)))),H4106+1,H4106)</f>
        <v>0</v>
      </c>
      <c r="I4107" s="1">
        <f t="shared" ca="1" si="721"/>
        <v>0</v>
      </c>
      <c r="J4107" s="7" t="str">
        <f t="shared" ca="1" si="722"/>
        <v/>
      </c>
      <c r="K4107" s="1" t="str">
        <f ca="1">IF(J4107="Linea_para_MAIL_creada_por_LuXML",IF(ISERROR(MATCH(INDIRECT(ADDRESS(ROW()-G4107,7)),D:D,0)),J4107,INDIRECT(ADDRESS(MATCH(INDIRECT(ADDRESS(ROW()-G4107,7)),D:D,0),1))),J4107)</f>
        <v/>
      </c>
      <c r="L4107" s="7">
        <f t="shared" ca="1" si="723"/>
        <v>0</v>
      </c>
      <c r="M4107" s="7" t="str">
        <f t="shared" ca="1" si="724"/>
        <v/>
      </c>
      <c r="N4107" s="7">
        <f t="shared" ca="1" si="725"/>
        <v>0</v>
      </c>
      <c r="O4107" s="9" t="str">
        <f ca="1">IF(N4107&gt;-1,INDIRECT(ADDRESS(ROW(),13)),IF(N4107&lt;N4106,CONCATENATE("&lt;page-count count=",CHAR(34),1+LARGE(N:N,1)-LARGE(N:N,2),CHAR(34),"/&gt;"),INDIRECT(ADDRESS(ROW()-1,13))))</f>
        <v/>
      </c>
      <c r="P4107" s="1">
        <f>IF(ROW()&lt;$S$4+2,IF('XML a procesar'!A4106="",P4106,IF(MID('XML a procesar'!A4106,1,1)="&lt;",P4106,P4106+1)),P4106)</f>
        <v>1</v>
      </c>
    </row>
    <row r="4108" spans="1:16" x14ac:dyDescent="0.25">
      <c r="A4108" s="1" t="str">
        <f>IF('XML a procesar'!A4107&gt;0,'XML a procesar'!A4107,"")</f>
        <v/>
      </c>
      <c r="B4108" s="7">
        <f t="shared" si="715"/>
        <v>0</v>
      </c>
      <c r="C4108" s="1">
        <f t="shared" si="716"/>
        <v>0</v>
      </c>
      <c r="D4108" s="1">
        <f t="shared" si="717"/>
        <v>0</v>
      </c>
      <c r="E4108" s="1">
        <f t="shared" si="718"/>
        <v>0</v>
      </c>
      <c r="F4108" s="1" t="str">
        <f t="shared" ca="1" si="719"/>
        <v/>
      </c>
      <c r="G4108" s="1">
        <f t="shared" ca="1" si="720"/>
        <v>0</v>
      </c>
      <c r="H4108" s="1">
        <f ca="1">IF(AND(G4107&gt;0,G4108&gt;G4107,NOT(ISERROR(MATCH(G4107,D:D,0)))),H4107+1,H4107)</f>
        <v>0</v>
      </c>
      <c r="I4108" s="1">
        <f t="shared" ca="1" si="721"/>
        <v>0</v>
      </c>
      <c r="J4108" s="7" t="str">
        <f t="shared" ca="1" si="722"/>
        <v/>
      </c>
      <c r="K4108" s="1" t="str">
        <f ca="1">IF(J4108="Linea_para_MAIL_creada_por_LuXML",IF(ISERROR(MATCH(INDIRECT(ADDRESS(ROW()-G4108,7)),D:D,0)),J4108,INDIRECT(ADDRESS(MATCH(INDIRECT(ADDRESS(ROW()-G4108,7)),D:D,0),1))),J4108)</f>
        <v/>
      </c>
      <c r="L4108" s="7">
        <f t="shared" ca="1" si="723"/>
        <v>0</v>
      </c>
      <c r="M4108" s="7" t="str">
        <f t="shared" ca="1" si="724"/>
        <v/>
      </c>
      <c r="N4108" s="7">
        <f t="shared" ca="1" si="725"/>
        <v>0</v>
      </c>
      <c r="O4108" s="9" t="str">
        <f ca="1">IF(N4108&gt;-1,INDIRECT(ADDRESS(ROW(),13)),IF(N4108&lt;N4107,CONCATENATE("&lt;page-count count=",CHAR(34),1+LARGE(N:N,1)-LARGE(N:N,2),CHAR(34),"/&gt;"),INDIRECT(ADDRESS(ROW()-1,13))))</f>
        <v/>
      </c>
      <c r="P4108" s="1">
        <f>IF(ROW()&lt;$S$4+2,IF('XML a procesar'!A4107="",P4107,IF(MID('XML a procesar'!A4107,1,1)="&lt;",P4107,P4107+1)),P4107)</f>
        <v>1</v>
      </c>
    </row>
    <row r="4109" spans="1:16" x14ac:dyDescent="0.25">
      <c r="A4109" s="1" t="str">
        <f>IF('XML a procesar'!A4108&gt;0,'XML a procesar'!A4108,"")</f>
        <v/>
      </c>
      <c r="B4109" s="7">
        <f t="shared" si="715"/>
        <v>0</v>
      </c>
      <c r="C4109" s="1">
        <f t="shared" si="716"/>
        <v>0</v>
      </c>
      <c r="D4109" s="1">
        <f t="shared" si="717"/>
        <v>0</v>
      </c>
      <c r="E4109" s="1">
        <f t="shared" si="718"/>
        <v>0</v>
      </c>
      <c r="F4109" s="1" t="str">
        <f t="shared" ca="1" si="719"/>
        <v/>
      </c>
      <c r="G4109" s="1">
        <f t="shared" ca="1" si="720"/>
        <v>0</v>
      </c>
      <c r="H4109" s="1">
        <f ca="1">IF(AND(G4108&gt;0,G4109&gt;G4108,NOT(ISERROR(MATCH(G4108,D:D,0)))),H4108+1,H4108)</f>
        <v>0</v>
      </c>
      <c r="I4109" s="1">
        <f t="shared" ca="1" si="721"/>
        <v>0</v>
      </c>
      <c r="J4109" s="7" t="str">
        <f t="shared" ca="1" si="722"/>
        <v/>
      </c>
      <c r="K4109" s="1" t="str">
        <f ca="1">IF(J4109="Linea_para_MAIL_creada_por_LuXML",IF(ISERROR(MATCH(INDIRECT(ADDRESS(ROW()-G4109,7)),D:D,0)),J4109,INDIRECT(ADDRESS(MATCH(INDIRECT(ADDRESS(ROW()-G4109,7)),D:D,0),1))),J4109)</f>
        <v/>
      </c>
      <c r="L4109" s="7">
        <f t="shared" ca="1" si="723"/>
        <v>0</v>
      </c>
      <c r="M4109" s="7" t="str">
        <f t="shared" ca="1" si="724"/>
        <v/>
      </c>
      <c r="N4109" s="7">
        <f t="shared" ca="1" si="725"/>
        <v>0</v>
      </c>
      <c r="O4109" s="9" t="str">
        <f ca="1">IF(N4109&gt;-1,INDIRECT(ADDRESS(ROW(),13)),IF(N4109&lt;N4108,CONCATENATE("&lt;page-count count=",CHAR(34),1+LARGE(N:N,1)-LARGE(N:N,2),CHAR(34),"/&gt;"),INDIRECT(ADDRESS(ROW()-1,13))))</f>
        <v/>
      </c>
      <c r="P4109" s="1">
        <f>IF(ROW()&lt;$S$4+2,IF('XML a procesar'!A4108="",P4108,IF(MID('XML a procesar'!A4108,1,1)="&lt;",P4108,P4108+1)),P4108)</f>
        <v>1</v>
      </c>
    </row>
    <row r="4110" spans="1:16" x14ac:dyDescent="0.25">
      <c r="A4110" s="1" t="str">
        <f>IF('XML a procesar'!A4109&gt;0,'XML a procesar'!A4109,"")</f>
        <v/>
      </c>
      <c r="B4110" s="7">
        <f t="shared" si="715"/>
        <v>0</v>
      </c>
      <c r="C4110" s="1">
        <f t="shared" si="716"/>
        <v>0</v>
      </c>
      <c r="D4110" s="1">
        <f t="shared" si="717"/>
        <v>0</v>
      </c>
      <c r="E4110" s="1">
        <f t="shared" si="718"/>
        <v>0</v>
      </c>
      <c r="F4110" s="1" t="str">
        <f t="shared" ca="1" si="719"/>
        <v/>
      </c>
      <c r="G4110" s="1">
        <f t="shared" ca="1" si="720"/>
        <v>0</v>
      </c>
      <c r="H4110" s="1">
        <f ca="1">IF(AND(G4109&gt;0,G4110&gt;G4109,NOT(ISERROR(MATCH(G4109,D:D,0)))),H4109+1,H4109)</f>
        <v>0</v>
      </c>
      <c r="I4110" s="1">
        <f t="shared" ca="1" si="721"/>
        <v>0</v>
      </c>
      <c r="J4110" s="7" t="str">
        <f t="shared" ca="1" si="722"/>
        <v/>
      </c>
      <c r="K4110" s="1" t="str">
        <f ca="1">IF(J4110="Linea_para_MAIL_creada_por_LuXML",IF(ISERROR(MATCH(INDIRECT(ADDRESS(ROW()-G4110,7)),D:D,0)),J4110,INDIRECT(ADDRESS(MATCH(INDIRECT(ADDRESS(ROW()-G4110,7)),D:D,0),1))),J4110)</f>
        <v/>
      </c>
      <c r="L4110" s="7">
        <f t="shared" ca="1" si="723"/>
        <v>0</v>
      </c>
      <c r="M4110" s="7" t="str">
        <f t="shared" ca="1" si="724"/>
        <v/>
      </c>
      <c r="N4110" s="7">
        <f t="shared" ca="1" si="725"/>
        <v>0</v>
      </c>
      <c r="O4110" s="9" t="str">
        <f ca="1">IF(N4110&gt;-1,INDIRECT(ADDRESS(ROW(),13)),IF(N4110&lt;N4109,CONCATENATE("&lt;page-count count=",CHAR(34),1+LARGE(N:N,1)-LARGE(N:N,2),CHAR(34),"/&gt;"),INDIRECT(ADDRESS(ROW()-1,13))))</f>
        <v/>
      </c>
      <c r="P4110" s="1">
        <f>IF(ROW()&lt;$S$4+2,IF('XML a procesar'!A4109="",P4109,IF(MID('XML a procesar'!A4109,1,1)="&lt;",P4109,P4109+1)),P4109)</f>
        <v>1</v>
      </c>
    </row>
    <row r="4111" spans="1:16" x14ac:dyDescent="0.25">
      <c r="A4111" s="1" t="str">
        <f>IF('XML a procesar'!A4110&gt;0,'XML a procesar'!A4110,"")</f>
        <v/>
      </c>
      <c r="B4111" s="7">
        <f t="shared" si="715"/>
        <v>0</v>
      </c>
      <c r="C4111" s="1">
        <f t="shared" si="716"/>
        <v>0</v>
      </c>
      <c r="D4111" s="1">
        <f t="shared" si="717"/>
        <v>0</v>
      </c>
      <c r="E4111" s="1">
        <f t="shared" si="718"/>
        <v>0</v>
      </c>
      <c r="F4111" s="1" t="str">
        <f t="shared" ca="1" si="719"/>
        <v/>
      </c>
      <c r="G4111" s="1">
        <f t="shared" ca="1" si="720"/>
        <v>0</v>
      </c>
      <c r="H4111" s="1">
        <f ca="1">IF(AND(G4110&gt;0,G4111&gt;G4110,NOT(ISERROR(MATCH(G4110,D:D,0)))),H4110+1,H4110)</f>
        <v>0</v>
      </c>
      <c r="I4111" s="1">
        <f t="shared" ca="1" si="721"/>
        <v>0</v>
      </c>
      <c r="J4111" s="7" t="str">
        <f t="shared" ca="1" si="722"/>
        <v/>
      </c>
      <c r="K4111" s="1" t="str">
        <f ca="1">IF(J4111="Linea_para_MAIL_creada_por_LuXML",IF(ISERROR(MATCH(INDIRECT(ADDRESS(ROW()-G4111,7)),D:D,0)),J4111,INDIRECT(ADDRESS(MATCH(INDIRECT(ADDRESS(ROW()-G4111,7)),D:D,0),1))),J4111)</f>
        <v/>
      </c>
      <c r="L4111" s="7">
        <f t="shared" ca="1" si="723"/>
        <v>0</v>
      </c>
      <c r="M4111" s="7" t="str">
        <f t="shared" ca="1" si="724"/>
        <v/>
      </c>
      <c r="N4111" s="7">
        <f t="shared" ca="1" si="725"/>
        <v>0</v>
      </c>
      <c r="O4111" s="9" t="str">
        <f ca="1">IF(N4111&gt;-1,INDIRECT(ADDRESS(ROW(),13)),IF(N4111&lt;N4110,CONCATENATE("&lt;page-count count=",CHAR(34),1+LARGE(N:N,1)-LARGE(N:N,2),CHAR(34),"/&gt;"),INDIRECT(ADDRESS(ROW()-1,13))))</f>
        <v/>
      </c>
      <c r="P4111" s="1">
        <f>IF(ROW()&lt;$S$4+2,IF('XML a procesar'!A4110="",P4110,IF(MID('XML a procesar'!A4110,1,1)="&lt;",P4110,P4110+1)),P4110)</f>
        <v>1</v>
      </c>
    </row>
    <row r="4112" spans="1:16" x14ac:dyDescent="0.25">
      <c r="A4112" s="1" t="str">
        <f>IF('XML a procesar'!A4111&gt;0,'XML a procesar'!A4111,"")</f>
        <v/>
      </c>
      <c r="B4112" s="7">
        <f t="shared" si="715"/>
        <v>0</v>
      </c>
      <c r="C4112" s="1">
        <f t="shared" si="716"/>
        <v>0</v>
      </c>
      <c r="D4112" s="1">
        <f t="shared" si="717"/>
        <v>0</v>
      </c>
      <c r="E4112" s="1">
        <f t="shared" si="718"/>
        <v>0</v>
      </c>
      <c r="F4112" s="1" t="str">
        <f t="shared" ca="1" si="719"/>
        <v/>
      </c>
      <c r="G4112" s="1">
        <f t="shared" ca="1" si="720"/>
        <v>0</v>
      </c>
      <c r="H4112" s="1">
        <f ca="1">IF(AND(G4111&gt;0,G4112&gt;G4111,NOT(ISERROR(MATCH(G4111,D:D,0)))),H4111+1,H4111)</f>
        <v>0</v>
      </c>
      <c r="I4112" s="1">
        <f t="shared" ca="1" si="721"/>
        <v>0</v>
      </c>
      <c r="J4112" s="7" t="str">
        <f t="shared" ca="1" si="722"/>
        <v/>
      </c>
      <c r="K4112" s="1" t="str">
        <f ca="1">IF(J4112="Linea_para_MAIL_creada_por_LuXML",IF(ISERROR(MATCH(INDIRECT(ADDRESS(ROW()-G4112,7)),D:D,0)),J4112,INDIRECT(ADDRESS(MATCH(INDIRECT(ADDRESS(ROW()-G4112,7)),D:D,0),1))),J4112)</f>
        <v/>
      </c>
      <c r="L4112" s="7">
        <f t="shared" ca="1" si="723"/>
        <v>0</v>
      </c>
      <c r="M4112" s="7" t="str">
        <f t="shared" ca="1" si="724"/>
        <v/>
      </c>
      <c r="N4112" s="7">
        <f t="shared" ca="1" si="725"/>
        <v>0</v>
      </c>
      <c r="O4112" s="9" t="str">
        <f ca="1">IF(N4112&gt;-1,INDIRECT(ADDRESS(ROW(),13)),IF(N4112&lt;N4111,CONCATENATE("&lt;page-count count=",CHAR(34),1+LARGE(N:N,1)-LARGE(N:N,2),CHAR(34),"/&gt;"),INDIRECT(ADDRESS(ROW()-1,13))))</f>
        <v/>
      </c>
      <c r="P4112" s="1">
        <f>IF(ROW()&lt;$S$4+2,IF('XML a procesar'!A4111="",P4111,IF(MID('XML a procesar'!A4111,1,1)="&lt;",P4111,P4111+1)),P4111)</f>
        <v>1</v>
      </c>
    </row>
    <row r="4113" spans="1:16" x14ac:dyDescent="0.25">
      <c r="A4113" s="1" t="str">
        <f>IF('XML a procesar'!A4112&gt;0,'XML a procesar'!A4112,"")</f>
        <v/>
      </c>
      <c r="B4113" s="7">
        <f t="shared" si="715"/>
        <v>0</v>
      </c>
      <c r="C4113" s="1">
        <f t="shared" si="716"/>
        <v>0</v>
      </c>
      <c r="D4113" s="1">
        <f t="shared" si="717"/>
        <v>0</v>
      </c>
      <c r="E4113" s="1">
        <f t="shared" si="718"/>
        <v>0</v>
      </c>
      <c r="F4113" s="1" t="str">
        <f t="shared" ca="1" si="719"/>
        <v/>
      </c>
      <c r="G4113" s="1">
        <f t="shared" ca="1" si="720"/>
        <v>0</v>
      </c>
      <c r="H4113" s="1">
        <f ca="1">IF(AND(G4112&gt;0,G4113&gt;G4112,NOT(ISERROR(MATCH(G4112,D:D,0)))),H4112+1,H4112)</f>
        <v>0</v>
      </c>
      <c r="I4113" s="1">
        <f t="shared" ca="1" si="721"/>
        <v>0</v>
      </c>
      <c r="J4113" s="7" t="str">
        <f t="shared" ca="1" si="722"/>
        <v/>
      </c>
      <c r="K4113" s="1" t="str">
        <f ca="1">IF(J4113="Linea_para_MAIL_creada_por_LuXML",IF(ISERROR(MATCH(INDIRECT(ADDRESS(ROW()-G4113,7)),D:D,0)),J4113,INDIRECT(ADDRESS(MATCH(INDIRECT(ADDRESS(ROW()-G4113,7)),D:D,0),1))),J4113)</f>
        <v/>
      </c>
      <c r="L4113" s="7">
        <f t="shared" ca="1" si="723"/>
        <v>0</v>
      </c>
      <c r="M4113" s="7" t="str">
        <f t="shared" ca="1" si="724"/>
        <v/>
      </c>
      <c r="N4113" s="7">
        <f t="shared" ca="1" si="725"/>
        <v>0</v>
      </c>
      <c r="O4113" s="9" t="str">
        <f ca="1">IF(N4113&gt;-1,INDIRECT(ADDRESS(ROW(),13)),IF(N4113&lt;N4112,CONCATENATE("&lt;page-count count=",CHAR(34),1+LARGE(N:N,1)-LARGE(N:N,2),CHAR(34),"/&gt;"),INDIRECT(ADDRESS(ROW()-1,13))))</f>
        <v/>
      </c>
      <c r="P4113" s="1">
        <f>IF(ROW()&lt;$S$4+2,IF('XML a procesar'!A4112="",P4112,IF(MID('XML a procesar'!A4112,1,1)="&lt;",P4112,P4112+1)),P4112)</f>
        <v>1</v>
      </c>
    </row>
    <row r="4114" spans="1:16" x14ac:dyDescent="0.25">
      <c r="A4114" s="1" t="str">
        <f>IF('XML a procesar'!A4113&gt;0,'XML a procesar'!A4113,"")</f>
        <v/>
      </c>
      <c r="B4114" s="7">
        <f t="shared" si="715"/>
        <v>0</v>
      </c>
      <c r="C4114" s="1">
        <f t="shared" si="716"/>
        <v>0</v>
      </c>
      <c r="D4114" s="1">
        <f t="shared" si="717"/>
        <v>0</v>
      </c>
      <c r="E4114" s="1">
        <f t="shared" si="718"/>
        <v>0</v>
      </c>
      <c r="F4114" s="1" t="str">
        <f t="shared" ca="1" si="719"/>
        <v/>
      </c>
      <c r="G4114" s="1">
        <f t="shared" ca="1" si="720"/>
        <v>0</v>
      </c>
      <c r="H4114" s="1">
        <f ca="1">IF(AND(G4113&gt;0,G4114&gt;G4113,NOT(ISERROR(MATCH(G4113,D:D,0)))),H4113+1,H4113)</f>
        <v>0</v>
      </c>
      <c r="I4114" s="1">
        <f t="shared" ca="1" si="721"/>
        <v>0</v>
      </c>
      <c r="J4114" s="7" t="str">
        <f t="shared" ca="1" si="722"/>
        <v/>
      </c>
      <c r="K4114" s="1" t="str">
        <f ca="1">IF(J4114="Linea_para_MAIL_creada_por_LuXML",IF(ISERROR(MATCH(INDIRECT(ADDRESS(ROW()-G4114,7)),D:D,0)),J4114,INDIRECT(ADDRESS(MATCH(INDIRECT(ADDRESS(ROW()-G4114,7)),D:D,0),1))),J4114)</f>
        <v/>
      </c>
      <c r="L4114" s="7">
        <f t="shared" ca="1" si="723"/>
        <v>0</v>
      </c>
      <c r="M4114" s="7" t="str">
        <f t="shared" ca="1" si="724"/>
        <v/>
      </c>
      <c r="N4114" s="7">
        <f t="shared" ca="1" si="725"/>
        <v>0</v>
      </c>
      <c r="O4114" s="9" t="str">
        <f ca="1">IF(N4114&gt;-1,INDIRECT(ADDRESS(ROW(),13)),IF(N4114&lt;N4113,CONCATENATE("&lt;page-count count=",CHAR(34),1+LARGE(N:N,1)-LARGE(N:N,2),CHAR(34),"/&gt;"),INDIRECT(ADDRESS(ROW()-1,13))))</f>
        <v/>
      </c>
      <c r="P4114" s="1">
        <f>IF(ROW()&lt;$S$4+2,IF('XML a procesar'!A4113="",P4113,IF(MID('XML a procesar'!A4113,1,1)="&lt;",P4113,P4113+1)),P4113)</f>
        <v>1</v>
      </c>
    </row>
    <row r="4115" spans="1:16" x14ac:dyDescent="0.25">
      <c r="A4115" s="1" t="str">
        <f>IF('XML a procesar'!A4114&gt;0,'XML a procesar'!A4114,"")</f>
        <v/>
      </c>
      <c r="B4115" s="7">
        <f t="shared" si="715"/>
        <v>0</v>
      </c>
      <c r="C4115" s="1">
        <f t="shared" si="716"/>
        <v>0</v>
      </c>
      <c r="D4115" s="1">
        <f t="shared" si="717"/>
        <v>0</v>
      </c>
      <c r="E4115" s="1">
        <f t="shared" si="718"/>
        <v>0</v>
      </c>
      <c r="F4115" s="1" t="str">
        <f t="shared" ca="1" si="719"/>
        <v/>
      </c>
      <c r="G4115" s="1">
        <f t="shared" ca="1" si="720"/>
        <v>0</v>
      </c>
      <c r="H4115" s="1">
        <f ca="1">IF(AND(G4114&gt;0,G4115&gt;G4114,NOT(ISERROR(MATCH(G4114,D:D,0)))),H4114+1,H4114)</f>
        <v>0</v>
      </c>
      <c r="I4115" s="1">
        <f t="shared" ca="1" si="721"/>
        <v>0</v>
      </c>
      <c r="J4115" s="7" t="str">
        <f t="shared" ca="1" si="722"/>
        <v/>
      </c>
      <c r="K4115" s="1" t="str">
        <f ca="1">IF(J4115="Linea_para_MAIL_creada_por_LuXML",IF(ISERROR(MATCH(INDIRECT(ADDRESS(ROW()-G4115,7)),D:D,0)),J4115,INDIRECT(ADDRESS(MATCH(INDIRECT(ADDRESS(ROW()-G4115,7)),D:D,0),1))),J4115)</f>
        <v/>
      </c>
      <c r="L4115" s="7">
        <f t="shared" ca="1" si="723"/>
        <v>0</v>
      </c>
      <c r="M4115" s="7" t="str">
        <f t="shared" ca="1" si="724"/>
        <v/>
      </c>
      <c r="N4115" s="7">
        <f t="shared" ca="1" si="725"/>
        <v>0</v>
      </c>
      <c r="O4115" s="9" t="str">
        <f ca="1">IF(N4115&gt;-1,INDIRECT(ADDRESS(ROW(),13)),IF(N4115&lt;N4114,CONCATENATE("&lt;page-count count=",CHAR(34),1+LARGE(N:N,1)-LARGE(N:N,2),CHAR(34),"/&gt;"),INDIRECT(ADDRESS(ROW()-1,13))))</f>
        <v/>
      </c>
      <c r="P4115" s="1">
        <f>IF(ROW()&lt;$S$4+2,IF('XML a procesar'!A4114="",P4114,IF(MID('XML a procesar'!A4114,1,1)="&lt;",P4114,P4114+1)),P4114)</f>
        <v>1</v>
      </c>
    </row>
    <row r="4116" spans="1:16" x14ac:dyDescent="0.25">
      <c r="A4116" s="1" t="str">
        <f>IF('XML a procesar'!A4115&gt;0,'XML a procesar'!A4115,"")</f>
        <v/>
      </c>
      <c r="B4116" s="7">
        <f t="shared" si="715"/>
        <v>0</v>
      </c>
      <c r="C4116" s="1">
        <f t="shared" si="716"/>
        <v>0</v>
      </c>
      <c r="D4116" s="1">
        <f t="shared" si="717"/>
        <v>0</v>
      </c>
      <c r="E4116" s="1">
        <f t="shared" si="718"/>
        <v>0</v>
      </c>
      <c r="F4116" s="1" t="str">
        <f t="shared" ca="1" si="719"/>
        <v/>
      </c>
      <c r="G4116" s="1">
        <f t="shared" ca="1" si="720"/>
        <v>0</v>
      </c>
      <c r="H4116" s="1">
        <f ca="1">IF(AND(G4115&gt;0,G4116&gt;G4115,NOT(ISERROR(MATCH(G4115,D:D,0)))),H4115+1,H4115)</f>
        <v>0</v>
      </c>
      <c r="I4116" s="1">
        <f t="shared" ca="1" si="721"/>
        <v>0</v>
      </c>
      <c r="J4116" s="7" t="str">
        <f t="shared" ca="1" si="722"/>
        <v/>
      </c>
      <c r="K4116" s="1" t="str">
        <f ca="1">IF(J4116="Linea_para_MAIL_creada_por_LuXML",IF(ISERROR(MATCH(INDIRECT(ADDRESS(ROW()-G4116,7)),D:D,0)),J4116,INDIRECT(ADDRESS(MATCH(INDIRECT(ADDRESS(ROW()-G4116,7)),D:D,0),1))),J4116)</f>
        <v/>
      </c>
      <c r="L4116" s="7">
        <f t="shared" ca="1" si="723"/>
        <v>0</v>
      </c>
      <c r="M4116" s="7" t="str">
        <f t="shared" ca="1" si="724"/>
        <v/>
      </c>
      <c r="N4116" s="7">
        <f t="shared" ca="1" si="725"/>
        <v>0</v>
      </c>
      <c r="O4116" s="9" t="str">
        <f ca="1">IF(N4116&gt;-1,INDIRECT(ADDRESS(ROW(),13)),IF(N4116&lt;N4115,CONCATENATE("&lt;page-count count=",CHAR(34),1+LARGE(N:N,1)-LARGE(N:N,2),CHAR(34),"/&gt;"),INDIRECT(ADDRESS(ROW()-1,13))))</f>
        <v/>
      </c>
      <c r="P4116" s="1">
        <f>IF(ROW()&lt;$S$4+2,IF('XML a procesar'!A4115="",P4115,IF(MID('XML a procesar'!A4115,1,1)="&lt;",P4115,P4115+1)),P4115)</f>
        <v>1</v>
      </c>
    </row>
    <row r="4117" spans="1:16" x14ac:dyDescent="0.25">
      <c r="A4117" s="1" t="str">
        <f>IF('XML a procesar'!A4116&gt;0,'XML a procesar'!A4116,"")</f>
        <v/>
      </c>
      <c r="B4117" s="7">
        <f t="shared" si="715"/>
        <v>0</v>
      </c>
      <c r="C4117" s="1">
        <f t="shared" si="716"/>
        <v>0</v>
      </c>
      <c r="D4117" s="1">
        <f t="shared" si="717"/>
        <v>0</v>
      </c>
      <c r="E4117" s="1">
        <f t="shared" si="718"/>
        <v>0</v>
      </c>
      <c r="F4117" s="1" t="str">
        <f t="shared" ca="1" si="719"/>
        <v/>
      </c>
      <c r="G4117" s="1">
        <f t="shared" ca="1" si="720"/>
        <v>0</v>
      </c>
      <c r="H4117" s="1">
        <f ca="1">IF(AND(G4116&gt;0,G4117&gt;G4116,NOT(ISERROR(MATCH(G4116,D:D,0)))),H4116+1,H4116)</f>
        <v>0</v>
      </c>
      <c r="I4117" s="1">
        <f t="shared" ca="1" si="721"/>
        <v>0</v>
      </c>
      <c r="J4117" s="7" t="str">
        <f t="shared" ca="1" si="722"/>
        <v/>
      </c>
      <c r="K4117" s="1" t="str">
        <f ca="1">IF(J4117="Linea_para_MAIL_creada_por_LuXML",IF(ISERROR(MATCH(INDIRECT(ADDRESS(ROW()-G4117,7)),D:D,0)),J4117,INDIRECT(ADDRESS(MATCH(INDIRECT(ADDRESS(ROW()-G4117,7)),D:D,0),1))),J4117)</f>
        <v/>
      </c>
      <c r="L4117" s="7">
        <f t="shared" ca="1" si="723"/>
        <v>0</v>
      </c>
      <c r="M4117" s="7" t="str">
        <f t="shared" ca="1" si="724"/>
        <v/>
      </c>
      <c r="N4117" s="7">
        <f t="shared" ca="1" si="725"/>
        <v>0</v>
      </c>
      <c r="O4117" s="9" t="str">
        <f ca="1">IF(N4117&gt;-1,INDIRECT(ADDRESS(ROW(),13)),IF(N4117&lt;N4116,CONCATENATE("&lt;page-count count=",CHAR(34),1+LARGE(N:N,1)-LARGE(N:N,2),CHAR(34),"/&gt;"),INDIRECT(ADDRESS(ROW()-1,13))))</f>
        <v/>
      </c>
      <c r="P4117" s="1">
        <f>IF(ROW()&lt;$S$4+2,IF('XML a procesar'!A4116="",P4116,IF(MID('XML a procesar'!A4116,1,1)="&lt;",P4116,P4116+1)),P4116)</f>
        <v>1</v>
      </c>
    </row>
    <row r="4118" spans="1:16" x14ac:dyDescent="0.25">
      <c r="A4118" s="1" t="str">
        <f>IF('XML a procesar'!A4117&gt;0,'XML a procesar'!A4117,"")</f>
        <v/>
      </c>
      <c r="B4118" s="7">
        <f t="shared" si="715"/>
        <v>0</v>
      </c>
      <c r="C4118" s="1">
        <f t="shared" si="716"/>
        <v>0</v>
      </c>
      <c r="D4118" s="1">
        <f t="shared" si="717"/>
        <v>0</v>
      </c>
      <c r="E4118" s="1">
        <f t="shared" si="718"/>
        <v>0</v>
      </c>
      <c r="F4118" s="1" t="str">
        <f t="shared" ca="1" si="719"/>
        <v/>
      </c>
      <c r="G4118" s="1">
        <f t="shared" ca="1" si="720"/>
        <v>0</v>
      </c>
      <c r="H4118" s="1">
        <f ca="1">IF(AND(G4117&gt;0,G4118&gt;G4117,NOT(ISERROR(MATCH(G4117,D:D,0)))),H4117+1,H4117)</f>
        <v>0</v>
      </c>
      <c r="I4118" s="1">
        <f t="shared" ca="1" si="721"/>
        <v>0</v>
      </c>
      <c r="J4118" s="7" t="str">
        <f t="shared" ca="1" si="722"/>
        <v/>
      </c>
      <c r="K4118" s="1" t="str">
        <f ca="1">IF(J4118="Linea_para_MAIL_creada_por_LuXML",IF(ISERROR(MATCH(INDIRECT(ADDRESS(ROW()-G4118,7)),D:D,0)),J4118,INDIRECT(ADDRESS(MATCH(INDIRECT(ADDRESS(ROW()-G4118,7)),D:D,0),1))),J4118)</f>
        <v/>
      </c>
      <c r="L4118" s="7">
        <f t="shared" ca="1" si="723"/>
        <v>0</v>
      </c>
      <c r="M4118" s="7" t="str">
        <f t="shared" ca="1" si="724"/>
        <v/>
      </c>
      <c r="N4118" s="7">
        <f t="shared" ca="1" si="725"/>
        <v>0</v>
      </c>
      <c r="O4118" s="9" t="str">
        <f ca="1">IF(N4118&gt;-1,INDIRECT(ADDRESS(ROW(),13)),IF(N4118&lt;N4117,CONCATENATE("&lt;page-count count=",CHAR(34),1+LARGE(N:N,1)-LARGE(N:N,2),CHAR(34),"/&gt;"),INDIRECT(ADDRESS(ROW()-1,13))))</f>
        <v/>
      </c>
      <c r="P4118" s="1">
        <f>IF(ROW()&lt;$S$4+2,IF('XML a procesar'!A4117="",P4117,IF(MID('XML a procesar'!A4117,1,1)="&lt;",P4117,P4117+1)),P4117)</f>
        <v>1</v>
      </c>
    </row>
    <row r="4119" spans="1:16" x14ac:dyDescent="0.25">
      <c r="A4119" s="1" t="str">
        <f>IF('XML a procesar'!A4118&gt;0,'XML a procesar'!A4118,"")</f>
        <v/>
      </c>
      <c r="B4119" s="7">
        <f t="shared" si="715"/>
        <v>0</v>
      </c>
      <c r="C4119" s="1">
        <f t="shared" si="716"/>
        <v>0</v>
      </c>
      <c r="D4119" s="1">
        <f t="shared" si="717"/>
        <v>0</v>
      </c>
      <c r="E4119" s="1">
        <f t="shared" si="718"/>
        <v>0</v>
      </c>
      <c r="F4119" s="1" t="str">
        <f t="shared" ca="1" si="719"/>
        <v/>
      </c>
      <c r="G4119" s="1">
        <f t="shared" ca="1" si="720"/>
        <v>0</v>
      </c>
      <c r="H4119" s="1">
        <f ca="1">IF(AND(G4118&gt;0,G4119&gt;G4118,NOT(ISERROR(MATCH(G4118,D:D,0)))),H4118+1,H4118)</f>
        <v>0</v>
      </c>
      <c r="I4119" s="1">
        <f t="shared" ca="1" si="721"/>
        <v>0</v>
      </c>
      <c r="J4119" s="7" t="str">
        <f t="shared" ca="1" si="722"/>
        <v/>
      </c>
      <c r="K4119" s="1" t="str">
        <f ca="1">IF(J4119="Linea_para_MAIL_creada_por_LuXML",IF(ISERROR(MATCH(INDIRECT(ADDRESS(ROW()-G4119,7)),D:D,0)),J4119,INDIRECT(ADDRESS(MATCH(INDIRECT(ADDRESS(ROW()-G4119,7)),D:D,0),1))),J4119)</f>
        <v/>
      </c>
      <c r="L4119" s="7">
        <f t="shared" ca="1" si="723"/>
        <v>0</v>
      </c>
      <c r="M4119" s="7" t="str">
        <f t="shared" ca="1" si="724"/>
        <v/>
      </c>
      <c r="N4119" s="7">
        <f t="shared" ca="1" si="725"/>
        <v>0</v>
      </c>
      <c r="O4119" s="9" t="str">
        <f ca="1">IF(N4119&gt;-1,INDIRECT(ADDRESS(ROW(),13)),IF(N4119&lt;N4118,CONCATENATE("&lt;page-count count=",CHAR(34),1+LARGE(N:N,1)-LARGE(N:N,2),CHAR(34),"/&gt;"),INDIRECT(ADDRESS(ROW()-1,13))))</f>
        <v/>
      </c>
      <c r="P4119" s="1">
        <f>IF(ROW()&lt;$S$4+2,IF('XML a procesar'!A4118="",P4118,IF(MID('XML a procesar'!A4118,1,1)="&lt;",P4118,P4118+1)),P4118)</f>
        <v>1</v>
      </c>
    </row>
    <row r="4120" spans="1:16" x14ac:dyDescent="0.25">
      <c r="A4120" s="1" t="str">
        <f>IF('XML a procesar'!A4119&gt;0,'XML a procesar'!A4119,"")</f>
        <v/>
      </c>
      <c r="B4120" s="7">
        <f t="shared" si="715"/>
        <v>0</v>
      </c>
      <c r="C4120" s="1">
        <f t="shared" si="716"/>
        <v>0</v>
      </c>
      <c r="D4120" s="1">
        <f t="shared" si="717"/>
        <v>0</v>
      </c>
      <c r="E4120" s="1">
        <f t="shared" si="718"/>
        <v>0</v>
      </c>
      <c r="F4120" s="1" t="str">
        <f t="shared" ca="1" si="719"/>
        <v/>
      </c>
      <c r="G4120" s="1">
        <f t="shared" ca="1" si="720"/>
        <v>0</v>
      </c>
      <c r="H4120" s="1">
        <f ca="1">IF(AND(G4119&gt;0,G4120&gt;G4119,NOT(ISERROR(MATCH(G4119,D:D,0)))),H4119+1,H4119)</f>
        <v>0</v>
      </c>
      <c r="I4120" s="1">
        <f t="shared" ca="1" si="721"/>
        <v>0</v>
      </c>
      <c r="J4120" s="7" t="str">
        <f t="shared" ca="1" si="722"/>
        <v/>
      </c>
      <c r="K4120" s="1" t="str">
        <f ca="1">IF(J4120="Linea_para_MAIL_creada_por_LuXML",IF(ISERROR(MATCH(INDIRECT(ADDRESS(ROW()-G4120,7)),D:D,0)),J4120,INDIRECT(ADDRESS(MATCH(INDIRECT(ADDRESS(ROW()-G4120,7)),D:D,0),1))),J4120)</f>
        <v/>
      </c>
      <c r="L4120" s="7">
        <f t="shared" ca="1" si="723"/>
        <v>0</v>
      </c>
      <c r="M4120" s="7" t="str">
        <f t="shared" ca="1" si="724"/>
        <v/>
      </c>
      <c r="N4120" s="7">
        <f t="shared" ca="1" si="725"/>
        <v>0</v>
      </c>
      <c r="O4120" s="9" t="str">
        <f ca="1">IF(N4120&gt;-1,INDIRECT(ADDRESS(ROW(),13)),IF(N4120&lt;N4119,CONCATENATE("&lt;page-count count=",CHAR(34),1+LARGE(N:N,1)-LARGE(N:N,2),CHAR(34),"/&gt;"),INDIRECT(ADDRESS(ROW()-1,13))))</f>
        <v/>
      </c>
      <c r="P4120" s="1">
        <f>IF(ROW()&lt;$S$4+2,IF('XML a procesar'!A4119="",P4119,IF(MID('XML a procesar'!A4119,1,1)="&lt;",P4119,P4119+1)),P4119)</f>
        <v>1</v>
      </c>
    </row>
    <row r="4121" spans="1:16" x14ac:dyDescent="0.25">
      <c r="A4121" s="1" t="str">
        <f>IF('XML a procesar'!A4120&gt;0,'XML a procesar'!A4120,"")</f>
        <v/>
      </c>
      <c r="B4121" s="7">
        <f t="shared" si="715"/>
        <v>0</v>
      </c>
      <c r="C4121" s="1">
        <f t="shared" si="716"/>
        <v>0</v>
      </c>
      <c r="D4121" s="1">
        <f t="shared" si="717"/>
        <v>0</v>
      </c>
      <c r="E4121" s="1">
        <f t="shared" si="718"/>
        <v>0</v>
      </c>
      <c r="F4121" s="1" t="str">
        <f t="shared" ca="1" si="719"/>
        <v/>
      </c>
      <c r="G4121" s="1">
        <f t="shared" ca="1" si="720"/>
        <v>0</v>
      </c>
      <c r="H4121" s="1">
        <f ca="1">IF(AND(G4120&gt;0,G4121&gt;G4120,NOT(ISERROR(MATCH(G4120,D:D,0)))),H4120+1,H4120)</f>
        <v>0</v>
      </c>
      <c r="I4121" s="1">
        <f t="shared" ca="1" si="721"/>
        <v>0</v>
      </c>
      <c r="J4121" s="7" t="str">
        <f t="shared" ca="1" si="722"/>
        <v/>
      </c>
      <c r="K4121" s="1" t="str">
        <f ca="1">IF(J4121="Linea_para_MAIL_creada_por_LuXML",IF(ISERROR(MATCH(INDIRECT(ADDRESS(ROW()-G4121,7)),D:D,0)),J4121,INDIRECT(ADDRESS(MATCH(INDIRECT(ADDRESS(ROW()-G4121,7)),D:D,0),1))),J4121)</f>
        <v/>
      </c>
      <c r="L4121" s="7">
        <f t="shared" ca="1" si="723"/>
        <v>0</v>
      </c>
      <c r="M4121" s="7" t="str">
        <f t="shared" ca="1" si="724"/>
        <v/>
      </c>
      <c r="N4121" s="7">
        <f t="shared" ca="1" si="725"/>
        <v>0</v>
      </c>
      <c r="O4121" s="9" t="str">
        <f ca="1">IF(N4121&gt;-1,INDIRECT(ADDRESS(ROW(),13)),IF(N4121&lt;N4120,CONCATENATE("&lt;page-count count=",CHAR(34),1+LARGE(N:N,1)-LARGE(N:N,2),CHAR(34),"/&gt;"),INDIRECT(ADDRESS(ROW()-1,13))))</f>
        <v/>
      </c>
      <c r="P4121" s="1">
        <f>IF(ROW()&lt;$S$4+2,IF('XML a procesar'!A4120="",P4120,IF(MID('XML a procesar'!A4120,1,1)="&lt;",P4120,P4120+1)),P4120)</f>
        <v>1</v>
      </c>
    </row>
    <row r="4122" spans="1:16" x14ac:dyDescent="0.25">
      <c r="A4122" s="1" t="str">
        <f>IF('XML a procesar'!A4121&gt;0,'XML a procesar'!A4121,"")</f>
        <v/>
      </c>
      <c r="B4122" s="7">
        <f t="shared" si="715"/>
        <v>0</v>
      </c>
      <c r="C4122" s="1">
        <f t="shared" si="716"/>
        <v>0</v>
      </c>
      <c r="D4122" s="1">
        <f t="shared" si="717"/>
        <v>0</v>
      </c>
      <c r="E4122" s="1">
        <f t="shared" si="718"/>
        <v>0</v>
      </c>
      <c r="F4122" s="1" t="str">
        <f t="shared" ca="1" si="719"/>
        <v/>
      </c>
      <c r="G4122" s="1">
        <f t="shared" ca="1" si="720"/>
        <v>0</v>
      </c>
      <c r="H4122" s="1">
        <f ca="1">IF(AND(G4121&gt;0,G4122&gt;G4121,NOT(ISERROR(MATCH(G4121,D:D,0)))),H4121+1,H4121)</f>
        <v>0</v>
      </c>
      <c r="I4122" s="1">
        <f t="shared" ca="1" si="721"/>
        <v>0</v>
      </c>
      <c r="J4122" s="7" t="str">
        <f t="shared" ca="1" si="722"/>
        <v/>
      </c>
      <c r="K4122" s="1" t="str">
        <f ca="1">IF(J4122="Linea_para_MAIL_creada_por_LuXML",IF(ISERROR(MATCH(INDIRECT(ADDRESS(ROW()-G4122,7)),D:D,0)),J4122,INDIRECT(ADDRESS(MATCH(INDIRECT(ADDRESS(ROW()-G4122,7)),D:D,0),1))),J4122)</f>
        <v/>
      </c>
      <c r="L4122" s="7">
        <f t="shared" ca="1" si="723"/>
        <v>0</v>
      </c>
      <c r="M4122" s="7" t="str">
        <f t="shared" ca="1" si="724"/>
        <v/>
      </c>
      <c r="N4122" s="7">
        <f t="shared" ca="1" si="725"/>
        <v>0</v>
      </c>
      <c r="O4122" s="9" t="str">
        <f ca="1">IF(N4122&gt;-1,INDIRECT(ADDRESS(ROW(),13)),IF(N4122&lt;N4121,CONCATENATE("&lt;page-count count=",CHAR(34),1+LARGE(N:N,1)-LARGE(N:N,2),CHAR(34),"/&gt;"),INDIRECT(ADDRESS(ROW()-1,13))))</f>
        <v/>
      </c>
      <c r="P4122" s="1">
        <f>IF(ROW()&lt;$S$4+2,IF('XML a procesar'!A4121="",P4121,IF(MID('XML a procesar'!A4121,1,1)="&lt;",P4121,P4121+1)),P4121)</f>
        <v>1</v>
      </c>
    </row>
    <row r="4123" spans="1:16" x14ac:dyDescent="0.25">
      <c r="A4123" s="1" t="str">
        <f>IF('XML a procesar'!A4122&gt;0,'XML a procesar'!A4122,"")</f>
        <v/>
      </c>
      <c r="B4123" s="7">
        <f t="shared" si="715"/>
        <v>0</v>
      </c>
      <c r="C4123" s="1">
        <f t="shared" si="716"/>
        <v>0</v>
      </c>
      <c r="D4123" s="1">
        <f t="shared" si="717"/>
        <v>0</v>
      </c>
      <c r="E4123" s="1">
        <f t="shared" si="718"/>
        <v>0</v>
      </c>
      <c r="F4123" s="1" t="str">
        <f t="shared" ca="1" si="719"/>
        <v/>
      </c>
      <c r="G4123" s="1">
        <f t="shared" ca="1" si="720"/>
        <v>0</v>
      </c>
      <c r="H4123" s="1">
        <f ca="1">IF(AND(G4122&gt;0,G4123&gt;G4122,NOT(ISERROR(MATCH(G4122,D:D,0)))),H4122+1,H4122)</f>
        <v>0</v>
      </c>
      <c r="I4123" s="1">
        <f t="shared" ca="1" si="721"/>
        <v>0</v>
      </c>
      <c r="J4123" s="7" t="str">
        <f t="shared" ca="1" si="722"/>
        <v/>
      </c>
      <c r="K4123" s="1" t="str">
        <f ca="1">IF(J4123="Linea_para_MAIL_creada_por_LuXML",IF(ISERROR(MATCH(INDIRECT(ADDRESS(ROW()-G4123,7)),D:D,0)),J4123,INDIRECT(ADDRESS(MATCH(INDIRECT(ADDRESS(ROW()-G4123,7)),D:D,0),1))),J4123)</f>
        <v/>
      </c>
      <c r="L4123" s="7">
        <f t="shared" ca="1" si="723"/>
        <v>0</v>
      </c>
      <c r="M4123" s="7" t="str">
        <f t="shared" ca="1" si="724"/>
        <v/>
      </c>
      <c r="N4123" s="7">
        <f t="shared" ca="1" si="725"/>
        <v>0</v>
      </c>
      <c r="O4123" s="9" t="str">
        <f ca="1">IF(N4123&gt;-1,INDIRECT(ADDRESS(ROW(),13)),IF(N4123&lt;N4122,CONCATENATE("&lt;page-count count=",CHAR(34),1+LARGE(N:N,1)-LARGE(N:N,2),CHAR(34),"/&gt;"),INDIRECT(ADDRESS(ROW()-1,13))))</f>
        <v/>
      </c>
      <c r="P4123" s="1">
        <f>IF(ROW()&lt;$S$4+2,IF('XML a procesar'!A4122="",P4122,IF(MID('XML a procesar'!A4122,1,1)="&lt;",P4122,P4122+1)),P4122)</f>
        <v>1</v>
      </c>
    </row>
    <row r="4124" spans="1:16" x14ac:dyDescent="0.25">
      <c r="A4124" s="1" t="str">
        <f>IF('XML a procesar'!A4123&gt;0,'XML a procesar'!A4123,"")</f>
        <v/>
      </c>
      <c r="B4124" s="7">
        <f t="shared" si="715"/>
        <v>0</v>
      </c>
      <c r="C4124" s="1">
        <f t="shared" si="716"/>
        <v>0</v>
      </c>
      <c r="D4124" s="1">
        <f t="shared" si="717"/>
        <v>0</v>
      </c>
      <c r="E4124" s="1">
        <f t="shared" si="718"/>
        <v>0</v>
      </c>
      <c r="F4124" s="1" t="str">
        <f t="shared" ca="1" si="719"/>
        <v/>
      </c>
      <c r="G4124" s="1">
        <f t="shared" ca="1" si="720"/>
        <v>0</v>
      </c>
      <c r="H4124" s="1">
        <f ca="1">IF(AND(G4123&gt;0,G4124&gt;G4123,NOT(ISERROR(MATCH(G4123,D:D,0)))),H4123+1,H4123)</f>
        <v>0</v>
      </c>
      <c r="I4124" s="1">
        <f t="shared" ca="1" si="721"/>
        <v>0</v>
      </c>
      <c r="J4124" s="7" t="str">
        <f t="shared" ca="1" si="722"/>
        <v/>
      </c>
      <c r="K4124" s="1" t="str">
        <f ca="1">IF(J4124="Linea_para_MAIL_creada_por_LuXML",IF(ISERROR(MATCH(INDIRECT(ADDRESS(ROW()-G4124,7)),D:D,0)),J4124,INDIRECT(ADDRESS(MATCH(INDIRECT(ADDRESS(ROW()-G4124,7)),D:D,0),1))),J4124)</f>
        <v/>
      </c>
      <c r="L4124" s="7">
        <f t="shared" ca="1" si="723"/>
        <v>0</v>
      </c>
      <c r="M4124" s="7" t="str">
        <f t="shared" ca="1" si="724"/>
        <v/>
      </c>
      <c r="N4124" s="7">
        <f t="shared" ca="1" si="725"/>
        <v>0</v>
      </c>
      <c r="O4124" s="9" t="str">
        <f ca="1">IF(N4124&gt;-1,INDIRECT(ADDRESS(ROW(),13)),IF(N4124&lt;N4123,CONCATENATE("&lt;page-count count=",CHAR(34),1+LARGE(N:N,1)-LARGE(N:N,2),CHAR(34),"/&gt;"),INDIRECT(ADDRESS(ROW()-1,13))))</f>
        <v/>
      </c>
      <c r="P4124" s="1">
        <f>IF(ROW()&lt;$S$4+2,IF('XML a procesar'!A4123="",P4123,IF(MID('XML a procesar'!A4123,1,1)="&lt;",P4123,P4123+1)),P4123)</f>
        <v>1</v>
      </c>
    </row>
    <row r="4125" spans="1:16" x14ac:dyDescent="0.25">
      <c r="A4125" s="1" t="str">
        <f>IF('XML a procesar'!A4124&gt;0,'XML a procesar'!A4124,"")</f>
        <v/>
      </c>
      <c r="B4125" s="7">
        <f t="shared" si="715"/>
        <v>0</v>
      </c>
      <c r="C4125" s="1">
        <f t="shared" si="716"/>
        <v>0</v>
      </c>
      <c r="D4125" s="1">
        <f t="shared" si="717"/>
        <v>0</v>
      </c>
      <c r="E4125" s="1">
        <f t="shared" si="718"/>
        <v>0</v>
      </c>
      <c r="F4125" s="1" t="str">
        <f t="shared" ca="1" si="719"/>
        <v/>
      </c>
      <c r="G4125" s="1">
        <f t="shared" ca="1" si="720"/>
        <v>0</v>
      </c>
      <c r="H4125" s="1">
        <f ca="1">IF(AND(G4124&gt;0,G4125&gt;G4124,NOT(ISERROR(MATCH(G4124,D:D,0)))),H4124+1,H4124)</f>
        <v>0</v>
      </c>
      <c r="I4125" s="1">
        <f t="shared" ca="1" si="721"/>
        <v>0</v>
      </c>
      <c r="J4125" s="7" t="str">
        <f t="shared" ca="1" si="722"/>
        <v/>
      </c>
      <c r="K4125" s="1" t="str">
        <f ca="1">IF(J4125="Linea_para_MAIL_creada_por_LuXML",IF(ISERROR(MATCH(INDIRECT(ADDRESS(ROW()-G4125,7)),D:D,0)),J4125,INDIRECT(ADDRESS(MATCH(INDIRECT(ADDRESS(ROW()-G4125,7)),D:D,0),1))),J4125)</f>
        <v/>
      </c>
      <c r="L4125" s="7">
        <f t="shared" ca="1" si="723"/>
        <v>0</v>
      </c>
      <c r="M4125" s="7" t="str">
        <f t="shared" ca="1" si="724"/>
        <v/>
      </c>
      <c r="N4125" s="7">
        <f t="shared" ca="1" si="725"/>
        <v>0</v>
      </c>
      <c r="O4125" s="9" t="str">
        <f ca="1">IF(N4125&gt;-1,INDIRECT(ADDRESS(ROW(),13)),IF(N4125&lt;N4124,CONCATENATE("&lt;page-count count=",CHAR(34),1+LARGE(N:N,1)-LARGE(N:N,2),CHAR(34),"/&gt;"),INDIRECT(ADDRESS(ROW()-1,13))))</f>
        <v/>
      </c>
      <c r="P4125" s="1">
        <f>IF(ROW()&lt;$S$4+2,IF('XML a procesar'!A4124="",P4124,IF(MID('XML a procesar'!A4124,1,1)="&lt;",P4124,P4124+1)),P4124)</f>
        <v>1</v>
      </c>
    </row>
    <row r="4126" spans="1:16" x14ac:dyDescent="0.25">
      <c r="A4126" s="1" t="str">
        <f>IF('XML a procesar'!A4125&gt;0,'XML a procesar'!A4125,"")</f>
        <v/>
      </c>
      <c r="B4126" s="7">
        <f t="shared" si="715"/>
        <v>0</v>
      </c>
      <c r="C4126" s="1">
        <f t="shared" si="716"/>
        <v>0</v>
      </c>
      <c r="D4126" s="1">
        <f t="shared" si="717"/>
        <v>0</v>
      </c>
      <c r="E4126" s="1">
        <f t="shared" si="718"/>
        <v>0</v>
      </c>
      <c r="F4126" s="1" t="str">
        <f t="shared" ca="1" si="719"/>
        <v/>
      </c>
      <c r="G4126" s="1">
        <f t="shared" ca="1" si="720"/>
        <v>0</v>
      </c>
      <c r="H4126" s="1">
        <f ca="1">IF(AND(G4125&gt;0,G4126&gt;G4125,NOT(ISERROR(MATCH(G4125,D:D,0)))),H4125+1,H4125)</f>
        <v>0</v>
      </c>
      <c r="I4126" s="1">
        <f t="shared" ca="1" si="721"/>
        <v>0</v>
      </c>
      <c r="J4126" s="7" t="str">
        <f t="shared" ca="1" si="722"/>
        <v/>
      </c>
      <c r="K4126" s="1" t="str">
        <f ca="1">IF(J4126="Linea_para_MAIL_creada_por_LuXML",IF(ISERROR(MATCH(INDIRECT(ADDRESS(ROW()-G4126,7)),D:D,0)),J4126,INDIRECT(ADDRESS(MATCH(INDIRECT(ADDRESS(ROW()-G4126,7)),D:D,0),1))),J4126)</f>
        <v/>
      </c>
      <c r="L4126" s="7">
        <f t="shared" ca="1" si="723"/>
        <v>0</v>
      </c>
      <c r="M4126" s="7" t="str">
        <f t="shared" ca="1" si="724"/>
        <v/>
      </c>
      <c r="N4126" s="7">
        <f t="shared" ca="1" si="725"/>
        <v>0</v>
      </c>
      <c r="O4126" s="9" t="str">
        <f ca="1">IF(N4126&gt;-1,INDIRECT(ADDRESS(ROW(),13)),IF(N4126&lt;N4125,CONCATENATE("&lt;page-count count=",CHAR(34),1+LARGE(N:N,1)-LARGE(N:N,2),CHAR(34),"/&gt;"),INDIRECT(ADDRESS(ROW()-1,13))))</f>
        <v/>
      </c>
      <c r="P4126" s="1">
        <f>IF(ROW()&lt;$S$4+2,IF('XML a procesar'!A4125="",P4125,IF(MID('XML a procesar'!A4125,1,1)="&lt;",P4125,P4125+1)),P4125)</f>
        <v>1</v>
      </c>
    </row>
    <row r="4127" spans="1:16" x14ac:dyDescent="0.25">
      <c r="A4127" s="1" t="str">
        <f>IF('XML a procesar'!A4126&gt;0,'XML a procesar'!A4126,"")</f>
        <v/>
      </c>
      <c r="B4127" s="7">
        <f t="shared" si="715"/>
        <v>0</v>
      </c>
      <c r="C4127" s="1">
        <f t="shared" si="716"/>
        <v>0</v>
      </c>
      <c r="D4127" s="1">
        <f t="shared" si="717"/>
        <v>0</v>
      </c>
      <c r="E4127" s="1">
        <f t="shared" si="718"/>
        <v>0</v>
      </c>
      <c r="F4127" s="1" t="str">
        <f t="shared" ca="1" si="719"/>
        <v/>
      </c>
      <c r="G4127" s="1">
        <f t="shared" ca="1" si="720"/>
        <v>0</v>
      </c>
      <c r="H4127" s="1">
        <f ca="1">IF(AND(G4126&gt;0,G4127&gt;G4126,NOT(ISERROR(MATCH(G4126,D:D,0)))),H4126+1,H4126)</f>
        <v>0</v>
      </c>
      <c r="I4127" s="1">
        <f t="shared" ca="1" si="721"/>
        <v>0</v>
      </c>
      <c r="J4127" s="7" t="str">
        <f t="shared" ca="1" si="722"/>
        <v/>
      </c>
      <c r="K4127" s="1" t="str">
        <f ca="1">IF(J4127="Linea_para_MAIL_creada_por_LuXML",IF(ISERROR(MATCH(INDIRECT(ADDRESS(ROW()-G4127,7)),D:D,0)),J4127,INDIRECT(ADDRESS(MATCH(INDIRECT(ADDRESS(ROW()-G4127,7)),D:D,0),1))),J4127)</f>
        <v/>
      </c>
      <c r="L4127" s="7">
        <f t="shared" ca="1" si="723"/>
        <v>0</v>
      </c>
      <c r="M4127" s="7" t="str">
        <f t="shared" ca="1" si="724"/>
        <v/>
      </c>
      <c r="N4127" s="7">
        <f t="shared" ca="1" si="725"/>
        <v>0</v>
      </c>
      <c r="O4127" s="9" t="str">
        <f ca="1">IF(N4127&gt;-1,INDIRECT(ADDRESS(ROW(),13)),IF(N4127&lt;N4126,CONCATENATE("&lt;page-count count=",CHAR(34),1+LARGE(N:N,1)-LARGE(N:N,2),CHAR(34),"/&gt;"),INDIRECT(ADDRESS(ROW()-1,13))))</f>
        <v/>
      </c>
      <c r="P4127" s="1">
        <f>IF(ROW()&lt;$S$4+2,IF('XML a procesar'!A4126="",P4126,IF(MID('XML a procesar'!A4126,1,1)="&lt;",P4126,P4126+1)),P4126)</f>
        <v>1</v>
      </c>
    </row>
    <row r="4128" spans="1:16" x14ac:dyDescent="0.25">
      <c r="A4128" s="1" t="str">
        <f>IF('XML a procesar'!A4127&gt;0,'XML a procesar'!A4127,"")</f>
        <v/>
      </c>
      <c r="B4128" s="7">
        <f t="shared" si="715"/>
        <v>0</v>
      </c>
      <c r="C4128" s="1">
        <f t="shared" si="716"/>
        <v>0</v>
      </c>
      <c r="D4128" s="1">
        <f t="shared" si="717"/>
        <v>0</v>
      </c>
      <c r="E4128" s="1">
        <f t="shared" si="718"/>
        <v>0</v>
      </c>
      <c r="F4128" s="1" t="str">
        <f t="shared" ca="1" si="719"/>
        <v/>
      </c>
      <c r="G4128" s="1">
        <f t="shared" ca="1" si="720"/>
        <v>0</v>
      </c>
      <c r="H4128" s="1">
        <f ca="1">IF(AND(G4127&gt;0,G4128&gt;G4127,NOT(ISERROR(MATCH(G4127,D:D,0)))),H4127+1,H4127)</f>
        <v>0</v>
      </c>
      <c r="I4128" s="1">
        <f t="shared" ca="1" si="721"/>
        <v>0</v>
      </c>
      <c r="J4128" s="7" t="str">
        <f t="shared" ca="1" si="722"/>
        <v/>
      </c>
      <c r="K4128" s="1" t="str">
        <f ca="1">IF(J4128="Linea_para_MAIL_creada_por_LuXML",IF(ISERROR(MATCH(INDIRECT(ADDRESS(ROW()-G4128,7)),D:D,0)),J4128,INDIRECT(ADDRESS(MATCH(INDIRECT(ADDRESS(ROW()-G4128,7)),D:D,0),1))),J4128)</f>
        <v/>
      </c>
      <c r="L4128" s="7">
        <f t="shared" ca="1" si="723"/>
        <v>0</v>
      </c>
      <c r="M4128" s="7" t="str">
        <f t="shared" ca="1" si="724"/>
        <v/>
      </c>
      <c r="N4128" s="7">
        <f t="shared" ca="1" si="725"/>
        <v>0</v>
      </c>
      <c r="O4128" s="9" t="str">
        <f ca="1">IF(N4128&gt;-1,INDIRECT(ADDRESS(ROW(),13)),IF(N4128&lt;N4127,CONCATENATE("&lt;page-count count=",CHAR(34),1+LARGE(N:N,1)-LARGE(N:N,2),CHAR(34),"/&gt;"),INDIRECT(ADDRESS(ROW()-1,13))))</f>
        <v/>
      </c>
      <c r="P4128" s="1">
        <f>IF(ROW()&lt;$S$4+2,IF('XML a procesar'!A4127="",P4127,IF(MID('XML a procesar'!A4127,1,1)="&lt;",P4127,P4127+1)),P4127)</f>
        <v>1</v>
      </c>
    </row>
    <row r="4129" spans="1:16" x14ac:dyDescent="0.25">
      <c r="A4129" s="1" t="str">
        <f>IF('XML a procesar'!A4128&gt;0,'XML a procesar'!A4128,"")</f>
        <v/>
      </c>
      <c r="B4129" s="7">
        <f t="shared" si="715"/>
        <v>0</v>
      </c>
      <c r="C4129" s="1">
        <f t="shared" si="716"/>
        <v>0</v>
      </c>
      <c r="D4129" s="1">
        <f t="shared" si="717"/>
        <v>0</v>
      </c>
      <c r="E4129" s="1">
        <f t="shared" si="718"/>
        <v>0</v>
      </c>
      <c r="F4129" s="1" t="str">
        <f t="shared" ca="1" si="719"/>
        <v/>
      </c>
      <c r="G4129" s="1">
        <f t="shared" ca="1" si="720"/>
        <v>0</v>
      </c>
      <c r="H4129" s="1">
        <f ca="1">IF(AND(G4128&gt;0,G4129&gt;G4128,NOT(ISERROR(MATCH(G4128,D:D,0)))),H4128+1,H4128)</f>
        <v>0</v>
      </c>
      <c r="I4129" s="1">
        <f t="shared" ca="1" si="721"/>
        <v>0</v>
      </c>
      <c r="J4129" s="7" t="str">
        <f t="shared" ca="1" si="722"/>
        <v/>
      </c>
      <c r="K4129" s="1" t="str">
        <f ca="1">IF(J4129="Linea_para_MAIL_creada_por_LuXML",IF(ISERROR(MATCH(INDIRECT(ADDRESS(ROW()-G4129,7)),D:D,0)),J4129,INDIRECT(ADDRESS(MATCH(INDIRECT(ADDRESS(ROW()-G4129,7)),D:D,0),1))),J4129)</f>
        <v/>
      </c>
      <c r="L4129" s="7">
        <f t="shared" ca="1" si="723"/>
        <v>0</v>
      </c>
      <c r="M4129" s="7" t="str">
        <f t="shared" ca="1" si="724"/>
        <v/>
      </c>
      <c r="N4129" s="7">
        <f t="shared" ca="1" si="725"/>
        <v>0</v>
      </c>
      <c r="O4129" s="9" t="str">
        <f ca="1">IF(N4129&gt;-1,INDIRECT(ADDRESS(ROW(),13)),IF(N4129&lt;N4128,CONCATENATE("&lt;page-count count=",CHAR(34),1+LARGE(N:N,1)-LARGE(N:N,2),CHAR(34),"/&gt;"),INDIRECT(ADDRESS(ROW()-1,13))))</f>
        <v/>
      </c>
      <c r="P4129" s="1">
        <f>IF(ROW()&lt;$S$4+2,IF('XML a procesar'!A4128="",P4128,IF(MID('XML a procesar'!A4128,1,1)="&lt;",P4128,P4128+1)),P4128)</f>
        <v>1</v>
      </c>
    </row>
    <row r="4130" spans="1:16" x14ac:dyDescent="0.25">
      <c r="A4130" s="1" t="str">
        <f>IF('XML a procesar'!A4129&gt;0,'XML a procesar'!A4129,"")</f>
        <v/>
      </c>
      <c r="B4130" s="7">
        <f t="shared" si="715"/>
        <v>0</v>
      </c>
      <c r="C4130" s="1">
        <f t="shared" si="716"/>
        <v>0</v>
      </c>
      <c r="D4130" s="1">
        <f t="shared" si="717"/>
        <v>0</v>
      </c>
      <c r="E4130" s="1">
        <f t="shared" si="718"/>
        <v>0</v>
      </c>
      <c r="F4130" s="1" t="str">
        <f t="shared" ca="1" si="719"/>
        <v/>
      </c>
      <c r="G4130" s="1">
        <f t="shared" ca="1" si="720"/>
        <v>0</v>
      </c>
      <c r="H4130" s="1">
        <f ca="1">IF(AND(G4129&gt;0,G4130&gt;G4129,NOT(ISERROR(MATCH(G4129,D:D,0)))),H4129+1,H4129)</f>
        <v>0</v>
      </c>
      <c r="I4130" s="1">
        <f t="shared" ca="1" si="721"/>
        <v>0</v>
      </c>
      <c r="J4130" s="7" t="str">
        <f t="shared" ca="1" si="722"/>
        <v/>
      </c>
      <c r="K4130" s="1" t="str">
        <f ca="1">IF(J4130="Linea_para_MAIL_creada_por_LuXML",IF(ISERROR(MATCH(INDIRECT(ADDRESS(ROW()-G4130,7)),D:D,0)),J4130,INDIRECT(ADDRESS(MATCH(INDIRECT(ADDRESS(ROW()-G4130,7)),D:D,0),1))),J4130)</f>
        <v/>
      </c>
      <c r="L4130" s="7">
        <f t="shared" ca="1" si="723"/>
        <v>0</v>
      </c>
      <c r="M4130" s="7" t="str">
        <f t="shared" ca="1" si="724"/>
        <v/>
      </c>
      <c r="N4130" s="7">
        <f t="shared" ca="1" si="725"/>
        <v>0</v>
      </c>
      <c r="O4130" s="9" t="str">
        <f ca="1">IF(N4130&gt;-1,INDIRECT(ADDRESS(ROW(),13)),IF(N4130&lt;N4129,CONCATENATE("&lt;page-count count=",CHAR(34),1+LARGE(N:N,1)-LARGE(N:N,2),CHAR(34),"/&gt;"),INDIRECT(ADDRESS(ROW()-1,13))))</f>
        <v/>
      </c>
      <c r="P4130" s="1">
        <f>IF(ROW()&lt;$S$4+2,IF('XML a procesar'!A4129="",P4129,IF(MID('XML a procesar'!A4129,1,1)="&lt;",P4129,P4129+1)),P4129)</f>
        <v>1</v>
      </c>
    </row>
    <row r="4131" spans="1:16" x14ac:dyDescent="0.25">
      <c r="A4131" s="1" t="str">
        <f>IF('XML a procesar'!A4130&gt;0,'XML a procesar'!A4130,"")</f>
        <v/>
      </c>
      <c r="B4131" s="7">
        <f t="shared" si="715"/>
        <v>0</v>
      </c>
      <c r="C4131" s="1">
        <f t="shared" si="716"/>
        <v>0</v>
      </c>
      <c r="D4131" s="1">
        <f t="shared" si="717"/>
        <v>0</v>
      </c>
      <c r="E4131" s="1">
        <f t="shared" si="718"/>
        <v>0</v>
      </c>
      <c r="F4131" s="1" t="str">
        <f t="shared" ca="1" si="719"/>
        <v/>
      </c>
      <c r="G4131" s="1">
        <f t="shared" ca="1" si="720"/>
        <v>0</v>
      </c>
      <c r="H4131" s="1">
        <f ca="1">IF(AND(G4130&gt;0,G4131&gt;G4130,NOT(ISERROR(MATCH(G4130,D:D,0)))),H4130+1,H4130)</f>
        <v>0</v>
      </c>
      <c r="I4131" s="1">
        <f t="shared" ca="1" si="721"/>
        <v>0</v>
      </c>
      <c r="J4131" s="7" t="str">
        <f t="shared" ca="1" si="722"/>
        <v/>
      </c>
      <c r="K4131" s="1" t="str">
        <f ca="1">IF(J4131="Linea_para_MAIL_creada_por_LuXML",IF(ISERROR(MATCH(INDIRECT(ADDRESS(ROW()-G4131,7)),D:D,0)),J4131,INDIRECT(ADDRESS(MATCH(INDIRECT(ADDRESS(ROW()-G4131,7)),D:D,0),1))),J4131)</f>
        <v/>
      </c>
      <c r="L4131" s="7">
        <f t="shared" ca="1" si="723"/>
        <v>0</v>
      </c>
      <c r="M4131" s="7" t="str">
        <f t="shared" ca="1" si="724"/>
        <v/>
      </c>
      <c r="N4131" s="7">
        <f t="shared" ca="1" si="725"/>
        <v>0</v>
      </c>
      <c r="O4131" s="9" t="str">
        <f ca="1">IF(N4131&gt;-1,INDIRECT(ADDRESS(ROW(),13)),IF(N4131&lt;N4130,CONCATENATE("&lt;page-count count=",CHAR(34),1+LARGE(N:N,1)-LARGE(N:N,2),CHAR(34),"/&gt;"),INDIRECT(ADDRESS(ROW()-1,13))))</f>
        <v/>
      </c>
      <c r="P4131" s="1">
        <f>IF(ROW()&lt;$S$4+2,IF('XML a procesar'!A4130="",P4130,IF(MID('XML a procesar'!A4130,1,1)="&lt;",P4130,P4130+1)),P4130)</f>
        <v>1</v>
      </c>
    </row>
    <row r="4132" spans="1:16" x14ac:dyDescent="0.25">
      <c r="A4132" s="1" t="str">
        <f>IF('XML a procesar'!A4131&gt;0,'XML a procesar'!A4131,"")</f>
        <v/>
      </c>
      <c r="B4132" s="7">
        <f t="shared" si="715"/>
        <v>0</v>
      </c>
      <c r="C4132" s="1">
        <f t="shared" si="716"/>
        <v>0</v>
      </c>
      <c r="D4132" s="1">
        <f t="shared" si="717"/>
        <v>0</v>
      </c>
      <c r="E4132" s="1">
        <f t="shared" si="718"/>
        <v>0</v>
      </c>
      <c r="F4132" s="1" t="str">
        <f t="shared" ca="1" si="719"/>
        <v/>
      </c>
      <c r="G4132" s="1">
        <f t="shared" ca="1" si="720"/>
        <v>0</v>
      </c>
      <c r="H4132" s="1">
        <f ca="1">IF(AND(G4131&gt;0,G4132&gt;G4131,NOT(ISERROR(MATCH(G4131,D:D,0)))),H4131+1,H4131)</f>
        <v>0</v>
      </c>
      <c r="I4132" s="1">
        <f t="shared" ca="1" si="721"/>
        <v>0</v>
      </c>
      <c r="J4132" s="7" t="str">
        <f t="shared" ca="1" si="722"/>
        <v/>
      </c>
      <c r="K4132" s="1" t="str">
        <f ca="1">IF(J4132="Linea_para_MAIL_creada_por_LuXML",IF(ISERROR(MATCH(INDIRECT(ADDRESS(ROW()-G4132,7)),D:D,0)),J4132,INDIRECT(ADDRESS(MATCH(INDIRECT(ADDRESS(ROW()-G4132,7)),D:D,0),1))),J4132)</f>
        <v/>
      </c>
      <c r="L4132" s="7">
        <f t="shared" ca="1" si="723"/>
        <v>0</v>
      </c>
      <c r="M4132" s="7" t="str">
        <f t="shared" ca="1" si="724"/>
        <v/>
      </c>
      <c r="N4132" s="7">
        <f t="shared" ca="1" si="725"/>
        <v>0</v>
      </c>
      <c r="O4132" s="9" t="str">
        <f ca="1">IF(N4132&gt;-1,INDIRECT(ADDRESS(ROW(),13)),IF(N4132&lt;N4131,CONCATENATE("&lt;page-count count=",CHAR(34),1+LARGE(N:N,1)-LARGE(N:N,2),CHAR(34),"/&gt;"),INDIRECT(ADDRESS(ROW()-1,13))))</f>
        <v/>
      </c>
      <c r="P4132" s="1">
        <f>IF(ROW()&lt;$S$4+2,IF('XML a procesar'!A4131="",P4131,IF(MID('XML a procesar'!A4131,1,1)="&lt;",P4131,P4131+1)),P4131)</f>
        <v>1</v>
      </c>
    </row>
    <row r="4133" spans="1:16" x14ac:dyDescent="0.25">
      <c r="A4133" s="1" t="str">
        <f>IF('XML a procesar'!A4132&gt;0,'XML a procesar'!A4132,"")</f>
        <v/>
      </c>
      <c r="B4133" s="7">
        <f t="shared" si="715"/>
        <v>0</v>
      </c>
      <c r="C4133" s="1">
        <f t="shared" si="716"/>
        <v>0</v>
      </c>
      <c r="D4133" s="1">
        <f t="shared" si="717"/>
        <v>0</v>
      </c>
      <c r="E4133" s="1">
        <f t="shared" si="718"/>
        <v>0</v>
      </c>
      <c r="F4133" s="1" t="str">
        <f t="shared" ca="1" si="719"/>
        <v/>
      </c>
      <c r="G4133" s="1">
        <f t="shared" ca="1" si="720"/>
        <v>0</v>
      </c>
      <c r="H4133" s="1">
        <f ca="1">IF(AND(G4132&gt;0,G4133&gt;G4132,NOT(ISERROR(MATCH(G4132,D:D,0)))),H4132+1,H4132)</f>
        <v>0</v>
      </c>
      <c r="I4133" s="1">
        <f t="shared" ca="1" si="721"/>
        <v>0</v>
      </c>
      <c r="J4133" s="7" t="str">
        <f t="shared" ca="1" si="722"/>
        <v/>
      </c>
      <c r="K4133" s="1" t="str">
        <f ca="1">IF(J4133="Linea_para_MAIL_creada_por_LuXML",IF(ISERROR(MATCH(INDIRECT(ADDRESS(ROW()-G4133,7)),D:D,0)),J4133,INDIRECT(ADDRESS(MATCH(INDIRECT(ADDRESS(ROW()-G4133,7)),D:D,0),1))),J4133)</f>
        <v/>
      </c>
      <c r="L4133" s="7">
        <f t="shared" ca="1" si="723"/>
        <v>0</v>
      </c>
      <c r="M4133" s="7" t="str">
        <f t="shared" ca="1" si="724"/>
        <v/>
      </c>
      <c r="N4133" s="7">
        <f t="shared" ca="1" si="725"/>
        <v>0</v>
      </c>
      <c r="O4133" s="9" t="str">
        <f ca="1">IF(N4133&gt;-1,INDIRECT(ADDRESS(ROW(),13)),IF(N4133&lt;N4132,CONCATENATE("&lt;page-count count=",CHAR(34),1+LARGE(N:N,1)-LARGE(N:N,2),CHAR(34),"/&gt;"),INDIRECT(ADDRESS(ROW()-1,13))))</f>
        <v/>
      </c>
      <c r="P4133" s="1">
        <f>IF(ROW()&lt;$S$4+2,IF('XML a procesar'!A4132="",P4132,IF(MID('XML a procesar'!A4132,1,1)="&lt;",P4132,P4132+1)),P4132)</f>
        <v>1</v>
      </c>
    </row>
    <row r="4134" spans="1:16" x14ac:dyDescent="0.25">
      <c r="A4134" s="1" t="str">
        <f>IF('XML a procesar'!A4133&gt;0,'XML a procesar'!A4133,"")</f>
        <v/>
      </c>
      <c r="B4134" s="7">
        <f t="shared" si="715"/>
        <v>0</v>
      </c>
      <c r="C4134" s="1">
        <f t="shared" si="716"/>
        <v>0</v>
      </c>
      <c r="D4134" s="1">
        <f t="shared" si="717"/>
        <v>0</v>
      </c>
      <c r="E4134" s="1">
        <f t="shared" si="718"/>
        <v>0</v>
      </c>
      <c r="F4134" s="1" t="str">
        <f t="shared" ca="1" si="719"/>
        <v/>
      </c>
      <c r="G4134" s="1">
        <f t="shared" ca="1" si="720"/>
        <v>0</v>
      </c>
      <c r="H4134" s="1">
        <f ca="1">IF(AND(G4133&gt;0,G4134&gt;G4133,NOT(ISERROR(MATCH(G4133,D:D,0)))),H4133+1,H4133)</f>
        <v>0</v>
      </c>
      <c r="I4134" s="1">
        <f t="shared" ca="1" si="721"/>
        <v>0</v>
      </c>
      <c r="J4134" s="7" t="str">
        <f t="shared" ca="1" si="722"/>
        <v/>
      </c>
      <c r="K4134" s="1" t="str">
        <f ca="1">IF(J4134="Linea_para_MAIL_creada_por_LuXML",IF(ISERROR(MATCH(INDIRECT(ADDRESS(ROW()-G4134,7)),D:D,0)),J4134,INDIRECT(ADDRESS(MATCH(INDIRECT(ADDRESS(ROW()-G4134,7)),D:D,0),1))),J4134)</f>
        <v/>
      </c>
      <c r="L4134" s="7">
        <f t="shared" ca="1" si="723"/>
        <v>0</v>
      </c>
      <c r="M4134" s="7" t="str">
        <f t="shared" ca="1" si="724"/>
        <v/>
      </c>
      <c r="N4134" s="7">
        <f t="shared" ca="1" si="725"/>
        <v>0</v>
      </c>
      <c r="O4134" s="9" t="str">
        <f ca="1">IF(N4134&gt;-1,INDIRECT(ADDRESS(ROW(),13)),IF(N4134&lt;N4133,CONCATENATE("&lt;page-count count=",CHAR(34),1+LARGE(N:N,1)-LARGE(N:N,2),CHAR(34),"/&gt;"),INDIRECT(ADDRESS(ROW()-1,13))))</f>
        <v/>
      </c>
      <c r="P4134" s="1">
        <f>IF(ROW()&lt;$S$4+2,IF('XML a procesar'!A4133="",P4133,IF(MID('XML a procesar'!A4133,1,1)="&lt;",P4133,P4133+1)),P4133)</f>
        <v>1</v>
      </c>
    </row>
    <row r="4135" spans="1:16" x14ac:dyDescent="0.25">
      <c r="A4135" s="1" t="str">
        <f>IF('XML a procesar'!A4134&gt;0,'XML a procesar'!A4134,"")</f>
        <v/>
      </c>
      <c r="B4135" s="7">
        <f t="shared" si="715"/>
        <v>0</v>
      </c>
      <c r="C4135" s="1">
        <f t="shared" si="716"/>
        <v>0</v>
      </c>
      <c r="D4135" s="1">
        <f t="shared" si="717"/>
        <v>0</v>
      </c>
      <c r="E4135" s="1">
        <f t="shared" si="718"/>
        <v>0</v>
      </c>
      <c r="F4135" s="1" t="str">
        <f t="shared" ca="1" si="719"/>
        <v/>
      </c>
      <c r="G4135" s="1">
        <f t="shared" ca="1" si="720"/>
        <v>0</v>
      </c>
      <c r="H4135" s="1">
        <f ca="1">IF(AND(G4134&gt;0,G4135&gt;G4134,NOT(ISERROR(MATCH(G4134,D:D,0)))),H4134+1,H4134)</f>
        <v>0</v>
      </c>
      <c r="I4135" s="1">
        <f t="shared" ca="1" si="721"/>
        <v>0</v>
      </c>
      <c r="J4135" s="7" t="str">
        <f t="shared" ca="1" si="722"/>
        <v/>
      </c>
      <c r="K4135" s="1" t="str">
        <f ca="1">IF(J4135="Linea_para_MAIL_creada_por_LuXML",IF(ISERROR(MATCH(INDIRECT(ADDRESS(ROW()-G4135,7)),D:D,0)),J4135,INDIRECT(ADDRESS(MATCH(INDIRECT(ADDRESS(ROW()-G4135,7)),D:D,0),1))),J4135)</f>
        <v/>
      </c>
      <c r="L4135" s="7">
        <f t="shared" ca="1" si="723"/>
        <v>0</v>
      </c>
      <c r="M4135" s="7" t="str">
        <f t="shared" ca="1" si="724"/>
        <v/>
      </c>
      <c r="N4135" s="7">
        <f t="shared" ca="1" si="725"/>
        <v>0</v>
      </c>
      <c r="O4135" s="9" t="str">
        <f ca="1">IF(N4135&gt;-1,INDIRECT(ADDRESS(ROW(),13)),IF(N4135&lt;N4134,CONCATENATE("&lt;page-count count=",CHAR(34),1+LARGE(N:N,1)-LARGE(N:N,2),CHAR(34),"/&gt;"),INDIRECT(ADDRESS(ROW()-1,13))))</f>
        <v/>
      </c>
      <c r="P4135" s="1">
        <f>IF(ROW()&lt;$S$4+2,IF('XML a procesar'!A4134="",P4134,IF(MID('XML a procesar'!A4134,1,1)="&lt;",P4134,P4134+1)),P4134)</f>
        <v>1</v>
      </c>
    </row>
    <row r="4136" spans="1:16" x14ac:dyDescent="0.25">
      <c r="A4136" s="1" t="str">
        <f>IF('XML a procesar'!A4135&gt;0,'XML a procesar'!A4135,"")</f>
        <v/>
      </c>
      <c r="B4136" s="7">
        <f t="shared" si="715"/>
        <v>0</v>
      </c>
      <c r="C4136" s="1">
        <f t="shared" si="716"/>
        <v>0</v>
      </c>
      <c r="D4136" s="1">
        <f t="shared" si="717"/>
        <v>0</v>
      </c>
      <c r="E4136" s="1">
        <f t="shared" si="718"/>
        <v>0</v>
      </c>
      <c r="F4136" s="1" t="str">
        <f t="shared" ca="1" si="719"/>
        <v/>
      </c>
      <c r="G4136" s="1">
        <f t="shared" ca="1" si="720"/>
        <v>0</v>
      </c>
      <c r="H4136" s="1">
        <f ca="1">IF(AND(G4135&gt;0,G4136&gt;G4135,NOT(ISERROR(MATCH(G4135,D:D,0)))),H4135+1,H4135)</f>
        <v>0</v>
      </c>
      <c r="I4136" s="1">
        <f t="shared" ca="1" si="721"/>
        <v>0</v>
      </c>
      <c r="J4136" s="7" t="str">
        <f t="shared" ca="1" si="722"/>
        <v/>
      </c>
      <c r="K4136" s="1" t="str">
        <f ca="1">IF(J4136="Linea_para_MAIL_creada_por_LuXML",IF(ISERROR(MATCH(INDIRECT(ADDRESS(ROW()-G4136,7)),D:D,0)),J4136,INDIRECT(ADDRESS(MATCH(INDIRECT(ADDRESS(ROW()-G4136,7)),D:D,0),1))),J4136)</f>
        <v/>
      </c>
      <c r="L4136" s="7">
        <f t="shared" ca="1" si="723"/>
        <v>0</v>
      </c>
      <c r="M4136" s="7" t="str">
        <f t="shared" ca="1" si="724"/>
        <v/>
      </c>
      <c r="N4136" s="7">
        <f t="shared" ca="1" si="725"/>
        <v>0</v>
      </c>
      <c r="O4136" s="9" t="str">
        <f ca="1">IF(N4136&gt;-1,INDIRECT(ADDRESS(ROW(),13)),IF(N4136&lt;N4135,CONCATENATE("&lt;page-count count=",CHAR(34),1+LARGE(N:N,1)-LARGE(N:N,2),CHAR(34),"/&gt;"),INDIRECT(ADDRESS(ROW()-1,13))))</f>
        <v/>
      </c>
      <c r="P4136" s="1">
        <f>IF(ROW()&lt;$S$4+2,IF('XML a procesar'!A4135="",P4135,IF(MID('XML a procesar'!A4135,1,1)="&lt;",P4135,P4135+1)),P4135)</f>
        <v>1</v>
      </c>
    </row>
    <row r="4137" spans="1:16" x14ac:dyDescent="0.25">
      <c r="A4137" s="1" t="str">
        <f>IF('XML a procesar'!A4136&gt;0,'XML a procesar'!A4136,"")</f>
        <v/>
      </c>
      <c r="B4137" s="7">
        <f t="shared" si="715"/>
        <v>0</v>
      </c>
      <c r="C4137" s="1">
        <f t="shared" si="716"/>
        <v>0</v>
      </c>
      <c r="D4137" s="1">
        <f t="shared" si="717"/>
        <v>0</v>
      </c>
      <c r="E4137" s="1">
        <f t="shared" si="718"/>
        <v>0</v>
      </c>
      <c r="F4137" s="1" t="str">
        <f t="shared" ca="1" si="719"/>
        <v/>
      </c>
      <c r="G4137" s="1">
        <f t="shared" ca="1" si="720"/>
        <v>0</v>
      </c>
      <c r="H4137" s="1">
        <f ca="1">IF(AND(G4136&gt;0,G4137&gt;G4136,NOT(ISERROR(MATCH(G4136,D:D,0)))),H4136+1,H4136)</f>
        <v>0</v>
      </c>
      <c r="I4137" s="1">
        <f t="shared" ca="1" si="721"/>
        <v>0</v>
      </c>
      <c r="J4137" s="7" t="str">
        <f t="shared" ca="1" si="722"/>
        <v/>
      </c>
      <c r="K4137" s="1" t="str">
        <f ca="1">IF(J4137="Linea_para_MAIL_creada_por_LuXML",IF(ISERROR(MATCH(INDIRECT(ADDRESS(ROW()-G4137,7)),D:D,0)),J4137,INDIRECT(ADDRESS(MATCH(INDIRECT(ADDRESS(ROW()-G4137,7)),D:D,0),1))),J4137)</f>
        <v/>
      </c>
      <c r="L4137" s="7">
        <f t="shared" ca="1" si="723"/>
        <v>0</v>
      </c>
      <c r="M4137" s="7" t="str">
        <f t="shared" ca="1" si="724"/>
        <v/>
      </c>
      <c r="N4137" s="7">
        <f t="shared" ca="1" si="725"/>
        <v>0</v>
      </c>
      <c r="O4137" s="9" t="str">
        <f ca="1">IF(N4137&gt;-1,INDIRECT(ADDRESS(ROW(),13)),IF(N4137&lt;N4136,CONCATENATE("&lt;page-count count=",CHAR(34),1+LARGE(N:N,1)-LARGE(N:N,2),CHAR(34),"/&gt;"),INDIRECT(ADDRESS(ROW()-1,13))))</f>
        <v/>
      </c>
      <c r="P4137" s="1">
        <f>IF(ROW()&lt;$S$4+2,IF('XML a procesar'!A4136="",P4136,IF(MID('XML a procesar'!A4136,1,1)="&lt;",P4136,P4136+1)),P4136)</f>
        <v>1</v>
      </c>
    </row>
    <row r="4138" spans="1:16" x14ac:dyDescent="0.25">
      <c r="A4138" s="1" t="str">
        <f>IF('XML a procesar'!A4137&gt;0,'XML a procesar'!A4137,"")</f>
        <v/>
      </c>
      <c r="B4138" s="7">
        <f t="shared" si="715"/>
        <v>0</v>
      </c>
      <c r="C4138" s="1">
        <f t="shared" si="716"/>
        <v>0</v>
      </c>
      <c r="D4138" s="1">
        <f t="shared" si="717"/>
        <v>0</v>
      </c>
      <c r="E4138" s="1">
        <f t="shared" si="718"/>
        <v>0</v>
      </c>
      <c r="F4138" s="1" t="str">
        <f t="shared" ca="1" si="719"/>
        <v/>
      </c>
      <c r="G4138" s="1">
        <f t="shared" ca="1" si="720"/>
        <v>0</v>
      </c>
      <c r="H4138" s="1">
        <f ca="1">IF(AND(G4137&gt;0,G4138&gt;G4137,NOT(ISERROR(MATCH(G4137,D:D,0)))),H4137+1,H4137)</f>
        <v>0</v>
      </c>
      <c r="I4138" s="1">
        <f t="shared" ca="1" si="721"/>
        <v>0</v>
      </c>
      <c r="J4138" s="7" t="str">
        <f t="shared" ca="1" si="722"/>
        <v/>
      </c>
      <c r="K4138" s="1" t="str">
        <f ca="1">IF(J4138="Linea_para_MAIL_creada_por_LuXML",IF(ISERROR(MATCH(INDIRECT(ADDRESS(ROW()-G4138,7)),D:D,0)),J4138,INDIRECT(ADDRESS(MATCH(INDIRECT(ADDRESS(ROW()-G4138,7)),D:D,0),1))),J4138)</f>
        <v/>
      </c>
      <c r="L4138" s="7">
        <f t="shared" ca="1" si="723"/>
        <v>0</v>
      </c>
      <c r="M4138" s="7" t="str">
        <f t="shared" ca="1" si="724"/>
        <v/>
      </c>
      <c r="N4138" s="7">
        <f t="shared" ca="1" si="725"/>
        <v>0</v>
      </c>
      <c r="O4138" s="9" t="str">
        <f ca="1">IF(N4138&gt;-1,INDIRECT(ADDRESS(ROW(),13)),IF(N4138&lt;N4137,CONCATENATE("&lt;page-count count=",CHAR(34),1+LARGE(N:N,1)-LARGE(N:N,2),CHAR(34),"/&gt;"),INDIRECT(ADDRESS(ROW()-1,13))))</f>
        <v/>
      </c>
      <c r="P4138" s="1">
        <f>IF(ROW()&lt;$S$4+2,IF('XML a procesar'!A4137="",P4137,IF(MID('XML a procesar'!A4137,1,1)="&lt;",P4137,P4137+1)),P4137)</f>
        <v>1</v>
      </c>
    </row>
    <row r="4139" spans="1:16" x14ac:dyDescent="0.25">
      <c r="A4139" s="1" t="str">
        <f>IF('XML a procesar'!A4138&gt;0,'XML a procesar'!A4138,"")</f>
        <v/>
      </c>
      <c r="B4139" s="7">
        <f t="shared" si="715"/>
        <v>0</v>
      </c>
      <c r="C4139" s="1">
        <f t="shared" si="716"/>
        <v>0</v>
      </c>
      <c r="D4139" s="1">
        <f t="shared" si="717"/>
        <v>0</v>
      </c>
      <c r="E4139" s="1">
        <f t="shared" si="718"/>
        <v>0</v>
      </c>
      <c r="F4139" s="1" t="str">
        <f t="shared" ca="1" si="719"/>
        <v/>
      </c>
      <c r="G4139" s="1">
        <f t="shared" ca="1" si="720"/>
        <v>0</v>
      </c>
      <c r="H4139" s="1">
        <f ca="1">IF(AND(G4138&gt;0,G4139&gt;G4138,NOT(ISERROR(MATCH(G4138,D:D,0)))),H4138+1,H4138)</f>
        <v>0</v>
      </c>
      <c r="I4139" s="1">
        <f t="shared" ca="1" si="721"/>
        <v>0</v>
      </c>
      <c r="J4139" s="7" t="str">
        <f t="shared" ca="1" si="722"/>
        <v/>
      </c>
      <c r="K4139" s="1" t="str">
        <f ca="1">IF(J4139="Linea_para_MAIL_creada_por_LuXML",IF(ISERROR(MATCH(INDIRECT(ADDRESS(ROW()-G4139,7)),D:D,0)),J4139,INDIRECT(ADDRESS(MATCH(INDIRECT(ADDRESS(ROW()-G4139,7)),D:D,0),1))),J4139)</f>
        <v/>
      </c>
      <c r="L4139" s="7">
        <f t="shared" ca="1" si="723"/>
        <v>0</v>
      </c>
      <c r="M4139" s="7" t="str">
        <f t="shared" ca="1" si="724"/>
        <v/>
      </c>
      <c r="N4139" s="7">
        <f t="shared" ca="1" si="725"/>
        <v>0</v>
      </c>
      <c r="O4139" s="9" t="str">
        <f ca="1">IF(N4139&gt;-1,INDIRECT(ADDRESS(ROW(),13)),IF(N4139&lt;N4138,CONCATENATE("&lt;page-count count=",CHAR(34),1+LARGE(N:N,1)-LARGE(N:N,2),CHAR(34),"/&gt;"),INDIRECT(ADDRESS(ROW()-1,13))))</f>
        <v/>
      </c>
      <c r="P4139" s="1">
        <f>IF(ROW()&lt;$S$4+2,IF('XML a procesar'!A4138="",P4138,IF(MID('XML a procesar'!A4138,1,1)="&lt;",P4138,P4138+1)),P4138)</f>
        <v>1</v>
      </c>
    </row>
    <row r="4140" spans="1:16" x14ac:dyDescent="0.25">
      <c r="A4140" s="1" t="str">
        <f>IF('XML a procesar'!A4139&gt;0,'XML a procesar'!A4139,"")</f>
        <v/>
      </c>
      <c r="B4140" s="7">
        <f t="shared" si="715"/>
        <v>0</v>
      </c>
      <c r="C4140" s="1">
        <f t="shared" si="716"/>
        <v>0</v>
      </c>
      <c r="D4140" s="1">
        <f t="shared" si="717"/>
        <v>0</v>
      </c>
      <c r="E4140" s="1">
        <f t="shared" si="718"/>
        <v>0</v>
      </c>
      <c r="F4140" s="1" t="str">
        <f t="shared" ca="1" si="719"/>
        <v/>
      </c>
      <c r="G4140" s="1">
        <f t="shared" ca="1" si="720"/>
        <v>0</v>
      </c>
      <c r="H4140" s="1">
        <f ca="1">IF(AND(G4139&gt;0,G4140&gt;G4139,NOT(ISERROR(MATCH(G4139,D:D,0)))),H4139+1,H4139)</f>
        <v>0</v>
      </c>
      <c r="I4140" s="1">
        <f t="shared" ca="1" si="721"/>
        <v>0</v>
      </c>
      <c r="J4140" s="7" t="str">
        <f t="shared" ca="1" si="722"/>
        <v/>
      </c>
      <c r="K4140" s="1" t="str">
        <f ca="1">IF(J4140="Linea_para_MAIL_creada_por_LuXML",IF(ISERROR(MATCH(INDIRECT(ADDRESS(ROW()-G4140,7)),D:D,0)),J4140,INDIRECT(ADDRESS(MATCH(INDIRECT(ADDRESS(ROW()-G4140,7)),D:D,0),1))),J4140)</f>
        <v/>
      </c>
      <c r="L4140" s="7">
        <f t="shared" ca="1" si="723"/>
        <v>0</v>
      </c>
      <c r="M4140" s="7" t="str">
        <f t="shared" ca="1" si="724"/>
        <v/>
      </c>
      <c r="N4140" s="7">
        <f t="shared" ca="1" si="725"/>
        <v>0</v>
      </c>
      <c r="O4140" s="9" t="str">
        <f ca="1">IF(N4140&gt;-1,INDIRECT(ADDRESS(ROW(),13)),IF(N4140&lt;N4139,CONCATENATE("&lt;page-count count=",CHAR(34),1+LARGE(N:N,1)-LARGE(N:N,2),CHAR(34),"/&gt;"),INDIRECT(ADDRESS(ROW()-1,13))))</f>
        <v/>
      </c>
      <c r="P4140" s="1">
        <f>IF(ROW()&lt;$S$4+2,IF('XML a procesar'!A4139="",P4139,IF(MID('XML a procesar'!A4139,1,1)="&lt;",P4139,P4139+1)),P4139)</f>
        <v>1</v>
      </c>
    </row>
    <row r="4141" spans="1:16" x14ac:dyDescent="0.25">
      <c r="A4141" s="1" t="str">
        <f>IF('XML a procesar'!A4140&gt;0,'XML a procesar'!A4140,"")</f>
        <v/>
      </c>
      <c r="B4141" s="7">
        <f t="shared" si="715"/>
        <v>0</v>
      </c>
      <c r="C4141" s="1">
        <f t="shared" si="716"/>
        <v>0</v>
      </c>
      <c r="D4141" s="1">
        <f t="shared" si="717"/>
        <v>0</v>
      </c>
      <c r="E4141" s="1">
        <f t="shared" si="718"/>
        <v>0</v>
      </c>
      <c r="F4141" s="1" t="str">
        <f t="shared" ca="1" si="719"/>
        <v/>
      </c>
      <c r="G4141" s="1">
        <f t="shared" ca="1" si="720"/>
        <v>0</v>
      </c>
      <c r="H4141" s="1">
        <f ca="1">IF(AND(G4140&gt;0,G4141&gt;G4140,NOT(ISERROR(MATCH(G4140,D:D,0)))),H4140+1,H4140)</f>
        <v>0</v>
      </c>
      <c r="I4141" s="1">
        <f t="shared" ca="1" si="721"/>
        <v>0</v>
      </c>
      <c r="J4141" s="7" t="str">
        <f t="shared" ca="1" si="722"/>
        <v/>
      </c>
      <c r="K4141" s="1" t="str">
        <f ca="1">IF(J4141="Linea_para_MAIL_creada_por_LuXML",IF(ISERROR(MATCH(INDIRECT(ADDRESS(ROW()-G4141,7)),D:D,0)),J4141,INDIRECT(ADDRESS(MATCH(INDIRECT(ADDRESS(ROW()-G4141,7)),D:D,0),1))),J4141)</f>
        <v/>
      </c>
      <c r="L4141" s="7">
        <f t="shared" ca="1" si="723"/>
        <v>0</v>
      </c>
      <c r="M4141" s="7" t="str">
        <f t="shared" ca="1" si="724"/>
        <v/>
      </c>
      <c r="N4141" s="7">
        <f t="shared" ca="1" si="725"/>
        <v>0</v>
      </c>
      <c r="O4141" s="9" t="str">
        <f ca="1">IF(N4141&gt;-1,INDIRECT(ADDRESS(ROW(),13)),IF(N4141&lt;N4140,CONCATENATE("&lt;page-count count=",CHAR(34),1+LARGE(N:N,1)-LARGE(N:N,2),CHAR(34),"/&gt;"),INDIRECT(ADDRESS(ROW()-1,13))))</f>
        <v/>
      </c>
      <c r="P4141" s="1">
        <f>IF(ROW()&lt;$S$4+2,IF('XML a procesar'!A4140="",P4140,IF(MID('XML a procesar'!A4140,1,1)="&lt;",P4140,P4140+1)),P4140)</f>
        <v>1</v>
      </c>
    </row>
    <row r="4142" spans="1:16" x14ac:dyDescent="0.25">
      <c r="A4142" s="1" t="str">
        <f>IF('XML a procesar'!A4141&gt;0,'XML a procesar'!A4141,"")</f>
        <v/>
      </c>
      <c r="B4142" s="7">
        <f t="shared" si="715"/>
        <v>0</v>
      </c>
      <c r="C4142" s="1">
        <f t="shared" si="716"/>
        <v>0</v>
      </c>
      <c r="D4142" s="1">
        <f t="shared" si="717"/>
        <v>0</v>
      </c>
      <c r="E4142" s="1">
        <f t="shared" si="718"/>
        <v>0</v>
      </c>
      <c r="F4142" s="1" t="str">
        <f t="shared" ca="1" si="719"/>
        <v/>
      </c>
      <c r="G4142" s="1">
        <f t="shared" ca="1" si="720"/>
        <v>0</v>
      </c>
      <c r="H4142" s="1">
        <f ca="1">IF(AND(G4141&gt;0,G4142&gt;G4141,NOT(ISERROR(MATCH(G4141,D:D,0)))),H4141+1,H4141)</f>
        <v>0</v>
      </c>
      <c r="I4142" s="1">
        <f t="shared" ca="1" si="721"/>
        <v>0</v>
      </c>
      <c r="J4142" s="7" t="str">
        <f t="shared" ca="1" si="722"/>
        <v/>
      </c>
      <c r="K4142" s="1" t="str">
        <f ca="1">IF(J4142="Linea_para_MAIL_creada_por_LuXML",IF(ISERROR(MATCH(INDIRECT(ADDRESS(ROW()-G4142,7)),D:D,0)),J4142,INDIRECT(ADDRESS(MATCH(INDIRECT(ADDRESS(ROW()-G4142,7)),D:D,0),1))),J4142)</f>
        <v/>
      </c>
      <c r="L4142" s="7">
        <f t="shared" ca="1" si="723"/>
        <v>0</v>
      </c>
      <c r="M4142" s="7" t="str">
        <f t="shared" ca="1" si="724"/>
        <v/>
      </c>
      <c r="N4142" s="7">
        <f t="shared" ca="1" si="725"/>
        <v>0</v>
      </c>
      <c r="O4142" s="9" t="str">
        <f ca="1">IF(N4142&gt;-1,INDIRECT(ADDRESS(ROW(),13)),IF(N4142&lt;N4141,CONCATENATE("&lt;page-count count=",CHAR(34),1+LARGE(N:N,1)-LARGE(N:N,2),CHAR(34),"/&gt;"),INDIRECT(ADDRESS(ROW()-1,13))))</f>
        <v/>
      </c>
      <c r="P4142" s="1">
        <f>IF(ROW()&lt;$S$4+2,IF('XML a procesar'!A4141="",P4141,IF(MID('XML a procesar'!A4141,1,1)="&lt;",P4141,P4141+1)),P4141)</f>
        <v>1</v>
      </c>
    </row>
    <row r="4143" spans="1:16" x14ac:dyDescent="0.25">
      <c r="A4143" s="1" t="str">
        <f>IF('XML a procesar'!A4142&gt;0,'XML a procesar'!A4142,"")</f>
        <v/>
      </c>
      <c r="B4143" s="7">
        <f t="shared" si="715"/>
        <v>0</v>
      </c>
      <c r="C4143" s="1">
        <f t="shared" si="716"/>
        <v>0</v>
      </c>
      <c r="D4143" s="1">
        <f t="shared" si="717"/>
        <v>0</v>
      </c>
      <c r="E4143" s="1">
        <f t="shared" si="718"/>
        <v>0</v>
      </c>
      <c r="F4143" s="1" t="str">
        <f t="shared" ca="1" si="719"/>
        <v/>
      </c>
      <c r="G4143" s="1">
        <f t="shared" ca="1" si="720"/>
        <v>0</v>
      </c>
      <c r="H4143" s="1">
        <f ca="1">IF(AND(G4142&gt;0,G4143&gt;G4142,NOT(ISERROR(MATCH(G4142,D:D,0)))),H4142+1,H4142)</f>
        <v>0</v>
      </c>
      <c r="I4143" s="1">
        <f t="shared" ca="1" si="721"/>
        <v>0</v>
      </c>
      <c r="J4143" s="7" t="str">
        <f t="shared" ca="1" si="722"/>
        <v/>
      </c>
      <c r="K4143" s="1" t="str">
        <f ca="1">IF(J4143="Linea_para_MAIL_creada_por_LuXML",IF(ISERROR(MATCH(INDIRECT(ADDRESS(ROW()-G4143,7)),D:D,0)),J4143,INDIRECT(ADDRESS(MATCH(INDIRECT(ADDRESS(ROW()-G4143,7)),D:D,0),1))),J4143)</f>
        <v/>
      </c>
      <c r="L4143" s="7">
        <f t="shared" ca="1" si="723"/>
        <v>0</v>
      </c>
      <c r="M4143" s="7" t="str">
        <f t="shared" ca="1" si="724"/>
        <v/>
      </c>
      <c r="N4143" s="7">
        <f t="shared" ca="1" si="725"/>
        <v>0</v>
      </c>
      <c r="O4143" s="9" t="str">
        <f ca="1">IF(N4143&gt;-1,INDIRECT(ADDRESS(ROW(),13)),IF(N4143&lt;N4142,CONCATENATE("&lt;page-count count=",CHAR(34),1+LARGE(N:N,1)-LARGE(N:N,2),CHAR(34),"/&gt;"),INDIRECT(ADDRESS(ROW()-1,13))))</f>
        <v/>
      </c>
      <c r="P4143" s="1">
        <f>IF(ROW()&lt;$S$4+2,IF('XML a procesar'!A4142="",P4142,IF(MID('XML a procesar'!A4142,1,1)="&lt;",P4142,P4142+1)),P4142)</f>
        <v>1</v>
      </c>
    </row>
    <row r="4144" spans="1:16" x14ac:dyDescent="0.25">
      <c r="A4144" s="1" t="str">
        <f>IF('XML a procesar'!A4143&gt;0,'XML a procesar'!A4143,"")</f>
        <v/>
      </c>
      <c r="B4144" s="7">
        <f t="shared" si="715"/>
        <v>0</v>
      </c>
      <c r="C4144" s="1">
        <f t="shared" si="716"/>
        <v>0</v>
      </c>
      <c r="D4144" s="1">
        <f t="shared" si="717"/>
        <v>0</v>
      </c>
      <c r="E4144" s="1">
        <f t="shared" si="718"/>
        <v>0</v>
      </c>
      <c r="F4144" s="1" t="str">
        <f t="shared" ca="1" si="719"/>
        <v/>
      </c>
      <c r="G4144" s="1">
        <f t="shared" ca="1" si="720"/>
        <v>0</v>
      </c>
      <c r="H4144" s="1">
        <f ca="1">IF(AND(G4143&gt;0,G4144&gt;G4143,NOT(ISERROR(MATCH(G4143,D:D,0)))),H4143+1,H4143)</f>
        <v>0</v>
      </c>
      <c r="I4144" s="1">
        <f t="shared" ca="1" si="721"/>
        <v>0</v>
      </c>
      <c r="J4144" s="7" t="str">
        <f t="shared" ca="1" si="722"/>
        <v/>
      </c>
      <c r="K4144" s="1" t="str">
        <f ca="1">IF(J4144="Linea_para_MAIL_creada_por_LuXML",IF(ISERROR(MATCH(INDIRECT(ADDRESS(ROW()-G4144,7)),D:D,0)),J4144,INDIRECT(ADDRESS(MATCH(INDIRECT(ADDRESS(ROW()-G4144,7)),D:D,0),1))),J4144)</f>
        <v/>
      </c>
      <c r="L4144" s="7">
        <f t="shared" ca="1" si="723"/>
        <v>0</v>
      </c>
      <c r="M4144" s="7" t="str">
        <f t="shared" ca="1" si="724"/>
        <v/>
      </c>
      <c r="N4144" s="7">
        <f t="shared" ca="1" si="725"/>
        <v>0</v>
      </c>
      <c r="O4144" s="9" t="str">
        <f ca="1">IF(N4144&gt;-1,INDIRECT(ADDRESS(ROW(),13)),IF(N4144&lt;N4143,CONCATENATE("&lt;page-count count=",CHAR(34),1+LARGE(N:N,1)-LARGE(N:N,2),CHAR(34),"/&gt;"),INDIRECT(ADDRESS(ROW()-1,13))))</f>
        <v/>
      </c>
      <c r="P4144" s="1">
        <f>IF(ROW()&lt;$S$4+2,IF('XML a procesar'!A4143="",P4143,IF(MID('XML a procesar'!A4143,1,1)="&lt;",P4143,P4143+1)),P4143)</f>
        <v>1</v>
      </c>
    </row>
    <row r="4145" spans="1:16" x14ac:dyDescent="0.25">
      <c r="A4145" s="1" t="str">
        <f>IF('XML a procesar'!A4144&gt;0,'XML a procesar'!A4144,"")</f>
        <v/>
      </c>
      <c r="B4145" s="7">
        <f t="shared" si="715"/>
        <v>0</v>
      </c>
      <c r="C4145" s="1">
        <f t="shared" si="716"/>
        <v>0</v>
      </c>
      <c r="D4145" s="1">
        <f t="shared" si="717"/>
        <v>0</v>
      </c>
      <c r="E4145" s="1">
        <f t="shared" si="718"/>
        <v>0</v>
      </c>
      <c r="F4145" s="1" t="str">
        <f t="shared" ca="1" si="719"/>
        <v/>
      </c>
      <c r="G4145" s="1">
        <f t="shared" ca="1" si="720"/>
        <v>0</v>
      </c>
      <c r="H4145" s="1">
        <f ca="1">IF(AND(G4144&gt;0,G4145&gt;G4144,NOT(ISERROR(MATCH(G4144,D:D,0)))),H4144+1,H4144)</f>
        <v>0</v>
      </c>
      <c r="I4145" s="1">
        <f t="shared" ca="1" si="721"/>
        <v>0</v>
      </c>
      <c r="J4145" s="7" t="str">
        <f t="shared" ca="1" si="722"/>
        <v/>
      </c>
      <c r="K4145" s="1" t="str">
        <f ca="1">IF(J4145="Linea_para_MAIL_creada_por_LuXML",IF(ISERROR(MATCH(INDIRECT(ADDRESS(ROW()-G4145,7)),D:D,0)),J4145,INDIRECT(ADDRESS(MATCH(INDIRECT(ADDRESS(ROW()-G4145,7)),D:D,0),1))),J4145)</f>
        <v/>
      </c>
      <c r="L4145" s="7">
        <f t="shared" ca="1" si="723"/>
        <v>0</v>
      </c>
      <c r="M4145" s="7" t="str">
        <f t="shared" ca="1" si="724"/>
        <v/>
      </c>
      <c r="N4145" s="7">
        <f t="shared" ca="1" si="725"/>
        <v>0</v>
      </c>
      <c r="O4145" s="9" t="str">
        <f ca="1">IF(N4145&gt;-1,INDIRECT(ADDRESS(ROW(),13)),IF(N4145&lt;N4144,CONCATENATE("&lt;page-count count=",CHAR(34),1+LARGE(N:N,1)-LARGE(N:N,2),CHAR(34),"/&gt;"),INDIRECT(ADDRESS(ROW()-1,13))))</f>
        <v/>
      </c>
      <c r="P4145" s="1">
        <f>IF(ROW()&lt;$S$4+2,IF('XML a procesar'!A4144="",P4144,IF(MID('XML a procesar'!A4144,1,1)="&lt;",P4144,P4144+1)),P4144)</f>
        <v>1</v>
      </c>
    </row>
    <row r="4146" spans="1:16" x14ac:dyDescent="0.25">
      <c r="A4146" s="1" t="str">
        <f>IF('XML a procesar'!A4145&gt;0,'XML a procesar'!A4145,"")</f>
        <v/>
      </c>
      <c r="B4146" s="7">
        <f t="shared" si="715"/>
        <v>0</v>
      </c>
      <c r="C4146" s="1">
        <f t="shared" si="716"/>
        <v>0</v>
      </c>
      <c r="D4146" s="1">
        <f t="shared" si="717"/>
        <v>0</v>
      </c>
      <c r="E4146" s="1">
        <f t="shared" si="718"/>
        <v>0</v>
      </c>
      <c r="F4146" s="1" t="str">
        <f t="shared" ca="1" si="719"/>
        <v/>
      </c>
      <c r="G4146" s="1">
        <f t="shared" ca="1" si="720"/>
        <v>0</v>
      </c>
      <c r="H4146" s="1">
        <f ca="1">IF(AND(G4145&gt;0,G4146&gt;G4145,NOT(ISERROR(MATCH(G4145,D:D,0)))),H4145+1,H4145)</f>
        <v>0</v>
      </c>
      <c r="I4146" s="1">
        <f t="shared" ca="1" si="721"/>
        <v>0</v>
      </c>
      <c r="J4146" s="7" t="str">
        <f t="shared" ca="1" si="722"/>
        <v/>
      </c>
      <c r="K4146" s="1" t="str">
        <f ca="1">IF(J4146="Linea_para_MAIL_creada_por_LuXML",IF(ISERROR(MATCH(INDIRECT(ADDRESS(ROW()-G4146,7)),D:D,0)),J4146,INDIRECT(ADDRESS(MATCH(INDIRECT(ADDRESS(ROW()-G4146,7)),D:D,0),1))),J4146)</f>
        <v/>
      </c>
      <c r="L4146" s="7">
        <f t="shared" ca="1" si="723"/>
        <v>0</v>
      </c>
      <c r="M4146" s="7" t="str">
        <f t="shared" ca="1" si="724"/>
        <v/>
      </c>
      <c r="N4146" s="7">
        <f t="shared" ca="1" si="725"/>
        <v>0</v>
      </c>
      <c r="O4146" s="9" t="str">
        <f ca="1">IF(N4146&gt;-1,INDIRECT(ADDRESS(ROW(),13)),IF(N4146&lt;N4145,CONCATENATE("&lt;page-count count=",CHAR(34),1+LARGE(N:N,1)-LARGE(N:N,2),CHAR(34),"/&gt;"),INDIRECT(ADDRESS(ROW()-1,13))))</f>
        <v/>
      </c>
      <c r="P4146" s="1">
        <f>IF(ROW()&lt;$S$4+2,IF('XML a procesar'!A4145="",P4145,IF(MID('XML a procesar'!A4145,1,1)="&lt;",P4145,P4145+1)),P4145)</f>
        <v>1</v>
      </c>
    </row>
    <row r="4147" spans="1:16" x14ac:dyDescent="0.25">
      <c r="A4147" s="1" t="str">
        <f>IF('XML a procesar'!A4146&gt;0,'XML a procesar'!A4146,"")</f>
        <v/>
      </c>
      <c r="B4147" s="7">
        <f t="shared" si="715"/>
        <v>0</v>
      </c>
      <c r="C4147" s="1">
        <f t="shared" si="716"/>
        <v>0</v>
      </c>
      <c r="D4147" s="1">
        <f t="shared" si="717"/>
        <v>0</v>
      </c>
      <c r="E4147" s="1">
        <f t="shared" si="718"/>
        <v>0</v>
      </c>
      <c r="F4147" s="1" t="str">
        <f t="shared" ca="1" si="719"/>
        <v/>
      </c>
      <c r="G4147" s="1">
        <f t="shared" ca="1" si="720"/>
        <v>0</v>
      </c>
      <c r="H4147" s="1">
        <f ca="1">IF(AND(G4146&gt;0,G4147&gt;G4146,NOT(ISERROR(MATCH(G4146,D:D,0)))),H4146+1,H4146)</f>
        <v>0</v>
      </c>
      <c r="I4147" s="1">
        <f t="shared" ca="1" si="721"/>
        <v>0</v>
      </c>
      <c r="J4147" s="7" t="str">
        <f t="shared" ca="1" si="722"/>
        <v/>
      </c>
      <c r="K4147" s="1" t="str">
        <f ca="1">IF(J4147="Linea_para_MAIL_creada_por_LuXML",IF(ISERROR(MATCH(INDIRECT(ADDRESS(ROW()-G4147,7)),D:D,0)),J4147,INDIRECT(ADDRESS(MATCH(INDIRECT(ADDRESS(ROW()-G4147,7)),D:D,0),1))),J4147)</f>
        <v/>
      </c>
      <c r="L4147" s="7">
        <f t="shared" ca="1" si="723"/>
        <v>0</v>
      </c>
      <c r="M4147" s="7" t="str">
        <f t="shared" ca="1" si="724"/>
        <v/>
      </c>
      <c r="N4147" s="7">
        <f t="shared" ca="1" si="725"/>
        <v>0</v>
      </c>
      <c r="O4147" s="9" t="str">
        <f ca="1">IF(N4147&gt;-1,INDIRECT(ADDRESS(ROW(),13)),IF(N4147&lt;N4146,CONCATENATE("&lt;page-count count=",CHAR(34),1+LARGE(N:N,1)-LARGE(N:N,2),CHAR(34),"/&gt;"),INDIRECT(ADDRESS(ROW()-1,13))))</f>
        <v/>
      </c>
      <c r="P4147" s="1">
        <f>IF(ROW()&lt;$S$4+2,IF('XML a procesar'!A4146="",P4146,IF(MID('XML a procesar'!A4146,1,1)="&lt;",P4146,P4146+1)),P4146)</f>
        <v>1</v>
      </c>
    </row>
    <row r="4148" spans="1:16" x14ac:dyDescent="0.25">
      <c r="A4148" s="1" t="str">
        <f>IF('XML a procesar'!A4147&gt;0,'XML a procesar'!A4147,"")</f>
        <v/>
      </c>
      <c r="B4148" s="7">
        <f t="shared" si="715"/>
        <v>0</v>
      </c>
      <c r="C4148" s="1">
        <f t="shared" si="716"/>
        <v>0</v>
      </c>
      <c r="D4148" s="1">
        <f t="shared" si="717"/>
        <v>0</v>
      </c>
      <c r="E4148" s="1">
        <f t="shared" si="718"/>
        <v>0</v>
      </c>
      <c r="F4148" s="1" t="str">
        <f t="shared" ca="1" si="719"/>
        <v/>
      </c>
      <c r="G4148" s="1">
        <f t="shared" ca="1" si="720"/>
        <v>0</v>
      </c>
      <c r="H4148" s="1">
        <f ca="1">IF(AND(G4147&gt;0,G4148&gt;G4147,NOT(ISERROR(MATCH(G4147,D:D,0)))),H4147+1,H4147)</f>
        <v>0</v>
      </c>
      <c r="I4148" s="1">
        <f t="shared" ca="1" si="721"/>
        <v>0</v>
      </c>
      <c r="J4148" s="7" t="str">
        <f t="shared" ca="1" si="722"/>
        <v/>
      </c>
      <c r="K4148" s="1" t="str">
        <f ca="1">IF(J4148="Linea_para_MAIL_creada_por_LuXML",IF(ISERROR(MATCH(INDIRECT(ADDRESS(ROW()-G4148,7)),D:D,0)),J4148,INDIRECT(ADDRESS(MATCH(INDIRECT(ADDRESS(ROW()-G4148,7)),D:D,0),1))),J4148)</f>
        <v/>
      </c>
      <c r="L4148" s="7">
        <f t="shared" ca="1" si="723"/>
        <v>0</v>
      </c>
      <c r="M4148" s="7" t="str">
        <f t="shared" ca="1" si="724"/>
        <v/>
      </c>
      <c r="N4148" s="7">
        <f t="shared" ca="1" si="725"/>
        <v>0</v>
      </c>
      <c r="O4148" s="9" t="str">
        <f ca="1">IF(N4148&gt;-1,INDIRECT(ADDRESS(ROW(),13)),IF(N4148&lt;N4147,CONCATENATE("&lt;page-count count=",CHAR(34),1+LARGE(N:N,1)-LARGE(N:N,2),CHAR(34),"/&gt;"),INDIRECT(ADDRESS(ROW()-1,13))))</f>
        <v/>
      </c>
      <c r="P4148" s="1">
        <f>IF(ROW()&lt;$S$4+2,IF('XML a procesar'!A4147="",P4147,IF(MID('XML a procesar'!A4147,1,1)="&lt;",P4147,P4147+1)),P4147)</f>
        <v>1</v>
      </c>
    </row>
    <row r="4149" spans="1:16" x14ac:dyDescent="0.25">
      <c r="A4149" s="1" t="str">
        <f>IF('XML a procesar'!A4148&gt;0,'XML a procesar'!A4148,"")</f>
        <v/>
      </c>
      <c r="B4149" s="7">
        <f t="shared" si="715"/>
        <v>0</v>
      </c>
      <c r="C4149" s="1">
        <f t="shared" si="716"/>
        <v>0</v>
      </c>
      <c r="D4149" s="1">
        <f t="shared" si="717"/>
        <v>0</v>
      </c>
      <c r="E4149" s="1">
        <f t="shared" si="718"/>
        <v>0</v>
      </c>
      <c r="F4149" s="1" t="str">
        <f t="shared" ca="1" si="719"/>
        <v/>
      </c>
      <c r="G4149" s="1">
        <f t="shared" ca="1" si="720"/>
        <v>0</v>
      </c>
      <c r="H4149" s="1">
        <f ca="1">IF(AND(G4148&gt;0,G4149&gt;G4148,NOT(ISERROR(MATCH(G4148,D:D,0)))),H4148+1,H4148)</f>
        <v>0</v>
      </c>
      <c r="I4149" s="1">
        <f t="shared" ca="1" si="721"/>
        <v>0</v>
      </c>
      <c r="J4149" s="7" t="str">
        <f t="shared" ca="1" si="722"/>
        <v/>
      </c>
      <c r="K4149" s="1" t="str">
        <f ca="1">IF(J4149="Linea_para_MAIL_creada_por_LuXML",IF(ISERROR(MATCH(INDIRECT(ADDRESS(ROW()-G4149,7)),D:D,0)),J4149,INDIRECT(ADDRESS(MATCH(INDIRECT(ADDRESS(ROW()-G4149,7)),D:D,0),1))),J4149)</f>
        <v/>
      </c>
      <c r="L4149" s="7">
        <f t="shared" ca="1" si="723"/>
        <v>0</v>
      </c>
      <c r="M4149" s="7" t="str">
        <f t="shared" ca="1" si="724"/>
        <v/>
      </c>
      <c r="N4149" s="7">
        <f t="shared" ca="1" si="725"/>
        <v>0</v>
      </c>
      <c r="O4149" s="9" t="str">
        <f ca="1">IF(N4149&gt;-1,INDIRECT(ADDRESS(ROW(),13)),IF(N4149&lt;N4148,CONCATENATE("&lt;page-count count=",CHAR(34),1+LARGE(N:N,1)-LARGE(N:N,2),CHAR(34),"/&gt;"),INDIRECT(ADDRESS(ROW()-1,13))))</f>
        <v/>
      </c>
      <c r="P4149" s="1">
        <f>IF(ROW()&lt;$S$4+2,IF('XML a procesar'!A4148="",P4148,IF(MID('XML a procesar'!A4148,1,1)="&lt;",P4148,P4148+1)),P4148)</f>
        <v>1</v>
      </c>
    </row>
    <row r="4150" spans="1:16" x14ac:dyDescent="0.25">
      <c r="A4150" s="1" t="str">
        <f>IF('XML a procesar'!A4149&gt;0,'XML a procesar'!A4149,"")</f>
        <v/>
      </c>
      <c r="B4150" s="7">
        <f t="shared" si="715"/>
        <v>0</v>
      </c>
      <c r="C4150" s="1">
        <f t="shared" si="716"/>
        <v>0</v>
      </c>
      <c r="D4150" s="1">
        <f t="shared" si="717"/>
        <v>0</v>
      </c>
      <c r="E4150" s="1">
        <f t="shared" si="718"/>
        <v>0</v>
      </c>
      <c r="F4150" s="1" t="str">
        <f t="shared" ca="1" si="719"/>
        <v/>
      </c>
      <c r="G4150" s="1">
        <f t="shared" ca="1" si="720"/>
        <v>0</v>
      </c>
      <c r="H4150" s="1">
        <f ca="1">IF(AND(G4149&gt;0,G4150&gt;G4149,NOT(ISERROR(MATCH(G4149,D:D,0)))),H4149+1,H4149)</f>
        <v>0</v>
      </c>
      <c r="I4150" s="1">
        <f t="shared" ca="1" si="721"/>
        <v>0</v>
      </c>
      <c r="J4150" s="7" t="str">
        <f t="shared" ca="1" si="722"/>
        <v/>
      </c>
      <c r="K4150" s="1" t="str">
        <f ca="1">IF(J4150="Linea_para_MAIL_creada_por_LuXML",IF(ISERROR(MATCH(INDIRECT(ADDRESS(ROW()-G4150,7)),D:D,0)),J4150,INDIRECT(ADDRESS(MATCH(INDIRECT(ADDRESS(ROW()-G4150,7)),D:D,0),1))),J4150)</f>
        <v/>
      </c>
      <c r="L4150" s="7">
        <f t="shared" ca="1" si="723"/>
        <v>0</v>
      </c>
      <c r="M4150" s="7" t="str">
        <f t="shared" ca="1" si="724"/>
        <v/>
      </c>
      <c r="N4150" s="7">
        <f t="shared" ca="1" si="725"/>
        <v>0</v>
      </c>
      <c r="O4150" s="9" t="str">
        <f ca="1">IF(N4150&gt;-1,INDIRECT(ADDRESS(ROW(),13)),IF(N4150&lt;N4149,CONCATENATE("&lt;page-count count=",CHAR(34),1+LARGE(N:N,1)-LARGE(N:N,2),CHAR(34),"/&gt;"),INDIRECT(ADDRESS(ROW()-1,13))))</f>
        <v/>
      </c>
      <c r="P4150" s="1">
        <f>IF(ROW()&lt;$S$4+2,IF('XML a procesar'!A4149="",P4149,IF(MID('XML a procesar'!A4149,1,1)="&lt;",P4149,P4149+1)),P4149)</f>
        <v>1</v>
      </c>
    </row>
    <row r="4151" spans="1:16" x14ac:dyDescent="0.25">
      <c r="A4151" s="1" t="str">
        <f>IF('XML a procesar'!A4150&gt;0,'XML a procesar'!A4150,"")</f>
        <v/>
      </c>
      <c r="B4151" s="7">
        <f t="shared" si="715"/>
        <v>0</v>
      </c>
      <c r="C4151" s="1">
        <f t="shared" si="716"/>
        <v>0</v>
      </c>
      <c r="D4151" s="1">
        <f t="shared" si="717"/>
        <v>0</v>
      </c>
      <c r="E4151" s="1">
        <f t="shared" si="718"/>
        <v>0</v>
      </c>
      <c r="F4151" s="1" t="str">
        <f t="shared" ca="1" si="719"/>
        <v/>
      </c>
      <c r="G4151" s="1">
        <f t="shared" ca="1" si="720"/>
        <v>0</v>
      </c>
      <c r="H4151" s="1">
        <f ca="1">IF(AND(G4150&gt;0,G4151&gt;G4150,NOT(ISERROR(MATCH(G4150,D:D,0)))),H4150+1,H4150)</f>
        <v>0</v>
      </c>
      <c r="I4151" s="1">
        <f t="shared" ca="1" si="721"/>
        <v>0</v>
      </c>
      <c r="J4151" s="7" t="str">
        <f t="shared" ca="1" si="722"/>
        <v/>
      </c>
      <c r="K4151" s="1" t="str">
        <f ca="1">IF(J4151="Linea_para_MAIL_creada_por_LuXML",IF(ISERROR(MATCH(INDIRECT(ADDRESS(ROW()-G4151,7)),D:D,0)),J4151,INDIRECT(ADDRESS(MATCH(INDIRECT(ADDRESS(ROW()-G4151,7)),D:D,0),1))),J4151)</f>
        <v/>
      </c>
      <c r="L4151" s="7">
        <f t="shared" ca="1" si="723"/>
        <v>0</v>
      </c>
      <c r="M4151" s="7" t="str">
        <f t="shared" ca="1" si="724"/>
        <v/>
      </c>
      <c r="N4151" s="7">
        <f t="shared" ca="1" si="725"/>
        <v>0</v>
      </c>
      <c r="O4151" s="9" t="str">
        <f ca="1">IF(N4151&gt;-1,INDIRECT(ADDRESS(ROW(),13)),IF(N4151&lt;N4150,CONCATENATE("&lt;page-count count=",CHAR(34),1+LARGE(N:N,1)-LARGE(N:N,2),CHAR(34),"/&gt;"),INDIRECT(ADDRESS(ROW()-1,13))))</f>
        <v/>
      </c>
      <c r="P4151" s="1">
        <f>IF(ROW()&lt;$S$4+2,IF('XML a procesar'!A4150="",P4150,IF(MID('XML a procesar'!A4150,1,1)="&lt;",P4150,P4150+1)),P4150)</f>
        <v>1</v>
      </c>
    </row>
    <row r="4152" spans="1:16" x14ac:dyDescent="0.25">
      <c r="A4152" s="1" t="str">
        <f>IF('XML a procesar'!A4151&gt;0,'XML a procesar'!A4151,"")</f>
        <v/>
      </c>
      <c r="B4152" s="7">
        <f t="shared" si="715"/>
        <v>0</v>
      </c>
      <c r="C4152" s="1">
        <f t="shared" si="716"/>
        <v>0</v>
      </c>
      <c r="D4152" s="1">
        <f t="shared" si="717"/>
        <v>0</v>
      </c>
      <c r="E4152" s="1">
        <f t="shared" si="718"/>
        <v>0</v>
      </c>
      <c r="F4152" s="1" t="str">
        <f t="shared" ca="1" si="719"/>
        <v/>
      </c>
      <c r="G4152" s="1">
        <f t="shared" ca="1" si="720"/>
        <v>0</v>
      </c>
      <c r="H4152" s="1">
        <f ca="1">IF(AND(G4151&gt;0,G4152&gt;G4151,NOT(ISERROR(MATCH(G4151,D:D,0)))),H4151+1,H4151)</f>
        <v>0</v>
      </c>
      <c r="I4152" s="1">
        <f t="shared" ca="1" si="721"/>
        <v>0</v>
      </c>
      <c r="J4152" s="7" t="str">
        <f t="shared" ca="1" si="722"/>
        <v/>
      </c>
      <c r="K4152" s="1" t="str">
        <f ca="1">IF(J4152="Linea_para_MAIL_creada_por_LuXML",IF(ISERROR(MATCH(INDIRECT(ADDRESS(ROW()-G4152,7)),D:D,0)),J4152,INDIRECT(ADDRESS(MATCH(INDIRECT(ADDRESS(ROW()-G4152,7)),D:D,0),1))),J4152)</f>
        <v/>
      </c>
      <c r="L4152" s="7">
        <f t="shared" ca="1" si="723"/>
        <v>0</v>
      </c>
      <c r="M4152" s="7" t="str">
        <f t="shared" ca="1" si="724"/>
        <v/>
      </c>
      <c r="N4152" s="7">
        <f t="shared" ca="1" si="725"/>
        <v>0</v>
      </c>
      <c r="O4152" s="9" t="str">
        <f ca="1">IF(N4152&gt;-1,INDIRECT(ADDRESS(ROW(),13)),IF(N4152&lt;N4151,CONCATENATE("&lt;page-count count=",CHAR(34),1+LARGE(N:N,1)-LARGE(N:N,2),CHAR(34),"/&gt;"),INDIRECT(ADDRESS(ROW()-1,13))))</f>
        <v/>
      </c>
      <c r="P4152" s="1">
        <f>IF(ROW()&lt;$S$4+2,IF('XML a procesar'!A4151="",P4151,IF(MID('XML a procesar'!A4151,1,1)="&lt;",P4151,P4151+1)),P4151)</f>
        <v>1</v>
      </c>
    </row>
    <row r="4153" spans="1:16" x14ac:dyDescent="0.25">
      <c r="A4153" s="1" t="str">
        <f>IF('XML a procesar'!A4152&gt;0,'XML a procesar'!A4152,"")</f>
        <v/>
      </c>
      <c r="B4153" s="7">
        <f t="shared" si="715"/>
        <v>0</v>
      </c>
      <c r="C4153" s="1">
        <f t="shared" si="716"/>
        <v>0</v>
      </c>
      <c r="D4153" s="1">
        <f t="shared" si="717"/>
        <v>0</v>
      </c>
      <c r="E4153" s="1">
        <f t="shared" si="718"/>
        <v>0</v>
      </c>
      <c r="F4153" s="1" t="str">
        <f t="shared" ca="1" si="719"/>
        <v/>
      </c>
      <c r="G4153" s="1">
        <f t="shared" ca="1" si="720"/>
        <v>0</v>
      </c>
      <c r="H4153" s="1">
        <f ca="1">IF(AND(G4152&gt;0,G4153&gt;G4152,NOT(ISERROR(MATCH(G4152,D:D,0)))),H4152+1,H4152)</f>
        <v>0</v>
      </c>
      <c r="I4153" s="1">
        <f t="shared" ca="1" si="721"/>
        <v>0</v>
      </c>
      <c r="J4153" s="7" t="str">
        <f t="shared" ca="1" si="722"/>
        <v/>
      </c>
      <c r="K4153" s="1" t="str">
        <f ca="1">IF(J4153="Linea_para_MAIL_creada_por_LuXML",IF(ISERROR(MATCH(INDIRECT(ADDRESS(ROW()-G4153,7)),D:D,0)),J4153,INDIRECT(ADDRESS(MATCH(INDIRECT(ADDRESS(ROW()-G4153,7)),D:D,0),1))),J4153)</f>
        <v/>
      </c>
      <c r="L4153" s="7">
        <f t="shared" ca="1" si="723"/>
        <v>0</v>
      </c>
      <c r="M4153" s="7" t="str">
        <f t="shared" ca="1" si="724"/>
        <v/>
      </c>
      <c r="N4153" s="7">
        <f t="shared" ca="1" si="725"/>
        <v>0</v>
      </c>
      <c r="O4153" s="9" t="str">
        <f ca="1">IF(N4153&gt;-1,INDIRECT(ADDRESS(ROW(),13)),IF(N4153&lt;N4152,CONCATENATE("&lt;page-count count=",CHAR(34),1+LARGE(N:N,1)-LARGE(N:N,2),CHAR(34),"/&gt;"),INDIRECT(ADDRESS(ROW()-1,13))))</f>
        <v/>
      </c>
      <c r="P4153" s="1">
        <f>IF(ROW()&lt;$S$4+2,IF('XML a procesar'!A4152="",P4152,IF(MID('XML a procesar'!A4152,1,1)="&lt;",P4152,P4152+1)),P4152)</f>
        <v>1</v>
      </c>
    </row>
    <row r="4154" spans="1:16" x14ac:dyDescent="0.25">
      <c r="A4154" s="1" t="str">
        <f>IF('XML a procesar'!A4153&gt;0,'XML a procesar'!A4153,"")</f>
        <v/>
      </c>
      <c r="B4154" s="7">
        <f t="shared" si="715"/>
        <v>0</v>
      </c>
      <c r="C4154" s="1">
        <f t="shared" si="716"/>
        <v>0</v>
      </c>
      <c r="D4154" s="1">
        <f t="shared" si="717"/>
        <v>0</v>
      </c>
      <c r="E4154" s="1">
        <f t="shared" si="718"/>
        <v>0</v>
      </c>
      <c r="F4154" s="1" t="str">
        <f t="shared" ca="1" si="719"/>
        <v/>
      </c>
      <c r="G4154" s="1">
        <f t="shared" ca="1" si="720"/>
        <v>0</v>
      </c>
      <c r="H4154" s="1">
        <f ca="1">IF(AND(G4153&gt;0,G4154&gt;G4153,NOT(ISERROR(MATCH(G4153,D:D,0)))),H4153+1,H4153)</f>
        <v>0</v>
      </c>
      <c r="I4154" s="1">
        <f t="shared" ca="1" si="721"/>
        <v>0</v>
      </c>
      <c r="J4154" s="7" t="str">
        <f t="shared" ca="1" si="722"/>
        <v/>
      </c>
      <c r="K4154" s="1" t="str">
        <f ca="1">IF(J4154="Linea_para_MAIL_creada_por_LuXML",IF(ISERROR(MATCH(INDIRECT(ADDRESS(ROW()-G4154,7)),D:D,0)),J4154,INDIRECT(ADDRESS(MATCH(INDIRECT(ADDRESS(ROW()-G4154,7)),D:D,0),1))),J4154)</f>
        <v/>
      </c>
      <c r="L4154" s="7">
        <f t="shared" ca="1" si="723"/>
        <v>0</v>
      </c>
      <c r="M4154" s="7" t="str">
        <f t="shared" ca="1" si="724"/>
        <v/>
      </c>
      <c r="N4154" s="7">
        <f t="shared" ca="1" si="725"/>
        <v>0</v>
      </c>
      <c r="O4154" s="9" t="str">
        <f ca="1">IF(N4154&gt;-1,INDIRECT(ADDRESS(ROW(),13)),IF(N4154&lt;N4153,CONCATENATE("&lt;page-count count=",CHAR(34),1+LARGE(N:N,1)-LARGE(N:N,2),CHAR(34),"/&gt;"),INDIRECT(ADDRESS(ROW()-1,13))))</f>
        <v/>
      </c>
      <c r="P4154" s="1">
        <f>IF(ROW()&lt;$S$4+2,IF('XML a procesar'!A4153="",P4153,IF(MID('XML a procesar'!A4153,1,1)="&lt;",P4153,P4153+1)),P4153)</f>
        <v>1</v>
      </c>
    </row>
    <row r="4155" spans="1:16" x14ac:dyDescent="0.25">
      <c r="A4155" s="1" t="str">
        <f>IF('XML a procesar'!A4154&gt;0,'XML a procesar'!A4154,"")</f>
        <v/>
      </c>
      <c r="B4155" s="7">
        <f t="shared" si="715"/>
        <v>0</v>
      </c>
      <c r="C4155" s="1">
        <f t="shared" si="716"/>
        <v>0</v>
      </c>
      <c r="D4155" s="1">
        <f t="shared" si="717"/>
        <v>0</v>
      </c>
      <c r="E4155" s="1">
        <f t="shared" si="718"/>
        <v>0</v>
      </c>
      <c r="F4155" s="1" t="str">
        <f t="shared" ca="1" si="719"/>
        <v/>
      </c>
      <c r="G4155" s="1">
        <f t="shared" ca="1" si="720"/>
        <v>0</v>
      </c>
      <c r="H4155" s="1">
        <f ca="1">IF(AND(G4154&gt;0,G4155&gt;G4154,NOT(ISERROR(MATCH(G4154,D:D,0)))),H4154+1,H4154)</f>
        <v>0</v>
      </c>
      <c r="I4155" s="1">
        <f t="shared" ca="1" si="721"/>
        <v>0</v>
      </c>
      <c r="J4155" s="7" t="str">
        <f t="shared" ca="1" si="722"/>
        <v/>
      </c>
      <c r="K4155" s="1" t="str">
        <f ca="1">IF(J4155="Linea_para_MAIL_creada_por_LuXML",IF(ISERROR(MATCH(INDIRECT(ADDRESS(ROW()-G4155,7)),D:D,0)),J4155,INDIRECT(ADDRESS(MATCH(INDIRECT(ADDRESS(ROW()-G4155,7)),D:D,0),1))),J4155)</f>
        <v/>
      </c>
      <c r="L4155" s="7">
        <f t="shared" ca="1" si="723"/>
        <v>0</v>
      </c>
      <c r="M4155" s="7" t="str">
        <f t="shared" ca="1" si="724"/>
        <v/>
      </c>
      <c r="N4155" s="7">
        <f t="shared" ca="1" si="725"/>
        <v>0</v>
      </c>
      <c r="O4155" s="9" t="str">
        <f ca="1">IF(N4155&gt;-1,INDIRECT(ADDRESS(ROW(),13)),IF(N4155&lt;N4154,CONCATENATE("&lt;page-count count=",CHAR(34),1+LARGE(N:N,1)-LARGE(N:N,2),CHAR(34),"/&gt;"),INDIRECT(ADDRESS(ROW()-1,13))))</f>
        <v/>
      </c>
      <c r="P4155" s="1">
        <f>IF(ROW()&lt;$S$4+2,IF('XML a procesar'!A4154="",P4154,IF(MID('XML a procesar'!A4154,1,1)="&lt;",P4154,P4154+1)),P4154)</f>
        <v>1</v>
      </c>
    </row>
    <row r="4156" spans="1:16" x14ac:dyDescent="0.25">
      <c r="A4156" s="1" t="str">
        <f>IF('XML a procesar'!A4155&gt;0,'XML a procesar'!A4155,"")</f>
        <v/>
      </c>
      <c r="B4156" s="7">
        <f t="shared" si="715"/>
        <v>0</v>
      </c>
      <c r="C4156" s="1">
        <f t="shared" si="716"/>
        <v>0</v>
      </c>
      <c r="D4156" s="1">
        <f t="shared" si="717"/>
        <v>0</v>
      </c>
      <c r="E4156" s="1">
        <f t="shared" si="718"/>
        <v>0</v>
      </c>
      <c r="F4156" s="1" t="str">
        <f t="shared" ca="1" si="719"/>
        <v/>
      </c>
      <c r="G4156" s="1">
        <f t="shared" ca="1" si="720"/>
        <v>0</v>
      </c>
      <c r="H4156" s="1">
        <f ca="1">IF(AND(G4155&gt;0,G4156&gt;G4155,NOT(ISERROR(MATCH(G4155,D:D,0)))),H4155+1,H4155)</f>
        <v>0</v>
      </c>
      <c r="I4156" s="1">
        <f t="shared" ca="1" si="721"/>
        <v>0</v>
      </c>
      <c r="J4156" s="7" t="str">
        <f t="shared" ca="1" si="722"/>
        <v/>
      </c>
      <c r="K4156" s="1" t="str">
        <f ca="1">IF(J4156="Linea_para_MAIL_creada_por_LuXML",IF(ISERROR(MATCH(INDIRECT(ADDRESS(ROW()-G4156,7)),D:D,0)),J4156,INDIRECT(ADDRESS(MATCH(INDIRECT(ADDRESS(ROW()-G4156,7)),D:D,0),1))),J4156)</f>
        <v/>
      </c>
      <c r="L4156" s="7">
        <f t="shared" ca="1" si="723"/>
        <v>0</v>
      </c>
      <c r="M4156" s="7" t="str">
        <f t="shared" ca="1" si="724"/>
        <v/>
      </c>
      <c r="N4156" s="7">
        <f t="shared" ca="1" si="725"/>
        <v>0</v>
      </c>
      <c r="O4156" s="9" t="str">
        <f ca="1">IF(N4156&gt;-1,INDIRECT(ADDRESS(ROW(),13)),IF(N4156&lt;N4155,CONCATENATE("&lt;page-count count=",CHAR(34),1+LARGE(N:N,1)-LARGE(N:N,2),CHAR(34),"/&gt;"),INDIRECT(ADDRESS(ROW()-1,13))))</f>
        <v/>
      </c>
      <c r="P4156" s="1">
        <f>IF(ROW()&lt;$S$4+2,IF('XML a procesar'!A4155="",P4155,IF(MID('XML a procesar'!A4155,1,1)="&lt;",P4155,P4155+1)),P4155)</f>
        <v>1</v>
      </c>
    </row>
    <row r="4157" spans="1:16" x14ac:dyDescent="0.25">
      <c r="A4157" s="1" t="str">
        <f>IF('XML a procesar'!A4156&gt;0,'XML a procesar'!A4156,"")</f>
        <v/>
      </c>
      <c r="B4157" s="7">
        <f t="shared" si="715"/>
        <v>0</v>
      </c>
      <c r="C4157" s="1">
        <f t="shared" si="716"/>
        <v>0</v>
      </c>
      <c r="D4157" s="1">
        <f t="shared" si="717"/>
        <v>0</v>
      </c>
      <c r="E4157" s="1">
        <f t="shared" si="718"/>
        <v>0</v>
      </c>
      <c r="F4157" s="1" t="str">
        <f t="shared" ca="1" si="719"/>
        <v/>
      </c>
      <c r="G4157" s="1">
        <f t="shared" ca="1" si="720"/>
        <v>0</v>
      </c>
      <c r="H4157" s="1">
        <f ca="1">IF(AND(G4156&gt;0,G4157&gt;G4156,NOT(ISERROR(MATCH(G4156,D:D,0)))),H4156+1,H4156)</f>
        <v>0</v>
      </c>
      <c r="I4157" s="1">
        <f t="shared" ca="1" si="721"/>
        <v>0</v>
      </c>
      <c r="J4157" s="7" t="str">
        <f t="shared" ca="1" si="722"/>
        <v/>
      </c>
      <c r="K4157" s="1" t="str">
        <f ca="1">IF(J4157="Linea_para_MAIL_creada_por_LuXML",IF(ISERROR(MATCH(INDIRECT(ADDRESS(ROW()-G4157,7)),D:D,0)),J4157,INDIRECT(ADDRESS(MATCH(INDIRECT(ADDRESS(ROW()-G4157,7)),D:D,0),1))),J4157)</f>
        <v/>
      </c>
      <c r="L4157" s="7">
        <f t="shared" ca="1" si="723"/>
        <v>0</v>
      </c>
      <c r="M4157" s="7" t="str">
        <f t="shared" ca="1" si="724"/>
        <v/>
      </c>
      <c r="N4157" s="7">
        <f t="shared" ca="1" si="725"/>
        <v>0</v>
      </c>
      <c r="O4157" s="9" t="str">
        <f ca="1">IF(N4157&gt;-1,INDIRECT(ADDRESS(ROW(),13)),IF(N4157&lt;N4156,CONCATENATE("&lt;page-count count=",CHAR(34),1+LARGE(N:N,1)-LARGE(N:N,2),CHAR(34),"/&gt;"),INDIRECT(ADDRESS(ROW()-1,13))))</f>
        <v/>
      </c>
      <c r="P4157" s="1">
        <f>IF(ROW()&lt;$S$4+2,IF('XML a procesar'!A4156="",P4156,IF(MID('XML a procesar'!A4156,1,1)="&lt;",P4156,P4156+1)),P4156)</f>
        <v>1</v>
      </c>
    </row>
    <row r="4158" spans="1:16" x14ac:dyDescent="0.25">
      <c r="A4158" s="1" t="str">
        <f>IF('XML a procesar'!A4157&gt;0,'XML a procesar'!A4157,"")</f>
        <v/>
      </c>
      <c r="B4158" s="7">
        <f t="shared" si="715"/>
        <v>0</v>
      </c>
      <c r="C4158" s="1">
        <f t="shared" si="716"/>
        <v>0</v>
      </c>
      <c r="D4158" s="1">
        <f t="shared" si="717"/>
        <v>0</v>
      </c>
      <c r="E4158" s="1">
        <f t="shared" si="718"/>
        <v>0</v>
      </c>
      <c r="F4158" s="1" t="str">
        <f t="shared" ca="1" si="719"/>
        <v/>
      </c>
      <c r="G4158" s="1">
        <f t="shared" ca="1" si="720"/>
        <v>0</v>
      </c>
      <c r="H4158" s="1">
        <f ca="1">IF(AND(G4157&gt;0,G4158&gt;G4157,NOT(ISERROR(MATCH(G4157,D:D,0)))),H4157+1,H4157)</f>
        <v>0</v>
      </c>
      <c r="I4158" s="1">
        <f t="shared" ca="1" si="721"/>
        <v>0</v>
      </c>
      <c r="J4158" s="7" t="str">
        <f t="shared" ca="1" si="722"/>
        <v/>
      </c>
      <c r="K4158" s="1" t="str">
        <f ca="1">IF(J4158="Linea_para_MAIL_creada_por_LuXML",IF(ISERROR(MATCH(INDIRECT(ADDRESS(ROW()-G4158,7)),D:D,0)),J4158,INDIRECT(ADDRESS(MATCH(INDIRECT(ADDRESS(ROW()-G4158,7)),D:D,0),1))),J4158)</f>
        <v/>
      </c>
      <c r="L4158" s="7">
        <f t="shared" ca="1" si="723"/>
        <v>0</v>
      </c>
      <c r="M4158" s="7" t="str">
        <f t="shared" ca="1" si="724"/>
        <v/>
      </c>
      <c r="N4158" s="7">
        <f t="shared" ca="1" si="725"/>
        <v>0</v>
      </c>
      <c r="O4158" s="9" t="str">
        <f ca="1">IF(N4158&gt;-1,INDIRECT(ADDRESS(ROW(),13)),IF(N4158&lt;N4157,CONCATENATE("&lt;page-count count=",CHAR(34),1+LARGE(N:N,1)-LARGE(N:N,2),CHAR(34),"/&gt;"),INDIRECT(ADDRESS(ROW()-1,13))))</f>
        <v/>
      </c>
      <c r="P4158" s="1">
        <f>IF(ROW()&lt;$S$4+2,IF('XML a procesar'!A4157="",P4157,IF(MID('XML a procesar'!A4157,1,1)="&lt;",P4157,P4157+1)),P4157)</f>
        <v>1</v>
      </c>
    </row>
    <row r="4159" spans="1:16" x14ac:dyDescent="0.25">
      <c r="A4159" s="1" t="str">
        <f>IF('XML a procesar'!A4158&gt;0,'XML a procesar'!A4158,"")</f>
        <v/>
      </c>
      <c r="B4159" s="7">
        <f t="shared" si="715"/>
        <v>0</v>
      </c>
      <c r="C4159" s="1">
        <f t="shared" si="716"/>
        <v>0</v>
      </c>
      <c r="D4159" s="1">
        <f t="shared" si="717"/>
        <v>0</v>
      </c>
      <c r="E4159" s="1">
        <f t="shared" si="718"/>
        <v>0</v>
      </c>
      <c r="F4159" s="1" t="str">
        <f t="shared" ca="1" si="719"/>
        <v/>
      </c>
      <c r="G4159" s="1">
        <f t="shared" ca="1" si="720"/>
        <v>0</v>
      </c>
      <c r="H4159" s="1">
        <f ca="1">IF(AND(G4158&gt;0,G4159&gt;G4158,NOT(ISERROR(MATCH(G4158,D:D,0)))),H4158+1,H4158)</f>
        <v>0</v>
      </c>
      <c r="I4159" s="1">
        <f t="shared" ca="1" si="721"/>
        <v>0</v>
      </c>
      <c r="J4159" s="7" t="str">
        <f t="shared" ca="1" si="722"/>
        <v/>
      </c>
      <c r="K4159" s="1" t="str">
        <f ca="1">IF(J4159="Linea_para_MAIL_creada_por_LuXML",IF(ISERROR(MATCH(INDIRECT(ADDRESS(ROW()-G4159,7)),D:D,0)),J4159,INDIRECT(ADDRESS(MATCH(INDIRECT(ADDRESS(ROW()-G4159,7)),D:D,0),1))),J4159)</f>
        <v/>
      </c>
      <c r="L4159" s="7">
        <f t="shared" ca="1" si="723"/>
        <v>0</v>
      </c>
      <c r="M4159" s="7" t="str">
        <f t="shared" ca="1" si="724"/>
        <v/>
      </c>
      <c r="N4159" s="7">
        <f t="shared" ca="1" si="725"/>
        <v>0</v>
      </c>
      <c r="O4159" s="9" t="str">
        <f ca="1">IF(N4159&gt;-1,INDIRECT(ADDRESS(ROW(),13)),IF(N4159&lt;N4158,CONCATENATE("&lt;page-count count=",CHAR(34),1+LARGE(N:N,1)-LARGE(N:N,2),CHAR(34),"/&gt;"),INDIRECT(ADDRESS(ROW()-1,13))))</f>
        <v/>
      </c>
      <c r="P4159" s="1">
        <f>IF(ROW()&lt;$S$4+2,IF('XML a procesar'!A4158="",P4158,IF(MID('XML a procesar'!A4158,1,1)="&lt;",P4158,P4158+1)),P4158)</f>
        <v>1</v>
      </c>
    </row>
    <row r="4160" spans="1:16" x14ac:dyDescent="0.25">
      <c r="A4160" s="1" t="str">
        <f>IF('XML a procesar'!A4159&gt;0,'XML a procesar'!A4159,"")</f>
        <v/>
      </c>
      <c r="B4160" s="7">
        <f t="shared" si="715"/>
        <v>0</v>
      </c>
      <c r="C4160" s="1">
        <f t="shared" si="716"/>
        <v>0</v>
      </c>
      <c r="D4160" s="1">
        <f t="shared" si="717"/>
        <v>0</v>
      </c>
      <c r="E4160" s="1">
        <f t="shared" si="718"/>
        <v>0</v>
      </c>
      <c r="F4160" s="1" t="str">
        <f t="shared" ca="1" si="719"/>
        <v/>
      </c>
      <c r="G4160" s="1">
        <f t="shared" ca="1" si="720"/>
        <v>0</v>
      </c>
      <c r="H4160" s="1">
        <f ca="1">IF(AND(G4159&gt;0,G4160&gt;G4159,NOT(ISERROR(MATCH(G4159,D:D,0)))),H4159+1,H4159)</f>
        <v>0</v>
      </c>
      <c r="I4160" s="1">
        <f t="shared" ca="1" si="721"/>
        <v>0</v>
      </c>
      <c r="J4160" s="7" t="str">
        <f t="shared" ca="1" si="722"/>
        <v/>
      </c>
      <c r="K4160" s="1" t="str">
        <f ca="1">IF(J4160="Linea_para_MAIL_creada_por_LuXML",IF(ISERROR(MATCH(INDIRECT(ADDRESS(ROW()-G4160,7)),D:D,0)),J4160,INDIRECT(ADDRESS(MATCH(INDIRECT(ADDRESS(ROW()-G4160,7)),D:D,0),1))),J4160)</f>
        <v/>
      </c>
      <c r="L4160" s="7">
        <f t="shared" ca="1" si="723"/>
        <v>0</v>
      </c>
      <c r="M4160" s="7" t="str">
        <f t="shared" ca="1" si="724"/>
        <v/>
      </c>
      <c r="N4160" s="7">
        <f t="shared" ca="1" si="725"/>
        <v>0</v>
      </c>
      <c r="O4160" s="9" t="str">
        <f ca="1">IF(N4160&gt;-1,INDIRECT(ADDRESS(ROW(),13)),IF(N4160&lt;N4159,CONCATENATE("&lt;page-count count=",CHAR(34),1+LARGE(N:N,1)-LARGE(N:N,2),CHAR(34),"/&gt;"),INDIRECT(ADDRESS(ROW()-1,13))))</f>
        <v/>
      </c>
      <c r="P4160" s="1">
        <f>IF(ROW()&lt;$S$4+2,IF('XML a procesar'!A4159="",P4159,IF(MID('XML a procesar'!A4159,1,1)="&lt;",P4159,P4159+1)),P4159)</f>
        <v>1</v>
      </c>
    </row>
    <row r="4161" spans="1:16" x14ac:dyDescent="0.25">
      <c r="A4161" s="1" t="str">
        <f>IF('XML a procesar'!A4160&gt;0,'XML a procesar'!A4160,"")</f>
        <v/>
      </c>
      <c r="B4161" s="7">
        <f t="shared" ref="B4161:B4224" si="726">IF(ISERROR(FIND("/doi.org/",A4161,1)),0,1)</f>
        <v>0</v>
      </c>
      <c r="C4161" s="1">
        <f t="shared" ref="C4161:C4224" si="727">IF(LEFT(A4160,16)="&lt;contrib contrib",C4160+1,IF(LEFT(A4160,16)="&lt;/contrib-group&gt;",0,IF(LEFT(A4160,10)="&lt;/contrib&gt;",C4160,C4160)))</f>
        <v>0</v>
      </c>
      <c r="D4161" s="1">
        <f t="shared" ref="D4161:D4224" si="728">IF(AND(C4161&gt;0,LEFT(A4161,7)="&lt;email&gt;",ISNUMBER(SEARCH("@",A4161,1))),C4161,IF(LEFT(A4161,10)="&lt;alt-text&gt;",-1,0))</f>
        <v>0</v>
      </c>
      <c r="E4161" s="1">
        <f t="shared" ref="E4161:E4224" si="729">IF(D4161=0,E4160,E4160+1)</f>
        <v>0</v>
      </c>
      <c r="F4161" s="1" t="str">
        <f t="shared" ref="F4161:F4224" ca="1" si="730">INDIRECT(ADDRESS(ROW()+INDIRECT(ADDRESS(ROW()+E4161,5)),1))</f>
        <v/>
      </c>
      <c r="G4161" s="1">
        <f t="shared" ref="G4161:G4224" ca="1" si="731">IF(LEFT(F4161,7)="&lt;aff id",_xlfn.NUMBERVALUE(MID(F4161,13,LEN(F4161)-14)),IF(F4161="&lt;/aff&gt;",G4160+1,G4160))</f>
        <v>0</v>
      </c>
      <c r="H4161" s="1">
        <f ca="1">IF(AND(G4160&gt;0,G4161&gt;G4160,NOT(ISERROR(MATCH(G4160,D:D,0)))),H4160+1,H4160)</f>
        <v>0</v>
      </c>
      <c r="I4161" s="1">
        <f t="shared" ref="I4161:I4224" ca="1" si="732">INDIRECT(ADDRESS(ROW()-INDIRECT(ADDRESS(ROW()-H4161,8)),8))</f>
        <v>0</v>
      </c>
      <c r="J4161" s="7" t="str">
        <f t="shared" ref="J4161:J4224" ca="1" si="733">IF(J4160="Linea_para_MAIL_creada_por_LuXML","&lt;/aff&gt;",IF(I4161&gt;INDIRECT(ADDRESS(ROW()-I4161-1,8)),"Linea_para_MAIL_creada_por_LuXML",INDIRECT(ADDRESS(ROW()-I4161,6))))</f>
        <v/>
      </c>
      <c r="K4161" s="1" t="str">
        <f ca="1">IF(J4161="Linea_para_MAIL_creada_por_LuXML",IF(ISERROR(MATCH(INDIRECT(ADDRESS(ROW()-G4161,7)),D:D,0)),J4161,INDIRECT(ADDRESS(MATCH(INDIRECT(ADDRESS(ROW()-G4161,7)),D:D,0),1))),J4161)</f>
        <v/>
      </c>
      <c r="L4161" s="7">
        <f t="shared" ref="L4161:L4224" ca="1" si="734">IF(OR(MID(K4159,3,5)="page&gt;",MID(K4160,3,5)="page&gt;"),L4160,IF(OR(K4160="&lt;history&gt;",K4161="&lt;history&gt;"),L4160+1,L4160))</f>
        <v>0</v>
      </c>
      <c r="M4161" s="7" t="str">
        <f t="shared" ref="M4161:M4224" ca="1" si="735">IF(L4161&gt;L4160,IF(L4161=1,CONCATENATE("&lt;fpage&gt;",$S$10,"&lt;/fpage&gt;"),CONCATENATE("&lt;lpage&gt;",$S$10+1,"&lt;/lpage&gt;")),IF(ISERROR(INDIRECT(ADDRESS(ROW()-L4161,11),1)),"",INDIRECT(ADDRESS(ROW()-L4161,11),1)))</f>
        <v/>
      </c>
      <c r="N4161" s="7">
        <f t="shared" ref="N4161:N4224" ca="1" si="736">IF(N4160=-1,-1,IF(M4161="&lt;/counts&gt;",-1,IF(OR(LEFT(M4161,7)="&lt;fpage&gt;",LEFT(M4161,7)="&lt;lpage&gt;"),VALUE(MID(M4161,8,LEN(M4161)-15)),0)))</f>
        <v>0</v>
      </c>
      <c r="O4161" s="9" t="str">
        <f ca="1">IF(N4161&gt;-1,INDIRECT(ADDRESS(ROW(),13)),IF(N4161&lt;N4160,CONCATENATE("&lt;page-count count=",CHAR(34),1+LARGE(N:N,1)-LARGE(N:N,2),CHAR(34),"/&gt;"),INDIRECT(ADDRESS(ROW()-1,13))))</f>
        <v/>
      </c>
      <c r="P4161" s="1">
        <f>IF(ROW()&lt;$S$4+2,IF('XML a procesar'!A4160="",P4160,IF(MID('XML a procesar'!A4160,1,1)="&lt;",P4160,P4160+1)),P4160)</f>
        <v>1</v>
      </c>
    </row>
    <row r="4162" spans="1:16" x14ac:dyDescent="0.25">
      <c r="A4162" s="1" t="str">
        <f>IF('XML a procesar'!A4161&gt;0,'XML a procesar'!A4161,"")</f>
        <v/>
      </c>
      <c r="B4162" s="7">
        <f t="shared" si="726"/>
        <v>0</v>
      </c>
      <c r="C4162" s="1">
        <f t="shared" si="727"/>
        <v>0</v>
      </c>
      <c r="D4162" s="1">
        <f t="shared" si="728"/>
        <v>0</v>
      </c>
      <c r="E4162" s="1">
        <f t="shared" si="729"/>
        <v>0</v>
      </c>
      <c r="F4162" s="1" t="str">
        <f t="shared" ca="1" si="730"/>
        <v/>
      </c>
      <c r="G4162" s="1">
        <f t="shared" ca="1" si="731"/>
        <v>0</v>
      </c>
      <c r="H4162" s="1">
        <f ca="1">IF(AND(G4161&gt;0,G4162&gt;G4161,NOT(ISERROR(MATCH(G4161,D:D,0)))),H4161+1,H4161)</f>
        <v>0</v>
      </c>
      <c r="I4162" s="1">
        <f t="shared" ca="1" si="732"/>
        <v>0</v>
      </c>
      <c r="J4162" s="7" t="str">
        <f t="shared" ca="1" si="733"/>
        <v/>
      </c>
      <c r="K4162" s="1" t="str">
        <f ca="1">IF(J4162="Linea_para_MAIL_creada_por_LuXML",IF(ISERROR(MATCH(INDIRECT(ADDRESS(ROW()-G4162,7)),D:D,0)),J4162,INDIRECT(ADDRESS(MATCH(INDIRECT(ADDRESS(ROW()-G4162,7)),D:D,0),1))),J4162)</f>
        <v/>
      </c>
      <c r="L4162" s="7">
        <f t="shared" ca="1" si="734"/>
        <v>0</v>
      </c>
      <c r="M4162" s="7" t="str">
        <f t="shared" ca="1" si="735"/>
        <v/>
      </c>
      <c r="N4162" s="7">
        <f t="shared" ca="1" si="736"/>
        <v>0</v>
      </c>
      <c r="O4162" s="9" t="str">
        <f ca="1">IF(N4162&gt;-1,INDIRECT(ADDRESS(ROW(),13)),IF(N4162&lt;N4161,CONCATENATE("&lt;page-count count=",CHAR(34),1+LARGE(N:N,1)-LARGE(N:N,2),CHAR(34),"/&gt;"),INDIRECT(ADDRESS(ROW()-1,13))))</f>
        <v/>
      </c>
      <c r="P4162" s="1">
        <f>IF(ROW()&lt;$S$4+2,IF('XML a procesar'!A4161="",P4161,IF(MID('XML a procesar'!A4161,1,1)="&lt;",P4161,P4161+1)),P4161)</f>
        <v>1</v>
      </c>
    </row>
    <row r="4163" spans="1:16" x14ac:dyDescent="0.25">
      <c r="A4163" s="1" t="str">
        <f>IF('XML a procesar'!A4162&gt;0,'XML a procesar'!A4162,"")</f>
        <v/>
      </c>
      <c r="B4163" s="7">
        <f t="shared" si="726"/>
        <v>0</v>
      </c>
      <c r="C4163" s="1">
        <f t="shared" si="727"/>
        <v>0</v>
      </c>
      <c r="D4163" s="1">
        <f t="shared" si="728"/>
        <v>0</v>
      </c>
      <c r="E4163" s="1">
        <f t="shared" si="729"/>
        <v>0</v>
      </c>
      <c r="F4163" s="1" t="str">
        <f t="shared" ca="1" si="730"/>
        <v/>
      </c>
      <c r="G4163" s="1">
        <f t="shared" ca="1" si="731"/>
        <v>0</v>
      </c>
      <c r="H4163" s="1">
        <f ca="1">IF(AND(G4162&gt;0,G4163&gt;G4162,NOT(ISERROR(MATCH(G4162,D:D,0)))),H4162+1,H4162)</f>
        <v>0</v>
      </c>
      <c r="I4163" s="1">
        <f t="shared" ca="1" si="732"/>
        <v>0</v>
      </c>
      <c r="J4163" s="7" t="str">
        <f t="shared" ca="1" si="733"/>
        <v/>
      </c>
      <c r="K4163" s="1" t="str">
        <f ca="1">IF(J4163="Linea_para_MAIL_creada_por_LuXML",IF(ISERROR(MATCH(INDIRECT(ADDRESS(ROW()-G4163,7)),D:D,0)),J4163,INDIRECT(ADDRESS(MATCH(INDIRECT(ADDRESS(ROW()-G4163,7)),D:D,0),1))),J4163)</f>
        <v/>
      </c>
      <c r="L4163" s="7">
        <f t="shared" ca="1" si="734"/>
        <v>0</v>
      </c>
      <c r="M4163" s="7" t="str">
        <f t="shared" ca="1" si="735"/>
        <v/>
      </c>
      <c r="N4163" s="7">
        <f t="shared" ca="1" si="736"/>
        <v>0</v>
      </c>
      <c r="O4163" s="9" t="str">
        <f ca="1">IF(N4163&gt;-1,INDIRECT(ADDRESS(ROW(),13)),IF(N4163&lt;N4162,CONCATENATE("&lt;page-count count=",CHAR(34),1+LARGE(N:N,1)-LARGE(N:N,2),CHAR(34),"/&gt;"),INDIRECT(ADDRESS(ROW()-1,13))))</f>
        <v/>
      </c>
      <c r="P4163" s="1">
        <f>IF(ROW()&lt;$S$4+2,IF('XML a procesar'!A4162="",P4162,IF(MID('XML a procesar'!A4162,1,1)="&lt;",P4162,P4162+1)),P4162)</f>
        <v>1</v>
      </c>
    </row>
    <row r="4164" spans="1:16" x14ac:dyDescent="0.25">
      <c r="A4164" s="1" t="str">
        <f>IF('XML a procesar'!A4163&gt;0,'XML a procesar'!A4163,"")</f>
        <v/>
      </c>
      <c r="B4164" s="7">
        <f t="shared" si="726"/>
        <v>0</v>
      </c>
      <c r="C4164" s="1">
        <f t="shared" si="727"/>
        <v>0</v>
      </c>
      <c r="D4164" s="1">
        <f t="shared" si="728"/>
        <v>0</v>
      </c>
      <c r="E4164" s="1">
        <f t="shared" si="729"/>
        <v>0</v>
      </c>
      <c r="F4164" s="1" t="str">
        <f t="shared" ca="1" si="730"/>
        <v/>
      </c>
      <c r="G4164" s="1">
        <f t="shared" ca="1" si="731"/>
        <v>0</v>
      </c>
      <c r="H4164" s="1">
        <f ca="1">IF(AND(G4163&gt;0,G4164&gt;G4163,NOT(ISERROR(MATCH(G4163,D:D,0)))),H4163+1,H4163)</f>
        <v>0</v>
      </c>
      <c r="I4164" s="1">
        <f t="shared" ca="1" si="732"/>
        <v>0</v>
      </c>
      <c r="J4164" s="7" t="str">
        <f t="shared" ca="1" si="733"/>
        <v/>
      </c>
      <c r="K4164" s="1" t="str">
        <f ca="1">IF(J4164="Linea_para_MAIL_creada_por_LuXML",IF(ISERROR(MATCH(INDIRECT(ADDRESS(ROW()-G4164,7)),D:D,0)),J4164,INDIRECT(ADDRESS(MATCH(INDIRECT(ADDRESS(ROW()-G4164,7)),D:D,0),1))),J4164)</f>
        <v/>
      </c>
      <c r="L4164" s="7">
        <f t="shared" ca="1" si="734"/>
        <v>0</v>
      </c>
      <c r="M4164" s="7" t="str">
        <f t="shared" ca="1" si="735"/>
        <v/>
      </c>
      <c r="N4164" s="7">
        <f t="shared" ca="1" si="736"/>
        <v>0</v>
      </c>
      <c r="O4164" s="9" t="str">
        <f ca="1">IF(N4164&gt;-1,INDIRECT(ADDRESS(ROW(),13)),IF(N4164&lt;N4163,CONCATENATE("&lt;page-count count=",CHAR(34),1+LARGE(N:N,1)-LARGE(N:N,2),CHAR(34),"/&gt;"),INDIRECT(ADDRESS(ROW()-1,13))))</f>
        <v/>
      </c>
      <c r="P4164" s="1">
        <f>IF(ROW()&lt;$S$4+2,IF('XML a procesar'!A4163="",P4163,IF(MID('XML a procesar'!A4163,1,1)="&lt;",P4163,P4163+1)),P4163)</f>
        <v>1</v>
      </c>
    </row>
    <row r="4165" spans="1:16" x14ac:dyDescent="0.25">
      <c r="A4165" s="1" t="str">
        <f>IF('XML a procesar'!A4164&gt;0,'XML a procesar'!A4164,"")</f>
        <v/>
      </c>
      <c r="B4165" s="7">
        <f t="shared" si="726"/>
        <v>0</v>
      </c>
      <c r="C4165" s="1">
        <f t="shared" si="727"/>
        <v>0</v>
      </c>
      <c r="D4165" s="1">
        <f t="shared" si="728"/>
        <v>0</v>
      </c>
      <c r="E4165" s="1">
        <f t="shared" si="729"/>
        <v>0</v>
      </c>
      <c r="F4165" s="1" t="str">
        <f t="shared" ca="1" si="730"/>
        <v/>
      </c>
      <c r="G4165" s="1">
        <f t="shared" ca="1" si="731"/>
        <v>0</v>
      </c>
      <c r="H4165" s="1">
        <f ca="1">IF(AND(G4164&gt;0,G4165&gt;G4164,NOT(ISERROR(MATCH(G4164,D:D,0)))),H4164+1,H4164)</f>
        <v>0</v>
      </c>
      <c r="I4165" s="1">
        <f t="shared" ca="1" si="732"/>
        <v>0</v>
      </c>
      <c r="J4165" s="7" t="str">
        <f t="shared" ca="1" si="733"/>
        <v/>
      </c>
      <c r="K4165" s="1" t="str">
        <f ca="1">IF(J4165="Linea_para_MAIL_creada_por_LuXML",IF(ISERROR(MATCH(INDIRECT(ADDRESS(ROW()-G4165,7)),D:D,0)),J4165,INDIRECT(ADDRESS(MATCH(INDIRECT(ADDRESS(ROW()-G4165,7)),D:D,0),1))),J4165)</f>
        <v/>
      </c>
      <c r="L4165" s="7">
        <f t="shared" ca="1" si="734"/>
        <v>0</v>
      </c>
      <c r="M4165" s="7" t="str">
        <f t="shared" ca="1" si="735"/>
        <v/>
      </c>
      <c r="N4165" s="7">
        <f t="shared" ca="1" si="736"/>
        <v>0</v>
      </c>
      <c r="O4165" s="9" t="str">
        <f ca="1">IF(N4165&gt;-1,INDIRECT(ADDRESS(ROW(),13)),IF(N4165&lt;N4164,CONCATENATE("&lt;page-count count=",CHAR(34),1+LARGE(N:N,1)-LARGE(N:N,2),CHAR(34),"/&gt;"),INDIRECT(ADDRESS(ROW()-1,13))))</f>
        <v/>
      </c>
      <c r="P4165" s="1">
        <f>IF(ROW()&lt;$S$4+2,IF('XML a procesar'!A4164="",P4164,IF(MID('XML a procesar'!A4164,1,1)="&lt;",P4164,P4164+1)),P4164)</f>
        <v>1</v>
      </c>
    </row>
    <row r="4166" spans="1:16" x14ac:dyDescent="0.25">
      <c r="A4166" s="1" t="str">
        <f>IF('XML a procesar'!A4165&gt;0,'XML a procesar'!A4165,"")</f>
        <v/>
      </c>
      <c r="B4166" s="7">
        <f t="shared" si="726"/>
        <v>0</v>
      </c>
      <c r="C4166" s="1">
        <f t="shared" si="727"/>
        <v>0</v>
      </c>
      <c r="D4166" s="1">
        <f t="shared" si="728"/>
        <v>0</v>
      </c>
      <c r="E4166" s="1">
        <f t="shared" si="729"/>
        <v>0</v>
      </c>
      <c r="F4166" s="1" t="str">
        <f t="shared" ca="1" si="730"/>
        <v/>
      </c>
      <c r="G4166" s="1">
        <f t="shared" ca="1" si="731"/>
        <v>0</v>
      </c>
      <c r="H4166" s="1">
        <f ca="1">IF(AND(G4165&gt;0,G4166&gt;G4165,NOT(ISERROR(MATCH(G4165,D:D,0)))),H4165+1,H4165)</f>
        <v>0</v>
      </c>
      <c r="I4166" s="1">
        <f t="shared" ca="1" si="732"/>
        <v>0</v>
      </c>
      <c r="J4166" s="7" t="str">
        <f t="shared" ca="1" si="733"/>
        <v/>
      </c>
      <c r="K4166" s="1" t="str">
        <f ca="1">IF(J4166="Linea_para_MAIL_creada_por_LuXML",IF(ISERROR(MATCH(INDIRECT(ADDRESS(ROW()-G4166,7)),D:D,0)),J4166,INDIRECT(ADDRESS(MATCH(INDIRECT(ADDRESS(ROW()-G4166,7)),D:D,0),1))),J4166)</f>
        <v/>
      </c>
      <c r="L4166" s="7">
        <f t="shared" ca="1" si="734"/>
        <v>0</v>
      </c>
      <c r="M4166" s="7" t="str">
        <f t="shared" ca="1" si="735"/>
        <v/>
      </c>
      <c r="N4166" s="7">
        <f t="shared" ca="1" si="736"/>
        <v>0</v>
      </c>
      <c r="O4166" s="9" t="str">
        <f ca="1">IF(N4166&gt;-1,INDIRECT(ADDRESS(ROW(),13)),IF(N4166&lt;N4165,CONCATENATE("&lt;page-count count=",CHAR(34),1+LARGE(N:N,1)-LARGE(N:N,2),CHAR(34),"/&gt;"),INDIRECT(ADDRESS(ROW()-1,13))))</f>
        <v/>
      </c>
      <c r="P4166" s="1">
        <f>IF(ROW()&lt;$S$4+2,IF('XML a procesar'!A4165="",P4165,IF(MID('XML a procesar'!A4165,1,1)="&lt;",P4165,P4165+1)),P4165)</f>
        <v>1</v>
      </c>
    </row>
    <row r="4167" spans="1:16" x14ac:dyDescent="0.25">
      <c r="A4167" s="1" t="str">
        <f>IF('XML a procesar'!A4166&gt;0,'XML a procesar'!A4166,"")</f>
        <v/>
      </c>
      <c r="B4167" s="7">
        <f t="shared" si="726"/>
        <v>0</v>
      </c>
      <c r="C4167" s="1">
        <f t="shared" si="727"/>
        <v>0</v>
      </c>
      <c r="D4167" s="1">
        <f t="shared" si="728"/>
        <v>0</v>
      </c>
      <c r="E4167" s="1">
        <f t="shared" si="729"/>
        <v>0</v>
      </c>
      <c r="F4167" s="1" t="str">
        <f t="shared" ca="1" si="730"/>
        <v/>
      </c>
      <c r="G4167" s="1">
        <f t="shared" ca="1" si="731"/>
        <v>0</v>
      </c>
      <c r="H4167" s="1">
        <f ca="1">IF(AND(G4166&gt;0,G4167&gt;G4166,NOT(ISERROR(MATCH(G4166,D:D,0)))),H4166+1,H4166)</f>
        <v>0</v>
      </c>
      <c r="I4167" s="1">
        <f t="shared" ca="1" si="732"/>
        <v>0</v>
      </c>
      <c r="J4167" s="7" t="str">
        <f t="shared" ca="1" si="733"/>
        <v/>
      </c>
      <c r="K4167" s="1" t="str">
        <f ca="1">IF(J4167="Linea_para_MAIL_creada_por_LuXML",IF(ISERROR(MATCH(INDIRECT(ADDRESS(ROW()-G4167,7)),D:D,0)),J4167,INDIRECT(ADDRESS(MATCH(INDIRECT(ADDRESS(ROW()-G4167,7)),D:D,0),1))),J4167)</f>
        <v/>
      </c>
      <c r="L4167" s="7">
        <f t="shared" ca="1" si="734"/>
        <v>0</v>
      </c>
      <c r="M4167" s="7" t="str">
        <f t="shared" ca="1" si="735"/>
        <v/>
      </c>
      <c r="N4167" s="7">
        <f t="shared" ca="1" si="736"/>
        <v>0</v>
      </c>
      <c r="O4167" s="9" t="str">
        <f ca="1">IF(N4167&gt;-1,INDIRECT(ADDRESS(ROW(),13)),IF(N4167&lt;N4166,CONCATENATE("&lt;page-count count=",CHAR(34),1+LARGE(N:N,1)-LARGE(N:N,2),CHAR(34),"/&gt;"),INDIRECT(ADDRESS(ROW()-1,13))))</f>
        <v/>
      </c>
      <c r="P4167" s="1">
        <f>IF(ROW()&lt;$S$4+2,IF('XML a procesar'!A4166="",P4166,IF(MID('XML a procesar'!A4166,1,1)="&lt;",P4166,P4166+1)),P4166)</f>
        <v>1</v>
      </c>
    </row>
    <row r="4168" spans="1:16" x14ac:dyDescent="0.25">
      <c r="A4168" s="1" t="str">
        <f>IF('XML a procesar'!A4167&gt;0,'XML a procesar'!A4167,"")</f>
        <v/>
      </c>
      <c r="B4168" s="7">
        <f t="shared" si="726"/>
        <v>0</v>
      </c>
      <c r="C4168" s="1">
        <f t="shared" si="727"/>
        <v>0</v>
      </c>
      <c r="D4168" s="1">
        <f t="shared" si="728"/>
        <v>0</v>
      </c>
      <c r="E4168" s="1">
        <f t="shared" si="729"/>
        <v>0</v>
      </c>
      <c r="F4168" s="1" t="str">
        <f t="shared" ca="1" si="730"/>
        <v/>
      </c>
      <c r="G4168" s="1">
        <f t="shared" ca="1" si="731"/>
        <v>0</v>
      </c>
      <c r="H4168" s="1">
        <f ca="1">IF(AND(G4167&gt;0,G4168&gt;G4167,NOT(ISERROR(MATCH(G4167,D:D,0)))),H4167+1,H4167)</f>
        <v>0</v>
      </c>
      <c r="I4168" s="1">
        <f t="shared" ca="1" si="732"/>
        <v>0</v>
      </c>
      <c r="J4168" s="7" t="str">
        <f t="shared" ca="1" si="733"/>
        <v/>
      </c>
      <c r="K4168" s="1" t="str">
        <f ca="1">IF(J4168="Linea_para_MAIL_creada_por_LuXML",IF(ISERROR(MATCH(INDIRECT(ADDRESS(ROW()-G4168,7)),D:D,0)),J4168,INDIRECT(ADDRESS(MATCH(INDIRECT(ADDRESS(ROW()-G4168,7)),D:D,0),1))),J4168)</f>
        <v/>
      </c>
      <c r="L4168" s="7">
        <f t="shared" ca="1" si="734"/>
        <v>0</v>
      </c>
      <c r="M4168" s="7" t="str">
        <f t="shared" ca="1" si="735"/>
        <v/>
      </c>
      <c r="N4168" s="7">
        <f t="shared" ca="1" si="736"/>
        <v>0</v>
      </c>
      <c r="O4168" s="9" t="str">
        <f ca="1">IF(N4168&gt;-1,INDIRECT(ADDRESS(ROW(),13)),IF(N4168&lt;N4167,CONCATENATE("&lt;page-count count=",CHAR(34),1+LARGE(N:N,1)-LARGE(N:N,2),CHAR(34),"/&gt;"),INDIRECT(ADDRESS(ROW()-1,13))))</f>
        <v/>
      </c>
      <c r="P4168" s="1">
        <f>IF(ROW()&lt;$S$4+2,IF('XML a procesar'!A4167="",P4167,IF(MID('XML a procesar'!A4167,1,1)="&lt;",P4167,P4167+1)),P4167)</f>
        <v>1</v>
      </c>
    </row>
    <row r="4169" spans="1:16" x14ac:dyDescent="0.25">
      <c r="A4169" s="1" t="str">
        <f>IF('XML a procesar'!A4168&gt;0,'XML a procesar'!A4168,"")</f>
        <v/>
      </c>
      <c r="B4169" s="7">
        <f t="shared" si="726"/>
        <v>0</v>
      </c>
      <c r="C4169" s="1">
        <f t="shared" si="727"/>
        <v>0</v>
      </c>
      <c r="D4169" s="1">
        <f t="shared" si="728"/>
        <v>0</v>
      </c>
      <c r="E4169" s="1">
        <f t="shared" si="729"/>
        <v>0</v>
      </c>
      <c r="F4169" s="1" t="str">
        <f t="shared" ca="1" si="730"/>
        <v/>
      </c>
      <c r="G4169" s="1">
        <f t="shared" ca="1" si="731"/>
        <v>0</v>
      </c>
      <c r="H4169" s="1">
        <f ca="1">IF(AND(G4168&gt;0,G4169&gt;G4168,NOT(ISERROR(MATCH(G4168,D:D,0)))),H4168+1,H4168)</f>
        <v>0</v>
      </c>
      <c r="I4169" s="1">
        <f t="shared" ca="1" si="732"/>
        <v>0</v>
      </c>
      <c r="J4169" s="7" t="str">
        <f t="shared" ca="1" si="733"/>
        <v/>
      </c>
      <c r="K4169" s="1" t="str">
        <f ca="1">IF(J4169="Linea_para_MAIL_creada_por_LuXML",IF(ISERROR(MATCH(INDIRECT(ADDRESS(ROW()-G4169,7)),D:D,0)),J4169,INDIRECT(ADDRESS(MATCH(INDIRECT(ADDRESS(ROW()-G4169,7)),D:D,0),1))),J4169)</f>
        <v/>
      </c>
      <c r="L4169" s="7">
        <f t="shared" ca="1" si="734"/>
        <v>0</v>
      </c>
      <c r="M4169" s="7" t="str">
        <f t="shared" ca="1" si="735"/>
        <v/>
      </c>
      <c r="N4169" s="7">
        <f t="shared" ca="1" si="736"/>
        <v>0</v>
      </c>
      <c r="O4169" s="9" t="str">
        <f ca="1">IF(N4169&gt;-1,INDIRECT(ADDRESS(ROW(),13)),IF(N4169&lt;N4168,CONCATENATE("&lt;page-count count=",CHAR(34),1+LARGE(N:N,1)-LARGE(N:N,2),CHAR(34),"/&gt;"),INDIRECT(ADDRESS(ROW()-1,13))))</f>
        <v/>
      </c>
      <c r="P4169" s="1">
        <f>IF(ROW()&lt;$S$4+2,IF('XML a procesar'!A4168="",P4168,IF(MID('XML a procesar'!A4168,1,1)="&lt;",P4168,P4168+1)),P4168)</f>
        <v>1</v>
      </c>
    </row>
    <row r="4170" spans="1:16" x14ac:dyDescent="0.25">
      <c r="A4170" s="1" t="str">
        <f>IF('XML a procesar'!A4169&gt;0,'XML a procesar'!A4169,"")</f>
        <v/>
      </c>
      <c r="B4170" s="7">
        <f t="shared" si="726"/>
        <v>0</v>
      </c>
      <c r="C4170" s="1">
        <f t="shared" si="727"/>
        <v>0</v>
      </c>
      <c r="D4170" s="1">
        <f t="shared" si="728"/>
        <v>0</v>
      </c>
      <c r="E4170" s="1">
        <f t="shared" si="729"/>
        <v>0</v>
      </c>
      <c r="F4170" s="1" t="str">
        <f t="shared" ca="1" si="730"/>
        <v/>
      </c>
      <c r="G4170" s="1">
        <f t="shared" ca="1" si="731"/>
        <v>0</v>
      </c>
      <c r="H4170" s="1">
        <f ca="1">IF(AND(G4169&gt;0,G4170&gt;G4169,NOT(ISERROR(MATCH(G4169,D:D,0)))),H4169+1,H4169)</f>
        <v>0</v>
      </c>
      <c r="I4170" s="1">
        <f t="shared" ca="1" si="732"/>
        <v>0</v>
      </c>
      <c r="J4170" s="7" t="str">
        <f t="shared" ca="1" si="733"/>
        <v/>
      </c>
      <c r="K4170" s="1" t="str">
        <f ca="1">IF(J4170="Linea_para_MAIL_creada_por_LuXML",IF(ISERROR(MATCH(INDIRECT(ADDRESS(ROW()-G4170,7)),D:D,0)),J4170,INDIRECT(ADDRESS(MATCH(INDIRECT(ADDRESS(ROW()-G4170,7)),D:D,0),1))),J4170)</f>
        <v/>
      </c>
      <c r="L4170" s="7">
        <f t="shared" ca="1" si="734"/>
        <v>0</v>
      </c>
      <c r="M4170" s="7" t="str">
        <f t="shared" ca="1" si="735"/>
        <v/>
      </c>
      <c r="N4170" s="7">
        <f t="shared" ca="1" si="736"/>
        <v>0</v>
      </c>
      <c r="O4170" s="9" t="str">
        <f ca="1">IF(N4170&gt;-1,INDIRECT(ADDRESS(ROW(),13)),IF(N4170&lt;N4169,CONCATENATE("&lt;page-count count=",CHAR(34),1+LARGE(N:N,1)-LARGE(N:N,2),CHAR(34),"/&gt;"),INDIRECT(ADDRESS(ROW()-1,13))))</f>
        <v/>
      </c>
      <c r="P4170" s="1">
        <f>IF(ROW()&lt;$S$4+2,IF('XML a procesar'!A4169="",P4169,IF(MID('XML a procesar'!A4169,1,1)="&lt;",P4169,P4169+1)),P4169)</f>
        <v>1</v>
      </c>
    </row>
    <row r="4171" spans="1:16" x14ac:dyDescent="0.25">
      <c r="A4171" s="1" t="str">
        <f>IF('XML a procesar'!A4170&gt;0,'XML a procesar'!A4170,"")</f>
        <v/>
      </c>
      <c r="B4171" s="7">
        <f t="shared" si="726"/>
        <v>0</v>
      </c>
      <c r="C4171" s="1">
        <f t="shared" si="727"/>
        <v>0</v>
      </c>
      <c r="D4171" s="1">
        <f t="shared" si="728"/>
        <v>0</v>
      </c>
      <c r="E4171" s="1">
        <f t="shared" si="729"/>
        <v>0</v>
      </c>
      <c r="F4171" s="1" t="str">
        <f t="shared" ca="1" si="730"/>
        <v/>
      </c>
      <c r="G4171" s="1">
        <f t="shared" ca="1" si="731"/>
        <v>0</v>
      </c>
      <c r="H4171" s="1">
        <f ca="1">IF(AND(G4170&gt;0,G4171&gt;G4170,NOT(ISERROR(MATCH(G4170,D:D,0)))),H4170+1,H4170)</f>
        <v>0</v>
      </c>
      <c r="I4171" s="1">
        <f t="shared" ca="1" si="732"/>
        <v>0</v>
      </c>
      <c r="J4171" s="7" t="str">
        <f t="shared" ca="1" si="733"/>
        <v/>
      </c>
      <c r="K4171" s="1" t="str">
        <f ca="1">IF(J4171="Linea_para_MAIL_creada_por_LuXML",IF(ISERROR(MATCH(INDIRECT(ADDRESS(ROW()-G4171,7)),D:D,0)),J4171,INDIRECT(ADDRESS(MATCH(INDIRECT(ADDRESS(ROW()-G4171,7)),D:D,0),1))),J4171)</f>
        <v/>
      </c>
      <c r="L4171" s="7">
        <f t="shared" ca="1" si="734"/>
        <v>0</v>
      </c>
      <c r="M4171" s="7" t="str">
        <f t="shared" ca="1" si="735"/>
        <v/>
      </c>
      <c r="N4171" s="7">
        <f t="shared" ca="1" si="736"/>
        <v>0</v>
      </c>
      <c r="O4171" s="9" t="str">
        <f ca="1">IF(N4171&gt;-1,INDIRECT(ADDRESS(ROW(),13)),IF(N4171&lt;N4170,CONCATENATE("&lt;page-count count=",CHAR(34),1+LARGE(N:N,1)-LARGE(N:N,2),CHAR(34),"/&gt;"),INDIRECT(ADDRESS(ROW()-1,13))))</f>
        <v/>
      </c>
      <c r="P4171" s="1">
        <f>IF(ROW()&lt;$S$4+2,IF('XML a procesar'!A4170="",P4170,IF(MID('XML a procesar'!A4170,1,1)="&lt;",P4170,P4170+1)),P4170)</f>
        <v>1</v>
      </c>
    </row>
    <row r="4172" spans="1:16" x14ac:dyDescent="0.25">
      <c r="A4172" s="1" t="str">
        <f>IF('XML a procesar'!A4171&gt;0,'XML a procesar'!A4171,"")</f>
        <v/>
      </c>
      <c r="B4172" s="7">
        <f t="shared" si="726"/>
        <v>0</v>
      </c>
      <c r="C4172" s="1">
        <f t="shared" si="727"/>
        <v>0</v>
      </c>
      <c r="D4172" s="1">
        <f t="shared" si="728"/>
        <v>0</v>
      </c>
      <c r="E4172" s="1">
        <f t="shared" si="729"/>
        <v>0</v>
      </c>
      <c r="F4172" s="1" t="str">
        <f t="shared" ca="1" si="730"/>
        <v/>
      </c>
      <c r="G4172" s="1">
        <f t="shared" ca="1" si="731"/>
        <v>0</v>
      </c>
      <c r="H4172" s="1">
        <f ca="1">IF(AND(G4171&gt;0,G4172&gt;G4171,NOT(ISERROR(MATCH(G4171,D:D,0)))),H4171+1,H4171)</f>
        <v>0</v>
      </c>
      <c r="I4172" s="1">
        <f t="shared" ca="1" si="732"/>
        <v>0</v>
      </c>
      <c r="J4172" s="7" t="str">
        <f t="shared" ca="1" si="733"/>
        <v/>
      </c>
      <c r="K4172" s="1" t="str">
        <f ca="1">IF(J4172="Linea_para_MAIL_creada_por_LuXML",IF(ISERROR(MATCH(INDIRECT(ADDRESS(ROW()-G4172,7)),D:D,0)),J4172,INDIRECT(ADDRESS(MATCH(INDIRECT(ADDRESS(ROW()-G4172,7)),D:D,0),1))),J4172)</f>
        <v/>
      </c>
      <c r="L4172" s="7">
        <f t="shared" ca="1" si="734"/>
        <v>0</v>
      </c>
      <c r="M4172" s="7" t="str">
        <f t="shared" ca="1" si="735"/>
        <v/>
      </c>
      <c r="N4172" s="7">
        <f t="shared" ca="1" si="736"/>
        <v>0</v>
      </c>
      <c r="O4172" s="9" t="str">
        <f ca="1">IF(N4172&gt;-1,INDIRECT(ADDRESS(ROW(),13)),IF(N4172&lt;N4171,CONCATENATE("&lt;page-count count=",CHAR(34),1+LARGE(N:N,1)-LARGE(N:N,2),CHAR(34),"/&gt;"),INDIRECT(ADDRESS(ROW()-1,13))))</f>
        <v/>
      </c>
      <c r="P4172" s="1">
        <f>IF(ROW()&lt;$S$4+2,IF('XML a procesar'!A4171="",P4171,IF(MID('XML a procesar'!A4171,1,1)="&lt;",P4171,P4171+1)),P4171)</f>
        <v>1</v>
      </c>
    </row>
    <row r="4173" spans="1:16" x14ac:dyDescent="0.25">
      <c r="A4173" s="1" t="str">
        <f>IF('XML a procesar'!A4172&gt;0,'XML a procesar'!A4172,"")</f>
        <v/>
      </c>
      <c r="B4173" s="7">
        <f t="shared" si="726"/>
        <v>0</v>
      </c>
      <c r="C4173" s="1">
        <f t="shared" si="727"/>
        <v>0</v>
      </c>
      <c r="D4173" s="1">
        <f t="shared" si="728"/>
        <v>0</v>
      </c>
      <c r="E4173" s="1">
        <f t="shared" si="729"/>
        <v>0</v>
      </c>
      <c r="F4173" s="1" t="str">
        <f t="shared" ca="1" si="730"/>
        <v/>
      </c>
      <c r="G4173" s="1">
        <f t="shared" ca="1" si="731"/>
        <v>0</v>
      </c>
      <c r="H4173" s="1">
        <f ca="1">IF(AND(G4172&gt;0,G4173&gt;G4172,NOT(ISERROR(MATCH(G4172,D:D,0)))),H4172+1,H4172)</f>
        <v>0</v>
      </c>
      <c r="I4173" s="1">
        <f t="shared" ca="1" si="732"/>
        <v>0</v>
      </c>
      <c r="J4173" s="7" t="str">
        <f t="shared" ca="1" si="733"/>
        <v/>
      </c>
      <c r="K4173" s="1" t="str">
        <f ca="1">IF(J4173="Linea_para_MAIL_creada_por_LuXML",IF(ISERROR(MATCH(INDIRECT(ADDRESS(ROW()-G4173,7)),D:D,0)),J4173,INDIRECT(ADDRESS(MATCH(INDIRECT(ADDRESS(ROW()-G4173,7)),D:D,0),1))),J4173)</f>
        <v/>
      </c>
      <c r="L4173" s="7">
        <f t="shared" ca="1" si="734"/>
        <v>0</v>
      </c>
      <c r="M4173" s="7" t="str">
        <f t="shared" ca="1" si="735"/>
        <v/>
      </c>
      <c r="N4173" s="7">
        <f t="shared" ca="1" si="736"/>
        <v>0</v>
      </c>
      <c r="O4173" s="9" t="str">
        <f ca="1">IF(N4173&gt;-1,INDIRECT(ADDRESS(ROW(),13)),IF(N4173&lt;N4172,CONCATENATE("&lt;page-count count=",CHAR(34),1+LARGE(N:N,1)-LARGE(N:N,2),CHAR(34),"/&gt;"),INDIRECT(ADDRESS(ROW()-1,13))))</f>
        <v/>
      </c>
      <c r="P4173" s="1">
        <f>IF(ROW()&lt;$S$4+2,IF('XML a procesar'!A4172="",P4172,IF(MID('XML a procesar'!A4172,1,1)="&lt;",P4172,P4172+1)),P4172)</f>
        <v>1</v>
      </c>
    </row>
    <row r="4174" spans="1:16" x14ac:dyDescent="0.25">
      <c r="A4174" s="1" t="str">
        <f>IF('XML a procesar'!A4173&gt;0,'XML a procesar'!A4173,"")</f>
        <v/>
      </c>
      <c r="B4174" s="7">
        <f t="shared" si="726"/>
        <v>0</v>
      </c>
      <c r="C4174" s="1">
        <f t="shared" si="727"/>
        <v>0</v>
      </c>
      <c r="D4174" s="1">
        <f t="shared" si="728"/>
        <v>0</v>
      </c>
      <c r="E4174" s="1">
        <f t="shared" si="729"/>
        <v>0</v>
      </c>
      <c r="F4174" s="1" t="str">
        <f t="shared" ca="1" si="730"/>
        <v/>
      </c>
      <c r="G4174" s="1">
        <f t="shared" ca="1" si="731"/>
        <v>0</v>
      </c>
      <c r="H4174" s="1">
        <f ca="1">IF(AND(G4173&gt;0,G4174&gt;G4173,NOT(ISERROR(MATCH(G4173,D:D,0)))),H4173+1,H4173)</f>
        <v>0</v>
      </c>
      <c r="I4174" s="1">
        <f t="shared" ca="1" si="732"/>
        <v>0</v>
      </c>
      <c r="J4174" s="7" t="str">
        <f t="shared" ca="1" si="733"/>
        <v/>
      </c>
      <c r="K4174" s="1" t="str">
        <f ca="1">IF(J4174="Linea_para_MAIL_creada_por_LuXML",IF(ISERROR(MATCH(INDIRECT(ADDRESS(ROW()-G4174,7)),D:D,0)),J4174,INDIRECT(ADDRESS(MATCH(INDIRECT(ADDRESS(ROW()-G4174,7)),D:D,0),1))),J4174)</f>
        <v/>
      </c>
      <c r="L4174" s="7">
        <f t="shared" ca="1" si="734"/>
        <v>0</v>
      </c>
      <c r="M4174" s="7" t="str">
        <f t="shared" ca="1" si="735"/>
        <v/>
      </c>
      <c r="N4174" s="7">
        <f t="shared" ca="1" si="736"/>
        <v>0</v>
      </c>
      <c r="O4174" s="9" t="str">
        <f ca="1">IF(N4174&gt;-1,INDIRECT(ADDRESS(ROW(),13)),IF(N4174&lt;N4173,CONCATENATE("&lt;page-count count=",CHAR(34),1+LARGE(N:N,1)-LARGE(N:N,2),CHAR(34),"/&gt;"),INDIRECT(ADDRESS(ROW()-1,13))))</f>
        <v/>
      </c>
      <c r="P4174" s="1">
        <f>IF(ROW()&lt;$S$4+2,IF('XML a procesar'!A4173="",P4173,IF(MID('XML a procesar'!A4173,1,1)="&lt;",P4173,P4173+1)),P4173)</f>
        <v>1</v>
      </c>
    </row>
    <row r="4175" spans="1:16" x14ac:dyDescent="0.25">
      <c r="A4175" s="1" t="str">
        <f>IF('XML a procesar'!A4174&gt;0,'XML a procesar'!A4174,"")</f>
        <v/>
      </c>
      <c r="B4175" s="7">
        <f t="shared" si="726"/>
        <v>0</v>
      </c>
      <c r="C4175" s="1">
        <f t="shared" si="727"/>
        <v>0</v>
      </c>
      <c r="D4175" s="1">
        <f t="shared" si="728"/>
        <v>0</v>
      </c>
      <c r="E4175" s="1">
        <f t="shared" si="729"/>
        <v>0</v>
      </c>
      <c r="F4175" s="1" t="str">
        <f t="shared" ca="1" si="730"/>
        <v/>
      </c>
      <c r="G4175" s="1">
        <f t="shared" ca="1" si="731"/>
        <v>0</v>
      </c>
      <c r="H4175" s="1">
        <f ca="1">IF(AND(G4174&gt;0,G4175&gt;G4174,NOT(ISERROR(MATCH(G4174,D:D,0)))),H4174+1,H4174)</f>
        <v>0</v>
      </c>
      <c r="I4175" s="1">
        <f t="shared" ca="1" si="732"/>
        <v>0</v>
      </c>
      <c r="J4175" s="7" t="str">
        <f t="shared" ca="1" si="733"/>
        <v/>
      </c>
      <c r="K4175" s="1" t="str">
        <f ca="1">IF(J4175="Linea_para_MAIL_creada_por_LuXML",IF(ISERROR(MATCH(INDIRECT(ADDRESS(ROW()-G4175,7)),D:D,0)),J4175,INDIRECT(ADDRESS(MATCH(INDIRECT(ADDRESS(ROW()-G4175,7)),D:D,0),1))),J4175)</f>
        <v/>
      </c>
      <c r="L4175" s="7">
        <f t="shared" ca="1" si="734"/>
        <v>0</v>
      </c>
      <c r="M4175" s="7" t="str">
        <f t="shared" ca="1" si="735"/>
        <v/>
      </c>
      <c r="N4175" s="7">
        <f t="shared" ca="1" si="736"/>
        <v>0</v>
      </c>
      <c r="O4175" s="9" t="str">
        <f ca="1">IF(N4175&gt;-1,INDIRECT(ADDRESS(ROW(),13)),IF(N4175&lt;N4174,CONCATENATE("&lt;page-count count=",CHAR(34),1+LARGE(N:N,1)-LARGE(N:N,2),CHAR(34),"/&gt;"),INDIRECT(ADDRESS(ROW()-1,13))))</f>
        <v/>
      </c>
      <c r="P4175" s="1">
        <f>IF(ROW()&lt;$S$4+2,IF('XML a procesar'!A4174="",P4174,IF(MID('XML a procesar'!A4174,1,1)="&lt;",P4174,P4174+1)),P4174)</f>
        <v>1</v>
      </c>
    </row>
    <row r="4176" spans="1:16" x14ac:dyDescent="0.25">
      <c r="A4176" s="1" t="str">
        <f>IF('XML a procesar'!A4175&gt;0,'XML a procesar'!A4175,"")</f>
        <v/>
      </c>
      <c r="B4176" s="7">
        <f t="shared" si="726"/>
        <v>0</v>
      </c>
      <c r="C4176" s="1">
        <f t="shared" si="727"/>
        <v>0</v>
      </c>
      <c r="D4176" s="1">
        <f t="shared" si="728"/>
        <v>0</v>
      </c>
      <c r="E4176" s="1">
        <f t="shared" si="729"/>
        <v>0</v>
      </c>
      <c r="F4176" s="1" t="str">
        <f t="shared" ca="1" si="730"/>
        <v/>
      </c>
      <c r="G4176" s="1">
        <f t="shared" ca="1" si="731"/>
        <v>0</v>
      </c>
      <c r="H4176" s="1">
        <f ca="1">IF(AND(G4175&gt;0,G4176&gt;G4175,NOT(ISERROR(MATCH(G4175,D:D,0)))),H4175+1,H4175)</f>
        <v>0</v>
      </c>
      <c r="I4176" s="1">
        <f t="shared" ca="1" si="732"/>
        <v>0</v>
      </c>
      <c r="J4176" s="7" t="str">
        <f t="shared" ca="1" si="733"/>
        <v/>
      </c>
      <c r="K4176" s="1" t="str">
        <f ca="1">IF(J4176="Linea_para_MAIL_creada_por_LuXML",IF(ISERROR(MATCH(INDIRECT(ADDRESS(ROW()-G4176,7)),D:D,0)),J4176,INDIRECT(ADDRESS(MATCH(INDIRECT(ADDRESS(ROW()-G4176,7)),D:D,0),1))),J4176)</f>
        <v/>
      </c>
      <c r="L4176" s="7">
        <f t="shared" ca="1" si="734"/>
        <v>0</v>
      </c>
      <c r="M4176" s="7" t="str">
        <f t="shared" ca="1" si="735"/>
        <v/>
      </c>
      <c r="N4176" s="7">
        <f t="shared" ca="1" si="736"/>
        <v>0</v>
      </c>
      <c r="O4176" s="9" t="str">
        <f ca="1">IF(N4176&gt;-1,INDIRECT(ADDRESS(ROW(),13)),IF(N4176&lt;N4175,CONCATENATE("&lt;page-count count=",CHAR(34),1+LARGE(N:N,1)-LARGE(N:N,2),CHAR(34),"/&gt;"),INDIRECT(ADDRESS(ROW()-1,13))))</f>
        <v/>
      </c>
      <c r="P4176" s="1">
        <f>IF(ROW()&lt;$S$4+2,IF('XML a procesar'!A4175="",P4175,IF(MID('XML a procesar'!A4175,1,1)="&lt;",P4175,P4175+1)),P4175)</f>
        <v>1</v>
      </c>
    </row>
    <row r="4177" spans="1:16" x14ac:dyDescent="0.25">
      <c r="A4177" s="1" t="str">
        <f>IF('XML a procesar'!A4176&gt;0,'XML a procesar'!A4176,"")</f>
        <v/>
      </c>
      <c r="B4177" s="7">
        <f t="shared" si="726"/>
        <v>0</v>
      </c>
      <c r="C4177" s="1">
        <f t="shared" si="727"/>
        <v>0</v>
      </c>
      <c r="D4177" s="1">
        <f t="shared" si="728"/>
        <v>0</v>
      </c>
      <c r="E4177" s="1">
        <f t="shared" si="729"/>
        <v>0</v>
      </c>
      <c r="F4177" s="1" t="str">
        <f t="shared" ca="1" si="730"/>
        <v/>
      </c>
      <c r="G4177" s="1">
        <f t="shared" ca="1" si="731"/>
        <v>0</v>
      </c>
      <c r="H4177" s="1">
        <f ca="1">IF(AND(G4176&gt;0,G4177&gt;G4176,NOT(ISERROR(MATCH(G4176,D:D,0)))),H4176+1,H4176)</f>
        <v>0</v>
      </c>
      <c r="I4177" s="1">
        <f t="shared" ca="1" si="732"/>
        <v>0</v>
      </c>
      <c r="J4177" s="7" t="str">
        <f t="shared" ca="1" si="733"/>
        <v/>
      </c>
      <c r="K4177" s="1" t="str">
        <f ca="1">IF(J4177="Linea_para_MAIL_creada_por_LuXML",IF(ISERROR(MATCH(INDIRECT(ADDRESS(ROW()-G4177,7)),D:D,0)),J4177,INDIRECT(ADDRESS(MATCH(INDIRECT(ADDRESS(ROW()-G4177,7)),D:D,0),1))),J4177)</f>
        <v/>
      </c>
      <c r="L4177" s="7">
        <f t="shared" ca="1" si="734"/>
        <v>0</v>
      </c>
      <c r="M4177" s="7" t="str">
        <f t="shared" ca="1" si="735"/>
        <v/>
      </c>
      <c r="N4177" s="7">
        <f t="shared" ca="1" si="736"/>
        <v>0</v>
      </c>
      <c r="O4177" s="9" t="str">
        <f ca="1">IF(N4177&gt;-1,INDIRECT(ADDRESS(ROW(),13)),IF(N4177&lt;N4176,CONCATENATE("&lt;page-count count=",CHAR(34),1+LARGE(N:N,1)-LARGE(N:N,2),CHAR(34),"/&gt;"),INDIRECT(ADDRESS(ROW()-1,13))))</f>
        <v/>
      </c>
      <c r="P4177" s="1">
        <f>IF(ROW()&lt;$S$4+2,IF('XML a procesar'!A4176="",P4176,IF(MID('XML a procesar'!A4176,1,1)="&lt;",P4176,P4176+1)),P4176)</f>
        <v>1</v>
      </c>
    </row>
    <row r="4178" spans="1:16" x14ac:dyDescent="0.25">
      <c r="A4178" s="1" t="str">
        <f>IF('XML a procesar'!A4177&gt;0,'XML a procesar'!A4177,"")</f>
        <v/>
      </c>
      <c r="B4178" s="7">
        <f t="shared" si="726"/>
        <v>0</v>
      </c>
      <c r="C4178" s="1">
        <f t="shared" si="727"/>
        <v>0</v>
      </c>
      <c r="D4178" s="1">
        <f t="shared" si="728"/>
        <v>0</v>
      </c>
      <c r="E4178" s="1">
        <f t="shared" si="729"/>
        <v>0</v>
      </c>
      <c r="F4178" s="1" t="str">
        <f t="shared" ca="1" si="730"/>
        <v/>
      </c>
      <c r="G4178" s="1">
        <f t="shared" ca="1" si="731"/>
        <v>0</v>
      </c>
      <c r="H4178" s="1">
        <f ca="1">IF(AND(G4177&gt;0,G4178&gt;G4177,NOT(ISERROR(MATCH(G4177,D:D,0)))),H4177+1,H4177)</f>
        <v>0</v>
      </c>
      <c r="I4178" s="1">
        <f t="shared" ca="1" si="732"/>
        <v>0</v>
      </c>
      <c r="J4178" s="7" t="str">
        <f t="shared" ca="1" si="733"/>
        <v/>
      </c>
      <c r="K4178" s="1" t="str">
        <f ca="1">IF(J4178="Linea_para_MAIL_creada_por_LuXML",IF(ISERROR(MATCH(INDIRECT(ADDRESS(ROW()-G4178,7)),D:D,0)),J4178,INDIRECT(ADDRESS(MATCH(INDIRECT(ADDRESS(ROW()-G4178,7)),D:D,0),1))),J4178)</f>
        <v/>
      </c>
      <c r="L4178" s="7">
        <f t="shared" ca="1" si="734"/>
        <v>0</v>
      </c>
      <c r="M4178" s="7" t="str">
        <f t="shared" ca="1" si="735"/>
        <v/>
      </c>
      <c r="N4178" s="7">
        <f t="shared" ca="1" si="736"/>
        <v>0</v>
      </c>
      <c r="O4178" s="9" t="str">
        <f ca="1">IF(N4178&gt;-1,INDIRECT(ADDRESS(ROW(),13)),IF(N4178&lt;N4177,CONCATENATE("&lt;page-count count=",CHAR(34),1+LARGE(N:N,1)-LARGE(N:N,2),CHAR(34),"/&gt;"),INDIRECT(ADDRESS(ROW()-1,13))))</f>
        <v/>
      </c>
      <c r="P4178" s="1">
        <f>IF(ROW()&lt;$S$4+2,IF('XML a procesar'!A4177="",P4177,IF(MID('XML a procesar'!A4177,1,1)="&lt;",P4177,P4177+1)),P4177)</f>
        <v>1</v>
      </c>
    </row>
    <row r="4179" spans="1:16" x14ac:dyDescent="0.25">
      <c r="A4179" s="1" t="str">
        <f>IF('XML a procesar'!A4178&gt;0,'XML a procesar'!A4178,"")</f>
        <v/>
      </c>
      <c r="B4179" s="7">
        <f t="shared" si="726"/>
        <v>0</v>
      </c>
      <c r="C4179" s="1">
        <f t="shared" si="727"/>
        <v>0</v>
      </c>
      <c r="D4179" s="1">
        <f t="shared" si="728"/>
        <v>0</v>
      </c>
      <c r="E4179" s="1">
        <f t="shared" si="729"/>
        <v>0</v>
      </c>
      <c r="F4179" s="1" t="str">
        <f t="shared" ca="1" si="730"/>
        <v/>
      </c>
      <c r="G4179" s="1">
        <f t="shared" ca="1" si="731"/>
        <v>0</v>
      </c>
      <c r="H4179" s="1">
        <f ca="1">IF(AND(G4178&gt;0,G4179&gt;G4178,NOT(ISERROR(MATCH(G4178,D:D,0)))),H4178+1,H4178)</f>
        <v>0</v>
      </c>
      <c r="I4179" s="1">
        <f t="shared" ca="1" si="732"/>
        <v>0</v>
      </c>
      <c r="J4179" s="7" t="str">
        <f t="shared" ca="1" si="733"/>
        <v/>
      </c>
      <c r="K4179" s="1" t="str">
        <f ca="1">IF(J4179="Linea_para_MAIL_creada_por_LuXML",IF(ISERROR(MATCH(INDIRECT(ADDRESS(ROW()-G4179,7)),D:D,0)),J4179,INDIRECT(ADDRESS(MATCH(INDIRECT(ADDRESS(ROW()-G4179,7)),D:D,0),1))),J4179)</f>
        <v/>
      </c>
      <c r="L4179" s="7">
        <f t="shared" ca="1" si="734"/>
        <v>0</v>
      </c>
      <c r="M4179" s="7" t="str">
        <f t="shared" ca="1" si="735"/>
        <v/>
      </c>
      <c r="N4179" s="7">
        <f t="shared" ca="1" si="736"/>
        <v>0</v>
      </c>
      <c r="O4179" s="9" t="str">
        <f ca="1">IF(N4179&gt;-1,INDIRECT(ADDRESS(ROW(),13)),IF(N4179&lt;N4178,CONCATENATE("&lt;page-count count=",CHAR(34),1+LARGE(N:N,1)-LARGE(N:N,2),CHAR(34),"/&gt;"),INDIRECT(ADDRESS(ROW()-1,13))))</f>
        <v/>
      </c>
      <c r="P4179" s="1">
        <f>IF(ROW()&lt;$S$4+2,IF('XML a procesar'!A4178="",P4178,IF(MID('XML a procesar'!A4178,1,1)="&lt;",P4178,P4178+1)),P4178)</f>
        <v>1</v>
      </c>
    </row>
    <row r="4180" spans="1:16" x14ac:dyDescent="0.25">
      <c r="A4180" s="1" t="str">
        <f>IF('XML a procesar'!A4179&gt;0,'XML a procesar'!A4179,"")</f>
        <v/>
      </c>
      <c r="B4180" s="7">
        <f t="shared" si="726"/>
        <v>0</v>
      </c>
      <c r="C4180" s="1">
        <f t="shared" si="727"/>
        <v>0</v>
      </c>
      <c r="D4180" s="1">
        <f t="shared" si="728"/>
        <v>0</v>
      </c>
      <c r="E4180" s="1">
        <f t="shared" si="729"/>
        <v>0</v>
      </c>
      <c r="F4180" s="1" t="str">
        <f t="shared" ca="1" si="730"/>
        <v/>
      </c>
      <c r="G4180" s="1">
        <f t="shared" ca="1" si="731"/>
        <v>0</v>
      </c>
      <c r="H4180" s="1">
        <f ca="1">IF(AND(G4179&gt;0,G4180&gt;G4179,NOT(ISERROR(MATCH(G4179,D:D,0)))),H4179+1,H4179)</f>
        <v>0</v>
      </c>
      <c r="I4180" s="1">
        <f t="shared" ca="1" si="732"/>
        <v>0</v>
      </c>
      <c r="J4180" s="7" t="str">
        <f t="shared" ca="1" si="733"/>
        <v/>
      </c>
      <c r="K4180" s="1" t="str">
        <f ca="1">IF(J4180="Linea_para_MAIL_creada_por_LuXML",IF(ISERROR(MATCH(INDIRECT(ADDRESS(ROW()-G4180,7)),D:D,0)),J4180,INDIRECT(ADDRESS(MATCH(INDIRECT(ADDRESS(ROW()-G4180,7)),D:D,0),1))),J4180)</f>
        <v/>
      </c>
      <c r="L4180" s="7">
        <f t="shared" ca="1" si="734"/>
        <v>0</v>
      </c>
      <c r="M4180" s="7" t="str">
        <f t="shared" ca="1" si="735"/>
        <v/>
      </c>
      <c r="N4180" s="7">
        <f t="shared" ca="1" si="736"/>
        <v>0</v>
      </c>
      <c r="O4180" s="9" t="str">
        <f ca="1">IF(N4180&gt;-1,INDIRECT(ADDRESS(ROW(),13)),IF(N4180&lt;N4179,CONCATENATE("&lt;page-count count=",CHAR(34),1+LARGE(N:N,1)-LARGE(N:N,2),CHAR(34),"/&gt;"),INDIRECT(ADDRESS(ROW()-1,13))))</f>
        <v/>
      </c>
      <c r="P4180" s="1">
        <f>IF(ROW()&lt;$S$4+2,IF('XML a procesar'!A4179="",P4179,IF(MID('XML a procesar'!A4179,1,1)="&lt;",P4179,P4179+1)),P4179)</f>
        <v>1</v>
      </c>
    </row>
    <row r="4181" spans="1:16" x14ac:dyDescent="0.25">
      <c r="A4181" s="1" t="str">
        <f>IF('XML a procesar'!A4180&gt;0,'XML a procesar'!A4180,"")</f>
        <v/>
      </c>
      <c r="B4181" s="7">
        <f t="shared" si="726"/>
        <v>0</v>
      </c>
      <c r="C4181" s="1">
        <f t="shared" si="727"/>
        <v>0</v>
      </c>
      <c r="D4181" s="1">
        <f t="shared" si="728"/>
        <v>0</v>
      </c>
      <c r="E4181" s="1">
        <f t="shared" si="729"/>
        <v>0</v>
      </c>
      <c r="F4181" s="1" t="str">
        <f t="shared" ca="1" si="730"/>
        <v/>
      </c>
      <c r="G4181" s="1">
        <f t="shared" ca="1" si="731"/>
        <v>0</v>
      </c>
      <c r="H4181" s="1">
        <f ca="1">IF(AND(G4180&gt;0,G4181&gt;G4180,NOT(ISERROR(MATCH(G4180,D:D,0)))),H4180+1,H4180)</f>
        <v>0</v>
      </c>
      <c r="I4181" s="1">
        <f t="shared" ca="1" si="732"/>
        <v>0</v>
      </c>
      <c r="J4181" s="7" t="str">
        <f t="shared" ca="1" si="733"/>
        <v/>
      </c>
      <c r="K4181" s="1" t="str">
        <f ca="1">IF(J4181="Linea_para_MAIL_creada_por_LuXML",IF(ISERROR(MATCH(INDIRECT(ADDRESS(ROW()-G4181,7)),D:D,0)),J4181,INDIRECT(ADDRESS(MATCH(INDIRECT(ADDRESS(ROW()-G4181,7)),D:D,0),1))),J4181)</f>
        <v/>
      </c>
      <c r="L4181" s="7">
        <f t="shared" ca="1" si="734"/>
        <v>0</v>
      </c>
      <c r="M4181" s="7" t="str">
        <f t="shared" ca="1" si="735"/>
        <v/>
      </c>
      <c r="N4181" s="7">
        <f t="shared" ca="1" si="736"/>
        <v>0</v>
      </c>
      <c r="O4181" s="9" t="str">
        <f ca="1">IF(N4181&gt;-1,INDIRECT(ADDRESS(ROW(),13)),IF(N4181&lt;N4180,CONCATENATE("&lt;page-count count=",CHAR(34),1+LARGE(N:N,1)-LARGE(N:N,2),CHAR(34),"/&gt;"),INDIRECT(ADDRESS(ROW()-1,13))))</f>
        <v/>
      </c>
      <c r="P4181" s="1">
        <f>IF(ROW()&lt;$S$4+2,IF('XML a procesar'!A4180="",P4180,IF(MID('XML a procesar'!A4180,1,1)="&lt;",P4180,P4180+1)),P4180)</f>
        <v>1</v>
      </c>
    </row>
    <row r="4182" spans="1:16" x14ac:dyDescent="0.25">
      <c r="A4182" s="1" t="str">
        <f>IF('XML a procesar'!A4181&gt;0,'XML a procesar'!A4181,"")</f>
        <v/>
      </c>
      <c r="B4182" s="7">
        <f t="shared" si="726"/>
        <v>0</v>
      </c>
      <c r="C4182" s="1">
        <f t="shared" si="727"/>
        <v>0</v>
      </c>
      <c r="D4182" s="1">
        <f t="shared" si="728"/>
        <v>0</v>
      </c>
      <c r="E4182" s="1">
        <f t="shared" si="729"/>
        <v>0</v>
      </c>
      <c r="F4182" s="1" t="str">
        <f t="shared" ca="1" si="730"/>
        <v/>
      </c>
      <c r="G4182" s="1">
        <f t="shared" ca="1" si="731"/>
        <v>0</v>
      </c>
      <c r="H4182" s="1">
        <f ca="1">IF(AND(G4181&gt;0,G4182&gt;G4181,NOT(ISERROR(MATCH(G4181,D:D,0)))),H4181+1,H4181)</f>
        <v>0</v>
      </c>
      <c r="I4182" s="1">
        <f t="shared" ca="1" si="732"/>
        <v>0</v>
      </c>
      <c r="J4182" s="7" t="str">
        <f t="shared" ca="1" si="733"/>
        <v/>
      </c>
      <c r="K4182" s="1" t="str">
        <f ca="1">IF(J4182="Linea_para_MAIL_creada_por_LuXML",IF(ISERROR(MATCH(INDIRECT(ADDRESS(ROW()-G4182,7)),D:D,0)),J4182,INDIRECT(ADDRESS(MATCH(INDIRECT(ADDRESS(ROW()-G4182,7)),D:D,0),1))),J4182)</f>
        <v/>
      </c>
      <c r="L4182" s="7">
        <f t="shared" ca="1" si="734"/>
        <v>0</v>
      </c>
      <c r="M4182" s="7" t="str">
        <f t="shared" ca="1" si="735"/>
        <v/>
      </c>
      <c r="N4182" s="7">
        <f t="shared" ca="1" si="736"/>
        <v>0</v>
      </c>
      <c r="O4182" s="9" t="str">
        <f ca="1">IF(N4182&gt;-1,INDIRECT(ADDRESS(ROW(),13)),IF(N4182&lt;N4181,CONCATENATE("&lt;page-count count=",CHAR(34),1+LARGE(N:N,1)-LARGE(N:N,2),CHAR(34),"/&gt;"),INDIRECT(ADDRESS(ROW()-1,13))))</f>
        <v/>
      </c>
      <c r="P4182" s="1">
        <f>IF(ROW()&lt;$S$4+2,IF('XML a procesar'!A4181="",P4181,IF(MID('XML a procesar'!A4181,1,1)="&lt;",P4181,P4181+1)),P4181)</f>
        <v>1</v>
      </c>
    </row>
    <row r="4183" spans="1:16" x14ac:dyDescent="0.25">
      <c r="A4183" s="1" t="str">
        <f>IF('XML a procesar'!A4182&gt;0,'XML a procesar'!A4182,"")</f>
        <v/>
      </c>
      <c r="B4183" s="7">
        <f t="shared" si="726"/>
        <v>0</v>
      </c>
      <c r="C4183" s="1">
        <f t="shared" si="727"/>
        <v>0</v>
      </c>
      <c r="D4183" s="1">
        <f t="shared" si="728"/>
        <v>0</v>
      </c>
      <c r="E4183" s="1">
        <f t="shared" si="729"/>
        <v>0</v>
      </c>
      <c r="F4183" s="1" t="str">
        <f t="shared" ca="1" si="730"/>
        <v/>
      </c>
      <c r="G4183" s="1">
        <f t="shared" ca="1" si="731"/>
        <v>0</v>
      </c>
      <c r="H4183" s="1">
        <f ca="1">IF(AND(G4182&gt;0,G4183&gt;G4182,NOT(ISERROR(MATCH(G4182,D:D,0)))),H4182+1,H4182)</f>
        <v>0</v>
      </c>
      <c r="I4183" s="1">
        <f t="shared" ca="1" si="732"/>
        <v>0</v>
      </c>
      <c r="J4183" s="7" t="str">
        <f t="shared" ca="1" si="733"/>
        <v/>
      </c>
      <c r="K4183" s="1" t="str">
        <f ca="1">IF(J4183="Linea_para_MAIL_creada_por_LuXML",IF(ISERROR(MATCH(INDIRECT(ADDRESS(ROW()-G4183,7)),D:D,0)),J4183,INDIRECT(ADDRESS(MATCH(INDIRECT(ADDRESS(ROW()-G4183,7)),D:D,0),1))),J4183)</f>
        <v/>
      </c>
      <c r="L4183" s="7">
        <f t="shared" ca="1" si="734"/>
        <v>0</v>
      </c>
      <c r="M4183" s="7" t="str">
        <f t="shared" ca="1" si="735"/>
        <v/>
      </c>
      <c r="N4183" s="7">
        <f t="shared" ca="1" si="736"/>
        <v>0</v>
      </c>
      <c r="O4183" s="9" t="str">
        <f ca="1">IF(N4183&gt;-1,INDIRECT(ADDRESS(ROW(),13)),IF(N4183&lt;N4182,CONCATENATE("&lt;page-count count=",CHAR(34),1+LARGE(N:N,1)-LARGE(N:N,2),CHAR(34),"/&gt;"),INDIRECT(ADDRESS(ROW()-1,13))))</f>
        <v/>
      </c>
      <c r="P4183" s="1">
        <f>IF(ROW()&lt;$S$4+2,IF('XML a procesar'!A4182="",P4182,IF(MID('XML a procesar'!A4182,1,1)="&lt;",P4182,P4182+1)),P4182)</f>
        <v>1</v>
      </c>
    </row>
    <row r="4184" spans="1:16" x14ac:dyDescent="0.25">
      <c r="A4184" s="1" t="str">
        <f>IF('XML a procesar'!A4183&gt;0,'XML a procesar'!A4183,"")</f>
        <v/>
      </c>
      <c r="B4184" s="7">
        <f t="shared" si="726"/>
        <v>0</v>
      </c>
      <c r="C4184" s="1">
        <f t="shared" si="727"/>
        <v>0</v>
      </c>
      <c r="D4184" s="1">
        <f t="shared" si="728"/>
        <v>0</v>
      </c>
      <c r="E4184" s="1">
        <f t="shared" si="729"/>
        <v>0</v>
      </c>
      <c r="F4184" s="1" t="str">
        <f t="shared" ca="1" si="730"/>
        <v/>
      </c>
      <c r="G4184" s="1">
        <f t="shared" ca="1" si="731"/>
        <v>0</v>
      </c>
      <c r="H4184" s="1">
        <f ca="1">IF(AND(G4183&gt;0,G4184&gt;G4183,NOT(ISERROR(MATCH(G4183,D:D,0)))),H4183+1,H4183)</f>
        <v>0</v>
      </c>
      <c r="I4184" s="1">
        <f t="shared" ca="1" si="732"/>
        <v>0</v>
      </c>
      <c r="J4184" s="7" t="str">
        <f t="shared" ca="1" si="733"/>
        <v/>
      </c>
      <c r="K4184" s="1" t="str">
        <f ca="1">IF(J4184="Linea_para_MAIL_creada_por_LuXML",IF(ISERROR(MATCH(INDIRECT(ADDRESS(ROW()-G4184,7)),D:D,0)),J4184,INDIRECT(ADDRESS(MATCH(INDIRECT(ADDRESS(ROW()-G4184,7)),D:D,0),1))),J4184)</f>
        <v/>
      </c>
      <c r="L4184" s="7">
        <f t="shared" ca="1" si="734"/>
        <v>0</v>
      </c>
      <c r="M4184" s="7" t="str">
        <f t="shared" ca="1" si="735"/>
        <v/>
      </c>
      <c r="N4184" s="7">
        <f t="shared" ca="1" si="736"/>
        <v>0</v>
      </c>
      <c r="O4184" s="9" t="str">
        <f ca="1">IF(N4184&gt;-1,INDIRECT(ADDRESS(ROW(),13)),IF(N4184&lt;N4183,CONCATENATE("&lt;page-count count=",CHAR(34),1+LARGE(N:N,1)-LARGE(N:N,2),CHAR(34),"/&gt;"),INDIRECT(ADDRESS(ROW()-1,13))))</f>
        <v/>
      </c>
      <c r="P4184" s="1">
        <f>IF(ROW()&lt;$S$4+2,IF('XML a procesar'!A4183="",P4183,IF(MID('XML a procesar'!A4183,1,1)="&lt;",P4183,P4183+1)),P4183)</f>
        <v>1</v>
      </c>
    </row>
    <row r="4185" spans="1:16" x14ac:dyDescent="0.25">
      <c r="A4185" s="1" t="str">
        <f>IF('XML a procesar'!A4184&gt;0,'XML a procesar'!A4184,"")</f>
        <v/>
      </c>
      <c r="B4185" s="7">
        <f t="shared" si="726"/>
        <v>0</v>
      </c>
      <c r="C4185" s="1">
        <f t="shared" si="727"/>
        <v>0</v>
      </c>
      <c r="D4185" s="1">
        <f t="shared" si="728"/>
        <v>0</v>
      </c>
      <c r="E4185" s="1">
        <f t="shared" si="729"/>
        <v>0</v>
      </c>
      <c r="F4185" s="1" t="str">
        <f t="shared" ca="1" si="730"/>
        <v/>
      </c>
      <c r="G4185" s="1">
        <f t="shared" ca="1" si="731"/>
        <v>0</v>
      </c>
      <c r="H4185" s="1">
        <f ca="1">IF(AND(G4184&gt;0,G4185&gt;G4184,NOT(ISERROR(MATCH(G4184,D:D,0)))),H4184+1,H4184)</f>
        <v>0</v>
      </c>
      <c r="I4185" s="1">
        <f t="shared" ca="1" si="732"/>
        <v>0</v>
      </c>
      <c r="J4185" s="7" t="str">
        <f t="shared" ca="1" si="733"/>
        <v/>
      </c>
      <c r="K4185" s="1" t="str">
        <f ca="1">IF(J4185="Linea_para_MAIL_creada_por_LuXML",IF(ISERROR(MATCH(INDIRECT(ADDRESS(ROW()-G4185,7)),D:D,0)),J4185,INDIRECT(ADDRESS(MATCH(INDIRECT(ADDRESS(ROW()-G4185,7)),D:D,0),1))),J4185)</f>
        <v/>
      </c>
      <c r="L4185" s="7">
        <f t="shared" ca="1" si="734"/>
        <v>0</v>
      </c>
      <c r="M4185" s="7" t="str">
        <f t="shared" ca="1" si="735"/>
        <v/>
      </c>
      <c r="N4185" s="7">
        <f t="shared" ca="1" si="736"/>
        <v>0</v>
      </c>
      <c r="O4185" s="9" t="str">
        <f ca="1">IF(N4185&gt;-1,INDIRECT(ADDRESS(ROW(),13)),IF(N4185&lt;N4184,CONCATENATE("&lt;page-count count=",CHAR(34),1+LARGE(N:N,1)-LARGE(N:N,2),CHAR(34),"/&gt;"),INDIRECT(ADDRESS(ROW()-1,13))))</f>
        <v/>
      </c>
      <c r="P4185" s="1">
        <f>IF(ROW()&lt;$S$4+2,IF('XML a procesar'!A4184="",P4184,IF(MID('XML a procesar'!A4184,1,1)="&lt;",P4184,P4184+1)),P4184)</f>
        <v>1</v>
      </c>
    </row>
    <row r="4186" spans="1:16" x14ac:dyDescent="0.25">
      <c r="A4186" s="1" t="str">
        <f>IF('XML a procesar'!A4185&gt;0,'XML a procesar'!A4185,"")</f>
        <v/>
      </c>
      <c r="B4186" s="7">
        <f t="shared" si="726"/>
        <v>0</v>
      </c>
      <c r="C4186" s="1">
        <f t="shared" si="727"/>
        <v>0</v>
      </c>
      <c r="D4186" s="1">
        <f t="shared" si="728"/>
        <v>0</v>
      </c>
      <c r="E4186" s="1">
        <f t="shared" si="729"/>
        <v>0</v>
      </c>
      <c r="F4186" s="1" t="str">
        <f t="shared" ca="1" si="730"/>
        <v/>
      </c>
      <c r="G4186" s="1">
        <f t="shared" ca="1" si="731"/>
        <v>0</v>
      </c>
      <c r="H4186" s="1">
        <f ca="1">IF(AND(G4185&gt;0,G4186&gt;G4185,NOT(ISERROR(MATCH(G4185,D:D,0)))),H4185+1,H4185)</f>
        <v>0</v>
      </c>
      <c r="I4186" s="1">
        <f t="shared" ca="1" si="732"/>
        <v>0</v>
      </c>
      <c r="J4186" s="7" t="str">
        <f t="shared" ca="1" si="733"/>
        <v/>
      </c>
      <c r="K4186" s="1" t="str">
        <f ca="1">IF(J4186="Linea_para_MAIL_creada_por_LuXML",IF(ISERROR(MATCH(INDIRECT(ADDRESS(ROW()-G4186,7)),D:D,0)),J4186,INDIRECT(ADDRESS(MATCH(INDIRECT(ADDRESS(ROW()-G4186,7)),D:D,0),1))),J4186)</f>
        <v/>
      </c>
      <c r="L4186" s="7">
        <f t="shared" ca="1" si="734"/>
        <v>0</v>
      </c>
      <c r="M4186" s="7" t="str">
        <f t="shared" ca="1" si="735"/>
        <v/>
      </c>
      <c r="N4186" s="7">
        <f t="shared" ca="1" si="736"/>
        <v>0</v>
      </c>
      <c r="O4186" s="9" t="str">
        <f ca="1">IF(N4186&gt;-1,INDIRECT(ADDRESS(ROW(),13)),IF(N4186&lt;N4185,CONCATENATE("&lt;page-count count=",CHAR(34),1+LARGE(N:N,1)-LARGE(N:N,2),CHAR(34),"/&gt;"),INDIRECT(ADDRESS(ROW()-1,13))))</f>
        <v/>
      </c>
      <c r="P4186" s="1">
        <f>IF(ROW()&lt;$S$4+2,IF('XML a procesar'!A4185="",P4185,IF(MID('XML a procesar'!A4185,1,1)="&lt;",P4185,P4185+1)),P4185)</f>
        <v>1</v>
      </c>
    </row>
    <row r="4187" spans="1:16" x14ac:dyDescent="0.25">
      <c r="A4187" s="1" t="str">
        <f>IF('XML a procesar'!A4186&gt;0,'XML a procesar'!A4186,"")</f>
        <v/>
      </c>
      <c r="B4187" s="7">
        <f t="shared" si="726"/>
        <v>0</v>
      </c>
      <c r="C4187" s="1">
        <f t="shared" si="727"/>
        <v>0</v>
      </c>
      <c r="D4187" s="1">
        <f t="shared" si="728"/>
        <v>0</v>
      </c>
      <c r="E4187" s="1">
        <f t="shared" si="729"/>
        <v>0</v>
      </c>
      <c r="F4187" s="1" t="str">
        <f t="shared" ca="1" si="730"/>
        <v/>
      </c>
      <c r="G4187" s="1">
        <f t="shared" ca="1" si="731"/>
        <v>0</v>
      </c>
      <c r="H4187" s="1">
        <f ca="1">IF(AND(G4186&gt;0,G4187&gt;G4186,NOT(ISERROR(MATCH(G4186,D:D,0)))),H4186+1,H4186)</f>
        <v>0</v>
      </c>
      <c r="I4187" s="1">
        <f t="shared" ca="1" si="732"/>
        <v>0</v>
      </c>
      <c r="J4187" s="7" t="str">
        <f t="shared" ca="1" si="733"/>
        <v/>
      </c>
      <c r="K4187" s="1" t="str">
        <f ca="1">IF(J4187="Linea_para_MAIL_creada_por_LuXML",IF(ISERROR(MATCH(INDIRECT(ADDRESS(ROW()-G4187,7)),D:D,0)),J4187,INDIRECT(ADDRESS(MATCH(INDIRECT(ADDRESS(ROW()-G4187,7)),D:D,0),1))),J4187)</f>
        <v/>
      </c>
      <c r="L4187" s="7">
        <f t="shared" ca="1" si="734"/>
        <v>0</v>
      </c>
      <c r="M4187" s="7" t="str">
        <f t="shared" ca="1" si="735"/>
        <v/>
      </c>
      <c r="N4187" s="7">
        <f t="shared" ca="1" si="736"/>
        <v>0</v>
      </c>
      <c r="O4187" s="9" t="str">
        <f ca="1">IF(N4187&gt;-1,INDIRECT(ADDRESS(ROW(),13)),IF(N4187&lt;N4186,CONCATENATE("&lt;page-count count=",CHAR(34),1+LARGE(N:N,1)-LARGE(N:N,2),CHAR(34),"/&gt;"),INDIRECT(ADDRESS(ROW()-1,13))))</f>
        <v/>
      </c>
      <c r="P4187" s="1">
        <f>IF(ROW()&lt;$S$4+2,IF('XML a procesar'!A4186="",P4186,IF(MID('XML a procesar'!A4186,1,1)="&lt;",P4186,P4186+1)),P4186)</f>
        <v>1</v>
      </c>
    </row>
    <row r="4188" spans="1:16" x14ac:dyDescent="0.25">
      <c r="A4188" s="1" t="str">
        <f>IF('XML a procesar'!A4187&gt;0,'XML a procesar'!A4187,"")</f>
        <v/>
      </c>
      <c r="B4188" s="7">
        <f t="shared" si="726"/>
        <v>0</v>
      </c>
      <c r="C4188" s="1">
        <f t="shared" si="727"/>
        <v>0</v>
      </c>
      <c r="D4188" s="1">
        <f t="shared" si="728"/>
        <v>0</v>
      </c>
      <c r="E4188" s="1">
        <f t="shared" si="729"/>
        <v>0</v>
      </c>
      <c r="F4188" s="1" t="str">
        <f t="shared" ca="1" si="730"/>
        <v/>
      </c>
      <c r="G4188" s="1">
        <f t="shared" ca="1" si="731"/>
        <v>0</v>
      </c>
      <c r="H4188" s="1">
        <f ca="1">IF(AND(G4187&gt;0,G4188&gt;G4187,NOT(ISERROR(MATCH(G4187,D:D,0)))),H4187+1,H4187)</f>
        <v>0</v>
      </c>
      <c r="I4188" s="1">
        <f t="shared" ca="1" si="732"/>
        <v>0</v>
      </c>
      <c r="J4188" s="7" t="str">
        <f t="shared" ca="1" si="733"/>
        <v/>
      </c>
      <c r="K4188" s="1" t="str">
        <f ca="1">IF(J4188="Linea_para_MAIL_creada_por_LuXML",IF(ISERROR(MATCH(INDIRECT(ADDRESS(ROW()-G4188,7)),D:D,0)),J4188,INDIRECT(ADDRESS(MATCH(INDIRECT(ADDRESS(ROW()-G4188,7)),D:D,0),1))),J4188)</f>
        <v/>
      </c>
      <c r="L4188" s="7">
        <f t="shared" ca="1" si="734"/>
        <v>0</v>
      </c>
      <c r="M4188" s="7" t="str">
        <f t="shared" ca="1" si="735"/>
        <v/>
      </c>
      <c r="N4188" s="7">
        <f t="shared" ca="1" si="736"/>
        <v>0</v>
      </c>
      <c r="O4188" s="9" t="str">
        <f ca="1">IF(N4188&gt;-1,INDIRECT(ADDRESS(ROW(),13)),IF(N4188&lt;N4187,CONCATENATE("&lt;page-count count=",CHAR(34),1+LARGE(N:N,1)-LARGE(N:N,2),CHAR(34),"/&gt;"),INDIRECT(ADDRESS(ROW()-1,13))))</f>
        <v/>
      </c>
      <c r="P4188" s="1">
        <f>IF(ROW()&lt;$S$4+2,IF('XML a procesar'!A4187="",P4187,IF(MID('XML a procesar'!A4187,1,1)="&lt;",P4187,P4187+1)),P4187)</f>
        <v>1</v>
      </c>
    </row>
    <row r="4189" spans="1:16" x14ac:dyDescent="0.25">
      <c r="A4189" s="1" t="str">
        <f>IF('XML a procesar'!A4188&gt;0,'XML a procesar'!A4188,"")</f>
        <v/>
      </c>
      <c r="B4189" s="7">
        <f t="shared" si="726"/>
        <v>0</v>
      </c>
      <c r="C4189" s="1">
        <f t="shared" si="727"/>
        <v>0</v>
      </c>
      <c r="D4189" s="1">
        <f t="shared" si="728"/>
        <v>0</v>
      </c>
      <c r="E4189" s="1">
        <f t="shared" si="729"/>
        <v>0</v>
      </c>
      <c r="F4189" s="1" t="str">
        <f t="shared" ca="1" si="730"/>
        <v/>
      </c>
      <c r="G4189" s="1">
        <f t="shared" ca="1" si="731"/>
        <v>0</v>
      </c>
      <c r="H4189" s="1">
        <f ca="1">IF(AND(G4188&gt;0,G4189&gt;G4188,NOT(ISERROR(MATCH(G4188,D:D,0)))),H4188+1,H4188)</f>
        <v>0</v>
      </c>
      <c r="I4189" s="1">
        <f t="shared" ca="1" si="732"/>
        <v>0</v>
      </c>
      <c r="J4189" s="7" t="str">
        <f t="shared" ca="1" si="733"/>
        <v/>
      </c>
      <c r="K4189" s="1" t="str">
        <f ca="1">IF(J4189="Linea_para_MAIL_creada_por_LuXML",IF(ISERROR(MATCH(INDIRECT(ADDRESS(ROW()-G4189,7)),D:D,0)),J4189,INDIRECT(ADDRESS(MATCH(INDIRECT(ADDRESS(ROW()-G4189,7)),D:D,0),1))),J4189)</f>
        <v/>
      </c>
      <c r="L4189" s="7">
        <f t="shared" ca="1" si="734"/>
        <v>0</v>
      </c>
      <c r="M4189" s="7" t="str">
        <f t="shared" ca="1" si="735"/>
        <v/>
      </c>
      <c r="N4189" s="7">
        <f t="shared" ca="1" si="736"/>
        <v>0</v>
      </c>
      <c r="O4189" s="9" t="str">
        <f ca="1">IF(N4189&gt;-1,INDIRECT(ADDRESS(ROW(),13)),IF(N4189&lt;N4188,CONCATENATE("&lt;page-count count=",CHAR(34),1+LARGE(N:N,1)-LARGE(N:N,2),CHAR(34),"/&gt;"),INDIRECT(ADDRESS(ROW()-1,13))))</f>
        <v/>
      </c>
      <c r="P4189" s="1">
        <f>IF(ROW()&lt;$S$4+2,IF('XML a procesar'!A4188="",P4188,IF(MID('XML a procesar'!A4188,1,1)="&lt;",P4188,P4188+1)),P4188)</f>
        <v>1</v>
      </c>
    </row>
    <row r="4190" spans="1:16" x14ac:dyDescent="0.25">
      <c r="A4190" s="1" t="str">
        <f>IF('XML a procesar'!A4189&gt;0,'XML a procesar'!A4189,"")</f>
        <v/>
      </c>
      <c r="B4190" s="7">
        <f t="shared" si="726"/>
        <v>0</v>
      </c>
      <c r="C4190" s="1">
        <f t="shared" si="727"/>
        <v>0</v>
      </c>
      <c r="D4190" s="1">
        <f t="shared" si="728"/>
        <v>0</v>
      </c>
      <c r="E4190" s="1">
        <f t="shared" si="729"/>
        <v>0</v>
      </c>
      <c r="F4190" s="1" t="str">
        <f t="shared" ca="1" si="730"/>
        <v/>
      </c>
      <c r="G4190" s="1">
        <f t="shared" ca="1" si="731"/>
        <v>0</v>
      </c>
      <c r="H4190" s="1">
        <f ca="1">IF(AND(G4189&gt;0,G4190&gt;G4189,NOT(ISERROR(MATCH(G4189,D:D,0)))),H4189+1,H4189)</f>
        <v>0</v>
      </c>
      <c r="I4190" s="1">
        <f t="shared" ca="1" si="732"/>
        <v>0</v>
      </c>
      <c r="J4190" s="7" t="str">
        <f t="shared" ca="1" si="733"/>
        <v/>
      </c>
      <c r="K4190" s="1" t="str">
        <f ca="1">IF(J4190="Linea_para_MAIL_creada_por_LuXML",IF(ISERROR(MATCH(INDIRECT(ADDRESS(ROW()-G4190,7)),D:D,0)),J4190,INDIRECT(ADDRESS(MATCH(INDIRECT(ADDRESS(ROW()-G4190,7)),D:D,0),1))),J4190)</f>
        <v/>
      </c>
      <c r="L4190" s="7">
        <f t="shared" ca="1" si="734"/>
        <v>0</v>
      </c>
      <c r="M4190" s="7" t="str">
        <f t="shared" ca="1" si="735"/>
        <v/>
      </c>
      <c r="N4190" s="7">
        <f t="shared" ca="1" si="736"/>
        <v>0</v>
      </c>
      <c r="O4190" s="9" t="str">
        <f ca="1">IF(N4190&gt;-1,INDIRECT(ADDRESS(ROW(),13)),IF(N4190&lt;N4189,CONCATENATE("&lt;page-count count=",CHAR(34),1+LARGE(N:N,1)-LARGE(N:N,2),CHAR(34),"/&gt;"),INDIRECT(ADDRESS(ROW()-1,13))))</f>
        <v/>
      </c>
      <c r="P4190" s="1">
        <f>IF(ROW()&lt;$S$4+2,IF('XML a procesar'!A4189="",P4189,IF(MID('XML a procesar'!A4189,1,1)="&lt;",P4189,P4189+1)),P4189)</f>
        <v>1</v>
      </c>
    </row>
    <row r="4191" spans="1:16" x14ac:dyDescent="0.25">
      <c r="A4191" s="1" t="str">
        <f>IF('XML a procesar'!A4190&gt;0,'XML a procesar'!A4190,"")</f>
        <v/>
      </c>
      <c r="B4191" s="7">
        <f t="shared" si="726"/>
        <v>0</v>
      </c>
      <c r="C4191" s="1">
        <f t="shared" si="727"/>
        <v>0</v>
      </c>
      <c r="D4191" s="1">
        <f t="shared" si="728"/>
        <v>0</v>
      </c>
      <c r="E4191" s="1">
        <f t="shared" si="729"/>
        <v>0</v>
      </c>
      <c r="F4191" s="1" t="str">
        <f t="shared" ca="1" si="730"/>
        <v/>
      </c>
      <c r="G4191" s="1">
        <f t="shared" ca="1" si="731"/>
        <v>0</v>
      </c>
      <c r="H4191" s="1">
        <f ca="1">IF(AND(G4190&gt;0,G4191&gt;G4190,NOT(ISERROR(MATCH(G4190,D:D,0)))),H4190+1,H4190)</f>
        <v>0</v>
      </c>
      <c r="I4191" s="1">
        <f t="shared" ca="1" si="732"/>
        <v>0</v>
      </c>
      <c r="J4191" s="7" t="str">
        <f t="shared" ca="1" si="733"/>
        <v/>
      </c>
      <c r="K4191" s="1" t="str">
        <f ca="1">IF(J4191="Linea_para_MAIL_creada_por_LuXML",IF(ISERROR(MATCH(INDIRECT(ADDRESS(ROW()-G4191,7)),D:D,0)),J4191,INDIRECT(ADDRESS(MATCH(INDIRECT(ADDRESS(ROW()-G4191,7)),D:D,0),1))),J4191)</f>
        <v/>
      </c>
      <c r="L4191" s="7">
        <f t="shared" ca="1" si="734"/>
        <v>0</v>
      </c>
      <c r="M4191" s="7" t="str">
        <f t="shared" ca="1" si="735"/>
        <v/>
      </c>
      <c r="N4191" s="7">
        <f t="shared" ca="1" si="736"/>
        <v>0</v>
      </c>
      <c r="O4191" s="9" t="str">
        <f ca="1">IF(N4191&gt;-1,INDIRECT(ADDRESS(ROW(),13)),IF(N4191&lt;N4190,CONCATENATE("&lt;page-count count=",CHAR(34),1+LARGE(N:N,1)-LARGE(N:N,2),CHAR(34),"/&gt;"),INDIRECT(ADDRESS(ROW()-1,13))))</f>
        <v/>
      </c>
      <c r="P4191" s="1">
        <f>IF(ROW()&lt;$S$4+2,IF('XML a procesar'!A4190="",P4190,IF(MID('XML a procesar'!A4190,1,1)="&lt;",P4190,P4190+1)),P4190)</f>
        <v>1</v>
      </c>
    </row>
    <row r="4192" spans="1:16" x14ac:dyDescent="0.25">
      <c r="A4192" s="1" t="str">
        <f>IF('XML a procesar'!A4191&gt;0,'XML a procesar'!A4191,"")</f>
        <v/>
      </c>
      <c r="B4192" s="7">
        <f t="shared" si="726"/>
        <v>0</v>
      </c>
      <c r="C4192" s="1">
        <f t="shared" si="727"/>
        <v>0</v>
      </c>
      <c r="D4192" s="1">
        <f t="shared" si="728"/>
        <v>0</v>
      </c>
      <c r="E4192" s="1">
        <f t="shared" si="729"/>
        <v>0</v>
      </c>
      <c r="F4192" s="1" t="str">
        <f t="shared" ca="1" si="730"/>
        <v/>
      </c>
      <c r="G4192" s="1">
        <f t="shared" ca="1" si="731"/>
        <v>0</v>
      </c>
      <c r="H4192" s="1">
        <f ca="1">IF(AND(G4191&gt;0,G4192&gt;G4191,NOT(ISERROR(MATCH(G4191,D:D,0)))),H4191+1,H4191)</f>
        <v>0</v>
      </c>
      <c r="I4192" s="1">
        <f t="shared" ca="1" si="732"/>
        <v>0</v>
      </c>
      <c r="J4192" s="7" t="str">
        <f t="shared" ca="1" si="733"/>
        <v/>
      </c>
      <c r="K4192" s="1" t="str">
        <f ca="1">IF(J4192="Linea_para_MAIL_creada_por_LuXML",IF(ISERROR(MATCH(INDIRECT(ADDRESS(ROW()-G4192,7)),D:D,0)),J4192,INDIRECT(ADDRESS(MATCH(INDIRECT(ADDRESS(ROW()-G4192,7)),D:D,0),1))),J4192)</f>
        <v/>
      </c>
      <c r="L4192" s="7">
        <f t="shared" ca="1" si="734"/>
        <v>0</v>
      </c>
      <c r="M4192" s="7" t="str">
        <f t="shared" ca="1" si="735"/>
        <v/>
      </c>
      <c r="N4192" s="7">
        <f t="shared" ca="1" si="736"/>
        <v>0</v>
      </c>
      <c r="O4192" s="9" t="str">
        <f ca="1">IF(N4192&gt;-1,INDIRECT(ADDRESS(ROW(),13)),IF(N4192&lt;N4191,CONCATENATE("&lt;page-count count=",CHAR(34),1+LARGE(N:N,1)-LARGE(N:N,2),CHAR(34),"/&gt;"),INDIRECT(ADDRESS(ROW()-1,13))))</f>
        <v/>
      </c>
      <c r="P4192" s="1">
        <f>IF(ROW()&lt;$S$4+2,IF('XML a procesar'!A4191="",P4191,IF(MID('XML a procesar'!A4191,1,1)="&lt;",P4191,P4191+1)),P4191)</f>
        <v>1</v>
      </c>
    </row>
    <row r="4193" spans="1:16" x14ac:dyDescent="0.25">
      <c r="A4193" s="1" t="str">
        <f>IF('XML a procesar'!A4192&gt;0,'XML a procesar'!A4192,"")</f>
        <v/>
      </c>
      <c r="B4193" s="7">
        <f t="shared" si="726"/>
        <v>0</v>
      </c>
      <c r="C4193" s="1">
        <f t="shared" si="727"/>
        <v>0</v>
      </c>
      <c r="D4193" s="1">
        <f t="shared" si="728"/>
        <v>0</v>
      </c>
      <c r="E4193" s="1">
        <f t="shared" si="729"/>
        <v>0</v>
      </c>
      <c r="F4193" s="1" t="str">
        <f t="shared" ca="1" si="730"/>
        <v/>
      </c>
      <c r="G4193" s="1">
        <f t="shared" ca="1" si="731"/>
        <v>0</v>
      </c>
      <c r="H4193" s="1">
        <f ca="1">IF(AND(G4192&gt;0,G4193&gt;G4192,NOT(ISERROR(MATCH(G4192,D:D,0)))),H4192+1,H4192)</f>
        <v>0</v>
      </c>
      <c r="I4193" s="1">
        <f t="shared" ca="1" si="732"/>
        <v>0</v>
      </c>
      <c r="J4193" s="7" t="str">
        <f t="shared" ca="1" si="733"/>
        <v/>
      </c>
      <c r="K4193" s="1" t="str">
        <f ca="1">IF(J4193="Linea_para_MAIL_creada_por_LuXML",IF(ISERROR(MATCH(INDIRECT(ADDRESS(ROW()-G4193,7)),D:D,0)),J4193,INDIRECT(ADDRESS(MATCH(INDIRECT(ADDRESS(ROW()-G4193,7)),D:D,0),1))),J4193)</f>
        <v/>
      </c>
      <c r="L4193" s="7">
        <f t="shared" ca="1" si="734"/>
        <v>0</v>
      </c>
      <c r="M4193" s="7" t="str">
        <f t="shared" ca="1" si="735"/>
        <v/>
      </c>
      <c r="N4193" s="7">
        <f t="shared" ca="1" si="736"/>
        <v>0</v>
      </c>
      <c r="O4193" s="9" t="str">
        <f ca="1">IF(N4193&gt;-1,INDIRECT(ADDRESS(ROW(),13)),IF(N4193&lt;N4192,CONCATENATE("&lt;page-count count=",CHAR(34),1+LARGE(N:N,1)-LARGE(N:N,2),CHAR(34),"/&gt;"),INDIRECT(ADDRESS(ROW()-1,13))))</f>
        <v/>
      </c>
      <c r="P4193" s="1">
        <f>IF(ROW()&lt;$S$4+2,IF('XML a procesar'!A4192="",P4192,IF(MID('XML a procesar'!A4192,1,1)="&lt;",P4192,P4192+1)),P4192)</f>
        <v>1</v>
      </c>
    </row>
    <row r="4194" spans="1:16" x14ac:dyDescent="0.25">
      <c r="A4194" s="1" t="str">
        <f>IF('XML a procesar'!A4193&gt;0,'XML a procesar'!A4193,"")</f>
        <v/>
      </c>
      <c r="B4194" s="7">
        <f t="shared" si="726"/>
        <v>0</v>
      </c>
      <c r="C4194" s="1">
        <f t="shared" si="727"/>
        <v>0</v>
      </c>
      <c r="D4194" s="1">
        <f t="shared" si="728"/>
        <v>0</v>
      </c>
      <c r="E4194" s="1">
        <f t="shared" si="729"/>
        <v>0</v>
      </c>
      <c r="F4194" s="1" t="str">
        <f t="shared" ca="1" si="730"/>
        <v/>
      </c>
      <c r="G4194" s="1">
        <f t="shared" ca="1" si="731"/>
        <v>0</v>
      </c>
      <c r="H4194" s="1">
        <f ca="1">IF(AND(G4193&gt;0,G4194&gt;G4193,NOT(ISERROR(MATCH(G4193,D:D,0)))),H4193+1,H4193)</f>
        <v>0</v>
      </c>
      <c r="I4194" s="1">
        <f t="shared" ca="1" si="732"/>
        <v>0</v>
      </c>
      <c r="J4194" s="7" t="str">
        <f t="shared" ca="1" si="733"/>
        <v/>
      </c>
      <c r="K4194" s="1" t="str">
        <f ca="1">IF(J4194="Linea_para_MAIL_creada_por_LuXML",IF(ISERROR(MATCH(INDIRECT(ADDRESS(ROW()-G4194,7)),D:D,0)),J4194,INDIRECT(ADDRESS(MATCH(INDIRECT(ADDRESS(ROW()-G4194,7)),D:D,0),1))),J4194)</f>
        <v/>
      </c>
      <c r="L4194" s="7">
        <f t="shared" ca="1" si="734"/>
        <v>0</v>
      </c>
      <c r="M4194" s="7" t="str">
        <f t="shared" ca="1" si="735"/>
        <v/>
      </c>
      <c r="N4194" s="7">
        <f t="shared" ca="1" si="736"/>
        <v>0</v>
      </c>
      <c r="O4194" s="9" t="str">
        <f ca="1">IF(N4194&gt;-1,INDIRECT(ADDRESS(ROW(),13)),IF(N4194&lt;N4193,CONCATENATE("&lt;page-count count=",CHAR(34),1+LARGE(N:N,1)-LARGE(N:N,2),CHAR(34),"/&gt;"),INDIRECT(ADDRESS(ROW()-1,13))))</f>
        <v/>
      </c>
      <c r="P4194" s="1">
        <f>IF(ROW()&lt;$S$4+2,IF('XML a procesar'!A4193="",P4193,IF(MID('XML a procesar'!A4193,1,1)="&lt;",P4193,P4193+1)),P4193)</f>
        <v>1</v>
      </c>
    </row>
    <row r="4195" spans="1:16" x14ac:dyDescent="0.25">
      <c r="A4195" s="1" t="str">
        <f>IF('XML a procesar'!A4194&gt;0,'XML a procesar'!A4194,"")</f>
        <v/>
      </c>
      <c r="B4195" s="7">
        <f t="shared" si="726"/>
        <v>0</v>
      </c>
      <c r="C4195" s="1">
        <f t="shared" si="727"/>
        <v>0</v>
      </c>
      <c r="D4195" s="1">
        <f t="shared" si="728"/>
        <v>0</v>
      </c>
      <c r="E4195" s="1">
        <f t="shared" si="729"/>
        <v>0</v>
      </c>
      <c r="F4195" s="1" t="str">
        <f t="shared" ca="1" si="730"/>
        <v/>
      </c>
      <c r="G4195" s="1">
        <f t="shared" ca="1" si="731"/>
        <v>0</v>
      </c>
      <c r="H4195" s="1">
        <f ca="1">IF(AND(G4194&gt;0,G4195&gt;G4194,NOT(ISERROR(MATCH(G4194,D:D,0)))),H4194+1,H4194)</f>
        <v>0</v>
      </c>
      <c r="I4195" s="1">
        <f t="shared" ca="1" si="732"/>
        <v>0</v>
      </c>
      <c r="J4195" s="7" t="str">
        <f t="shared" ca="1" si="733"/>
        <v/>
      </c>
      <c r="K4195" s="1" t="str">
        <f ca="1">IF(J4195="Linea_para_MAIL_creada_por_LuXML",IF(ISERROR(MATCH(INDIRECT(ADDRESS(ROW()-G4195,7)),D:D,0)),J4195,INDIRECT(ADDRESS(MATCH(INDIRECT(ADDRESS(ROW()-G4195,7)),D:D,0),1))),J4195)</f>
        <v/>
      </c>
      <c r="L4195" s="7">
        <f t="shared" ca="1" si="734"/>
        <v>0</v>
      </c>
      <c r="M4195" s="7" t="str">
        <f t="shared" ca="1" si="735"/>
        <v/>
      </c>
      <c r="N4195" s="7">
        <f t="shared" ca="1" si="736"/>
        <v>0</v>
      </c>
      <c r="O4195" s="9" t="str">
        <f ca="1">IF(N4195&gt;-1,INDIRECT(ADDRESS(ROW(),13)),IF(N4195&lt;N4194,CONCATENATE("&lt;page-count count=",CHAR(34),1+LARGE(N:N,1)-LARGE(N:N,2),CHAR(34),"/&gt;"),INDIRECT(ADDRESS(ROW()-1,13))))</f>
        <v/>
      </c>
      <c r="P4195" s="1">
        <f>IF(ROW()&lt;$S$4+2,IF('XML a procesar'!A4194="",P4194,IF(MID('XML a procesar'!A4194,1,1)="&lt;",P4194,P4194+1)),P4194)</f>
        <v>1</v>
      </c>
    </row>
    <row r="4196" spans="1:16" x14ac:dyDescent="0.25">
      <c r="A4196" s="1" t="str">
        <f>IF('XML a procesar'!A4195&gt;0,'XML a procesar'!A4195,"")</f>
        <v/>
      </c>
      <c r="B4196" s="7">
        <f t="shared" si="726"/>
        <v>0</v>
      </c>
      <c r="C4196" s="1">
        <f t="shared" si="727"/>
        <v>0</v>
      </c>
      <c r="D4196" s="1">
        <f t="shared" si="728"/>
        <v>0</v>
      </c>
      <c r="E4196" s="1">
        <f t="shared" si="729"/>
        <v>0</v>
      </c>
      <c r="F4196" s="1" t="str">
        <f t="shared" ca="1" si="730"/>
        <v/>
      </c>
      <c r="G4196" s="1">
        <f t="shared" ca="1" si="731"/>
        <v>0</v>
      </c>
      <c r="H4196" s="1">
        <f ca="1">IF(AND(G4195&gt;0,G4196&gt;G4195,NOT(ISERROR(MATCH(G4195,D:D,0)))),H4195+1,H4195)</f>
        <v>0</v>
      </c>
      <c r="I4196" s="1">
        <f t="shared" ca="1" si="732"/>
        <v>0</v>
      </c>
      <c r="J4196" s="7" t="str">
        <f t="shared" ca="1" si="733"/>
        <v/>
      </c>
      <c r="K4196" s="1" t="str">
        <f ca="1">IF(J4196="Linea_para_MAIL_creada_por_LuXML",IF(ISERROR(MATCH(INDIRECT(ADDRESS(ROW()-G4196,7)),D:D,0)),J4196,INDIRECT(ADDRESS(MATCH(INDIRECT(ADDRESS(ROW()-G4196,7)),D:D,0),1))),J4196)</f>
        <v/>
      </c>
      <c r="L4196" s="7">
        <f t="shared" ca="1" si="734"/>
        <v>0</v>
      </c>
      <c r="M4196" s="7" t="str">
        <f t="shared" ca="1" si="735"/>
        <v/>
      </c>
      <c r="N4196" s="7">
        <f t="shared" ca="1" si="736"/>
        <v>0</v>
      </c>
      <c r="O4196" s="9" t="str">
        <f ca="1">IF(N4196&gt;-1,INDIRECT(ADDRESS(ROW(),13)),IF(N4196&lt;N4195,CONCATENATE("&lt;page-count count=",CHAR(34),1+LARGE(N:N,1)-LARGE(N:N,2),CHAR(34),"/&gt;"),INDIRECT(ADDRESS(ROW()-1,13))))</f>
        <v/>
      </c>
      <c r="P4196" s="1">
        <f>IF(ROW()&lt;$S$4+2,IF('XML a procesar'!A4195="",P4195,IF(MID('XML a procesar'!A4195,1,1)="&lt;",P4195,P4195+1)),P4195)</f>
        <v>1</v>
      </c>
    </row>
    <row r="4197" spans="1:16" x14ac:dyDescent="0.25">
      <c r="A4197" s="1" t="str">
        <f>IF('XML a procesar'!A4196&gt;0,'XML a procesar'!A4196,"")</f>
        <v/>
      </c>
      <c r="B4197" s="7">
        <f t="shared" si="726"/>
        <v>0</v>
      </c>
      <c r="C4197" s="1">
        <f t="shared" si="727"/>
        <v>0</v>
      </c>
      <c r="D4197" s="1">
        <f t="shared" si="728"/>
        <v>0</v>
      </c>
      <c r="E4197" s="1">
        <f t="shared" si="729"/>
        <v>0</v>
      </c>
      <c r="F4197" s="1" t="str">
        <f t="shared" ca="1" si="730"/>
        <v/>
      </c>
      <c r="G4197" s="1">
        <f t="shared" ca="1" si="731"/>
        <v>0</v>
      </c>
      <c r="H4197" s="1">
        <f ca="1">IF(AND(G4196&gt;0,G4197&gt;G4196,NOT(ISERROR(MATCH(G4196,D:D,0)))),H4196+1,H4196)</f>
        <v>0</v>
      </c>
      <c r="I4197" s="1">
        <f t="shared" ca="1" si="732"/>
        <v>0</v>
      </c>
      <c r="J4197" s="7" t="str">
        <f t="shared" ca="1" si="733"/>
        <v/>
      </c>
      <c r="K4197" s="1" t="str">
        <f ca="1">IF(J4197="Linea_para_MAIL_creada_por_LuXML",IF(ISERROR(MATCH(INDIRECT(ADDRESS(ROW()-G4197,7)),D:D,0)),J4197,INDIRECT(ADDRESS(MATCH(INDIRECT(ADDRESS(ROW()-G4197,7)),D:D,0),1))),J4197)</f>
        <v/>
      </c>
      <c r="L4197" s="7">
        <f t="shared" ca="1" si="734"/>
        <v>0</v>
      </c>
      <c r="M4197" s="7" t="str">
        <f t="shared" ca="1" si="735"/>
        <v/>
      </c>
      <c r="N4197" s="7">
        <f t="shared" ca="1" si="736"/>
        <v>0</v>
      </c>
      <c r="O4197" s="9" t="str">
        <f ca="1">IF(N4197&gt;-1,INDIRECT(ADDRESS(ROW(),13)),IF(N4197&lt;N4196,CONCATENATE("&lt;page-count count=",CHAR(34),1+LARGE(N:N,1)-LARGE(N:N,2),CHAR(34),"/&gt;"),INDIRECT(ADDRESS(ROW()-1,13))))</f>
        <v/>
      </c>
      <c r="P4197" s="1">
        <f>IF(ROW()&lt;$S$4+2,IF('XML a procesar'!A4196="",P4196,IF(MID('XML a procesar'!A4196,1,1)="&lt;",P4196,P4196+1)),P4196)</f>
        <v>1</v>
      </c>
    </row>
    <row r="4198" spans="1:16" x14ac:dyDescent="0.25">
      <c r="A4198" s="1" t="str">
        <f>IF('XML a procesar'!A4197&gt;0,'XML a procesar'!A4197,"")</f>
        <v/>
      </c>
      <c r="B4198" s="7">
        <f t="shared" si="726"/>
        <v>0</v>
      </c>
      <c r="C4198" s="1">
        <f t="shared" si="727"/>
        <v>0</v>
      </c>
      <c r="D4198" s="1">
        <f t="shared" si="728"/>
        <v>0</v>
      </c>
      <c r="E4198" s="1">
        <f t="shared" si="729"/>
        <v>0</v>
      </c>
      <c r="F4198" s="1" t="str">
        <f t="shared" ca="1" si="730"/>
        <v/>
      </c>
      <c r="G4198" s="1">
        <f t="shared" ca="1" si="731"/>
        <v>0</v>
      </c>
      <c r="H4198" s="1">
        <f ca="1">IF(AND(G4197&gt;0,G4198&gt;G4197,NOT(ISERROR(MATCH(G4197,D:D,0)))),H4197+1,H4197)</f>
        <v>0</v>
      </c>
      <c r="I4198" s="1">
        <f t="shared" ca="1" si="732"/>
        <v>0</v>
      </c>
      <c r="J4198" s="7" t="str">
        <f t="shared" ca="1" si="733"/>
        <v/>
      </c>
      <c r="K4198" s="1" t="str">
        <f ca="1">IF(J4198="Linea_para_MAIL_creada_por_LuXML",IF(ISERROR(MATCH(INDIRECT(ADDRESS(ROW()-G4198,7)),D:D,0)),J4198,INDIRECT(ADDRESS(MATCH(INDIRECT(ADDRESS(ROW()-G4198,7)),D:D,0),1))),J4198)</f>
        <v/>
      </c>
      <c r="L4198" s="7">
        <f t="shared" ca="1" si="734"/>
        <v>0</v>
      </c>
      <c r="M4198" s="7" t="str">
        <f t="shared" ca="1" si="735"/>
        <v/>
      </c>
      <c r="N4198" s="7">
        <f t="shared" ca="1" si="736"/>
        <v>0</v>
      </c>
      <c r="O4198" s="9" t="str">
        <f ca="1">IF(N4198&gt;-1,INDIRECT(ADDRESS(ROW(),13)),IF(N4198&lt;N4197,CONCATENATE("&lt;page-count count=",CHAR(34),1+LARGE(N:N,1)-LARGE(N:N,2),CHAR(34),"/&gt;"),INDIRECT(ADDRESS(ROW()-1,13))))</f>
        <v/>
      </c>
      <c r="P4198" s="1">
        <f>IF(ROW()&lt;$S$4+2,IF('XML a procesar'!A4197="",P4197,IF(MID('XML a procesar'!A4197,1,1)="&lt;",P4197,P4197+1)),P4197)</f>
        <v>1</v>
      </c>
    </row>
    <row r="4199" spans="1:16" x14ac:dyDescent="0.25">
      <c r="A4199" s="1" t="str">
        <f>IF('XML a procesar'!A4198&gt;0,'XML a procesar'!A4198,"")</f>
        <v/>
      </c>
      <c r="B4199" s="7">
        <f t="shared" si="726"/>
        <v>0</v>
      </c>
      <c r="C4199" s="1">
        <f t="shared" si="727"/>
        <v>0</v>
      </c>
      <c r="D4199" s="1">
        <f t="shared" si="728"/>
        <v>0</v>
      </c>
      <c r="E4199" s="1">
        <f t="shared" si="729"/>
        <v>0</v>
      </c>
      <c r="F4199" s="1" t="str">
        <f t="shared" ca="1" si="730"/>
        <v/>
      </c>
      <c r="G4199" s="1">
        <f t="shared" ca="1" si="731"/>
        <v>0</v>
      </c>
      <c r="H4199" s="1">
        <f ca="1">IF(AND(G4198&gt;0,G4199&gt;G4198,NOT(ISERROR(MATCH(G4198,D:D,0)))),H4198+1,H4198)</f>
        <v>0</v>
      </c>
      <c r="I4199" s="1">
        <f t="shared" ca="1" si="732"/>
        <v>0</v>
      </c>
      <c r="J4199" s="7" t="str">
        <f t="shared" ca="1" si="733"/>
        <v/>
      </c>
      <c r="K4199" s="1" t="str">
        <f ca="1">IF(J4199="Linea_para_MAIL_creada_por_LuXML",IF(ISERROR(MATCH(INDIRECT(ADDRESS(ROW()-G4199,7)),D:D,0)),J4199,INDIRECT(ADDRESS(MATCH(INDIRECT(ADDRESS(ROW()-G4199,7)),D:D,0),1))),J4199)</f>
        <v/>
      </c>
      <c r="L4199" s="7">
        <f t="shared" ca="1" si="734"/>
        <v>0</v>
      </c>
      <c r="M4199" s="7" t="str">
        <f t="shared" ca="1" si="735"/>
        <v/>
      </c>
      <c r="N4199" s="7">
        <f t="shared" ca="1" si="736"/>
        <v>0</v>
      </c>
      <c r="O4199" s="9" t="str">
        <f ca="1">IF(N4199&gt;-1,INDIRECT(ADDRESS(ROW(),13)),IF(N4199&lt;N4198,CONCATENATE("&lt;page-count count=",CHAR(34),1+LARGE(N:N,1)-LARGE(N:N,2),CHAR(34),"/&gt;"),INDIRECT(ADDRESS(ROW()-1,13))))</f>
        <v/>
      </c>
      <c r="P4199" s="1">
        <f>IF(ROW()&lt;$S$4+2,IF('XML a procesar'!A4198="",P4198,IF(MID('XML a procesar'!A4198,1,1)="&lt;",P4198,P4198+1)),P4198)</f>
        <v>1</v>
      </c>
    </row>
    <row r="4200" spans="1:16" x14ac:dyDescent="0.25">
      <c r="A4200" s="1" t="str">
        <f>IF('XML a procesar'!A4199&gt;0,'XML a procesar'!A4199,"")</f>
        <v/>
      </c>
      <c r="B4200" s="7">
        <f t="shared" si="726"/>
        <v>0</v>
      </c>
      <c r="C4200" s="1">
        <f t="shared" si="727"/>
        <v>0</v>
      </c>
      <c r="D4200" s="1">
        <f t="shared" si="728"/>
        <v>0</v>
      </c>
      <c r="E4200" s="1">
        <f t="shared" si="729"/>
        <v>0</v>
      </c>
      <c r="F4200" s="1" t="str">
        <f t="shared" ca="1" si="730"/>
        <v/>
      </c>
      <c r="G4200" s="1">
        <f t="shared" ca="1" si="731"/>
        <v>0</v>
      </c>
      <c r="H4200" s="1">
        <f ca="1">IF(AND(G4199&gt;0,G4200&gt;G4199,NOT(ISERROR(MATCH(G4199,D:D,0)))),H4199+1,H4199)</f>
        <v>0</v>
      </c>
      <c r="I4200" s="1">
        <f t="shared" ca="1" si="732"/>
        <v>0</v>
      </c>
      <c r="J4200" s="7" t="str">
        <f t="shared" ca="1" si="733"/>
        <v/>
      </c>
      <c r="K4200" s="1" t="str">
        <f ca="1">IF(J4200="Linea_para_MAIL_creada_por_LuXML",IF(ISERROR(MATCH(INDIRECT(ADDRESS(ROW()-G4200,7)),D:D,0)),J4200,INDIRECT(ADDRESS(MATCH(INDIRECT(ADDRESS(ROW()-G4200,7)),D:D,0),1))),J4200)</f>
        <v/>
      </c>
      <c r="L4200" s="7">
        <f t="shared" ca="1" si="734"/>
        <v>0</v>
      </c>
      <c r="M4200" s="7" t="str">
        <f t="shared" ca="1" si="735"/>
        <v/>
      </c>
      <c r="N4200" s="7">
        <f t="shared" ca="1" si="736"/>
        <v>0</v>
      </c>
      <c r="O4200" s="9" t="str">
        <f ca="1">IF(N4200&gt;-1,INDIRECT(ADDRESS(ROW(),13)),IF(N4200&lt;N4199,CONCATENATE("&lt;page-count count=",CHAR(34),1+LARGE(N:N,1)-LARGE(N:N,2),CHAR(34),"/&gt;"),INDIRECT(ADDRESS(ROW()-1,13))))</f>
        <v/>
      </c>
      <c r="P4200" s="1">
        <f>IF(ROW()&lt;$S$4+2,IF('XML a procesar'!A4199="",P4199,IF(MID('XML a procesar'!A4199,1,1)="&lt;",P4199,P4199+1)),P4199)</f>
        <v>1</v>
      </c>
    </row>
    <row r="4201" spans="1:16" x14ac:dyDescent="0.25">
      <c r="A4201" s="1" t="str">
        <f>IF('XML a procesar'!A4200&gt;0,'XML a procesar'!A4200,"")</f>
        <v/>
      </c>
      <c r="B4201" s="7">
        <f t="shared" si="726"/>
        <v>0</v>
      </c>
      <c r="C4201" s="1">
        <f t="shared" si="727"/>
        <v>0</v>
      </c>
      <c r="D4201" s="1">
        <f t="shared" si="728"/>
        <v>0</v>
      </c>
      <c r="E4201" s="1">
        <f t="shared" si="729"/>
        <v>0</v>
      </c>
      <c r="F4201" s="1" t="str">
        <f t="shared" ca="1" si="730"/>
        <v/>
      </c>
      <c r="G4201" s="1">
        <f t="shared" ca="1" si="731"/>
        <v>0</v>
      </c>
      <c r="H4201" s="1">
        <f ca="1">IF(AND(G4200&gt;0,G4201&gt;G4200,NOT(ISERROR(MATCH(G4200,D:D,0)))),H4200+1,H4200)</f>
        <v>0</v>
      </c>
      <c r="I4201" s="1">
        <f t="shared" ca="1" si="732"/>
        <v>0</v>
      </c>
      <c r="J4201" s="7" t="str">
        <f t="shared" ca="1" si="733"/>
        <v/>
      </c>
      <c r="K4201" s="1" t="str">
        <f ca="1">IF(J4201="Linea_para_MAIL_creada_por_LuXML",IF(ISERROR(MATCH(INDIRECT(ADDRESS(ROW()-G4201,7)),D:D,0)),J4201,INDIRECT(ADDRESS(MATCH(INDIRECT(ADDRESS(ROW()-G4201,7)),D:D,0),1))),J4201)</f>
        <v/>
      </c>
      <c r="L4201" s="7">
        <f t="shared" ca="1" si="734"/>
        <v>0</v>
      </c>
      <c r="M4201" s="7" t="str">
        <f t="shared" ca="1" si="735"/>
        <v/>
      </c>
      <c r="N4201" s="7">
        <f t="shared" ca="1" si="736"/>
        <v>0</v>
      </c>
      <c r="O4201" s="9" t="str">
        <f ca="1">IF(N4201&gt;-1,INDIRECT(ADDRESS(ROW(),13)),IF(N4201&lt;N4200,CONCATENATE("&lt;page-count count=",CHAR(34),1+LARGE(N:N,1)-LARGE(N:N,2),CHAR(34),"/&gt;"),INDIRECT(ADDRESS(ROW()-1,13))))</f>
        <v/>
      </c>
      <c r="P4201" s="1">
        <f>IF(ROW()&lt;$S$4+2,IF('XML a procesar'!A4200="",P4200,IF(MID('XML a procesar'!A4200,1,1)="&lt;",P4200,P4200+1)),P4200)</f>
        <v>1</v>
      </c>
    </row>
    <row r="4202" spans="1:16" x14ac:dyDescent="0.25">
      <c r="A4202" s="1" t="str">
        <f>IF('XML a procesar'!A4201&gt;0,'XML a procesar'!A4201,"")</f>
        <v/>
      </c>
      <c r="B4202" s="7">
        <f t="shared" si="726"/>
        <v>0</v>
      </c>
      <c r="C4202" s="1">
        <f t="shared" si="727"/>
        <v>0</v>
      </c>
      <c r="D4202" s="1">
        <f t="shared" si="728"/>
        <v>0</v>
      </c>
      <c r="E4202" s="1">
        <f t="shared" si="729"/>
        <v>0</v>
      </c>
      <c r="F4202" s="1" t="str">
        <f t="shared" ca="1" si="730"/>
        <v/>
      </c>
      <c r="G4202" s="1">
        <f t="shared" ca="1" si="731"/>
        <v>0</v>
      </c>
      <c r="H4202" s="1">
        <f ca="1">IF(AND(G4201&gt;0,G4202&gt;G4201,NOT(ISERROR(MATCH(G4201,D:D,0)))),H4201+1,H4201)</f>
        <v>0</v>
      </c>
      <c r="I4202" s="1">
        <f t="shared" ca="1" si="732"/>
        <v>0</v>
      </c>
      <c r="J4202" s="7" t="str">
        <f t="shared" ca="1" si="733"/>
        <v/>
      </c>
      <c r="K4202" s="1" t="str">
        <f ca="1">IF(J4202="Linea_para_MAIL_creada_por_LuXML",IF(ISERROR(MATCH(INDIRECT(ADDRESS(ROW()-G4202,7)),D:D,0)),J4202,INDIRECT(ADDRESS(MATCH(INDIRECT(ADDRESS(ROW()-G4202,7)),D:D,0),1))),J4202)</f>
        <v/>
      </c>
      <c r="L4202" s="7">
        <f t="shared" ca="1" si="734"/>
        <v>0</v>
      </c>
      <c r="M4202" s="7" t="str">
        <f t="shared" ca="1" si="735"/>
        <v/>
      </c>
      <c r="N4202" s="7">
        <f t="shared" ca="1" si="736"/>
        <v>0</v>
      </c>
      <c r="O4202" s="9" t="str">
        <f ca="1">IF(N4202&gt;-1,INDIRECT(ADDRESS(ROW(),13)),IF(N4202&lt;N4201,CONCATENATE("&lt;page-count count=",CHAR(34),1+LARGE(N:N,1)-LARGE(N:N,2),CHAR(34),"/&gt;"),INDIRECT(ADDRESS(ROW()-1,13))))</f>
        <v/>
      </c>
      <c r="P4202" s="1">
        <f>IF(ROW()&lt;$S$4+2,IF('XML a procesar'!A4201="",P4201,IF(MID('XML a procesar'!A4201,1,1)="&lt;",P4201,P4201+1)),P4201)</f>
        <v>1</v>
      </c>
    </row>
    <row r="4203" spans="1:16" x14ac:dyDescent="0.25">
      <c r="A4203" s="1" t="str">
        <f>IF('XML a procesar'!A4202&gt;0,'XML a procesar'!A4202,"")</f>
        <v/>
      </c>
      <c r="B4203" s="7">
        <f t="shared" si="726"/>
        <v>0</v>
      </c>
      <c r="C4203" s="1">
        <f t="shared" si="727"/>
        <v>0</v>
      </c>
      <c r="D4203" s="1">
        <f t="shared" si="728"/>
        <v>0</v>
      </c>
      <c r="E4203" s="1">
        <f t="shared" si="729"/>
        <v>0</v>
      </c>
      <c r="F4203" s="1" t="str">
        <f t="shared" ca="1" si="730"/>
        <v/>
      </c>
      <c r="G4203" s="1">
        <f t="shared" ca="1" si="731"/>
        <v>0</v>
      </c>
      <c r="H4203" s="1">
        <f ca="1">IF(AND(G4202&gt;0,G4203&gt;G4202,NOT(ISERROR(MATCH(G4202,D:D,0)))),H4202+1,H4202)</f>
        <v>0</v>
      </c>
      <c r="I4203" s="1">
        <f t="shared" ca="1" si="732"/>
        <v>0</v>
      </c>
      <c r="J4203" s="7" t="str">
        <f t="shared" ca="1" si="733"/>
        <v/>
      </c>
      <c r="K4203" s="1" t="str">
        <f ca="1">IF(J4203="Linea_para_MAIL_creada_por_LuXML",IF(ISERROR(MATCH(INDIRECT(ADDRESS(ROW()-G4203,7)),D:D,0)),J4203,INDIRECT(ADDRESS(MATCH(INDIRECT(ADDRESS(ROW()-G4203,7)),D:D,0),1))),J4203)</f>
        <v/>
      </c>
      <c r="L4203" s="7">
        <f t="shared" ca="1" si="734"/>
        <v>0</v>
      </c>
      <c r="M4203" s="7" t="str">
        <f t="shared" ca="1" si="735"/>
        <v/>
      </c>
      <c r="N4203" s="7">
        <f t="shared" ca="1" si="736"/>
        <v>0</v>
      </c>
      <c r="O4203" s="9" t="str">
        <f ca="1">IF(N4203&gt;-1,INDIRECT(ADDRESS(ROW(),13)),IF(N4203&lt;N4202,CONCATENATE("&lt;page-count count=",CHAR(34),1+LARGE(N:N,1)-LARGE(N:N,2),CHAR(34),"/&gt;"),INDIRECT(ADDRESS(ROW()-1,13))))</f>
        <v/>
      </c>
      <c r="P4203" s="1">
        <f>IF(ROW()&lt;$S$4+2,IF('XML a procesar'!A4202="",P4202,IF(MID('XML a procesar'!A4202,1,1)="&lt;",P4202,P4202+1)),P4202)</f>
        <v>1</v>
      </c>
    </row>
    <row r="4204" spans="1:16" x14ac:dyDescent="0.25">
      <c r="A4204" s="1" t="str">
        <f>IF('XML a procesar'!A4203&gt;0,'XML a procesar'!A4203,"")</f>
        <v/>
      </c>
      <c r="B4204" s="7">
        <f t="shared" si="726"/>
        <v>0</v>
      </c>
      <c r="C4204" s="1">
        <f t="shared" si="727"/>
        <v>0</v>
      </c>
      <c r="D4204" s="1">
        <f t="shared" si="728"/>
        <v>0</v>
      </c>
      <c r="E4204" s="1">
        <f t="shared" si="729"/>
        <v>0</v>
      </c>
      <c r="F4204" s="1" t="str">
        <f t="shared" ca="1" si="730"/>
        <v/>
      </c>
      <c r="G4204" s="1">
        <f t="shared" ca="1" si="731"/>
        <v>0</v>
      </c>
      <c r="H4204" s="1">
        <f ca="1">IF(AND(G4203&gt;0,G4204&gt;G4203,NOT(ISERROR(MATCH(G4203,D:D,0)))),H4203+1,H4203)</f>
        <v>0</v>
      </c>
      <c r="I4204" s="1">
        <f t="shared" ca="1" si="732"/>
        <v>0</v>
      </c>
      <c r="J4204" s="7" t="str">
        <f t="shared" ca="1" si="733"/>
        <v/>
      </c>
      <c r="K4204" s="1" t="str">
        <f ca="1">IF(J4204="Linea_para_MAIL_creada_por_LuXML",IF(ISERROR(MATCH(INDIRECT(ADDRESS(ROW()-G4204,7)),D:D,0)),J4204,INDIRECT(ADDRESS(MATCH(INDIRECT(ADDRESS(ROW()-G4204,7)),D:D,0),1))),J4204)</f>
        <v/>
      </c>
      <c r="L4204" s="7">
        <f t="shared" ca="1" si="734"/>
        <v>0</v>
      </c>
      <c r="M4204" s="7" t="str">
        <f t="shared" ca="1" si="735"/>
        <v/>
      </c>
      <c r="N4204" s="7">
        <f t="shared" ca="1" si="736"/>
        <v>0</v>
      </c>
      <c r="O4204" s="9" t="str">
        <f ca="1">IF(N4204&gt;-1,INDIRECT(ADDRESS(ROW(),13)),IF(N4204&lt;N4203,CONCATENATE("&lt;page-count count=",CHAR(34),1+LARGE(N:N,1)-LARGE(N:N,2),CHAR(34),"/&gt;"),INDIRECT(ADDRESS(ROW()-1,13))))</f>
        <v/>
      </c>
      <c r="P4204" s="1">
        <f>IF(ROW()&lt;$S$4+2,IF('XML a procesar'!A4203="",P4203,IF(MID('XML a procesar'!A4203,1,1)="&lt;",P4203,P4203+1)),P4203)</f>
        <v>1</v>
      </c>
    </row>
    <row r="4205" spans="1:16" x14ac:dyDescent="0.25">
      <c r="A4205" s="1" t="str">
        <f>IF('XML a procesar'!A4204&gt;0,'XML a procesar'!A4204,"")</f>
        <v/>
      </c>
      <c r="B4205" s="7">
        <f t="shared" si="726"/>
        <v>0</v>
      </c>
      <c r="C4205" s="1">
        <f t="shared" si="727"/>
        <v>0</v>
      </c>
      <c r="D4205" s="1">
        <f t="shared" si="728"/>
        <v>0</v>
      </c>
      <c r="E4205" s="1">
        <f t="shared" si="729"/>
        <v>0</v>
      </c>
      <c r="F4205" s="1" t="str">
        <f t="shared" ca="1" si="730"/>
        <v/>
      </c>
      <c r="G4205" s="1">
        <f t="shared" ca="1" si="731"/>
        <v>0</v>
      </c>
      <c r="H4205" s="1">
        <f ca="1">IF(AND(G4204&gt;0,G4205&gt;G4204,NOT(ISERROR(MATCH(G4204,D:D,0)))),H4204+1,H4204)</f>
        <v>0</v>
      </c>
      <c r="I4205" s="1">
        <f t="shared" ca="1" si="732"/>
        <v>0</v>
      </c>
      <c r="J4205" s="7" t="str">
        <f t="shared" ca="1" si="733"/>
        <v/>
      </c>
      <c r="K4205" s="1" t="str">
        <f ca="1">IF(J4205="Linea_para_MAIL_creada_por_LuXML",IF(ISERROR(MATCH(INDIRECT(ADDRESS(ROW()-G4205,7)),D:D,0)),J4205,INDIRECT(ADDRESS(MATCH(INDIRECT(ADDRESS(ROW()-G4205,7)),D:D,0),1))),J4205)</f>
        <v/>
      </c>
      <c r="L4205" s="7">
        <f t="shared" ca="1" si="734"/>
        <v>0</v>
      </c>
      <c r="M4205" s="7" t="str">
        <f t="shared" ca="1" si="735"/>
        <v/>
      </c>
      <c r="N4205" s="7">
        <f t="shared" ca="1" si="736"/>
        <v>0</v>
      </c>
      <c r="O4205" s="9" t="str">
        <f ca="1">IF(N4205&gt;-1,INDIRECT(ADDRESS(ROW(),13)),IF(N4205&lt;N4204,CONCATENATE("&lt;page-count count=",CHAR(34),1+LARGE(N:N,1)-LARGE(N:N,2),CHAR(34),"/&gt;"),INDIRECT(ADDRESS(ROW()-1,13))))</f>
        <v/>
      </c>
      <c r="P4205" s="1">
        <f>IF(ROW()&lt;$S$4+2,IF('XML a procesar'!A4204="",P4204,IF(MID('XML a procesar'!A4204,1,1)="&lt;",P4204,P4204+1)),P4204)</f>
        <v>1</v>
      </c>
    </row>
    <row r="4206" spans="1:16" x14ac:dyDescent="0.25">
      <c r="A4206" s="1" t="str">
        <f>IF('XML a procesar'!A4205&gt;0,'XML a procesar'!A4205,"")</f>
        <v/>
      </c>
      <c r="B4206" s="7">
        <f t="shared" si="726"/>
        <v>0</v>
      </c>
      <c r="C4206" s="1">
        <f t="shared" si="727"/>
        <v>0</v>
      </c>
      <c r="D4206" s="1">
        <f t="shared" si="728"/>
        <v>0</v>
      </c>
      <c r="E4206" s="1">
        <f t="shared" si="729"/>
        <v>0</v>
      </c>
      <c r="F4206" s="1" t="str">
        <f t="shared" ca="1" si="730"/>
        <v/>
      </c>
      <c r="G4206" s="1">
        <f t="shared" ca="1" si="731"/>
        <v>0</v>
      </c>
      <c r="H4206" s="1">
        <f ca="1">IF(AND(G4205&gt;0,G4206&gt;G4205,NOT(ISERROR(MATCH(G4205,D:D,0)))),H4205+1,H4205)</f>
        <v>0</v>
      </c>
      <c r="I4206" s="1">
        <f t="shared" ca="1" si="732"/>
        <v>0</v>
      </c>
      <c r="J4206" s="7" t="str">
        <f t="shared" ca="1" si="733"/>
        <v/>
      </c>
      <c r="K4206" s="1" t="str">
        <f ca="1">IF(J4206="Linea_para_MAIL_creada_por_LuXML",IF(ISERROR(MATCH(INDIRECT(ADDRESS(ROW()-G4206,7)),D:D,0)),J4206,INDIRECT(ADDRESS(MATCH(INDIRECT(ADDRESS(ROW()-G4206,7)),D:D,0),1))),J4206)</f>
        <v/>
      </c>
      <c r="L4206" s="7">
        <f t="shared" ca="1" si="734"/>
        <v>0</v>
      </c>
      <c r="M4206" s="7" t="str">
        <f t="shared" ca="1" si="735"/>
        <v/>
      </c>
      <c r="N4206" s="7">
        <f t="shared" ca="1" si="736"/>
        <v>0</v>
      </c>
      <c r="O4206" s="9" t="str">
        <f ca="1">IF(N4206&gt;-1,INDIRECT(ADDRESS(ROW(),13)),IF(N4206&lt;N4205,CONCATENATE("&lt;page-count count=",CHAR(34),1+LARGE(N:N,1)-LARGE(N:N,2),CHAR(34),"/&gt;"),INDIRECT(ADDRESS(ROW()-1,13))))</f>
        <v/>
      </c>
      <c r="P4206" s="1">
        <f>IF(ROW()&lt;$S$4+2,IF('XML a procesar'!A4205="",P4205,IF(MID('XML a procesar'!A4205,1,1)="&lt;",P4205,P4205+1)),P4205)</f>
        <v>1</v>
      </c>
    </row>
    <row r="4207" spans="1:16" x14ac:dyDescent="0.25">
      <c r="A4207" s="1" t="str">
        <f>IF('XML a procesar'!A4206&gt;0,'XML a procesar'!A4206,"")</f>
        <v/>
      </c>
      <c r="B4207" s="7">
        <f t="shared" si="726"/>
        <v>0</v>
      </c>
      <c r="C4207" s="1">
        <f t="shared" si="727"/>
        <v>0</v>
      </c>
      <c r="D4207" s="1">
        <f t="shared" si="728"/>
        <v>0</v>
      </c>
      <c r="E4207" s="1">
        <f t="shared" si="729"/>
        <v>0</v>
      </c>
      <c r="F4207" s="1" t="str">
        <f t="shared" ca="1" si="730"/>
        <v/>
      </c>
      <c r="G4207" s="1">
        <f t="shared" ca="1" si="731"/>
        <v>0</v>
      </c>
      <c r="H4207" s="1">
        <f ca="1">IF(AND(G4206&gt;0,G4207&gt;G4206,NOT(ISERROR(MATCH(G4206,D:D,0)))),H4206+1,H4206)</f>
        <v>0</v>
      </c>
      <c r="I4207" s="1">
        <f t="shared" ca="1" si="732"/>
        <v>0</v>
      </c>
      <c r="J4207" s="7" t="str">
        <f t="shared" ca="1" si="733"/>
        <v/>
      </c>
      <c r="K4207" s="1" t="str">
        <f ca="1">IF(J4207="Linea_para_MAIL_creada_por_LuXML",IF(ISERROR(MATCH(INDIRECT(ADDRESS(ROW()-G4207,7)),D:D,0)),J4207,INDIRECT(ADDRESS(MATCH(INDIRECT(ADDRESS(ROW()-G4207,7)),D:D,0),1))),J4207)</f>
        <v/>
      </c>
      <c r="L4207" s="7">
        <f t="shared" ca="1" si="734"/>
        <v>0</v>
      </c>
      <c r="M4207" s="7" t="str">
        <f t="shared" ca="1" si="735"/>
        <v/>
      </c>
      <c r="N4207" s="7">
        <f t="shared" ca="1" si="736"/>
        <v>0</v>
      </c>
      <c r="O4207" s="9" t="str">
        <f ca="1">IF(N4207&gt;-1,INDIRECT(ADDRESS(ROW(),13)),IF(N4207&lt;N4206,CONCATENATE("&lt;page-count count=",CHAR(34),1+LARGE(N:N,1)-LARGE(N:N,2),CHAR(34),"/&gt;"),INDIRECT(ADDRESS(ROW()-1,13))))</f>
        <v/>
      </c>
      <c r="P4207" s="1">
        <f>IF(ROW()&lt;$S$4+2,IF('XML a procesar'!A4206="",P4206,IF(MID('XML a procesar'!A4206,1,1)="&lt;",P4206,P4206+1)),P4206)</f>
        <v>1</v>
      </c>
    </row>
    <row r="4208" spans="1:16" x14ac:dyDescent="0.25">
      <c r="A4208" s="1" t="str">
        <f>IF('XML a procesar'!A4207&gt;0,'XML a procesar'!A4207,"")</f>
        <v/>
      </c>
      <c r="B4208" s="7">
        <f t="shared" si="726"/>
        <v>0</v>
      </c>
      <c r="C4208" s="1">
        <f t="shared" si="727"/>
        <v>0</v>
      </c>
      <c r="D4208" s="1">
        <f t="shared" si="728"/>
        <v>0</v>
      </c>
      <c r="E4208" s="1">
        <f t="shared" si="729"/>
        <v>0</v>
      </c>
      <c r="F4208" s="1" t="str">
        <f t="shared" ca="1" si="730"/>
        <v/>
      </c>
      <c r="G4208" s="1">
        <f t="shared" ca="1" si="731"/>
        <v>0</v>
      </c>
      <c r="H4208" s="1">
        <f ca="1">IF(AND(G4207&gt;0,G4208&gt;G4207,NOT(ISERROR(MATCH(G4207,D:D,0)))),H4207+1,H4207)</f>
        <v>0</v>
      </c>
      <c r="I4208" s="1">
        <f t="shared" ca="1" si="732"/>
        <v>0</v>
      </c>
      <c r="J4208" s="7" t="str">
        <f t="shared" ca="1" si="733"/>
        <v/>
      </c>
      <c r="K4208" s="1" t="str">
        <f ca="1">IF(J4208="Linea_para_MAIL_creada_por_LuXML",IF(ISERROR(MATCH(INDIRECT(ADDRESS(ROW()-G4208,7)),D:D,0)),J4208,INDIRECT(ADDRESS(MATCH(INDIRECT(ADDRESS(ROW()-G4208,7)),D:D,0),1))),J4208)</f>
        <v/>
      </c>
      <c r="L4208" s="7">
        <f t="shared" ca="1" si="734"/>
        <v>0</v>
      </c>
      <c r="M4208" s="7" t="str">
        <f t="shared" ca="1" si="735"/>
        <v/>
      </c>
      <c r="N4208" s="7">
        <f t="shared" ca="1" si="736"/>
        <v>0</v>
      </c>
      <c r="O4208" s="9" t="str">
        <f ca="1">IF(N4208&gt;-1,INDIRECT(ADDRESS(ROW(),13)),IF(N4208&lt;N4207,CONCATENATE("&lt;page-count count=",CHAR(34),1+LARGE(N:N,1)-LARGE(N:N,2),CHAR(34),"/&gt;"),INDIRECT(ADDRESS(ROW()-1,13))))</f>
        <v/>
      </c>
      <c r="P4208" s="1">
        <f>IF(ROW()&lt;$S$4+2,IF('XML a procesar'!A4207="",P4207,IF(MID('XML a procesar'!A4207,1,1)="&lt;",P4207,P4207+1)),P4207)</f>
        <v>1</v>
      </c>
    </row>
    <row r="4209" spans="1:16" x14ac:dyDescent="0.25">
      <c r="A4209" s="1" t="str">
        <f>IF('XML a procesar'!A4208&gt;0,'XML a procesar'!A4208,"")</f>
        <v/>
      </c>
      <c r="B4209" s="7">
        <f t="shared" si="726"/>
        <v>0</v>
      </c>
      <c r="C4209" s="1">
        <f t="shared" si="727"/>
        <v>0</v>
      </c>
      <c r="D4209" s="1">
        <f t="shared" si="728"/>
        <v>0</v>
      </c>
      <c r="E4209" s="1">
        <f t="shared" si="729"/>
        <v>0</v>
      </c>
      <c r="F4209" s="1" t="str">
        <f t="shared" ca="1" si="730"/>
        <v/>
      </c>
      <c r="G4209" s="1">
        <f t="shared" ca="1" si="731"/>
        <v>0</v>
      </c>
      <c r="H4209" s="1">
        <f ca="1">IF(AND(G4208&gt;0,G4209&gt;G4208,NOT(ISERROR(MATCH(G4208,D:D,0)))),H4208+1,H4208)</f>
        <v>0</v>
      </c>
      <c r="I4209" s="1">
        <f t="shared" ca="1" si="732"/>
        <v>0</v>
      </c>
      <c r="J4209" s="7" t="str">
        <f t="shared" ca="1" si="733"/>
        <v/>
      </c>
      <c r="K4209" s="1" t="str">
        <f ca="1">IF(J4209="Linea_para_MAIL_creada_por_LuXML",IF(ISERROR(MATCH(INDIRECT(ADDRESS(ROW()-G4209,7)),D:D,0)),J4209,INDIRECT(ADDRESS(MATCH(INDIRECT(ADDRESS(ROW()-G4209,7)),D:D,0),1))),J4209)</f>
        <v/>
      </c>
      <c r="L4209" s="7">
        <f t="shared" ca="1" si="734"/>
        <v>0</v>
      </c>
      <c r="M4209" s="7" t="str">
        <f t="shared" ca="1" si="735"/>
        <v/>
      </c>
      <c r="N4209" s="7">
        <f t="shared" ca="1" si="736"/>
        <v>0</v>
      </c>
      <c r="O4209" s="9" t="str">
        <f ca="1">IF(N4209&gt;-1,INDIRECT(ADDRESS(ROW(),13)),IF(N4209&lt;N4208,CONCATENATE("&lt;page-count count=",CHAR(34),1+LARGE(N:N,1)-LARGE(N:N,2),CHAR(34),"/&gt;"),INDIRECT(ADDRESS(ROW()-1,13))))</f>
        <v/>
      </c>
      <c r="P4209" s="1">
        <f>IF(ROW()&lt;$S$4+2,IF('XML a procesar'!A4208="",P4208,IF(MID('XML a procesar'!A4208,1,1)="&lt;",P4208,P4208+1)),P4208)</f>
        <v>1</v>
      </c>
    </row>
    <row r="4210" spans="1:16" x14ac:dyDescent="0.25">
      <c r="A4210" s="1" t="str">
        <f>IF('XML a procesar'!A4209&gt;0,'XML a procesar'!A4209,"")</f>
        <v/>
      </c>
      <c r="B4210" s="7">
        <f t="shared" si="726"/>
        <v>0</v>
      </c>
      <c r="C4210" s="1">
        <f t="shared" si="727"/>
        <v>0</v>
      </c>
      <c r="D4210" s="1">
        <f t="shared" si="728"/>
        <v>0</v>
      </c>
      <c r="E4210" s="1">
        <f t="shared" si="729"/>
        <v>0</v>
      </c>
      <c r="F4210" s="1" t="str">
        <f t="shared" ca="1" si="730"/>
        <v/>
      </c>
      <c r="G4210" s="1">
        <f t="shared" ca="1" si="731"/>
        <v>0</v>
      </c>
      <c r="H4210" s="1">
        <f ca="1">IF(AND(G4209&gt;0,G4210&gt;G4209,NOT(ISERROR(MATCH(G4209,D:D,0)))),H4209+1,H4209)</f>
        <v>0</v>
      </c>
      <c r="I4210" s="1">
        <f t="shared" ca="1" si="732"/>
        <v>0</v>
      </c>
      <c r="J4210" s="7" t="str">
        <f t="shared" ca="1" si="733"/>
        <v/>
      </c>
      <c r="K4210" s="1" t="str">
        <f ca="1">IF(J4210="Linea_para_MAIL_creada_por_LuXML",IF(ISERROR(MATCH(INDIRECT(ADDRESS(ROW()-G4210,7)),D:D,0)),J4210,INDIRECT(ADDRESS(MATCH(INDIRECT(ADDRESS(ROW()-G4210,7)),D:D,0),1))),J4210)</f>
        <v/>
      </c>
      <c r="L4210" s="7">
        <f t="shared" ca="1" si="734"/>
        <v>0</v>
      </c>
      <c r="M4210" s="7" t="str">
        <f t="shared" ca="1" si="735"/>
        <v/>
      </c>
      <c r="N4210" s="7">
        <f t="shared" ca="1" si="736"/>
        <v>0</v>
      </c>
      <c r="O4210" s="9" t="str">
        <f ca="1">IF(N4210&gt;-1,INDIRECT(ADDRESS(ROW(),13)),IF(N4210&lt;N4209,CONCATENATE("&lt;page-count count=",CHAR(34),1+LARGE(N:N,1)-LARGE(N:N,2),CHAR(34),"/&gt;"),INDIRECT(ADDRESS(ROW()-1,13))))</f>
        <v/>
      </c>
      <c r="P4210" s="1">
        <f>IF(ROW()&lt;$S$4+2,IF('XML a procesar'!A4209="",P4209,IF(MID('XML a procesar'!A4209,1,1)="&lt;",P4209,P4209+1)),P4209)</f>
        <v>1</v>
      </c>
    </row>
    <row r="4211" spans="1:16" x14ac:dyDescent="0.25">
      <c r="A4211" s="1" t="str">
        <f>IF('XML a procesar'!A4210&gt;0,'XML a procesar'!A4210,"")</f>
        <v/>
      </c>
      <c r="B4211" s="7">
        <f t="shared" si="726"/>
        <v>0</v>
      </c>
      <c r="C4211" s="1">
        <f t="shared" si="727"/>
        <v>0</v>
      </c>
      <c r="D4211" s="1">
        <f t="shared" si="728"/>
        <v>0</v>
      </c>
      <c r="E4211" s="1">
        <f t="shared" si="729"/>
        <v>0</v>
      </c>
      <c r="F4211" s="1" t="str">
        <f t="shared" ca="1" si="730"/>
        <v/>
      </c>
      <c r="G4211" s="1">
        <f t="shared" ca="1" si="731"/>
        <v>0</v>
      </c>
      <c r="H4211" s="1">
        <f ca="1">IF(AND(G4210&gt;0,G4211&gt;G4210,NOT(ISERROR(MATCH(G4210,D:D,0)))),H4210+1,H4210)</f>
        <v>0</v>
      </c>
      <c r="I4211" s="1">
        <f t="shared" ca="1" si="732"/>
        <v>0</v>
      </c>
      <c r="J4211" s="7" t="str">
        <f t="shared" ca="1" si="733"/>
        <v/>
      </c>
      <c r="K4211" s="1" t="str">
        <f ca="1">IF(J4211="Linea_para_MAIL_creada_por_LuXML",IF(ISERROR(MATCH(INDIRECT(ADDRESS(ROW()-G4211,7)),D:D,0)),J4211,INDIRECT(ADDRESS(MATCH(INDIRECT(ADDRESS(ROW()-G4211,7)),D:D,0),1))),J4211)</f>
        <v/>
      </c>
      <c r="L4211" s="7">
        <f t="shared" ca="1" si="734"/>
        <v>0</v>
      </c>
      <c r="M4211" s="7" t="str">
        <f t="shared" ca="1" si="735"/>
        <v/>
      </c>
      <c r="N4211" s="7">
        <f t="shared" ca="1" si="736"/>
        <v>0</v>
      </c>
      <c r="O4211" s="9" t="str">
        <f ca="1">IF(N4211&gt;-1,INDIRECT(ADDRESS(ROW(),13)),IF(N4211&lt;N4210,CONCATENATE("&lt;page-count count=",CHAR(34),1+LARGE(N:N,1)-LARGE(N:N,2),CHAR(34),"/&gt;"),INDIRECT(ADDRESS(ROW()-1,13))))</f>
        <v/>
      </c>
      <c r="P4211" s="1">
        <f>IF(ROW()&lt;$S$4+2,IF('XML a procesar'!A4210="",P4210,IF(MID('XML a procesar'!A4210,1,1)="&lt;",P4210,P4210+1)),P4210)</f>
        <v>1</v>
      </c>
    </row>
    <row r="4212" spans="1:16" x14ac:dyDescent="0.25">
      <c r="A4212" s="1" t="str">
        <f>IF('XML a procesar'!A4211&gt;0,'XML a procesar'!A4211,"")</f>
        <v/>
      </c>
      <c r="B4212" s="7">
        <f t="shared" si="726"/>
        <v>0</v>
      </c>
      <c r="C4212" s="1">
        <f t="shared" si="727"/>
        <v>0</v>
      </c>
      <c r="D4212" s="1">
        <f t="shared" si="728"/>
        <v>0</v>
      </c>
      <c r="E4212" s="1">
        <f t="shared" si="729"/>
        <v>0</v>
      </c>
      <c r="F4212" s="1" t="str">
        <f t="shared" ca="1" si="730"/>
        <v/>
      </c>
      <c r="G4212" s="1">
        <f t="shared" ca="1" si="731"/>
        <v>0</v>
      </c>
      <c r="H4212" s="1">
        <f ca="1">IF(AND(G4211&gt;0,G4212&gt;G4211,NOT(ISERROR(MATCH(G4211,D:D,0)))),H4211+1,H4211)</f>
        <v>0</v>
      </c>
      <c r="I4212" s="1">
        <f t="shared" ca="1" si="732"/>
        <v>0</v>
      </c>
      <c r="J4212" s="7" t="str">
        <f t="shared" ca="1" si="733"/>
        <v/>
      </c>
      <c r="K4212" s="1" t="str">
        <f ca="1">IF(J4212="Linea_para_MAIL_creada_por_LuXML",IF(ISERROR(MATCH(INDIRECT(ADDRESS(ROW()-G4212,7)),D:D,0)),J4212,INDIRECT(ADDRESS(MATCH(INDIRECT(ADDRESS(ROW()-G4212,7)),D:D,0),1))),J4212)</f>
        <v/>
      </c>
      <c r="L4212" s="7">
        <f t="shared" ca="1" si="734"/>
        <v>0</v>
      </c>
      <c r="M4212" s="7" t="str">
        <f t="shared" ca="1" si="735"/>
        <v/>
      </c>
      <c r="N4212" s="7">
        <f t="shared" ca="1" si="736"/>
        <v>0</v>
      </c>
      <c r="O4212" s="9" t="str">
        <f ca="1">IF(N4212&gt;-1,INDIRECT(ADDRESS(ROW(),13)),IF(N4212&lt;N4211,CONCATENATE("&lt;page-count count=",CHAR(34),1+LARGE(N:N,1)-LARGE(N:N,2),CHAR(34),"/&gt;"),INDIRECT(ADDRESS(ROW()-1,13))))</f>
        <v/>
      </c>
      <c r="P4212" s="1">
        <f>IF(ROW()&lt;$S$4+2,IF('XML a procesar'!A4211="",P4211,IF(MID('XML a procesar'!A4211,1,1)="&lt;",P4211,P4211+1)),P4211)</f>
        <v>1</v>
      </c>
    </row>
    <row r="4213" spans="1:16" x14ac:dyDescent="0.25">
      <c r="A4213" s="1" t="str">
        <f>IF('XML a procesar'!A4212&gt;0,'XML a procesar'!A4212,"")</f>
        <v/>
      </c>
      <c r="B4213" s="7">
        <f t="shared" si="726"/>
        <v>0</v>
      </c>
      <c r="C4213" s="1">
        <f t="shared" si="727"/>
        <v>0</v>
      </c>
      <c r="D4213" s="1">
        <f t="shared" si="728"/>
        <v>0</v>
      </c>
      <c r="E4213" s="1">
        <f t="shared" si="729"/>
        <v>0</v>
      </c>
      <c r="F4213" s="1" t="str">
        <f t="shared" ca="1" si="730"/>
        <v/>
      </c>
      <c r="G4213" s="1">
        <f t="shared" ca="1" si="731"/>
        <v>0</v>
      </c>
      <c r="H4213" s="1">
        <f ca="1">IF(AND(G4212&gt;0,G4213&gt;G4212,NOT(ISERROR(MATCH(G4212,D:D,0)))),H4212+1,H4212)</f>
        <v>0</v>
      </c>
      <c r="I4213" s="1">
        <f t="shared" ca="1" si="732"/>
        <v>0</v>
      </c>
      <c r="J4213" s="7" t="str">
        <f t="shared" ca="1" si="733"/>
        <v/>
      </c>
      <c r="K4213" s="1" t="str">
        <f ca="1">IF(J4213="Linea_para_MAIL_creada_por_LuXML",IF(ISERROR(MATCH(INDIRECT(ADDRESS(ROW()-G4213,7)),D:D,0)),J4213,INDIRECT(ADDRESS(MATCH(INDIRECT(ADDRESS(ROW()-G4213,7)),D:D,0),1))),J4213)</f>
        <v/>
      </c>
      <c r="L4213" s="7">
        <f t="shared" ca="1" si="734"/>
        <v>0</v>
      </c>
      <c r="M4213" s="7" t="str">
        <f t="shared" ca="1" si="735"/>
        <v/>
      </c>
      <c r="N4213" s="7">
        <f t="shared" ca="1" si="736"/>
        <v>0</v>
      </c>
      <c r="O4213" s="9" t="str">
        <f ca="1">IF(N4213&gt;-1,INDIRECT(ADDRESS(ROW(),13)),IF(N4213&lt;N4212,CONCATENATE("&lt;page-count count=",CHAR(34),1+LARGE(N:N,1)-LARGE(N:N,2),CHAR(34),"/&gt;"),INDIRECT(ADDRESS(ROW()-1,13))))</f>
        <v/>
      </c>
      <c r="P4213" s="1">
        <f>IF(ROW()&lt;$S$4+2,IF('XML a procesar'!A4212="",P4212,IF(MID('XML a procesar'!A4212,1,1)="&lt;",P4212,P4212+1)),P4212)</f>
        <v>1</v>
      </c>
    </row>
    <row r="4214" spans="1:16" x14ac:dyDescent="0.25">
      <c r="A4214" s="1" t="str">
        <f>IF('XML a procesar'!A4213&gt;0,'XML a procesar'!A4213,"")</f>
        <v/>
      </c>
      <c r="B4214" s="7">
        <f t="shared" si="726"/>
        <v>0</v>
      </c>
      <c r="C4214" s="1">
        <f t="shared" si="727"/>
        <v>0</v>
      </c>
      <c r="D4214" s="1">
        <f t="shared" si="728"/>
        <v>0</v>
      </c>
      <c r="E4214" s="1">
        <f t="shared" si="729"/>
        <v>0</v>
      </c>
      <c r="F4214" s="1" t="str">
        <f t="shared" ca="1" si="730"/>
        <v/>
      </c>
      <c r="G4214" s="1">
        <f t="shared" ca="1" si="731"/>
        <v>0</v>
      </c>
      <c r="H4214" s="1">
        <f ca="1">IF(AND(G4213&gt;0,G4214&gt;G4213,NOT(ISERROR(MATCH(G4213,D:D,0)))),H4213+1,H4213)</f>
        <v>0</v>
      </c>
      <c r="I4214" s="1">
        <f t="shared" ca="1" si="732"/>
        <v>0</v>
      </c>
      <c r="J4214" s="7" t="str">
        <f t="shared" ca="1" si="733"/>
        <v/>
      </c>
      <c r="K4214" s="1" t="str">
        <f ca="1">IF(J4214="Linea_para_MAIL_creada_por_LuXML",IF(ISERROR(MATCH(INDIRECT(ADDRESS(ROW()-G4214,7)),D:D,0)),J4214,INDIRECT(ADDRESS(MATCH(INDIRECT(ADDRESS(ROW()-G4214,7)),D:D,0),1))),J4214)</f>
        <v/>
      </c>
      <c r="L4214" s="7">
        <f t="shared" ca="1" si="734"/>
        <v>0</v>
      </c>
      <c r="M4214" s="7" t="str">
        <f t="shared" ca="1" si="735"/>
        <v/>
      </c>
      <c r="N4214" s="7">
        <f t="shared" ca="1" si="736"/>
        <v>0</v>
      </c>
      <c r="O4214" s="9" t="str">
        <f ca="1">IF(N4214&gt;-1,INDIRECT(ADDRESS(ROW(),13)),IF(N4214&lt;N4213,CONCATENATE("&lt;page-count count=",CHAR(34),1+LARGE(N:N,1)-LARGE(N:N,2),CHAR(34),"/&gt;"),INDIRECT(ADDRESS(ROW()-1,13))))</f>
        <v/>
      </c>
      <c r="P4214" s="1">
        <f>IF(ROW()&lt;$S$4+2,IF('XML a procesar'!A4213="",P4213,IF(MID('XML a procesar'!A4213,1,1)="&lt;",P4213,P4213+1)),P4213)</f>
        <v>1</v>
      </c>
    </row>
    <row r="4215" spans="1:16" x14ac:dyDescent="0.25">
      <c r="A4215" s="1" t="str">
        <f>IF('XML a procesar'!A4214&gt;0,'XML a procesar'!A4214,"")</f>
        <v/>
      </c>
      <c r="B4215" s="7">
        <f t="shared" si="726"/>
        <v>0</v>
      </c>
      <c r="C4215" s="1">
        <f t="shared" si="727"/>
        <v>0</v>
      </c>
      <c r="D4215" s="1">
        <f t="shared" si="728"/>
        <v>0</v>
      </c>
      <c r="E4215" s="1">
        <f t="shared" si="729"/>
        <v>0</v>
      </c>
      <c r="F4215" s="1" t="str">
        <f t="shared" ca="1" si="730"/>
        <v/>
      </c>
      <c r="G4215" s="1">
        <f t="shared" ca="1" si="731"/>
        <v>0</v>
      </c>
      <c r="H4215" s="1">
        <f ca="1">IF(AND(G4214&gt;0,G4215&gt;G4214,NOT(ISERROR(MATCH(G4214,D:D,0)))),H4214+1,H4214)</f>
        <v>0</v>
      </c>
      <c r="I4215" s="1">
        <f t="shared" ca="1" si="732"/>
        <v>0</v>
      </c>
      <c r="J4215" s="7" t="str">
        <f t="shared" ca="1" si="733"/>
        <v/>
      </c>
      <c r="K4215" s="1" t="str">
        <f ca="1">IF(J4215="Linea_para_MAIL_creada_por_LuXML",IF(ISERROR(MATCH(INDIRECT(ADDRESS(ROW()-G4215,7)),D:D,0)),J4215,INDIRECT(ADDRESS(MATCH(INDIRECT(ADDRESS(ROW()-G4215,7)),D:D,0),1))),J4215)</f>
        <v/>
      </c>
      <c r="L4215" s="7">
        <f t="shared" ca="1" si="734"/>
        <v>0</v>
      </c>
      <c r="M4215" s="7" t="str">
        <f t="shared" ca="1" si="735"/>
        <v/>
      </c>
      <c r="N4215" s="7">
        <f t="shared" ca="1" si="736"/>
        <v>0</v>
      </c>
      <c r="O4215" s="9" t="str">
        <f ca="1">IF(N4215&gt;-1,INDIRECT(ADDRESS(ROW(),13)),IF(N4215&lt;N4214,CONCATENATE("&lt;page-count count=",CHAR(34),1+LARGE(N:N,1)-LARGE(N:N,2),CHAR(34),"/&gt;"),INDIRECT(ADDRESS(ROW()-1,13))))</f>
        <v/>
      </c>
      <c r="P4215" s="1">
        <f>IF(ROW()&lt;$S$4+2,IF('XML a procesar'!A4214="",P4214,IF(MID('XML a procesar'!A4214,1,1)="&lt;",P4214,P4214+1)),P4214)</f>
        <v>1</v>
      </c>
    </row>
    <row r="4216" spans="1:16" x14ac:dyDescent="0.25">
      <c r="A4216" s="1" t="str">
        <f>IF('XML a procesar'!A4215&gt;0,'XML a procesar'!A4215,"")</f>
        <v/>
      </c>
      <c r="B4216" s="7">
        <f t="shared" si="726"/>
        <v>0</v>
      </c>
      <c r="C4216" s="1">
        <f t="shared" si="727"/>
        <v>0</v>
      </c>
      <c r="D4216" s="1">
        <f t="shared" si="728"/>
        <v>0</v>
      </c>
      <c r="E4216" s="1">
        <f t="shared" si="729"/>
        <v>0</v>
      </c>
      <c r="F4216" s="1" t="str">
        <f t="shared" ca="1" si="730"/>
        <v/>
      </c>
      <c r="G4216" s="1">
        <f t="shared" ca="1" si="731"/>
        <v>0</v>
      </c>
      <c r="H4216" s="1">
        <f ca="1">IF(AND(G4215&gt;0,G4216&gt;G4215,NOT(ISERROR(MATCH(G4215,D:D,0)))),H4215+1,H4215)</f>
        <v>0</v>
      </c>
      <c r="I4216" s="1">
        <f t="shared" ca="1" si="732"/>
        <v>0</v>
      </c>
      <c r="J4216" s="7" t="str">
        <f t="shared" ca="1" si="733"/>
        <v/>
      </c>
      <c r="K4216" s="1" t="str">
        <f ca="1">IF(J4216="Linea_para_MAIL_creada_por_LuXML",IF(ISERROR(MATCH(INDIRECT(ADDRESS(ROW()-G4216,7)),D:D,0)),J4216,INDIRECT(ADDRESS(MATCH(INDIRECT(ADDRESS(ROW()-G4216,7)),D:D,0),1))),J4216)</f>
        <v/>
      </c>
      <c r="L4216" s="7">
        <f t="shared" ca="1" si="734"/>
        <v>0</v>
      </c>
      <c r="M4216" s="7" t="str">
        <f t="shared" ca="1" si="735"/>
        <v/>
      </c>
      <c r="N4216" s="7">
        <f t="shared" ca="1" si="736"/>
        <v>0</v>
      </c>
      <c r="O4216" s="9" t="str">
        <f ca="1">IF(N4216&gt;-1,INDIRECT(ADDRESS(ROW(),13)),IF(N4216&lt;N4215,CONCATENATE("&lt;page-count count=",CHAR(34),1+LARGE(N:N,1)-LARGE(N:N,2),CHAR(34),"/&gt;"),INDIRECT(ADDRESS(ROW()-1,13))))</f>
        <v/>
      </c>
      <c r="P4216" s="1">
        <f>IF(ROW()&lt;$S$4+2,IF('XML a procesar'!A4215="",P4215,IF(MID('XML a procesar'!A4215,1,1)="&lt;",P4215,P4215+1)),P4215)</f>
        <v>1</v>
      </c>
    </row>
    <row r="4217" spans="1:16" x14ac:dyDescent="0.25">
      <c r="A4217" s="1" t="str">
        <f>IF('XML a procesar'!A4216&gt;0,'XML a procesar'!A4216,"")</f>
        <v/>
      </c>
      <c r="B4217" s="7">
        <f t="shared" si="726"/>
        <v>0</v>
      </c>
      <c r="C4217" s="1">
        <f t="shared" si="727"/>
        <v>0</v>
      </c>
      <c r="D4217" s="1">
        <f t="shared" si="728"/>
        <v>0</v>
      </c>
      <c r="E4217" s="1">
        <f t="shared" si="729"/>
        <v>0</v>
      </c>
      <c r="F4217" s="1" t="str">
        <f t="shared" ca="1" si="730"/>
        <v/>
      </c>
      <c r="G4217" s="1">
        <f t="shared" ca="1" si="731"/>
        <v>0</v>
      </c>
      <c r="H4217" s="1">
        <f ca="1">IF(AND(G4216&gt;0,G4217&gt;G4216,NOT(ISERROR(MATCH(G4216,D:D,0)))),H4216+1,H4216)</f>
        <v>0</v>
      </c>
      <c r="I4217" s="1">
        <f t="shared" ca="1" si="732"/>
        <v>0</v>
      </c>
      <c r="J4217" s="7" t="str">
        <f t="shared" ca="1" si="733"/>
        <v/>
      </c>
      <c r="K4217" s="1" t="str">
        <f ca="1">IF(J4217="Linea_para_MAIL_creada_por_LuXML",IF(ISERROR(MATCH(INDIRECT(ADDRESS(ROW()-G4217,7)),D:D,0)),J4217,INDIRECT(ADDRESS(MATCH(INDIRECT(ADDRESS(ROW()-G4217,7)),D:D,0),1))),J4217)</f>
        <v/>
      </c>
      <c r="L4217" s="7">
        <f t="shared" ca="1" si="734"/>
        <v>0</v>
      </c>
      <c r="M4217" s="7" t="str">
        <f t="shared" ca="1" si="735"/>
        <v/>
      </c>
      <c r="N4217" s="7">
        <f t="shared" ca="1" si="736"/>
        <v>0</v>
      </c>
      <c r="O4217" s="9" t="str">
        <f ca="1">IF(N4217&gt;-1,INDIRECT(ADDRESS(ROW(),13)),IF(N4217&lt;N4216,CONCATENATE("&lt;page-count count=",CHAR(34),1+LARGE(N:N,1)-LARGE(N:N,2),CHAR(34),"/&gt;"),INDIRECT(ADDRESS(ROW()-1,13))))</f>
        <v/>
      </c>
      <c r="P4217" s="1">
        <f>IF(ROW()&lt;$S$4+2,IF('XML a procesar'!A4216="",P4216,IF(MID('XML a procesar'!A4216,1,1)="&lt;",P4216,P4216+1)),P4216)</f>
        <v>1</v>
      </c>
    </row>
    <row r="4218" spans="1:16" x14ac:dyDescent="0.25">
      <c r="A4218" s="1" t="str">
        <f>IF('XML a procesar'!A4217&gt;0,'XML a procesar'!A4217,"")</f>
        <v/>
      </c>
      <c r="B4218" s="7">
        <f t="shared" si="726"/>
        <v>0</v>
      </c>
      <c r="C4218" s="1">
        <f t="shared" si="727"/>
        <v>0</v>
      </c>
      <c r="D4218" s="1">
        <f t="shared" si="728"/>
        <v>0</v>
      </c>
      <c r="E4218" s="1">
        <f t="shared" si="729"/>
        <v>0</v>
      </c>
      <c r="F4218" s="1" t="str">
        <f t="shared" ca="1" si="730"/>
        <v/>
      </c>
      <c r="G4218" s="1">
        <f t="shared" ca="1" si="731"/>
        <v>0</v>
      </c>
      <c r="H4218" s="1">
        <f ca="1">IF(AND(G4217&gt;0,G4218&gt;G4217,NOT(ISERROR(MATCH(G4217,D:D,0)))),H4217+1,H4217)</f>
        <v>0</v>
      </c>
      <c r="I4218" s="1">
        <f t="shared" ca="1" si="732"/>
        <v>0</v>
      </c>
      <c r="J4218" s="7" t="str">
        <f t="shared" ca="1" si="733"/>
        <v/>
      </c>
      <c r="K4218" s="1" t="str">
        <f ca="1">IF(J4218="Linea_para_MAIL_creada_por_LuXML",IF(ISERROR(MATCH(INDIRECT(ADDRESS(ROW()-G4218,7)),D:D,0)),J4218,INDIRECT(ADDRESS(MATCH(INDIRECT(ADDRESS(ROW()-G4218,7)),D:D,0),1))),J4218)</f>
        <v/>
      </c>
      <c r="L4218" s="7">
        <f t="shared" ca="1" si="734"/>
        <v>0</v>
      </c>
      <c r="M4218" s="7" t="str">
        <f t="shared" ca="1" si="735"/>
        <v/>
      </c>
      <c r="N4218" s="7">
        <f t="shared" ca="1" si="736"/>
        <v>0</v>
      </c>
      <c r="O4218" s="9" t="str">
        <f ca="1">IF(N4218&gt;-1,INDIRECT(ADDRESS(ROW(),13)),IF(N4218&lt;N4217,CONCATENATE("&lt;page-count count=",CHAR(34),1+LARGE(N:N,1)-LARGE(N:N,2),CHAR(34),"/&gt;"),INDIRECT(ADDRESS(ROW()-1,13))))</f>
        <v/>
      </c>
      <c r="P4218" s="1">
        <f>IF(ROW()&lt;$S$4+2,IF('XML a procesar'!A4217="",P4217,IF(MID('XML a procesar'!A4217,1,1)="&lt;",P4217,P4217+1)),P4217)</f>
        <v>1</v>
      </c>
    </row>
    <row r="4219" spans="1:16" x14ac:dyDescent="0.25">
      <c r="A4219" s="1" t="str">
        <f>IF('XML a procesar'!A4218&gt;0,'XML a procesar'!A4218,"")</f>
        <v/>
      </c>
      <c r="B4219" s="7">
        <f t="shared" si="726"/>
        <v>0</v>
      </c>
      <c r="C4219" s="1">
        <f t="shared" si="727"/>
        <v>0</v>
      </c>
      <c r="D4219" s="1">
        <f t="shared" si="728"/>
        <v>0</v>
      </c>
      <c r="E4219" s="1">
        <f t="shared" si="729"/>
        <v>0</v>
      </c>
      <c r="F4219" s="1" t="str">
        <f t="shared" ca="1" si="730"/>
        <v/>
      </c>
      <c r="G4219" s="1">
        <f t="shared" ca="1" si="731"/>
        <v>0</v>
      </c>
      <c r="H4219" s="1">
        <f ca="1">IF(AND(G4218&gt;0,G4219&gt;G4218,NOT(ISERROR(MATCH(G4218,D:D,0)))),H4218+1,H4218)</f>
        <v>0</v>
      </c>
      <c r="I4219" s="1">
        <f t="shared" ca="1" si="732"/>
        <v>0</v>
      </c>
      <c r="J4219" s="7" t="str">
        <f t="shared" ca="1" si="733"/>
        <v/>
      </c>
      <c r="K4219" s="1" t="str">
        <f ca="1">IF(J4219="Linea_para_MAIL_creada_por_LuXML",IF(ISERROR(MATCH(INDIRECT(ADDRESS(ROW()-G4219,7)),D:D,0)),J4219,INDIRECT(ADDRESS(MATCH(INDIRECT(ADDRESS(ROW()-G4219,7)),D:D,0),1))),J4219)</f>
        <v/>
      </c>
      <c r="L4219" s="7">
        <f t="shared" ca="1" si="734"/>
        <v>0</v>
      </c>
      <c r="M4219" s="7" t="str">
        <f t="shared" ca="1" si="735"/>
        <v/>
      </c>
      <c r="N4219" s="7">
        <f t="shared" ca="1" si="736"/>
        <v>0</v>
      </c>
      <c r="O4219" s="9" t="str">
        <f ca="1">IF(N4219&gt;-1,INDIRECT(ADDRESS(ROW(),13)),IF(N4219&lt;N4218,CONCATENATE("&lt;page-count count=",CHAR(34),1+LARGE(N:N,1)-LARGE(N:N,2),CHAR(34),"/&gt;"),INDIRECT(ADDRESS(ROW()-1,13))))</f>
        <v/>
      </c>
      <c r="P4219" s="1">
        <f>IF(ROW()&lt;$S$4+2,IF('XML a procesar'!A4218="",P4218,IF(MID('XML a procesar'!A4218,1,1)="&lt;",P4218,P4218+1)),P4218)</f>
        <v>1</v>
      </c>
    </row>
    <row r="4220" spans="1:16" x14ac:dyDescent="0.25">
      <c r="A4220" s="1" t="str">
        <f>IF('XML a procesar'!A4219&gt;0,'XML a procesar'!A4219,"")</f>
        <v/>
      </c>
      <c r="B4220" s="7">
        <f t="shared" si="726"/>
        <v>0</v>
      </c>
      <c r="C4220" s="1">
        <f t="shared" si="727"/>
        <v>0</v>
      </c>
      <c r="D4220" s="1">
        <f t="shared" si="728"/>
        <v>0</v>
      </c>
      <c r="E4220" s="1">
        <f t="shared" si="729"/>
        <v>0</v>
      </c>
      <c r="F4220" s="1" t="str">
        <f t="shared" ca="1" si="730"/>
        <v/>
      </c>
      <c r="G4220" s="1">
        <f t="shared" ca="1" si="731"/>
        <v>0</v>
      </c>
      <c r="H4220" s="1">
        <f ca="1">IF(AND(G4219&gt;0,G4220&gt;G4219,NOT(ISERROR(MATCH(G4219,D:D,0)))),H4219+1,H4219)</f>
        <v>0</v>
      </c>
      <c r="I4220" s="1">
        <f t="shared" ca="1" si="732"/>
        <v>0</v>
      </c>
      <c r="J4220" s="7" t="str">
        <f t="shared" ca="1" si="733"/>
        <v/>
      </c>
      <c r="K4220" s="1" t="str">
        <f ca="1">IF(J4220="Linea_para_MAIL_creada_por_LuXML",IF(ISERROR(MATCH(INDIRECT(ADDRESS(ROW()-G4220,7)),D:D,0)),J4220,INDIRECT(ADDRESS(MATCH(INDIRECT(ADDRESS(ROW()-G4220,7)),D:D,0),1))),J4220)</f>
        <v/>
      </c>
      <c r="L4220" s="7">
        <f t="shared" ca="1" si="734"/>
        <v>0</v>
      </c>
      <c r="M4220" s="7" t="str">
        <f t="shared" ca="1" si="735"/>
        <v/>
      </c>
      <c r="N4220" s="7">
        <f t="shared" ca="1" si="736"/>
        <v>0</v>
      </c>
      <c r="O4220" s="9" t="str">
        <f ca="1">IF(N4220&gt;-1,INDIRECT(ADDRESS(ROW(),13)),IF(N4220&lt;N4219,CONCATENATE("&lt;page-count count=",CHAR(34),1+LARGE(N:N,1)-LARGE(N:N,2),CHAR(34),"/&gt;"),INDIRECT(ADDRESS(ROW()-1,13))))</f>
        <v/>
      </c>
      <c r="P4220" s="1">
        <f>IF(ROW()&lt;$S$4+2,IF('XML a procesar'!A4219="",P4219,IF(MID('XML a procesar'!A4219,1,1)="&lt;",P4219,P4219+1)),P4219)</f>
        <v>1</v>
      </c>
    </row>
    <row r="4221" spans="1:16" x14ac:dyDescent="0.25">
      <c r="A4221" s="1" t="str">
        <f>IF('XML a procesar'!A4220&gt;0,'XML a procesar'!A4220,"")</f>
        <v/>
      </c>
      <c r="B4221" s="7">
        <f t="shared" si="726"/>
        <v>0</v>
      </c>
      <c r="C4221" s="1">
        <f t="shared" si="727"/>
        <v>0</v>
      </c>
      <c r="D4221" s="1">
        <f t="shared" si="728"/>
        <v>0</v>
      </c>
      <c r="E4221" s="1">
        <f t="shared" si="729"/>
        <v>0</v>
      </c>
      <c r="F4221" s="1" t="str">
        <f t="shared" ca="1" si="730"/>
        <v/>
      </c>
      <c r="G4221" s="1">
        <f t="shared" ca="1" si="731"/>
        <v>0</v>
      </c>
      <c r="H4221" s="1">
        <f ca="1">IF(AND(G4220&gt;0,G4221&gt;G4220,NOT(ISERROR(MATCH(G4220,D:D,0)))),H4220+1,H4220)</f>
        <v>0</v>
      </c>
      <c r="I4221" s="1">
        <f t="shared" ca="1" si="732"/>
        <v>0</v>
      </c>
      <c r="J4221" s="7" t="str">
        <f t="shared" ca="1" si="733"/>
        <v/>
      </c>
      <c r="K4221" s="1" t="str">
        <f ca="1">IF(J4221="Linea_para_MAIL_creada_por_LuXML",IF(ISERROR(MATCH(INDIRECT(ADDRESS(ROW()-G4221,7)),D:D,0)),J4221,INDIRECT(ADDRESS(MATCH(INDIRECT(ADDRESS(ROW()-G4221,7)),D:D,0),1))),J4221)</f>
        <v/>
      </c>
      <c r="L4221" s="7">
        <f t="shared" ca="1" si="734"/>
        <v>0</v>
      </c>
      <c r="M4221" s="7" t="str">
        <f t="shared" ca="1" si="735"/>
        <v/>
      </c>
      <c r="N4221" s="7">
        <f t="shared" ca="1" si="736"/>
        <v>0</v>
      </c>
      <c r="O4221" s="9" t="str">
        <f ca="1">IF(N4221&gt;-1,INDIRECT(ADDRESS(ROW(),13)),IF(N4221&lt;N4220,CONCATENATE("&lt;page-count count=",CHAR(34),1+LARGE(N:N,1)-LARGE(N:N,2),CHAR(34),"/&gt;"),INDIRECT(ADDRESS(ROW()-1,13))))</f>
        <v/>
      </c>
      <c r="P4221" s="1">
        <f>IF(ROW()&lt;$S$4+2,IF('XML a procesar'!A4220="",P4220,IF(MID('XML a procesar'!A4220,1,1)="&lt;",P4220,P4220+1)),P4220)</f>
        <v>1</v>
      </c>
    </row>
    <row r="4222" spans="1:16" x14ac:dyDescent="0.25">
      <c r="A4222" s="1" t="str">
        <f>IF('XML a procesar'!A4221&gt;0,'XML a procesar'!A4221,"")</f>
        <v/>
      </c>
      <c r="B4222" s="7">
        <f t="shared" si="726"/>
        <v>0</v>
      </c>
      <c r="C4222" s="1">
        <f t="shared" si="727"/>
        <v>0</v>
      </c>
      <c r="D4222" s="1">
        <f t="shared" si="728"/>
        <v>0</v>
      </c>
      <c r="E4222" s="1">
        <f t="shared" si="729"/>
        <v>0</v>
      </c>
      <c r="F4222" s="1" t="str">
        <f t="shared" ca="1" si="730"/>
        <v/>
      </c>
      <c r="G4222" s="1">
        <f t="shared" ca="1" si="731"/>
        <v>0</v>
      </c>
      <c r="H4222" s="1">
        <f ca="1">IF(AND(G4221&gt;0,G4222&gt;G4221,NOT(ISERROR(MATCH(G4221,D:D,0)))),H4221+1,H4221)</f>
        <v>0</v>
      </c>
      <c r="I4222" s="1">
        <f t="shared" ca="1" si="732"/>
        <v>0</v>
      </c>
      <c r="J4222" s="7" t="str">
        <f t="shared" ca="1" si="733"/>
        <v/>
      </c>
      <c r="K4222" s="1" t="str">
        <f ca="1">IF(J4222="Linea_para_MAIL_creada_por_LuXML",IF(ISERROR(MATCH(INDIRECT(ADDRESS(ROW()-G4222,7)),D:D,0)),J4222,INDIRECT(ADDRESS(MATCH(INDIRECT(ADDRESS(ROW()-G4222,7)),D:D,0),1))),J4222)</f>
        <v/>
      </c>
      <c r="L4222" s="7">
        <f t="shared" ca="1" si="734"/>
        <v>0</v>
      </c>
      <c r="M4222" s="7" t="str">
        <f t="shared" ca="1" si="735"/>
        <v/>
      </c>
      <c r="N4222" s="7">
        <f t="shared" ca="1" si="736"/>
        <v>0</v>
      </c>
      <c r="O4222" s="9" t="str">
        <f ca="1">IF(N4222&gt;-1,INDIRECT(ADDRESS(ROW(),13)),IF(N4222&lt;N4221,CONCATENATE("&lt;page-count count=",CHAR(34),1+LARGE(N:N,1)-LARGE(N:N,2),CHAR(34),"/&gt;"),INDIRECT(ADDRESS(ROW()-1,13))))</f>
        <v/>
      </c>
      <c r="P4222" s="1">
        <f>IF(ROW()&lt;$S$4+2,IF('XML a procesar'!A4221="",P4221,IF(MID('XML a procesar'!A4221,1,1)="&lt;",P4221,P4221+1)),P4221)</f>
        <v>1</v>
      </c>
    </row>
    <row r="4223" spans="1:16" x14ac:dyDescent="0.25">
      <c r="A4223" s="1" t="str">
        <f>IF('XML a procesar'!A4222&gt;0,'XML a procesar'!A4222,"")</f>
        <v/>
      </c>
      <c r="B4223" s="7">
        <f t="shared" si="726"/>
        <v>0</v>
      </c>
      <c r="C4223" s="1">
        <f t="shared" si="727"/>
        <v>0</v>
      </c>
      <c r="D4223" s="1">
        <f t="shared" si="728"/>
        <v>0</v>
      </c>
      <c r="E4223" s="1">
        <f t="shared" si="729"/>
        <v>0</v>
      </c>
      <c r="F4223" s="1" t="str">
        <f t="shared" ca="1" si="730"/>
        <v/>
      </c>
      <c r="G4223" s="1">
        <f t="shared" ca="1" si="731"/>
        <v>0</v>
      </c>
      <c r="H4223" s="1">
        <f ca="1">IF(AND(G4222&gt;0,G4223&gt;G4222,NOT(ISERROR(MATCH(G4222,D:D,0)))),H4222+1,H4222)</f>
        <v>0</v>
      </c>
      <c r="I4223" s="1">
        <f t="shared" ca="1" si="732"/>
        <v>0</v>
      </c>
      <c r="J4223" s="7" t="str">
        <f t="shared" ca="1" si="733"/>
        <v/>
      </c>
      <c r="K4223" s="1" t="str">
        <f ca="1">IF(J4223="Linea_para_MAIL_creada_por_LuXML",IF(ISERROR(MATCH(INDIRECT(ADDRESS(ROW()-G4223,7)),D:D,0)),J4223,INDIRECT(ADDRESS(MATCH(INDIRECT(ADDRESS(ROW()-G4223,7)),D:D,0),1))),J4223)</f>
        <v/>
      </c>
      <c r="L4223" s="7">
        <f t="shared" ca="1" si="734"/>
        <v>0</v>
      </c>
      <c r="M4223" s="7" t="str">
        <f t="shared" ca="1" si="735"/>
        <v/>
      </c>
      <c r="N4223" s="7">
        <f t="shared" ca="1" si="736"/>
        <v>0</v>
      </c>
      <c r="O4223" s="9" t="str">
        <f ca="1">IF(N4223&gt;-1,INDIRECT(ADDRESS(ROW(),13)),IF(N4223&lt;N4222,CONCATENATE("&lt;page-count count=",CHAR(34),1+LARGE(N:N,1)-LARGE(N:N,2),CHAR(34),"/&gt;"),INDIRECT(ADDRESS(ROW()-1,13))))</f>
        <v/>
      </c>
      <c r="P4223" s="1">
        <f>IF(ROW()&lt;$S$4+2,IF('XML a procesar'!A4222="",P4222,IF(MID('XML a procesar'!A4222,1,1)="&lt;",P4222,P4222+1)),P4222)</f>
        <v>1</v>
      </c>
    </row>
    <row r="4224" spans="1:16" x14ac:dyDescent="0.25">
      <c r="A4224" s="1" t="str">
        <f>IF('XML a procesar'!A4223&gt;0,'XML a procesar'!A4223,"")</f>
        <v/>
      </c>
      <c r="B4224" s="7">
        <f t="shared" si="726"/>
        <v>0</v>
      </c>
      <c r="C4224" s="1">
        <f t="shared" si="727"/>
        <v>0</v>
      </c>
      <c r="D4224" s="1">
        <f t="shared" si="728"/>
        <v>0</v>
      </c>
      <c r="E4224" s="1">
        <f t="shared" si="729"/>
        <v>0</v>
      </c>
      <c r="F4224" s="1" t="str">
        <f t="shared" ca="1" si="730"/>
        <v/>
      </c>
      <c r="G4224" s="1">
        <f t="shared" ca="1" si="731"/>
        <v>0</v>
      </c>
      <c r="H4224" s="1">
        <f ca="1">IF(AND(G4223&gt;0,G4224&gt;G4223,NOT(ISERROR(MATCH(G4223,D:D,0)))),H4223+1,H4223)</f>
        <v>0</v>
      </c>
      <c r="I4224" s="1">
        <f t="shared" ca="1" si="732"/>
        <v>0</v>
      </c>
      <c r="J4224" s="7" t="str">
        <f t="shared" ca="1" si="733"/>
        <v/>
      </c>
      <c r="K4224" s="1" t="str">
        <f ca="1">IF(J4224="Linea_para_MAIL_creada_por_LuXML",IF(ISERROR(MATCH(INDIRECT(ADDRESS(ROW()-G4224,7)),D:D,0)),J4224,INDIRECT(ADDRESS(MATCH(INDIRECT(ADDRESS(ROW()-G4224,7)),D:D,0),1))),J4224)</f>
        <v/>
      </c>
      <c r="L4224" s="7">
        <f t="shared" ca="1" si="734"/>
        <v>0</v>
      </c>
      <c r="M4224" s="7" t="str">
        <f t="shared" ca="1" si="735"/>
        <v/>
      </c>
      <c r="N4224" s="7">
        <f t="shared" ca="1" si="736"/>
        <v>0</v>
      </c>
      <c r="O4224" s="9" t="str">
        <f ca="1">IF(N4224&gt;-1,INDIRECT(ADDRESS(ROW(),13)),IF(N4224&lt;N4223,CONCATENATE("&lt;page-count count=",CHAR(34),1+LARGE(N:N,1)-LARGE(N:N,2),CHAR(34),"/&gt;"),INDIRECT(ADDRESS(ROW()-1,13))))</f>
        <v/>
      </c>
      <c r="P4224" s="1">
        <f>IF(ROW()&lt;$S$4+2,IF('XML a procesar'!A4223="",P4223,IF(MID('XML a procesar'!A4223,1,1)="&lt;",P4223,P4223+1)),P4223)</f>
        <v>1</v>
      </c>
    </row>
    <row r="4225" spans="1:16" x14ac:dyDescent="0.25">
      <c r="A4225" s="1" t="str">
        <f>IF('XML a procesar'!A4224&gt;0,'XML a procesar'!A4224,"")</f>
        <v/>
      </c>
      <c r="B4225" s="7">
        <f t="shared" ref="B4225:B4288" si="737">IF(ISERROR(FIND("/doi.org/",A4225,1)),0,1)</f>
        <v>0</v>
      </c>
      <c r="C4225" s="1">
        <f t="shared" ref="C4225:C4288" si="738">IF(LEFT(A4224,16)="&lt;contrib contrib",C4224+1,IF(LEFT(A4224,16)="&lt;/contrib-group&gt;",0,IF(LEFT(A4224,10)="&lt;/contrib&gt;",C4224,C4224)))</f>
        <v>0</v>
      </c>
      <c r="D4225" s="1">
        <f t="shared" ref="D4225:D4288" si="739">IF(AND(C4225&gt;0,LEFT(A4225,7)="&lt;email&gt;",ISNUMBER(SEARCH("@",A4225,1))),C4225,IF(LEFT(A4225,10)="&lt;alt-text&gt;",-1,0))</f>
        <v>0</v>
      </c>
      <c r="E4225" s="1">
        <f t="shared" ref="E4225:E4288" si="740">IF(D4225=0,E4224,E4224+1)</f>
        <v>0</v>
      </c>
      <c r="F4225" s="1" t="str">
        <f t="shared" ref="F4225:F4288" ca="1" si="741">INDIRECT(ADDRESS(ROW()+INDIRECT(ADDRESS(ROW()+E4225,5)),1))</f>
        <v/>
      </c>
      <c r="G4225" s="1">
        <f t="shared" ref="G4225:G4288" ca="1" si="742">IF(LEFT(F4225,7)="&lt;aff id",_xlfn.NUMBERVALUE(MID(F4225,13,LEN(F4225)-14)),IF(F4225="&lt;/aff&gt;",G4224+1,G4224))</f>
        <v>0</v>
      </c>
      <c r="H4225" s="1">
        <f ca="1">IF(AND(G4224&gt;0,G4225&gt;G4224,NOT(ISERROR(MATCH(G4224,D:D,0)))),H4224+1,H4224)</f>
        <v>0</v>
      </c>
      <c r="I4225" s="1">
        <f t="shared" ref="I4225:I4288" ca="1" si="743">INDIRECT(ADDRESS(ROW()-INDIRECT(ADDRESS(ROW()-H4225,8)),8))</f>
        <v>0</v>
      </c>
      <c r="J4225" s="7" t="str">
        <f t="shared" ref="J4225:J4288" ca="1" si="744">IF(J4224="Linea_para_MAIL_creada_por_LuXML","&lt;/aff&gt;",IF(I4225&gt;INDIRECT(ADDRESS(ROW()-I4225-1,8)),"Linea_para_MAIL_creada_por_LuXML",INDIRECT(ADDRESS(ROW()-I4225,6))))</f>
        <v/>
      </c>
      <c r="K4225" s="1" t="str">
        <f ca="1">IF(J4225="Linea_para_MAIL_creada_por_LuXML",IF(ISERROR(MATCH(INDIRECT(ADDRESS(ROW()-G4225,7)),D:D,0)),J4225,INDIRECT(ADDRESS(MATCH(INDIRECT(ADDRESS(ROW()-G4225,7)),D:D,0),1))),J4225)</f>
        <v/>
      </c>
      <c r="L4225" s="7">
        <f t="shared" ref="L4225:L4288" ca="1" si="745">IF(OR(MID(K4223,3,5)="page&gt;",MID(K4224,3,5)="page&gt;"),L4224,IF(OR(K4224="&lt;history&gt;",K4225="&lt;history&gt;"),L4224+1,L4224))</f>
        <v>0</v>
      </c>
      <c r="M4225" s="7" t="str">
        <f t="shared" ref="M4225:M4288" ca="1" si="746">IF(L4225&gt;L4224,IF(L4225=1,CONCATENATE("&lt;fpage&gt;",$S$10,"&lt;/fpage&gt;"),CONCATENATE("&lt;lpage&gt;",$S$10+1,"&lt;/lpage&gt;")),IF(ISERROR(INDIRECT(ADDRESS(ROW()-L4225,11),1)),"",INDIRECT(ADDRESS(ROW()-L4225,11),1)))</f>
        <v/>
      </c>
      <c r="N4225" s="7">
        <f t="shared" ref="N4225:N4288" ca="1" si="747">IF(N4224=-1,-1,IF(M4225="&lt;/counts&gt;",-1,IF(OR(LEFT(M4225,7)="&lt;fpage&gt;",LEFT(M4225,7)="&lt;lpage&gt;"),VALUE(MID(M4225,8,LEN(M4225)-15)),0)))</f>
        <v>0</v>
      </c>
      <c r="O4225" s="9" t="str">
        <f ca="1">IF(N4225&gt;-1,INDIRECT(ADDRESS(ROW(),13)),IF(N4225&lt;N4224,CONCATENATE("&lt;page-count count=",CHAR(34),1+LARGE(N:N,1)-LARGE(N:N,2),CHAR(34),"/&gt;"),INDIRECT(ADDRESS(ROW()-1,13))))</f>
        <v/>
      </c>
      <c r="P4225" s="1">
        <f>IF(ROW()&lt;$S$4+2,IF('XML a procesar'!A4224="",P4224,IF(MID('XML a procesar'!A4224,1,1)="&lt;",P4224,P4224+1)),P4224)</f>
        <v>1</v>
      </c>
    </row>
    <row r="4226" spans="1:16" x14ac:dyDescent="0.25">
      <c r="A4226" s="1" t="str">
        <f>IF('XML a procesar'!A4225&gt;0,'XML a procesar'!A4225,"")</f>
        <v/>
      </c>
      <c r="B4226" s="7">
        <f t="shared" si="737"/>
        <v>0</v>
      </c>
      <c r="C4226" s="1">
        <f t="shared" si="738"/>
        <v>0</v>
      </c>
      <c r="D4226" s="1">
        <f t="shared" si="739"/>
        <v>0</v>
      </c>
      <c r="E4226" s="1">
        <f t="shared" si="740"/>
        <v>0</v>
      </c>
      <c r="F4226" s="1" t="str">
        <f t="shared" ca="1" si="741"/>
        <v/>
      </c>
      <c r="G4226" s="1">
        <f t="shared" ca="1" si="742"/>
        <v>0</v>
      </c>
      <c r="H4226" s="1">
        <f ca="1">IF(AND(G4225&gt;0,G4226&gt;G4225,NOT(ISERROR(MATCH(G4225,D:D,0)))),H4225+1,H4225)</f>
        <v>0</v>
      </c>
      <c r="I4226" s="1">
        <f t="shared" ca="1" si="743"/>
        <v>0</v>
      </c>
      <c r="J4226" s="7" t="str">
        <f t="shared" ca="1" si="744"/>
        <v/>
      </c>
      <c r="K4226" s="1" t="str">
        <f ca="1">IF(J4226="Linea_para_MAIL_creada_por_LuXML",IF(ISERROR(MATCH(INDIRECT(ADDRESS(ROW()-G4226,7)),D:D,0)),J4226,INDIRECT(ADDRESS(MATCH(INDIRECT(ADDRESS(ROW()-G4226,7)),D:D,0),1))),J4226)</f>
        <v/>
      </c>
      <c r="L4226" s="7">
        <f t="shared" ca="1" si="745"/>
        <v>0</v>
      </c>
      <c r="M4226" s="7" t="str">
        <f t="shared" ca="1" si="746"/>
        <v/>
      </c>
      <c r="N4226" s="7">
        <f t="shared" ca="1" si="747"/>
        <v>0</v>
      </c>
      <c r="O4226" s="9" t="str">
        <f ca="1">IF(N4226&gt;-1,INDIRECT(ADDRESS(ROW(),13)),IF(N4226&lt;N4225,CONCATENATE("&lt;page-count count=",CHAR(34),1+LARGE(N:N,1)-LARGE(N:N,2),CHAR(34),"/&gt;"),INDIRECT(ADDRESS(ROW()-1,13))))</f>
        <v/>
      </c>
      <c r="P4226" s="1">
        <f>IF(ROW()&lt;$S$4+2,IF('XML a procesar'!A4225="",P4225,IF(MID('XML a procesar'!A4225,1,1)="&lt;",P4225,P4225+1)),P4225)</f>
        <v>1</v>
      </c>
    </row>
    <row r="4227" spans="1:16" x14ac:dyDescent="0.25">
      <c r="A4227" s="1" t="str">
        <f>IF('XML a procesar'!A4226&gt;0,'XML a procesar'!A4226,"")</f>
        <v/>
      </c>
      <c r="B4227" s="7">
        <f t="shared" si="737"/>
        <v>0</v>
      </c>
      <c r="C4227" s="1">
        <f t="shared" si="738"/>
        <v>0</v>
      </c>
      <c r="D4227" s="1">
        <f t="shared" si="739"/>
        <v>0</v>
      </c>
      <c r="E4227" s="1">
        <f t="shared" si="740"/>
        <v>0</v>
      </c>
      <c r="F4227" s="1" t="str">
        <f t="shared" ca="1" si="741"/>
        <v/>
      </c>
      <c r="G4227" s="1">
        <f t="shared" ca="1" si="742"/>
        <v>0</v>
      </c>
      <c r="H4227" s="1">
        <f ca="1">IF(AND(G4226&gt;0,G4227&gt;G4226,NOT(ISERROR(MATCH(G4226,D:D,0)))),H4226+1,H4226)</f>
        <v>0</v>
      </c>
      <c r="I4227" s="1">
        <f t="shared" ca="1" si="743"/>
        <v>0</v>
      </c>
      <c r="J4227" s="7" t="str">
        <f t="shared" ca="1" si="744"/>
        <v/>
      </c>
      <c r="K4227" s="1" t="str">
        <f ca="1">IF(J4227="Linea_para_MAIL_creada_por_LuXML",IF(ISERROR(MATCH(INDIRECT(ADDRESS(ROW()-G4227,7)),D:D,0)),J4227,INDIRECT(ADDRESS(MATCH(INDIRECT(ADDRESS(ROW()-G4227,7)),D:D,0),1))),J4227)</f>
        <v/>
      </c>
      <c r="L4227" s="7">
        <f t="shared" ca="1" si="745"/>
        <v>0</v>
      </c>
      <c r="M4227" s="7" t="str">
        <f t="shared" ca="1" si="746"/>
        <v/>
      </c>
      <c r="N4227" s="7">
        <f t="shared" ca="1" si="747"/>
        <v>0</v>
      </c>
      <c r="O4227" s="9" t="str">
        <f ca="1">IF(N4227&gt;-1,INDIRECT(ADDRESS(ROW(),13)),IF(N4227&lt;N4226,CONCATENATE("&lt;page-count count=",CHAR(34),1+LARGE(N:N,1)-LARGE(N:N,2),CHAR(34),"/&gt;"),INDIRECT(ADDRESS(ROW()-1,13))))</f>
        <v/>
      </c>
      <c r="P4227" s="1">
        <f>IF(ROW()&lt;$S$4+2,IF('XML a procesar'!A4226="",P4226,IF(MID('XML a procesar'!A4226,1,1)="&lt;",P4226,P4226+1)),P4226)</f>
        <v>1</v>
      </c>
    </row>
    <row r="4228" spans="1:16" x14ac:dyDescent="0.25">
      <c r="A4228" s="1" t="str">
        <f>IF('XML a procesar'!A4227&gt;0,'XML a procesar'!A4227,"")</f>
        <v/>
      </c>
      <c r="B4228" s="7">
        <f t="shared" si="737"/>
        <v>0</v>
      </c>
      <c r="C4228" s="1">
        <f t="shared" si="738"/>
        <v>0</v>
      </c>
      <c r="D4228" s="1">
        <f t="shared" si="739"/>
        <v>0</v>
      </c>
      <c r="E4228" s="1">
        <f t="shared" si="740"/>
        <v>0</v>
      </c>
      <c r="F4228" s="1" t="str">
        <f t="shared" ca="1" si="741"/>
        <v/>
      </c>
      <c r="G4228" s="1">
        <f t="shared" ca="1" si="742"/>
        <v>0</v>
      </c>
      <c r="H4228" s="1">
        <f ca="1">IF(AND(G4227&gt;0,G4228&gt;G4227,NOT(ISERROR(MATCH(G4227,D:D,0)))),H4227+1,H4227)</f>
        <v>0</v>
      </c>
      <c r="I4228" s="1">
        <f t="shared" ca="1" si="743"/>
        <v>0</v>
      </c>
      <c r="J4228" s="7" t="str">
        <f t="shared" ca="1" si="744"/>
        <v/>
      </c>
      <c r="K4228" s="1" t="str">
        <f ca="1">IF(J4228="Linea_para_MAIL_creada_por_LuXML",IF(ISERROR(MATCH(INDIRECT(ADDRESS(ROW()-G4228,7)),D:D,0)),J4228,INDIRECT(ADDRESS(MATCH(INDIRECT(ADDRESS(ROW()-G4228,7)),D:D,0),1))),J4228)</f>
        <v/>
      </c>
      <c r="L4228" s="7">
        <f t="shared" ca="1" si="745"/>
        <v>0</v>
      </c>
      <c r="M4228" s="7" t="str">
        <f t="shared" ca="1" si="746"/>
        <v/>
      </c>
      <c r="N4228" s="7">
        <f t="shared" ca="1" si="747"/>
        <v>0</v>
      </c>
      <c r="O4228" s="9" t="str">
        <f ca="1">IF(N4228&gt;-1,INDIRECT(ADDRESS(ROW(),13)),IF(N4228&lt;N4227,CONCATENATE("&lt;page-count count=",CHAR(34),1+LARGE(N:N,1)-LARGE(N:N,2),CHAR(34),"/&gt;"),INDIRECT(ADDRESS(ROW()-1,13))))</f>
        <v/>
      </c>
      <c r="P4228" s="1">
        <f>IF(ROW()&lt;$S$4+2,IF('XML a procesar'!A4227="",P4227,IF(MID('XML a procesar'!A4227,1,1)="&lt;",P4227,P4227+1)),P4227)</f>
        <v>1</v>
      </c>
    </row>
    <row r="4229" spans="1:16" x14ac:dyDescent="0.25">
      <c r="A4229" s="1" t="str">
        <f>IF('XML a procesar'!A4228&gt;0,'XML a procesar'!A4228,"")</f>
        <v/>
      </c>
      <c r="B4229" s="7">
        <f t="shared" si="737"/>
        <v>0</v>
      </c>
      <c r="C4229" s="1">
        <f t="shared" si="738"/>
        <v>0</v>
      </c>
      <c r="D4229" s="1">
        <f t="shared" si="739"/>
        <v>0</v>
      </c>
      <c r="E4229" s="1">
        <f t="shared" si="740"/>
        <v>0</v>
      </c>
      <c r="F4229" s="1" t="str">
        <f t="shared" ca="1" si="741"/>
        <v/>
      </c>
      <c r="G4229" s="1">
        <f t="shared" ca="1" si="742"/>
        <v>0</v>
      </c>
      <c r="H4229" s="1">
        <f ca="1">IF(AND(G4228&gt;0,G4229&gt;G4228,NOT(ISERROR(MATCH(G4228,D:D,0)))),H4228+1,H4228)</f>
        <v>0</v>
      </c>
      <c r="I4229" s="1">
        <f t="shared" ca="1" si="743"/>
        <v>0</v>
      </c>
      <c r="J4229" s="7" t="str">
        <f t="shared" ca="1" si="744"/>
        <v/>
      </c>
      <c r="K4229" s="1" t="str">
        <f ca="1">IF(J4229="Linea_para_MAIL_creada_por_LuXML",IF(ISERROR(MATCH(INDIRECT(ADDRESS(ROW()-G4229,7)),D:D,0)),J4229,INDIRECT(ADDRESS(MATCH(INDIRECT(ADDRESS(ROW()-G4229,7)),D:D,0),1))),J4229)</f>
        <v/>
      </c>
      <c r="L4229" s="7">
        <f t="shared" ca="1" si="745"/>
        <v>0</v>
      </c>
      <c r="M4229" s="7" t="str">
        <f t="shared" ca="1" si="746"/>
        <v/>
      </c>
      <c r="N4229" s="7">
        <f t="shared" ca="1" si="747"/>
        <v>0</v>
      </c>
      <c r="O4229" s="9" t="str">
        <f ca="1">IF(N4229&gt;-1,INDIRECT(ADDRESS(ROW(),13)),IF(N4229&lt;N4228,CONCATENATE("&lt;page-count count=",CHAR(34),1+LARGE(N:N,1)-LARGE(N:N,2),CHAR(34),"/&gt;"),INDIRECT(ADDRESS(ROW()-1,13))))</f>
        <v/>
      </c>
      <c r="P4229" s="1">
        <f>IF(ROW()&lt;$S$4+2,IF('XML a procesar'!A4228="",P4228,IF(MID('XML a procesar'!A4228,1,1)="&lt;",P4228,P4228+1)),P4228)</f>
        <v>1</v>
      </c>
    </row>
    <row r="4230" spans="1:16" x14ac:dyDescent="0.25">
      <c r="A4230" s="1" t="str">
        <f>IF('XML a procesar'!A4229&gt;0,'XML a procesar'!A4229,"")</f>
        <v/>
      </c>
      <c r="B4230" s="7">
        <f t="shared" si="737"/>
        <v>0</v>
      </c>
      <c r="C4230" s="1">
        <f t="shared" si="738"/>
        <v>0</v>
      </c>
      <c r="D4230" s="1">
        <f t="shared" si="739"/>
        <v>0</v>
      </c>
      <c r="E4230" s="1">
        <f t="shared" si="740"/>
        <v>0</v>
      </c>
      <c r="F4230" s="1" t="str">
        <f t="shared" ca="1" si="741"/>
        <v/>
      </c>
      <c r="G4230" s="1">
        <f t="shared" ca="1" si="742"/>
        <v>0</v>
      </c>
      <c r="H4230" s="1">
        <f ca="1">IF(AND(G4229&gt;0,G4230&gt;G4229,NOT(ISERROR(MATCH(G4229,D:D,0)))),H4229+1,H4229)</f>
        <v>0</v>
      </c>
      <c r="I4230" s="1">
        <f t="shared" ca="1" si="743"/>
        <v>0</v>
      </c>
      <c r="J4230" s="7" t="str">
        <f t="shared" ca="1" si="744"/>
        <v/>
      </c>
      <c r="K4230" s="1" t="str">
        <f ca="1">IF(J4230="Linea_para_MAIL_creada_por_LuXML",IF(ISERROR(MATCH(INDIRECT(ADDRESS(ROW()-G4230,7)),D:D,0)),J4230,INDIRECT(ADDRESS(MATCH(INDIRECT(ADDRESS(ROW()-G4230,7)),D:D,0),1))),J4230)</f>
        <v/>
      </c>
      <c r="L4230" s="7">
        <f t="shared" ca="1" si="745"/>
        <v>0</v>
      </c>
      <c r="M4230" s="7" t="str">
        <f t="shared" ca="1" si="746"/>
        <v/>
      </c>
      <c r="N4230" s="7">
        <f t="shared" ca="1" si="747"/>
        <v>0</v>
      </c>
      <c r="O4230" s="9" t="str">
        <f ca="1">IF(N4230&gt;-1,INDIRECT(ADDRESS(ROW(),13)),IF(N4230&lt;N4229,CONCATENATE("&lt;page-count count=",CHAR(34),1+LARGE(N:N,1)-LARGE(N:N,2),CHAR(34),"/&gt;"),INDIRECT(ADDRESS(ROW()-1,13))))</f>
        <v/>
      </c>
      <c r="P4230" s="1">
        <f>IF(ROW()&lt;$S$4+2,IF('XML a procesar'!A4229="",P4229,IF(MID('XML a procesar'!A4229,1,1)="&lt;",P4229,P4229+1)),P4229)</f>
        <v>1</v>
      </c>
    </row>
    <row r="4231" spans="1:16" x14ac:dyDescent="0.25">
      <c r="A4231" s="1" t="str">
        <f>IF('XML a procesar'!A4230&gt;0,'XML a procesar'!A4230,"")</f>
        <v/>
      </c>
      <c r="B4231" s="7">
        <f t="shared" si="737"/>
        <v>0</v>
      </c>
      <c r="C4231" s="1">
        <f t="shared" si="738"/>
        <v>0</v>
      </c>
      <c r="D4231" s="1">
        <f t="shared" si="739"/>
        <v>0</v>
      </c>
      <c r="E4231" s="1">
        <f t="shared" si="740"/>
        <v>0</v>
      </c>
      <c r="F4231" s="1" t="str">
        <f t="shared" ca="1" si="741"/>
        <v/>
      </c>
      <c r="G4231" s="1">
        <f t="shared" ca="1" si="742"/>
        <v>0</v>
      </c>
      <c r="H4231" s="1">
        <f ca="1">IF(AND(G4230&gt;0,G4231&gt;G4230,NOT(ISERROR(MATCH(G4230,D:D,0)))),H4230+1,H4230)</f>
        <v>0</v>
      </c>
      <c r="I4231" s="1">
        <f t="shared" ca="1" si="743"/>
        <v>0</v>
      </c>
      <c r="J4231" s="7" t="str">
        <f t="shared" ca="1" si="744"/>
        <v/>
      </c>
      <c r="K4231" s="1" t="str">
        <f ca="1">IF(J4231="Linea_para_MAIL_creada_por_LuXML",IF(ISERROR(MATCH(INDIRECT(ADDRESS(ROW()-G4231,7)),D:D,0)),J4231,INDIRECT(ADDRESS(MATCH(INDIRECT(ADDRESS(ROW()-G4231,7)),D:D,0),1))),J4231)</f>
        <v/>
      </c>
      <c r="L4231" s="7">
        <f t="shared" ca="1" si="745"/>
        <v>0</v>
      </c>
      <c r="M4231" s="7" t="str">
        <f t="shared" ca="1" si="746"/>
        <v/>
      </c>
      <c r="N4231" s="7">
        <f t="shared" ca="1" si="747"/>
        <v>0</v>
      </c>
      <c r="O4231" s="9" t="str">
        <f ca="1">IF(N4231&gt;-1,INDIRECT(ADDRESS(ROW(),13)),IF(N4231&lt;N4230,CONCATENATE("&lt;page-count count=",CHAR(34),1+LARGE(N:N,1)-LARGE(N:N,2),CHAR(34),"/&gt;"),INDIRECT(ADDRESS(ROW()-1,13))))</f>
        <v/>
      </c>
      <c r="P4231" s="1">
        <f>IF(ROW()&lt;$S$4+2,IF('XML a procesar'!A4230="",P4230,IF(MID('XML a procesar'!A4230,1,1)="&lt;",P4230,P4230+1)),P4230)</f>
        <v>1</v>
      </c>
    </row>
    <row r="4232" spans="1:16" x14ac:dyDescent="0.25">
      <c r="A4232" s="1" t="str">
        <f>IF('XML a procesar'!A4231&gt;0,'XML a procesar'!A4231,"")</f>
        <v/>
      </c>
      <c r="B4232" s="7">
        <f t="shared" si="737"/>
        <v>0</v>
      </c>
      <c r="C4232" s="1">
        <f t="shared" si="738"/>
        <v>0</v>
      </c>
      <c r="D4232" s="1">
        <f t="shared" si="739"/>
        <v>0</v>
      </c>
      <c r="E4232" s="1">
        <f t="shared" si="740"/>
        <v>0</v>
      </c>
      <c r="F4232" s="1" t="str">
        <f t="shared" ca="1" si="741"/>
        <v/>
      </c>
      <c r="G4232" s="1">
        <f t="shared" ca="1" si="742"/>
        <v>0</v>
      </c>
      <c r="H4232" s="1">
        <f ca="1">IF(AND(G4231&gt;0,G4232&gt;G4231,NOT(ISERROR(MATCH(G4231,D:D,0)))),H4231+1,H4231)</f>
        <v>0</v>
      </c>
      <c r="I4232" s="1">
        <f t="shared" ca="1" si="743"/>
        <v>0</v>
      </c>
      <c r="J4232" s="7" t="str">
        <f t="shared" ca="1" si="744"/>
        <v/>
      </c>
      <c r="K4232" s="1" t="str">
        <f ca="1">IF(J4232="Linea_para_MAIL_creada_por_LuXML",IF(ISERROR(MATCH(INDIRECT(ADDRESS(ROW()-G4232,7)),D:D,0)),J4232,INDIRECT(ADDRESS(MATCH(INDIRECT(ADDRESS(ROW()-G4232,7)),D:D,0),1))),J4232)</f>
        <v/>
      </c>
      <c r="L4232" s="7">
        <f t="shared" ca="1" si="745"/>
        <v>0</v>
      </c>
      <c r="M4232" s="7" t="str">
        <f t="shared" ca="1" si="746"/>
        <v/>
      </c>
      <c r="N4232" s="7">
        <f t="shared" ca="1" si="747"/>
        <v>0</v>
      </c>
      <c r="O4232" s="9" t="str">
        <f ca="1">IF(N4232&gt;-1,INDIRECT(ADDRESS(ROW(),13)),IF(N4232&lt;N4231,CONCATENATE("&lt;page-count count=",CHAR(34),1+LARGE(N:N,1)-LARGE(N:N,2),CHAR(34),"/&gt;"),INDIRECT(ADDRESS(ROW()-1,13))))</f>
        <v/>
      </c>
      <c r="P4232" s="1">
        <f>IF(ROW()&lt;$S$4+2,IF('XML a procesar'!A4231="",P4231,IF(MID('XML a procesar'!A4231,1,1)="&lt;",P4231,P4231+1)),P4231)</f>
        <v>1</v>
      </c>
    </row>
    <row r="4233" spans="1:16" x14ac:dyDescent="0.25">
      <c r="A4233" s="1" t="str">
        <f>IF('XML a procesar'!A4232&gt;0,'XML a procesar'!A4232,"")</f>
        <v/>
      </c>
      <c r="B4233" s="7">
        <f t="shared" si="737"/>
        <v>0</v>
      </c>
      <c r="C4233" s="1">
        <f t="shared" si="738"/>
        <v>0</v>
      </c>
      <c r="D4233" s="1">
        <f t="shared" si="739"/>
        <v>0</v>
      </c>
      <c r="E4233" s="1">
        <f t="shared" si="740"/>
        <v>0</v>
      </c>
      <c r="F4233" s="1" t="str">
        <f t="shared" ca="1" si="741"/>
        <v/>
      </c>
      <c r="G4233" s="1">
        <f t="shared" ca="1" si="742"/>
        <v>0</v>
      </c>
      <c r="H4233" s="1">
        <f ca="1">IF(AND(G4232&gt;0,G4233&gt;G4232,NOT(ISERROR(MATCH(G4232,D:D,0)))),H4232+1,H4232)</f>
        <v>0</v>
      </c>
      <c r="I4233" s="1">
        <f t="shared" ca="1" si="743"/>
        <v>0</v>
      </c>
      <c r="J4233" s="7" t="str">
        <f t="shared" ca="1" si="744"/>
        <v/>
      </c>
      <c r="K4233" s="1" t="str">
        <f ca="1">IF(J4233="Linea_para_MAIL_creada_por_LuXML",IF(ISERROR(MATCH(INDIRECT(ADDRESS(ROW()-G4233,7)),D:D,0)),J4233,INDIRECT(ADDRESS(MATCH(INDIRECT(ADDRESS(ROW()-G4233,7)),D:D,0),1))),J4233)</f>
        <v/>
      </c>
      <c r="L4233" s="7">
        <f t="shared" ca="1" si="745"/>
        <v>0</v>
      </c>
      <c r="M4233" s="7" t="str">
        <f t="shared" ca="1" si="746"/>
        <v/>
      </c>
      <c r="N4233" s="7">
        <f t="shared" ca="1" si="747"/>
        <v>0</v>
      </c>
      <c r="O4233" s="9" t="str">
        <f ca="1">IF(N4233&gt;-1,INDIRECT(ADDRESS(ROW(),13)),IF(N4233&lt;N4232,CONCATENATE("&lt;page-count count=",CHAR(34),1+LARGE(N:N,1)-LARGE(N:N,2),CHAR(34),"/&gt;"),INDIRECT(ADDRESS(ROW()-1,13))))</f>
        <v/>
      </c>
      <c r="P4233" s="1">
        <f>IF(ROW()&lt;$S$4+2,IF('XML a procesar'!A4232="",P4232,IF(MID('XML a procesar'!A4232,1,1)="&lt;",P4232,P4232+1)),P4232)</f>
        <v>1</v>
      </c>
    </row>
    <row r="4234" spans="1:16" x14ac:dyDescent="0.25">
      <c r="A4234" s="1" t="str">
        <f>IF('XML a procesar'!A4233&gt;0,'XML a procesar'!A4233,"")</f>
        <v/>
      </c>
      <c r="B4234" s="7">
        <f t="shared" si="737"/>
        <v>0</v>
      </c>
      <c r="C4234" s="1">
        <f t="shared" si="738"/>
        <v>0</v>
      </c>
      <c r="D4234" s="1">
        <f t="shared" si="739"/>
        <v>0</v>
      </c>
      <c r="E4234" s="1">
        <f t="shared" si="740"/>
        <v>0</v>
      </c>
      <c r="F4234" s="1" t="str">
        <f t="shared" ca="1" si="741"/>
        <v/>
      </c>
      <c r="G4234" s="1">
        <f t="shared" ca="1" si="742"/>
        <v>0</v>
      </c>
      <c r="H4234" s="1">
        <f ca="1">IF(AND(G4233&gt;0,G4234&gt;G4233,NOT(ISERROR(MATCH(G4233,D:D,0)))),H4233+1,H4233)</f>
        <v>0</v>
      </c>
      <c r="I4234" s="1">
        <f t="shared" ca="1" si="743"/>
        <v>0</v>
      </c>
      <c r="J4234" s="7" t="str">
        <f t="shared" ca="1" si="744"/>
        <v/>
      </c>
      <c r="K4234" s="1" t="str">
        <f ca="1">IF(J4234="Linea_para_MAIL_creada_por_LuXML",IF(ISERROR(MATCH(INDIRECT(ADDRESS(ROW()-G4234,7)),D:D,0)),J4234,INDIRECT(ADDRESS(MATCH(INDIRECT(ADDRESS(ROW()-G4234,7)),D:D,0),1))),J4234)</f>
        <v/>
      </c>
      <c r="L4234" s="7">
        <f t="shared" ca="1" si="745"/>
        <v>0</v>
      </c>
      <c r="M4234" s="7" t="str">
        <f t="shared" ca="1" si="746"/>
        <v/>
      </c>
      <c r="N4234" s="7">
        <f t="shared" ca="1" si="747"/>
        <v>0</v>
      </c>
      <c r="O4234" s="9" t="str">
        <f ca="1">IF(N4234&gt;-1,INDIRECT(ADDRESS(ROW(),13)),IF(N4234&lt;N4233,CONCATENATE("&lt;page-count count=",CHAR(34),1+LARGE(N:N,1)-LARGE(N:N,2),CHAR(34),"/&gt;"),INDIRECT(ADDRESS(ROW()-1,13))))</f>
        <v/>
      </c>
      <c r="P4234" s="1">
        <f>IF(ROW()&lt;$S$4+2,IF('XML a procesar'!A4233="",P4233,IF(MID('XML a procesar'!A4233,1,1)="&lt;",P4233,P4233+1)),P4233)</f>
        <v>1</v>
      </c>
    </row>
    <row r="4235" spans="1:16" x14ac:dyDescent="0.25">
      <c r="A4235" s="1" t="str">
        <f>IF('XML a procesar'!A4234&gt;0,'XML a procesar'!A4234,"")</f>
        <v/>
      </c>
      <c r="B4235" s="7">
        <f t="shared" si="737"/>
        <v>0</v>
      </c>
      <c r="C4235" s="1">
        <f t="shared" si="738"/>
        <v>0</v>
      </c>
      <c r="D4235" s="1">
        <f t="shared" si="739"/>
        <v>0</v>
      </c>
      <c r="E4235" s="1">
        <f t="shared" si="740"/>
        <v>0</v>
      </c>
      <c r="F4235" s="1" t="str">
        <f t="shared" ca="1" si="741"/>
        <v/>
      </c>
      <c r="G4235" s="1">
        <f t="shared" ca="1" si="742"/>
        <v>0</v>
      </c>
      <c r="H4235" s="1">
        <f ca="1">IF(AND(G4234&gt;0,G4235&gt;G4234,NOT(ISERROR(MATCH(G4234,D:D,0)))),H4234+1,H4234)</f>
        <v>0</v>
      </c>
      <c r="I4235" s="1">
        <f t="shared" ca="1" si="743"/>
        <v>0</v>
      </c>
      <c r="J4235" s="7" t="str">
        <f t="shared" ca="1" si="744"/>
        <v/>
      </c>
      <c r="K4235" s="1" t="str">
        <f ca="1">IF(J4235="Linea_para_MAIL_creada_por_LuXML",IF(ISERROR(MATCH(INDIRECT(ADDRESS(ROW()-G4235,7)),D:D,0)),J4235,INDIRECT(ADDRESS(MATCH(INDIRECT(ADDRESS(ROW()-G4235,7)),D:D,0),1))),J4235)</f>
        <v/>
      </c>
      <c r="L4235" s="7">
        <f t="shared" ca="1" si="745"/>
        <v>0</v>
      </c>
      <c r="M4235" s="7" t="str">
        <f t="shared" ca="1" si="746"/>
        <v/>
      </c>
      <c r="N4235" s="7">
        <f t="shared" ca="1" si="747"/>
        <v>0</v>
      </c>
      <c r="O4235" s="9" t="str">
        <f ca="1">IF(N4235&gt;-1,INDIRECT(ADDRESS(ROW(),13)),IF(N4235&lt;N4234,CONCATENATE("&lt;page-count count=",CHAR(34),1+LARGE(N:N,1)-LARGE(N:N,2),CHAR(34),"/&gt;"),INDIRECT(ADDRESS(ROW()-1,13))))</f>
        <v/>
      </c>
      <c r="P4235" s="1">
        <f>IF(ROW()&lt;$S$4+2,IF('XML a procesar'!A4234="",P4234,IF(MID('XML a procesar'!A4234,1,1)="&lt;",P4234,P4234+1)),P4234)</f>
        <v>1</v>
      </c>
    </row>
    <row r="4236" spans="1:16" x14ac:dyDescent="0.25">
      <c r="A4236" s="1" t="str">
        <f>IF('XML a procesar'!A4235&gt;0,'XML a procesar'!A4235,"")</f>
        <v/>
      </c>
      <c r="B4236" s="7">
        <f t="shared" si="737"/>
        <v>0</v>
      </c>
      <c r="C4236" s="1">
        <f t="shared" si="738"/>
        <v>0</v>
      </c>
      <c r="D4236" s="1">
        <f t="shared" si="739"/>
        <v>0</v>
      </c>
      <c r="E4236" s="1">
        <f t="shared" si="740"/>
        <v>0</v>
      </c>
      <c r="F4236" s="1" t="str">
        <f t="shared" ca="1" si="741"/>
        <v/>
      </c>
      <c r="G4236" s="1">
        <f t="shared" ca="1" si="742"/>
        <v>0</v>
      </c>
      <c r="H4236" s="1">
        <f ca="1">IF(AND(G4235&gt;0,G4236&gt;G4235,NOT(ISERROR(MATCH(G4235,D:D,0)))),H4235+1,H4235)</f>
        <v>0</v>
      </c>
      <c r="I4236" s="1">
        <f t="shared" ca="1" si="743"/>
        <v>0</v>
      </c>
      <c r="J4236" s="7" t="str">
        <f t="shared" ca="1" si="744"/>
        <v/>
      </c>
      <c r="K4236" s="1" t="str">
        <f ca="1">IF(J4236="Linea_para_MAIL_creada_por_LuXML",IF(ISERROR(MATCH(INDIRECT(ADDRESS(ROW()-G4236,7)),D:D,0)),J4236,INDIRECT(ADDRESS(MATCH(INDIRECT(ADDRESS(ROW()-G4236,7)),D:D,0),1))),J4236)</f>
        <v/>
      </c>
      <c r="L4236" s="7">
        <f t="shared" ca="1" si="745"/>
        <v>0</v>
      </c>
      <c r="M4236" s="7" t="str">
        <f t="shared" ca="1" si="746"/>
        <v/>
      </c>
      <c r="N4236" s="7">
        <f t="shared" ca="1" si="747"/>
        <v>0</v>
      </c>
      <c r="O4236" s="9" t="str">
        <f ca="1">IF(N4236&gt;-1,INDIRECT(ADDRESS(ROW(),13)),IF(N4236&lt;N4235,CONCATENATE("&lt;page-count count=",CHAR(34),1+LARGE(N:N,1)-LARGE(N:N,2),CHAR(34),"/&gt;"),INDIRECT(ADDRESS(ROW()-1,13))))</f>
        <v/>
      </c>
      <c r="P4236" s="1">
        <f>IF(ROW()&lt;$S$4+2,IF('XML a procesar'!A4235="",P4235,IF(MID('XML a procesar'!A4235,1,1)="&lt;",P4235,P4235+1)),P4235)</f>
        <v>1</v>
      </c>
    </row>
    <row r="4237" spans="1:16" x14ac:dyDescent="0.25">
      <c r="A4237" s="1" t="str">
        <f>IF('XML a procesar'!A4236&gt;0,'XML a procesar'!A4236,"")</f>
        <v/>
      </c>
      <c r="B4237" s="7">
        <f t="shared" si="737"/>
        <v>0</v>
      </c>
      <c r="C4237" s="1">
        <f t="shared" si="738"/>
        <v>0</v>
      </c>
      <c r="D4237" s="1">
        <f t="shared" si="739"/>
        <v>0</v>
      </c>
      <c r="E4237" s="1">
        <f t="shared" si="740"/>
        <v>0</v>
      </c>
      <c r="F4237" s="1" t="str">
        <f t="shared" ca="1" si="741"/>
        <v/>
      </c>
      <c r="G4237" s="1">
        <f t="shared" ca="1" si="742"/>
        <v>0</v>
      </c>
      <c r="H4237" s="1">
        <f ca="1">IF(AND(G4236&gt;0,G4237&gt;G4236,NOT(ISERROR(MATCH(G4236,D:D,0)))),H4236+1,H4236)</f>
        <v>0</v>
      </c>
      <c r="I4237" s="1">
        <f t="shared" ca="1" si="743"/>
        <v>0</v>
      </c>
      <c r="J4237" s="7" t="str">
        <f t="shared" ca="1" si="744"/>
        <v/>
      </c>
      <c r="K4237" s="1" t="str">
        <f ca="1">IF(J4237="Linea_para_MAIL_creada_por_LuXML",IF(ISERROR(MATCH(INDIRECT(ADDRESS(ROW()-G4237,7)),D:D,0)),J4237,INDIRECT(ADDRESS(MATCH(INDIRECT(ADDRESS(ROW()-G4237,7)),D:D,0),1))),J4237)</f>
        <v/>
      </c>
      <c r="L4237" s="7">
        <f t="shared" ca="1" si="745"/>
        <v>0</v>
      </c>
      <c r="M4237" s="7" t="str">
        <f t="shared" ca="1" si="746"/>
        <v/>
      </c>
      <c r="N4237" s="7">
        <f t="shared" ca="1" si="747"/>
        <v>0</v>
      </c>
      <c r="O4237" s="9" t="str">
        <f ca="1">IF(N4237&gt;-1,INDIRECT(ADDRESS(ROW(),13)),IF(N4237&lt;N4236,CONCATENATE("&lt;page-count count=",CHAR(34),1+LARGE(N:N,1)-LARGE(N:N,2),CHAR(34),"/&gt;"),INDIRECT(ADDRESS(ROW()-1,13))))</f>
        <v/>
      </c>
      <c r="P4237" s="1">
        <f>IF(ROW()&lt;$S$4+2,IF('XML a procesar'!A4236="",P4236,IF(MID('XML a procesar'!A4236,1,1)="&lt;",P4236,P4236+1)),P4236)</f>
        <v>1</v>
      </c>
    </row>
    <row r="4238" spans="1:16" x14ac:dyDescent="0.25">
      <c r="A4238" s="1" t="str">
        <f>IF('XML a procesar'!A4237&gt;0,'XML a procesar'!A4237,"")</f>
        <v/>
      </c>
      <c r="B4238" s="7">
        <f t="shared" si="737"/>
        <v>0</v>
      </c>
      <c r="C4238" s="1">
        <f t="shared" si="738"/>
        <v>0</v>
      </c>
      <c r="D4238" s="1">
        <f t="shared" si="739"/>
        <v>0</v>
      </c>
      <c r="E4238" s="1">
        <f t="shared" si="740"/>
        <v>0</v>
      </c>
      <c r="F4238" s="1" t="str">
        <f t="shared" ca="1" si="741"/>
        <v/>
      </c>
      <c r="G4238" s="1">
        <f t="shared" ca="1" si="742"/>
        <v>0</v>
      </c>
      <c r="H4238" s="1">
        <f ca="1">IF(AND(G4237&gt;0,G4238&gt;G4237,NOT(ISERROR(MATCH(G4237,D:D,0)))),H4237+1,H4237)</f>
        <v>0</v>
      </c>
      <c r="I4238" s="1">
        <f t="shared" ca="1" si="743"/>
        <v>0</v>
      </c>
      <c r="J4238" s="7" t="str">
        <f t="shared" ca="1" si="744"/>
        <v/>
      </c>
      <c r="K4238" s="1" t="str">
        <f ca="1">IF(J4238="Linea_para_MAIL_creada_por_LuXML",IF(ISERROR(MATCH(INDIRECT(ADDRESS(ROW()-G4238,7)),D:D,0)),J4238,INDIRECT(ADDRESS(MATCH(INDIRECT(ADDRESS(ROW()-G4238,7)),D:D,0),1))),J4238)</f>
        <v/>
      </c>
      <c r="L4238" s="7">
        <f t="shared" ca="1" si="745"/>
        <v>0</v>
      </c>
      <c r="M4238" s="7" t="str">
        <f t="shared" ca="1" si="746"/>
        <v/>
      </c>
      <c r="N4238" s="7">
        <f t="shared" ca="1" si="747"/>
        <v>0</v>
      </c>
      <c r="O4238" s="9" t="str">
        <f ca="1">IF(N4238&gt;-1,INDIRECT(ADDRESS(ROW(),13)),IF(N4238&lt;N4237,CONCATENATE("&lt;page-count count=",CHAR(34),1+LARGE(N:N,1)-LARGE(N:N,2),CHAR(34),"/&gt;"),INDIRECT(ADDRESS(ROW()-1,13))))</f>
        <v/>
      </c>
      <c r="P4238" s="1">
        <f>IF(ROW()&lt;$S$4+2,IF('XML a procesar'!A4237="",P4237,IF(MID('XML a procesar'!A4237,1,1)="&lt;",P4237,P4237+1)),P4237)</f>
        <v>1</v>
      </c>
    </row>
    <row r="4239" spans="1:16" x14ac:dyDescent="0.25">
      <c r="A4239" s="1" t="str">
        <f>IF('XML a procesar'!A4238&gt;0,'XML a procesar'!A4238,"")</f>
        <v/>
      </c>
      <c r="B4239" s="7">
        <f t="shared" si="737"/>
        <v>0</v>
      </c>
      <c r="C4239" s="1">
        <f t="shared" si="738"/>
        <v>0</v>
      </c>
      <c r="D4239" s="1">
        <f t="shared" si="739"/>
        <v>0</v>
      </c>
      <c r="E4239" s="1">
        <f t="shared" si="740"/>
        <v>0</v>
      </c>
      <c r="F4239" s="1" t="str">
        <f t="shared" ca="1" si="741"/>
        <v/>
      </c>
      <c r="G4239" s="1">
        <f t="shared" ca="1" si="742"/>
        <v>0</v>
      </c>
      <c r="H4239" s="1">
        <f ca="1">IF(AND(G4238&gt;0,G4239&gt;G4238,NOT(ISERROR(MATCH(G4238,D:D,0)))),H4238+1,H4238)</f>
        <v>0</v>
      </c>
      <c r="I4239" s="1">
        <f t="shared" ca="1" si="743"/>
        <v>0</v>
      </c>
      <c r="J4239" s="7" t="str">
        <f t="shared" ca="1" si="744"/>
        <v/>
      </c>
      <c r="K4239" s="1" t="str">
        <f ca="1">IF(J4239="Linea_para_MAIL_creada_por_LuXML",IF(ISERROR(MATCH(INDIRECT(ADDRESS(ROW()-G4239,7)),D:D,0)),J4239,INDIRECT(ADDRESS(MATCH(INDIRECT(ADDRESS(ROW()-G4239,7)),D:D,0),1))),J4239)</f>
        <v/>
      </c>
      <c r="L4239" s="7">
        <f t="shared" ca="1" si="745"/>
        <v>0</v>
      </c>
      <c r="M4239" s="7" t="str">
        <f t="shared" ca="1" si="746"/>
        <v/>
      </c>
      <c r="N4239" s="7">
        <f t="shared" ca="1" si="747"/>
        <v>0</v>
      </c>
      <c r="O4239" s="9" t="str">
        <f ca="1">IF(N4239&gt;-1,INDIRECT(ADDRESS(ROW(),13)),IF(N4239&lt;N4238,CONCATENATE("&lt;page-count count=",CHAR(34),1+LARGE(N:N,1)-LARGE(N:N,2),CHAR(34),"/&gt;"),INDIRECT(ADDRESS(ROW()-1,13))))</f>
        <v/>
      </c>
      <c r="P4239" s="1">
        <f>IF(ROW()&lt;$S$4+2,IF('XML a procesar'!A4238="",P4238,IF(MID('XML a procesar'!A4238,1,1)="&lt;",P4238,P4238+1)),P4238)</f>
        <v>1</v>
      </c>
    </row>
    <row r="4240" spans="1:16" x14ac:dyDescent="0.25">
      <c r="A4240" s="1" t="str">
        <f>IF('XML a procesar'!A4239&gt;0,'XML a procesar'!A4239,"")</f>
        <v/>
      </c>
      <c r="B4240" s="7">
        <f t="shared" si="737"/>
        <v>0</v>
      </c>
      <c r="C4240" s="1">
        <f t="shared" si="738"/>
        <v>0</v>
      </c>
      <c r="D4240" s="1">
        <f t="shared" si="739"/>
        <v>0</v>
      </c>
      <c r="E4240" s="1">
        <f t="shared" si="740"/>
        <v>0</v>
      </c>
      <c r="F4240" s="1" t="str">
        <f t="shared" ca="1" si="741"/>
        <v/>
      </c>
      <c r="G4240" s="1">
        <f t="shared" ca="1" si="742"/>
        <v>0</v>
      </c>
      <c r="H4240" s="1">
        <f ca="1">IF(AND(G4239&gt;0,G4240&gt;G4239,NOT(ISERROR(MATCH(G4239,D:D,0)))),H4239+1,H4239)</f>
        <v>0</v>
      </c>
      <c r="I4240" s="1">
        <f t="shared" ca="1" si="743"/>
        <v>0</v>
      </c>
      <c r="J4240" s="7" t="str">
        <f t="shared" ca="1" si="744"/>
        <v/>
      </c>
      <c r="K4240" s="1" t="str">
        <f ca="1">IF(J4240="Linea_para_MAIL_creada_por_LuXML",IF(ISERROR(MATCH(INDIRECT(ADDRESS(ROW()-G4240,7)),D:D,0)),J4240,INDIRECT(ADDRESS(MATCH(INDIRECT(ADDRESS(ROW()-G4240,7)),D:D,0),1))),J4240)</f>
        <v/>
      </c>
      <c r="L4240" s="7">
        <f t="shared" ca="1" si="745"/>
        <v>0</v>
      </c>
      <c r="M4240" s="7" t="str">
        <f t="shared" ca="1" si="746"/>
        <v/>
      </c>
      <c r="N4240" s="7">
        <f t="shared" ca="1" si="747"/>
        <v>0</v>
      </c>
      <c r="O4240" s="9" t="str">
        <f ca="1">IF(N4240&gt;-1,INDIRECT(ADDRESS(ROW(),13)),IF(N4240&lt;N4239,CONCATENATE("&lt;page-count count=",CHAR(34),1+LARGE(N:N,1)-LARGE(N:N,2),CHAR(34),"/&gt;"),INDIRECT(ADDRESS(ROW()-1,13))))</f>
        <v/>
      </c>
      <c r="P4240" s="1">
        <f>IF(ROW()&lt;$S$4+2,IF('XML a procesar'!A4239="",P4239,IF(MID('XML a procesar'!A4239,1,1)="&lt;",P4239,P4239+1)),P4239)</f>
        <v>1</v>
      </c>
    </row>
    <row r="4241" spans="1:16" x14ac:dyDescent="0.25">
      <c r="A4241" s="1" t="str">
        <f>IF('XML a procesar'!A4240&gt;0,'XML a procesar'!A4240,"")</f>
        <v/>
      </c>
      <c r="B4241" s="7">
        <f t="shared" si="737"/>
        <v>0</v>
      </c>
      <c r="C4241" s="1">
        <f t="shared" si="738"/>
        <v>0</v>
      </c>
      <c r="D4241" s="1">
        <f t="shared" si="739"/>
        <v>0</v>
      </c>
      <c r="E4241" s="1">
        <f t="shared" si="740"/>
        <v>0</v>
      </c>
      <c r="F4241" s="1" t="str">
        <f t="shared" ca="1" si="741"/>
        <v/>
      </c>
      <c r="G4241" s="1">
        <f t="shared" ca="1" si="742"/>
        <v>0</v>
      </c>
      <c r="H4241" s="1">
        <f ca="1">IF(AND(G4240&gt;0,G4241&gt;G4240,NOT(ISERROR(MATCH(G4240,D:D,0)))),H4240+1,H4240)</f>
        <v>0</v>
      </c>
      <c r="I4241" s="1">
        <f t="shared" ca="1" si="743"/>
        <v>0</v>
      </c>
      <c r="J4241" s="7" t="str">
        <f t="shared" ca="1" si="744"/>
        <v/>
      </c>
      <c r="K4241" s="1" t="str">
        <f ca="1">IF(J4241="Linea_para_MAIL_creada_por_LuXML",IF(ISERROR(MATCH(INDIRECT(ADDRESS(ROW()-G4241,7)),D:D,0)),J4241,INDIRECT(ADDRESS(MATCH(INDIRECT(ADDRESS(ROW()-G4241,7)),D:D,0),1))),J4241)</f>
        <v/>
      </c>
      <c r="L4241" s="7">
        <f t="shared" ca="1" si="745"/>
        <v>0</v>
      </c>
      <c r="M4241" s="7" t="str">
        <f t="shared" ca="1" si="746"/>
        <v/>
      </c>
      <c r="N4241" s="7">
        <f t="shared" ca="1" si="747"/>
        <v>0</v>
      </c>
      <c r="O4241" s="9" t="str">
        <f ca="1">IF(N4241&gt;-1,INDIRECT(ADDRESS(ROW(),13)),IF(N4241&lt;N4240,CONCATENATE("&lt;page-count count=",CHAR(34),1+LARGE(N:N,1)-LARGE(N:N,2),CHAR(34),"/&gt;"),INDIRECT(ADDRESS(ROW()-1,13))))</f>
        <v/>
      </c>
      <c r="P4241" s="1">
        <f>IF(ROW()&lt;$S$4+2,IF('XML a procesar'!A4240="",P4240,IF(MID('XML a procesar'!A4240,1,1)="&lt;",P4240,P4240+1)),P4240)</f>
        <v>1</v>
      </c>
    </row>
    <row r="4242" spans="1:16" x14ac:dyDescent="0.25">
      <c r="A4242" s="1" t="str">
        <f>IF('XML a procesar'!A4241&gt;0,'XML a procesar'!A4241,"")</f>
        <v/>
      </c>
      <c r="B4242" s="7">
        <f t="shared" si="737"/>
        <v>0</v>
      </c>
      <c r="C4242" s="1">
        <f t="shared" si="738"/>
        <v>0</v>
      </c>
      <c r="D4242" s="1">
        <f t="shared" si="739"/>
        <v>0</v>
      </c>
      <c r="E4242" s="1">
        <f t="shared" si="740"/>
        <v>0</v>
      </c>
      <c r="F4242" s="1" t="str">
        <f t="shared" ca="1" si="741"/>
        <v/>
      </c>
      <c r="G4242" s="1">
        <f t="shared" ca="1" si="742"/>
        <v>0</v>
      </c>
      <c r="H4242" s="1">
        <f ca="1">IF(AND(G4241&gt;0,G4242&gt;G4241,NOT(ISERROR(MATCH(G4241,D:D,0)))),H4241+1,H4241)</f>
        <v>0</v>
      </c>
      <c r="I4242" s="1">
        <f t="shared" ca="1" si="743"/>
        <v>0</v>
      </c>
      <c r="J4242" s="7" t="str">
        <f t="shared" ca="1" si="744"/>
        <v/>
      </c>
      <c r="K4242" s="1" t="str">
        <f ca="1">IF(J4242="Linea_para_MAIL_creada_por_LuXML",IF(ISERROR(MATCH(INDIRECT(ADDRESS(ROW()-G4242,7)),D:D,0)),J4242,INDIRECT(ADDRESS(MATCH(INDIRECT(ADDRESS(ROW()-G4242,7)),D:D,0),1))),J4242)</f>
        <v/>
      </c>
      <c r="L4242" s="7">
        <f t="shared" ca="1" si="745"/>
        <v>0</v>
      </c>
      <c r="M4242" s="7" t="str">
        <f t="shared" ca="1" si="746"/>
        <v/>
      </c>
      <c r="N4242" s="7">
        <f t="shared" ca="1" si="747"/>
        <v>0</v>
      </c>
      <c r="O4242" s="9" t="str">
        <f ca="1">IF(N4242&gt;-1,INDIRECT(ADDRESS(ROW(),13)),IF(N4242&lt;N4241,CONCATENATE("&lt;page-count count=",CHAR(34),1+LARGE(N:N,1)-LARGE(N:N,2),CHAR(34),"/&gt;"),INDIRECT(ADDRESS(ROW()-1,13))))</f>
        <v/>
      </c>
      <c r="P4242" s="1">
        <f>IF(ROW()&lt;$S$4+2,IF('XML a procesar'!A4241="",P4241,IF(MID('XML a procesar'!A4241,1,1)="&lt;",P4241,P4241+1)),P4241)</f>
        <v>1</v>
      </c>
    </row>
    <row r="4243" spans="1:16" x14ac:dyDescent="0.25">
      <c r="A4243" s="1" t="str">
        <f>IF('XML a procesar'!A4242&gt;0,'XML a procesar'!A4242,"")</f>
        <v/>
      </c>
      <c r="B4243" s="7">
        <f t="shared" si="737"/>
        <v>0</v>
      </c>
      <c r="C4243" s="1">
        <f t="shared" si="738"/>
        <v>0</v>
      </c>
      <c r="D4243" s="1">
        <f t="shared" si="739"/>
        <v>0</v>
      </c>
      <c r="E4243" s="1">
        <f t="shared" si="740"/>
        <v>0</v>
      </c>
      <c r="F4243" s="1" t="str">
        <f t="shared" ca="1" si="741"/>
        <v/>
      </c>
      <c r="G4243" s="1">
        <f t="shared" ca="1" si="742"/>
        <v>0</v>
      </c>
      <c r="H4243" s="1">
        <f ca="1">IF(AND(G4242&gt;0,G4243&gt;G4242,NOT(ISERROR(MATCH(G4242,D:D,0)))),H4242+1,H4242)</f>
        <v>0</v>
      </c>
      <c r="I4243" s="1">
        <f t="shared" ca="1" si="743"/>
        <v>0</v>
      </c>
      <c r="J4243" s="7" t="str">
        <f t="shared" ca="1" si="744"/>
        <v/>
      </c>
      <c r="K4243" s="1" t="str">
        <f ca="1">IF(J4243="Linea_para_MAIL_creada_por_LuXML",IF(ISERROR(MATCH(INDIRECT(ADDRESS(ROW()-G4243,7)),D:D,0)),J4243,INDIRECT(ADDRESS(MATCH(INDIRECT(ADDRESS(ROW()-G4243,7)),D:D,0),1))),J4243)</f>
        <v/>
      </c>
      <c r="L4243" s="7">
        <f t="shared" ca="1" si="745"/>
        <v>0</v>
      </c>
      <c r="M4243" s="7" t="str">
        <f t="shared" ca="1" si="746"/>
        <v/>
      </c>
      <c r="N4243" s="7">
        <f t="shared" ca="1" si="747"/>
        <v>0</v>
      </c>
      <c r="O4243" s="9" t="str">
        <f ca="1">IF(N4243&gt;-1,INDIRECT(ADDRESS(ROW(),13)),IF(N4243&lt;N4242,CONCATENATE("&lt;page-count count=",CHAR(34),1+LARGE(N:N,1)-LARGE(N:N,2),CHAR(34),"/&gt;"),INDIRECT(ADDRESS(ROW()-1,13))))</f>
        <v/>
      </c>
      <c r="P4243" s="1">
        <f>IF(ROW()&lt;$S$4+2,IF('XML a procesar'!A4242="",P4242,IF(MID('XML a procesar'!A4242,1,1)="&lt;",P4242,P4242+1)),P4242)</f>
        <v>1</v>
      </c>
    </row>
    <row r="4244" spans="1:16" x14ac:dyDescent="0.25">
      <c r="A4244" s="1" t="str">
        <f>IF('XML a procesar'!A4243&gt;0,'XML a procesar'!A4243,"")</f>
        <v/>
      </c>
      <c r="B4244" s="7">
        <f t="shared" si="737"/>
        <v>0</v>
      </c>
      <c r="C4244" s="1">
        <f t="shared" si="738"/>
        <v>0</v>
      </c>
      <c r="D4244" s="1">
        <f t="shared" si="739"/>
        <v>0</v>
      </c>
      <c r="E4244" s="1">
        <f t="shared" si="740"/>
        <v>0</v>
      </c>
      <c r="F4244" s="1" t="str">
        <f t="shared" ca="1" si="741"/>
        <v/>
      </c>
      <c r="G4244" s="1">
        <f t="shared" ca="1" si="742"/>
        <v>0</v>
      </c>
      <c r="H4244" s="1">
        <f ca="1">IF(AND(G4243&gt;0,G4244&gt;G4243,NOT(ISERROR(MATCH(G4243,D:D,0)))),H4243+1,H4243)</f>
        <v>0</v>
      </c>
      <c r="I4244" s="1">
        <f t="shared" ca="1" si="743"/>
        <v>0</v>
      </c>
      <c r="J4244" s="7" t="str">
        <f t="shared" ca="1" si="744"/>
        <v/>
      </c>
      <c r="K4244" s="1" t="str">
        <f ca="1">IF(J4244="Linea_para_MAIL_creada_por_LuXML",IF(ISERROR(MATCH(INDIRECT(ADDRESS(ROW()-G4244,7)),D:D,0)),J4244,INDIRECT(ADDRESS(MATCH(INDIRECT(ADDRESS(ROW()-G4244,7)),D:D,0),1))),J4244)</f>
        <v/>
      </c>
      <c r="L4244" s="7">
        <f t="shared" ca="1" si="745"/>
        <v>0</v>
      </c>
      <c r="M4244" s="7" t="str">
        <f t="shared" ca="1" si="746"/>
        <v/>
      </c>
      <c r="N4244" s="7">
        <f t="shared" ca="1" si="747"/>
        <v>0</v>
      </c>
      <c r="O4244" s="9" t="str">
        <f ca="1">IF(N4244&gt;-1,INDIRECT(ADDRESS(ROW(),13)),IF(N4244&lt;N4243,CONCATENATE("&lt;page-count count=",CHAR(34),1+LARGE(N:N,1)-LARGE(N:N,2),CHAR(34),"/&gt;"),INDIRECT(ADDRESS(ROW()-1,13))))</f>
        <v/>
      </c>
      <c r="P4244" s="1">
        <f>IF(ROW()&lt;$S$4+2,IF('XML a procesar'!A4243="",P4243,IF(MID('XML a procesar'!A4243,1,1)="&lt;",P4243,P4243+1)),P4243)</f>
        <v>1</v>
      </c>
    </row>
    <row r="4245" spans="1:16" x14ac:dyDescent="0.25">
      <c r="A4245" s="1" t="str">
        <f>IF('XML a procesar'!A4244&gt;0,'XML a procesar'!A4244,"")</f>
        <v/>
      </c>
      <c r="B4245" s="7">
        <f t="shared" si="737"/>
        <v>0</v>
      </c>
      <c r="C4245" s="1">
        <f t="shared" si="738"/>
        <v>0</v>
      </c>
      <c r="D4245" s="1">
        <f t="shared" si="739"/>
        <v>0</v>
      </c>
      <c r="E4245" s="1">
        <f t="shared" si="740"/>
        <v>0</v>
      </c>
      <c r="F4245" s="1" t="str">
        <f t="shared" ca="1" si="741"/>
        <v/>
      </c>
      <c r="G4245" s="1">
        <f t="shared" ca="1" si="742"/>
        <v>0</v>
      </c>
      <c r="H4245" s="1">
        <f ca="1">IF(AND(G4244&gt;0,G4245&gt;G4244,NOT(ISERROR(MATCH(G4244,D:D,0)))),H4244+1,H4244)</f>
        <v>0</v>
      </c>
      <c r="I4245" s="1">
        <f t="shared" ca="1" si="743"/>
        <v>0</v>
      </c>
      <c r="J4245" s="7" t="str">
        <f t="shared" ca="1" si="744"/>
        <v/>
      </c>
      <c r="K4245" s="1" t="str">
        <f ca="1">IF(J4245="Linea_para_MAIL_creada_por_LuXML",IF(ISERROR(MATCH(INDIRECT(ADDRESS(ROW()-G4245,7)),D:D,0)),J4245,INDIRECT(ADDRESS(MATCH(INDIRECT(ADDRESS(ROW()-G4245,7)),D:D,0),1))),J4245)</f>
        <v/>
      </c>
      <c r="L4245" s="7">
        <f t="shared" ca="1" si="745"/>
        <v>0</v>
      </c>
      <c r="M4245" s="7" t="str">
        <f t="shared" ca="1" si="746"/>
        <v/>
      </c>
      <c r="N4245" s="7">
        <f t="shared" ca="1" si="747"/>
        <v>0</v>
      </c>
      <c r="O4245" s="9" t="str">
        <f ca="1">IF(N4245&gt;-1,INDIRECT(ADDRESS(ROW(),13)),IF(N4245&lt;N4244,CONCATENATE("&lt;page-count count=",CHAR(34),1+LARGE(N:N,1)-LARGE(N:N,2),CHAR(34),"/&gt;"),INDIRECT(ADDRESS(ROW()-1,13))))</f>
        <v/>
      </c>
      <c r="P4245" s="1">
        <f>IF(ROW()&lt;$S$4+2,IF('XML a procesar'!A4244="",P4244,IF(MID('XML a procesar'!A4244,1,1)="&lt;",P4244,P4244+1)),P4244)</f>
        <v>1</v>
      </c>
    </row>
    <row r="4246" spans="1:16" x14ac:dyDescent="0.25">
      <c r="A4246" s="1" t="str">
        <f>IF('XML a procesar'!A4245&gt;0,'XML a procesar'!A4245,"")</f>
        <v/>
      </c>
      <c r="B4246" s="7">
        <f t="shared" si="737"/>
        <v>0</v>
      </c>
      <c r="C4246" s="1">
        <f t="shared" si="738"/>
        <v>0</v>
      </c>
      <c r="D4246" s="1">
        <f t="shared" si="739"/>
        <v>0</v>
      </c>
      <c r="E4246" s="1">
        <f t="shared" si="740"/>
        <v>0</v>
      </c>
      <c r="F4246" s="1" t="str">
        <f t="shared" ca="1" si="741"/>
        <v/>
      </c>
      <c r="G4246" s="1">
        <f t="shared" ca="1" si="742"/>
        <v>0</v>
      </c>
      <c r="H4246" s="1">
        <f ca="1">IF(AND(G4245&gt;0,G4246&gt;G4245,NOT(ISERROR(MATCH(G4245,D:D,0)))),H4245+1,H4245)</f>
        <v>0</v>
      </c>
      <c r="I4246" s="1">
        <f t="shared" ca="1" si="743"/>
        <v>0</v>
      </c>
      <c r="J4246" s="7" t="str">
        <f t="shared" ca="1" si="744"/>
        <v/>
      </c>
      <c r="K4246" s="1" t="str">
        <f ca="1">IF(J4246="Linea_para_MAIL_creada_por_LuXML",IF(ISERROR(MATCH(INDIRECT(ADDRESS(ROW()-G4246,7)),D:D,0)),J4246,INDIRECT(ADDRESS(MATCH(INDIRECT(ADDRESS(ROW()-G4246,7)),D:D,0),1))),J4246)</f>
        <v/>
      </c>
      <c r="L4246" s="7">
        <f t="shared" ca="1" si="745"/>
        <v>0</v>
      </c>
      <c r="M4246" s="7" t="str">
        <f t="shared" ca="1" si="746"/>
        <v/>
      </c>
      <c r="N4246" s="7">
        <f t="shared" ca="1" si="747"/>
        <v>0</v>
      </c>
      <c r="O4246" s="9" t="str">
        <f ca="1">IF(N4246&gt;-1,INDIRECT(ADDRESS(ROW(),13)),IF(N4246&lt;N4245,CONCATENATE("&lt;page-count count=",CHAR(34),1+LARGE(N:N,1)-LARGE(N:N,2),CHAR(34),"/&gt;"),INDIRECT(ADDRESS(ROW()-1,13))))</f>
        <v/>
      </c>
      <c r="P4246" s="1">
        <f>IF(ROW()&lt;$S$4+2,IF('XML a procesar'!A4245="",P4245,IF(MID('XML a procesar'!A4245,1,1)="&lt;",P4245,P4245+1)),P4245)</f>
        <v>1</v>
      </c>
    </row>
    <row r="4247" spans="1:16" x14ac:dyDescent="0.25">
      <c r="A4247" s="1" t="str">
        <f>IF('XML a procesar'!A4246&gt;0,'XML a procesar'!A4246,"")</f>
        <v/>
      </c>
      <c r="B4247" s="7">
        <f t="shared" si="737"/>
        <v>0</v>
      </c>
      <c r="C4247" s="1">
        <f t="shared" si="738"/>
        <v>0</v>
      </c>
      <c r="D4247" s="1">
        <f t="shared" si="739"/>
        <v>0</v>
      </c>
      <c r="E4247" s="1">
        <f t="shared" si="740"/>
        <v>0</v>
      </c>
      <c r="F4247" s="1" t="str">
        <f t="shared" ca="1" si="741"/>
        <v/>
      </c>
      <c r="G4247" s="1">
        <f t="shared" ca="1" si="742"/>
        <v>0</v>
      </c>
      <c r="H4247" s="1">
        <f ca="1">IF(AND(G4246&gt;0,G4247&gt;G4246,NOT(ISERROR(MATCH(G4246,D:D,0)))),H4246+1,H4246)</f>
        <v>0</v>
      </c>
      <c r="I4247" s="1">
        <f t="shared" ca="1" si="743"/>
        <v>0</v>
      </c>
      <c r="J4247" s="7" t="str">
        <f t="shared" ca="1" si="744"/>
        <v/>
      </c>
      <c r="K4247" s="1" t="str">
        <f ca="1">IF(J4247="Linea_para_MAIL_creada_por_LuXML",IF(ISERROR(MATCH(INDIRECT(ADDRESS(ROW()-G4247,7)),D:D,0)),J4247,INDIRECT(ADDRESS(MATCH(INDIRECT(ADDRESS(ROW()-G4247,7)),D:D,0),1))),J4247)</f>
        <v/>
      </c>
      <c r="L4247" s="7">
        <f t="shared" ca="1" si="745"/>
        <v>0</v>
      </c>
      <c r="M4247" s="7" t="str">
        <f t="shared" ca="1" si="746"/>
        <v/>
      </c>
      <c r="N4247" s="7">
        <f t="shared" ca="1" si="747"/>
        <v>0</v>
      </c>
      <c r="O4247" s="9" t="str">
        <f ca="1">IF(N4247&gt;-1,INDIRECT(ADDRESS(ROW(),13)),IF(N4247&lt;N4246,CONCATENATE("&lt;page-count count=",CHAR(34),1+LARGE(N:N,1)-LARGE(N:N,2),CHAR(34),"/&gt;"),INDIRECT(ADDRESS(ROW()-1,13))))</f>
        <v/>
      </c>
      <c r="P4247" s="1">
        <f>IF(ROW()&lt;$S$4+2,IF('XML a procesar'!A4246="",P4246,IF(MID('XML a procesar'!A4246,1,1)="&lt;",P4246,P4246+1)),P4246)</f>
        <v>1</v>
      </c>
    </row>
    <row r="4248" spans="1:16" x14ac:dyDescent="0.25">
      <c r="A4248" s="1" t="str">
        <f>IF('XML a procesar'!A4247&gt;0,'XML a procesar'!A4247,"")</f>
        <v/>
      </c>
      <c r="B4248" s="7">
        <f t="shared" si="737"/>
        <v>0</v>
      </c>
      <c r="C4248" s="1">
        <f t="shared" si="738"/>
        <v>0</v>
      </c>
      <c r="D4248" s="1">
        <f t="shared" si="739"/>
        <v>0</v>
      </c>
      <c r="E4248" s="1">
        <f t="shared" si="740"/>
        <v>0</v>
      </c>
      <c r="F4248" s="1" t="str">
        <f t="shared" ca="1" si="741"/>
        <v/>
      </c>
      <c r="G4248" s="1">
        <f t="shared" ca="1" si="742"/>
        <v>0</v>
      </c>
      <c r="H4248" s="1">
        <f ca="1">IF(AND(G4247&gt;0,G4248&gt;G4247,NOT(ISERROR(MATCH(G4247,D:D,0)))),H4247+1,H4247)</f>
        <v>0</v>
      </c>
      <c r="I4248" s="1">
        <f t="shared" ca="1" si="743"/>
        <v>0</v>
      </c>
      <c r="J4248" s="7" t="str">
        <f t="shared" ca="1" si="744"/>
        <v/>
      </c>
      <c r="K4248" s="1" t="str">
        <f ca="1">IF(J4248="Linea_para_MAIL_creada_por_LuXML",IF(ISERROR(MATCH(INDIRECT(ADDRESS(ROW()-G4248,7)),D:D,0)),J4248,INDIRECT(ADDRESS(MATCH(INDIRECT(ADDRESS(ROW()-G4248,7)),D:D,0),1))),J4248)</f>
        <v/>
      </c>
      <c r="L4248" s="7">
        <f t="shared" ca="1" si="745"/>
        <v>0</v>
      </c>
      <c r="M4248" s="7" t="str">
        <f t="shared" ca="1" si="746"/>
        <v/>
      </c>
      <c r="N4248" s="7">
        <f t="shared" ca="1" si="747"/>
        <v>0</v>
      </c>
      <c r="O4248" s="9" t="str">
        <f ca="1">IF(N4248&gt;-1,INDIRECT(ADDRESS(ROW(),13)),IF(N4248&lt;N4247,CONCATENATE("&lt;page-count count=",CHAR(34),1+LARGE(N:N,1)-LARGE(N:N,2),CHAR(34),"/&gt;"),INDIRECT(ADDRESS(ROW()-1,13))))</f>
        <v/>
      </c>
      <c r="P4248" s="1">
        <f>IF(ROW()&lt;$S$4+2,IF('XML a procesar'!A4247="",P4247,IF(MID('XML a procesar'!A4247,1,1)="&lt;",P4247,P4247+1)),P4247)</f>
        <v>1</v>
      </c>
    </row>
    <row r="4249" spans="1:16" x14ac:dyDescent="0.25">
      <c r="A4249" s="1" t="str">
        <f>IF('XML a procesar'!A4248&gt;0,'XML a procesar'!A4248,"")</f>
        <v/>
      </c>
      <c r="B4249" s="7">
        <f t="shared" si="737"/>
        <v>0</v>
      </c>
      <c r="C4249" s="1">
        <f t="shared" si="738"/>
        <v>0</v>
      </c>
      <c r="D4249" s="1">
        <f t="shared" si="739"/>
        <v>0</v>
      </c>
      <c r="E4249" s="1">
        <f t="shared" si="740"/>
        <v>0</v>
      </c>
      <c r="F4249" s="1" t="str">
        <f t="shared" ca="1" si="741"/>
        <v/>
      </c>
      <c r="G4249" s="1">
        <f t="shared" ca="1" si="742"/>
        <v>0</v>
      </c>
      <c r="H4249" s="1">
        <f ca="1">IF(AND(G4248&gt;0,G4249&gt;G4248,NOT(ISERROR(MATCH(G4248,D:D,0)))),H4248+1,H4248)</f>
        <v>0</v>
      </c>
      <c r="I4249" s="1">
        <f t="shared" ca="1" si="743"/>
        <v>0</v>
      </c>
      <c r="J4249" s="7" t="str">
        <f t="shared" ca="1" si="744"/>
        <v/>
      </c>
      <c r="K4249" s="1" t="str">
        <f ca="1">IF(J4249="Linea_para_MAIL_creada_por_LuXML",IF(ISERROR(MATCH(INDIRECT(ADDRESS(ROW()-G4249,7)),D:D,0)),J4249,INDIRECT(ADDRESS(MATCH(INDIRECT(ADDRESS(ROW()-G4249,7)),D:D,0),1))),J4249)</f>
        <v/>
      </c>
      <c r="L4249" s="7">
        <f t="shared" ca="1" si="745"/>
        <v>0</v>
      </c>
      <c r="M4249" s="7" t="str">
        <f t="shared" ca="1" si="746"/>
        <v/>
      </c>
      <c r="N4249" s="7">
        <f t="shared" ca="1" si="747"/>
        <v>0</v>
      </c>
      <c r="O4249" s="9" t="str">
        <f ca="1">IF(N4249&gt;-1,INDIRECT(ADDRESS(ROW(),13)),IF(N4249&lt;N4248,CONCATENATE("&lt;page-count count=",CHAR(34),1+LARGE(N:N,1)-LARGE(N:N,2),CHAR(34),"/&gt;"),INDIRECT(ADDRESS(ROW()-1,13))))</f>
        <v/>
      </c>
      <c r="P4249" s="1">
        <f>IF(ROW()&lt;$S$4+2,IF('XML a procesar'!A4248="",P4248,IF(MID('XML a procesar'!A4248,1,1)="&lt;",P4248,P4248+1)),P4248)</f>
        <v>1</v>
      </c>
    </row>
    <row r="4250" spans="1:16" x14ac:dyDescent="0.25">
      <c r="A4250" s="1" t="str">
        <f>IF('XML a procesar'!A4249&gt;0,'XML a procesar'!A4249,"")</f>
        <v/>
      </c>
      <c r="B4250" s="7">
        <f t="shared" si="737"/>
        <v>0</v>
      </c>
      <c r="C4250" s="1">
        <f t="shared" si="738"/>
        <v>0</v>
      </c>
      <c r="D4250" s="1">
        <f t="shared" si="739"/>
        <v>0</v>
      </c>
      <c r="E4250" s="1">
        <f t="shared" si="740"/>
        <v>0</v>
      </c>
      <c r="F4250" s="1" t="str">
        <f t="shared" ca="1" si="741"/>
        <v/>
      </c>
      <c r="G4250" s="1">
        <f t="shared" ca="1" si="742"/>
        <v>0</v>
      </c>
      <c r="H4250" s="1">
        <f ca="1">IF(AND(G4249&gt;0,G4250&gt;G4249,NOT(ISERROR(MATCH(G4249,D:D,0)))),H4249+1,H4249)</f>
        <v>0</v>
      </c>
      <c r="I4250" s="1">
        <f t="shared" ca="1" si="743"/>
        <v>0</v>
      </c>
      <c r="J4250" s="7" t="str">
        <f t="shared" ca="1" si="744"/>
        <v/>
      </c>
      <c r="K4250" s="1" t="str">
        <f ca="1">IF(J4250="Linea_para_MAIL_creada_por_LuXML",IF(ISERROR(MATCH(INDIRECT(ADDRESS(ROW()-G4250,7)),D:D,0)),J4250,INDIRECT(ADDRESS(MATCH(INDIRECT(ADDRESS(ROW()-G4250,7)),D:D,0),1))),J4250)</f>
        <v/>
      </c>
      <c r="L4250" s="7">
        <f t="shared" ca="1" si="745"/>
        <v>0</v>
      </c>
      <c r="M4250" s="7" t="str">
        <f t="shared" ca="1" si="746"/>
        <v/>
      </c>
      <c r="N4250" s="7">
        <f t="shared" ca="1" si="747"/>
        <v>0</v>
      </c>
      <c r="O4250" s="9" t="str">
        <f ca="1">IF(N4250&gt;-1,INDIRECT(ADDRESS(ROW(),13)),IF(N4250&lt;N4249,CONCATENATE("&lt;page-count count=",CHAR(34),1+LARGE(N:N,1)-LARGE(N:N,2),CHAR(34),"/&gt;"),INDIRECT(ADDRESS(ROW()-1,13))))</f>
        <v/>
      </c>
      <c r="P4250" s="1">
        <f>IF(ROW()&lt;$S$4+2,IF('XML a procesar'!A4249="",P4249,IF(MID('XML a procesar'!A4249,1,1)="&lt;",P4249,P4249+1)),P4249)</f>
        <v>1</v>
      </c>
    </row>
    <row r="4251" spans="1:16" x14ac:dyDescent="0.25">
      <c r="A4251" s="1" t="str">
        <f>IF('XML a procesar'!A4250&gt;0,'XML a procesar'!A4250,"")</f>
        <v/>
      </c>
      <c r="B4251" s="7">
        <f t="shared" si="737"/>
        <v>0</v>
      </c>
      <c r="C4251" s="1">
        <f t="shared" si="738"/>
        <v>0</v>
      </c>
      <c r="D4251" s="1">
        <f t="shared" si="739"/>
        <v>0</v>
      </c>
      <c r="E4251" s="1">
        <f t="shared" si="740"/>
        <v>0</v>
      </c>
      <c r="F4251" s="1" t="str">
        <f t="shared" ca="1" si="741"/>
        <v/>
      </c>
      <c r="G4251" s="1">
        <f t="shared" ca="1" si="742"/>
        <v>0</v>
      </c>
      <c r="H4251" s="1">
        <f ca="1">IF(AND(G4250&gt;0,G4251&gt;G4250,NOT(ISERROR(MATCH(G4250,D:D,0)))),H4250+1,H4250)</f>
        <v>0</v>
      </c>
      <c r="I4251" s="1">
        <f t="shared" ca="1" si="743"/>
        <v>0</v>
      </c>
      <c r="J4251" s="7" t="str">
        <f t="shared" ca="1" si="744"/>
        <v/>
      </c>
      <c r="K4251" s="1" t="str">
        <f ca="1">IF(J4251="Linea_para_MAIL_creada_por_LuXML",IF(ISERROR(MATCH(INDIRECT(ADDRESS(ROW()-G4251,7)),D:D,0)),J4251,INDIRECT(ADDRESS(MATCH(INDIRECT(ADDRESS(ROW()-G4251,7)),D:D,0),1))),J4251)</f>
        <v/>
      </c>
      <c r="L4251" s="7">
        <f t="shared" ca="1" si="745"/>
        <v>0</v>
      </c>
      <c r="M4251" s="7" t="str">
        <f t="shared" ca="1" si="746"/>
        <v/>
      </c>
      <c r="N4251" s="7">
        <f t="shared" ca="1" si="747"/>
        <v>0</v>
      </c>
      <c r="O4251" s="9" t="str">
        <f ca="1">IF(N4251&gt;-1,INDIRECT(ADDRESS(ROW(),13)),IF(N4251&lt;N4250,CONCATENATE("&lt;page-count count=",CHAR(34),1+LARGE(N:N,1)-LARGE(N:N,2),CHAR(34),"/&gt;"),INDIRECT(ADDRESS(ROW()-1,13))))</f>
        <v/>
      </c>
      <c r="P4251" s="1">
        <f>IF(ROW()&lt;$S$4+2,IF('XML a procesar'!A4250="",P4250,IF(MID('XML a procesar'!A4250,1,1)="&lt;",P4250,P4250+1)),P4250)</f>
        <v>1</v>
      </c>
    </row>
    <row r="4252" spans="1:16" x14ac:dyDescent="0.25">
      <c r="A4252" s="1" t="str">
        <f>IF('XML a procesar'!A4251&gt;0,'XML a procesar'!A4251,"")</f>
        <v/>
      </c>
      <c r="B4252" s="7">
        <f t="shared" si="737"/>
        <v>0</v>
      </c>
      <c r="C4252" s="1">
        <f t="shared" si="738"/>
        <v>0</v>
      </c>
      <c r="D4252" s="1">
        <f t="shared" si="739"/>
        <v>0</v>
      </c>
      <c r="E4252" s="1">
        <f t="shared" si="740"/>
        <v>0</v>
      </c>
      <c r="F4252" s="1" t="str">
        <f t="shared" ca="1" si="741"/>
        <v/>
      </c>
      <c r="G4252" s="1">
        <f t="shared" ca="1" si="742"/>
        <v>0</v>
      </c>
      <c r="H4252" s="1">
        <f ca="1">IF(AND(G4251&gt;0,G4252&gt;G4251,NOT(ISERROR(MATCH(G4251,D:D,0)))),H4251+1,H4251)</f>
        <v>0</v>
      </c>
      <c r="I4252" s="1">
        <f t="shared" ca="1" si="743"/>
        <v>0</v>
      </c>
      <c r="J4252" s="7" t="str">
        <f t="shared" ca="1" si="744"/>
        <v/>
      </c>
      <c r="K4252" s="1" t="str">
        <f ca="1">IF(J4252="Linea_para_MAIL_creada_por_LuXML",IF(ISERROR(MATCH(INDIRECT(ADDRESS(ROW()-G4252,7)),D:D,0)),J4252,INDIRECT(ADDRESS(MATCH(INDIRECT(ADDRESS(ROW()-G4252,7)),D:D,0),1))),J4252)</f>
        <v/>
      </c>
      <c r="L4252" s="7">
        <f t="shared" ca="1" si="745"/>
        <v>0</v>
      </c>
      <c r="M4252" s="7" t="str">
        <f t="shared" ca="1" si="746"/>
        <v/>
      </c>
      <c r="N4252" s="7">
        <f t="shared" ca="1" si="747"/>
        <v>0</v>
      </c>
      <c r="O4252" s="9" t="str">
        <f ca="1">IF(N4252&gt;-1,INDIRECT(ADDRESS(ROW(),13)),IF(N4252&lt;N4251,CONCATENATE("&lt;page-count count=",CHAR(34),1+LARGE(N:N,1)-LARGE(N:N,2),CHAR(34),"/&gt;"),INDIRECT(ADDRESS(ROW()-1,13))))</f>
        <v/>
      </c>
      <c r="P4252" s="1">
        <f>IF(ROW()&lt;$S$4+2,IF('XML a procesar'!A4251="",P4251,IF(MID('XML a procesar'!A4251,1,1)="&lt;",P4251,P4251+1)),P4251)</f>
        <v>1</v>
      </c>
    </row>
    <row r="4253" spans="1:16" x14ac:dyDescent="0.25">
      <c r="A4253" s="1" t="str">
        <f>IF('XML a procesar'!A4252&gt;0,'XML a procesar'!A4252,"")</f>
        <v/>
      </c>
      <c r="B4253" s="7">
        <f t="shared" si="737"/>
        <v>0</v>
      </c>
      <c r="C4253" s="1">
        <f t="shared" si="738"/>
        <v>0</v>
      </c>
      <c r="D4253" s="1">
        <f t="shared" si="739"/>
        <v>0</v>
      </c>
      <c r="E4253" s="1">
        <f t="shared" si="740"/>
        <v>0</v>
      </c>
      <c r="F4253" s="1" t="str">
        <f t="shared" ca="1" si="741"/>
        <v/>
      </c>
      <c r="G4253" s="1">
        <f t="shared" ca="1" si="742"/>
        <v>0</v>
      </c>
      <c r="H4253" s="1">
        <f ca="1">IF(AND(G4252&gt;0,G4253&gt;G4252,NOT(ISERROR(MATCH(G4252,D:D,0)))),H4252+1,H4252)</f>
        <v>0</v>
      </c>
      <c r="I4253" s="1">
        <f t="shared" ca="1" si="743"/>
        <v>0</v>
      </c>
      <c r="J4253" s="7" t="str">
        <f t="shared" ca="1" si="744"/>
        <v/>
      </c>
      <c r="K4253" s="1" t="str">
        <f ca="1">IF(J4253="Linea_para_MAIL_creada_por_LuXML",IF(ISERROR(MATCH(INDIRECT(ADDRESS(ROW()-G4253,7)),D:D,0)),J4253,INDIRECT(ADDRESS(MATCH(INDIRECT(ADDRESS(ROW()-G4253,7)),D:D,0),1))),J4253)</f>
        <v/>
      </c>
      <c r="L4253" s="7">
        <f t="shared" ca="1" si="745"/>
        <v>0</v>
      </c>
      <c r="M4253" s="7" t="str">
        <f t="shared" ca="1" si="746"/>
        <v/>
      </c>
      <c r="N4253" s="7">
        <f t="shared" ca="1" si="747"/>
        <v>0</v>
      </c>
      <c r="O4253" s="9" t="str">
        <f ca="1">IF(N4253&gt;-1,INDIRECT(ADDRESS(ROW(),13)),IF(N4253&lt;N4252,CONCATENATE("&lt;page-count count=",CHAR(34),1+LARGE(N:N,1)-LARGE(N:N,2),CHAR(34),"/&gt;"),INDIRECT(ADDRESS(ROW()-1,13))))</f>
        <v/>
      </c>
      <c r="P4253" s="1">
        <f>IF(ROW()&lt;$S$4+2,IF('XML a procesar'!A4252="",P4252,IF(MID('XML a procesar'!A4252,1,1)="&lt;",P4252,P4252+1)),P4252)</f>
        <v>1</v>
      </c>
    </row>
    <row r="4254" spans="1:16" x14ac:dyDescent="0.25">
      <c r="A4254" s="1" t="str">
        <f>IF('XML a procesar'!A4253&gt;0,'XML a procesar'!A4253,"")</f>
        <v/>
      </c>
      <c r="B4254" s="7">
        <f t="shared" si="737"/>
        <v>0</v>
      </c>
      <c r="C4254" s="1">
        <f t="shared" si="738"/>
        <v>0</v>
      </c>
      <c r="D4254" s="1">
        <f t="shared" si="739"/>
        <v>0</v>
      </c>
      <c r="E4254" s="1">
        <f t="shared" si="740"/>
        <v>0</v>
      </c>
      <c r="F4254" s="1" t="str">
        <f t="shared" ca="1" si="741"/>
        <v/>
      </c>
      <c r="G4254" s="1">
        <f t="shared" ca="1" si="742"/>
        <v>0</v>
      </c>
      <c r="H4254" s="1">
        <f ca="1">IF(AND(G4253&gt;0,G4254&gt;G4253,NOT(ISERROR(MATCH(G4253,D:D,0)))),H4253+1,H4253)</f>
        <v>0</v>
      </c>
      <c r="I4254" s="1">
        <f t="shared" ca="1" si="743"/>
        <v>0</v>
      </c>
      <c r="J4254" s="7" t="str">
        <f t="shared" ca="1" si="744"/>
        <v/>
      </c>
      <c r="K4254" s="1" t="str">
        <f ca="1">IF(J4254="Linea_para_MAIL_creada_por_LuXML",IF(ISERROR(MATCH(INDIRECT(ADDRESS(ROW()-G4254,7)),D:D,0)),J4254,INDIRECT(ADDRESS(MATCH(INDIRECT(ADDRESS(ROW()-G4254,7)),D:D,0),1))),J4254)</f>
        <v/>
      </c>
      <c r="L4254" s="7">
        <f t="shared" ca="1" si="745"/>
        <v>0</v>
      </c>
      <c r="M4254" s="7" t="str">
        <f t="shared" ca="1" si="746"/>
        <v/>
      </c>
      <c r="N4254" s="7">
        <f t="shared" ca="1" si="747"/>
        <v>0</v>
      </c>
      <c r="O4254" s="9" t="str">
        <f ca="1">IF(N4254&gt;-1,INDIRECT(ADDRESS(ROW(),13)),IF(N4254&lt;N4253,CONCATENATE("&lt;page-count count=",CHAR(34),1+LARGE(N:N,1)-LARGE(N:N,2),CHAR(34),"/&gt;"),INDIRECT(ADDRESS(ROW()-1,13))))</f>
        <v/>
      </c>
      <c r="P4254" s="1">
        <f>IF(ROW()&lt;$S$4+2,IF('XML a procesar'!A4253="",P4253,IF(MID('XML a procesar'!A4253,1,1)="&lt;",P4253,P4253+1)),P4253)</f>
        <v>1</v>
      </c>
    </row>
    <row r="4255" spans="1:16" x14ac:dyDescent="0.25">
      <c r="A4255" s="1" t="str">
        <f>IF('XML a procesar'!A4254&gt;0,'XML a procesar'!A4254,"")</f>
        <v/>
      </c>
      <c r="B4255" s="7">
        <f t="shared" si="737"/>
        <v>0</v>
      </c>
      <c r="C4255" s="1">
        <f t="shared" si="738"/>
        <v>0</v>
      </c>
      <c r="D4255" s="1">
        <f t="shared" si="739"/>
        <v>0</v>
      </c>
      <c r="E4255" s="1">
        <f t="shared" si="740"/>
        <v>0</v>
      </c>
      <c r="F4255" s="1" t="str">
        <f t="shared" ca="1" si="741"/>
        <v/>
      </c>
      <c r="G4255" s="1">
        <f t="shared" ca="1" si="742"/>
        <v>0</v>
      </c>
      <c r="H4255" s="1">
        <f ca="1">IF(AND(G4254&gt;0,G4255&gt;G4254,NOT(ISERROR(MATCH(G4254,D:D,0)))),H4254+1,H4254)</f>
        <v>0</v>
      </c>
      <c r="I4255" s="1">
        <f t="shared" ca="1" si="743"/>
        <v>0</v>
      </c>
      <c r="J4255" s="7" t="str">
        <f t="shared" ca="1" si="744"/>
        <v/>
      </c>
      <c r="K4255" s="1" t="str">
        <f ca="1">IF(J4255="Linea_para_MAIL_creada_por_LuXML",IF(ISERROR(MATCH(INDIRECT(ADDRESS(ROW()-G4255,7)),D:D,0)),J4255,INDIRECT(ADDRESS(MATCH(INDIRECT(ADDRESS(ROW()-G4255,7)),D:D,0),1))),J4255)</f>
        <v/>
      </c>
      <c r="L4255" s="7">
        <f t="shared" ca="1" si="745"/>
        <v>0</v>
      </c>
      <c r="M4255" s="7" t="str">
        <f t="shared" ca="1" si="746"/>
        <v/>
      </c>
      <c r="N4255" s="7">
        <f t="shared" ca="1" si="747"/>
        <v>0</v>
      </c>
      <c r="O4255" s="9" t="str">
        <f ca="1">IF(N4255&gt;-1,INDIRECT(ADDRESS(ROW(),13)),IF(N4255&lt;N4254,CONCATENATE("&lt;page-count count=",CHAR(34),1+LARGE(N:N,1)-LARGE(N:N,2),CHAR(34),"/&gt;"),INDIRECT(ADDRESS(ROW()-1,13))))</f>
        <v/>
      </c>
      <c r="P4255" s="1">
        <f>IF(ROW()&lt;$S$4+2,IF('XML a procesar'!A4254="",P4254,IF(MID('XML a procesar'!A4254,1,1)="&lt;",P4254,P4254+1)),P4254)</f>
        <v>1</v>
      </c>
    </row>
    <row r="4256" spans="1:16" x14ac:dyDescent="0.25">
      <c r="A4256" s="1" t="str">
        <f>IF('XML a procesar'!A4255&gt;0,'XML a procesar'!A4255,"")</f>
        <v/>
      </c>
      <c r="B4256" s="7">
        <f t="shared" si="737"/>
        <v>0</v>
      </c>
      <c r="C4256" s="1">
        <f t="shared" si="738"/>
        <v>0</v>
      </c>
      <c r="D4256" s="1">
        <f t="shared" si="739"/>
        <v>0</v>
      </c>
      <c r="E4256" s="1">
        <f t="shared" si="740"/>
        <v>0</v>
      </c>
      <c r="F4256" s="1" t="str">
        <f t="shared" ca="1" si="741"/>
        <v/>
      </c>
      <c r="G4256" s="1">
        <f t="shared" ca="1" si="742"/>
        <v>0</v>
      </c>
      <c r="H4256" s="1">
        <f ca="1">IF(AND(G4255&gt;0,G4256&gt;G4255,NOT(ISERROR(MATCH(G4255,D:D,0)))),H4255+1,H4255)</f>
        <v>0</v>
      </c>
      <c r="I4256" s="1">
        <f t="shared" ca="1" si="743"/>
        <v>0</v>
      </c>
      <c r="J4256" s="7" t="str">
        <f t="shared" ca="1" si="744"/>
        <v/>
      </c>
      <c r="K4256" s="1" t="str">
        <f ca="1">IF(J4256="Linea_para_MAIL_creada_por_LuXML",IF(ISERROR(MATCH(INDIRECT(ADDRESS(ROW()-G4256,7)),D:D,0)),J4256,INDIRECT(ADDRESS(MATCH(INDIRECT(ADDRESS(ROW()-G4256,7)),D:D,0),1))),J4256)</f>
        <v/>
      </c>
      <c r="L4256" s="7">
        <f t="shared" ca="1" si="745"/>
        <v>0</v>
      </c>
      <c r="M4256" s="7" t="str">
        <f t="shared" ca="1" si="746"/>
        <v/>
      </c>
      <c r="N4256" s="7">
        <f t="shared" ca="1" si="747"/>
        <v>0</v>
      </c>
      <c r="O4256" s="9" t="str">
        <f ca="1">IF(N4256&gt;-1,INDIRECT(ADDRESS(ROW(),13)),IF(N4256&lt;N4255,CONCATENATE("&lt;page-count count=",CHAR(34),1+LARGE(N:N,1)-LARGE(N:N,2),CHAR(34),"/&gt;"),INDIRECT(ADDRESS(ROW()-1,13))))</f>
        <v/>
      </c>
      <c r="P4256" s="1">
        <f>IF(ROW()&lt;$S$4+2,IF('XML a procesar'!A4255="",P4255,IF(MID('XML a procesar'!A4255,1,1)="&lt;",P4255,P4255+1)),P4255)</f>
        <v>1</v>
      </c>
    </row>
    <row r="4257" spans="1:16" x14ac:dyDescent="0.25">
      <c r="A4257" s="1" t="str">
        <f>IF('XML a procesar'!A4256&gt;0,'XML a procesar'!A4256,"")</f>
        <v/>
      </c>
      <c r="B4257" s="7">
        <f t="shared" si="737"/>
        <v>0</v>
      </c>
      <c r="C4257" s="1">
        <f t="shared" si="738"/>
        <v>0</v>
      </c>
      <c r="D4257" s="1">
        <f t="shared" si="739"/>
        <v>0</v>
      </c>
      <c r="E4257" s="1">
        <f t="shared" si="740"/>
        <v>0</v>
      </c>
      <c r="F4257" s="1" t="str">
        <f t="shared" ca="1" si="741"/>
        <v/>
      </c>
      <c r="G4257" s="1">
        <f t="shared" ca="1" si="742"/>
        <v>0</v>
      </c>
      <c r="H4257" s="1">
        <f ca="1">IF(AND(G4256&gt;0,G4257&gt;G4256,NOT(ISERROR(MATCH(G4256,D:D,0)))),H4256+1,H4256)</f>
        <v>0</v>
      </c>
      <c r="I4257" s="1">
        <f t="shared" ca="1" si="743"/>
        <v>0</v>
      </c>
      <c r="J4257" s="7" t="str">
        <f t="shared" ca="1" si="744"/>
        <v/>
      </c>
      <c r="K4257" s="1" t="str">
        <f ca="1">IF(J4257="Linea_para_MAIL_creada_por_LuXML",IF(ISERROR(MATCH(INDIRECT(ADDRESS(ROW()-G4257,7)),D:D,0)),J4257,INDIRECT(ADDRESS(MATCH(INDIRECT(ADDRESS(ROW()-G4257,7)),D:D,0),1))),J4257)</f>
        <v/>
      </c>
      <c r="L4257" s="7">
        <f t="shared" ca="1" si="745"/>
        <v>0</v>
      </c>
      <c r="M4257" s="7" t="str">
        <f t="shared" ca="1" si="746"/>
        <v/>
      </c>
      <c r="N4257" s="7">
        <f t="shared" ca="1" si="747"/>
        <v>0</v>
      </c>
      <c r="O4257" s="9" t="str">
        <f ca="1">IF(N4257&gt;-1,INDIRECT(ADDRESS(ROW(),13)),IF(N4257&lt;N4256,CONCATENATE("&lt;page-count count=",CHAR(34),1+LARGE(N:N,1)-LARGE(N:N,2),CHAR(34),"/&gt;"),INDIRECT(ADDRESS(ROW()-1,13))))</f>
        <v/>
      </c>
      <c r="P4257" s="1">
        <f>IF(ROW()&lt;$S$4+2,IF('XML a procesar'!A4256="",P4256,IF(MID('XML a procesar'!A4256,1,1)="&lt;",P4256,P4256+1)),P4256)</f>
        <v>1</v>
      </c>
    </row>
    <row r="4258" spans="1:16" x14ac:dyDescent="0.25">
      <c r="A4258" s="1" t="str">
        <f>IF('XML a procesar'!A4257&gt;0,'XML a procesar'!A4257,"")</f>
        <v/>
      </c>
      <c r="B4258" s="7">
        <f t="shared" si="737"/>
        <v>0</v>
      </c>
      <c r="C4258" s="1">
        <f t="shared" si="738"/>
        <v>0</v>
      </c>
      <c r="D4258" s="1">
        <f t="shared" si="739"/>
        <v>0</v>
      </c>
      <c r="E4258" s="1">
        <f t="shared" si="740"/>
        <v>0</v>
      </c>
      <c r="F4258" s="1" t="str">
        <f t="shared" ca="1" si="741"/>
        <v/>
      </c>
      <c r="G4258" s="1">
        <f t="shared" ca="1" si="742"/>
        <v>0</v>
      </c>
      <c r="H4258" s="1">
        <f ca="1">IF(AND(G4257&gt;0,G4258&gt;G4257,NOT(ISERROR(MATCH(G4257,D:D,0)))),H4257+1,H4257)</f>
        <v>0</v>
      </c>
      <c r="I4258" s="1">
        <f t="shared" ca="1" si="743"/>
        <v>0</v>
      </c>
      <c r="J4258" s="7" t="str">
        <f t="shared" ca="1" si="744"/>
        <v/>
      </c>
      <c r="K4258" s="1" t="str">
        <f ca="1">IF(J4258="Linea_para_MAIL_creada_por_LuXML",IF(ISERROR(MATCH(INDIRECT(ADDRESS(ROW()-G4258,7)),D:D,0)),J4258,INDIRECT(ADDRESS(MATCH(INDIRECT(ADDRESS(ROW()-G4258,7)),D:D,0),1))),J4258)</f>
        <v/>
      </c>
      <c r="L4258" s="7">
        <f t="shared" ca="1" si="745"/>
        <v>0</v>
      </c>
      <c r="M4258" s="7" t="str">
        <f t="shared" ca="1" si="746"/>
        <v/>
      </c>
      <c r="N4258" s="7">
        <f t="shared" ca="1" si="747"/>
        <v>0</v>
      </c>
      <c r="O4258" s="9" t="str">
        <f ca="1">IF(N4258&gt;-1,INDIRECT(ADDRESS(ROW(),13)),IF(N4258&lt;N4257,CONCATENATE("&lt;page-count count=",CHAR(34),1+LARGE(N:N,1)-LARGE(N:N,2),CHAR(34),"/&gt;"),INDIRECT(ADDRESS(ROW()-1,13))))</f>
        <v/>
      </c>
      <c r="P4258" s="1">
        <f>IF(ROW()&lt;$S$4+2,IF('XML a procesar'!A4257="",P4257,IF(MID('XML a procesar'!A4257,1,1)="&lt;",P4257,P4257+1)),P4257)</f>
        <v>1</v>
      </c>
    </row>
    <row r="4259" spans="1:16" x14ac:dyDescent="0.25">
      <c r="A4259" s="1" t="str">
        <f>IF('XML a procesar'!A4258&gt;0,'XML a procesar'!A4258,"")</f>
        <v/>
      </c>
      <c r="B4259" s="7">
        <f t="shared" si="737"/>
        <v>0</v>
      </c>
      <c r="C4259" s="1">
        <f t="shared" si="738"/>
        <v>0</v>
      </c>
      <c r="D4259" s="1">
        <f t="shared" si="739"/>
        <v>0</v>
      </c>
      <c r="E4259" s="1">
        <f t="shared" si="740"/>
        <v>0</v>
      </c>
      <c r="F4259" s="1" t="str">
        <f t="shared" ca="1" si="741"/>
        <v/>
      </c>
      <c r="G4259" s="1">
        <f t="shared" ca="1" si="742"/>
        <v>0</v>
      </c>
      <c r="H4259" s="1">
        <f ca="1">IF(AND(G4258&gt;0,G4259&gt;G4258,NOT(ISERROR(MATCH(G4258,D:D,0)))),H4258+1,H4258)</f>
        <v>0</v>
      </c>
      <c r="I4259" s="1">
        <f t="shared" ca="1" si="743"/>
        <v>0</v>
      </c>
      <c r="J4259" s="7" t="str">
        <f t="shared" ca="1" si="744"/>
        <v/>
      </c>
      <c r="K4259" s="1" t="str">
        <f ca="1">IF(J4259="Linea_para_MAIL_creada_por_LuXML",IF(ISERROR(MATCH(INDIRECT(ADDRESS(ROW()-G4259,7)),D:D,0)),J4259,INDIRECT(ADDRESS(MATCH(INDIRECT(ADDRESS(ROW()-G4259,7)),D:D,0),1))),J4259)</f>
        <v/>
      </c>
      <c r="L4259" s="7">
        <f t="shared" ca="1" si="745"/>
        <v>0</v>
      </c>
      <c r="M4259" s="7" t="str">
        <f t="shared" ca="1" si="746"/>
        <v/>
      </c>
      <c r="N4259" s="7">
        <f t="shared" ca="1" si="747"/>
        <v>0</v>
      </c>
      <c r="O4259" s="9" t="str">
        <f ca="1">IF(N4259&gt;-1,INDIRECT(ADDRESS(ROW(),13)),IF(N4259&lt;N4258,CONCATENATE("&lt;page-count count=",CHAR(34),1+LARGE(N:N,1)-LARGE(N:N,2),CHAR(34),"/&gt;"),INDIRECT(ADDRESS(ROW()-1,13))))</f>
        <v/>
      </c>
      <c r="P4259" s="1">
        <f>IF(ROW()&lt;$S$4+2,IF('XML a procesar'!A4258="",P4258,IF(MID('XML a procesar'!A4258,1,1)="&lt;",P4258,P4258+1)),P4258)</f>
        <v>1</v>
      </c>
    </row>
    <row r="4260" spans="1:16" x14ac:dyDescent="0.25">
      <c r="A4260" s="1" t="str">
        <f>IF('XML a procesar'!A4259&gt;0,'XML a procesar'!A4259,"")</f>
        <v/>
      </c>
      <c r="B4260" s="7">
        <f t="shared" si="737"/>
        <v>0</v>
      </c>
      <c r="C4260" s="1">
        <f t="shared" si="738"/>
        <v>0</v>
      </c>
      <c r="D4260" s="1">
        <f t="shared" si="739"/>
        <v>0</v>
      </c>
      <c r="E4260" s="1">
        <f t="shared" si="740"/>
        <v>0</v>
      </c>
      <c r="F4260" s="1" t="str">
        <f t="shared" ca="1" si="741"/>
        <v/>
      </c>
      <c r="G4260" s="1">
        <f t="shared" ca="1" si="742"/>
        <v>0</v>
      </c>
      <c r="H4260" s="1">
        <f ca="1">IF(AND(G4259&gt;0,G4260&gt;G4259,NOT(ISERROR(MATCH(G4259,D:D,0)))),H4259+1,H4259)</f>
        <v>0</v>
      </c>
      <c r="I4260" s="1">
        <f t="shared" ca="1" si="743"/>
        <v>0</v>
      </c>
      <c r="J4260" s="7" t="str">
        <f t="shared" ca="1" si="744"/>
        <v/>
      </c>
      <c r="K4260" s="1" t="str">
        <f ca="1">IF(J4260="Linea_para_MAIL_creada_por_LuXML",IF(ISERROR(MATCH(INDIRECT(ADDRESS(ROW()-G4260,7)),D:D,0)),J4260,INDIRECT(ADDRESS(MATCH(INDIRECT(ADDRESS(ROW()-G4260,7)),D:D,0),1))),J4260)</f>
        <v/>
      </c>
      <c r="L4260" s="7">
        <f t="shared" ca="1" si="745"/>
        <v>0</v>
      </c>
      <c r="M4260" s="7" t="str">
        <f t="shared" ca="1" si="746"/>
        <v/>
      </c>
      <c r="N4260" s="7">
        <f t="shared" ca="1" si="747"/>
        <v>0</v>
      </c>
      <c r="O4260" s="9" t="str">
        <f ca="1">IF(N4260&gt;-1,INDIRECT(ADDRESS(ROW(),13)),IF(N4260&lt;N4259,CONCATENATE("&lt;page-count count=",CHAR(34),1+LARGE(N:N,1)-LARGE(N:N,2),CHAR(34),"/&gt;"),INDIRECT(ADDRESS(ROW()-1,13))))</f>
        <v/>
      </c>
      <c r="P4260" s="1">
        <f>IF(ROW()&lt;$S$4+2,IF('XML a procesar'!A4259="",P4259,IF(MID('XML a procesar'!A4259,1,1)="&lt;",P4259,P4259+1)),P4259)</f>
        <v>1</v>
      </c>
    </row>
    <row r="4261" spans="1:16" x14ac:dyDescent="0.25">
      <c r="A4261" s="1" t="str">
        <f>IF('XML a procesar'!A4260&gt;0,'XML a procesar'!A4260,"")</f>
        <v/>
      </c>
      <c r="B4261" s="7">
        <f t="shared" si="737"/>
        <v>0</v>
      </c>
      <c r="C4261" s="1">
        <f t="shared" si="738"/>
        <v>0</v>
      </c>
      <c r="D4261" s="1">
        <f t="shared" si="739"/>
        <v>0</v>
      </c>
      <c r="E4261" s="1">
        <f t="shared" si="740"/>
        <v>0</v>
      </c>
      <c r="F4261" s="1" t="str">
        <f t="shared" ca="1" si="741"/>
        <v/>
      </c>
      <c r="G4261" s="1">
        <f t="shared" ca="1" si="742"/>
        <v>0</v>
      </c>
      <c r="H4261" s="1">
        <f ca="1">IF(AND(G4260&gt;0,G4261&gt;G4260,NOT(ISERROR(MATCH(G4260,D:D,0)))),H4260+1,H4260)</f>
        <v>0</v>
      </c>
      <c r="I4261" s="1">
        <f t="shared" ca="1" si="743"/>
        <v>0</v>
      </c>
      <c r="J4261" s="7" t="str">
        <f t="shared" ca="1" si="744"/>
        <v/>
      </c>
      <c r="K4261" s="1" t="str">
        <f ca="1">IF(J4261="Linea_para_MAIL_creada_por_LuXML",IF(ISERROR(MATCH(INDIRECT(ADDRESS(ROW()-G4261,7)),D:D,0)),J4261,INDIRECT(ADDRESS(MATCH(INDIRECT(ADDRESS(ROW()-G4261,7)),D:D,0),1))),J4261)</f>
        <v/>
      </c>
      <c r="L4261" s="7">
        <f t="shared" ca="1" si="745"/>
        <v>0</v>
      </c>
      <c r="M4261" s="7" t="str">
        <f t="shared" ca="1" si="746"/>
        <v/>
      </c>
      <c r="N4261" s="7">
        <f t="shared" ca="1" si="747"/>
        <v>0</v>
      </c>
      <c r="O4261" s="9" t="str">
        <f ca="1">IF(N4261&gt;-1,INDIRECT(ADDRESS(ROW(),13)),IF(N4261&lt;N4260,CONCATENATE("&lt;page-count count=",CHAR(34),1+LARGE(N:N,1)-LARGE(N:N,2),CHAR(34),"/&gt;"),INDIRECT(ADDRESS(ROW()-1,13))))</f>
        <v/>
      </c>
      <c r="P4261" s="1">
        <f>IF(ROW()&lt;$S$4+2,IF('XML a procesar'!A4260="",P4260,IF(MID('XML a procesar'!A4260,1,1)="&lt;",P4260,P4260+1)),P4260)</f>
        <v>1</v>
      </c>
    </row>
    <row r="4262" spans="1:16" x14ac:dyDescent="0.25">
      <c r="A4262" s="1" t="str">
        <f>IF('XML a procesar'!A4261&gt;0,'XML a procesar'!A4261,"")</f>
        <v/>
      </c>
      <c r="B4262" s="7">
        <f t="shared" si="737"/>
        <v>0</v>
      </c>
      <c r="C4262" s="1">
        <f t="shared" si="738"/>
        <v>0</v>
      </c>
      <c r="D4262" s="1">
        <f t="shared" si="739"/>
        <v>0</v>
      </c>
      <c r="E4262" s="1">
        <f t="shared" si="740"/>
        <v>0</v>
      </c>
      <c r="F4262" s="1" t="str">
        <f t="shared" ca="1" si="741"/>
        <v/>
      </c>
      <c r="G4262" s="1">
        <f t="shared" ca="1" si="742"/>
        <v>0</v>
      </c>
      <c r="H4262" s="1">
        <f ca="1">IF(AND(G4261&gt;0,G4262&gt;G4261,NOT(ISERROR(MATCH(G4261,D:D,0)))),H4261+1,H4261)</f>
        <v>0</v>
      </c>
      <c r="I4262" s="1">
        <f t="shared" ca="1" si="743"/>
        <v>0</v>
      </c>
      <c r="J4262" s="7" t="str">
        <f t="shared" ca="1" si="744"/>
        <v/>
      </c>
      <c r="K4262" s="1" t="str">
        <f ca="1">IF(J4262="Linea_para_MAIL_creada_por_LuXML",IF(ISERROR(MATCH(INDIRECT(ADDRESS(ROW()-G4262,7)),D:D,0)),J4262,INDIRECT(ADDRESS(MATCH(INDIRECT(ADDRESS(ROW()-G4262,7)),D:D,0),1))),J4262)</f>
        <v/>
      </c>
      <c r="L4262" s="7">
        <f t="shared" ca="1" si="745"/>
        <v>0</v>
      </c>
      <c r="M4262" s="7" t="str">
        <f t="shared" ca="1" si="746"/>
        <v/>
      </c>
      <c r="N4262" s="7">
        <f t="shared" ca="1" si="747"/>
        <v>0</v>
      </c>
      <c r="O4262" s="9" t="str">
        <f ca="1">IF(N4262&gt;-1,INDIRECT(ADDRESS(ROW(),13)),IF(N4262&lt;N4261,CONCATENATE("&lt;page-count count=",CHAR(34),1+LARGE(N:N,1)-LARGE(N:N,2),CHAR(34),"/&gt;"),INDIRECT(ADDRESS(ROW()-1,13))))</f>
        <v/>
      </c>
      <c r="P4262" s="1">
        <f>IF(ROW()&lt;$S$4+2,IF('XML a procesar'!A4261="",P4261,IF(MID('XML a procesar'!A4261,1,1)="&lt;",P4261,P4261+1)),P4261)</f>
        <v>1</v>
      </c>
    </row>
    <row r="4263" spans="1:16" x14ac:dyDescent="0.25">
      <c r="A4263" s="1" t="str">
        <f>IF('XML a procesar'!A4262&gt;0,'XML a procesar'!A4262,"")</f>
        <v/>
      </c>
      <c r="B4263" s="7">
        <f t="shared" si="737"/>
        <v>0</v>
      </c>
      <c r="C4263" s="1">
        <f t="shared" si="738"/>
        <v>0</v>
      </c>
      <c r="D4263" s="1">
        <f t="shared" si="739"/>
        <v>0</v>
      </c>
      <c r="E4263" s="1">
        <f t="shared" si="740"/>
        <v>0</v>
      </c>
      <c r="F4263" s="1" t="str">
        <f t="shared" ca="1" si="741"/>
        <v/>
      </c>
      <c r="G4263" s="1">
        <f t="shared" ca="1" si="742"/>
        <v>0</v>
      </c>
      <c r="H4263" s="1">
        <f ca="1">IF(AND(G4262&gt;0,G4263&gt;G4262,NOT(ISERROR(MATCH(G4262,D:D,0)))),H4262+1,H4262)</f>
        <v>0</v>
      </c>
      <c r="I4263" s="1">
        <f t="shared" ca="1" si="743"/>
        <v>0</v>
      </c>
      <c r="J4263" s="7" t="str">
        <f t="shared" ca="1" si="744"/>
        <v/>
      </c>
      <c r="K4263" s="1" t="str">
        <f ca="1">IF(J4263="Linea_para_MAIL_creada_por_LuXML",IF(ISERROR(MATCH(INDIRECT(ADDRESS(ROW()-G4263,7)),D:D,0)),J4263,INDIRECT(ADDRESS(MATCH(INDIRECT(ADDRESS(ROW()-G4263,7)),D:D,0),1))),J4263)</f>
        <v/>
      </c>
      <c r="L4263" s="7">
        <f t="shared" ca="1" si="745"/>
        <v>0</v>
      </c>
      <c r="M4263" s="7" t="str">
        <f t="shared" ca="1" si="746"/>
        <v/>
      </c>
      <c r="N4263" s="7">
        <f t="shared" ca="1" si="747"/>
        <v>0</v>
      </c>
      <c r="O4263" s="9" t="str">
        <f ca="1">IF(N4263&gt;-1,INDIRECT(ADDRESS(ROW(),13)),IF(N4263&lt;N4262,CONCATENATE("&lt;page-count count=",CHAR(34),1+LARGE(N:N,1)-LARGE(N:N,2),CHAR(34),"/&gt;"),INDIRECT(ADDRESS(ROW()-1,13))))</f>
        <v/>
      </c>
      <c r="P4263" s="1">
        <f>IF(ROW()&lt;$S$4+2,IF('XML a procesar'!A4262="",P4262,IF(MID('XML a procesar'!A4262,1,1)="&lt;",P4262,P4262+1)),P4262)</f>
        <v>1</v>
      </c>
    </row>
    <row r="4264" spans="1:16" x14ac:dyDescent="0.25">
      <c r="A4264" s="1" t="str">
        <f>IF('XML a procesar'!A4263&gt;0,'XML a procesar'!A4263,"")</f>
        <v/>
      </c>
      <c r="B4264" s="7">
        <f t="shared" si="737"/>
        <v>0</v>
      </c>
      <c r="C4264" s="1">
        <f t="shared" si="738"/>
        <v>0</v>
      </c>
      <c r="D4264" s="1">
        <f t="shared" si="739"/>
        <v>0</v>
      </c>
      <c r="E4264" s="1">
        <f t="shared" si="740"/>
        <v>0</v>
      </c>
      <c r="F4264" s="1" t="str">
        <f t="shared" ca="1" si="741"/>
        <v/>
      </c>
      <c r="G4264" s="1">
        <f t="shared" ca="1" si="742"/>
        <v>0</v>
      </c>
      <c r="H4264" s="1">
        <f ca="1">IF(AND(G4263&gt;0,G4264&gt;G4263,NOT(ISERROR(MATCH(G4263,D:D,0)))),H4263+1,H4263)</f>
        <v>0</v>
      </c>
      <c r="I4264" s="1">
        <f t="shared" ca="1" si="743"/>
        <v>0</v>
      </c>
      <c r="J4264" s="7" t="str">
        <f t="shared" ca="1" si="744"/>
        <v/>
      </c>
      <c r="K4264" s="1" t="str">
        <f ca="1">IF(J4264="Linea_para_MAIL_creada_por_LuXML",IF(ISERROR(MATCH(INDIRECT(ADDRESS(ROW()-G4264,7)),D:D,0)),J4264,INDIRECT(ADDRESS(MATCH(INDIRECT(ADDRESS(ROW()-G4264,7)),D:D,0),1))),J4264)</f>
        <v/>
      </c>
      <c r="L4264" s="7">
        <f t="shared" ca="1" si="745"/>
        <v>0</v>
      </c>
      <c r="M4264" s="7" t="str">
        <f t="shared" ca="1" si="746"/>
        <v/>
      </c>
      <c r="N4264" s="7">
        <f t="shared" ca="1" si="747"/>
        <v>0</v>
      </c>
      <c r="O4264" s="9" t="str">
        <f ca="1">IF(N4264&gt;-1,INDIRECT(ADDRESS(ROW(),13)),IF(N4264&lt;N4263,CONCATENATE("&lt;page-count count=",CHAR(34),1+LARGE(N:N,1)-LARGE(N:N,2),CHAR(34),"/&gt;"),INDIRECT(ADDRESS(ROW()-1,13))))</f>
        <v/>
      </c>
      <c r="P4264" s="1">
        <f>IF(ROW()&lt;$S$4+2,IF('XML a procesar'!A4263="",P4263,IF(MID('XML a procesar'!A4263,1,1)="&lt;",P4263,P4263+1)),P4263)</f>
        <v>1</v>
      </c>
    </row>
    <row r="4265" spans="1:16" x14ac:dyDescent="0.25">
      <c r="A4265" s="1" t="str">
        <f>IF('XML a procesar'!A4264&gt;0,'XML a procesar'!A4264,"")</f>
        <v/>
      </c>
      <c r="B4265" s="7">
        <f t="shared" si="737"/>
        <v>0</v>
      </c>
      <c r="C4265" s="1">
        <f t="shared" si="738"/>
        <v>0</v>
      </c>
      <c r="D4265" s="1">
        <f t="shared" si="739"/>
        <v>0</v>
      </c>
      <c r="E4265" s="1">
        <f t="shared" si="740"/>
        <v>0</v>
      </c>
      <c r="F4265" s="1" t="str">
        <f t="shared" ca="1" si="741"/>
        <v/>
      </c>
      <c r="G4265" s="1">
        <f t="shared" ca="1" si="742"/>
        <v>0</v>
      </c>
      <c r="H4265" s="1">
        <f ca="1">IF(AND(G4264&gt;0,G4265&gt;G4264,NOT(ISERROR(MATCH(G4264,D:D,0)))),H4264+1,H4264)</f>
        <v>0</v>
      </c>
      <c r="I4265" s="1">
        <f t="shared" ca="1" si="743"/>
        <v>0</v>
      </c>
      <c r="J4265" s="7" t="str">
        <f t="shared" ca="1" si="744"/>
        <v/>
      </c>
      <c r="K4265" s="1" t="str">
        <f ca="1">IF(J4265="Linea_para_MAIL_creada_por_LuXML",IF(ISERROR(MATCH(INDIRECT(ADDRESS(ROW()-G4265,7)),D:D,0)),J4265,INDIRECT(ADDRESS(MATCH(INDIRECT(ADDRESS(ROW()-G4265,7)),D:D,0),1))),J4265)</f>
        <v/>
      </c>
      <c r="L4265" s="7">
        <f t="shared" ca="1" si="745"/>
        <v>0</v>
      </c>
      <c r="M4265" s="7" t="str">
        <f t="shared" ca="1" si="746"/>
        <v/>
      </c>
      <c r="N4265" s="7">
        <f t="shared" ca="1" si="747"/>
        <v>0</v>
      </c>
      <c r="O4265" s="9" t="str">
        <f ca="1">IF(N4265&gt;-1,INDIRECT(ADDRESS(ROW(),13)),IF(N4265&lt;N4264,CONCATENATE("&lt;page-count count=",CHAR(34),1+LARGE(N:N,1)-LARGE(N:N,2),CHAR(34),"/&gt;"),INDIRECT(ADDRESS(ROW()-1,13))))</f>
        <v/>
      </c>
      <c r="P4265" s="1">
        <f>IF(ROW()&lt;$S$4+2,IF('XML a procesar'!A4264="",P4264,IF(MID('XML a procesar'!A4264,1,1)="&lt;",P4264,P4264+1)),P4264)</f>
        <v>1</v>
      </c>
    </row>
    <row r="4266" spans="1:16" x14ac:dyDescent="0.25">
      <c r="A4266" s="1" t="str">
        <f>IF('XML a procesar'!A4265&gt;0,'XML a procesar'!A4265,"")</f>
        <v/>
      </c>
      <c r="B4266" s="7">
        <f t="shared" si="737"/>
        <v>0</v>
      </c>
      <c r="C4266" s="1">
        <f t="shared" si="738"/>
        <v>0</v>
      </c>
      <c r="D4266" s="1">
        <f t="shared" si="739"/>
        <v>0</v>
      </c>
      <c r="E4266" s="1">
        <f t="shared" si="740"/>
        <v>0</v>
      </c>
      <c r="F4266" s="1" t="str">
        <f t="shared" ca="1" si="741"/>
        <v/>
      </c>
      <c r="G4266" s="1">
        <f t="shared" ca="1" si="742"/>
        <v>0</v>
      </c>
      <c r="H4266" s="1">
        <f ca="1">IF(AND(G4265&gt;0,G4266&gt;G4265,NOT(ISERROR(MATCH(G4265,D:D,0)))),H4265+1,H4265)</f>
        <v>0</v>
      </c>
      <c r="I4266" s="1">
        <f t="shared" ca="1" si="743"/>
        <v>0</v>
      </c>
      <c r="J4266" s="7" t="str">
        <f t="shared" ca="1" si="744"/>
        <v/>
      </c>
      <c r="K4266" s="1" t="str">
        <f ca="1">IF(J4266="Linea_para_MAIL_creada_por_LuXML",IF(ISERROR(MATCH(INDIRECT(ADDRESS(ROW()-G4266,7)),D:D,0)),J4266,INDIRECT(ADDRESS(MATCH(INDIRECT(ADDRESS(ROW()-G4266,7)),D:D,0),1))),J4266)</f>
        <v/>
      </c>
      <c r="L4266" s="7">
        <f t="shared" ca="1" si="745"/>
        <v>0</v>
      </c>
      <c r="M4266" s="7" t="str">
        <f t="shared" ca="1" si="746"/>
        <v/>
      </c>
      <c r="N4266" s="7">
        <f t="shared" ca="1" si="747"/>
        <v>0</v>
      </c>
      <c r="O4266" s="9" t="str">
        <f ca="1">IF(N4266&gt;-1,INDIRECT(ADDRESS(ROW(),13)),IF(N4266&lt;N4265,CONCATENATE("&lt;page-count count=",CHAR(34),1+LARGE(N:N,1)-LARGE(N:N,2),CHAR(34),"/&gt;"),INDIRECT(ADDRESS(ROW()-1,13))))</f>
        <v/>
      </c>
      <c r="P4266" s="1">
        <f>IF(ROW()&lt;$S$4+2,IF('XML a procesar'!A4265="",P4265,IF(MID('XML a procesar'!A4265,1,1)="&lt;",P4265,P4265+1)),P4265)</f>
        <v>1</v>
      </c>
    </row>
    <row r="4267" spans="1:16" x14ac:dyDescent="0.25">
      <c r="A4267" s="1" t="str">
        <f>IF('XML a procesar'!A4266&gt;0,'XML a procesar'!A4266,"")</f>
        <v/>
      </c>
      <c r="B4267" s="7">
        <f t="shared" si="737"/>
        <v>0</v>
      </c>
      <c r="C4267" s="1">
        <f t="shared" si="738"/>
        <v>0</v>
      </c>
      <c r="D4267" s="1">
        <f t="shared" si="739"/>
        <v>0</v>
      </c>
      <c r="E4267" s="1">
        <f t="shared" si="740"/>
        <v>0</v>
      </c>
      <c r="F4267" s="1" t="str">
        <f t="shared" ca="1" si="741"/>
        <v/>
      </c>
      <c r="G4267" s="1">
        <f t="shared" ca="1" si="742"/>
        <v>0</v>
      </c>
      <c r="H4267" s="1">
        <f ca="1">IF(AND(G4266&gt;0,G4267&gt;G4266,NOT(ISERROR(MATCH(G4266,D:D,0)))),H4266+1,H4266)</f>
        <v>0</v>
      </c>
      <c r="I4267" s="1">
        <f t="shared" ca="1" si="743"/>
        <v>0</v>
      </c>
      <c r="J4267" s="7" t="str">
        <f t="shared" ca="1" si="744"/>
        <v/>
      </c>
      <c r="K4267" s="1" t="str">
        <f ca="1">IF(J4267="Linea_para_MAIL_creada_por_LuXML",IF(ISERROR(MATCH(INDIRECT(ADDRESS(ROW()-G4267,7)),D:D,0)),J4267,INDIRECT(ADDRESS(MATCH(INDIRECT(ADDRESS(ROW()-G4267,7)),D:D,0),1))),J4267)</f>
        <v/>
      </c>
      <c r="L4267" s="7">
        <f t="shared" ca="1" si="745"/>
        <v>0</v>
      </c>
      <c r="M4267" s="7" t="str">
        <f t="shared" ca="1" si="746"/>
        <v/>
      </c>
      <c r="N4267" s="7">
        <f t="shared" ca="1" si="747"/>
        <v>0</v>
      </c>
      <c r="O4267" s="9" t="str">
        <f ca="1">IF(N4267&gt;-1,INDIRECT(ADDRESS(ROW(),13)),IF(N4267&lt;N4266,CONCATENATE("&lt;page-count count=",CHAR(34),1+LARGE(N:N,1)-LARGE(N:N,2),CHAR(34),"/&gt;"),INDIRECT(ADDRESS(ROW()-1,13))))</f>
        <v/>
      </c>
      <c r="P4267" s="1">
        <f>IF(ROW()&lt;$S$4+2,IF('XML a procesar'!A4266="",P4266,IF(MID('XML a procesar'!A4266,1,1)="&lt;",P4266,P4266+1)),P4266)</f>
        <v>1</v>
      </c>
    </row>
    <row r="4268" spans="1:16" x14ac:dyDescent="0.25">
      <c r="A4268" s="1" t="str">
        <f>IF('XML a procesar'!A4267&gt;0,'XML a procesar'!A4267,"")</f>
        <v/>
      </c>
      <c r="B4268" s="7">
        <f t="shared" si="737"/>
        <v>0</v>
      </c>
      <c r="C4268" s="1">
        <f t="shared" si="738"/>
        <v>0</v>
      </c>
      <c r="D4268" s="1">
        <f t="shared" si="739"/>
        <v>0</v>
      </c>
      <c r="E4268" s="1">
        <f t="shared" si="740"/>
        <v>0</v>
      </c>
      <c r="F4268" s="1" t="str">
        <f t="shared" ca="1" si="741"/>
        <v/>
      </c>
      <c r="G4268" s="1">
        <f t="shared" ca="1" si="742"/>
        <v>0</v>
      </c>
      <c r="H4268" s="1">
        <f ca="1">IF(AND(G4267&gt;0,G4268&gt;G4267,NOT(ISERROR(MATCH(G4267,D:D,0)))),H4267+1,H4267)</f>
        <v>0</v>
      </c>
      <c r="I4268" s="1">
        <f t="shared" ca="1" si="743"/>
        <v>0</v>
      </c>
      <c r="J4268" s="7" t="str">
        <f t="shared" ca="1" si="744"/>
        <v/>
      </c>
      <c r="K4268" s="1" t="str">
        <f ca="1">IF(J4268="Linea_para_MAIL_creada_por_LuXML",IF(ISERROR(MATCH(INDIRECT(ADDRESS(ROW()-G4268,7)),D:D,0)),J4268,INDIRECT(ADDRESS(MATCH(INDIRECT(ADDRESS(ROW()-G4268,7)),D:D,0),1))),J4268)</f>
        <v/>
      </c>
      <c r="L4268" s="7">
        <f t="shared" ca="1" si="745"/>
        <v>0</v>
      </c>
      <c r="M4268" s="7" t="str">
        <f t="shared" ca="1" si="746"/>
        <v/>
      </c>
      <c r="N4268" s="7">
        <f t="shared" ca="1" si="747"/>
        <v>0</v>
      </c>
      <c r="O4268" s="9" t="str">
        <f ca="1">IF(N4268&gt;-1,INDIRECT(ADDRESS(ROW(),13)),IF(N4268&lt;N4267,CONCATENATE("&lt;page-count count=",CHAR(34),1+LARGE(N:N,1)-LARGE(N:N,2),CHAR(34),"/&gt;"),INDIRECT(ADDRESS(ROW()-1,13))))</f>
        <v/>
      </c>
      <c r="P4268" s="1">
        <f>IF(ROW()&lt;$S$4+2,IF('XML a procesar'!A4267="",P4267,IF(MID('XML a procesar'!A4267,1,1)="&lt;",P4267,P4267+1)),P4267)</f>
        <v>1</v>
      </c>
    </row>
    <row r="4269" spans="1:16" x14ac:dyDescent="0.25">
      <c r="A4269" s="1" t="str">
        <f>IF('XML a procesar'!A4268&gt;0,'XML a procesar'!A4268,"")</f>
        <v/>
      </c>
      <c r="B4269" s="7">
        <f t="shared" si="737"/>
        <v>0</v>
      </c>
      <c r="C4269" s="1">
        <f t="shared" si="738"/>
        <v>0</v>
      </c>
      <c r="D4269" s="1">
        <f t="shared" si="739"/>
        <v>0</v>
      </c>
      <c r="E4269" s="1">
        <f t="shared" si="740"/>
        <v>0</v>
      </c>
      <c r="F4269" s="1" t="str">
        <f t="shared" ca="1" si="741"/>
        <v/>
      </c>
      <c r="G4269" s="1">
        <f t="shared" ca="1" si="742"/>
        <v>0</v>
      </c>
      <c r="H4269" s="1">
        <f ca="1">IF(AND(G4268&gt;0,G4269&gt;G4268,NOT(ISERROR(MATCH(G4268,D:D,0)))),H4268+1,H4268)</f>
        <v>0</v>
      </c>
      <c r="I4269" s="1">
        <f t="shared" ca="1" si="743"/>
        <v>0</v>
      </c>
      <c r="J4269" s="7" t="str">
        <f t="shared" ca="1" si="744"/>
        <v/>
      </c>
      <c r="K4269" s="1" t="str">
        <f ca="1">IF(J4269="Linea_para_MAIL_creada_por_LuXML",IF(ISERROR(MATCH(INDIRECT(ADDRESS(ROW()-G4269,7)),D:D,0)),J4269,INDIRECT(ADDRESS(MATCH(INDIRECT(ADDRESS(ROW()-G4269,7)),D:D,0),1))),J4269)</f>
        <v/>
      </c>
      <c r="L4269" s="7">
        <f t="shared" ca="1" si="745"/>
        <v>0</v>
      </c>
      <c r="M4269" s="7" t="str">
        <f t="shared" ca="1" si="746"/>
        <v/>
      </c>
      <c r="N4269" s="7">
        <f t="shared" ca="1" si="747"/>
        <v>0</v>
      </c>
      <c r="O4269" s="9" t="str">
        <f ca="1">IF(N4269&gt;-1,INDIRECT(ADDRESS(ROW(),13)),IF(N4269&lt;N4268,CONCATENATE("&lt;page-count count=",CHAR(34),1+LARGE(N:N,1)-LARGE(N:N,2),CHAR(34),"/&gt;"),INDIRECT(ADDRESS(ROW()-1,13))))</f>
        <v/>
      </c>
      <c r="P4269" s="1">
        <f>IF(ROW()&lt;$S$4+2,IF('XML a procesar'!A4268="",P4268,IF(MID('XML a procesar'!A4268,1,1)="&lt;",P4268,P4268+1)),P4268)</f>
        <v>1</v>
      </c>
    </row>
    <row r="4270" spans="1:16" x14ac:dyDescent="0.25">
      <c r="A4270" s="1" t="str">
        <f>IF('XML a procesar'!A4269&gt;0,'XML a procesar'!A4269,"")</f>
        <v/>
      </c>
      <c r="B4270" s="7">
        <f t="shared" si="737"/>
        <v>0</v>
      </c>
      <c r="C4270" s="1">
        <f t="shared" si="738"/>
        <v>0</v>
      </c>
      <c r="D4270" s="1">
        <f t="shared" si="739"/>
        <v>0</v>
      </c>
      <c r="E4270" s="1">
        <f t="shared" si="740"/>
        <v>0</v>
      </c>
      <c r="F4270" s="1" t="str">
        <f t="shared" ca="1" si="741"/>
        <v/>
      </c>
      <c r="G4270" s="1">
        <f t="shared" ca="1" si="742"/>
        <v>0</v>
      </c>
      <c r="H4270" s="1">
        <f ca="1">IF(AND(G4269&gt;0,G4270&gt;G4269,NOT(ISERROR(MATCH(G4269,D:D,0)))),H4269+1,H4269)</f>
        <v>0</v>
      </c>
      <c r="I4270" s="1">
        <f t="shared" ca="1" si="743"/>
        <v>0</v>
      </c>
      <c r="J4270" s="7" t="str">
        <f t="shared" ca="1" si="744"/>
        <v/>
      </c>
      <c r="K4270" s="1" t="str">
        <f ca="1">IF(J4270="Linea_para_MAIL_creada_por_LuXML",IF(ISERROR(MATCH(INDIRECT(ADDRESS(ROW()-G4270,7)),D:D,0)),J4270,INDIRECT(ADDRESS(MATCH(INDIRECT(ADDRESS(ROW()-G4270,7)),D:D,0),1))),J4270)</f>
        <v/>
      </c>
      <c r="L4270" s="7">
        <f t="shared" ca="1" si="745"/>
        <v>0</v>
      </c>
      <c r="M4270" s="7" t="str">
        <f t="shared" ca="1" si="746"/>
        <v/>
      </c>
      <c r="N4270" s="7">
        <f t="shared" ca="1" si="747"/>
        <v>0</v>
      </c>
      <c r="O4270" s="9" t="str">
        <f ca="1">IF(N4270&gt;-1,INDIRECT(ADDRESS(ROW(),13)),IF(N4270&lt;N4269,CONCATENATE("&lt;page-count count=",CHAR(34),1+LARGE(N:N,1)-LARGE(N:N,2),CHAR(34),"/&gt;"),INDIRECT(ADDRESS(ROW()-1,13))))</f>
        <v/>
      </c>
      <c r="P4270" s="1">
        <f>IF(ROW()&lt;$S$4+2,IF('XML a procesar'!A4269="",P4269,IF(MID('XML a procesar'!A4269,1,1)="&lt;",P4269,P4269+1)),P4269)</f>
        <v>1</v>
      </c>
    </row>
    <row r="4271" spans="1:16" x14ac:dyDescent="0.25">
      <c r="A4271" s="1" t="str">
        <f>IF('XML a procesar'!A4270&gt;0,'XML a procesar'!A4270,"")</f>
        <v/>
      </c>
      <c r="B4271" s="7">
        <f t="shared" si="737"/>
        <v>0</v>
      </c>
      <c r="C4271" s="1">
        <f t="shared" si="738"/>
        <v>0</v>
      </c>
      <c r="D4271" s="1">
        <f t="shared" si="739"/>
        <v>0</v>
      </c>
      <c r="E4271" s="1">
        <f t="shared" si="740"/>
        <v>0</v>
      </c>
      <c r="F4271" s="1" t="str">
        <f t="shared" ca="1" si="741"/>
        <v/>
      </c>
      <c r="G4271" s="1">
        <f t="shared" ca="1" si="742"/>
        <v>0</v>
      </c>
      <c r="H4271" s="1">
        <f ca="1">IF(AND(G4270&gt;0,G4271&gt;G4270,NOT(ISERROR(MATCH(G4270,D:D,0)))),H4270+1,H4270)</f>
        <v>0</v>
      </c>
      <c r="I4271" s="1">
        <f t="shared" ca="1" si="743"/>
        <v>0</v>
      </c>
      <c r="J4271" s="7" t="str">
        <f t="shared" ca="1" si="744"/>
        <v/>
      </c>
      <c r="K4271" s="1" t="str">
        <f ca="1">IF(J4271="Linea_para_MAIL_creada_por_LuXML",IF(ISERROR(MATCH(INDIRECT(ADDRESS(ROW()-G4271,7)),D:D,0)),J4271,INDIRECT(ADDRESS(MATCH(INDIRECT(ADDRESS(ROW()-G4271,7)),D:D,0),1))),J4271)</f>
        <v/>
      </c>
      <c r="L4271" s="7">
        <f t="shared" ca="1" si="745"/>
        <v>0</v>
      </c>
      <c r="M4271" s="7" t="str">
        <f t="shared" ca="1" si="746"/>
        <v/>
      </c>
      <c r="N4271" s="7">
        <f t="shared" ca="1" si="747"/>
        <v>0</v>
      </c>
      <c r="O4271" s="9" t="str">
        <f ca="1">IF(N4271&gt;-1,INDIRECT(ADDRESS(ROW(),13)),IF(N4271&lt;N4270,CONCATENATE("&lt;page-count count=",CHAR(34),1+LARGE(N:N,1)-LARGE(N:N,2),CHAR(34),"/&gt;"),INDIRECT(ADDRESS(ROW()-1,13))))</f>
        <v/>
      </c>
      <c r="P4271" s="1">
        <f>IF(ROW()&lt;$S$4+2,IF('XML a procesar'!A4270="",P4270,IF(MID('XML a procesar'!A4270,1,1)="&lt;",P4270,P4270+1)),P4270)</f>
        <v>1</v>
      </c>
    </row>
    <row r="4272" spans="1:16" x14ac:dyDescent="0.25">
      <c r="A4272" s="1" t="str">
        <f>IF('XML a procesar'!A4271&gt;0,'XML a procesar'!A4271,"")</f>
        <v/>
      </c>
      <c r="B4272" s="7">
        <f t="shared" si="737"/>
        <v>0</v>
      </c>
      <c r="C4272" s="1">
        <f t="shared" si="738"/>
        <v>0</v>
      </c>
      <c r="D4272" s="1">
        <f t="shared" si="739"/>
        <v>0</v>
      </c>
      <c r="E4272" s="1">
        <f t="shared" si="740"/>
        <v>0</v>
      </c>
      <c r="F4272" s="1" t="str">
        <f t="shared" ca="1" si="741"/>
        <v/>
      </c>
      <c r="G4272" s="1">
        <f t="shared" ca="1" si="742"/>
        <v>0</v>
      </c>
      <c r="H4272" s="1">
        <f ca="1">IF(AND(G4271&gt;0,G4272&gt;G4271,NOT(ISERROR(MATCH(G4271,D:D,0)))),H4271+1,H4271)</f>
        <v>0</v>
      </c>
      <c r="I4272" s="1">
        <f t="shared" ca="1" si="743"/>
        <v>0</v>
      </c>
      <c r="J4272" s="7" t="str">
        <f t="shared" ca="1" si="744"/>
        <v/>
      </c>
      <c r="K4272" s="1" t="str">
        <f ca="1">IF(J4272="Linea_para_MAIL_creada_por_LuXML",IF(ISERROR(MATCH(INDIRECT(ADDRESS(ROW()-G4272,7)),D:D,0)),J4272,INDIRECT(ADDRESS(MATCH(INDIRECT(ADDRESS(ROW()-G4272,7)),D:D,0),1))),J4272)</f>
        <v/>
      </c>
      <c r="L4272" s="7">
        <f t="shared" ca="1" si="745"/>
        <v>0</v>
      </c>
      <c r="M4272" s="7" t="str">
        <f t="shared" ca="1" si="746"/>
        <v/>
      </c>
      <c r="N4272" s="7">
        <f t="shared" ca="1" si="747"/>
        <v>0</v>
      </c>
      <c r="O4272" s="9" t="str">
        <f ca="1">IF(N4272&gt;-1,INDIRECT(ADDRESS(ROW(),13)),IF(N4272&lt;N4271,CONCATENATE("&lt;page-count count=",CHAR(34),1+LARGE(N:N,1)-LARGE(N:N,2),CHAR(34),"/&gt;"),INDIRECT(ADDRESS(ROW()-1,13))))</f>
        <v/>
      </c>
      <c r="P4272" s="1">
        <f>IF(ROW()&lt;$S$4+2,IF('XML a procesar'!A4271="",P4271,IF(MID('XML a procesar'!A4271,1,1)="&lt;",P4271,P4271+1)),P4271)</f>
        <v>1</v>
      </c>
    </row>
    <row r="4273" spans="1:16" x14ac:dyDescent="0.25">
      <c r="A4273" s="1" t="str">
        <f>IF('XML a procesar'!A4272&gt;0,'XML a procesar'!A4272,"")</f>
        <v/>
      </c>
      <c r="B4273" s="7">
        <f t="shared" si="737"/>
        <v>0</v>
      </c>
      <c r="C4273" s="1">
        <f t="shared" si="738"/>
        <v>0</v>
      </c>
      <c r="D4273" s="1">
        <f t="shared" si="739"/>
        <v>0</v>
      </c>
      <c r="E4273" s="1">
        <f t="shared" si="740"/>
        <v>0</v>
      </c>
      <c r="F4273" s="1" t="str">
        <f t="shared" ca="1" si="741"/>
        <v/>
      </c>
      <c r="G4273" s="1">
        <f t="shared" ca="1" si="742"/>
        <v>0</v>
      </c>
      <c r="H4273" s="1">
        <f ca="1">IF(AND(G4272&gt;0,G4273&gt;G4272,NOT(ISERROR(MATCH(G4272,D:D,0)))),H4272+1,H4272)</f>
        <v>0</v>
      </c>
      <c r="I4273" s="1">
        <f t="shared" ca="1" si="743"/>
        <v>0</v>
      </c>
      <c r="J4273" s="7" t="str">
        <f t="shared" ca="1" si="744"/>
        <v/>
      </c>
      <c r="K4273" s="1" t="str">
        <f ca="1">IF(J4273="Linea_para_MAIL_creada_por_LuXML",IF(ISERROR(MATCH(INDIRECT(ADDRESS(ROW()-G4273,7)),D:D,0)),J4273,INDIRECT(ADDRESS(MATCH(INDIRECT(ADDRESS(ROW()-G4273,7)),D:D,0),1))),J4273)</f>
        <v/>
      </c>
      <c r="L4273" s="7">
        <f t="shared" ca="1" si="745"/>
        <v>0</v>
      </c>
      <c r="M4273" s="7" t="str">
        <f t="shared" ca="1" si="746"/>
        <v/>
      </c>
      <c r="N4273" s="7">
        <f t="shared" ca="1" si="747"/>
        <v>0</v>
      </c>
      <c r="O4273" s="9" t="str">
        <f ca="1">IF(N4273&gt;-1,INDIRECT(ADDRESS(ROW(),13)),IF(N4273&lt;N4272,CONCATENATE("&lt;page-count count=",CHAR(34),1+LARGE(N:N,1)-LARGE(N:N,2),CHAR(34),"/&gt;"),INDIRECT(ADDRESS(ROW()-1,13))))</f>
        <v/>
      </c>
      <c r="P4273" s="1">
        <f>IF(ROW()&lt;$S$4+2,IF('XML a procesar'!A4272="",P4272,IF(MID('XML a procesar'!A4272,1,1)="&lt;",P4272,P4272+1)),P4272)</f>
        <v>1</v>
      </c>
    </row>
    <row r="4274" spans="1:16" x14ac:dyDescent="0.25">
      <c r="A4274" s="1" t="str">
        <f>IF('XML a procesar'!A4273&gt;0,'XML a procesar'!A4273,"")</f>
        <v/>
      </c>
      <c r="B4274" s="7">
        <f t="shared" si="737"/>
        <v>0</v>
      </c>
      <c r="C4274" s="1">
        <f t="shared" si="738"/>
        <v>0</v>
      </c>
      <c r="D4274" s="1">
        <f t="shared" si="739"/>
        <v>0</v>
      </c>
      <c r="E4274" s="1">
        <f t="shared" si="740"/>
        <v>0</v>
      </c>
      <c r="F4274" s="1" t="str">
        <f t="shared" ca="1" si="741"/>
        <v/>
      </c>
      <c r="G4274" s="1">
        <f t="shared" ca="1" si="742"/>
        <v>0</v>
      </c>
      <c r="H4274" s="1">
        <f ca="1">IF(AND(G4273&gt;0,G4274&gt;G4273,NOT(ISERROR(MATCH(G4273,D:D,0)))),H4273+1,H4273)</f>
        <v>0</v>
      </c>
      <c r="I4274" s="1">
        <f t="shared" ca="1" si="743"/>
        <v>0</v>
      </c>
      <c r="J4274" s="7" t="str">
        <f t="shared" ca="1" si="744"/>
        <v/>
      </c>
      <c r="K4274" s="1" t="str">
        <f ca="1">IF(J4274="Linea_para_MAIL_creada_por_LuXML",IF(ISERROR(MATCH(INDIRECT(ADDRESS(ROW()-G4274,7)),D:D,0)),J4274,INDIRECT(ADDRESS(MATCH(INDIRECT(ADDRESS(ROW()-G4274,7)),D:D,0),1))),J4274)</f>
        <v/>
      </c>
      <c r="L4274" s="7">
        <f t="shared" ca="1" si="745"/>
        <v>0</v>
      </c>
      <c r="M4274" s="7" t="str">
        <f t="shared" ca="1" si="746"/>
        <v/>
      </c>
      <c r="N4274" s="7">
        <f t="shared" ca="1" si="747"/>
        <v>0</v>
      </c>
      <c r="O4274" s="9" t="str">
        <f ca="1">IF(N4274&gt;-1,INDIRECT(ADDRESS(ROW(),13)),IF(N4274&lt;N4273,CONCATENATE("&lt;page-count count=",CHAR(34),1+LARGE(N:N,1)-LARGE(N:N,2),CHAR(34),"/&gt;"),INDIRECT(ADDRESS(ROW()-1,13))))</f>
        <v/>
      </c>
      <c r="P4274" s="1">
        <f>IF(ROW()&lt;$S$4+2,IF('XML a procesar'!A4273="",P4273,IF(MID('XML a procesar'!A4273,1,1)="&lt;",P4273,P4273+1)),P4273)</f>
        <v>1</v>
      </c>
    </row>
    <row r="4275" spans="1:16" x14ac:dyDescent="0.25">
      <c r="A4275" s="1" t="str">
        <f>IF('XML a procesar'!A4274&gt;0,'XML a procesar'!A4274,"")</f>
        <v/>
      </c>
      <c r="B4275" s="7">
        <f t="shared" si="737"/>
        <v>0</v>
      </c>
      <c r="C4275" s="1">
        <f t="shared" si="738"/>
        <v>0</v>
      </c>
      <c r="D4275" s="1">
        <f t="shared" si="739"/>
        <v>0</v>
      </c>
      <c r="E4275" s="1">
        <f t="shared" si="740"/>
        <v>0</v>
      </c>
      <c r="F4275" s="1" t="str">
        <f t="shared" ca="1" si="741"/>
        <v/>
      </c>
      <c r="G4275" s="1">
        <f t="shared" ca="1" si="742"/>
        <v>0</v>
      </c>
      <c r="H4275" s="1">
        <f ca="1">IF(AND(G4274&gt;0,G4275&gt;G4274,NOT(ISERROR(MATCH(G4274,D:D,0)))),H4274+1,H4274)</f>
        <v>0</v>
      </c>
      <c r="I4275" s="1">
        <f t="shared" ca="1" si="743"/>
        <v>0</v>
      </c>
      <c r="J4275" s="7" t="str">
        <f t="shared" ca="1" si="744"/>
        <v/>
      </c>
      <c r="K4275" s="1" t="str">
        <f ca="1">IF(J4275="Linea_para_MAIL_creada_por_LuXML",IF(ISERROR(MATCH(INDIRECT(ADDRESS(ROW()-G4275,7)),D:D,0)),J4275,INDIRECT(ADDRESS(MATCH(INDIRECT(ADDRESS(ROW()-G4275,7)),D:D,0),1))),J4275)</f>
        <v/>
      </c>
      <c r="L4275" s="7">
        <f t="shared" ca="1" si="745"/>
        <v>0</v>
      </c>
      <c r="M4275" s="7" t="str">
        <f t="shared" ca="1" si="746"/>
        <v/>
      </c>
      <c r="N4275" s="7">
        <f t="shared" ca="1" si="747"/>
        <v>0</v>
      </c>
      <c r="O4275" s="9" t="str">
        <f ca="1">IF(N4275&gt;-1,INDIRECT(ADDRESS(ROW(),13)),IF(N4275&lt;N4274,CONCATENATE("&lt;page-count count=",CHAR(34),1+LARGE(N:N,1)-LARGE(N:N,2),CHAR(34),"/&gt;"),INDIRECT(ADDRESS(ROW()-1,13))))</f>
        <v/>
      </c>
      <c r="P4275" s="1">
        <f>IF(ROW()&lt;$S$4+2,IF('XML a procesar'!A4274="",P4274,IF(MID('XML a procesar'!A4274,1,1)="&lt;",P4274,P4274+1)),P4274)</f>
        <v>1</v>
      </c>
    </row>
    <row r="4276" spans="1:16" x14ac:dyDescent="0.25">
      <c r="A4276" s="1" t="str">
        <f>IF('XML a procesar'!A4275&gt;0,'XML a procesar'!A4275,"")</f>
        <v/>
      </c>
      <c r="B4276" s="7">
        <f t="shared" si="737"/>
        <v>0</v>
      </c>
      <c r="C4276" s="1">
        <f t="shared" si="738"/>
        <v>0</v>
      </c>
      <c r="D4276" s="1">
        <f t="shared" si="739"/>
        <v>0</v>
      </c>
      <c r="E4276" s="1">
        <f t="shared" si="740"/>
        <v>0</v>
      </c>
      <c r="F4276" s="1" t="str">
        <f t="shared" ca="1" si="741"/>
        <v/>
      </c>
      <c r="G4276" s="1">
        <f t="shared" ca="1" si="742"/>
        <v>0</v>
      </c>
      <c r="H4276" s="1">
        <f ca="1">IF(AND(G4275&gt;0,G4276&gt;G4275,NOT(ISERROR(MATCH(G4275,D:D,0)))),H4275+1,H4275)</f>
        <v>0</v>
      </c>
      <c r="I4276" s="1">
        <f t="shared" ca="1" si="743"/>
        <v>0</v>
      </c>
      <c r="J4276" s="7" t="str">
        <f t="shared" ca="1" si="744"/>
        <v/>
      </c>
      <c r="K4276" s="1" t="str">
        <f ca="1">IF(J4276="Linea_para_MAIL_creada_por_LuXML",IF(ISERROR(MATCH(INDIRECT(ADDRESS(ROW()-G4276,7)),D:D,0)),J4276,INDIRECT(ADDRESS(MATCH(INDIRECT(ADDRESS(ROW()-G4276,7)),D:D,0),1))),J4276)</f>
        <v/>
      </c>
      <c r="L4276" s="7">
        <f t="shared" ca="1" si="745"/>
        <v>0</v>
      </c>
      <c r="M4276" s="7" t="str">
        <f t="shared" ca="1" si="746"/>
        <v/>
      </c>
      <c r="N4276" s="7">
        <f t="shared" ca="1" si="747"/>
        <v>0</v>
      </c>
      <c r="O4276" s="9" t="str">
        <f ca="1">IF(N4276&gt;-1,INDIRECT(ADDRESS(ROW(),13)),IF(N4276&lt;N4275,CONCATENATE("&lt;page-count count=",CHAR(34),1+LARGE(N:N,1)-LARGE(N:N,2),CHAR(34),"/&gt;"),INDIRECT(ADDRESS(ROW()-1,13))))</f>
        <v/>
      </c>
      <c r="P4276" s="1">
        <f>IF(ROW()&lt;$S$4+2,IF('XML a procesar'!A4275="",P4275,IF(MID('XML a procesar'!A4275,1,1)="&lt;",P4275,P4275+1)),P4275)</f>
        <v>1</v>
      </c>
    </row>
    <row r="4277" spans="1:16" x14ac:dyDescent="0.25">
      <c r="A4277" s="1" t="str">
        <f>IF('XML a procesar'!A4276&gt;0,'XML a procesar'!A4276,"")</f>
        <v/>
      </c>
      <c r="B4277" s="7">
        <f t="shared" si="737"/>
        <v>0</v>
      </c>
      <c r="C4277" s="1">
        <f t="shared" si="738"/>
        <v>0</v>
      </c>
      <c r="D4277" s="1">
        <f t="shared" si="739"/>
        <v>0</v>
      </c>
      <c r="E4277" s="1">
        <f t="shared" si="740"/>
        <v>0</v>
      </c>
      <c r="F4277" s="1" t="str">
        <f t="shared" ca="1" si="741"/>
        <v/>
      </c>
      <c r="G4277" s="1">
        <f t="shared" ca="1" si="742"/>
        <v>0</v>
      </c>
      <c r="H4277" s="1">
        <f ca="1">IF(AND(G4276&gt;0,G4277&gt;G4276,NOT(ISERROR(MATCH(G4276,D:D,0)))),H4276+1,H4276)</f>
        <v>0</v>
      </c>
      <c r="I4277" s="1">
        <f t="shared" ca="1" si="743"/>
        <v>0</v>
      </c>
      <c r="J4277" s="7" t="str">
        <f t="shared" ca="1" si="744"/>
        <v/>
      </c>
      <c r="K4277" s="1" t="str">
        <f ca="1">IF(J4277="Linea_para_MAIL_creada_por_LuXML",IF(ISERROR(MATCH(INDIRECT(ADDRESS(ROW()-G4277,7)),D:D,0)),J4277,INDIRECT(ADDRESS(MATCH(INDIRECT(ADDRESS(ROW()-G4277,7)),D:D,0),1))),J4277)</f>
        <v/>
      </c>
      <c r="L4277" s="7">
        <f t="shared" ca="1" si="745"/>
        <v>0</v>
      </c>
      <c r="M4277" s="7" t="str">
        <f t="shared" ca="1" si="746"/>
        <v/>
      </c>
      <c r="N4277" s="7">
        <f t="shared" ca="1" si="747"/>
        <v>0</v>
      </c>
      <c r="O4277" s="9" t="str">
        <f ca="1">IF(N4277&gt;-1,INDIRECT(ADDRESS(ROW(),13)),IF(N4277&lt;N4276,CONCATENATE("&lt;page-count count=",CHAR(34),1+LARGE(N:N,1)-LARGE(N:N,2),CHAR(34),"/&gt;"),INDIRECT(ADDRESS(ROW()-1,13))))</f>
        <v/>
      </c>
      <c r="P4277" s="1">
        <f>IF(ROW()&lt;$S$4+2,IF('XML a procesar'!A4276="",P4276,IF(MID('XML a procesar'!A4276,1,1)="&lt;",P4276,P4276+1)),P4276)</f>
        <v>1</v>
      </c>
    </row>
    <row r="4278" spans="1:16" x14ac:dyDescent="0.25">
      <c r="A4278" s="1" t="str">
        <f>IF('XML a procesar'!A4277&gt;0,'XML a procesar'!A4277,"")</f>
        <v/>
      </c>
      <c r="B4278" s="7">
        <f t="shared" si="737"/>
        <v>0</v>
      </c>
      <c r="C4278" s="1">
        <f t="shared" si="738"/>
        <v>0</v>
      </c>
      <c r="D4278" s="1">
        <f t="shared" si="739"/>
        <v>0</v>
      </c>
      <c r="E4278" s="1">
        <f t="shared" si="740"/>
        <v>0</v>
      </c>
      <c r="F4278" s="1" t="str">
        <f t="shared" ca="1" si="741"/>
        <v/>
      </c>
      <c r="G4278" s="1">
        <f t="shared" ca="1" si="742"/>
        <v>0</v>
      </c>
      <c r="H4278" s="1">
        <f ca="1">IF(AND(G4277&gt;0,G4278&gt;G4277,NOT(ISERROR(MATCH(G4277,D:D,0)))),H4277+1,H4277)</f>
        <v>0</v>
      </c>
      <c r="I4278" s="1">
        <f t="shared" ca="1" si="743"/>
        <v>0</v>
      </c>
      <c r="J4278" s="7" t="str">
        <f t="shared" ca="1" si="744"/>
        <v/>
      </c>
      <c r="K4278" s="1" t="str">
        <f ca="1">IF(J4278="Linea_para_MAIL_creada_por_LuXML",IF(ISERROR(MATCH(INDIRECT(ADDRESS(ROW()-G4278,7)),D:D,0)),J4278,INDIRECT(ADDRESS(MATCH(INDIRECT(ADDRESS(ROW()-G4278,7)),D:D,0),1))),J4278)</f>
        <v/>
      </c>
      <c r="L4278" s="7">
        <f t="shared" ca="1" si="745"/>
        <v>0</v>
      </c>
      <c r="M4278" s="7" t="str">
        <f t="shared" ca="1" si="746"/>
        <v/>
      </c>
      <c r="N4278" s="7">
        <f t="shared" ca="1" si="747"/>
        <v>0</v>
      </c>
      <c r="O4278" s="9" t="str">
        <f ca="1">IF(N4278&gt;-1,INDIRECT(ADDRESS(ROW(),13)),IF(N4278&lt;N4277,CONCATENATE("&lt;page-count count=",CHAR(34),1+LARGE(N:N,1)-LARGE(N:N,2),CHAR(34),"/&gt;"),INDIRECT(ADDRESS(ROW()-1,13))))</f>
        <v/>
      </c>
      <c r="P4278" s="1">
        <f>IF(ROW()&lt;$S$4+2,IF('XML a procesar'!A4277="",P4277,IF(MID('XML a procesar'!A4277,1,1)="&lt;",P4277,P4277+1)),P4277)</f>
        <v>1</v>
      </c>
    </row>
    <row r="4279" spans="1:16" x14ac:dyDescent="0.25">
      <c r="A4279" s="1" t="str">
        <f>IF('XML a procesar'!A4278&gt;0,'XML a procesar'!A4278,"")</f>
        <v/>
      </c>
      <c r="B4279" s="7">
        <f t="shared" si="737"/>
        <v>0</v>
      </c>
      <c r="C4279" s="1">
        <f t="shared" si="738"/>
        <v>0</v>
      </c>
      <c r="D4279" s="1">
        <f t="shared" si="739"/>
        <v>0</v>
      </c>
      <c r="E4279" s="1">
        <f t="shared" si="740"/>
        <v>0</v>
      </c>
      <c r="F4279" s="1" t="str">
        <f t="shared" ca="1" si="741"/>
        <v/>
      </c>
      <c r="G4279" s="1">
        <f t="shared" ca="1" si="742"/>
        <v>0</v>
      </c>
      <c r="H4279" s="1">
        <f ca="1">IF(AND(G4278&gt;0,G4279&gt;G4278,NOT(ISERROR(MATCH(G4278,D:D,0)))),H4278+1,H4278)</f>
        <v>0</v>
      </c>
      <c r="I4279" s="1">
        <f t="shared" ca="1" si="743"/>
        <v>0</v>
      </c>
      <c r="J4279" s="7" t="str">
        <f t="shared" ca="1" si="744"/>
        <v/>
      </c>
      <c r="K4279" s="1" t="str">
        <f ca="1">IF(J4279="Linea_para_MAIL_creada_por_LuXML",IF(ISERROR(MATCH(INDIRECT(ADDRESS(ROW()-G4279,7)),D:D,0)),J4279,INDIRECT(ADDRESS(MATCH(INDIRECT(ADDRESS(ROW()-G4279,7)),D:D,0),1))),J4279)</f>
        <v/>
      </c>
      <c r="L4279" s="7">
        <f t="shared" ca="1" si="745"/>
        <v>0</v>
      </c>
      <c r="M4279" s="7" t="str">
        <f t="shared" ca="1" si="746"/>
        <v/>
      </c>
      <c r="N4279" s="7">
        <f t="shared" ca="1" si="747"/>
        <v>0</v>
      </c>
      <c r="O4279" s="9" t="str">
        <f ca="1">IF(N4279&gt;-1,INDIRECT(ADDRESS(ROW(),13)),IF(N4279&lt;N4278,CONCATENATE("&lt;page-count count=",CHAR(34),1+LARGE(N:N,1)-LARGE(N:N,2),CHAR(34),"/&gt;"),INDIRECT(ADDRESS(ROW()-1,13))))</f>
        <v/>
      </c>
      <c r="P4279" s="1">
        <f>IF(ROW()&lt;$S$4+2,IF('XML a procesar'!A4278="",P4278,IF(MID('XML a procesar'!A4278,1,1)="&lt;",P4278,P4278+1)),P4278)</f>
        <v>1</v>
      </c>
    </row>
    <row r="4280" spans="1:16" x14ac:dyDescent="0.25">
      <c r="A4280" s="1" t="str">
        <f>IF('XML a procesar'!A4279&gt;0,'XML a procesar'!A4279,"")</f>
        <v/>
      </c>
      <c r="B4280" s="7">
        <f t="shared" si="737"/>
        <v>0</v>
      </c>
      <c r="C4280" s="1">
        <f t="shared" si="738"/>
        <v>0</v>
      </c>
      <c r="D4280" s="1">
        <f t="shared" si="739"/>
        <v>0</v>
      </c>
      <c r="E4280" s="1">
        <f t="shared" si="740"/>
        <v>0</v>
      </c>
      <c r="F4280" s="1" t="str">
        <f t="shared" ca="1" si="741"/>
        <v/>
      </c>
      <c r="G4280" s="1">
        <f t="shared" ca="1" si="742"/>
        <v>0</v>
      </c>
      <c r="H4280" s="1">
        <f ca="1">IF(AND(G4279&gt;0,G4280&gt;G4279,NOT(ISERROR(MATCH(G4279,D:D,0)))),H4279+1,H4279)</f>
        <v>0</v>
      </c>
      <c r="I4280" s="1">
        <f t="shared" ca="1" si="743"/>
        <v>0</v>
      </c>
      <c r="J4280" s="7" t="str">
        <f t="shared" ca="1" si="744"/>
        <v/>
      </c>
      <c r="K4280" s="1" t="str">
        <f ca="1">IF(J4280="Linea_para_MAIL_creada_por_LuXML",IF(ISERROR(MATCH(INDIRECT(ADDRESS(ROW()-G4280,7)),D:D,0)),J4280,INDIRECT(ADDRESS(MATCH(INDIRECT(ADDRESS(ROW()-G4280,7)),D:D,0),1))),J4280)</f>
        <v/>
      </c>
      <c r="L4280" s="7">
        <f t="shared" ca="1" si="745"/>
        <v>0</v>
      </c>
      <c r="M4280" s="7" t="str">
        <f t="shared" ca="1" si="746"/>
        <v/>
      </c>
      <c r="N4280" s="7">
        <f t="shared" ca="1" si="747"/>
        <v>0</v>
      </c>
      <c r="O4280" s="9" t="str">
        <f ca="1">IF(N4280&gt;-1,INDIRECT(ADDRESS(ROW(),13)),IF(N4280&lt;N4279,CONCATENATE("&lt;page-count count=",CHAR(34),1+LARGE(N:N,1)-LARGE(N:N,2),CHAR(34),"/&gt;"),INDIRECT(ADDRESS(ROW()-1,13))))</f>
        <v/>
      </c>
      <c r="P4280" s="1">
        <f>IF(ROW()&lt;$S$4+2,IF('XML a procesar'!A4279="",P4279,IF(MID('XML a procesar'!A4279,1,1)="&lt;",P4279,P4279+1)),P4279)</f>
        <v>1</v>
      </c>
    </row>
    <row r="4281" spans="1:16" x14ac:dyDescent="0.25">
      <c r="A4281" s="1" t="str">
        <f>IF('XML a procesar'!A4280&gt;0,'XML a procesar'!A4280,"")</f>
        <v/>
      </c>
      <c r="B4281" s="7">
        <f t="shared" si="737"/>
        <v>0</v>
      </c>
      <c r="C4281" s="1">
        <f t="shared" si="738"/>
        <v>0</v>
      </c>
      <c r="D4281" s="1">
        <f t="shared" si="739"/>
        <v>0</v>
      </c>
      <c r="E4281" s="1">
        <f t="shared" si="740"/>
        <v>0</v>
      </c>
      <c r="F4281" s="1" t="str">
        <f t="shared" ca="1" si="741"/>
        <v/>
      </c>
      <c r="G4281" s="1">
        <f t="shared" ca="1" si="742"/>
        <v>0</v>
      </c>
      <c r="H4281" s="1">
        <f ca="1">IF(AND(G4280&gt;0,G4281&gt;G4280,NOT(ISERROR(MATCH(G4280,D:D,0)))),H4280+1,H4280)</f>
        <v>0</v>
      </c>
      <c r="I4281" s="1">
        <f t="shared" ca="1" si="743"/>
        <v>0</v>
      </c>
      <c r="J4281" s="7" t="str">
        <f t="shared" ca="1" si="744"/>
        <v/>
      </c>
      <c r="K4281" s="1" t="str">
        <f ca="1">IF(J4281="Linea_para_MAIL_creada_por_LuXML",IF(ISERROR(MATCH(INDIRECT(ADDRESS(ROW()-G4281,7)),D:D,0)),J4281,INDIRECT(ADDRESS(MATCH(INDIRECT(ADDRESS(ROW()-G4281,7)),D:D,0),1))),J4281)</f>
        <v/>
      </c>
      <c r="L4281" s="7">
        <f t="shared" ca="1" si="745"/>
        <v>0</v>
      </c>
      <c r="M4281" s="7" t="str">
        <f t="shared" ca="1" si="746"/>
        <v/>
      </c>
      <c r="N4281" s="7">
        <f t="shared" ca="1" si="747"/>
        <v>0</v>
      </c>
      <c r="O4281" s="9" t="str">
        <f ca="1">IF(N4281&gt;-1,INDIRECT(ADDRESS(ROW(),13)),IF(N4281&lt;N4280,CONCATENATE("&lt;page-count count=",CHAR(34),1+LARGE(N:N,1)-LARGE(N:N,2),CHAR(34),"/&gt;"),INDIRECT(ADDRESS(ROW()-1,13))))</f>
        <v/>
      </c>
      <c r="P4281" s="1">
        <f>IF(ROW()&lt;$S$4+2,IF('XML a procesar'!A4280="",P4280,IF(MID('XML a procesar'!A4280,1,1)="&lt;",P4280,P4280+1)),P4280)</f>
        <v>1</v>
      </c>
    </row>
    <row r="4282" spans="1:16" x14ac:dyDescent="0.25">
      <c r="A4282" s="1" t="str">
        <f>IF('XML a procesar'!A4281&gt;0,'XML a procesar'!A4281,"")</f>
        <v/>
      </c>
      <c r="B4282" s="7">
        <f t="shared" si="737"/>
        <v>0</v>
      </c>
      <c r="C4282" s="1">
        <f t="shared" si="738"/>
        <v>0</v>
      </c>
      <c r="D4282" s="1">
        <f t="shared" si="739"/>
        <v>0</v>
      </c>
      <c r="E4282" s="1">
        <f t="shared" si="740"/>
        <v>0</v>
      </c>
      <c r="F4282" s="1" t="str">
        <f t="shared" ca="1" si="741"/>
        <v/>
      </c>
      <c r="G4282" s="1">
        <f t="shared" ca="1" si="742"/>
        <v>0</v>
      </c>
      <c r="H4282" s="1">
        <f ca="1">IF(AND(G4281&gt;0,G4282&gt;G4281,NOT(ISERROR(MATCH(G4281,D:D,0)))),H4281+1,H4281)</f>
        <v>0</v>
      </c>
      <c r="I4282" s="1">
        <f t="shared" ca="1" si="743"/>
        <v>0</v>
      </c>
      <c r="J4282" s="7" t="str">
        <f t="shared" ca="1" si="744"/>
        <v/>
      </c>
      <c r="K4282" s="1" t="str">
        <f ca="1">IF(J4282="Linea_para_MAIL_creada_por_LuXML",IF(ISERROR(MATCH(INDIRECT(ADDRESS(ROW()-G4282,7)),D:D,0)),J4282,INDIRECT(ADDRESS(MATCH(INDIRECT(ADDRESS(ROW()-G4282,7)),D:D,0),1))),J4282)</f>
        <v/>
      </c>
      <c r="L4282" s="7">
        <f t="shared" ca="1" si="745"/>
        <v>0</v>
      </c>
      <c r="M4282" s="7" t="str">
        <f t="shared" ca="1" si="746"/>
        <v/>
      </c>
      <c r="N4282" s="7">
        <f t="shared" ca="1" si="747"/>
        <v>0</v>
      </c>
      <c r="O4282" s="9" t="str">
        <f ca="1">IF(N4282&gt;-1,INDIRECT(ADDRESS(ROW(),13)),IF(N4282&lt;N4281,CONCATENATE("&lt;page-count count=",CHAR(34),1+LARGE(N:N,1)-LARGE(N:N,2),CHAR(34),"/&gt;"),INDIRECT(ADDRESS(ROW()-1,13))))</f>
        <v/>
      </c>
      <c r="P4282" s="1">
        <f>IF(ROW()&lt;$S$4+2,IF('XML a procesar'!A4281="",P4281,IF(MID('XML a procesar'!A4281,1,1)="&lt;",P4281,P4281+1)),P4281)</f>
        <v>1</v>
      </c>
    </row>
    <row r="4283" spans="1:16" x14ac:dyDescent="0.25">
      <c r="A4283" s="1" t="str">
        <f>IF('XML a procesar'!A4282&gt;0,'XML a procesar'!A4282,"")</f>
        <v/>
      </c>
      <c r="B4283" s="7">
        <f t="shared" si="737"/>
        <v>0</v>
      </c>
      <c r="C4283" s="1">
        <f t="shared" si="738"/>
        <v>0</v>
      </c>
      <c r="D4283" s="1">
        <f t="shared" si="739"/>
        <v>0</v>
      </c>
      <c r="E4283" s="1">
        <f t="shared" si="740"/>
        <v>0</v>
      </c>
      <c r="F4283" s="1" t="str">
        <f t="shared" ca="1" si="741"/>
        <v/>
      </c>
      <c r="G4283" s="1">
        <f t="shared" ca="1" si="742"/>
        <v>0</v>
      </c>
      <c r="H4283" s="1">
        <f ca="1">IF(AND(G4282&gt;0,G4283&gt;G4282,NOT(ISERROR(MATCH(G4282,D:D,0)))),H4282+1,H4282)</f>
        <v>0</v>
      </c>
      <c r="I4283" s="1">
        <f t="shared" ca="1" si="743"/>
        <v>0</v>
      </c>
      <c r="J4283" s="7" t="str">
        <f t="shared" ca="1" si="744"/>
        <v/>
      </c>
      <c r="K4283" s="1" t="str">
        <f ca="1">IF(J4283="Linea_para_MAIL_creada_por_LuXML",IF(ISERROR(MATCH(INDIRECT(ADDRESS(ROW()-G4283,7)),D:D,0)),J4283,INDIRECT(ADDRESS(MATCH(INDIRECT(ADDRESS(ROW()-G4283,7)),D:D,0),1))),J4283)</f>
        <v/>
      </c>
      <c r="L4283" s="7">
        <f t="shared" ca="1" si="745"/>
        <v>0</v>
      </c>
      <c r="M4283" s="7" t="str">
        <f t="shared" ca="1" si="746"/>
        <v/>
      </c>
      <c r="N4283" s="7">
        <f t="shared" ca="1" si="747"/>
        <v>0</v>
      </c>
      <c r="O4283" s="9" t="str">
        <f ca="1">IF(N4283&gt;-1,INDIRECT(ADDRESS(ROW(),13)),IF(N4283&lt;N4282,CONCATENATE("&lt;page-count count=",CHAR(34),1+LARGE(N:N,1)-LARGE(N:N,2),CHAR(34),"/&gt;"),INDIRECT(ADDRESS(ROW()-1,13))))</f>
        <v/>
      </c>
      <c r="P4283" s="1">
        <f>IF(ROW()&lt;$S$4+2,IF('XML a procesar'!A4282="",P4282,IF(MID('XML a procesar'!A4282,1,1)="&lt;",P4282,P4282+1)),P4282)</f>
        <v>1</v>
      </c>
    </row>
    <row r="4284" spans="1:16" x14ac:dyDescent="0.25">
      <c r="A4284" s="1" t="str">
        <f>IF('XML a procesar'!A4283&gt;0,'XML a procesar'!A4283,"")</f>
        <v/>
      </c>
      <c r="B4284" s="7">
        <f t="shared" si="737"/>
        <v>0</v>
      </c>
      <c r="C4284" s="1">
        <f t="shared" si="738"/>
        <v>0</v>
      </c>
      <c r="D4284" s="1">
        <f t="shared" si="739"/>
        <v>0</v>
      </c>
      <c r="E4284" s="1">
        <f t="shared" si="740"/>
        <v>0</v>
      </c>
      <c r="F4284" s="1" t="str">
        <f t="shared" ca="1" si="741"/>
        <v/>
      </c>
      <c r="G4284" s="1">
        <f t="shared" ca="1" si="742"/>
        <v>0</v>
      </c>
      <c r="H4284" s="1">
        <f ca="1">IF(AND(G4283&gt;0,G4284&gt;G4283,NOT(ISERROR(MATCH(G4283,D:D,0)))),H4283+1,H4283)</f>
        <v>0</v>
      </c>
      <c r="I4284" s="1">
        <f t="shared" ca="1" si="743"/>
        <v>0</v>
      </c>
      <c r="J4284" s="7" t="str">
        <f t="shared" ca="1" si="744"/>
        <v/>
      </c>
      <c r="K4284" s="1" t="str">
        <f ca="1">IF(J4284="Linea_para_MAIL_creada_por_LuXML",IF(ISERROR(MATCH(INDIRECT(ADDRESS(ROW()-G4284,7)),D:D,0)),J4284,INDIRECT(ADDRESS(MATCH(INDIRECT(ADDRESS(ROW()-G4284,7)),D:D,0),1))),J4284)</f>
        <v/>
      </c>
      <c r="L4284" s="7">
        <f t="shared" ca="1" si="745"/>
        <v>0</v>
      </c>
      <c r="M4284" s="7" t="str">
        <f t="shared" ca="1" si="746"/>
        <v/>
      </c>
      <c r="N4284" s="7">
        <f t="shared" ca="1" si="747"/>
        <v>0</v>
      </c>
      <c r="O4284" s="9" t="str">
        <f ca="1">IF(N4284&gt;-1,INDIRECT(ADDRESS(ROW(),13)),IF(N4284&lt;N4283,CONCATENATE("&lt;page-count count=",CHAR(34),1+LARGE(N:N,1)-LARGE(N:N,2),CHAR(34),"/&gt;"),INDIRECT(ADDRESS(ROW()-1,13))))</f>
        <v/>
      </c>
      <c r="P4284" s="1">
        <f>IF(ROW()&lt;$S$4+2,IF('XML a procesar'!A4283="",P4283,IF(MID('XML a procesar'!A4283,1,1)="&lt;",P4283,P4283+1)),P4283)</f>
        <v>1</v>
      </c>
    </row>
    <row r="4285" spans="1:16" x14ac:dyDescent="0.25">
      <c r="A4285" s="1" t="str">
        <f>IF('XML a procesar'!A4284&gt;0,'XML a procesar'!A4284,"")</f>
        <v/>
      </c>
      <c r="B4285" s="7">
        <f t="shared" si="737"/>
        <v>0</v>
      </c>
      <c r="C4285" s="1">
        <f t="shared" si="738"/>
        <v>0</v>
      </c>
      <c r="D4285" s="1">
        <f t="shared" si="739"/>
        <v>0</v>
      </c>
      <c r="E4285" s="1">
        <f t="shared" si="740"/>
        <v>0</v>
      </c>
      <c r="F4285" s="1" t="str">
        <f t="shared" ca="1" si="741"/>
        <v/>
      </c>
      <c r="G4285" s="1">
        <f t="shared" ca="1" si="742"/>
        <v>0</v>
      </c>
      <c r="H4285" s="1">
        <f ca="1">IF(AND(G4284&gt;0,G4285&gt;G4284,NOT(ISERROR(MATCH(G4284,D:D,0)))),H4284+1,H4284)</f>
        <v>0</v>
      </c>
      <c r="I4285" s="1">
        <f t="shared" ca="1" si="743"/>
        <v>0</v>
      </c>
      <c r="J4285" s="7" t="str">
        <f t="shared" ca="1" si="744"/>
        <v/>
      </c>
      <c r="K4285" s="1" t="str">
        <f ca="1">IF(J4285="Linea_para_MAIL_creada_por_LuXML",IF(ISERROR(MATCH(INDIRECT(ADDRESS(ROW()-G4285,7)),D:D,0)),J4285,INDIRECT(ADDRESS(MATCH(INDIRECT(ADDRESS(ROW()-G4285,7)),D:D,0),1))),J4285)</f>
        <v/>
      </c>
      <c r="L4285" s="7">
        <f t="shared" ca="1" si="745"/>
        <v>0</v>
      </c>
      <c r="M4285" s="7" t="str">
        <f t="shared" ca="1" si="746"/>
        <v/>
      </c>
      <c r="N4285" s="7">
        <f t="shared" ca="1" si="747"/>
        <v>0</v>
      </c>
      <c r="O4285" s="9" t="str">
        <f ca="1">IF(N4285&gt;-1,INDIRECT(ADDRESS(ROW(),13)),IF(N4285&lt;N4284,CONCATENATE("&lt;page-count count=",CHAR(34),1+LARGE(N:N,1)-LARGE(N:N,2),CHAR(34),"/&gt;"),INDIRECT(ADDRESS(ROW()-1,13))))</f>
        <v/>
      </c>
      <c r="P4285" s="1">
        <f>IF(ROW()&lt;$S$4+2,IF('XML a procesar'!A4284="",P4284,IF(MID('XML a procesar'!A4284,1,1)="&lt;",P4284,P4284+1)),P4284)</f>
        <v>1</v>
      </c>
    </row>
    <row r="4286" spans="1:16" x14ac:dyDescent="0.25">
      <c r="A4286" s="1" t="str">
        <f>IF('XML a procesar'!A4285&gt;0,'XML a procesar'!A4285,"")</f>
        <v/>
      </c>
      <c r="B4286" s="7">
        <f t="shared" si="737"/>
        <v>0</v>
      </c>
      <c r="C4286" s="1">
        <f t="shared" si="738"/>
        <v>0</v>
      </c>
      <c r="D4286" s="1">
        <f t="shared" si="739"/>
        <v>0</v>
      </c>
      <c r="E4286" s="1">
        <f t="shared" si="740"/>
        <v>0</v>
      </c>
      <c r="F4286" s="1" t="str">
        <f t="shared" ca="1" si="741"/>
        <v/>
      </c>
      <c r="G4286" s="1">
        <f t="shared" ca="1" si="742"/>
        <v>0</v>
      </c>
      <c r="H4286" s="1">
        <f ca="1">IF(AND(G4285&gt;0,G4286&gt;G4285,NOT(ISERROR(MATCH(G4285,D:D,0)))),H4285+1,H4285)</f>
        <v>0</v>
      </c>
      <c r="I4286" s="1">
        <f t="shared" ca="1" si="743"/>
        <v>0</v>
      </c>
      <c r="J4286" s="7" t="str">
        <f t="shared" ca="1" si="744"/>
        <v/>
      </c>
      <c r="K4286" s="1" t="str">
        <f ca="1">IF(J4286="Linea_para_MAIL_creada_por_LuXML",IF(ISERROR(MATCH(INDIRECT(ADDRESS(ROW()-G4286,7)),D:D,0)),J4286,INDIRECT(ADDRESS(MATCH(INDIRECT(ADDRESS(ROW()-G4286,7)),D:D,0),1))),J4286)</f>
        <v/>
      </c>
      <c r="L4286" s="7">
        <f t="shared" ca="1" si="745"/>
        <v>0</v>
      </c>
      <c r="M4286" s="7" t="str">
        <f t="shared" ca="1" si="746"/>
        <v/>
      </c>
      <c r="N4286" s="7">
        <f t="shared" ca="1" si="747"/>
        <v>0</v>
      </c>
      <c r="O4286" s="9" t="str">
        <f ca="1">IF(N4286&gt;-1,INDIRECT(ADDRESS(ROW(),13)),IF(N4286&lt;N4285,CONCATENATE("&lt;page-count count=",CHAR(34),1+LARGE(N:N,1)-LARGE(N:N,2),CHAR(34),"/&gt;"),INDIRECT(ADDRESS(ROW()-1,13))))</f>
        <v/>
      </c>
      <c r="P4286" s="1">
        <f>IF(ROW()&lt;$S$4+2,IF('XML a procesar'!A4285="",P4285,IF(MID('XML a procesar'!A4285,1,1)="&lt;",P4285,P4285+1)),P4285)</f>
        <v>1</v>
      </c>
    </row>
    <row r="4287" spans="1:16" x14ac:dyDescent="0.25">
      <c r="A4287" s="1" t="str">
        <f>IF('XML a procesar'!A4286&gt;0,'XML a procesar'!A4286,"")</f>
        <v/>
      </c>
      <c r="B4287" s="7">
        <f t="shared" si="737"/>
        <v>0</v>
      </c>
      <c r="C4287" s="1">
        <f t="shared" si="738"/>
        <v>0</v>
      </c>
      <c r="D4287" s="1">
        <f t="shared" si="739"/>
        <v>0</v>
      </c>
      <c r="E4287" s="1">
        <f t="shared" si="740"/>
        <v>0</v>
      </c>
      <c r="F4287" s="1" t="str">
        <f t="shared" ca="1" si="741"/>
        <v/>
      </c>
      <c r="G4287" s="1">
        <f t="shared" ca="1" si="742"/>
        <v>0</v>
      </c>
      <c r="H4287" s="1">
        <f ca="1">IF(AND(G4286&gt;0,G4287&gt;G4286,NOT(ISERROR(MATCH(G4286,D:D,0)))),H4286+1,H4286)</f>
        <v>0</v>
      </c>
      <c r="I4287" s="1">
        <f t="shared" ca="1" si="743"/>
        <v>0</v>
      </c>
      <c r="J4287" s="7" t="str">
        <f t="shared" ca="1" si="744"/>
        <v/>
      </c>
      <c r="K4287" s="1" t="str">
        <f ca="1">IF(J4287="Linea_para_MAIL_creada_por_LuXML",IF(ISERROR(MATCH(INDIRECT(ADDRESS(ROW()-G4287,7)),D:D,0)),J4287,INDIRECT(ADDRESS(MATCH(INDIRECT(ADDRESS(ROW()-G4287,7)),D:D,0),1))),J4287)</f>
        <v/>
      </c>
      <c r="L4287" s="7">
        <f t="shared" ca="1" si="745"/>
        <v>0</v>
      </c>
      <c r="M4287" s="7" t="str">
        <f t="shared" ca="1" si="746"/>
        <v/>
      </c>
      <c r="N4287" s="7">
        <f t="shared" ca="1" si="747"/>
        <v>0</v>
      </c>
      <c r="O4287" s="9" t="str">
        <f ca="1">IF(N4287&gt;-1,INDIRECT(ADDRESS(ROW(),13)),IF(N4287&lt;N4286,CONCATENATE("&lt;page-count count=",CHAR(34),1+LARGE(N:N,1)-LARGE(N:N,2),CHAR(34),"/&gt;"),INDIRECT(ADDRESS(ROW()-1,13))))</f>
        <v/>
      </c>
      <c r="P4287" s="1">
        <f>IF(ROW()&lt;$S$4+2,IF('XML a procesar'!A4286="",P4286,IF(MID('XML a procesar'!A4286,1,1)="&lt;",P4286,P4286+1)),P4286)</f>
        <v>1</v>
      </c>
    </row>
    <row r="4288" spans="1:16" x14ac:dyDescent="0.25">
      <c r="A4288" s="1" t="str">
        <f>IF('XML a procesar'!A4287&gt;0,'XML a procesar'!A4287,"")</f>
        <v/>
      </c>
      <c r="B4288" s="7">
        <f t="shared" si="737"/>
        <v>0</v>
      </c>
      <c r="C4288" s="1">
        <f t="shared" si="738"/>
        <v>0</v>
      </c>
      <c r="D4288" s="1">
        <f t="shared" si="739"/>
        <v>0</v>
      </c>
      <c r="E4288" s="1">
        <f t="shared" si="740"/>
        <v>0</v>
      </c>
      <c r="F4288" s="1" t="str">
        <f t="shared" ca="1" si="741"/>
        <v/>
      </c>
      <c r="G4288" s="1">
        <f t="shared" ca="1" si="742"/>
        <v>0</v>
      </c>
      <c r="H4288" s="1">
        <f ca="1">IF(AND(G4287&gt;0,G4288&gt;G4287,NOT(ISERROR(MATCH(G4287,D:D,0)))),H4287+1,H4287)</f>
        <v>0</v>
      </c>
      <c r="I4288" s="1">
        <f t="shared" ca="1" si="743"/>
        <v>0</v>
      </c>
      <c r="J4288" s="7" t="str">
        <f t="shared" ca="1" si="744"/>
        <v/>
      </c>
      <c r="K4288" s="1" t="str">
        <f ca="1">IF(J4288="Linea_para_MAIL_creada_por_LuXML",IF(ISERROR(MATCH(INDIRECT(ADDRESS(ROW()-G4288,7)),D:D,0)),J4288,INDIRECT(ADDRESS(MATCH(INDIRECT(ADDRESS(ROW()-G4288,7)),D:D,0),1))),J4288)</f>
        <v/>
      </c>
      <c r="L4288" s="7">
        <f t="shared" ca="1" si="745"/>
        <v>0</v>
      </c>
      <c r="M4288" s="7" t="str">
        <f t="shared" ca="1" si="746"/>
        <v/>
      </c>
      <c r="N4288" s="7">
        <f t="shared" ca="1" si="747"/>
        <v>0</v>
      </c>
      <c r="O4288" s="9" t="str">
        <f ca="1">IF(N4288&gt;-1,INDIRECT(ADDRESS(ROW(),13)),IF(N4288&lt;N4287,CONCATENATE("&lt;page-count count=",CHAR(34),1+LARGE(N:N,1)-LARGE(N:N,2),CHAR(34),"/&gt;"),INDIRECT(ADDRESS(ROW()-1,13))))</f>
        <v/>
      </c>
      <c r="P4288" s="1">
        <f>IF(ROW()&lt;$S$4+2,IF('XML a procesar'!A4287="",P4287,IF(MID('XML a procesar'!A4287,1,1)="&lt;",P4287,P4287+1)),P4287)</f>
        <v>1</v>
      </c>
    </row>
    <row r="4289" spans="1:16" x14ac:dyDescent="0.25">
      <c r="A4289" s="1" t="str">
        <f>IF('XML a procesar'!A4288&gt;0,'XML a procesar'!A4288,"")</f>
        <v/>
      </c>
      <c r="B4289" s="7">
        <f t="shared" ref="B4289:B4352" si="748">IF(ISERROR(FIND("/doi.org/",A4289,1)),0,1)</f>
        <v>0</v>
      </c>
      <c r="C4289" s="1">
        <f t="shared" ref="C4289:C4352" si="749">IF(LEFT(A4288,16)="&lt;contrib contrib",C4288+1,IF(LEFT(A4288,16)="&lt;/contrib-group&gt;",0,IF(LEFT(A4288,10)="&lt;/contrib&gt;",C4288,C4288)))</f>
        <v>0</v>
      </c>
      <c r="D4289" s="1">
        <f t="shared" ref="D4289:D4352" si="750">IF(AND(C4289&gt;0,LEFT(A4289,7)="&lt;email&gt;",ISNUMBER(SEARCH("@",A4289,1))),C4289,IF(LEFT(A4289,10)="&lt;alt-text&gt;",-1,0))</f>
        <v>0</v>
      </c>
      <c r="E4289" s="1">
        <f t="shared" ref="E4289:E4352" si="751">IF(D4289=0,E4288,E4288+1)</f>
        <v>0</v>
      </c>
      <c r="F4289" s="1" t="str">
        <f t="shared" ref="F4289:F4352" ca="1" si="752">INDIRECT(ADDRESS(ROW()+INDIRECT(ADDRESS(ROW()+E4289,5)),1))</f>
        <v/>
      </c>
      <c r="G4289" s="1">
        <f t="shared" ref="G4289:G4352" ca="1" si="753">IF(LEFT(F4289,7)="&lt;aff id",_xlfn.NUMBERVALUE(MID(F4289,13,LEN(F4289)-14)),IF(F4289="&lt;/aff&gt;",G4288+1,G4288))</f>
        <v>0</v>
      </c>
      <c r="H4289" s="1">
        <f ca="1">IF(AND(G4288&gt;0,G4289&gt;G4288,NOT(ISERROR(MATCH(G4288,D:D,0)))),H4288+1,H4288)</f>
        <v>0</v>
      </c>
      <c r="I4289" s="1">
        <f t="shared" ref="I4289:I4352" ca="1" si="754">INDIRECT(ADDRESS(ROW()-INDIRECT(ADDRESS(ROW()-H4289,8)),8))</f>
        <v>0</v>
      </c>
      <c r="J4289" s="7" t="str">
        <f t="shared" ref="J4289:J4352" ca="1" si="755">IF(J4288="Linea_para_MAIL_creada_por_LuXML","&lt;/aff&gt;",IF(I4289&gt;INDIRECT(ADDRESS(ROW()-I4289-1,8)),"Linea_para_MAIL_creada_por_LuXML",INDIRECT(ADDRESS(ROW()-I4289,6))))</f>
        <v/>
      </c>
      <c r="K4289" s="1" t="str">
        <f ca="1">IF(J4289="Linea_para_MAIL_creada_por_LuXML",IF(ISERROR(MATCH(INDIRECT(ADDRESS(ROW()-G4289,7)),D:D,0)),J4289,INDIRECT(ADDRESS(MATCH(INDIRECT(ADDRESS(ROW()-G4289,7)),D:D,0),1))),J4289)</f>
        <v/>
      </c>
      <c r="L4289" s="7">
        <f t="shared" ref="L4289:L4352" ca="1" si="756">IF(OR(MID(K4287,3,5)="page&gt;",MID(K4288,3,5)="page&gt;"),L4288,IF(OR(K4288="&lt;history&gt;",K4289="&lt;history&gt;"),L4288+1,L4288))</f>
        <v>0</v>
      </c>
      <c r="M4289" s="7" t="str">
        <f t="shared" ref="M4289:M4352" ca="1" si="757">IF(L4289&gt;L4288,IF(L4289=1,CONCATENATE("&lt;fpage&gt;",$S$10,"&lt;/fpage&gt;"),CONCATENATE("&lt;lpage&gt;",$S$10+1,"&lt;/lpage&gt;")),IF(ISERROR(INDIRECT(ADDRESS(ROW()-L4289,11),1)),"",INDIRECT(ADDRESS(ROW()-L4289,11),1)))</f>
        <v/>
      </c>
      <c r="N4289" s="7">
        <f t="shared" ref="N4289:N4352" ca="1" si="758">IF(N4288=-1,-1,IF(M4289="&lt;/counts&gt;",-1,IF(OR(LEFT(M4289,7)="&lt;fpage&gt;",LEFT(M4289,7)="&lt;lpage&gt;"),VALUE(MID(M4289,8,LEN(M4289)-15)),0)))</f>
        <v>0</v>
      </c>
      <c r="O4289" s="9" t="str">
        <f ca="1">IF(N4289&gt;-1,INDIRECT(ADDRESS(ROW(),13)),IF(N4289&lt;N4288,CONCATENATE("&lt;page-count count=",CHAR(34),1+LARGE(N:N,1)-LARGE(N:N,2),CHAR(34),"/&gt;"),INDIRECT(ADDRESS(ROW()-1,13))))</f>
        <v/>
      </c>
      <c r="P4289" s="1">
        <f>IF(ROW()&lt;$S$4+2,IF('XML a procesar'!A4288="",P4288,IF(MID('XML a procesar'!A4288,1,1)="&lt;",P4288,P4288+1)),P4288)</f>
        <v>1</v>
      </c>
    </row>
    <row r="4290" spans="1:16" x14ac:dyDescent="0.25">
      <c r="A4290" s="1" t="str">
        <f>IF('XML a procesar'!A4289&gt;0,'XML a procesar'!A4289,"")</f>
        <v/>
      </c>
      <c r="B4290" s="7">
        <f t="shared" si="748"/>
        <v>0</v>
      </c>
      <c r="C4290" s="1">
        <f t="shared" si="749"/>
        <v>0</v>
      </c>
      <c r="D4290" s="1">
        <f t="shared" si="750"/>
        <v>0</v>
      </c>
      <c r="E4290" s="1">
        <f t="shared" si="751"/>
        <v>0</v>
      </c>
      <c r="F4290" s="1" t="str">
        <f t="shared" ca="1" si="752"/>
        <v/>
      </c>
      <c r="G4290" s="1">
        <f t="shared" ca="1" si="753"/>
        <v>0</v>
      </c>
      <c r="H4290" s="1">
        <f ca="1">IF(AND(G4289&gt;0,G4290&gt;G4289,NOT(ISERROR(MATCH(G4289,D:D,0)))),H4289+1,H4289)</f>
        <v>0</v>
      </c>
      <c r="I4290" s="1">
        <f t="shared" ca="1" si="754"/>
        <v>0</v>
      </c>
      <c r="J4290" s="7" t="str">
        <f t="shared" ca="1" si="755"/>
        <v/>
      </c>
      <c r="K4290" s="1" t="str">
        <f ca="1">IF(J4290="Linea_para_MAIL_creada_por_LuXML",IF(ISERROR(MATCH(INDIRECT(ADDRESS(ROW()-G4290,7)),D:D,0)),J4290,INDIRECT(ADDRESS(MATCH(INDIRECT(ADDRESS(ROW()-G4290,7)),D:D,0),1))),J4290)</f>
        <v/>
      </c>
      <c r="L4290" s="7">
        <f t="shared" ca="1" si="756"/>
        <v>0</v>
      </c>
      <c r="M4290" s="7" t="str">
        <f t="shared" ca="1" si="757"/>
        <v/>
      </c>
      <c r="N4290" s="7">
        <f t="shared" ca="1" si="758"/>
        <v>0</v>
      </c>
      <c r="O4290" s="9" t="str">
        <f ca="1">IF(N4290&gt;-1,INDIRECT(ADDRESS(ROW(),13)),IF(N4290&lt;N4289,CONCATENATE("&lt;page-count count=",CHAR(34),1+LARGE(N:N,1)-LARGE(N:N,2),CHAR(34),"/&gt;"),INDIRECT(ADDRESS(ROW()-1,13))))</f>
        <v/>
      </c>
      <c r="P4290" s="1">
        <f>IF(ROW()&lt;$S$4+2,IF('XML a procesar'!A4289="",P4289,IF(MID('XML a procesar'!A4289,1,1)="&lt;",P4289,P4289+1)),P4289)</f>
        <v>1</v>
      </c>
    </row>
    <row r="4291" spans="1:16" x14ac:dyDescent="0.25">
      <c r="A4291" s="1" t="str">
        <f>IF('XML a procesar'!A4290&gt;0,'XML a procesar'!A4290,"")</f>
        <v/>
      </c>
      <c r="B4291" s="7">
        <f t="shared" si="748"/>
        <v>0</v>
      </c>
      <c r="C4291" s="1">
        <f t="shared" si="749"/>
        <v>0</v>
      </c>
      <c r="D4291" s="1">
        <f t="shared" si="750"/>
        <v>0</v>
      </c>
      <c r="E4291" s="1">
        <f t="shared" si="751"/>
        <v>0</v>
      </c>
      <c r="F4291" s="1" t="str">
        <f t="shared" ca="1" si="752"/>
        <v/>
      </c>
      <c r="G4291" s="1">
        <f t="shared" ca="1" si="753"/>
        <v>0</v>
      </c>
      <c r="H4291" s="1">
        <f ca="1">IF(AND(G4290&gt;0,G4291&gt;G4290,NOT(ISERROR(MATCH(G4290,D:D,0)))),H4290+1,H4290)</f>
        <v>0</v>
      </c>
      <c r="I4291" s="1">
        <f t="shared" ca="1" si="754"/>
        <v>0</v>
      </c>
      <c r="J4291" s="7" t="str">
        <f t="shared" ca="1" si="755"/>
        <v/>
      </c>
      <c r="K4291" s="1" t="str">
        <f ca="1">IF(J4291="Linea_para_MAIL_creada_por_LuXML",IF(ISERROR(MATCH(INDIRECT(ADDRESS(ROW()-G4291,7)),D:D,0)),J4291,INDIRECT(ADDRESS(MATCH(INDIRECT(ADDRESS(ROW()-G4291,7)),D:D,0),1))),J4291)</f>
        <v/>
      </c>
      <c r="L4291" s="7">
        <f t="shared" ca="1" si="756"/>
        <v>0</v>
      </c>
      <c r="M4291" s="7" t="str">
        <f t="shared" ca="1" si="757"/>
        <v/>
      </c>
      <c r="N4291" s="7">
        <f t="shared" ca="1" si="758"/>
        <v>0</v>
      </c>
      <c r="O4291" s="9" t="str">
        <f ca="1">IF(N4291&gt;-1,INDIRECT(ADDRESS(ROW(),13)),IF(N4291&lt;N4290,CONCATENATE("&lt;page-count count=",CHAR(34),1+LARGE(N:N,1)-LARGE(N:N,2),CHAR(34),"/&gt;"),INDIRECT(ADDRESS(ROW()-1,13))))</f>
        <v/>
      </c>
      <c r="P4291" s="1">
        <f>IF(ROW()&lt;$S$4+2,IF('XML a procesar'!A4290="",P4290,IF(MID('XML a procesar'!A4290,1,1)="&lt;",P4290,P4290+1)),P4290)</f>
        <v>1</v>
      </c>
    </row>
    <row r="4292" spans="1:16" x14ac:dyDescent="0.25">
      <c r="A4292" s="1" t="str">
        <f>IF('XML a procesar'!A4291&gt;0,'XML a procesar'!A4291,"")</f>
        <v/>
      </c>
      <c r="B4292" s="7">
        <f t="shared" si="748"/>
        <v>0</v>
      </c>
      <c r="C4292" s="1">
        <f t="shared" si="749"/>
        <v>0</v>
      </c>
      <c r="D4292" s="1">
        <f t="shared" si="750"/>
        <v>0</v>
      </c>
      <c r="E4292" s="1">
        <f t="shared" si="751"/>
        <v>0</v>
      </c>
      <c r="F4292" s="1" t="str">
        <f t="shared" ca="1" si="752"/>
        <v/>
      </c>
      <c r="G4292" s="1">
        <f t="shared" ca="1" si="753"/>
        <v>0</v>
      </c>
      <c r="H4292" s="1">
        <f ca="1">IF(AND(G4291&gt;0,G4292&gt;G4291,NOT(ISERROR(MATCH(G4291,D:D,0)))),H4291+1,H4291)</f>
        <v>0</v>
      </c>
      <c r="I4292" s="1">
        <f t="shared" ca="1" si="754"/>
        <v>0</v>
      </c>
      <c r="J4292" s="7" t="str">
        <f t="shared" ca="1" si="755"/>
        <v/>
      </c>
      <c r="K4292" s="1" t="str">
        <f ca="1">IF(J4292="Linea_para_MAIL_creada_por_LuXML",IF(ISERROR(MATCH(INDIRECT(ADDRESS(ROW()-G4292,7)),D:D,0)),J4292,INDIRECT(ADDRESS(MATCH(INDIRECT(ADDRESS(ROW()-G4292,7)),D:D,0),1))),J4292)</f>
        <v/>
      </c>
      <c r="L4292" s="7">
        <f t="shared" ca="1" si="756"/>
        <v>0</v>
      </c>
      <c r="M4292" s="7" t="str">
        <f t="shared" ca="1" si="757"/>
        <v/>
      </c>
      <c r="N4292" s="7">
        <f t="shared" ca="1" si="758"/>
        <v>0</v>
      </c>
      <c r="O4292" s="9" t="str">
        <f ca="1">IF(N4292&gt;-1,INDIRECT(ADDRESS(ROW(),13)),IF(N4292&lt;N4291,CONCATENATE("&lt;page-count count=",CHAR(34),1+LARGE(N:N,1)-LARGE(N:N,2),CHAR(34),"/&gt;"),INDIRECT(ADDRESS(ROW()-1,13))))</f>
        <v/>
      </c>
      <c r="P4292" s="1">
        <f>IF(ROW()&lt;$S$4+2,IF('XML a procesar'!A4291="",P4291,IF(MID('XML a procesar'!A4291,1,1)="&lt;",P4291,P4291+1)),P4291)</f>
        <v>1</v>
      </c>
    </row>
    <row r="4293" spans="1:16" x14ac:dyDescent="0.25">
      <c r="A4293" s="1" t="str">
        <f>IF('XML a procesar'!A4292&gt;0,'XML a procesar'!A4292,"")</f>
        <v/>
      </c>
      <c r="B4293" s="7">
        <f t="shared" si="748"/>
        <v>0</v>
      </c>
      <c r="C4293" s="1">
        <f t="shared" si="749"/>
        <v>0</v>
      </c>
      <c r="D4293" s="1">
        <f t="shared" si="750"/>
        <v>0</v>
      </c>
      <c r="E4293" s="1">
        <f t="shared" si="751"/>
        <v>0</v>
      </c>
      <c r="F4293" s="1" t="str">
        <f t="shared" ca="1" si="752"/>
        <v/>
      </c>
      <c r="G4293" s="1">
        <f t="shared" ca="1" si="753"/>
        <v>0</v>
      </c>
      <c r="H4293" s="1">
        <f ca="1">IF(AND(G4292&gt;0,G4293&gt;G4292,NOT(ISERROR(MATCH(G4292,D:D,0)))),H4292+1,H4292)</f>
        <v>0</v>
      </c>
      <c r="I4293" s="1">
        <f t="shared" ca="1" si="754"/>
        <v>0</v>
      </c>
      <c r="J4293" s="7" t="str">
        <f t="shared" ca="1" si="755"/>
        <v/>
      </c>
      <c r="K4293" s="1" t="str">
        <f ca="1">IF(J4293="Linea_para_MAIL_creada_por_LuXML",IF(ISERROR(MATCH(INDIRECT(ADDRESS(ROW()-G4293,7)),D:D,0)),J4293,INDIRECT(ADDRESS(MATCH(INDIRECT(ADDRESS(ROW()-G4293,7)),D:D,0),1))),J4293)</f>
        <v/>
      </c>
      <c r="L4293" s="7">
        <f t="shared" ca="1" si="756"/>
        <v>0</v>
      </c>
      <c r="M4293" s="7" t="str">
        <f t="shared" ca="1" si="757"/>
        <v/>
      </c>
      <c r="N4293" s="7">
        <f t="shared" ca="1" si="758"/>
        <v>0</v>
      </c>
      <c r="O4293" s="9" t="str">
        <f ca="1">IF(N4293&gt;-1,INDIRECT(ADDRESS(ROW(),13)),IF(N4293&lt;N4292,CONCATENATE("&lt;page-count count=",CHAR(34),1+LARGE(N:N,1)-LARGE(N:N,2),CHAR(34),"/&gt;"),INDIRECT(ADDRESS(ROW()-1,13))))</f>
        <v/>
      </c>
      <c r="P4293" s="1">
        <f>IF(ROW()&lt;$S$4+2,IF('XML a procesar'!A4292="",P4292,IF(MID('XML a procesar'!A4292,1,1)="&lt;",P4292,P4292+1)),P4292)</f>
        <v>1</v>
      </c>
    </row>
    <row r="4294" spans="1:16" x14ac:dyDescent="0.25">
      <c r="A4294" s="1" t="str">
        <f>IF('XML a procesar'!A4293&gt;0,'XML a procesar'!A4293,"")</f>
        <v/>
      </c>
      <c r="B4294" s="7">
        <f t="shared" si="748"/>
        <v>0</v>
      </c>
      <c r="C4294" s="1">
        <f t="shared" si="749"/>
        <v>0</v>
      </c>
      <c r="D4294" s="1">
        <f t="shared" si="750"/>
        <v>0</v>
      </c>
      <c r="E4294" s="1">
        <f t="shared" si="751"/>
        <v>0</v>
      </c>
      <c r="F4294" s="1" t="str">
        <f t="shared" ca="1" si="752"/>
        <v/>
      </c>
      <c r="G4294" s="1">
        <f t="shared" ca="1" si="753"/>
        <v>0</v>
      </c>
      <c r="H4294" s="1">
        <f ca="1">IF(AND(G4293&gt;0,G4294&gt;G4293,NOT(ISERROR(MATCH(G4293,D:D,0)))),H4293+1,H4293)</f>
        <v>0</v>
      </c>
      <c r="I4294" s="1">
        <f t="shared" ca="1" si="754"/>
        <v>0</v>
      </c>
      <c r="J4294" s="7" t="str">
        <f t="shared" ca="1" si="755"/>
        <v/>
      </c>
      <c r="K4294" s="1" t="str">
        <f ca="1">IF(J4294="Linea_para_MAIL_creada_por_LuXML",IF(ISERROR(MATCH(INDIRECT(ADDRESS(ROW()-G4294,7)),D:D,0)),J4294,INDIRECT(ADDRESS(MATCH(INDIRECT(ADDRESS(ROW()-G4294,7)),D:D,0),1))),J4294)</f>
        <v/>
      </c>
      <c r="L4294" s="7">
        <f t="shared" ca="1" si="756"/>
        <v>0</v>
      </c>
      <c r="M4294" s="7" t="str">
        <f t="shared" ca="1" si="757"/>
        <v/>
      </c>
      <c r="N4294" s="7">
        <f t="shared" ca="1" si="758"/>
        <v>0</v>
      </c>
      <c r="O4294" s="9" t="str">
        <f ca="1">IF(N4294&gt;-1,INDIRECT(ADDRESS(ROW(),13)),IF(N4294&lt;N4293,CONCATENATE("&lt;page-count count=",CHAR(34),1+LARGE(N:N,1)-LARGE(N:N,2),CHAR(34),"/&gt;"),INDIRECT(ADDRESS(ROW()-1,13))))</f>
        <v/>
      </c>
      <c r="P4294" s="1">
        <f>IF(ROW()&lt;$S$4+2,IF('XML a procesar'!A4293="",P4293,IF(MID('XML a procesar'!A4293,1,1)="&lt;",P4293,P4293+1)),P4293)</f>
        <v>1</v>
      </c>
    </row>
    <row r="4295" spans="1:16" x14ac:dyDescent="0.25">
      <c r="A4295" s="1" t="str">
        <f>IF('XML a procesar'!A4294&gt;0,'XML a procesar'!A4294,"")</f>
        <v/>
      </c>
      <c r="B4295" s="7">
        <f t="shared" si="748"/>
        <v>0</v>
      </c>
      <c r="C4295" s="1">
        <f t="shared" si="749"/>
        <v>0</v>
      </c>
      <c r="D4295" s="1">
        <f t="shared" si="750"/>
        <v>0</v>
      </c>
      <c r="E4295" s="1">
        <f t="shared" si="751"/>
        <v>0</v>
      </c>
      <c r="F4295" s="1" t="str">
        <f t="shared" ca="1" si="752"/>
        <v/>
      </c>
      <c r="G4295" s="1">
        <f t="shared" ca="1" si="753"/>
        <v>0</v>
      </c>
      <c r="H4295" s="1">
        <f ca="1">IF(AND(G4294&gt;0,G4295&gt;G4294,NOT(ISERROR(MATCH(G4294,D:D,0)))),H4294+1,H4294)</f>
        <v>0</v>
      </c>
      <c r="I4295" s="1">
        <f t="shared" ca="1" si="754"/>
        <v>0</v>
      </c>
      <c r="J4295" s="7" t="str">
        <f t="shared" ca="1" si="755"/>
        <v/>
      </c>
      <c r="K4295" s="1" t="str">
        <f ca="1">IF(J4295="Linea_para_MAIL_creada_por_LuXML",IF(ISERROR(MATCH(INDIRECT(ADDRESS(ROW()-G4295,7)),D:D,0)),J4295,INDIRECT(ADDRESS(MATCH(INDIRECT(ADDRESS(ROW()-G4295,7)),D:D,0),1))),J4295)</f>
        <v/>
      </c>
      <c r="L4295" s="7">
        <f t="shared" ca="1" si="756"/>
        <v>0</v>
      </c>
      <c r="M4295" s="7" t="str">
        <f t="shared" ca="1" si="757"/>
        <v/>
      </c>
      <c r="N4295" s="7">
        <f t="shared" ca="1" si="758"/>
        <v>0</v>
      </c>
      <c r="O4295" s="9" t="str">
        <f ca="1">IF(N4295&gt;-1,INDIRECT(ADDRESS(ROW(),13)),IF(N4295&lt;N4294,CONCATENATE("&lt;page-count count=",CHAR(34),1+LARGE(N:N,1)-LARGE(N:N,2),CHAR(34),"/&gt;"),INDIRECT(ADDRESS(ROW()-1,13))))</f>
        <v/>
      </c>
      <c r="P4295" s="1">
        <f>IF(ROW()&lt;$S$4+2,IF('XML a procesar'!A4294="",P4294,IF(MID('XML a procesar'!A4294,1,1)="&lt;",P4294,P4294+1)),P4294)</f>
        <v>1</v>
      </c>
    </row>
    <row r="4296" spans="1:16" x14ac:dyDescent="0.25">
      <c r="A4296" s="1" t="str">
        <f>IF('XML a procesar'!A4295&gt;0,'XML a procesar'!A4295,"")</f>
        <v/>
      </c>
      <c r="B4296" s="7">
        <f t="shared" si="748"/>
        <v>0</v>
      </c>
      <c r="C4296" s="1">
        <f t="shared" si="749"/>
        <v>0</v>
      </c>
      <c r="D4296" s="1">
        <f t="shared" si="750"/>
        <v>0</v>
      </c>
      <c r="E4296" s="1">
        <f t="shared" si="751"/>
        <v>0</v>
      </c>
      <c r="F4296" s="1" t="str">
        <f t="shared" ca="1" si="752"/>
        <v/>
      </c>
      <c r="G4296" s="1">
        <f t="shared" ca="1" si="753"/>
        <v>0</v>
      </c>
      <c r="H4296" s="1">
        <f ca="1">IF(AND(G4295&gt;0,G4296&gt;G4295,NOT(ISERROR(MATCH(G4295,D:D,0)))),H4295+1,H4295)</f>
        <v>0</v>
      </c>
      <c r="I4296" s="1">
        <f t="shared" ca="1" si="754"/>
        <v>0</v>
      </c>
      <c r="J4296" s="7" t="str">
        <f t="shared" ca="1" si="755"/>
        <v/>
      </c>
      <c r="K4296" s="1" t="str">
        <f ca="1">IF(J4296="Linea_para_MAIL_creada_por_LuXML",IF(ISERROR(MATCH(INDIRECT(ADDRESS(ROW()-G4296,7)),D:D,0)),J4296,INDIRECT(ADDRESS(MATCH(INDIRECT(ADDRESS(ROW()-G4296,7)),D:D,0),1))),J4296)</f>
        <v/>
      </c>
      <c r="L4296" s="7">
        <f t="shared" ca="1" si="756"/>
        <v>0</v>
      </c>
      <c r="M4296" s="7" t="str">
        <f t="shared" ca="1" si="757"/>
        <v/>
      </c>
      <c r="N4296" s="7">
        <f t="shared" ca="1" si="758"/>
        <v>0</v>
      </c>
      <c r="O4296" s="9" t="str">
        <f ca="1">IF(N4296&gt;-1,INDIRECT(ADDRESS(ROW(),13)),IF(N4296&lt;N4295,CONCATENATE("&lt;page-count count=",CHAR(34),1+LARGE(N:N,1)-LARGE(N:N,2),CHAR(34),"/&gt;"),INDIRECT(ADDRESS(ROW()-1,13))))</f>
        <v/>
      </c>
      <c r="P4296" s="1">
        <f>IF(ROW()&lt;$S$4+2,IF('XML a procesar'!A4295="",P4295,IF(MID('XML a procesar'!A4295,1,1)="&lt;",P4295,P4295+1)),P4295)</f>
        <v>1</v>
      </c>
    </row>
    <row r="4297" spans="1:16" x14ac:dyDescent="0.25">
      <c r="A4297" s="1" t="str">
        <f>IF('XML a procesar'!A4296&gt;0,'XML a procesar'!A4296,"")</f>
        <v/>
      </c>
      <c r="B4297" s="7">
        <f t="shared" si="748"/>
        <v>0</v>
      </c>
      <c r="C4297" s="1">
        <f t="shared" si="749"/>
        <v>0</v>
      </c>
      <c r="D4297" s="1">
        <f t="shared" si="750"/>
        <v>0</v>
      </c>
      <c r="E4297" s="1">
        <f t="shared" si="751"/>
        <v>0</v>
      </c>
      <c r="F4297" s="1" t="str">
        <f t="shared" ca="1" si="752"/>
        <v/>
      </c>
      <c r="G4297" s="1">
        <f t="shared" ca="1" si="753"/>
        <v>0</v>
      </c>
      <c r="H4297" s="1">
        <f ca="1">IF(AND(G4296&gt;0,G4297&gt;G4296,NOT(ISERROR(MATCH(G4296,D:D,0)))),H4296+1,H4296)</f>
        <v>0</v>
      </c>
      <c r="I4297" s="1">
        <f t="shared" ca="1" si="754"/>
        <v>0</v>
      </c>
      <c r="J4297" s="7" t="str">
        <f t="shared" ca="1" si="755"/>
        <v/>
      </c>
      <c r="K4297" s="1" t="str">
        <f ca="1">IF(J4297="Linea_para_MAIL_creada_por_LuXML",IF(ISERROR(MATCH(INDIRECT(ADDRESS(ROW()-G4297,7)),D:D,0)),J4297,INDIRECT(ADDRESS(MATCH(INDIRECT(ADDRESS(ROW()-G4297,7)),D:D,0),1))),J4297)</f>
        <v/>
      </c>
      <c r="L4297" s="7">
        <f t="shared" ca="1" si="756"/>
        <v>0</v>
      </c>
      <c r="M4297" s="7" t="str">
        <f t="shared" ca="1" si="757"/>
        <v/>
      </c>
      <c r="N4297" s="7">
        <f t="shared" ca="1" si="758"/>
        <v>0</v>
      </c>
      <c r="O4297" s="9" t="str">
        <f ca="1">IF(N4297&gt;-1,INDIRECT(ADDRESS(ROW(),13)),IF(N4297&lt;N4296,CONCATENATE("&lt;page-count count=",CHAR(34),1+LARGE(N:N,1)-LARGE(N:N,2),CHAR(34),"/&gt;"),INDIRECT(ADDRESS(ROW()-1,13))))</f>
        <v/>
      </c>
      <c r="P4297" s="1">
        <f>IF(ROW()&lt;$S$4+2,IF('XML a procesar'!A4296="",P4296,IF(MID('XML a procesar'!A4296,1,1)="&lt;",P4296,P4296+1)),P4296)</f>
        <v>1</v>
      </c>
    </row>
    <row r="4298" spans="1:16" x14ac:dyDescent="0.25">
      <c r="A4298" s="1" t="str">
        <f>IF('XML a procesar'!A4297&gt;0,'XML a procesar'!A4297,"")</f>
        <v/>
      </c>
      <c r="B4298" s="7">
        <f t="shared" si="748"/>
        <v>0</v>
      </c>
      <c r="C4298" s="1">
        <f t="shared" si="749"/>
        <v>0</v>
      </c>
      <c r="D4298" s="1">
        <f t="shared" si="750"/>
        <v>0</v>
      </c>
      <c r="E4298" s="1">
        <f t="shared" si="751"/>
        <v>0</v>
      </c>
      <c r="F4298" s="1" t="str">
        <f t="shared" ca="1" si="752"/>
        <v/>
      </c>
      <c r="G4298" s="1">
        <f t="shared" ca="1" si="753"/>
        <v>0</v>
      </c>
      <c r="H4298" s="1">
        <f ca="1">IF(AND(G4297&gt;0,G4298&gt;G4297,NOT(ISERROR(MATCH(G4297,D:D,0)))),H4297+1,H4297)</f>
        <v>0</v>
      </c>
      <c r="I4298" s="1">
        <f t="shared" ca="1" si="754"/>
        <v>0</v>
      </c>
      <c r="J4298" s="7" t="str">
        <f t="shared" ca="1" si="755"/>
        <v/>
      </c>
      <c r="K4298" s="1" t="str">
        <f ca="1">IF(J4298="Linea_para_MAIL_creada_por_LuXML",IF(ISERROR(MATCH(INDIRECT(ADDRESS(ROW()-G4298,7)),D:D,0)),J4298,INDIRECT(ADDRESS(MATCH(INDIRECT(ADDRESS(ROW()-G4298,7)),D:D,0),1))),J4298)</f>
        <v/>
      </c>
      <c r="L4298" s="7">
        <f t="shared" ca="1" si="756"/>
        <v>0</v>
      </c>
      <c r="M4298" s="7" t="str">
        <f t="shared" ca="1" si="757"/>
        <v/>
      </c>
      <c r="N4298" s="7">
        <f t="shared" ca="1" si="758"/>
        <v>0</v>
      </c>
      <c r="O4298" s="9" t="str">
        <f ca="1">IF(N4298&gt;-1,INDIRECT(ADDRESS(ROW(),13)),IF(N4298&lt;N4297,CONCATENATE("&lt;page-count count=",CHAR(34),1+LARGE(N:N,1)-LARGE(N:N,2),CHAR(34),"/&gt;"),INDIRECT(ADDRESS(ROW()-1,13))))</f>
        <v/>
      </c>
      <c r="P4298" s="1">
        <f>IF(ROW()&lt;$S$4+2,IF('XML a procesar'!A4297="",P4297,IF(MID('XML a procesar'!A4297,1,1)="&lt;",P4297,P4297+1)),P4297)</f>
        <v>1</v>
      </c>
    </row>
    <row r="4299" spans="1:16" x14ac:dyDescent="0.25">
      <c r="A4299" s="1" t="str">
        <f>IF('XML a procesar'!A4298&gt;0,'XML a procesar'!A4298,"")</f>
        <v/>
      </c>
      <c r="B4299" s="7">
        <f t="shared" si="748"/>
        <v>0</v>
      </c>
      <c r="C4299" s="1">
        <f t="shared" si="749"/>
        <v>0</v>
      </c>
      <c r="D4299" s="1">
        <f t="shared" si="750"/>
        <v>0</v>
      </c>
      <c r="E4299" s="1">
        <f t="shared" si="751"/>
        <v>0</v>
      </c>
      <c r="F4299" s="1" t="str">
        <f t="shared" ca="1" si="752"/>
        <v/>
      </c>
      <c r="G4299" s="1">
        <f t="shared" ca="1" si="753"/>
        <v>0</v>
      </c>
      <c r="H4299" s="1">
        <f ca="1">IF(AND(G4298&gt;0,G4299&gt;G4298,NOT(ISERROR(MATCH(G4298,D:D,0)))),H4298+1,H4298)</f>
        <v>0</v>
      </c>
      <c r="I4299" s="1">
        <f t="shared" ca="1" si="754"/>
        <v>0</v>
      </c>
      <c r="J4299" s="7" t="str">
        <f t="shared" ca="1" si="755"/>
        <v/>
      </c>
      <c r="K4299" s="1" t="str">
        <f ca="1">IF(J4299="Linea_para_MAIL_creada_por_LuXML",IF(ISERROR(MATCH(INDIRECT(ADDRESS(ROW()-G4299,7)),D:D,0)),J4299,INDIRECT(ADDRESS(MATCH(INDIRECT(ADDRESS(ROW()-G4299,7)),D:D,0),1))),J4299)</f>
        <v/>
      </c>
      <c r="L4299" s="7">
        <f t="shared" ca="1" si="756"/>
        <v>0</v>
      </c>
      <c r="M4299" s="7" t="str">
        <f t="shared" ca="1" si="757"/>
        <v/>
      </c>
      <c r="N4299" s="7">
        <f t="shared" ca="1" si="758"/>
        <v>0</v>
      </c>
      <c r="O4299" s="9" t="str">
        <f ca="1">IF(N4299&gt;-1,INDIRECT(ADDRESS(ROW(),13)),IF(N4299&lt;N4298,CONCATENATE("&lt;page-count count=",CHAR(34),1+LARGE(N:N,1)-LARGE(N:N,2),CHAR(34),"/&gt;"),INDIRECT(ADDRESS(ROW()-1,13))))</f>
        <v/>
      </c>
      <c r="P4299" s="1">
        <f>IF(ROW()&lt;$S$4+2,IF('XML a procesar'!A4298="",P4298,IF(MID('XML a procesar'!A4298,1,1)="&lt;",P4298,P4298+1)),P4298)</f>
        <v>1</v>
      </c>
    </row>
    <row r="4300" spans="1:16" x14ac:dyDescent="0.25">
      <c r="A4300" s="1" t="str">
        <f>IF('XML a procesar'!A4299&gt;0,'XML a procesar'!A4299,"")</f>
        <v/>
      </c>
      <c r="B4300" s="7">
        <f t="shared" si="748"/>
        <v>0</v>
      </c>
      <c r="C4300" s="1">
        <f t="shared" si="749"/>
        <v>0</v>
      </c>
      <c r="D4300" s="1">
        <f t="shared" si="750"/>
        <v>0</v>
      </c>
      <c r="E4300" s="1">
        <f t="shared" si="751"/>
        <v>0</v>
      </c>
      <c r="F4300" s="1" t="str">
        <f t="shared" ca="1" si="752"/>
        <v/>
      </c>
      <c r="G4300" s="1">
        <f t="shared" ca="1" si="753"/>
        <v>0</v>
      </c>
      <c r="H4300" s="1">
        <f ca="1">IF(AND(G4299&gt;0,G4300&gt;G4299,NOT(ISERROR(MATCH(G4299,D:D,0)))),H4299+1,H4299)</f>
        <v>0</v>
      </c>
      <c r="I4300" s="1">
        <f t="shared" ca="1" si="754"/>
        <v>0</v>
      </c>
      <c r="J4300" s="7" t="str">
        <f t="shared" ca="1" si="755"/>
        <v/>
      </c>
      <c r="K4300" s="1" t="str">
        <f ca="1">IF(J4300="Linea_para_MAIL_creada_por_LuXML",IF(ISERROR(MATCH(INDIRECT(ADDRESS(ROW()-G4300,7)),D:D,0)),J4300,INDIRECT(ADDRESS(MATCH(INDIRECT(ADDRESS(ROW()-G4300,7)),D:D,0),1))),J4300)</f>
        <v/>
      </c>
      <c r="L4300" s="7">
        <f t="shared" ca="1" si="756"/>
        <v>0</v>
      </c>
      <c r="M4300" s="7" t="str">
        <f t="shared" ca="1" si="757"/>
        <v/>
      </c>
      <c r="N4300" s="7">
        <f t="shared" ca="1" si="758"/>
        <v>0</v>
      </c>
      <c r="O4300" s="9" t="str">
        <f ca="1">IF(N4300&gt;-1,INDIRECT(ADDRESS(ROW(),13)),IF(N4300&lt;N4299,CONCATENATE("&lt;page-count count=",CHAR(34),1+LARGE(N:N,1)-LARGE(N:N,2),CHAR(34),"/&gt;"),INDIRECT(ADDRESS(ROW()-1,13))))</f>
        <v/>
      </c>
      <c r="P4300" s="1">
        <f>IF(ROW()&lt;$S$4+2,IF('XML a procesar'!A4299="",P4299,IF(MID('XML a procesar'!A4299,1,1)="&lt;",P4299,P4299+1)),P4299)</f>
        <v>1</v>
      </c>
    </row>
    <row r="4301" spans="1:16" x14ac:dyDescent="0.25">
      <c r="A4301" s="1" t="str">
        <f>IF('XML a procesar'!A4300&gt;0,'XML a procesar'!A4300,"")</f>
        <v/>
      </c>
      <c r="B4301" s="7">
        <f t="shared" si="748"/>
        <v>0</v>
      </c>
      <c r="C4301" s="1">
        <f t="shared" si="749"/>
        <v>0</v>
      </c>
      <c r="D4301" s="1">
        <f t="shared" si="750"/>
        <v>0</v>
      </c>
      <c r="E4301" s="1">
        <f t="shared" si="751"/>
        <v>0</v>
      </c>
      <c r="F4301" s="1" t="str">
        <f t="shared" ca="1" si="752"/>
        <v/>
      </c>
      <c r="G4301" s="1">
        <f t="shared" ca="1" si="753"/>
        <v>0</v>
      </c>
      <c r="H4301" s="1">
        <f ca="1">IF(AND(G4300&gt;0,G4301&gt;G4300,NOT(ISERROR(MATCH(G4300,D:D,0)))),H4300+1,H4300)</f>
        <v>0</v>
      </c>
      <c r="I4301" s="1">
        <f t="shared" ca="1" si="754"/>
        <v>0</v>
      </c>
      <c r="J4301" s="7" t="str">
        <f t="shared" ca="1" si="755"/>
        <v/>
      </c>
      <c r="K4301" s="1" t="str">
        <f ca="1">IF(J4301="Linea_para_MAIL_creada_por_LuXML",IF(ISERROR(MATCH(INDIRECT(ADDRESS(ROW()-G4301,7)),D:D,0)),J4301,INDIRECT(ADDRESS(MATCH(INDIRECT(ADDRESS(ROW()-G4301,7)),D:D,0),1))),J4301)</f>
        <v/>
      </c>
      <c r="L4301" s="7">
        <f t="shared" ca="1" si="756"/>
        <v>0</v>
      </c>
      <c r="M4301" s="7" t="str">
        <f t="shared" ca="1" si="757"/>
        <v/>
      </c>
      <c r="N4301" s="7">
        <f t="shared" ca="1" si="758"/>
        <v>0</v>
      </c>
      <c r="O4301" s="9" t="str">
        <f ca="1">IF(N4301&gt;-1,INDIRECT(ADDRESS(ROW(),13)),IF(N4301&lt;N4300,CONCATENATE("&lt;page-count count=",CHAR(34),1+LARGE(N:N,1)-LARGE(N:N,2),CHAR(34),"/&gt;"),INDIRECT(ADDRESS(ROW()-1,13))))</f>
        <v/>
      </c>
      <c r="P4301" s="1">
        <f>IF(ROW()&lt;$S$4+2,IF('XML a procesar'!A4300="",P4300,IF(MID('XML a procesar'!A4300,1,1)="&lt;",P4300,P4300+1)),P4300)</f>
        <v>1</v>
      </c>
    </row>
    <row r="4302" spans="1:16" x14ac:dyDescent="0.25">
      <c r="A4302" s="1" t="str">
        <f>IF('XML a procesar'!A4301&gt;0,'XML a procesar'!A4301,"")</f>
        <v/>
      </c>
      <c r="B4302" s="7">
        <f t="shared" si="748"/>
        <v>0</v>
      </c>
      <c r="C4302" s="1">
        <f t="shared" si="749"/>
        <v>0</v>
      </c>
      <c r="D4302" s="1">
        <f t="shared" si="750"/>
        <v>0</v>
      </c>
      <c r="E4302" s="1">
        <f t="shared" si="751"/>
        <v>0</v>
      </c>
      <c r="F4302" s="1" t="str">
        <f t="shared" ca="1" si="752"/>
        <v/>
      </c>
      <c r="G4302" s="1">
        <f t="shared" ca="1" si="753"/>
        <v>0</v>
      </c>
      <c r="H4302" s="1">
        <f ca="1">IF(AND(G4301&gt;0,G4302&gt;G4301,NOT(ISERROR(MATCH(G4301,D:D,0)))),H4301+1,H4301)</f>
        <v>0</v>
      </c>
      <c r="I4302" s="1">
        <f t="shared" ca="1" si="754"/>
        <v>0</v>
      </c>
      <c r="J4302" s="7" t="str">
        <f t="shared" ca="1" si="755"/>
        <v/>
      </c>
      <c r="K4302" s="1" t="str">
        <f ca="1">IF(J4302="Linea_para_MAIL_creada_por_LuXML",IF(ISERROR(MATCH(INDIRECT(ADDRESS(ROW()-G4302,7)),D:D,0)),J4302,INDIRECT(ADDRESS(MATCH(INDIRECT(ADDRESS(ROW()-G4302,7)),D:D,0),1))),J4302)</f>
        <v/>
      </c>
      <c r="L4302" s="7">
        <f t="shared" ca="1" si="756"/>
        <v>0</v>
      </c>
      <c r="M4302" s="7" t="str">
        <f t="shared" ca="1" si="757"/>
        <v/>
      </c>
      <c r="N4302" s="7">
        <f t="shared" ca="1" si="758"/>
        <v>0</v>
      </c>
      <c r="O4302" s="9" t="str">
        <f ca="1">IF(N4302&gt;-1,INDIRECT(ADDRESS(ROW(),13)),IF(N4302&lt;N4301,CONCATENATE("&lt;page-count count=",CHAR(34),1+LARGE(N:N,1)-LARGE(N:N,2),CHAR(34),"/&gt;"),INDIRECT(ADDRESS(ROW()-1,13))))</f>
        <v/>
      </c>
      <c r="P4302" s="1">
        <f>IF(ROW()&lt;$S$4+2,IF('XML a procesar'!A4301="",P4301,IF(MID('XML a procesar'!A4301,1,1)="&lt;",P4301,P4301+1)),P4301)</f>
        <v>1</v>
      </c>
    </row>
    <row r="4303" spans="1:16" x14ac:dyDescent="0.25">
      <c r="A4303" s="1" t="str">
        <f>IF('XML a procesar'!A4302&gt;0,'XML a procesar'!A4302,"")</f>
        <v/>
      </c>
      <c r="B4303" s="7">
        <f t="shared" si="748"/>
        <v>0</v>
      </c>
      <c r="C4303" s="1">
        <f t="shared" si="749"/>
        <v>0</v>
      </c>
      <c r="D4303" s="1">
        <f t="shared" si="750"/>
        <v>0</v>
      </c>
      <c r="E4303" s="1">
        <f t="shared" si="751"/>
        <v>0</v>
      </c>
      <c r="F4303" s="1" t="str">
        <f t="shared" ca="1" si="752"/>
        <v/>
      </c>
      <c r="G4303" s="1">
        <f t="shared" ca="1" si="753"/>
        <v>0</v>
      </c>
      <c r="H4303" s="1">
        <f ca="1">IF(AND(G4302&gt;0,G4303&gt;G4302,NOT(ISERROR(MATCH(G4302,D:D,0)))),H4302+1,H4302)</f>
        <v>0</v>
      </c>
      <c r="I4303" s="1">
        <f t="shared" ca="1" si="754"/>
        <v>0</v>
      </c>
      <c r="J4303" s="7" t="str">
        <f t="shared" ca="1" si="755"/>
        <v/>
      </c>
      <c r="K4303" s="1" t="str">
        <f ca="1">IF(J4303="Linea_para_MAIL_creada_por_LuXML",IF(ISERROR(MATCH(INDIRECT(ADDRESS(ROW()-G4303,7)),D:D,0)),J4303,INDIRECT(ADDRESS(MATCH(INDIRECT(ADDRESS(ROW()-G4303,7)),D:D,0),1))),J4303)</f>
        <v/>
      </c>
      <c r="L4303" s="7">
        <f t="shared" ca="1" si="756"/>
        <v>0</v>
      </c>
      <c r="M4303" s="7" t="str">
        <f t="shared" ca="1" si="757"/>
        <v/>
      </c>
      <c r="N4303" s="7">
        <f t="shared" ca="1" si="758"/>
        <v>0</v>
      </c>
      <c r="O4303" s="9" t="str">
        <f ca="1">IF(N4303&gt;-1,INDIRECT(ADDRESS(ROW(),13)),IF(N4303&lt;N4302,CONCATENATE("&lt;page-count count=",CHAR(34),1+LARGE(N:N,1)-LARGE(N:N,2),CHAR(34),"/&gt;"),INDIRECT(ADDRESS(ROW()-1,13))))</f>
        <v/>
      </c>
      <c r="P4303" s="1">
        <f>IF(ROW()&lt;$S$4+2,IF('XML a procesar'!A4302="",P4302,IF(MID('XML a procesar'!A4302,1,1)="&lt;",P4302,P4302+1)),P4302)</f>
        <v>1</v>
      </c>
    </row>
    <row r="4304" spans="1:16" x14ac:dyDescent="0.25">
      <c r="A4304" s="1" t="str">
        <f>IF('XML a procesar'!A4303&gt;0,'XML a procesar'!A4303,"")</f>
        <v/>
      </c>
      <c r="B4304" s="7">
        <f t="shared" si="748"/>
        <v>0</v>
      </c>
      <c r="C4304" s="1">
        <f t="shared" si="749"/>
        <v>0</v>
      </c>
      <c r="D4304" s="1">
        <f t="shared" si="750"/>
        <v>0</v>
      </c>
      <c r="E4304" s="1">
        <f t="shared" si="751"/>
        <v>0</v>
      </c>
      <c r="F4304" s="1" t="str">
        <f t="shared" ca="1" si="752"/>
        <v/>
      </c>
      <c r="G4304" s="1">
        <f t="shared" ca="1" si="753"/>
        <v>0</v>
      </c>
      <c r="H4304" s="1">
        <f ca="1">IF(AND(G4303&gt;0,G4304&gt;G4303,NOT(ISERROR(MATCH(G4303,D:D,0)))),H4303+1,H4303)</f>
        <v>0</v>
      </c>
      <c r="I4304" s="1">
        <f t="shared" ca="1" si="754"/>
        <v>0</v>
      </c>
      <c r="J4304" s="7" t="str">
        <f t="shared" ca="1" si="755"/>
        <v/>
      </c>
      <c r="K4304" s="1" t="str">
        <f ca="1">IF(J4304="Linea_para_MAIL_creada_por_LuXML",IF(ISERROR(MATCH(INDIRECT(ADDRESS(ROW()-G4304,7)),D:D,0)),J4304,INDIRECT(ADDRESS(MATCH(INDIRECT(ADDRESS(ROW()-G4304,7)),D:D,0),1))),J4304)</f>
        <v/>
      </c>
      <c r="L4304" s="7">
        <f t="shared" ca="1" si="756"/>
        <v>0</v>
      </c>
      <c r="M4304" s="7" t="str">
        <f t="shared" ca="1" si="757"/>
        <v/>
      </c>
      <c r="N4304" s="7">
        <f t="shared" ca="1" si="758"/>
        <v>0</v>
      </c>
      <c r="O4304" s="9" t="str">
        <f ca="1">IF(N4304&gt;-1,INDIRECT(ADDRESS(ROW(),13)),IF(N4304&lt;N4303,CONCATENATE("&lt;page-count count=",CHAR(34),1+LARGE(N:N,1)-LARGE(N:N,2),CHAR(34),"/&gt;"),INDIRECT(ADDRESS(ROW()-1,13))))</f>
        <v/>
      </c>
      <c r="P4304" s="1">
        <f>IF(ROW()&lt;$S$4+2,IF('XML a procesar'!A4303="",P4303,IF(MID('XML a procesar'!A4303,1,1)="&lt;",P4303,P4303+1)),P4303)</f>
        <v>1</v>
      </c>
    </row>
    <row r="4305" spans="1:16" x14ac:dyDescent="0.25">
      <c r="A4305" s="1" t="str">
        <f>IF('XML a procesar'!A4304&gt;0,'XML a procesar'!A4304,"")</f>
        <v/>
      </c>
      <c r="B4305" s="7">
        <f t="shared" si="748"/>
        <v>0</v>
      </c>
      <c r="C4305" s="1">
        <f t="shared" si="749"/>
        <v>0</v>
      </c>
      <c r="D4305" s="1">
        <f t="shared" si="750"/>
        <v>0</v>
      </c>
      <c r="E4305" s="1">
        <f t="shared" si="751"/>
        <v>0</v>
      </c>
      <c r="F4305" s="1" t="str">
        <f t="shared" ca="1" si="752"/>
        <v/>
      </c>
      <c r="G4305" s="1">
        <f t="shared" ca="1" si="753"/>
        <v>0</v>
      </c>
      <c r="H4305" s="1">
        <f ca="1">IF(AND(G4304&gt;0,G4305&gt;G4304,NOT(ISERROR(MATCH(G4304,D:D,0)))),H4304+1,H4304)</f>
        <v>0</v>
      </c>
      <c r="I4305" s="1">
        <f t="shared" ca="1" si="754"/>
        <v>0</v>
      </c>
      <c r="J4305" s="7" t="str">
        <f t="shared" ca="1" si="755"/>
        <v/>
      </c>
      <c r="K4305" s="1" t="str">
        <f ca="1">IF(J4305="Linea_para_MAIL_creada_por_LuXML",IF(ISERROR(MATCH(INDIRECT(ADDRESS(ROW()-G4305,7)),D:D,0)),J4305,INDIRECT(ADDRESS(MATCH(INDIRECT(ADDRESS(ROW()-G4305,7)),D:D,0),1))),J4305)</f>
        <v/>
      </c>
      <c r="L4305" s="7">
        <f t="shared" ca="1" si="756"/>
        <v>0</v>
      </c>
      <c r="M4305" s="7" t="str">
        <f t="shared" ca="1" si="757"/>
        <v/>
      </c>
      <c r="N4305" s="7">
        <f t="shared" ca="1" si="758"/>
        <v>0</v>
      </c>
      <c r="O4305" s="9" t="str">
        <f ca="1">IF(N4305&gt;-1,INDIRECT(ADDRESS(ROW(),13)),IF(N4305&lt;N4304,CONCATENATE("&lt;page-count count=",CHAR(34),1+LARGE(N:N,1)-LARGE(N:N,2),CHAR(34),"/&gt;"),INDIRECT(ADDRESS(ROW()-1,13))))</f>
        <v/>
      </c>
      <c r="P4305" s="1">
        <f>IF(ROW()&lt;$S$4+2,IF('XML a procesar'!A4304="",P4304,IF(MID('XML a procesar'!A4304,1,1)="&lt;",P4304,P4304+1)),P4304)</f>
        <v>1</v>
      </c>
    </row>
    <row r="4306" spans="1:16" x14ac:dyDescent="0.25">
      <c r="A4306" s="1" t="str">
        <f>IF('XML a procesar'!A4305&gt;0,'XML a procesar'!A4305,"")</f>
        <v/>
      </c>
      <c r="B4306" s="7">
        <f t="shared" si="748"/>
        <v>0</v>
      </c>
      <c r="C4306" s="1">
        <f t="shared" si="749"/>
        <v>0</v>
      </c>
      <c r="D4306" s="1">
        <f t="shared" si="750"/>
        <v>0</v>
      </c>
      <c r="E4306" s="1">
        <f t="shared" si="751"/>
        <v>0</v>
      </c>
      <c r="F4306" s="1" t="str">
        <f t="shared" ca="1" si="752"/>
        <v/>
      </c>
      <c r="G4306" s="1">
        <f t="shared" ca="1" si="753"/>
        <v>0</v>
      </c>
      <c r="H4306" s="1">
        <f ca="1">IF(AND(G4305&gt;0,G4306&gt;G4305,NOT(ISERROR(MATCH(G4305,D:D,0)))),H4305+1,H4305)</f>
        <v>0</v>
      </c>
      <c r="I4306" s="1">
        <f t="shared" ca="1" si="754"/>
        <v>0</v>
      </c>
      <c r="J4306" s="7" t="str">
        <f t="shared" ca="1" si="755"/>
        <v/>
      </c>
      <c r="K4306" s="1" t="str">
        <f ca="1">IF(J4306="Linea_para_MAIL_creada_por_LuXML",IF(ISERROR(MATCH(INDIRECT(ADDRESS(ROW()-G4306,7)),D:D,0)),J4306,INDIRECT(ADDRESS(MATCH(INDIRECT(ADDRESS(ROW()-G4306,7)),D:D,0),1))),J4306)</f>
        <v/>
      </c>
      <c r="L4306" s="7">
        <f t="shared" ca="1" si="756"/>
        <v>0</v>
      </c>
      <c r="M4306" s="7" t="str">
        <f t="shared" ca="1" si="757"/>
        <v/>
      </c>
      <c r="N4306" s="7">
        <f t="shared" ca="1" si="758"/>
        <v>0</v>
      </c>
      <c r="O4306" s="9" t="str">
        <f ca="1">IF(N4306&gt;-1,INDIRECT(ADDRESS(ROW(),13)),IF(N4306&lt;N4305,CONCATENATE("&lt;page-count count=",CHAR(34),1+LARGE(N:N,1)-LARGE(N:N,2),CHAR(34),"/&gt;"),INDIRECT(ADDRESS(ROW()-1,13))))</f>
        <v/>
      </c>
      <c r="P4306" s="1">
        <f>IF(ROW()&lt;$S$4+2,IF('XML a procesar'!A4305="",P4305,IF(MID('XML a procesar'!A4305,1,1)="&lt;",P4305,P4305+1)),P4305)</f>
        <v>1</v>
      </c>
    </row>
    <row r="4307" spans="1:16" x14ac:dyDescent="0.25">
      <c r="A4307" s="1" t="str">
        <f>IF('XML a procesar'!A4306&gt;0,'XML a procesar'!A4306,"")</f>
        <v/>
      </c>
      <c r="B4307" s="7">
        <f t="shared" si="748"/>
        <v>0</v>
      </c>
      <c r="C4307" s="1">
        <f t="shared" si="749"/>
        <v>0</v>
      </c>
      <c r="D4307" s="1">
        <f t="shared" si="750"/>
        <v>0</v>
      </c>
      <c r="E4307" s="1">
        <f t="shared" si="751"/>
        <v>0</v>
      </c>
      <c r="F4307" s="1" t="str">
        <f t="shared" ca="1" si="752"/>
        <v/>
      </c>
      <c r="G4307" s="1">
        <f t="shared" ca="1" si="753"/>
        <v>0</v>
      </c>
      <c r="H4307" s="1">
        <f ca="1">IF(AND(G4306&gt;0,G4307&gt;G4306,NOT(ISERROR(MATCH(G4306,D:D,0)))),H4306+1,H4306)</f>
        <v>0</v>
      </c>
      <c r="I4307" s="1">
        <f t="shared" ca="1" si="754"/>
        <v>0</v>
      </c>
      <c r="J4307" s="7" t="str">
        <f t="shared" ca="1" si="755"/>
        <v/>
      </c>
      <c r="K4307" s="1" t="str">
        <f ca="1">IF(J4307="Linea_para_MAIL_creada_por_LuXML",IF(ISERROR(MATCH(INDIRECT(ADDRESS(ROW()-G4307,7)),D:D,0)),J4307,INDIRECT(ADDRESS(MATCH(INDIRECT(ADDRESS(ROW()-G4307,7)),D:D,0),1))),J4307)</f>
        <v/>
      </c>
      <c r="L4307" s="7">
        <f t="shared" ca="1" si="756"/>
        <v>0</v>
      </c>
      <c r="M4307" s="7" t="str">
        <f t="shared" ca="1" si="757"/>
        <v/>
      </c>
      <c r="N4307" s="7">
        <f t="shared" ca="1" si="758"/>
        <v>0</v>
      </c>
      <c r="O4307" s="9" t="str">
        <f ca="1">IF(N4307&gt;-1,INDIRECT(ADDRESS(ROW(),13)),IF(N4307&lt;N4306,CONCATENATE("&lt;page-count count=",CHAR(34),1+LARGE(N:N,1)-LARGE(N:N,2),CHAR(34),"/&gt;"),INDIRECT(ADDRESS(ROW()-1,13))))</f>
        <v/>
      </c>
      <c r="P4307" s="1">
        <f>IF(ROW()&lt;$S$4+2,IF('XML a procesar'!A4306="",P4306,IF(MID('XML a procesar'!A4306,1,1)="&lt;",P4306,P4306+1)),P4306)</f>
        <v>1</v>
      </c>
    </row>
    <row r="4308" spans="1:16" x14ac:dyDescent="0.25">
      <c r="A4308" s="1" t="str">
        <f>IF('XML a procesar'!A4307&gt;0,'XML a procesar'!A4307,"")</f>
        <v/>
      </c>
      <c r="B4308" s="7">
        <f t="shared" si="748"/>
        <v>0</v>
      </c>
      <c r="C4308" s="1">
        <f t="shared" si="749"/>
        <v>0</v>
      </c>
      <c r="D4308" s="1">
        <f t="shared" si="750"/>
        <v>0</v>
      </c>
      <c r="E4308" s="1">
        <f t="shared" si="751"/>
        <v>0</v>
      </c>
      <c r="F4308" s="1" t="str">
        <f t="shared" ca="1" si="752"/>
        <v/>
      </c>
      <c r="G4308" s="1">
        <f t="shared" ca="1" si="753"/>
        <v>0</v>
      </c>
      <c r="H4308" s="1">
        <f ca="1">IF(AND(G4307&gt;0,G4308&gt;G4307,NOT(ISERROR(MATCH(G4307,D:D,0)))),H4307+1,H4307)</f>
        <v>0</v>
      </c>
      <c r="I4308" s="1">
        <f t="shared" ca="1" si="754"/>
        <v>0</v>
      </c>
      <c r="J4308" s="7" t="str">
        <f t="shared" ca="1" si="755"/>
        <v/>
      </c>
      <c r="K4308" s="1" t="str">
        <f ca="1">IF(J4308="Linea_para_MAIL_creada_por_LuXML",IF(ISERROR(MATCH(INDIRECT(ADDRESS(ROW()-G4308,7)),D:D,0)),J4308,INDIRECT(ADDRESS(MATCH(INDIRECT(ADDRESS(ROW()-G4308,7)),D:D,0),1))),J4308)</f>
        <v/>
      </c>
      <c r="L4308" s="7">
        <f t="shared" ca="1" si="756"/>
        <v>0</v>
      </c>
      <c r="M4308" s="7" t="str">
        <f t="shared" ca="1" si="757"/>
        <v/>
      </c>
      <c r="N4308" s="7">
        <f t="shared" ca="1" si="758"/>
        <v>0</v>
      </c>
      <c r="O4308" s="9" t="str">
        <f ca="1">IF(N4308&gt;-1,INDIRECT(ADDRESS(ROW(),13)),IF(N4308&lt;N4307,CONCATENATE("&lt;page-count count=",CHAR(34),1+LARGE(N:N,1)-LARGE(N:N,2),CHAR(34),"/&gt;"),INDIRECT(ADDRESS(ROW()-1,13))))</f>
        <v/>
      </c>
      <c r="P4308" s="1">
        <f>IF(ROW()&lt;$S$4+2,IF('XML a procesar'!A4307="",P4307,IF(MID('XML a procesar'!A4307,1,1)="&lt;",P4307,P4307+1)),P4307)</f>
        <v>1</v>
      </c>
    </row>
    <row r="4309" spans="1:16" x14ac:dyDescent="0.25">
      <c r="A4309" s="1" t="str">
        <f>IF('XML a procesar'!A4308&gt;0,'XML a procesar'!A4308,"")</f>
        <v/>
      </c>
      <c r="B4309" s="7">
        <f t="shared" si="748"/>
        <v>0</v>
      </c>
      <c r="C4309" s="1">
        <f t="shared" si="749"/>
        <v>0</v>
      </c>
      <c r="D4309" s="1">
        <f t="shared" si="750"/>
        <v>0</v>
      </c>
      <c r="E4309" s="1">
        <f t="shared" si="751"/>
        <v>0</v>
      </c>
      <c r="F4309" s="1" t="str">
        <f t="shared" ca="1" si="752"/>
        <v/>
      </c>
      <c r="G4309" s="1">
        <f t="shared" ca="1" si="753"/>
        <v>0</v>
      </c>
      <c r="H4309" s="1">
        <f ca="1">IF(AND(G4308&gt;0,G4309&gt;G4308,NOT(ISERROR(MATCH(G4308,D:D,0)))),H4308+1,H4308)</f>
        <v>0</v>
      </c>
      <c r="I4309" s="1">
        <f t="shared" ca="1" si="754"/>
        <v>0</v>
      </c>
      <c r="J4309" s="7" t="str">
        <f t="shared" ca="1" si="755"/>
        <v/>
      </c>
      <c r="K4309" s="1" t="str">
        <f ca="1">IF(J4309="Linea_para_MAIL_creada_por_LuXML",IF(ISERROR(MATCH(INDIRECT(ADDRESS(ROW()-G4309,7)),D:D,0)),J4309,INDIRECT(ADDRESS(MATCH(INDIRECT(ADDRESS(ROW()-G4309,7)),D:D,0),1))),J4309)</f>
        <v/>
      </c>
      <c r="L4309" s="7">
        <f t="shared" ca="1" si="756"/>
        <v>0</v>
      </c>
      <c r="M4309" s="7" t="str">
        <f t="shared" ca="1" si="757"/>
        <v/>
      </c>
      <c r="N4309" s="7">
        <f t="shared" ca="1" si="758"/>
        <v>0</v>
      </c>
      <c r="O4309" s="9" t="str">
        <f ca="1">IF(N4309&gt;-1,INDIRECT(ADDRESS(ROW(),13)),IF(N4309&lt;N4308,CONCATENATE("&lt;page-count count=",CHAR(34),1+LARGE(N:N,1)-LARGE(N:N,2),CHAR(34),"/&gt;"),INDIRECT(ADDRESS(ROW()-1,13))))</f>
        <v/>
      </c>
      <c r="P4309" s="1">
        <f>IF(ROW()&lt;$S$4+2,IF('XML a procesar'!A4308="",P4308,IF(MID('XML a procesar'!A4308,1,1)="&lt;",P4308,P4308+1)),P4308)</f>
        <v>1</v>
      </c>
    </row>
    <row r="4310" spans="1:16" x14ac:dyDescent="0.25">
      <c r="A4310" s="1" t="str">
        <f>IF('XML a procesar'!A4309&gt;0,'XML a procesar'!A4309,"")</f>
        <v/>
      </c>
      <c r="B4310" s="7">
        <f t="shared" si="748"/>
        <v>0</v>
      </c>
      <c r="C4310" s="1">
        <f t="shared" si="749"/>
        <v>0</v>
      </c>
      <c r="D4310" s="1">
        <f t="shared" si="750"/>
        <v>0</v>
      </c>
      <c r="E4310" s="1">
        <f t="shared" si="751"/>
        <v>0</v>
      </c>
      <c r="F4310" s="1" t="str">
        <f t="shared" ca="1" si="752"/>
        <v/>
      </c>
      <c r="G4310" s="1">
        <f t="shared" ca="1" si="753"/>
        <v>0</v>
      </c>
      <c r="H4310" s="1">
        <f ca="1">IF(AND(G4309&gt;0,G4310&gt;G4309,NOT(ISERROR(MATCH(G4309,D:D,0)))),H4309+1,H4309)</f>
        <v>0</v>
      </c>
      <c r="I4310" s="1">
        <f t="shared" ca="1" si="754"/>
        <v>0</v>
      </c>
      <c r="J4310" s="7" t="str">
        <f t="shared" ca="1" si="755"/>
        <v/>
      </c>
      <c r="K4310" s="1" t="str">
        <f ca="1">IF(J4310="Linea_para_MAIL_creada_por_LuXML",IF(ISERROR(MATCH(INDIRECT(ADDRESS(ROW()-G4310,7)),D:D,0)),J4310,INDIRECT(ADDRESS(MATCH(INDIRECT(ADDRESS(ROW()-G4310,7)),D:D,0),1))),J4310)</f>
        <v/>
      </c>
      <c r="L4310" s="7">
        <f t="shared" ca="1" si="756"/>
        <v>0</v>
      </c>
      <c r="M4310" s="7" t="str">
        <f t="shared" ca="1" si="757"/>
        <v/>
      </c>
      <c r="N4310" s="7">
        <f t="shared" ca="1" si="758"/>
        <v>0</v>
      </c>
      <c r="O4310" s="9" t="str">
        <f ca="1">IF(N4310&gt;-1,INDIRECT(ADDRESS(ROW(),13)),IF(N4310&lt;N4309,CONCATENATE("&lt;page-count count=",CHAR(34),1+LARGE(N:N,1)-LARGE(N:N,2),CHAR(34),"/&gt;"),INDIRECT(ADDRESS(ROW()-1,13))))</f>
        <v/>
      </c>
      <c r="P4310" s="1">
        <f>IF(ROW()&lt;$S$4+2,IF('XML a procesar'!A4309="",P4309,IF(MID('XML a procesar'!A4309,1,1)="&lt;",P4309,P4309+1)),P4309)</f>
        <v>1</v>
      </c>
    </row>
    <row r="4311" spans="1:16" x14ac:dyDescent="0.25">
      <c r="A4311" s="1" t="str">
        <f>IF('XML a procesar'!A4310&gt;0,'XML a procesar'!A4310,"")</f>
        <v/>
      </c>
      <c r="B4311" s="7">
        <f t="shared" si="748"/>
        <v>0</v>
      </c>
      <c r="C4311" s="1">
        <f t="shared" si="749"/>
        <v>0</v>
      </c>
      <c r="D4311" s="1">
        <f t="shared" si="750"/>
        <v>0</v>
      </c>
      <c r="E4311" s="1">
        <f t="shared" si="751"/>
        <v>0</v>
      </c>
      <c r="F4311" s="1" t="str">
        <f t="shared" ca="1" si="752"/>
        <v/>
      </c>
      <c r="G4311" s="1">
        <f t="shared" ca="1" si="753"/>
        <v>0</v>
      </c>
      <c r="H4311" s="1">
        <f ca="1">IF(AND(G4310&gt;0,G4311&gt;G4310,NOT(ISERROR(MATCH(G4310,D:D,0)))),H4310+1,H4310)</f>
        <v>0</v>
      </c>
      <c r="I4311" s="1">
        <f t="shared" ca="1" si="754"/>
        <v>0</v>
      </c>
      <c r="J4311" s="7" t="str">
        <f t="shared" ca="1" si="755"/>
        <v/>
      </c>
      <c r="K4311" s="1" t="str">
        <f ca="1">IF(J4311="Linea_para_MAIL_creada_por_LuXML",IF(ISERROR(MATCH(INDIRECT(ADDRESS(ROW()-G4311,7)),D:D,0)),J4311,INDIRECT(ADDRESS(MATCH(INDIRECT(ADDRESS(ROW()-G4311,7)),D:D,0),1))),J4311)</f>
        <v/>
      </c>
      <c r="L4311" s="7">
        <f t="shared" ca="1" si="756"/>
        <v>0</v>
      </c>
      <c r="M4311" s="7" t="str">
        <f t="shared" ca="1" si="757"/>
        <v/>
      </c>
      <c r="N4311" s="7">
        <f t="shared" ca="1" si="758"/>
        <v>0</v>
      </c>
      <c r="O4311" s="9" t="str">
        <f ca="1">IF(N4311&gt;-1,INDIRECT(ADDRESS(ROW(),13)),IF(N4311&lt;N4310,CONCATENATE("&lt;page-count count=",CHAR(34),1+LARGE(N:N,1)-LARGE(N:N,2),CHAR(34),"/&gt;"),INDIRECT(ADDRESS(ROW()-1,13))))</f>
        <v/>
      </c>
      <c r="P4311" s="1">
        <f>IF(ROW()&lt;$S$4+2,IF('XML a procesar'!A4310="",P4310,IF(MID('XML a procesar'!A4310,1,1)="&lt;",P4310,P4310+1)),P4310)</f>
        <v>1</v>
      </c>
    </row>
    <row r="4312" spans="1:16" x14ac:dyDescent="0.25">
      <c r="A4312" s="1" t="str">
        <f>IF('XML a procesar'!A4311&gt;0,'XML a procesar'!A4311,"")</f>
        <v/>
      </c>
      <c r="B4312" s="7">
        <f t="shared" si="748"/>
        <v>0</v>
      </c>
      <c r="C4312" s="1">
        <f t="shared" si="749"/>
        <v>0</v>
      </c>
      <c r="D4312" s="1">
        <f t="shared" si="750"/>
        <v>0</v>
      </c>
      <c r="E4312" s="1">
        <f t="shared" si="751"/>
        <v>0</v>
      </c>
      <c r="F4312" s="1" t="str">
        <f t="shared" ca="1" si="752"/>
        <v/>
      </c>
      <c r="G4312" s="1">
        <f t="shared" ca="1" si="753"/>
        <v>0</v>
      </c>
      <c r="H4312" s="1">
        <f ca="1">IF(AND(G4311&gt;0,G4312&gt;G4311,NOT(ISERROR(MATCH(G4311,D:D,0)))),H4311+1,H4311)</f>
        <v>0</v>
      </c>
      <c r="I4312" s="1">
        <f t="shared" ca="1" si="754"/>
        <v>0</v>
      </c>
      <c r="J4312" s="7" t="str">
        <f t="shared" ca="1" si="755"/>
        <v/>
      </c>
      <c r="K4312" s="1" t="str">
        <f ca="1">IF(J4312="Linea_para_MAIL_creada_por_LuXML",IF(ISERROR(MATCH(INDIRECT(ADDRESS(ROW()-G4312,7)),D:D,0)),J4312,INDIRECT(ADDRESS(MATCH(INDIRECT(ADDRESS(ROW()-G4312,7)),D:D,0),1))),J4312)</f>
        <v/>
      </c>
      <c r="L4312" s="7">
        <f t="shared" ca="1" si="756"/>
        <v>0</v>
      </c>
      <c r="M4312" s="7" t="str">
        <f t="shared" ca="1" si="757"/>
        <v/>
      </c>
      <c r="N4312" s="7">
        <f t="shared" ca="1" si="758"/>
        <v>0</v>
      </c>
      <c r="O4312" s="9" t="str">
        <f ca="1">IF(N4312&gt;-1,INDIRECT(ADDRESS(ROW(),13)),IF(N4312&lt;N4311,CONCATENATE("&lt;page-count count=",CHAR(34),1+LARGE(N:N,1)-LARGE(N:N,2),CHAR(34),"/&gt;"),INDIRECT(ADDRESS(ROW()-1,13))))</f>
        <v/>
      </c>
      <c r="P4312" s="1">
        <f>IF(ROW()&lt;$S$4+2,IF('XML a procesar'!A4311="",P4311,IF(MID('XML a procesar'!A4311,1,1)="&lt;",P4311,P4311+1)),P4311)</f>
        <v>1</v>
      </c>
    </row>
    <row r="4313" spans="1:16" x14ac:dyDescent="0.25">
      <c r="A4313" s="1" t="str">
        <f>IF('XML a procesar'!A4312&gt;0,'XML a procesar'!A4312,"")</f>
        <v/>
      </c>
      <c r="B4313" s="7">
        <f t="shared" si="748"/>
        <v>0</v>
      </c>
      <c r="C4313" s="1">
        <f t="shared" si="749"/>
        <v>0</v>
      </c>
      <c r="D4313" s="1">
        <f t="shared" si="750"/>
        <v>0</v>
      </c>
      <c r="E4313" s="1">
        <f t="shared" si="751"/>
        <v>0</v>
      </c>
      <c r="F4313" s="1" t="str">
        <f t="shared" ca="1" si="752"/>
        <v/>
      </c>
      <c r="G4313" s="1">
        <f t="shared" ca="1" si="753"/>
        <v>0</v>
      </c>
      <c r="H4313" s="1">
        <f ca="1">IF(AND(G4312&gt;0,G4313&gt;G4312,NOT(ISERROR(MATCH(G4312,D:D,0)))),H4312+1,H4312)</f>
        <v>0</v>
      </c>
      <c r="I4313" s="1">
        <f t="shared" ca="1" si="754"/>
        <v>0</v>
      </c>
      <c r="J4313" s="7" t="str">
        <f t="shared" ca="1" si="755"/>
        <v/>
      </c>
      <c r="K4313" s="1" t="str">
        <f ca="1">IF(J4313="Linea_para_MAIL_creada_por_LuXML",IF(ISERROR(MATCH(INDIRECT(ADDRESS(ROW()-G4313,7)),D:D,0)),J4313,INDIRECT(ADDRESS(MATCH(INDIRECT(ADDRESS(ROW()-G4313,7)),D:D,0),1))),J4313)</f>
        <v/>
      </c>
      <c r="L4313" s="7">
        <f t="shared" ca="1" si="756"/>
        <v>0</v>
      </c>
      <c r="M4313" s="7" t="str">
        <f t="shared" ca="1" si="757"/>
        <v/>
      </c>
      <c r="N4313" s="7">
        <f t="shared" ca="1" si="758"/>
        <v>0</v>
      </c>
      <c r="O4313" s="9" t="str">
        <f ca="1">IF(N4313&gt;-1,INDIRECT(ADDRESS(ROW(),13)),IF(N4313&lt;N4312,CONCATENATE("&lt;page-count count=",CHAR(34),1+LARGE(N:N,1)-LARGE(N:N,2),CHAR(34),"/&gt;"),INDIRECT(ADDRESS(ROW()-1,13))))</f>
        <v/>
      </c>
      <c r="P4313" s="1">
        <f>IF(ROW()&lt;$S$4+2,IF('XML a procesar'!A4312="",P4312,IF(MID('XML a procesar'!A4312,1,1)="&lt;",P4312,P4312+1)),P4312)</f>
        <v>1</v>
      </c>
    </row>
    <row r="4314" spans="1:16" x14ac:dyDescent="0.25">
      <c r="A4314" s="1" t="str">
        <f>IF('XML a procesar'!A4313&gt;0,'XML a procesar'!A4313,"")</f>
        <v/>
      </c>
      <c r="B4314" s="7">
        <f t="shared" si="748"/>
        <v>0</v>
      </c>
      <c r="C4314" s="1">
        <f t="shared" si="749"/>
        <v>0</v>
      </c>
      <c r="D4314" s="1">
        <f t="shared" si="750"/>
        <v>0</v>
      </c>
      <c r="E4314" s="1">
        <f t="shared" si="751"/>
        <v>0</v>
      </c>
      <c r="F4314" s="1" t="str">
        <f t="shared" ca="1" si="752"/>
        <v/>
      </c>
      <c r="G4314" s="1">
        <f t="shared" ca="1" si="753"/>
        <v>0</v>
      </c>
      <c r="H4314" s="1">
        <f ca="1">IF(AND(G4313&gt;0,G4314&gt;G4313,NOT(ISERROR(MATCH(G4313,D:D,0)))),H4313+1,H4313)</f>
        <v>0</v>
      </c>
      <c r="I4314" s="1">
        <f t="shared" ca="1" si="754"/>
        <v>0</v>
      </c>
      <c r="J4314" s="7" t="str">
        <f t="shared" ca="1" si="755"/>
        <v/>
      </c>
      <c r="K4314" s="1" t="str">
        <f ca="1">IF(J4314="Linea_para_MAIL_creada_por_LuXML",IF(ISERROR(MATCH(INDIRECT(ADDRESS(ROW()-G4314,7)),D:D,0)),J4314,INDIRECT(ADDRESS(MATCH(INDIRECT(ADDRESS(ROW()-G4314,7)),D:D,0),1))),J4314)</f>
        <v/>
      </c>
      <c r="L4314" s="7">
        <f t="shared" ca="1" si="756"/>
        <v>0</v>
      </c>
      <c r="M4314" s="7" t="str">
        <f t="shared" ca="1" si="757"/>
        <v/>
      </c>
      <c r="N4314" s="7">
        <f t="shared" ca="1" si="758"/>
        <v>0</v>
      </c>
      <c r="O4314" s="9" t="str">
        <f ca="1">IF(N4314&gt;-1,INDIRECT(ADDRESS(ROW(),13)),IF(N4314&lt;N4313,CONCATENATE("&lt;page-count count=",CHAR(34),1+LARGE(N:N,1)-LARGE(N:N,2),CHAR(34),"/&gt;"),INDIRECT(ADDRESS(ROW()-1,13))))</f>
        <v/>
      </c>
      <c r="P4314" s="1">
        <f>IF(ROW()&lt;$S$4+2,IF('XML a procesar'!A4313="",P4313,IF(MID('XML a procesar'!A4313,1,1)="&lt;",P4313,P4313+1)),P4313)</f>
        <v>1</v>
      </c>
    </row>
    <row r="4315" spans="1:16" x14ac:dyDescent="0.25">
      <c r="A4315" s="1" t="str">
        <f>IF('XML a procesar'!A4314&gt;0,'XML a procesar'!A4314,"")</f>
        <v/>
      </c>
      <c r="B4315" s="7">
        <f t="shared" si="748"/>
        <v>0</v>
      </c>
      <c r="C4315" s="1">
        <f t="shared" si="749"/>
        <v>0</v>
      </c>
      <c r="D4315" s="1">
        <f t="shared" si="750"/>
        <v>0</v>
      </c>
      <c r="E4315" s="1">
        <f t="shared" si="751"/>
        <v>0</v>
      </c>
      <c r="F4315" s="1" t="str">
        <f t="shared" ca="1" si="752"/>
        <v/>
      </c>
      <c r="G4315" s="1">
        <f t="shared" ca="1" si="753"/>
        <v>0</v>
      </c>
      <c r="H4315" s="1">
        <f ca="1">IF(AND(G4314&gt;0,G4315&gt;G4314,NOT(ISERROR(MATCH(G4314,D:D,0)))),H4314+1,H4314)</f>
        <v>0</v>
      </c>
      <c r="I4315" s="1">
        <f t="shared" ca="1" si="754"/>
        <v>0</v>
      </c>
      <c r="J4315" s="7" t="str">
        <f t="shared" ca="1" si="755"/>
        <v/>
      </c>
      <c r="K4315" s="1" t="str">
        <f ca="1">IF(J4315="Linea_para_MAIL_creada_por_LuXML",IF(ISERROR(MATCH(INDIRECT(ADDRESS(ROW()-G4315,7)),D:D,0)),J4315,INDIRECT(ADDRESS(MATCH(INDIRECT(ADDRESS(ROW()-G4315,7)),D:D,0),1))),J4315)</f>
        <v/>
      </c>
      <c r="L4315" s="7">
        <f t="shared" ca="1" si="756"/>
        <v>0</v>
      </c>
      <c r="M4315" s="7" t="str">
        <f t="shared" ca="1" si="757"/>
        <v/>
      </c>
      <c r="N4315" s="7">
        <f t="shared" ca="1" si="758"/>
        <v>0</v>
      </c>
      <c r="O4315" s="9" t="str">
        <f ca="1">IF(N4315&gt;-1,INDIRECT(ADDRESS(ROW(),13)),IF(N4315&lt;N4314,CONCATENATE("&lt;page-count count=",CHAR(34),1+LARGE(N:N,1)-LARGE(N:N,2),CHAR(34),"/&gt;"),INDIRECT(ADDRESS(ROW()-1,13))))</f>
        <v/>
      </c>
      <c r="P4315" s="1">
        <f>IF(ROW()&lt;$S$4+2,IF('XML a procesar'!A4314="",P4314,IF(MID('XML a procesar'!A4314,1,1)="&lt;",P4314,P4314+1)),P4314)</f>
        <v>1</v>
      </c>
    </row>
    <row r="4316" spans="1:16" x14ac:dyDescent="0.25">
      <c r="A4316" s="1" t="str">
        <f>IF('XML a procesar'!A4315&gt;0,'XML a procesar'!A4315,"")</f>
        <v/>
      </c>
      <c r="B4316" s="7">
        <f t="shared" si="748"/>
        <v>0</v>
      </c>
      <c r="C4316" s="1">
        <f t="shared" si="749"/>
        <v>0</v>
      </c>
      <c r="D4316" s="1">
        <f t="shared" si="750"/>
        <v>0</v>
      </c>
      <c r="E4316" s="1">
        <f t="shared" si="751"/>
        <v>0</v>
      </c>
      <c r="F4316" s="1" t="str">
        <f t="shared" ca="1" si="752"/>
        <v/>
      </c>
      <c r="G4316" s="1">
        <f t="shared" ca="1" si="753"/>
        <v>0</v>
      </c>
      <c r="H4316" s="1">
        <f ca="1">IF(AND(G4315&gt;0,G4316&gt;G4315,NOT(ISERROR(MATCH(G4315,D:D,0)))),H4315+1,H4315)</f>
        <v>0</v>
      </c>
      <c r="I4316" s="1">
        <f t="shared" ca="1" si="754"/>
        <v>0</v>
      </c>
      <c r="J4316" s="7" t="str">
        <f t="shared" ca="1" si="755"/>
        <v/>
      </c>
      <c r="K4316" s="1" t="str">
        <f ca="1">IF(J4316="Linea_para_MAIL_creada_por_LuXML",IF(ISERROR(MATCH(INDIRECT(ADDRESS(ROW()-G4316,7)),D:D,0)),J4316,INDIRECT(ADDRESS(MATCH(INDIRECT(ADDRESS(ROW()-G4316,7)),D:D,0),1))),J4316)</f>
        <v/>
      </c>
      <c r="L4316" s="7">
        <f t="shared" ca="1" si="756"/>
        <v>0</v>
      </c>
      <c r="M4316" s="7" t="str">
        <f t="shared" ca="1" si="757"/>
        <v/>
      </c>
      <c r="N4316" s="7">
        <f t="shared" ca="1" si="758"/>
        <v>0</v>
      </c>
      <c r="O4316" s="9" t="str">
        <f ca="1">IF(N4316&gt;-1,INDIRECT(ADDRESS(ROW(),13)),IF(N4316&lt;N4315,CONCATENATE("&lt;page-count count=",CHAR(34),1+LARGE(N:N,1)-LARGE(N:N,2),CHAR(34),"/&gt;"),INDIRECT(ADDRESS(ROW()-1,13))))</f>
        <v/>
      </c>
      <c r="P4316" s="1">
        <f>IF(ROW()&lt;$S$4+2,IF('XML a procesar'!A4315="",P4315,IF(MID('XML a procesar'!A4315,1,1)="&lt;",P4315,P4315+1)),P4315)</f>
        <v>1</v>
      </c>
    </row>
    <row r="4317" spans="1:16" x14ac:dyDescent="0.25">
      <c r="A4317" s="1" t="str">
        <f>IF('XML a procesar'!A4316&gt;0,'XML a procesar'!A4316,"")</f>
        <v/>
      </c>
      <c r="B4317" s="7">
        <f t="shared" si="748"/>
        <v>0</v>
      </c>
      <c r="C4317" s="1">
        <f t="shared" si="749"/>
        <v>0</v>
      </c>
      <c r="D4317" s="1">
        <f t="shared" si="750"/>
        <v>0</v>
      </c>
      <c r="E4317" s="1">
        <f t="shared" si="751"/>
        <v>0</v>
      </c>
      <c r="F4317" s="1" t="str">
        <f t="shared" ca="1" si="752"/>
        <v/>
      </c>
      <c r="G4317" s="1">
        <f t="shared" ca="1" si="753"/>
        <v>0</v>
      </c>
      <c r="H4317" s="1">
        <f ca="1">IF(AND(G4316&gt;0,G4317&gt;G4316,NOT(ISERROR(MATCH(G4316,D:D,0)))),H4316+1,H4316)</f>
        <v>0</v>
      </c>
      <c r="I4317" s="1">
        <f t="shared" ca="1" si="754"/>
        <v>0</v>
      </c>
      <c r="J4317" s="7" t="str">
        <f t="shared" ca="1" si="755"/>
        <v/>
      </c>
      <c r="K4317" s="1" t="str">
        <f ca="1">IF(J4317="Linea_para_MAIL_creada_por_LuXML",IF(ISERROR(MATCH(INDIRECT(ADDRESS(ROW()-G4317,7)),D:D,0)),J4317,INDIRECT(ADDRESS(MATCH(INDIRECT(ADDRESS(ROW()-G4317,7)),D:D,0),1))),J4317)</f>
        <v/>
      </c>
      <c r="L4317" s="7">
        <f t="shared" ca="1" si="756"/>
        <v>0</v>
      </c>
      <c r="M4317" s="7" t="str">
        <f t="shared" ca="1" si="757"/>
        <v/>
      </c>
      <c r="N4317" s="7">
        <f t="shared" ca="1" si="758"/>
        <v>0</v>
      </c>
      <c r="O4317" s="9" t="str">
        <f ca="1">IF(N4317&gt;-1,INDIRECT(ADDRESS(ROW(),13)),IF(N4317&lt;N4316,CONCATENATE("&lt;page-count count=",CHAR(34),1+LARGE(N:N,1)-LARGE(N:N,2),CHAR(34),"/&gt;"),INDIRECT(ADDRESS(ROW()-1,13))))</f>
        <v/>
      </c>
      <c r="P4317" s="1">
        <f>IF(ROW()&lt;$S$4+2,IF('XML a procesar'!A4316="",P4316,IF(MID('XML a procesar'!A4316,1,1)="&lt;",P4316,P4316+1)),P4316)</f>
        <v>1</v>
      </c>
    </row>
    <row r="4318" spans="1:16" x14ac:dyDescent="0.25">
      <c r="A4318" s="1" t="str">
        <f>IF('XML a procesar'!A4317&gt;0,'XML a procesar'!A4317,"")</f>
        <v/>
      </c>
      <c r="B4318" s="7">
        <f t="shared" si="748"/>
        <v>0</v>
      </c>
      <c r="C4318" s="1">
        <f t="shared" si="749"/>
        <v>0</v>
      </c>
      <c r="D4318" s="1">
        <f t="shared" si="750"/>
        <v>0</v>
      </c>
      <c r="E4318" s="1">
        <f t="shared" si="751"/>
        <v>0</v>
      </c>
      <c r="F4318" s="1" t="str">
        <f t="shared" ca="1" si="752"/>
        <v/>
      </c>
      <c r="G4318" s="1">
        <f t="shared" ca="1" si="753"/>
        <v>0</v>
      </c>
      <c r="H4318" s="1">
        <f ca="1">IF(AND(G4317&gt;0,G4318&gt;G4317,NOT(ISERROR(MATCH(G4317,D:D,0)))),H4317+1,H4317)</f>
        <v>0</v>
      </c>
      <c r="I4318" s="1">
        <f t="shared" ca="1" si="754"/>
        <v>0</v>
      </c>
      <c r="J4318" s="7" t="str">
        <f t="shared" ca="1" si="755"/>
        <v/>
      </c>
      <c r="K4318" s="1" t="str">
        <f ca="1">IF(J4318="Linea_para_MAIL_creada_por_LuXML",IF(ISERROR(MATCH(INDIRECT(ADDRESS(ROW()-G4318,7)),D:D,0)),J4318,INDIRECT(ADDRESS(MATCH(INDIRECT(ADDRESS(ROW()-G4318,7)),D:D,0),1))),J4318)</f>
        <v/>
      </c>
      <c r="L4318" s="7">
        <f t="shared" ca="1" si="756"/>
        <v>0</v>
      </c>
      <c r="M4318" s="7" t="str">
        <f t="shared" ca="1" si="757"/>
        <v/>
      </c>
      <c r="N4318" s="7">
        <f t="shared" ca="1" si="758"/>
        <v>0</v>
      </c>
      <c r="O4318" s="9" t="str">
        <f ca="1">IF(N4318&gt;-1,INDIRECT(ADDRESS(ROW(),13)),IF(N4318&lt;N4317,CONCATENATE("&lt;page-count count=",CHAR(34),1+LARGE(N:N,1)-LARGE(N:N,2),CHAR(34),"/&gt;"),INDIRECT(ADDRESS(ROW()-1,13))))</f>
        <v/>
      </c>
      <c r="P4318" s="1">
        <f>IF(ROW()&lt;$S$4+2,IF('XML a procesar'!A4317="",P4317,IF(MID('XML a procesar'!A4317,1,1)="&lt;",P4317,P4317+1)),P4317)</f>
        <v>1</v>
      </c>
    </row>
    <row r="4319" spans="1:16" x14ac:dyDescent="0.25">
      <c r="A4319" s="1" t="str">
        <f>IF('XML a procesar'!A4318&gt;0,'XML a procesar'!A4318,"")</f>
        <v/>
      </c>
      <c r="B4319" s="7">
        <f t="shared" si="748"/>
        <v>0</v>
      </c>
      <c r="C4319" s="1">
        <f t="shared" si="749"/>
        <v>0</v>
      </c>
      <c r="D4319" s="1">
        <f t="shared" si="750"/>
        <v>0</v>
      </c>
      <c r="E4319" s="1">
        <f t="shared" si="751"/>
        <v>0</v>
      </c>
      <c r="F4319" s="1" t="str">
        <f t="shared" ca="1" si="752"/>
        <v/>
      </c>
      <c r="G4319" s="1">
        <f t="shared" ca="1" si="753"/>
        <v>0</v>
      </c>
      <c r="H4319" s="1">
        <f ca="1">IF(AND(G4318&gt;0,G4319&gt;G4318,NOT(ISERROR(MATCH(G4318,D:D,0)))),H4318+1,H4318)</f>
        <v>0</v>
      </c>
      <c r="I4319" s="1">
        <f t="shared" ca="1" si="754"/>
        <v>0</v>
      </c>
      <c r="J4319" s="7" t="str">
        <f t="shared" ca="1" si="755"/>
        <v/>
      </c>
      <c r="K4319" s="1" t="str">
        <f ca="1">IF(J4319="Linea_para_MAIL_creada_por_LuXML",IF(ISERROR(MATCH(INDIRECT(ADDRESS(ROW()-G4319,7)),D:D,0)),J4319,INDIRECT(ADDRESS(MATCH(INDIRECT(ADDRESS(ROW()-G4319,7)),D:D,0),1))),J4319)</f>
        <v/>
      </c>
      <c r="L4319" s="7">
        <f t="shared" ca="1" si="756"/>
        <v>0</v>
      </c>
      <c r="M4319" s="7" t="str">
        <f t="shared" ca="1" si="757"/>
        <v/>
      </c>
      <c r="N4319" s="7">
        <f t="shared" ca="1" si="758"/>
        <v>0</v>
      </c>
      <c r="O4319" s="9" t="str">
        <f ca="1">IF(N4319&gt;-1,INDIRECT(ADDRESS(ROW(),13)),IF(N4319&lt;N4318,CONCATENATE("&lt;page-count count=",CHAR(34),1+LARGE(N:N,1)-LARGE(N:N,2),CHAR(34),"/&gt;"),INDIRECT(ADDRESS(ROW()-1,13))))</f>
        <v/>
      </c>
      <c r="P4319" s="1">
        <f>IF(ROW()&lt;$S$4+2,IF('XML a procesar'!A4318="",P4318,IF(MID('XML a procesar'!A4318,1,1)="&lt;",P4318,P4318+1)),P4318)</f>
        <v>1</v>
      </c>
    </row>
    <row r="4320" spans="1:16" x14ac:dyDescent="0.25">
      <c r="A4320" s="1" t="str">
        <f>IF('XML a procesar'!A4319&gt;0,'XML a procesar'!A4319,"")</f>
        <v/>
      </c>
      <c r="B4320" s="7">
        <f t="shared" si="748"/>
        <v>0</v>
      </c>
      <c r="C4320" s="1">
        <f t="shared" si="749"/>
        <v>0</v>
      </c>
      <c r="D4320" s="1">
        <f t="shared" si="750"/>
        <v>0</v>
      </c>
      <c r="E4320" s="1">
        <f t="shared" si="751"/>
        <v>0</v>
      </c>
      <c r="F4320" s="1" t="str">
        <f t="shared" ca="1" si="752"/>
        <v/>
      </c>
      <c r="G4320" s="1">
        <f t="shared" ca="1" si="753"/>
        <v>0</v>
      </c>
      <c r="H4320" s="1">
        <f ca="1">IF(AND(G4319&gt;0,G4320&gt;G4319,NOT(ISERROR(MATCH(G4319,D:D,0)))),H4319+1,H4319)</f>
        <v>0</v>
      </c>
      <c r="I4320" s="1">
        <f t="shared" ca="1" si="754"/>
        <v>0</v>
      </c>
      <c r="J4320" s="7" t="str">
        <f t="shared" ca="1" si="755"/>
        <v/>
      </c>
      <c r="K4320" s="1" t="str">
        <f ca="1">IF(J4320="Linea_para_MAIL_creada_por_LuXML",IF(ISERROR(MATCH(INDIRECT(ADDRESS(ROW()-G4320,7)),D:D,0)),J4320,INDIRECT(ADDRESS(MATCH(INDIRECT(ADDRESS(ROW()-G4320,7)),D:D,0),1))),J4320)</f>
        <v/>
      </c>
      <c r="L4320" s="7">
        <f t="shared" ca="1" si="756"/>
        <v>0</v>
      </c>
      <c r="M4320" s="7" t="str">
        <f t="shared" ca="1" si="757"/>
        <v/>
      </c>
      <c r="N4320" s="7">
        <f t="shared" ca="1" si="758"/>
        <v>0</v>
      </c>
      <c r="O4320" s="9" t="str">
        <f ca="1">IF(N4320&gt;-1,INDIRECT(ADDRESS(ROW(),13)),IF(N4320&lt;N4319,CONCATENATE("&lt;page-count count=",CHAR(34),1+LARGE(N:N,1)-LARGE(N:N,2),CHAR(34),"/&gt;"),INDIRECT(ADDRESS(ROW()-1,13))))</f>
        <v/>
      </c>
      <c r="P4320" s="1">
        <f>IF(ROW()&lt;$S$4+2,IF('XML a procesar'!A4319="",P4319,IF(MID('XML a procesar'!A4319,1,1)="&lt;",P4319,P4319+1)),P4319)</f>
        <v>1</v>
      </c>
    </row>
    <row r="4321" spans="1:16" x14ac:dyDescent="0.25">
      <c r="A4321" s="1" t="str">
        <f>IF('XML a procesar'!A4320&gt;0,'XML a procesar'!A4320,"")</f>
        <v/>
      </c>
      <c r="B4321" s="7">
        <f t="shared" si="748"/>
        <v>0</v>
      </c>
      <c r="C4321" s="1">
        <f t="shared" si="749"/>
        <v>0</v>
      </c>
      <c r="D4321" s="1">
        <f t="shared" si="750"/>
        <v>0</v>
      </c>
      <c r="E4321" s="1">
        <f t="shared" si="751"/>
        <v>0</v>
      </c>
      <c r="F4321" s="1" t="str">
        <f t="shared" ca="1" si="752"/>
        <v/>
      </c>
      <c r="G4321" s="1">
        <f t="shared" ca="1" si="753"/>
        <v>0</v>
      </c>
      <c r="H4321" s="1">
        <f ca="1">IF(AND(G4320&gt;0,G4321&gt;G4320,NOT(ISERROR(MATCH(G4320,D:D,0)))),H4320+1,H4320)</f>
        <v>0</v>
      </c>
      <c r="I4321" s="1">
        <f t="shared" ca="1" si="754"/>
        <v>0</v>
      </c>
      <c r="J4321" s="7" t="str">
        <f t="shared" ca="1" si="755"/>
        <v/>
      </c>
      <c r="K4321" s="1" t="str">
        <f ca="1">IF(J4321="Linea_para_MAIL_creada_por_LuXML",IF(ISERROR(MATCH(INDIRECT(ADDRESS(ROW()-G4321,7)),D:D,0)),J4321,INDIRECT(ADDRESS(MATCH(INDIRECT(ADDRESS(ROW()-G4321,7)),D:D,0),1))),J4321)</f>
        <v/>
      </c>
      <c r="L4321" s="7">
        <f t="shared" ca="1" si="756"/>
        <v>0</v>
      </c>
      <c r="M4321" s="7" t="str">
        <f t="shared" ca="1" si="757"/>
        <v/>
      </c>
      <c r="N4321" s="7">
        <f t="shared" ca="1" si="758"/>
        <v>0</v>
      </c>
      <c r="O4321" s="9" t="str">
        <f ca="1">IF(N4321&gt;-1,INDIRECT(ADDRESS(ROW(),13)),IF(N4321&lt;N4320,CONCATENATE("&lt;page-count count=",CHAR(34),1+LARGE(N:N,1)-LARGE(N:N,2),CHAR(34),"/&gt;"),INDIRECT(ADDRESS(ROW()-1,13))))</f>
        <v/>
      </c>
      <c r="P4321" s="1">
        <f>IF(ROW()&lt;$S$4+2,IF('XML a procesar'!A4320="",P4320,IF(MID('XML a procesar'!A4320,1,1)="&lt;",P4320,P4320+1)),P4320)</f>
        <v>1</v>
      </c>
    </row>
    <row r="4322" spans="1:16" x14ac:dyDescent="0.25">
      <c r="A4322" s="1" t="str">
        <f>IF('XML a procesar'!A4321&gt;0,'XML a procesar'!A4321,"")</f>
        <v/>
      </c>
      <c r="B4322" s="7">
        <f t="shared" si="748"/>
        <v>0</v>
      </c>
      <c r="C4322" s="1">
        <f t="shared" si="749"/>
        <v>0</v>
      </c>
      <c r="D4322" s="1">
        <f t="shared" si="750"/>
        <v>0</v>
      </c>
      <c r="E4322" s="1">
        <f t="shared" si="751"/>
        <v>0</v>
      </c>
      <c r="F4322" s="1" t="str">
        <f t="shared" ca="1" si="752"/>
        <v/>
      </c>
      <c r="G4322" s="1">
        <f t="shared" ca="1" si="753"/>
        <v>0</v>
      </c>
      <c r="H4322" s="1">
        <f ca="1">IF(AND(G4321&gt;0,G4322&gt;G4321,NOT(ISERROR(MATCH(G4321,D:D,0)))),H4321+1,H4321)</f>
        <v>0</v>
      </c>
      <c r="I4322" s="1">
        <f t="shared" ca="1" si="754"/>
        <v>0</v>
      </c>
      <c r="J4322" s="7" t="str">
        <f t="shared" ca="1" si="755"/>
        <v/>
      </c>
      <c r="K4322" s="1" t="str">
        <f ca="1">IF(J4322="Linea_para_MAIL_creada_por_LuXML",IF(ISERROR(MATCH(INDIRECT(ADDRESS(ROW()-G4322,7)),D:D,0)),J4322,INDIRECT(ADDRESS(MATCH(INDIRECT(ADDRESS(ROW()-G4322,7)),D:D,0),1))),J4322)</f>
        <v/>
      </c>
      <c r="L4322" s="7">
        <f t="shared" ca="1" si="756"/>
        <v>0</v>
      </c>
      <c r="M4322" s="7" t="str">
        <f t="shared" ca="1" si="757"/>
        <v/>
      </c>
      <c r="N4322" s="7">
        <f t="shared" ca="1" si="758"/>
        <v>0</v>
      </c>
      <c r="O4322" s="9" t="str">
        <f ca="1">IF(N4322&gt;-1,INDIRECT(ADDRESS(ROW(),13)),IF(N4322&lt;N4321,CONCATENATE("&lt;page-count count=",CHAR(34),1+LARGE(N:N,1)-LARGE(N:N,2),CHAR(34),"/&gt;"),INDIRECT(ADDRESS(ROW()-1,13))))</f>
        <v/>
      </c>
      <c r="P4322" s="1">
        <f>IF(ROW()&lt;$S$4+2,IF('XML a procesar'!A4321="",P4321,IF(MID('XML a procesar'!A4321,1,1)="&lt;",P4321,P4321+1)),P4321)</f>
        <v>1</v>
      </c>
    </row>
    <row r="4323" spans="1:16" x14ac:dyDescent="0.25">
      <c r="A4323" s="1" t="str">
        <f>IF('XML a procesar'!A4322&gt;0,'XML a procesar'!A4322,"")</f>
        <v/>
      </c>
      <c r="B4323" s="7">
        <f t="shared" si="748"/>
        <v>0</v>
      </c>
      <c r="C4323" s="1">
        <f t="shared" si="749"/>
        <v>0</v>
      </c>
      <c r="D4323" s="1">
        <f t="shared" si="750"/>
        <v>0</v>
      </c>
      <c r="E4323" s="1">
        <f t="shared" si="751"/>
        <v>0</v>
      </c>
      <c r="F4323" s="1" t="str">
        <f t="shared" ca="1" si="752"/>
        <v/>
      </c>
      <c r="G4323" s="1">
        <f t="shared" ca="1" si="753"/>
        <v>0</v>
      </c>
      <c r="H4323" s="1">
        <f ca="1">IF(AND(G4322&gt;0,G4323&gt;G4322,NOT(ISERROR(MATCH(G4322,D:D,0)))),H4322+1,H4322)</f>
        <v>0</v>
      </c>
      <c r="I4323" s="1">
        <f t="shared" ca="1" si="754"/>
        <v>0</v>
      </c>
      <c r="J4323" s="7" t="str">
        <f t="shared" ca="1" si="755"/>
        <v/>
      </c>
      <c r="K4323" s="1" t="str">
        <f ca="1">IF(J4323="Linea_para_MAIL_creada_por_LuXML",IF(ISERROR(MATCH(INDIRECT(ADDRESS(ROW()-G4323,7)),D:D,0)),J4323,INDIRECT(ADDRESS(MATCH(INDIRECT(ADDRESS(ROW()-G4323,7)),D:D,0),1))),J4323)</f>
        <v/>
      </c>
      <c r="L4323" s="7">
        <f t="shared" ca="1" si="756"/>
        <v>0</v>
      </c>
      <c r="M4323" s="7" t="str">
        <f t="shared" ca="1" si="757"/>
        <v/>
      </c>
      <c r="N4323" s="7">
        <f t="shared" ca="1" si="758"/>
        <v>0</v>
      </c>
      <c r="O4323" s="9" t="str">
        <f ca="1">IF(N4323&gt;-1,INDIRECT(ADDRESS(ROW(),13)),IF(N4323&lt;N4322,CONCATENATE("&lt;page-count count=",CHAR(34),1+LARGE(N:N,1)-LARGE(N:N,2),CHAR(34),"/&gt;"),INDIRECT(ADDRESS(ROW()-1,13))))</f>
        <v/>
      </c>
      <c r="P4323" s="1">
        <f>IF(ROW()&lt;$S$4+2,IF('XML a procesar'!A4322="",P4322,IF(MID('XML a procesar'!A4322,1,1)="&lt;",P4322,P4322+1)),P4322)</f>
        <v>1</v>
      </c>
    </row>
    <row r="4324" spans="1:16" x14ac:dyDescent="0.25">
      <c r="A4324" s="1" t="str">
        <f>IF('XML a procesar'!A4323&gt;0,'XML a procesar'!A4323,"")</f>
        <v/>
      </c>
      <c r="B4324" s="7">
        <f t="shared" si="748"/>
        <v>0</v>
      </c>
      <c r="C4324" s="1">
        <f t="shared" si="749"/>
        <v>0</v>
      </c>
      <c r="D4324" s="1">
        <f t="shared" si="750"/>
        <v>0</v>
      </c>
      <c r="E4324" s="1">
        <f t="shared" si="751"/>
        <v>0</v>
      </c>
      <c r="F4324" s="1" t="str">
        <f t="shared" ca="1" si="752"/>
        <v/>
      </c>
      <c r="G4324" s="1">
        <f t="shared" ca="1" si="753"/>
        <v>0</v>
      </c>
      <c r="H4324" s="1">
        <f ca="1">IF(AND(G4323&gt;0,G4324&gt;G4323,NOT(ISERROR(MATCH(G4323,D:D,0)))),H4323+1,H4323)</f>
        <v>0</v>
      </c>
      <c r="I4324" s="1">
        <f t="shared" ca="1" si="754"/>
        <v>0</v>
      </c>
      <c r="J4324" s="7" t="str">
        <f t="shared" ca="1" si="755"/>
        <v/>
      </c>
      <c r="K4324" s="1" t="str">
        <f ca="1">IF(J4324="Linea_para_MAIL_creada_por_LuXML",IF(ISERROR(MATCH(INDIRECT(ADDRESS(ROW()-G4324,7)),D:D,0)),J4324,INDIRECT(ADDRESS(MATCH(INDIRECT(ADDRESS(ROW()-G4324,7)),D:D,0),1))),J4324)</f>
        <v/>
      </c>
      <c r="L4324" s="7">
        <f t="shared" ca="1" si="756"/>
        <v>0</v>
      </c>
      <c r="M4324" s="7" t="str">
        <f t="shared" ca="1" si="757"/>
        <v/>
      </c>
      <c r="N4324" s="7">
        <f t="shared" ca="1" si="758"/>
        <v>0</v>
      </c>
      <c r="O4324" s="9" t="str">
        <f ca="1">IF(N4324&gt;-1,INDIRECT(ADDRESS(ROW(),13)),IF(N4324&lt;N4323,CONCATENATE("&lt;page-count count=",CHAR(34),1+LARGE(N:N,1)-LARGE(N:N,2),CHAR(34),"/&gt;"),INDIRECT(ADDRESS(ROW()-1,13))))</f>
        <v/>
      </c>
      <c r="P4324" s="1">
        <f>IF(ROW()&lt;$S$4+2,IF('XML a procesar'!A4323="",P4323,IF(MID('XML a procesar'!A4323,1,1)="&lt;",P4323,P4323+1)),P4323)</f>
        <v>1</v>
      </c>
    </row>
    <row r="4325" spans="1:16" x14ac:dyDescent="0.25">
      <c r="A4325" s="1" t="str">
        <f>IF('XML a procesar'!A4324&gt;0,'XML a procesar'!A4324,"")</f>
        <v/>
      </c>
      <c r="B4325" s="7">
        <f t="shared" si="748"/>
        <v>0</v>
      </c>
      <c r="C4325" s="1">
        <f t="shared" si="749"/>
        <v>0</v>
      </c>
      <c r="D4325" s="1">
        <f t="shared" si="750"/>
        <v>0</v>
      </c>
      <c r="E4325" s="1">
        <f t="shared" si="751"/>
        <v>0</v>
      </c>
      <c r="F4325" s="1" t="str">
        <f t="shared" ca="1" si="752"/>
        <v/>
      </c>
      <c r="G4325" s="1">
        <f t="shared" ca="1" si="753"/>
        <v>0</v>
      </c>
      <c r="H4325" s="1">
        <f ca="1">IF(AND(G4324&gt;0,G4325&gt;G4324,NOT(ISERROR(MATCH(G4324,D:D,0)))),H4324+1,H4324)</f>
        <v>0</v>
      </c>
      <c r="I4325" s="1">
        <f t="shared" ca="1" si="754"/>
        <v>0</v>
      </c>
      <c r="J4325" s="7" t="str">
        <f t="shared" ca="1" si="755"/>
        <v/>
      </c>
      <c r="K4325" s="1" t="str">
        <f ca="1">IF(J4325="Linea_para_MAIL_creada_por_LuXML",IF(ISERROR(MATCH(INDIRECT(ADDRESS(ROW()-G4325,7)),D:D,0)),J4325,INDIRECT(ADDRESS(MATCH(INDIRECT(ADDRESS(ROW()-G4325,7)),D:D,0),1))),J4325)</f>
        <v/>
      </c>
      <c r="L4325" s="7">
        <f t="shared" ca="1" si="756"/>
        <v>0</v>
      </c>
      <c r="M4325" s="7" t="str">
        <f t="shared" ca="1" si="757"/>
        <v/>
      </c>
      <c r="N4325" s="7">
        <f t="shared" ca="1" si="758"/>
        <v>0</v>
      </c>
      <c r="O4325" s="9" t="str">
        <f ca="1">IF(N4325&gt;-1,INDIRECT(ADDRESS(ROW(),13)),IF(N4325&lt;N4324,CONCATENATE("&lt;page-count count=",CHAR(34),1+LARGE(N:N,1)-LARGE(N:N,2),CHAR(34),"/&gt;"),INDIRECT(ADDRESS(ROW()-1,13))))</f>
        <v/>
      </c>
      <c r="P4325" s="1">
        <f>IF(ROW()&lt;$S$4+2,IF('XML a procesar'!A4324="",P4324,IF(MID('XML a procesar'!A4324,1,1)="&lt;",P4324,P4324+1)),P4324)</f>
        <v>1</v>
      </c>
    </row>
    <row r="4326" spans="1:16" x14ac:dyDescent="0.25">
      <c r="A4326" s="1" t="str">
        <f>IF('XML a procesar'!A4325&gt;0,'XML a procesar'!A4325,"")</f>
        <v/>
      </c>
      <c r="B4326" s="7">
        <f t="shared" si="748"/>
        <v>0</v>
      </c>
      <c r="C4326" s="1">
        <f t="shared" si="749"/>
        <v>0</v>
      </c>
      <c r="D4326" s="1">
        <f t="shared" si="750"/>
        <v>0</v>
      </c>
      <c r="E4326" s="1">
        <f t="shared" si="751"/>
        <v>0</v>
      </c>
      <c r="F4326" s="1" t="str">
        <f t="shared" ca="1" si="752"/>
        <v/>
      </c>
      <c r="G4326" s="1">
        <f t="shared" ca="1" si="753"/>
        <v>0</v>
      </c>
      <c r="H4326" s="1">
        <f ca="1">IF(AND(G4325&gt;0,G4326&gt;G4325,NOT(ISERROR(MATCH(G4325,D:D,0)))),H4325+1,H4325)</f>
        <v>0</v>
      </c>
      <c r="I4326" s="1">
        <f t="shared" ca="1" si="754"/>
        <v>0</v>
      </c>
      <c r="J4326" s="7" t="str">
        <f t="shared" ca="1" si="755"/>
        <v/>
      </c>
      <c r="K4326" s="1" t="str">
        <f ca="1">IF(J4326="Linea_para_MAIL_creada_por_LuXML",IF(ISERROR(MATCH(INDIRECT(ADDRESS(ROW()-G4326,7)),D:D,0)),J4326,INDIRECT(ADDRESS(MATCH(INDIRECT(ADDRESS(ROW()-G4326,7)),D:D,0),1))),J4326)</f>
        <v/>
      </c>
      <c r="L4326" s="7">
        <f t="shared" ca="1" si="756"/>
        <v>0</v>
      </c>
      <c r="M4326" s="7" t="str">
        <f t="shared" ca="1" si="757"/>
        <v/>
      </c>
      <c r="N4326" s="7">
        <f t="shared" ca="1" si="758"/>
        <v>0</v>
      </c>
      <c r="O4326" s="9" t="str">
        <f ca="1">IF(N4326&gt;-1,INDIRECT(ADDRESS(ROW(),13)),IF(N4326&lt;N4325,CONCATENATE("&lt;page-count count=",CHAR(34),1+LARGE(N:N,1)-LARGE(N:N,2),CHAR(34),"/&gt;"),INDIRECT(ADDRESS(ROW()-1,13))))</f>
        <v/>
      </c>
      <c r="P4326" s="1">
        <f>IF(ROW()&lt;$S$4+2,IF('XML a procesar'!A4325="",P4325,IF(MID('XML a procesar'!A4325,1,1)="&lt;",P4325,P4325+1)),P4325)</f>
        <v>1</v>
      </c>
    </row>
    <row r="4327" spans="1:16" x14ac:dyDescent="0.25">
      <c r="A4327" s="1" t="str">
        <f>IF('XML a procesar'!A4326&gt;0,'XML a procesar'!A4326,"")</f>
        <v/>
      </c>
      <c r="B4327" s="7">
        <f t="shared" si="748"/>
        <v>0</v>
      </c>
      <c r="C4327" s="1">
        <f t="shared" si="749"/>
        <v>0</v>
      </c>
      <c r="D4327" s="1">
        <f t="shared" si="750"/>
        <v>0</v>
      </c>
      <c r="E4327" s="1">
        <f t="shared" si="751"/>
        <v>0</v>
      </c>
      <c r="F4327" s="1" t="str">
        <f t="shared" ca="1" si="752"/>
        <v/>
      </c>
      <c r="G4327" s="1">
        <f t="shared" ca="1" si="753"/>
        <v>0</v>
      </c>
      <c r="H4327" s="1">
        <f ca="1">IF(AND(G4326&gt;0,G4327&gt;G4326,NOT(ISERROR(MATCH(G4326,D:D,0)))),H4326+1,H4326)</f>
        <v>0</v>
      </c>
      <c r="I4327" s="1">
        <f t="shared" ca="1" si="754"/>
        <v>0</v>
      </c>
      <c r="J4327" s="7" t="str">
        <f t="shared" ca="1" si="755"/>
        <v/>
      </c>
      <c r="K4327" s="1" t="str">
        <f ca="1">IF(J4327="Linea_para_MAIL_creada_por_LuXML",IF(ISERROR(MATCH(INDIRECT(ADDRESS(ROW()-G4327,7)),D:D,0)),J4327,INDIRECT(ADDRESS(MATCH(INDIRECT(ADDRESS(ROW()-G4327,7)),D:D,0),1))),J4327)</f>
        <v/>
      </c>
      <c r="L4327" s="7">
        <f t="shared" ca="1" si="756"/>
        <v>0</v>
      </c>
      <c r="M4327" s="7" t="str">
        <f t="shared" ca="1" si="757"/>
        <v/>
      </c>
      <c r="N4327" s="7">
        <f t="shared" ca="1" si="758"/>
        <v>0</v>
      </c>
      <c r="O4327" s="9" t="str">
        <f ca="1">IF(N4327&gt;-1,INDIRECT(ADDRESS(ROW(),13)),IF(N4327&lt;N4326,CONCATENATE("&lt;page-count count=",CHAR(34),1+LARGE(N:N,1)-LARGE(N:N,2),CHAR(34),"/&gt;"),INDIRECT(ADDRESS(ROW()-1,13))))</f>
        <v/>
      </c>
      <c r="P4327" s="1">
        <f>IF(ROW()&lt;$S$4+2,IF('XML a procesar'!A4326="",P4326,IF(MID('XML a procesar'!A4326,1,1)="&lt;",P4326,P4326+1)),P4326)</f>
        <v>1</v>
      </c>
    </row>
    <row r="4328" spans="1:16" x14ac:dyDescent="0.25">
      <c r="A4328" s="1" t="str">
        <f>IF('XML a procesar'!A4327&gt;0,'XML a procesar'!A4327,"")</f>
        <v/>
      </c>
      <c r="B4328" s="7">
        <f t="shared" si="748"/>
        <v>0</v>
      </c>
      <c r="C4328" s="1">
        <f t="shared" si="749"/>
        <v>0</v>
      </c>
      <c r="D4328" s="1">
        <f t="shared" si="750"/>
        <v>0</v>
      </c>
      <c r="E4328" s="1">
        <f t="shared" si="751"/>
        <v>0</v>
      </c>
      <c r="F4328" s="1" t="str">
        <f t="shared" ca="1" si="752"/>
        <v/>
      </c>
      <c r="G4328" s="1">
        <f t="shared" ca="1" si="753"/>
        <v>0</v>
      </c>
      <c r="H4328" s="1">
        <f ca="1">IF(AND(G4327&gt;0,G4328&gt;G4327,NOT(ISERROR(MATCH(G4327,D:D,0)))),H4327+1,H4327)</f>
        <v>0</v>
      </c>
      <c r="I4328" s="1">
        <f t="shared" ca="1" si="754"/>
        <v>0</v>
      </c>
      <c r="J4328" s="7" t="str">
        <f t="shared" ca="1" si="755"/>
        <v/>
      </c>
      <c r="K4328" s="1" t="str">
        <f ca="1">IF(J4328="Linea_para_MAIL_creada_por_LuXML",IF(ISERROR(MATCH(INDIRECT(ADDRESS(ROW()-G4328,7)),D:D,0)),J4328,INDIRECT(ADDRESS(MATCH(INDIRECT(ADDRESS(ROW()-G4328,7)),D:D,0),1))),J4328)</f>
        <v/>
      </c>
      <c r="L4328" s="7">
        <f t="shared" ca="1" si="756"/>
        <v>0</v>
      </c>
      <c r="M4328" s="7" t="str">
        <f t="shared" ca="1" si="757"/>
        <v/>
      </c>
      <c r="N4328" s="7">
        <f t="shared" ca="1" si="758"/>
        <v>0</v>
      </c>
      <c r="O4328" s="9" t="str">
        <f ca="1">IF(N4328&gt;-1,INDIRECT(ADDRESS(ROW(),13)),IF(N4328&lt;N4327,CONCATENATE("&lt;page-count count=",CHAR(34),1+LARGE(N:N,1)-LARGE(N:N,2),CHAR(34),"/&gt;"),INDIRECT(ADDRESS(ROW()-1,13))))</f>
        <v/>
      </c>
      <c r="P4328" s="1">
        <f>IF(ROW()&lt;$S$4+2,IF('XML a procesar'!A4327="",P4327,IF(MID('XML a procesar'!A4327,1,1)="&lt;",P4327,P4327+1)),P4327)</f>
        <v>1</v>
      </c>
    </row>
    <row r="4329" spans="1:16" x14ac:dyDescent="0.25">
      <c r="A4329" s="1" t="str">
        <f>IF('XML a procesar'!A4328&gt;0,'XML a procesar'!A4328,"")</f>
        <v/>
      </c>
      <c r="B4329" s="7">
        <f t="shared" si="748"/>
        <v>0</v>
      </c>
      <c r="C4329" s="1">
        <f t="shared" si="749"/>
        <v>0</v>
      </c>
      <c r="D4329" s="1">
        <f t="shared" si="750"/>
        <v>0</v>
      </c>
      <c r="E4329" s="1">
        <f t="shared" si="751"/>
        <v>0</v>
      </c>
      <c r="F4329" s="1" t="str">
        <f t="shared" ca="1" si="752"/>
        <v/>
      </c>
      <c r="G4329" s="1">
        <f t="shared" ca="1" si="753"/>
        <v>0</v>
      </c>
      <c r="H4329" s="1">
        <f ca="1">IF(AND(G4328&gt;0,G4329&gt;G4328,NOT(ISERROR(MATCH(G4328,D:D,0)))),H4328+1,H4328)</f>
        <v>0</v>
      </c>
      <c r="I4329" s="1">
        <f t="shared" ca="1" si="754"/>
        <v>0</v>
      </c>
      <c r="J4329" s="7" t="str">
        <f t="shared" ca="1" si="755"/>
        <v/>
      </c>
      <c r="K4329" s="1" t="str">
        <f ca="1">IF(J4329="Linea_para_MAIL_creada_por_LuXML",IF(ISERROR(MATCH(INDIRECT(ADDRESS(ROW()-G4329,7)),D:D,0)),J4329,INDIRECT(ADDRESS(MATCH(INDIRECT(ADDRESS(ROW()-G4329,7)),D:D,0),1))),J4329)</f>
        <v/>
      </c>
      <c r="L4329" s="7">
        <f t="shared" ca="1" si="756"/>
        <v>0</v>
      </c>
      <c r="M4329" s="7" t="str">
        <f t="shared" ca="1" si="757"/>
        <v/>
      </c>
      <c r="N4329" s="7">
        <f t="shared" ca="1" si="758"/>
        <v>0</v>
      </c>
      <c r="O4329" s="9" t="str">
        <f ca="1">IF(N4329&gt;-1,INDIRECT(ADDRESS(ROW(),13)),IF(N4329&lt;N4328,CONCATENATE("&lt;page-count count=",CHAR(34),1+LARGE(N:N,1)-LARGE(N:N,2),CHAR(34),"/&gt;"),INDIRECT(ADDRESS(ROW()-1,13))))</f>
        <v/>
      </c>
      <c r="P4329" s="1">
        <f>IF(ROW()&lt;$S$4+2,IF('XML a procesar'!A4328="",P4328,IF(MID('XML a procesar'!A4328,1,1)="&lt;",P4328,P4328+1)),P4328)</f>
        <v>1</v>
      </c>
    </row>
    <row r="4330" spans="1:16" x14ac:dyDescent="0.25">
      <c r="A4330" s="1" t="str">
        <f>IF('XML a procesar'!A4329&gt;0,'XML a procesar'!A4329,"")</f>
        <v/>
      </c>
      <c r="B4330" s="7">
        <f t="shared" si="748"/>
        <v>0</v>
      </c>
      <c r="C4330" s="1">
        <f t="shared" si="749"/>
        <v>0</v>
      </c>
      <c r="D4330" s="1">
        <f t="shared" si="750"/>
        <v>0</v>
      </c>
      <c r="E4330" s="1">
        <f t="shared" si="751"/>
        <v>0</v>
      </c>
      <c r="F4330" s="1" t="str">
        <f t="shared" ca="1" si="752"/>
        <v/>
      </c>
      <c r="G4330" s="1">
        <f t="shared" ca="1" si="753"/>
        <v>0</v>
      </c>
      <c r="H4330" s="1">
        <f ca="1">IF(AND(G4329&gt;0,G4330&gt;G4329,NOT(ISERROR(MATCH(G4329,D:D,0)))),H4329+1,H4329)</f>
        <v>0</v>
      </c>
      <c r="I4330" s="1">
        <f t="shared" ca="1" si="754"/>
        <v>0</v>
      </c>
      <c r="J4330" s="7" t="str">
        <f t="shared" ca="1" si="755"/>
        <v/>
      </c>
      <c r="K4330" s="1" t="str">
        <f ca="1">IF(J4330="Linea_para_MAIL_creada_por_LuXML",IF(ISERROR(MATCH(INDIRECT(ADDRESS(ROW()-G4330,7)),D:D,0)),J4330,INDIRECT(ADDRESS(MATCH(INDIRECT(ADDRESS(ROW()-G4330,7)),D:D,0),1))),J4330)</f>
        <v/>
      </c>
      <c r="L4330" s="7">
        <f t="shared" ca="1" si="756"/>
        <v>0</v>
      </c>
      <c r="M4330" s="7" t="str">
        <f t="shared" ca="1" si="757"/>
        <v/>
      </c>
      <c r="N4330" s="7">
        <f t="shared" ca="1" si="758"/>
        <v>0</v>
      </c>
      <c r="O4330" s="9" t="str">
        <f ca="1">IF(N4330&gt;-1,INDIRECT(ADDRESS(ROW(),13)),IF(N4330&lt;N4329,CONCATENATE("&lt;page-count count=",CHAR(34),1+LARGE(N:N,1)-LARGE(N:N,2),CHAR(34),"/&gt;"),INDIRECT(ADDRESS(ROW()-1,13))))</f>
        <v/>
      </c>
      <c r="P4330" s="1">
        <f>IF(ROW()&lt;$S$4+2,IF('XML a procesar'!A4329="",P4329,IF(MID('XML a procesar'!A4329,1,1)="&lt;",P4329,P4329+1)),P4329)</f>
        <v>1</v>
      </c>
    </row>
    <row r="4331" spans="1:16" x14ac:dyDescent="0.25">
      <c r="A4331" s="1" t="str">
        <f>IF('XML a procesar'!A4330&gt;0,'XML a procesar'!A4330,"")</f>
        <v/>
      </c>
      <c r="B4331" s="7">
        <f t="shared" si="748"/>
        <v>0</v>
      </c>
      <c r="C4331" s="1">
        <f t="shared" si="749"/>
        <v>0</v>
      </c>
      <c r="D4331" s="1">
        <f t="shared" si="750"/>
        <v>0</v>
      </c>
      <c r="E4331" s="1">
        <f t="shared" si="751"/>
        <v>0</v>
      </c>
      <c r="F4331" s="1" t="str">
        <f t="shared" ca="1" si="752"/>
        <v/>
      </c>
      <c r="G4331" s="1">
        <f t="shared" ca="1" si="753"/>
        <v>0</v>
      </c>
      <c r="H4331" s="1">
        <f ca="1">IF(AND(G4330&gt;0,G4331&gt;G4330,NOT(ISERROR(MATCH(G4330,D:D,0)))),H4330+1,H4330)</f>
        <v>0</v>
      </c>
      <c r="I4331" s="1">
        <f t="shared" ca="1" si="754"/>
        <v>0</v>
      </c>
      <c r="J4331" s="7" t="str">
        <f t="shared" ca="1" si="755"/>
        <v/>
      </c>
      <c r="K4331" s="1" t="str">
        <f ca="1">IF(J4331="Linea_para_MAIL_creada_por_LuXML",IF(ISERROR(MATCH(INDIRECT(ADDRESS(ROW()-G4331,7)),D:D,0)),J4331,INDIRECT(ADDRESS(MATCH(INDIRECT(ADDRESS(ROW()-G4331,7)),D:D,0),1))),J4331)</f>
        <v/>
      </c>
      <c r="L4331" s="7">
        <f t="shared" ca="1" si="756"/>
        <v>0</v>
      </c>
      <c r="M4331" s="7" t="str">
        <f t="shared" ca="1" si="757"/>
        <v/>
      </c>
      <c r="N4331" s="7">
        <f t="shared" ca="1" si="758"/>
        <v>0</v>
      </c>
      <c r="O4331" s="9" t="str">
        <f ca="1">IF(N4331&gt;-1,INDIRECT(ADDRESS(ROW(),13)),IF(N4331&lt;N4330,CONCATENATE("&lt;page-count count=",CHAR(34),1+LARGE(N:N,1)-LARGE(N:N,2),CHAR(34),"/&gt;"),INDIRECT(ADDRESS(ROW()-1,13))))</f>
        <v/>
      </c>
      <c r="P4331" s="1">
        <f>IF(ROW()&lt;$S$4+2,IF('XML a procesar'!A4330="",P4330,IF(MID('XML a procesar'!A4330,1,1)="&lt;",P4330,P4330+1)),P4330)</f>
        <v>1</v>
      </c>
    </row>
    <row r="4332" spans="1:16" x14ac:dyDescent="0.25">
      <c r="A4332" s="1" t="str">
        <f>IF('XML a procesar'!A4331&gt;0,'XML a procesar'!A4331,"")</f>
        <v/>
      </c>
      <c r="B4332" s="7">
        <f t="shared" si="748"/>
        <v>0</v>
      </c>
      <c r="C4332" s="1">
        <f t="shared" si="749"/>
        <v>0</v>
      </c>
      <c r="D4332" s="1">
        <f t="shared" si="750"/>
        <v>0</v>
      </c>
      <c r="E4332" s="1">
        <f t="shared" si="751"/>
        <v>0</v>
      </c>
      <c r="F4332" s="1" t="str">
        <f t="shared" ca="1" si="752"/>
        <v/>
      </c>
      <c r="G4332" s="1">
        <f t="shared" ca="1" si="753"/>
        <v>0</v>
      </c>
      <c r="H4332" s="1">
        <f ca="1">IF(AND(G4331&gt;0,G4332&gt;G4331,NOT(ISERROR(MATCH(G4331,D:D,0)))),H4331+1,H4331)</f>
        <v>0</v>
      </c>
      <c r="I4332" s="1">
        <f t="shared" ca="1" si="754"/>
        <v>0</v>
      </c>
      <c r="J4332" s="7" t="str">
        <f t="shared" ca="1" si="755"/>
        <v/>
      </c>
      <c r="K4332" s="1" t="str">
        <f ca="1">IF(J4332="Linea_para_MAIL_creada_por_LuXML",IF(ISERROR(MATCH(INDIRECT(ADDRESS(ROW()-G4332,7)),D:D,0)),J4332,INDIRECT(ADDRESS(MATCH(INDIRECT(ADDRESS(ROW()-G4332,7)),D:D,0),1))),J4332)</f>
        <v/>
      </c>
      <c r="L4332" s="7">
        <f t="shared" ca="1" si="756"/>
        <v>0</v>
      </c>
      <c r="M4332" s="7" t="str">
        <f t="shared" ca="1" si="757"/>
        <v/>
      </c>
      <c r="N4332" s="7">
        <f t="shared" ca="1" si="758"/>
        <v>0</v>
      </c>
      <c r="O4332" s="9" t="str">
        <f ca="1">IF(N4332&gt;-1,INDIRECT(ADDRESS(ROW(),13)),IF(N4332&lt;N4331,CONCATENATE("&lt;page-count count=",CHAR(34),1+LARGE(N:N,1)-LARGE(N:N,2),CHAR(34),"/&gt;"),INDIRECT(ADDRESS(ROW()-1,13))))</f>
        <v/>
      </c>
      <c r="P4332" s="1">
        <f>IF(ROW()&lt;$S$4+2,IF('XML a procesar'!A4331="",P4331,IF(MID('XML a procesar'!A4331,1,1)="&lt;",P4331,P4331+1)),P4331)</f>
        <v>1</v>
      </c>
    </row>
    <row r="4333" spans="1:16" x14ac:dyDescent="0.25">
      <c r="A4333" s="1" t="str">
        <f>IF('XML a procesar'!A4332&gt;0,'XML a procesar'!A4332,"")</f>
        <v/>
      </c>
      <c r="B4333" s="7">
        <f t="shared" si="748"/>
        <v>0</v>
      </c>
      <c r="C4333" s="1">
        <f t="shared" si="749"/>
        <v>0</v>
      </c>
      <c r="D4333" s="1">
        <f t="shared" si="750"/>
        <v>0</v>
      </c>
      <c r="E4333" s="1">
        <f t="shared" si="751"/>
        <v>0</v>
      </c>
      <c r="F4333" s="1" t="str">
        <f t="shared" ca="1" si="752"/>
        <v/>
      </c>
      <c r="G4333" s="1">
        <f t="shared" ca="1" si="753"/>
        <v>0</v>
      </c>
      <c r="H4333" s="1">
        <f ca="1">IF(AND(G4332&gt;0,G4333&gt;G4332,NOT(ISERROR(MATCH(G4332,D:D,0)))),H4332+1,H4332)</f>
        <v>0</v>
      </c>
      <c r="I4333" s="1">
        <f t="shared" ca="1" si="754"/>
        <v>0</v>
      </c>
      <c r="J4333" s="7" t="str">
        <f t="shared" ca="1" si="755"/>
        <v/>
      </c>
      <c r="K4333" s="1" t="str">
        <f ca="1">IF(J4333="Linea_para_MAIL_creada_por_LuXML",IF(ISERROR(MATCH(INDIRECT(ADDRESS(ROW()-G4333,7)),D:D,0)),J4333,INDIRECT(ADDRESS(MATCH(INDIRECT(ADDRESS(ROW()-G4333,7)),D:D,0),1))),J4333)</f>
        <v/>
      </c>
      <c r="L4333" s="7">
        <f t="shared" ca="1" si="756"/>
        <v>0</v>
      </c>
      <c r="M4333" s="7" t="str">
        <f t="shared" ca="1" si="757"/>
        <v/>
      </c>
      <c r="N4333" s="7">
        <f t="shared" ca="1" si="758"/>
        <v>0</v>
      </c>
      <c r="O4333" s="9" t="str">
        <f ca="1">IF(N4333&gt;-1,INDIRECT(ADDRESS(ROW(),13)),IF(N4333&lt;N4332,CONCATENATE("&lt;page-count count=",CHAR(34),1+LARGE(N:N,1)-LARGE(N:N,2),CHAR(34),"/&gt;"),INDIRECT(ADDRESS(ROW()-1,13))))</f>
        <v/>
      </c>
      <c r="P4333" s="1">
        <f>IF(ROW()&lt;$S$4+2,IF('XML a procesar'!A4332="",P4332,IF(MID('XML a procesar'!A4332,1,1)="&lt;",P4332,P4332+1)),P4332)</f>
        <v>1</v>
      </c>
    </row>
    <row r="4334" spans="1:16" x14ac:dyDescent="0.25">
      <c r="A4334" s="1" t="str">
        <f>IF('XML a procesar'!A4333&gt;0,'XML a procesar'!A4333,"")</f>
        <v/>
      </c>
      <c r="B4334" s="7">
        <f t="shared" si="748"/>
        <v>0</v>
      </c>
      <c r="C4334" s="1">
        <f t="shared" si="749"/>
        <v>0</v>
      </c>
      <c r="D4334" s="1">
        <f t="shared" si="750"/>
        <v>0</v>
      </c>
      <c r="E4334" s="1">
        <f t="shared" si="751"/>
        <v>0</v>
      </c>
      <c r="F4334" s="1" t="str">
        <f t="shared" ca="1" si="752"/>
        <v/>
      </c>
      <c r="G4334" s="1">
        <f t="shared" ca="1" si="753"/>
        <v>0</v>
      </c>
      <c r="H4334" s="1">
        <f ca="1">IF(AND(G4333&gt;0,G4334&gt;G4333,NOT(ISERROR(MATCH(G4333,D:D,0)))),H4333+1,H4333)</f>
        <v>0</v>
      </c>
      <c r="I4334" s="1">
        <f t="shared" ca="1" si="754"/>
        <v>0</v>
      </c>
      <c r="J4334" s="7" t="str">
        <f t="shared" ca="1" si="755"/>
        <v/>
      </c>
      <c r="K4334" s="1" t="str">
        <f ca="1">IF(J4334="Linea_para_MAIL_creada_por_LuXML",IF(ISERROR(MATCH(INDIRECT(ADDRESS(ROW()-G4334,7)),D:D,0)),J4334,INDIRECT(ADDRESS(MATCH(INDIRECT(ADDRESS(ROW()-G4334,7)),D:D,0),1))),J4334)</f>
        <v/>
      </c>
      <c r="L4334" s="7">
        <f t="shared" ca="1" si="756"/>
        <v>0</v>
      </c>
      <c r="M4334" s="7" t="str">
        <f t="shared" ca="1" si="757"/>
        <v/>
      </c>
      <c r="N4334" s="7">
        <f t="shared" ca="1" si="758"/>
        <v>0</v>
      </c>
      <c r="O4334" s="9" t="str">
        <f ca="1">IF(N4334&gt;-1,INDIRECT(ADDRESS(ROW(),13)),IF(N4334&lt;N4333,CONCATENATE("&lt;page-count count=",CHAR(34),1+LARGE(N:N,1)-LARGE(N:N,2),CHAR(34),"/&gt;"),INDIRECT(ADDRESS(ROW()-1,13))))</f>
        <v/>
      </c>
      <c r="P4334" s="1">
        <f>IF(ROW()&lt;$S$4+2,IF('XML a procesar'!A4333="",P4333,IF(MID('XML a procesar'!A4333,1,1)="&lt;",P4333,P4333+1)),P4333)</f>
        <v>1</v>
      </c>
    </row>
    <row r="4335" spans="1:16" x14ac:dyDescent="0.25">
      <c r="A4335" s="1" t="str">
        <f>IF('XML a procesar'!A4334&gt;0,'XML a procesar'!A4334,"")</f>
        <v/>
      </c>
      <c r="B4335" s="7">
        <f t="shared" si="748"/>
        <v>0</v>
      </c>
      <c r="C4335" s="1">
        <f t="shared" si="749"/>
        <v>0</v>
      </c>
      <c r="D4335" s="1">
        <f t="shared" si="750"/>
        <v>0</v>
      </c>
      <c r="E4335" s="1">
        <f t="shared" si="751"/>
        <v>0</v>
      </c>
      <c r="F4335" s="1" t="str">
        <f t="shared" ca="1" si="752"/>
        <v/>
      </c>
      <c r="G4335" s="1">
        <f t="shared" ca="1" si="753"/>
        <v>0</v>
      </c>
      <c r="H4335" s="1">
        <f ca="1">IF(AND(G4334&gt;0,G4335&gt;G4334,NOT(ISERROR(MATCH(G4334,D:D,0)))),H4334+1,H4334)</f>
        <v>0</v>
      </c>
      <c r="I4335" s="1">
        <f t="shared" ca="1" si="754"/>
        <v>0</v>
      </c>
      <c r="J4335" s="7" t="str">
        <f t="shared" ca="1" si="755"/>
        <v/>
      </c>
      <c r="K4335" s="1" t="str">
        <f ca="1">IF(J4335="Linea_para_MAIL_creada_por_LuXML",IF(ISERROR(MATCH(INDIRECT(ADDRESS(ROW()-G4335,7)),D:D,0)),J4335,INDIRECT(ADDRESS(MATCH(INDIRECT(ADDRESS(ROW()-G4335,7)),D:D,0),1))),J4335)</f>
        <v/>
      </c>
      <c r="L4335" s="7">
        <f t="shared" ca="1" si="756"/>
        <v>0</v>
      </c>
      <c r="M4335" s="7" t="str">
        <f t="shared" ca="1" si="757"/>
        <v/>
      </c>
      <c r="N4335" s="7">
        <f t="shared" ca="1" si="758"/>
        <v>0</v>
      </c>
      <c r="O4335" s="9" t="str">
        <f ca="1">IF(N4335&gt;-1,INDIRECT(ADDRESS(ROW(),13)),IF(N4335&lt;N4334,CONCATENATE("&lt;page-count count=",CHAR(34),1+LARGE(N:N,1)-LARGE(N:N,2),CHAR(34),"/&gt;"),INDIRECT(ADDRESS(ROW()-1,13))))</f>
        <v/>
      </c>
      <c r="P4335" s="1">
        <f>IF(ROW()&lt;$S$4+2,IF('XML a procesar'!A4334="",P4334,IF(MID('XML a procesar'!A4334,1,1)="&lt;",P4334,P4334+1)),P4334)</f>
        <v>1</v>
      </c>
    </row>
    <row r="4336" spans="1:16" x14ac:dyDescent="0.25">
      <c r="A4336" s="1" t="str">
        <f>IF('XML a procesar'!A4335&gt;0,'XML a procesar'!A4335,"")</f>
        <v/>
      </c>
      <c r="B4336" s="7">
        <f t="shared" si="748"/>
        <v>0</v>
      </c>
      <c r="C4336" s="1">
        <f t="shared" si="749"/>
        <v>0</v>
      </c>
      <c r="D4336" s="1">
        <f t="shared" si="750"/>
        <v>0</v>
      </c>
      <c r="E4336" s="1">
        <f t="shared" si="751"/>
        <v>0</v>
      </c>
      <c r="F4336" s="1" t="str">
        <f t="shared" ca="1" si="752"/>
        <v/>
      </c>
      <c r="G4336" s="1">
        <f t="shared" ca="1" si="753"/>
        <v>0</v>
      </c>
      <c r="H4336" s="1">
        <f ca="1">IF(AND(G4335&gt;0,G4336&gt;G4335,NOT(ISERROR(MATCH(G4335,D:D,0)))),H4335+1,H4335)</f>
        <v>0</v>
      </c>
      <c r="I4336" s="1">
        <f t="shared" ca="1" si="754"/>
        <v>0</v>
      </c>
      <c r="J4336" s="7" t="str">
        <f t="shared" ca="1" si="755"/>
        <v/>
      </c>
      <c r="K4336" s="1" t="str">
        <f ca="1">IF(J4336="Linea_para_MAIL_creada_por_LuXML",IF(ISERROR(MATCH(INDIRECT(ADDRESS(ROW()-G4336,7)),D:D,0)),J4336,INDIRECT(ADDRESS(MATCH(INDIRECT(ADDRESS(ROW()-G4336,7)),D:D,0),1))),J4336)</f>
        <v/>
      </c>
      <c r="L4336" s="7">
        <f t="shared" ca="1" si="756"/>
        <v>0</v>
      </c>
      <c r="M4336" s="7" t="str">
        <f t="shared" ca="1" si="757"/>
        <v/>
      </c>
      <c r="N4336" s="7">
        <f t="shared" ca="1" si="758"/>
        <v>0</v>
      </c>
      <c r="O4336" s="9" t="str">
        <f ca="1">IF(N4336&gt;-1,INDIRECT(ADDRESS(ROW(),13)),IF(N4336&lt;N4335,CONCATENATE("&lt;page-count count=",CHAR(34),1+LARGE(N:N,1)-LARGE(N:N,2),CHAR(34),"/&gt;"),INDIRECT(ADDRESS(ROW()-1,13))))</f>
        <v/>
      </c>
      <c r="P4336" s="1">
        <f>IF(ROW()&lt;$S$4+2,IF('XML a procesar'!A4335="",P4335,IF(MID('XML a procesar'!A4335,1,1)="&lt;",P4335,P4335+1)),P4335)</f>
        <v>1</v>
      </c>
    </row>
    <row r="4337" spans="1:16" x14ac:dyDescent="0.25">
      <c r="A4337" s="1" t="str">
        <f>IF('XML a procesar'!A4336&gt;0,'XML a procesar'!A4336,"")</f>
        <v/>
      </c>
      <c r="B4337" s="7">
        <f t="shared" si="748"/>
        <v>0</v>
      </c>
      <c r="C4337" s="1">
        <f t="shared" si="749"/>
        <v>0</v>
      </c>
      <c r="D4337" s="1">
        <f t="shared" si="750"/>
        <v>0</v>
      </c>
      <c r="E4337" s="1">
        <f t="shared" si="751"/>
        <v>0</v>
      </c>
      <c r="F4337" s="1" t="str">
        <f t="shared" ca="1" si="752"/>
        <v/>
      </c>
      <c r="G4337" s="1">
        <f t="shared" ca="1" si="753"/>
        <v>0</v>
      </c>
      <c r="H4337" s="1">
        <f ca="1">IF(AND(G4336&gt;0,G4337&gt;G4336,NOT(ISERROR(MATCH(G4336,D:D,0)))),H4336+1,H4336)</f>
        <v>0</v>
      </c>
      <c r="I4337" s="1">
        <f t="shared" ca="1" si="754"/>
        <v>0</v>
      </c>
      <c r="J4337" s="7" t="str">
        <f t="shared" ca="1" si="755"/>
        <v/>
      </c>
      <c r="K4337" s="1" t="str">
        <f ca="1">IF(J4337="Linea_para_MAIL_creada_por_LuXML",IF(ISERROR(MATCH(INDIRECT(ADDRESS(ROW()-G4337,7)),D:D,0)),J4337,INDIRECT(ADDRESS(MATCH(INDIRECT(ADDRESS(ROW()-G4337,7)),D:D,0),1))),J4337)</f>
        <v/>
      </c>
      <c r="L4337" s="7">
        <f t="shared" ca="1" si="756"/>
        <v>0</v>
      </c>
      <c r="M4337" s="7" t="str">
        <f t="shared" ca="1" si="757"/>
        <v/>
      </c>
      <c r="N4337" s="7">
        <f t="shared" ca="1" si="758"/>
        <v>0</v>
      </c>
      <c r="O4337" s="9" t="str">
        <f ca="1">IF(N4337&gt;-1,INDIRECT(ADDRESS(ROW(),13)),IF(N4337&lt;N4336,CONCATENATE("&lt;page-count count=",CHAR(34),1+LARGE(N:N,1)-LARGE(N:N,2),CHAR(34),"/&gt;"),INDIRECT(ADDRESS(ROW()-1,13))))</f>
        <v/>
      </c>
      <c r="P4337" s="1">
        <f>IF(ROW()&lt;$S$4+2,IF('XML a procesar'!A4336="",P4336,IF(MID('XML a procesar'!A4336,1,1)="&lt;",P4336,P4336+1)),P4336)</f>
        <v>1</v>
      </c>
    </row>
    <row r="4338" spans="1:16" x14ac:dyDescent="0.25">
      <c r="A4338" s="1" t="str">
        <f>IF('XML a procesar'!A4337&gt;0,'XML a procesar'!A4337,"")</f>
        <v/>
      </c>
      <c r="B4338" s="7">
        <f t="shared" si="748"/>
        <v>0</v>
      </c>
      <c r="C4338" s="1">
        <f t="shared" si="749"/>
        <v>0</v>
      </c>
      <c r="D4338" s="1">
        <f t="shared" si="750"/>
        <v>0</v>
      </c>
      <c r="E4338" s="1">
        <f t="shared" si="751"/>
        <v>0</v>
      </c>
      <c r="F4338" s="1" t="str">
        <f t="shared" ca="1" si="752"/>
        <v/>
      </c>
      <c r="G4338" s="1">
        <f t="shared" ca="1" si="753"/>
        <v>0</v>
      </c>
      <c r="H4338" s="1">
        <f ca="1">IF(AND(G4337&gt;0,G4338&gt;G4337,NOT(ISERROR(MATCH(G4337,D:D,0)))),H4337+1,H4337)</f>
        <v>0</v>
      </c>
      <c r="I4338" s="1">
        <f t="shared" ca="1" si="754"/>
        <v>0</v>
      </c>
      <c r="J4338" s="7" t="str">
        <f t="shared" ca="1" si="755"/>
        <v/>
      </c>
      <c r="K4338" s="1" t="str">
        <f ca="1">IF(J4338="Linea_para_MAIL_creada_por_LuXML",IF(ISERROR(MATCH(INDIRECT(ADDRESS(ROW()-G4338,7)),D:D,0)),J4338,INDIRECT(ADDRESS(MATCH(INDIRECT(ADDRESS(ROW()-G4338,7)),D:D,0),1))),J4338)</f>
        <v/>
      </c>
      <c r="L4338" s="7">
        <f t="shared" ca="1" si="756"/>
        <v>0</v>
      </c>
      <c r="M4338" s="7" t="str">
        <f t="shared" ca="1" si="757"/>
        <v/>
      </c>
      <c r="N4338" s="7">
        <f t="shared" ca="1" si="758"/>
        <v>0</v>
      </c>
      <c r="O4338" s="9" t="str">
        <f ca="1">IF(N4338&gt;-1,INDIRECT(ADDRESS(ROW(),13)),IF(N4338&lt;N4337,CONCATENATE("&lt;page-count count=",CHAR(34),1+LARGE(N:N,1)-LARGE(N:N,2),CHAR(34),"/&gt;"),INDIRECT(ADDRESS(ROW()-1,13))))</f>
        <v/>
      </c>
      <c r="P4338" s="1">
        <f>IF(ROW()&lt;$S$4+2,IF('XML a procesar'!A4337="",P4337,IF(MID('XML a procesar'!A4337,1,1)="&lt;",P4337,P4337+1)),P4337)</f>
        <v>1</v>
      </c>
    </row>
    <row r="4339" spans="1:16" x14ac:dyDescent="0.25">
      <c r="A4339" s="1" t="str">
        <f>IF('XML a procesar'!A4338&gt;0,'XML a procesar'!A4338,"")</f>
        <v/>
      </c>
      <c r="B4339" s="7">
        <f t="shared" si="748"/>
        <v>0</v>
      </c>
      <c r="C4339" s="1">
        <f t="shared" si="749"/>
        <v>0</v>
      </c>
      <c r="D4339" s="1">
        <f t="shared" si="750"/>
        <v>0</v>
      </c>
      <c r="E4339" s="1">
        <f t="shared" si="751"/>
        <v>0</v>
      </c>
      <c r="F4339" s="1" t="str">
        <f t="shared" ca="1" si="752"/>
        <v/>
      </c>
      <c r="G4339" s="1">
        <f t="shared" ca="1" si="753"/>
        <v>0</v>
      </c>
      <c r="H4339" s="1">
        <f ca="1">IF(AND(G4338&gt;0,G4339&gt;G4338,NOT(ISERROR(MATCH(G4338,D:D,0)))),H4338+1,H4338)</f>
        <v>0</v>
      </c>
      <c r="I4339" s="1">
        <f t="shared" ca="1" si="754"/>
        <v>0</v>
      </c>
      <c r="J4339" s="7" t="str">
        <f t="shared" ca="1" si="755"/>
        <v/>
      </c>
      <c r="K4339" s="1" t="str">
        <f ca="1">IF(J4339="Linea_para_MAIL_creada_por_LuXML",IF(ISERROR(MATCH(INDIRECT(ADDRESS(ROW()-G4339,7)),D:D,0)),J4339,INDIRECT(ADDRESS(MATCH(INDIRECT(ADDRESS(ROW()-G4339,7)),D:D,0),1))),J4339)</f>
        <v/>
      </c>
      <c r="L4339" s="7">
        <f t="shared" ca="1" si="756"/>
        <v>0</v>
      </c>
      <c r="M4339" s="7" t="str">
        <f t="shared" ca="1" si="757"/>
        <v/>
      </c>
      <c r="N4339" s="7">
        <f t="shared" ca="1" si="758"/>
        <v>0</v>
      </c>
      <c r="O4339" s="9" t="str">
        <f ca="1">IF(N4339&gt;-1,INDIRECT(ADDRESS(ROW(),13)),IF(N4339&lt;N4338,CONCATENATE("&lt;page-count count=",CHAR(34),1+LARGE(N:N,1)-LARGE(N:N,2),CHAR(34),"/&gt;"),INDIRECT(ADDRESS(ROW()-1,13))))</f>
        <v/>
      </c>
      <c r="P4339" s="1">
        <f>IF(ROW()&lt;$S$4+2,IF('XML a procesar'!A4338="",P4338,IF(MID('XML a procesar'!A4338,1,1)="&lt;",P4338,P4338+1)),P4338)</f>
        <v>1</v>
      </c>
    </row>
    <row r="4340" spans="1:16" x14ac:dyDescent="0.25">
      <c r="A4340" s="1" t="str">
        <f>IF('XML a procesar'!A4339&gt;0,'XML a procesar'!A4339,"")</f>
        <v/>
      </c>
      <c r="B4340" s="7">
        <f t="shared" si="748"/>
        <v>0</v>
      </c>
      <c r="C4340" s="1">
        <f t="shared" si="749"/>
        <v>0</v>
      </c>
      <c r="D4340" s="1">
        <f t="shared" si="750"/>
        <v>0</v>
      </c>
      <c r="E4340" s="1">
        <f t="shared" si="751"/>
        <v>0</v>
      </c>
      <c r="F4340" s="1" t="str">
        <f t="shared" ca="1" si="752"/>
        <v/>
      </c>
      <c r="G4340" s="1">
        <f t="shared" ca="1" si="753"/>
        <v>0</v>
      </c>
      <c r="H4340" s="1">
        <f ca="1">IF(AND(G4339&gt;0,G4340&gt;G4339,NOT(ISERROR(MATCH(G4339,D:D,0)))),H4339+1,H4339)</f>
        <v>0</v>
      </c>
      <c r="I4340" s="1">
        <f t="shared" ca="1" si="754"/>
        <v>0</v>
      </c>
      <c r="J4340" s="7" t="str">
        <f t="shared" ca="1" si="755"/>
        <v/>
      </c>
      <c r="K4340" s="1" t="str">
        <f ca="1">IF(J4340="Linea_para_MAIL_creada_por_LuXML",IF(ISERROR(MATCH(INDIRECT(ADDRESS(ROW()-G4340,7)),D:D,0)),J4340,INDIRECT(ADDRESS(MATCH(INDIRECT(ADDRESS(ROW()-G4340,7)),D:D,0),1))),J4340)</f>
        <v/>
      </c>
      <c r="L4340" s="7">
        <f t="shared" ca="1" si="756"/>
        <v>0</v>
      </c>
      <c r="M4340" s="7" t="str">
        <f t="shared" ca="1" si="757"/>
        <v/>
      </c>
      <c r="N4340" s="7">
        <f t="shared" ca="1" si="758"/>
        <v>0</v>
      </c>
      <c r="O4340" s="9" t="str">
        <f ca="1">IF(N4340&gt;-1,INDIRECT(ADDRESS(ROW(),13)),IF(N4340&lt;N4339,CONCATENATE("&lt;page-count count=",CHAR(34),1+LARGE(N:N,1)-LARGE(N:N,2),CHAR(34),"/&gt;"),INDIRECT(ADDRESS(ROW()-1,13))))</f>
        <v/>
      </c>
      <c r="P4340" s="1">
        <f>IF(ROW()&lt;$S$4+2,IF('XML a procesar'!A4339="",P4339,IF(MID('XML a procesar'!A4339,1,1)="&lt;",P4339,P4339+1)),P4339)</f>
        <v>1</v>
      </c>
    </row>
    <row r="4341" spans="1:16" x14ac:dyDescent="0.25">
      <c r="A4341" s="1" t="str">
        <f>IF('XML a procesar'!A4340&gt;0,'XML a procesar'!A4340,"")</f>
        <v/>
      </c>
      <c r="B4341" s="7">
        <f t="shared" si="748"/>
        <v>0</v>
      </c>
      <c r="C4341" s="1">
        <f t="shared" si="749"/>
        <v>0</v>
      </c>
      <c r="D4341" s="1">
        <f t="shared" si="750"/>
        <v>0</v>
      </c>
      <c r="E4341" s="1">
        <f t="shared" si="751"/>
        <v>0</v>
      </c>
      <c r="F4341" s="1" t="str">
        <f t="shared" ca="1" si="752"/>
        <v/>
      </c>
      <c r="G4341" s="1">
        <f t="shared" ca="1" si="753"/>
        <v>0</v>
      </c>
      <c r="H4341" s="1">
        <f ca="1">IF(AND(G4340&gt;0,G4341&gt;G4340,NOT(ISERROR(MATCH(G4340,D:D,0)))),H4340+1,H4340)</f>
        <v>0</v>
      </c>
      <c r="I4341" s="1">
        <f t="shared" ca="1" si="754"/>
        <v>0</v>
      </c>
      <c r="J4341" s="7" t="str">
        <f t="shared" ca="1" si="755"/>
        <v/>
      </c>
      <c r="K4341" s="1" t="str">
        <f ca="1">IF(J4341="Linea_para_MAIL_creada_por_LuXML",IF(ISERROR(MATCH(INDIRECT(ADDRESS(ROW()-G4341,7)),D:D,0)),J4341,INDIRECT(ADDRESS(MATCH(INDIRECT(ADDRESS(ROW()-G4341,7)),D:D,0),1))),J4341)</f>
        <v/>
      </c>
      <c r="L4341" s="7">
        <f t="shared" ca="1" si="756"/>
        <v>0</v>
      </c>
      <c r="M4341" s="7" t="str">
        <f t="shared" ca="1" si="757"/>
        <v/>
      </c>
      <c r="N4341" s="7">
        <f t="shared" ca="1" si="758"/>
        <v>0</v>
      </c>
      <c r="O4341" s="9" t="str">
        <f ca="1">IF(N4341&gt;-1,INDIRECT(ADDRESS(ROW(),13)),IF(N4341&lt;N4340,CONCATENATE("&lt;page-count count=",CHAR(34),1+LARGE(N:N,1)-LARGE(N:N,2),CHAR(34),"/&gt;"),INDIRECT(ADDRESS(ROW()-1,13))))</f>
        <v/>
      </c>
      <c r="P4341" s="1">
        <f>IF(ROW()&lt;$S$4+2,IF('XML a procesar'!A4340="",P4340,IF(MID('XML a procesar'!A4340,1,1)="&lt;",P4340,P4340+1)),P4340)</f>
        <v>1</v>
      </c>
    </row>
    <row r="4342" spans="1:16" x14ac:dyDescent="0.25">
      <c r="A4342" s="1" t="str">
        <f>IF('XML a procesar'!A4341&gt;0,'XML a procesar'!A4341,"")</f>
        <v/>
      </c>
      <c r="B4342" s="7">
        <f t="shared" si="748"/>
        <v>0</v>
      </c>
      <c r="C4342" s="1">
        <f t="shared" si="749"/>
        <v>0</v>
      </c>
      <c r="D4342" s="1">
        <f t="shared" si="750"/>
        <v>0</v>
      </c>
      <c r="E4342" s="1">
        <f t="shared" si="751"/>
        <v>0</v>
      </c>
      <c r="F4342" s="1" t="str">
        <f t="shared" ca="1" si="752"/>
        <v/>
      </c>
      <c r="G4342" s="1">
        <f t="shared" ca="1" si="753"/>
        <v>0</v>
      </c>
      <c r="H4342" s="1">
        <f ca="1">IF(AND(G4341&gt;0,G4342&gt;G4341,NOT(ISERROR(MATCH(G4341,D:D,0)))),H4341+1,H4341)</f>
        <v>0</v>
      </c>
      <c r="I4342" s="1">
        <f t="shared" ca="1" si="754"/>
        <v>0</v>
      </c>
      <c r="J4342" s="7" t="str">
        <f t="shared" ca="1" si="755"/>
        <v/>
      </c>
      <c r="K4342" s="1" t="str">
        <f ca="1">IF(J4342="Linea_para_MAIL_creada_por_LuXML",IF(ISERROR(MATCH(INDIRECT(ADDRESS(ROW()-G4342,7)),D:D,0)),J4342,INDIRECT(ADDRESS(MATCH(INDIRECT(ADDRESS(ROW()-G4342,7)),D:D,0),1))),J4342)</f>
        <v/>
      </c>
      <c r="L4342" s="7">
        <f t="shared" ca="1" si="756"/>
        <v>0</v>
      </c>
      <c r="M4342" s="7" t="str">
        <f t="shared" ca="1" si="757"/>
        <v/>
      </c>
      <c r="N4342" s="7">
        <f t="shared" ca="1" si="758"/>
        <v>0</v>
      </c>
      <c r="O4342" s="9" t="str">
        <f ca="1">IF(N4342&gt;-1,INDIRECT(ADDRESS(ROW(),13)),IF(N4342&lt;N4341,CONCATENATE("&lt;page-count count=",CHAR(34),1+LARGE(N:N,1)-LARGE(N:N,2),CHAR(34),"/&gt;"),INDIRECT(ADDRESS(ROW()-1,13))))</f>
        <v/>
      </c>
      <c r="P4342" s="1">
        <f>IF(ROW()&lt;$S$4+2,IF('XML a procesar'!A4341="",P4341,IF(MID('XML a procesar'!A4341,1,1)="&lt;",P4341,P4341+1)),P4341)</f>
        <v>1</v>
      </c>
    </row>
    <row r="4343" spans="1:16" x14ac:dyDescent="0.25">
      <c r="A4343" s="1" t="str">
        <f>IF('XML a procesar'!A4342&gt;0,'XML a procesar'!A4342,"")</f>
        <v/>
      </c>
      <c r="B4343" s="7">
        <f t="shared" si="748"/>
        <v>0</v>
      </c>
      <c r="C4343" s="1">
        <f t="shared" si="749"/>
        <v>0</v>
      </c>
      <c r="D4343" s="1">
        <f t="shared" si="750"/>
        <v>0</v>
      </c>
      <c r="E4343" s="1">
        <f t="shared" si="751"/>
        <v>0</v>
      </c>
      <c r="F4343" s="1" t="str">
        <f t="shared" ca="1" si="752"/>
        <v/>
      </c>
      <c r="G4343" s="1">
        <f t="shared" ca="1" si="753"/>
        <v>0</v>
      </c>
      <c r="H4343" s="1">
        <f ca="1">IF(AND(G4342&gt;0,G4343&gt;G4342,NOT(ISERROR(MATCH(G4342,D:D,0)))),H4342+1,H4342)</f>
        <v>0</v>
      </c>
      <c r="I4343" s="1">
        <f t="shared" ca="1" si="754"/>
        <v>0</v>
      </c>
      <c r="J4343" s="7" t="str">
        <f t="shared" ca="1" si="755"/>
        <v/>
      </c>
      <c r="K4343" s="1" t="str">
        <f ca="1">IF(J4343="Linea_para_MAIL_creada_por_LuXML",IF(ISERROR(MATCH(INDIRECT(ADDRESS(ROW()-G4343,7)),D:D,0)),J4343,INDIRECT(ADDRESS(MATCH(INDIRECT(ADDRESS(ROW()-G4343,7)),D:D,0),1))),J4343)</f>
        <v/>
      </c>
      <c r="L4343" s="7">
        <f t="shared" ca="1" si="756"/>
        <v>0</v>
      </c>
      <c r="M4343" s="7" t="str">
        <f t="shared" ca="1" si="757"/>
        <v/>
      </c>
      <c r="N4343" s="7">
        <f t="shared" ca="1" si="758"/>
        <v>0</v>
      </c>
      <c r="O4343" s="9" t="str">
        <f ca="1">IF(N4343&gt;-1,INDIRECT(ADDRESS(ROW(),13)),IF(N4343&lt;N4342,CONCATENATE("&lt;page-count count=",CHAR(34),1+LARGE(N:N,1)-LARGE(N:N,2),CHAR(34),"/&gt;"),INDIRECT(ADDRESS(ROW()-1,13))))</f>
        <v/>
      </c>
      <c r="P4343" s="1">
        <f>IF(ROW()&lt;$S$4+2,IF('XML a procesar'!A4342="",P4342,IF(MID('XML a procesar'!A4342,1,1)="&lt;",P4342,P4342+1)),P4342)</f>
        <v>1</v>
      </c>
    </row>
    <row r="4344" spans="1:16" x14ac:dyDescent="0.25">
      <c r="A4344" s="1" t="str">
        <f>IF('XML a procesar'!A4343&gt;0,'XML a procesar'!A4343,"")</f>
        <v/>
      </c>
      <c r="B4344" s="7">
        <f t="shared" si="748"/>
        <v>0</v>
      </c>
      <c r="C4344" s="1">
        <f t="shared" si="749"/>
        <v>0</v>
      </c>
      <c r="D4344" s="1">
        <f t="shared" si="750"/>
        <v>0</v>
      </c>
      <c r="E4344" s="1">
        <f t="shared" si="751"/>
        <v>0</v>
      </c>
      <c r="F4344" s="1" t="str">
        <f t="shared" ca="1" si="752"/>
        <v/>
      </c>
      <c r="G4344" s="1">
        <f t="shared" ca="1" si="753"/>
        <v>0</v>
      </c>
      <c r="H4344" s="1">
        <f ca="1">IF(AND(G4343&gt;0,G4344&gt;G4343,NOT(ISERROR(MATCH(G4343,D:D,0)))),H4343+1,H4343)</f>
        <v>0</v>
      </c>
      <c r="I4344" s="1">
        <f t="shared" ca="1" si="754"/>
        <v>0</v>
      </c>
      <c r="J4344" s="7" t="str">
        <f t="shared" ca="1" si="755"/>
        <v/>
      </c>
      <c r="K4344" s="1" t="str">
        <f ca="1">IF(J4344="Linea_para_MAIL_creada_por_LuXML",IF(ISERROR(MATCH(INDIRECT(ADDRESS(ROW()-G4344,7)),D:D,0)),J4344,INDIRECT(ADDRESS(MATCH(INDIRECT(ADDRESS(ROW()-G4344,7)),D:D,0),1))),J4344)</f>
        <v/>
      </c>
      <c r="L4344" s="7">
        <f t="shared" ca="1" si="756"/>
        <v>0</v>
      </c>
      <c r="M4344" s="7" t="str">
        <f t="shared" ca="1" si="757"/>
        <v/>
      </c>
      <c r="N4344" s="7">
        <f t="shared" ca="1" si="758"/>
        <v>0</v>
      </c>
      <c r="O4344" s="9" t="str">
        <f ca="1">IF(N4344&gt;-1,INDIRECT(ADDRESS(ROW(),13)),IF(N4344&lt;N4343,CONCATENATE("&lt;page-count count=",CHAR(34),1+LARGE(N:N,1)-LARGE(N:N,2),CHAR(34),"/&gt;"),INDIRECT(ADDRESS(ROW()-1,13))))</f>
        <v/>
      </c>
      <c r="P4344" s="1">
        <f>IF(ROW()&lt;$S$4+2,IF('XML a procesar'!A4343="",P4343,IF(MID('XML a procesar'!A4343,1,1)="&lt;",P4343,P4343+1)),P4343)</f>
        <v>1</v>
      </c>
    </row>
    <row r="4345" spans="1:16" x14ac:dyDescent="0.25">
      <c r="A4345" s="1" t="str">
        <f>IF('XML a procesar'!A4344&gt;0,'XML a procesar'!A4344,"")</f>
        <v/>
      </c>
      <c r="B4345" s="7">
        <f t="shared" si="748"/>
        <v>0</v>
      </c>
      <c r="C4345" s="1">
        <f t="shared" si="749"/>
        <v>0</v>
      </c>
      <c r="D4345" s="1">
        <f t="shared" si="750"/>
        <v>0</v>
      </c>
      <c r="E4345" s="1">
        <f t="shared" si="751"/>
        <v>0</v>
      </c>
      <c r="F4345" s="1" t="str">
        <f t="shared" ca="1" si="752"/>
        <v/>
      </c>
      <c r="G4345" s="1">
        <f t="shared" ca="1" si="753"/>
        <v>0</v>
      </c>
      <c r="H4345" s="1">
        <f ca="1">IF(AND(G4344&gt;0,G4345&gt;G4344,NOT(ISERROR(MATCH(G4344,D:D,0)))),H4344+1,H4344)</f>
        <v>0</v>
      </c>
      <c r="I4345" s="1">
        <f t="shared" ca="1" si="754"/>
        <v>0</v>
      </c>
      <c r="J4345" s="7" t="str">
        <f t="shared" ca="1" si="755"/>
        <v/>
      </c>
      <c r="K4345" s="1" t="str">
        <f ca="1">IF(J4345="Linea_para_MAIL_creada_por_LuXML",IF(ISERROR(MATCH(INDIRECT(ADDRESS(ROW()-G4345,7)),D:D,0)),J4345,INDIRECT(ADDRESS(MATCH(INDIRECT(ADDRESS(ROW()-G4345,7)),D:D,0),1))),J4345)</f>
        <v/>
      </c>
      <c r="L4345" s="7">
        <f t="shared" ca="1" si="756"/>
        <v>0</v>
      </c>
      <c r="M4345" s="7" t="str">
        <f t="shared" ca="1" si="757"/>
        <v/>
      </c>
      <c r="N4345" s="7">
        <f t="shared" ca="1" si="758"/>
        <v>0</v>
      </c>
      <c r="O4345" s="9" t="str">
        <f ca="1">IF(N4345&gt;-1,INDIRECT(ADDRESS(ROW(),13)),IF(N4345&lt;N4344,CONCATENATE("&lt;page-count count=",CHAR(34),1+LARGE(N:N,1)-LARGE(N:N,2),CHAR(34),"/&gt;"),INDIRECT(ADDRESS(ROW()-1,13))))</f>
        <v/>
      </c>
      <c r="P4345" s="1">
        <f>IF(ROW()&lt;$S$4+2,IF('XML a procesar'!A4344="",P4344,IF(MID('XML a procesar'!A4344,1,1)="&lt;",P4344,P4344+1)),P4344)</f>
        <v>1</v>
      </c>
    </row>
    <row r="4346" spans="1:16" x14ac:dyDescent="0.25">
      <c r="A4346" s="1" t="str">
        <f>IF('XML a procesar'!A4345&gt;0,'XML a procesar'!A4345,"")</f>
        <v/>
      </c>
      <c r="B4346" s="7">
        <f t="shared" si="748"/>
        <v>0</v>
      </c>
      <c r="C4346" s="1">
        <f t="shared" si="749"/>
        <v>0</v>
      </c>
      <c r="D4346" s="1">
        <f t="shared" si="750"/>
        <v>0</v>
      </c>
      <c r="E4346" s="1">
        <f t="shared" si="751"/>
        <v>0</v>
      </c>
      <c r="F4346" s="1" t="str">
        <f t="shared" ca="1" si="752"/>
        <v/>
      </c>
      <c r="G4346" s="1">
        <f t="shared" ca="1" si="753"/>
        <v>0</v>
      </c>
      <c r="H4346" s="1">
        <f ca="1">IF(AND(G4345&gt;0,G4346&gt;G4345,NOT(ISERROR(MATCH(G4345,D:D,0)))),H4345+1,H4345)</f>
        <v>0</v>
      </c>
      <c r="I4346" s="1">
        <f t="shared" ca="1" si="754"/>
        <v>0</v>
      </c>
      <c r="J4346" s="7" t="str">
        <f t="shared" ca="1" si="755"/>
        <v/>
      </c>
      <c r="K4346" s="1" t="str">
        <f ca="1">IF(J4346="Linea_para_MAIL_creada_por_LuXML",IF(ISERROR(MATCH(INDIRECT(ADDRESS(ROW()-G4346,7)),D:D,0)),J4346,INDIRECT(ADDRESS(MATCH(INDIRECT(ADDRESS(ROW()-G4346,7)),D:D,0),1))),J4346)</f>
        <v/>
      </c>
      <c r="L4346" s="7">
        <f t="shared" ca="1" si="756"/>
        <v>0</v>
      </c>
      <c r="M4346" s="7" t="str">
        <f t="shared" ca="1" si="757"/>
        <v/>
      </c>
      <c r="N4346" s="7">
        <f t="shared" ca="1" si="758"/>
        <v>0</v>
      </c>
      <c r="O4346" s="9" t="str">
        <f ca="1">IF(N4346&gt;-1,INDIRECT(ADDRESS(ROW(),13)),IF(N4346&lt;N4345,CONCATENATE("&lt;page-count count=",CHAR(34),1+LARGE(N:N,1)-LARGE(N:N,2),CHAR(34),"/&gt;"),INDIRECT(ADDRESS(ROW()-1,13))))</f>
        <v/>
      </c>
      <c r="P4346" s="1">
        <f>IF(ROW()&lt;$S$4+2,IF('XML a procesar'!A4345="",P4345,IF(MID('XML a procesar'!A4345,1,1)="&lt;",P4345,P4345+1)),P4345)</f>
        <v>1</v>
      </c>
    </row>
    <row r="4347" spans="1:16" x14ac:dyDescent="0.25">
      <c r="A4347" s="1" t="str">
        <f>IF('XML a procesar'!A4346&gt;0,'XML a procesar'!A4346,"")</f>
        <v/>
      </c>
      <c r="B4347" s="7">
        <f t="shared" si="748"/>
        <v>0</v>
      </c>
      <c r="C4347" s="1">
        <f t="shared" si="749"/>
        <v>0</v>
      </c>
      <c r="D4347" s="1">
        <f t="shared" si="750"/>
        <v>0</v>
      </c>
      <c r="E4347" s="1">
        <f t="shared" si="751"/>
        <v>0</v>
      </c>
      <c r="F4347" s="1" t="str">
        <f t="shared" ca="1" si="752"/>
        <v/>
      </c>
      <c r="G4347" s="1">
        <f t="shared" ca="1" si="753"/>
        <v>0</v>
      </c>
      <c r="H4347" s="1">
        <f ca="1">IF(AND(G4346&gt;0,G4347&gt;G4346,NOT(ISERROR(MATCH(G4346,D:D,0)))),H4346+1,H4346)</f>
        <v>0</v>
      </c>
      <c r="I4347" s="1">
        <f t="shared" ca="1" si="754"/>
        <v>0</v>
      </c>
      <c r="J4347" s="7" t="str">
        <f t="shared" ca="1" si="755"/>
        <v/>
      </c>
      <c r="K4347" s="1" t="str">
        <f ca="1">IF(J4347="Linea_para_MAIL_creada_por_LuXML",IF(ISERROR(MATCH(INDIRECT(ADDRESS(ROW()-G4347,7)),D:D,0)),J4347,INDIRECT(ADDRESS(MATCH(INDIRECT(ADDRESS(ROW()-G4347,7)),D:D,0),1))),J4347)</f>
        <v/>
      </c>
      <c r="L4347" s="7">
        <f t="shared" ca="1" si="756"/>
        <v>0</v>
      </c>
      <c r="M4347" s="7" t="str">
        <f t="shared" ca="1" si="757"/>
        <v/>
      </c>
      <c r="N4347" s="7">
        <f t="shared" ca="1" si="758"/>
        <v>0</v>
      </c>
      <c r="O4347" s="9" t="str">
        <f ca="1">IF(N4347&gt;-1,INDIRECT(ADDRESS(ROW(),13)),IF(N4347&lt;N4346,CONCATENATE("&lt;page-count count=",CHAR(34),1+LARGE(N:N,1)-LARGE(N:N,2),CHAR(34),"/&gt;"),INDIRECT(ADDRESS(ROW()-1,13))))</f>
        <v/>
      </c>
      <c r="P4347" s="1">
        <f>IF(ROW()&lt;$S$4+2,IF('XML a procesar'!A4346="",P4346,IF(MID('XML a procesar'!A4346,1,1)="&lt;",P4346,P4346+1)),P4346)</f>
        <v>1</v>
      </c>
    </row>
    <row r="4348" spans="1:16" x14ac:dyDescent="0.25">
      <c r="A4348" s="1" t="str">
        <f>IF('XML a procesar'!A4347&gt;0,'XML a procesar'!A4347,"")</f>
        <v/>
      </c>
      <c r="B4348" s="7">
        <f t="shared" si="748"/>
        <v>0</v>
      </c>
      <c r="C4348" s="1">
        <f t="shared" si="749"/>
        <v>0</v>
      </c>
      <c r="D4348" s="1">
        <f t="shared" si="750"/>
        <v>0</v>
      </c>
      <c r="E4348" s="1">
        <f t="shared" si="751"/>
        <v>0</v>
      </c>
      <c r="F4348" s="1" t="str">
        <f t="shared" ca="1" si="752"/>
        <v/>
      </c>
      <c r="G4348" s="1">
        <f t="shared" ca="1" si="753"/>
        <v>0</v>
      </c>
      <c r="H4348" s="1">
        <f ca="1">IF(AND(G4347&gt;0,G4348&gt;G4347,NOT(ISERROR(MATCH(G4347,D:D,0)))),H4347+1,H4347)</f>
        <v>0</v>
      </c>
      <c r="I4348" s="1">
        <f t="shared" ca="1" si="754"/>
        <v>0</v>
      </c>
      <c r="J4348" s="7" t="str">
        <f t="shared" ca="1" si="755"/>
        <v/>
      </c>
      <c r="K4348" s="1" t="str">
        <f ca="1">IF(J4348="Linea_para_MAIL_creada_por_LuXML",IF(ISERROR(MATCH(INDIRECT(ADDRESS(ROW()-G4348,7)),D:D,0)),J4348,INDIRECT(ADDRESS(MATCH(INDIRECT(ADDRESS(ROW()-G4348,7)),D:D,0),1))),J4348)</f>
        <v/>
      </c>
      <c r="L4348" s="7">
        <f t="shared" ca="1" si="756"/>
        <v>0</v>
      </c>
      <c r="M4348" s="7" t="str">
        <f t="shared" ca="1" si="757"/>
        <v/>
      </c>
      <c r="N4348" s="7">
        <f t="shared" ca="1" si="758"/>
        <v>0</v>
      </c>
      <c r="O4348" s="9" t="str">
        <f ca="1">IF(N4348&gt;-1,INDIRECT(ADDRESS(ROW(),13)),IF(N4348&lt;N4347,CONCATENATE("&lt;page-count count=",CHAR(34),1+LARGE(N:N,1)-LARGE(N:N,2),CHAR(34),"/&gt;"),INDIRECT(ADDRESS(ROW()-1,13))))</f>
        <v/>
      </c>
      <c r="P4348" s="1">
        <f>IF(ROW()&lt;$S$4+2,IF('XML a procesar'!A4347="",P4347,IF(MID('XML a procesar'!A4347,1,1)="&lt;",P4347,P4347+1)),P4347)</f>
        <v>1</v>
      </c>
    </row>
    <row r="4349" spans="1:16" x14ac:dyDescent="0.25">
      <c r="A4349" s="1" t="str">
        <f>IF('XML a procesar'!A4348&gt;0,'XML a procesar'!A4348,"")</f>
        <v/>
      </c>
      <c r="B4349" s="7">
        <f t="shared" si="748"/>
        <v>0</v>
      </c>
      <c r="C4349" s="1">
        <f t="shared" si="749"/>
        <v>0</v>
      </c>
      <c r="D4349" s="1">
        <f t="shared" si="750"/>
        <v>0</v>
      </c>
      <c r="E4349" s="1">
        <f t="shared" si="751"/>
        <v>0</v>
      </c>
      <c r="F4349" s="1" t="str">
        <f t="shared" ca="1" si="752"/>
        <v/>
      </c>
      <c r="G4349" s="1">
        <f t="shared" ca="1" si="753"/>
        <v>0</v>
      </c>
      <c r="H4349" s="1">
        <f ca="1">IF(AND(G4348&gt;0,G4349&gt;G4348,NOT(ISERROR(MATCH(G4348,D:D,0)))),H4348+1,H4348)</f>
        <v>0</v>
      </c>
      <c r="I4349" s="1">
        <f t="shared" ca="1" si="754"/>
        <v>0</v>
      </c>
      <c r="J4349" s="7" t="str">
        <f t="shared" ca="1" si="755"/>
        <v/>
      </c>
      <c r="K4349" s="1" t="str">
        <f ca="1">IF(J4349="Linea_para_MAIL_creada_por_LuXML",IF(ISERROR(MATCH(INDIRECT(ADDRESS(ROW()-G4349,7)),D:D,0)),J4349,INDIRECT(ADDRESS(MATCH(INDIRECT(ADDRESS(ROW()-G4349,7)),D:D,0),1))),J4349)</f>
        <v/>
      </c>
      <c r="L4349" s="7">
        <f t="shared" ca="1" si="756"/>
        <v>0</v>
      </c>
      <c r="M4349" s="7" t="str">
        <f t="shared" ca="1" si="757"/>
        <v/>
      </c>
      <c r="N4349" s="7">
        <f t="shared" ca="1" si="758"/>
        <v>0</v>
      </c>
      <c r="O4349" s="9" t="str">
        <f ca="1">IF(N4349&gt;-1,INDIRECT(ADDRESS(ROW(),13)),IF(N4349&lt;N4348,CONCATENATE("&lt;page-count count=",CHAR(34),1+LARGE(N:N,1)-LARGE(N:N,2),CHAR(34),"/&gt;"),INDIRECT(ADDRESS(ROW()-1,13))))</f>
        <v/>
      </c>
      <c r="P4349" s="1">
        <f>IF(ROW()&lt;$S$4+2,IF('XML a procesar'!A4348="",P4348,IF(MID('XML a procesar'!A4348,1,1)="&lt;",P4348,P4348+1)),P4348)</f>
        <v>1</v>
      </c>
    </row>
    <row r="4350" spans="1:16" x14ac:dyDescent="0.25">
      <c r="A4350" s="1" t="str">
        <f>IF('XML a procesar'!A4349&gt;0,'XML a procesar'!A4349,"")</f>
        <v/>
      </c>
      <c r="B4350" s="7">
        <f t="shared" si="748"/>
        <v>0</v>
      </c>
      <c r="C4350" s="1">
        <f t="shared" si="749"/>
        <v>0</v>
      </c>
      <c r="D4350" s="1">
        <f t="shared" si="750"/>
        <v>0</v>
      </c>
      <c r="E4350" s="1">
        <f t="shared" si="751"/>
        <v>0</v>
      </c>
      <c r="F4350" s="1" t="str">
        <f t="shared" ca="1" si="752"/>
        <v/>
      </c>
      <c r="G4350" s="1">
        <f t="shared" ca="1" si="753"/>
        <v>0</v>
      </c>
      <c r="H4350" s="1">
        <f ca="1">IF(AND(G4349&gt;0,G4350&gt;G4349,NOT(ISERROR(MATCH(G4349,D:D,0)))),H4349+1,H4349)</f>
        <v>0</v>
      </c>
      <c r="I4350" s="1">
        <f t="shared" ca="1" si="754"/>
        <v>0</v>
      </c>
      <c r="J4350" s="7" t="str">
        <f t="shared" ca="1" si="755"/>
        <v/>
      </c>
      <c r="K4350" s="1" t="str">
        <f ca="1">IF(J4350="Linea_para_MAIL_creada_por_LuXML",IF(ISERROR(MATCH(INDIRECT(ADDRESS(ROW()-G4350,7)),D:D,0)),J4350,INDIRECT(ADDRESS(MATCH(INDIRECT(ADDRESS(ROW()-G4350,7)),D:D,0),1))),J4350)</f>
        <v/>
      </c>
      <c r="L4350" s="7">
        <f t="shared" ca="1" si="756"/>
        <v>0</v>
      </c>
      <c r="M4350" s="7" t="str">
        <f t="shared" ca="1" si="757"/>
        <v/>
      </c>
      <c r="N4350" s="7">
        <f t="shared" ca="1" si="758"/>
        <v>0</v>
      </c>
      <c r="O4350" s="9" t="str">
        <f ca="1">IF(N4350&gt;-1,INDIRECT(ADDRESS(ROW(),13)),IF(N4350&lt;N4349,CONCATENATE("&lt;page-count count=",CHAR(34),1+LARGE(N:N,1)-LARGE(N:N,2),CHAR(34),"/&gt;"),INDIRECT(ADDRESS(ROW()-1,13))))</f>
        <v/>
      </c>
      <c r="P4350" s="1">
        <f>IF(ROW()&lt;$S$4+2,IF('XML a procesar'!A4349="",P4349,IF(MID('XML a procesar'!A4349,1,1)="&lt;",P4349,P4349+1)),P4349)</f>
        <v>1</v>
      </c>
    </row>
    <row r="4351" spans="1:16" x14ac:dyDescent="0.25">
      <c r="A4351" s="1" t="str">
        <f>IF('XML a procesar'!A4350&gt;0,'XML a procesar'!A4350,"")</f>
        <v/>
      </c>
      <c r="B4351" s="7">
        <f t="shared" si="748"/>
        <v>0</v>
      </c>
      <c r="C4351" s="1">
        <f t="shared" si="749"/>
        <v>0</v>
      </c>
      <c r="D4351" s="1">
        <f t="shared" si="750"/>
        <v>0</v>
      </c>
      <c r="E4351" s="1">
        <f t="shared" si="751"/>
        <v>0</v>
      </c>
      <c r="F4351" s="1" t="str">
        <f t="shared" ca="1" si="752"/>
        <v/>
      </c>
      <c r="G4351" s="1">
        <f t="shared" ca="1" si="753"/>
        <v>0</v>
      </c>
      <c r="H4351" s="1">
        <f ca="1">IF(AND(G4350&gt;0,G4351&gt;G4350,NOT(ISERROR(MATCH(G4350,D:D,0)))),H4350+1,H4350)</f>
        <v>0</v>
      </c>
      <c r="I4351" s="1">
        <f t="shared" ca="1" si="754"/>
        <v>0</v>
      </c>
      <c r="J4351" s="7" t="str">
        <f t="shared" ca="1" si="755"/>
        <v/>
      </c>
      <c r="K4351" s="1" t="str">
        <f ca="1">IF(J4351="Linea_para_MAIL_creada_por_LuXML",IF(ISERROR(MATCH(INDIRECT(ADDRESS(ROW()-G4351,7)),D:D,0)),J4351,INDIRECT(ADDRESS(MATCH(INDIRECT(ADDRESS(ROW()-G4351,7)),D:D,0),1))),J4351)</f>
        <v/>
      </c>
      <c r="L4351" s="7">
        <f t="shared" ca="1" si="756"/>
        <v>0</v>
      </c>
      <c r="M4351" s="7" t="str">
        <f t="shared" ca="1" si="757"/>
        <v/>
      </c>
      <c r="N4351" s="7">
        <f t="shared" ca="1" si="758"/>
        <v>0</v>
      </c>
      <c r="O4351" s="9" t="str">
        <f ca="1">IF(N4351&gt;-1,INDIRECT(ADDRESS(ROW(),13)),IF(N4351&lt;N4350,CONCATENATE("&lt;page-count count=",CHAR(34),1+LARGE(N:N,1)-LARGE(N:N,2),CHAR(34),"/&gt;"),INDIRECT(ADDRESS(ROW()-1,13))))</f>
        <v/>
      </c>
      <c r="P4351" s="1">
        <f>IF(ROW()&lt;$S$4+2,IF('XML a procesar'!A4350="",P4350,IF(MID('XML a procesar'!A4350,1,1)="&lt;",P4350,P4350+1)),P4350)</f>
        <v>1</v>
      </c>
    </row>
    <row r="4352" spans="1:16" x14ac:dyDescent="0.25">
      <c r="A4352" s="1" t="str">
        <f>IF('XML a procesar'!A4351&gt;0,'XML a procesar'!A4351,"")</f>
        <v/>
      </c>
      <c r="B4352" s="7">
        <f t="shared" si="748"/>
        <v>0</v>
      </c>
      <c r="C4352" s="1">
        <f t="shared" si="749"/>
        <v>0</v>
      </c>
      <c r="D4352" s="1">
        <f t="shared" si="750"/>
        <v>0</v>
      </c>
      <c r="E4352" s="1">
        <f t="shared" si="751"/>
        <v>0</v>
      </c>
      <c r="F4352" s="1" t="str">
        <f t="shared" ca="1" si="752"/>
        <v/>
      </c>
      <c r="G4352" s="1">
        <f t="shared" ca="1" si="753"/>
        <v>0</v>
      </c>
      <c r="H4352" s="1">
        <f ca="1">IF(AND(G4351&gt;0,G4352&gt;G4351,NOT(ISERROR(MATCH(G4351,D:D,0)))),H4351+1,H4351)</f>
        <v>0</v>
      </c>
      <c r="I4352" s="1">
        <f t="shared" ca="1" si="754"/>
        <v>0</v>
      </c>
      <c r="J4352" s="7" t="str">
        <f t="shared" ca="1" si="755"/>
        <v/>
      </c>
      <c r="K4352" s="1" t="str">
        <f ca="1">IF(J4352="Linea_para_MAIL_creada_por_LuXML",IF(ISERROR(MATCH(INDIRECT(ADDRESS(ROW()-G4352,7)),D:D,0)),J4352,INDIRECT(ADDRESS(MATCH(INDIRECT(ADDRESS(ROW()-G4352,7)),D:D,0),1))),J4352)</f>
        <v/>
      </c>
      <c r="L4352" s="7">
        <f t="shared" ca="1" si="756"/>
        <v>0</v>
      </c>
      <c r="M4352" s="7" t="str">
        <f t="shared" ca="1" si="757"/>
        <v/>
      </c>
      <c r="N4352" s="7">
        <f t="shared" ca="1" si="758"/>
        <v>0</v>
      </c>
      <c r="O4352" s="9" t="str">
        <f ca="1">IF(N4352&gt;-1,INDIRECT(ADDRESS(ROW(),13)),IF(N4352&lt;N4351,CONCATENATE("&lt;page-count count=",CHAR(34),1+LARGE(N:N,1)-LARGE(N:N,2),CHAR(34),"/&gt;"),INDIRECT(ADDRESS(ROW()-1,13))))</f>
        <v/>
      </c>
      <c r="P4352" s="1">
        <f>IF(ROW()&lt;$S$4+2,IF('XML a procesar'!A4351="",P4351,IF(MID('XML a procesar'!A4351,1,1)="&lt;",P4351,P4351+1)),P4351)</f>
        <v>1</v>
      </c>
    </row>
    <row r="4353" spans="1:16" x14ac:dyDescent="0.25">
      <c r="A4353" s="1" t="str">
        <f>IF('XML a procesar'!A4352&gt;0,'XML a procesar'!A4352,"")</f>
        <v/>
      </c>
      <c r="B4353" s="7">
        <f t="shared" ref="B4353:B4416" si="759">IF(ISERROR(FIND("/doi.org/",A4353,1)),0,1)</f>
        <v>0</v>
      </c>
      <c r="C4353" s="1">
        <f t="shared" ref="C4353:C4416" si="760">IF(LEFT(A4352,16)="&lt;contrib contrib",C4352+1,IF(LEFT(A4352,16)="&lt;/contrib-group&gt;",0,IF(LEFT(A4352,10)="&lt;/contrib&gt;",C4352,C4352)))</f>
        <v>0</v>
      </c>
      <c r="D4353" s="1">
        <f t="shared" ref="D4353:D4416" si="761">IF(AND(C4353&gt;0,LEFT(A4353,7)="&lt;email&gt;",ISNUMBER(SEARCH("@",A4353,1))),C4353,IF(LEFT(A4353,10)="&lt;alt-text&gt;",-1,0))</f>
        <v>0</v>
      </c>
      <c r="E4353" s="1">
        <f t="shared" ref="E4353:E4416" si="762">IF(D4353=0,E4352,E4352+1)</f>
        <v>0</v>
      </c>
      <c r="F4353" s="1" t="str">
        <f t="shared" ref="F4353:F4416" ca="1" si="763">INDIRECT(ADDRESS(ROW()+INDIRECT(ADDRESS(ROW()+E4353,5)),1))</f>
        <v/>
      </c>
      <c r="G4353" s="1">
        <f t="shared" ref="G4353:G4416" ca="1" si="764">IF(LEFT(F4353,7)="&lt;aff id",_xlfn.NUMBERVALUE(MID(F4353,13,LEN(F4353)-14)),IF(F4353="&lt;/aff&gt;",G4352+1,G4352))</f>
        <v>0</v>
      </c>
      <c r="H4353" s="1">
        <f ca="1">IF(AND(G4352&gt;0,G4353&gt;G4352,NOT(ISERROR(MATCH(G4352,D:D,0)))),H4352+1,H4352)</f>
        <v>0</v>
      </c>
      <c r="I4353" s="1">
        <f t="shared" ref="I4353:I4416" ca="1" si="765">INDIRECT(ADDRESS(ROW()-INDIRECT(ADDRESS(ROW()-H4353,8)),8))</f>
        <v>0</v>
      </c>
      <c r="J4353" s="7" t="str">
        <f t="shared" ref="J4353:J4416" ca="1" si="766">IF(J4352="Linea_para_MAIL_creada_por_LuXML","&lt;/aff&gt;",IF(I4353&gt;INDIRECT(ADDRESS(ROW()-I4353-1,8)),"Linea_para_MAIL_creada_por_LuXML",INDIRECT(ADDRESS(ROW()-I4353,6))))</f>
        <v/>
      </c>
      <c r="K4353" s="1" t="str">
        <f ca="1">IF(J4353="Linea_para_MAIL_creada_por_LuXML",IF(ISERROR(MATCH(INDIRECT(ADDRESS(ROW()-G4353,7)),D:D,0)),J4353,INDIRECT(ADDRESS(MATCH(INDIRECT(ADDRESS(ROW()-G4353,7)),D:D,0),1))),J4353)</f>
        <v/>
      </c>
      <c r="L4353" s="7">
        <f t="shared" ref="L4353:L4416" ca="1" si="767">IF(OR(MID(K4351,3,5)="page&gt;",MID(K4352,3,5)="page&gt;"),L4352,IF(OR(K4352="&lt;history&gt;",K4353="&lt;history&gt;"),L4352+1,L4352))</f>
        <v>0</v>
      </c>
      <c r="M4353" s="7" t="str">
        <f t="shared" ref="M4353:M4416" ca="1" si="768">IF(L4353&gt;L4352,IF(L4353=1,CONCATENATE("&lt;fpage&gt;",$S$10,"&lt;/fpage&gt;"),CONCATENATE("&lt;lpage&gt;",$S$10+1,"&lt;/lpage&gt;")),IF(ISERROR(INDIRECT(ADDRESS(ROW()-L4353,11),1)),"",INDIRECT(ADDRESS(ROW()-L4353,11),1)))</f>
        <v/>
      </c>
      <c r="N4353" s="7">
        <f t="shared" ref="N4353:N4416" ca="1" si="769">IF(N4352=-1,-1,IF(M4353="&lt;/counts&gt;",-1,IF(OR(LEFT(M4353,7)="&lt;fpage&gt;",LEFT(M4353,7)="&lt;lpage&gt;"),VALUE(MID(M4353,8,LEN(M4353)-15)),0)))</f>
        <v>0</v>
      </c>
      <c r="O4353" s="9" t="str">
        <f ca="1">IF(N4353&gt;-1,INDIRECT(ADDRESS(ROW(),13)),IF(N4353&lt;N4352,CONCATENATE("&lt;page-count count=",CHAR(34),1+LARGE(N:N,1)-LARGE(N:N,2),CHAR(34),"/&gt;"),INDIRECT(ADDRESS(ROW()-1,13))))</f>
        <v/>
      </c>
      <c r="P4353" s="1">
        <f>IF(ROW()&lt;$S$4+2,IF('XML a procesar'!A4352="",P4352,IF(MID('XML a procesar'!A4352,1,1)="&lt;",P4352,P4352+1)),P4352)</f>
        <v>1</v>
      </c>
    </row>
    <row r="4354" spans="1:16" x14ac:dyDescent="0.25">
      <c r="A4354" s="1" t="str">
        <f>IF('XML a procesar'!A4353&gt;0,'XML a procesar'!A4353,"")</f>
        <v/>
      </c>
      <c r="B4354" s="7">
        <f t="shared" si="759"/>
        <v>0</v>
      </c>
      <c r="C4354" s="1">
        <f t="shared" si="760"/>
        <v>0</v>
      </c>
      <c r="D4354" s="1">
        <f t="shared" si="761"/>
        <v>0</v>
      </c>
      <c r="E4354" s="1">
        <f t="shared" si="762"/>
        <v>0</v>
      </c>
      <c r="F4354" s="1" t="str">
        <f t="shared" ca="1" si="763"/>
        <v/>
      </c>
      <c r="G4354" s="1">
        <f t="shared" ca="1" si="764"/>
        <v>0</v>
      </c>
      <c r="H4354" s="1">
        <f ca="1">IF(AND(G4353&gt;0,G4354&gt;G4353,NOT(ISERROR(MATCH(G4353,D:D,0)))),H4353+1,H4353)</f>
        <v>0</v>
      </c>
      <c r="I4354" s="1">
        <f t="shared" ca="1" si="765"/>
        <v>0</v>
      </c>
      <c r="J4354" s="7" t="str">
        <f t="shared" ca="1" si="766"/>
        <v/>
      </c>
      <c r="K4354" s="1" t="str">
        <f ca="1">IF(J4354="Linea_para_MAIL_creada_por_LuXML",IF(ISERROR(MATCH(INDIRECT(ADDRESS(ROW()-G4354,7)),D:D,0)),J4354,INDIRECT(ADDRESS(MATCH(INDIRECT(ADDRESS(ROW()-G4354,7)),D:D,0),1))),J4354)</f>
        <v/>
      </c>
      <c r="L4354" s="7">
        <f t="shared" ca="1" si="767"/>
        <v>0</v>
      </c>
      <c r="M4354" s="7" t="str">
        <f t="shared" ca="1" si="768"/>
        <v/>
      </c>
      <c r="N4354" s="7">
        <f t="shared" ca="1" si="769"/>
        <v>0</v>
      </c>
      <c r="O4354" s="9" t="str">
        <f ca="1">IF(N4354&gt;-1,INDIRECT(ADDRESS(ROW(),13)),IF(N4354&lt;N4353,CONCATENATE("&lt;page-count count=",CHAR(34),1+LARGE(N:N,1)-LARGE(N:N,2),CHAR(34),"/&gt;"),INDIRECT(ADDRESS(ROW()-1,13))))</f>
        <v/>
      </c>
      <c r="P4354" s="1">
        <f>IF(ROW()&lt;$S$4+2,IF('XML a procesar'!A4353="",P4353,IF(MID('XML a procesar'!A4353,1,1)="&lt;",P4353,P4353+1)),P4353)</f>
        <v>1</v>
      </c>
    </row>
    <row r="4355" spans="1:16" x14ac:dyDescent="0.25">
      <c r="A4355" s="1" t="str">
        <f>IF('XML a procesar'!A4354&gt;0,'XML a procesar'!A4354,"")</f>
        <v/>
      </c>
      <c r="B4355" s="7">
        <f t="shared" si="759"/>
        <v>0</v>
      </c>
      <c r="C4355" s="1">
        <f t="shared" si="760"/>
        <v>0</v>
      </c>
      <c r="D4355" s="1">
        <f t="shared" si="761"/>
        <v>0</v>
      </c>
      <c r="E4355" s="1">
        <f t="shared" si="762"/>
        <v>0</v>
      </c>
      <c r="F4355" s="1" t="str">
        <f t="shared" ca="1" si="763"/>
        <v/>
      </c>
      <c r="G4355" s="1">
        <f t="shared" ca="1" si="764"/>
        <v>0</v>
      </c>
      <c r="H4355" s="1">
        <f ca="1">IF(AND(G4354&gt;0,G4355&gt;G4354,NOT(ISERROR(MATCH(G4354,D:D,0)))),H4354+1,H4354)</f>
        <v>0</v>
      </c>
      <c r="I4355" s="1">
        <f t="shared" ca="1" si="765"/>
        <v>0</v>
      </c>
      <c r="J4355" s="7" t="str">
        <f t="shared" ca="1" si="766"/>
        <v/>
      </c>
      <c r="K4355" s="1" t="str">
        <f ca="1">IF(J4355="Linea_para_MAIL_creada_por_LuXML",IF(ISERROR(MATCH(INDIRECT(ADDRESS(ROW()-G4355,7)),D:D,0)),J4355,INDIRECT(ADDRESS(MATCH(INDIRECT(ADDRESS(ROW()-G4355,7)),D:D,0),1))),J4355)</f>
        <v/>
      </c>
      <c r="L4355" s="7">
        <f t="shared" ca="1" si="767"/>
        <v>0</v>
      </c>
      <c r="M4355" s="7" t="str">
        <f t="shared" ca="1" si="768"/>
        <v/>
      </c>
      <c r="N4355" s="7">
        <f t="shared" ca="1" si="769"/>
        <v>0</v>
      </c>
      <c r="O4355" s="9" t="str">
        <f ca="1">IF(N4355&gt;-1,INDIRECT(ADDRESS(ROW(),13)),IF(N4355&lt;N4354,CONCATENATE("&lt;page-count count=",CHAR(34),1+LARGE(N:N,1)-LARGE(N:N,2),CHAR(34),"/&gt;"),INDIRECT(ADDRESS(ROW()-1,13))))</f>
        <v/>
      </c>
      <c r="P4355" s="1">
        <f>IF(ROW()&lt;$S$4+2,IF('XML a procesar'!A4354="",P4354,IF(MID('XML a procesar'!A4354,1,1)="&lt;",P4354,P4354+1)),P4354)</f>
        <v>1</v>
      </c>
    </row>
    <row r="4356" spans="1:16" x14ac:dyDescent="0.25">
      <c r="A4356" s="1" t="str">
        <f>IF('XML a procesar'!A4355&gt;0,'XML a procesar'!A4355,"")</f>
        <v/>
      </c>
      <c r="B4356" s="7">
        <f t="shared" si="759"/>
        <v>0</v>
      </c>
      <c r="C4356" s="1">
        <f t="shared" si="760"/>
        <v>0</v>
      </c>
      <c r="D4356" s="1">
        <f t="shared" si="761"/>
        <v>0</v>
      </c>
      <c r="E4356" s="1">
        <f t="shared" si="762"/>
        <v>0</v>
      </c>
      <c r="F4356" s="1" t="str">
        <f t="shared" ca="1" si="763"/>
        <v/>
      </c>
      <c r="G4356" s="1">
        <f t="shared" ca="1" si="764"/>
        <v>0</v>
      </c>
      <c r="H4356" s="1">
        <f ca="1">IF(AND(G4355&gt;0,G4356&gt;G4355,NOT(ISERROR(MATCH(G4355,D:D,0)))),H4355+1,H4355)</f>
        <v>0</v>
      </c>
      <c r="I4356" s="1">
        <f t="shared" ca="1" si="765"/>
        <v>0</v>
      </c>
      <c r="J4356" s="7" t="str">
        <f t="shared" ca="1" si="766"/>
        <v/>
      </c>
      <c r="K4356" s="1" t="str">
        <f ca="1">IF(J4356="Linea_para_MAIL_creada_por_LuXML",IF(ISERROR(MATCH(INDIRECT(ADDRESS(ROW()-G4356,7)),D:D,0)),J4356,INDIRECT(ADDRESS(MATCH(INDIRECT(ADDRESS(ROW()-G4356,7)),D:D,0),1))),J4356)</f>
        <v/>
      </c>
      <c r="L4356" s="7">
        <f t="shared" ca="1" si="767"/>
        <v>0</v>
      </c>
      <c r="M4356" s="7" t="str">
        <f t="shared" ca="1" si="768"/>
        <v/>
      </c>
      <c r="N4356" s="7">
        <f t="shared" ca="1" si="769"/>
        <v>0</v>
      </c>
      <c r="O4356" s="9" t="str">
        <f ca="1">IF(N4356&gt;-1,INDIRECT(ADDRESS(ROW(),13)),IF(N4356&lt;N4355,CONCATENATE("&lt;page-count count=",CHAR(34),1+LARGE(N:N,1)-LARGE(N:N,2),CHAR(34),"/&gt;"),INDIRECT(ADDRESS(ROW()-1,13))))</f>
        <v/>
      </c>
      <c r="P4356" s="1">
        <f>IF(ROW()&lt;$S$4+2,IF('XML a procesar'!A4355="",P4355,IF(MID('XML a procesar'!A4355,1,1)="&lt;",P4355,P4355+1)),P4355)</f>
        <v>1</v>
      </c>
    </row>
    <row r="4357" spans="1:16" x14ac:dyDescent="0.25">
      <c r="A4357" s="1" t="str">
        <f>IF('XML a procesar'!A4356&gt;0,'XML a procesar'!A4356,"")</f>
        <v/>
      </c>
      <c r="B4357" s="7">
        <f t="shared" si="759"/>
        <v>0</v>
      </c>
      <c r="C4357" s="1">
        <f t="shared" si="760"/>
        <v>0</v>
      </c>
      <c r="D4357" s="1">
        <f t="shared" si="761"/>
        <v>0</v>
      </c>
      <c r="E4357" s="1">
        <f t="shared" si="762"/>
        <v>0</v>
      </c>
      <c r="F4357" s="1" t="str">
        <f t="shared" ca="1" si="763"/>
        <v/>
      </c>
      <c r="G4357" s="1">
        <f t="shared" ca="1" si="764"/>
        <v>0</v>
      </c>
      <c r="H4357" s="1">
        <f ca="1">IF(AND(G4356&gt;0,G4357&gt;G4356,NOT(ISERROR(MATCH(G4356,D:D,0)))),H4356+1,H4356)</f>
        <v>0</v>
      </c>
      <c r="I4357" s="1">
        <f t="shared" ca="1" si="765"/>
        <v>0</v>
      </c>
      <c r="J4357" s="7" t="str">
        <f t="shared" ca="1" si="766"/>
        <v/>
      </c>
      <c r="K4357" s="1" t="str">
        <f ca="1">IF(J4357="Linea_para_MAIL_creada_por_LuXML",IF(ISERROR(MATCH(INDIRECT(ADDRESS(ROW()-G4357,7)),D:D,0)),J4357,INDIRECT(ADDRESS(MATCH(INDIRECT(ADDRESS(ROW()-G4357,7)),D:D,0),1))),J4357)</f>
        <v/>
      </c>
      <c r="L4357" s="7">
        <f t="shared" ca="1" si="767"/>
        <v>0</v>
      </c>
      <c r="M4357" s="7" t="str">
        <f t="shared" ca="1" si="768"/>
        <v/>
      </c>
      <c r="N4357" s="7">
        <f t="shared" ca="1" si="769"/>
        <v>0</v>
      </c>
      <c r="O4357" s="9" t="str">
        <f ca="1">IF(N4357&gt;-1,INDIRECT(ADDRESS(ROW(),13)),IF(N4357&lt;N4356,CONCATENATE("&lt;page-count count=",CHAR(34),1+LARGE(N:N,1)-LARGE(N:N,2),CHAR(34),"/&gt;"),INDIRECT(ADDRESS(ROW()-1,13))))</f>
        <v/>
      </c>
      <c r="P4357" s="1">
        <f>IF(ROW()&lt;$S$4+2,IF('XML a procesar'!A4356="",P4356,IF(MID('XML a procesar'!A4356,1,1)="&lt;",P4356,P4356+1)),P4356)</f>
        <v>1</v>
      </c>
    </row>
    <row r="4358" spans="1:16" x14ac:dyDescent="0.25">
      <c r="A4358" s="1" t="str">
        <f>IF('XML a procesar'!A4357&gt;0,'XML a procesar'!A4357,"")</f>
        <v/>
      </c>
      <c r="B4358" s="7">
        <f t="shared" si="759"/>
        <v>0</v>
      </c>
      <c r="C4358" s="1">
        <f t="shared" si="760"/>
        <v>0</v>
      </c>
      <c r="D4358" s="1">
        <f t="shared" si="761"/>
        <v>0</v>
      </c>
      <c r="E4358" s="1">
        <f t="shared" si="762"/>
        <v>0</v>
      </c>
      <c r="F4358" s="1" t="str">
        <f t="shared" ca="1" si="763"/>
        <v/>
      </c>
      <c r="G4358" s="1">
        <f t="shared" ca="1" si="764"/>
        <v>0</v>
      </c>
      <c r="H4358" s="1">
        <f ca="1">IF(AND(G4357&gt;0,G4358&gt;G4357,NOT(ISERROR(MATCH(G4357,D:D,0)))),H4357+1,H4357)</f>
        <v>0</v>
      </c>
      <c r="I4358" s="1">
        <f t="shared" ca="1" si="765"/>
        <v>0</v>
      </c>
      <c r="J4358" s="7" t="str">
        <f t="shared" ca="1" si="766"/>
        <v/>
      </c>
      <c r="K4358" s="1" t="str">
        <f ca="1">IF(J4358="Linea_para_MAIL_creada_por_LuXML",IF(ISERROR(MATCH(INDIRECT(ADDRESS(ROW()-G4358,7)),D:D,0)),J4358,INDIRECT(ADDRESS(MATCH(INDIRECT(ADDRESS(ROW()-G4358,7)),D:D,0),1))),J4358)</f>
        <v/>
      </c>
      <c r="L4358" s="7">
        <f t="shared" ca="1" si="767"/>
        <v>0</v>
      </c>
      <c r="M4358" s="7" t="str">
        <f t="shared" ca="1" si="768"/>
        <v/>
      </c>
      <c r="N4358" s="7">
        <f t="shared" ca="1" si="769"/>
        <v>0</v>
      </c>
      <c r="O4358" s="9" t="str">
        <f ca="1">IF(N4358&gt;-1,INDIRECT(ADDRESS(ROW(),13)),IF(N4358&lt;N4357,CONCATENATE("&lt;page-count count=",CHAR(34),1+LARGE(N:N,1)-LARGE(N:N,2),CHAR(34),"/&gt;"),INDIRECT(ADDRESS(ROW()-1,13))))</f>
        <v/>
      </c>
      <c r="P4358" s="1">
        <f>IF(ROW()&lt;$S$4+2,IF('XML a procesar'!A4357="",P4357,IF(MID('XML a procesar'!A4357,1,1)="&lt;",P4357,P4357+1)),P4357)</f>
        <v>1</v>
      </c>
    </row>
    <row r="4359" spans="1:16" x14ac:dyDescent="0.25">
      <c r="A4359" s="1" t="str">
        <f>IF('XML a procesar'!A4358&gt;0,'XML a procesar'!A4358,"")</f>
        <v/>
      </c>
      <c r="B4359" s="7">
        <f t="shared" si="759"/>
        <v>0</v>
      </c>
      <c r="C4359" s="1">
        <f t="shared" si="760"/>
        <v>0</v>
      </c>
      <c r="D4359" s="1">
        <f t="shared" si="761"/>
        <v>0</v>
      </c>
      <c r="E4359" s="1">
        <f t="shared" si="762"/>
        <v>0</v>
      </c>
      <c r="F4359" s="1" t="str">
        <f t="shared" ca="1" si="763"/>
        <v/>
      </c>
      <c r="G4359" s="1">
        <f t="shared" ca="1" si="764"/>
        <v>0</v>
      </c>
      <c r="H4359" s="1">
        <f ca="1">IF(AND(G4358&gt;0,G4359&gt;G4358,NOT(ISERROR(MATCH(G4358,D:D,0)))),H4358+1,H4358)</f>
        <v>0</v>
      </c>
      <c r="I4359" s="1">
        <f t="shared" ca="1" si="765"/>
        <v>0</v>
      </c>
      <c r="J4359" s="7" t="str">
        <f t="shared" ca="1" si="766"/>
        <v/>
      </c>
      <c r="K4359" s="1" t="str">
        <f ca="1">IF(J4359="Linea_para_MAIL_creada_por_LuXML",IF(ISERROR(MATCH(INDIRECT(ADDRESS(ROW()-G4359,7)),D:D,0)),J4359,INDIRECT(ADDRESS(MATCH(INDIRECT(ADDRESS(ROW()-G4359,7)),D:D,0),1))),J4359)</f>
        <v/>
      </c>
      <c r="L4359" s="7">
        <f t="shared" ca="1" si="767"/>
        <v>0</v>
      </c>
      <c r="M4359" s="7" t="str">
        <f t="shared" ca="1" si="768"/>
        <v/>
      </c>
      <c r="N4359" s="7">
        <f t="shared" ca="1" si="769"/>
        <v>0</v>
      </c>
      <c r="O4359" s="9" t="str">
        <f ca="1">IF(N4359&gt;-1,INDIRECT(ADDRESS(ROW(),13)),IF(N4359&lt;N4358,CONCATENATE("&lt;page-count count=",CHAR(34),1+LARGE(N:N,1)-LARGE(N:N,2),CHAR(34),"/&gt;"),INDIRECT(ADDRESS(ROW()-1,13))))</f>
        <v/>
      </c>
      <c r="P4359" s="1">
        <f>IF(ROW()&lt;$S$4+2,IF('XML a procesar'!A4358="",P4358,IF(MID('XML a procesar'!A4358,1,1)="&lt;",P4358,P4358+1)),P4358)</f>
        <v>1</v>
      </c>
    </row>
    <row r="4360" spans="1:16" x14ac:dyDescent="0.25">
      <c r="A4360" s="1" t="str">
        <f>IF('XML a procesar'!A4359&gt;0,'XML a procesar'!A4359,"")</f>
        <v/>
      </c>
      <c r="B4360" s="7">
        <f t="shared" si="759"/>
        <v>0</v>
      </c>
      <c r="C4360" s="1">
        <f t="shared" si="760"/>
        <v>0</v>
      </c>
      <c r="D4360" s="1">
        <f t="shared" si="761"/>
        <v>0</v>
      </c>
      <c r="E4360" s="1">
        <f t="shared" si="762"/>
        <v>0</v>
      </c>
      <c r="F4360" s="1" t="str">
        <f t="shared" ca="1" si="763"/>
        <v/>
      </c>
      <c r="G4360" s="1">
        <f t="shared" ca="1" si="764"/>
        <v>0</v>
      </c>
      <c r="H4360" s="1">
        <f ca="1">IF(AND(G4359&gt;0,G4360&gt;G4359,NOT(ISERROR(MATCH(G4359,D:D,0)))),H4359+1,H4359)</f>
        <v>0</v>
      </c>
      <c r="I4360" s="1">
        <f t="shared" ca="1" si="765"/>
        <v>0</v>
      </c>
      <c r="J4360" s="7" t="str">
        <f t="shared" ca="1" si="766"/>
        <v/>
      </c>
      <c r="K4360" s="1" t="str">
        <f ca="1">IF(J4360="Linea_para_MAIL_creada_por_LuXML",IF(ISERROR(MATCH(INDIRECT(ADDRESS(ROW()-G4360,7)),D:D,0)),J4360,INDIRECT(ADDRESS(MATCH(INDIRECT(ADDRESS(ROW()-G4360,7)),D:D,0),1))),J4360)</f>
        <v/>
      </c>
      <c r="L4360" s="7">
        <f t="shared" ca="1" si="767"/>
        <v>0</v>
      </c>
      <c r="M4360" s="7" t="str">
        <f t="shared" ca="1" si="768"/>
        <v/>
      </c>
      <c r="N4360" s="7">
        <f t="shared" ca="1" si="769"/>
        <v>0</v>
      </c>
      <c r="O4360" s="9" t="str">
        <f ca="1">IF(N4360&gt;-1,INDIRECT(ADDRESS(ROW(),13)),IF(N4360&lt;N4359,CONCATENATE("&lt;page-count count=",CHAR(34),1+LARGE(N:N,1)-LARGE(N:N,2),CHAR(34),"/&gt;"),INDIRECT(ADDRESS(ROW()-1,13))))</f>
        <v/>
      </c>
      <c r="P4360" s="1">
        <f>IF(ROW()&lt;$S$4+2,IF('XML a procesar'!A4359="",P4359,IF(MID('XML a procesar'!A4359,1,1)="&lt;",P4359,P4359+1)),P4359)</f>
        <v>1</v>
      </c>
    </row>
    <row r="4361" spans="1:16" x14ac:dyDescent="0.25">
      <c r="A4361" s="1" t="str">
        <f>IF('XML a procesar'!A4360&gt;0,'XML a procesar'!A4360,"")</f>
        <v/>
      </c>
      <c r="B4361" s="7">
        <f t="shared" si="759"/>
        <v>0</v>
      </c>
      <c r="C4361" s="1">
        <f t="shared" si="760"/>
        <v>0</v>
      </c>
      <c r="D4361" s="1">
        <f t="shared" si="761"/>
        <v>0</v>
      </c>
      <c r="E4361" s="1">
        <f t="shared" si="762"/>
        <v>0</v>
      </c>
      <c r="F4361" s="1" t="str">
        <f t="shared" ca="1" si="763"/>
        <v/>
      </c>
      <c r="G4361" s="1">
        <f t="shared" ca="1" si="764"/>
        <v>0</v>
      </c>
      <c r="H4361" s="1">
        <f ca="1">IF(AND(G4360&gt;0,G4361&gt;G4360,NOT(ISERROR(MATCH(G4360,D:D,0)))),H4360+1,H4360)</f>
        <v>0</v>
      </c>
      <c r="I4361" s="1">
        <f t="shared" ca="1" si="765"/>
        <v>0</v>
      </c>
      <c r="J4361" s="7" t="str">
        <f t="shared" ca="1" si="766"/>
        <v/>
      </c>
      <c r="K4361" s="1" t="str">
        <f ca="1">IF(J4361="Linea_para_MAIL_creada_por_LuXML",IF(ISERROR(MATCH(INDIRECT(ADDRESS(ROW()-G4361,7)),D:D,0)),J4361,INDIRECT(ADDRESS(MATCH(INDIRECT(ADDRESS(ROW()-G4361,7)),D:D,0),1))),J4361)</f>
        <v/>
      </c>
      <c r="L4361" s="7">
        <f t="shared" ca="1" si="767"/>
        <v>0</v>
      </c>
      <c r="M4361" s="7" t="str">
        <f t="shared" ca="1" si="768"/>
        <v/>
      </c>
      <c r="N4361" s="7">
        <f t="shared" ca="1" si="769"/>
        <v>0</v>
      </c>
      <c r="O4361" s="9" t="str">
        <f ca="1">IF(N4361&gt;-1,INDIRECT(ADDRESS(ROW(),13)),IF(N4361&lt;N4360,CONCATENATE("&lt;page-count count=",CHAR(34),1+LARGE(N:N,1)-LARGE(N:N,2),CHAR(34),"/&gt;"),INDIRECT(ADDRESS(ROW()-1,13))))</f>
        <v/>
      </c>
      <c r="P4361" s="1">
        <f>IF(ROW()&lt;$S$4+2,IF('XML a procesar'!A4360="",P4360,IF(MID('XML a procesar'!A4360,1,1)="&lt;",P4360,P4360+1)),P4360)</f>
        <v>1</v>
      </c>
    </row>
    <row r="4362" spans="1:16" x14ac:dyDescent="0.25">
      <c r="A4362" s="1" t="str">
        <f>IF('XML a procesar'!A4361&gt;0,'XML a procesar'!A4361,"")</f>
        <v/>
      </c>
      <c r="B4362" s="7">
        <f t="shared" si="759"/>
        <v>0</v>
      </c>
      <c r="C4362" s="1">
        <f t="shared" si="760"/>
        <v>0</v>
      </c>
      <c r="D4362" s="1">
        <f t="shared" si="761"/>
        <v>0</v>
      </c>
      <c r="E4362" s="1">
        <f t="shared" si="762"/>
        <v>0</v>
      </c>
      <c r="F4362" s="1" t="str">
        <f t="shared" ca="1" si="763"/>
        <v/>
      </c>
      <c r="G4362" s="1">
        <f t="shared" ca="1" si="764"/>
        <v>0</v>
      </c>
      <c r="H4362" s="1">
        <f ca="1">IF(AND(G4361&gt;0,G4362&gt;G4361,NOT(ISERROR(MATCH(G4361,D:D,0)))),H4361+1,H4361)</f>
        <v>0</v>
      </c>
      <c r="I4362" s="1">
        <f t="shared" ca="1" si="765"/>
        <v>0</v>
      </c>
      <c r="J4362" s="7" t="str">
        <f t="shared" ca="1" si="766"/>
        <v/>
      </c>
      <c r="K4362" s="1" t="str">
        <f ca="1">IF(J4362="Linea_para_MAIL_creada_por_LuXML",IF(ISERROR(MATCH(INDIRECT(ADDRESS(ROW()-G4362,7)),D:D,0)),J4362,INDIRECT(ADDRESS(MATCH(INDIRECT(ADDRESS(ROW()-G4362,7)),D:D,0),1))),J4362)</f>
        <v/>
      </c>
      <c r="L4362" s="7">
        <f t="shared" ca="1" si="767"/>
        <v>0</v>
      </c>
      <c r="M4362" s="7" t="str">
        <f t="shared" ca="1" si="768"/>
        <v/>
      </c>
      <c r="N4362" s="7">
        <f t="shared" ca="1" si="769"/>
        <v>0</v>
      </c>
      <c r="O4362" s="9" t="str">
        <f ca="1">IF(N4362&gt;-1,INDIRECT(ADDRESS(ROW(),13)),IF(N4362&lt;N4361,CONCATENATE("&lt;page-count count=",CHAR(34),1+LARGE(N:N,1)-LARGE(N:N,2),CHAR(34),"/&gt;"),INDIRECT(ADDRESS(ROW()-1,13))))</f>
        <v/>
      </c>
      <c r="P4362" s="1">
        <f>IF(ROW()&lt;$S$4+2,IF('XML a procesar'!A4361="",P4361,IF(MID('XML a procesar'!A4361,1,1)="&lt;",P4361,P4361+1)),P4361)</f>
        <v>1</v>
      </c>
    </row>
    <row r="4363" spans="1:16" x14ac:dyDescent="0.25">
      <c r="A4363" s="1" t="str">
        <f>IF('XML a procesar'!A4362&gt;0,'XML a procesar'!A4362,"")</f>
        <v/>
      </c>
      <c r="B4363" s="7">
        <f t="shared" si="759"/>
        <v>0</v>
      </c>
      <c r="C4363" s="1">
        <f t="shared" si="760"/>
        <v>0</v>
      </c>
      <c r="D4363" s="1">
        <f t="shared" si="761"/>
        <v>0</v>
      </c>
      <c r="E4363" s="1">
        <f t="shared" si="762"/>
        <v>0</v>
      </c>
      <c r="F4363" s="1" t="str">
        <f t="shared" ca="1" si="763"/>
        <v/>
      </c>
      <c r="G4363" s="1">
        <f t="shared" ca="1" si="764"/>
        <v>0</v>
      </c>
      <c r="H4363" s="1">
        <f ca="1">IF(AND(G4362&gt;0,G4363&gt;G4362,NOT(ISERROR(MATCH(G4362,D:D,0)))),H4362+1,H4362)</f>
        <v>0</v>
      </c>
      <c r="I4363" s="1">
        <f t="shared" ca="1" si="765"/>
        <v>0</v>
      </c>
      <c r="J4363" s="7" t="str">
        <f t="shared" ca="1" si="766"/>
        <v/>
      </c>
      <c r="K4363" s="1" t="str">
        <f ca="1">IF(J4363="Linea_para_MAIL_creada_por_LuXML",IF(ISERROR(MATCH(INDIRECT(ADDRESS(ROW()-G4363,7)),D:D,0)),J4363,INDIRECT(ADDRESS(MATCH(INDIRECT(ADDRESS(ROW()-G4363,7)),D:D,0),1))),J4363)</f>
        <v/>
      </c>
      <c r="L4363" s="7">
        <f t="shared" ca="1" si="767"/>
        <v>0</v>
      </c>
      <c r="M4363" s="7" t="str">
        <f t="shared" ca="1" si="768"/>
        <v/>
      </c>
      <c r="N4363" s="7">
        <f t="shared" ca="1" si="769"/>
        <v>0</v>
      </c>
      <c r="O4363" s="9" t="str">
        <f ca="1">IF(N4363&gt;-1,INDIRECT(ADDRESS(ROW(),13)),IF(N4363&lt;N4362,CONCATENATE("&lt;page-count count=",CHAR(34),1+LARGE(N:N,1)-LARGE(N:N,2),CHAR(34),"/&gt;"),INDIRECT(ADDRESS(ROW()-1,13))))</f>
        <v/>
      </c>
      <c r="P4363" s="1">
        <f>IF(ROW()&lt;$S$4+2,IF('XML a procesar'!A4362="",P4362,IF(MID('XML a procesar'!A4362,1,1)="&lt;",P4362,P4362+1)),P4362)</f>
        <v>1</v>
      </c>
    </row>
    <row r="4364" spans="1:16" x14ac:dyDescent="0.25">
      <c r="A4364" s="1" t="str">
        <f>IF('XML a procesar'!A4363&gt;0,'XML a procesar'!A4363,"")</f>
        <v/>
      </c>
      <c r="B4364" s="7">
        <f t="shared" si="759"/>
        <v>0</v>
      </c>
      <c r="C4364" s="1">
        <f t="shared" si="760"/>
        <v>0</v>
      </c>
      <c r="D4364" s="1">
        <f t="shared" si="761"/>
        <v>0</v>
      </c>
      <c r="E4364" s="1">
        <f t="shared" si="762"/>
        <v>0</v>
      </c>
      <c r="F4364" s="1" t="str">
        <f t="shared" ca="1" si="763"/>
        <v/>
      </c>
      <c r="G4364" s="1">
        <f t="shared" ca="1" si="764"/>
        <v>0</v>
      </c>
      <c r="H4364" s="1">
        <f ca="1">IF(AND(G4363&gt;0,G4364&gt;G4363,NOT(ISERROR(MATCH(G4363,D:D,0)))),H4363+1,H4363)</f>
        <v>0</v>
      </c>
      <c r="I4364" s="1">
        <f t="shared" ca="1" si="765"/>
        <v>0</v>
      </c>
      <c r="J4364" s="7" t="str">
        <f t="shared" ca="1" si="766"/>
        <v/>
      </c>
      <c r="K4364" s="1" t="str">
        <f ca="1">IF(J4364="Linea_para_MAIL_creada_por_LuXML",IF(ISERROR(MATCH(INDIRECT(ADDRESS(ROW()-G4364,7)),D:D,0)),J4364,INDIRECT(ADDRESS(MATCH(INDIRECT(ADDRESS(ROW()-G4364,7)),D:D,0),1))),J4364)</f>
        <v/>
      </c>
      <c r="L4364" s="7">
        <f t="shared" ca="1" si="767"/>
        <v>0</v>
      </c>
      <c r="M4364" s="7" t="str">
        <f t="shared" ca="1" si="768"/>
        <v/>
      </c>
      <c r="N4364" s="7">
        <f t="shared" ca="1" si="769"/>
        <v>0</v>
      </c>
      <c r="O4364" s="9" t="str">
        <f ca="1">IF(N4364&gt;-1,INDIRECT(ADDRESS(ROW(),13)),IF(N4364&lt;N4363,CONCATENATE("&lt;page-count count=",CHAR(34),1+LARGE(N:N,1)-LARGE(N:N,2),CHAR(34),"/&gt;"),INDIRECT(ADDRESS(ROW()-1,13))))</f>
        <v/>
      </c>
      <c r="P4364" s="1">
        <f>IF(ROW()&lt;$S$4+2,IF('XML a procesar'!A4363="",P4363,IF(MID('XML a procesar'!A4363,1,1)="&lt;",P4363,P4363+1)),P4363)</f>
        <v>1</v>
      </c>
    </row>
    <row r="4365" spans="1:16" x14ac:dyDescent="0.25">
      <c r="A4365" s="1" t="str">
        <f>IF('XML a procesar'!A4364&gt;0,'XML a procesar'!A4364,"")</f>
        <v/>
      </c>
      <c r="B4365" s="7">
        <f t="shared" si="759"/>
        <v>0</v>
      </c>
      <c r="C4365" s="1">
        <f t="shared" si="760"/>
        <v>0</v>
      </c>
      <c r="D4365" s="1">
        <f t="shared" si="761"/>
        <v>0</v>
      </c>
      <c r="E4365" s="1">
        <f t="shared" si="762"/>
        <v>0</v>
      </c>
      <c r="F4365" s="1" t="str">
        <f t="shared" ca="1" si="763"/>
        <v/>
      </c>
      <c r="G4365" s="1">
        <f t="shared" ca="1" si="764"/>
        <v>0</v>
      </c>
      <c r="H4365" s="1">
        <f ca="1">IF(AND(G4364&gt;0,G4365&gt;G4364,NOT(ISERROR(MATCH(G4364,D:D,0)))),H4364+1,H4364)</f>
        <v>0</v>
      </c>
      <c r="I4365" s="1">
        <f t="shared" ca="1" si="765"/>
        <v>0</v>
      </c>
      <c r="J4365" s="7" t="str">
        <f t="shared" ca="1" si="766"/>
        <v/>
      </c>
      <c r="K4365" s="1" t="str">
        <f ca="1">IF(J4365="Linea_para_MAIL_creada_por_LuXML",IF(ISERROR(MATCH(INDIRECT(ADDRESS(ROW()-G4365,7)),D:D,0)),J4365,INDIRECT(ADDRESS(MATCH(INDIRECT(ADDRESS(ROW()-G4365,7)),D:D,0),1))),J4365)</f>
        <v/>
      </c>
      <c r="L4365" s="7">
        <f t="shared" ca="1" si="767"/>
        <v>0</v>
      </c>
      <c r="M4365" s="7" t="str">
        <f t="shared" ca="1" si="768"/>
        <v/>
      </c>
      <c r="N4365" s="7">
        <f t="shared" ca="1" si="769"/>
        <v>0</v>
      </c>
      <c r="O4365" s="9" t="str">
        <f ca="1">IF(N4365&gt;-1,INDIRECT(ADDRESS(ROW(),13)),IF(N4365&lt;N4364,CONCATENATE("&lt;page-count count=",CHAR(34),1+LARGE(N:N,1)-LARGE(N:N,2),CHAR(34),"/&gt;"),INDIRECT(ADDRESS(ROW()-1,13))))</f>
        <v/>
      </c>
      <c r="P4365" s="1">
        <f>IF(ROW()&lt;$S$4+2,IF('XML a procesar'!A4364="",P4364,IF(MID('XML a procesar'!A4364,1,1)="&lt;",P4364,P4364+1)),P4364)</f>
        <v>1</v>
      </c>
    </row>
    <row r="4366" spans="1:16" x14ac:dyDescent="0.25">
      <c r="A4366" s="1" t="str">
        <f>IF('XML a procesar'!A4365&gt;0,'XML a procesar'!A4365,"")</f>
        <v/>
      </c>
      <c r="B4366" s="7">
        <f t="shared" si="759"/>
        <v>0</v>
      </c>
      <c r="C4366" s="1">
        <f t="shared" si="760"/>
        <v>0</v>
      </c>
      <c r="D4366" s="1">
        <f t="shared" si="761"/>
        <v>0</v>
      </c>
      <c r="E4366" s="1">
        <f t="shared" si="762"/>
        <v>0</v>
      </c>
      <c r="F4366" s="1" t="str">
        <f t="shared" ca="1" si="763"/>
        <v/>
      </c>
      <c r="G4366" s="1">
        <f t="shared" ca="1" si="764"/>
        <v>0</v>
      </c>
      <c r="H4366" s="1">
        <f ca="1">IF(AND(G4365&gt;0,G4366&gt;G4365,NOT(ISERROR(MATCH(G4365,D:D,0)))),H4365+1,H4365)</f>
        <v>0</v>
      </c>
      <c r="I4366" s="1">
        <f t="shared" ca="1" si="765"/>
        <v>0</v>
      </c>
      <c r="J4366" s="7" t="str">
        <f t="shared" ca="1" si="766"/>
        <v/>
      </c>
      <c r="K4366" s="1" t="str">
        <f ca="1">IF(J4366="Linea_para_MAIL_creada_por_LuXML",IF(ISERROR(MATCH(INDIRECT(ADDRESS(ROW()-G4366,7)),D:D,0)),J4366,INDIRECT(ADDRESS(MATCH(INDIRECT(ADDRESS(ROW()-G4366,7)),D:D,0),1))),J4366)</f>
        <v/>
      </c>
      <c r="L4366" s="7">
        <f t="shared" ca="1" si="767"/>
        <v>0</v>
      </c>
      <c r="M4366" s="7" t="str">
        <f t="shared" ca="1" si="768"/>
        <v/>
      </c>
      <c r="N4366" s="7">
        <f t="shared" ca="1" si="769"/>
        <v>0</v>
      </c>
      <c r="O4366" s="9" t="str">
        <f ca="1">IF(N4366&gt;-1,INDIRECT(ADDRESS(ROW(),13)),IF(N4366&lt;N4365,CONCATENATE("&lt;page-count count=",CHAR(34),1+LARGE(N:N,1)-LARGE(N:N,2),CHAR(34),"/&gt;"),INDIRECT(ADDRESS(ROW()-1,13))))</f>
        <v/>
      </c>
      <c r="P4366" s="1">
        <f>IF(ROW()&lt;$S$4+2,IF('XML a procesar'!A4365="",P4365,IF(MID('XML a procesar'!A4365,1,1)="&lt;",P4365,P4365+1)),P4365)</f>
        <v>1</v>
      </c>
    </row>
    <row r="4367" spans="1:16" x14ac:dyDescent="0.25">
      <c r="A4367" s="1" t="str">
        <f>IF('XML a procesar'!A4366&gt;0,'XML a procesar'!A4366,"")</f>
        <v/>
      </c>
      <c r="B4367" s="7">
        <f t="shared" si="759"/>
        <v>0</v>
      </c>
      <c r="C4367" s="1">
        <f t="shared" si="760"/>
        <v>0</v>
      </c>
      <c r="D4367" s="1">
        <f t="shared" si="761"/>
        <v>0</v>
      </c>
      <c r="E4367" s="1">
        <f t="shared" si="762"/>
        <v>0</v>
      </c>
      <c r="F4367" s="1" t="str">
        <f t="shared" ca="1" si="763"/>
        <v/>
      </c>
      <c r="G4367" s="1">
        <f t="shared" ca="1" si="764"/>
        <v>0</v>
      </c>
      <c r="H4367" s="1">
        <f ca="1">IF(AND(G4366&gt;0,G4367&gt;G4366,NOT(ISERROR(MATCH(G4366,D:D,0)))),H4366+1,H4366)</f>
        <v>0</v>
      </c>
      <c r="I4367" s="1">
        <f t="shared" ca="1" si="765"/>
        <v>0</v>
      </c>
      <c r="J4367" s="7" t="str">
        <f t="shared" ca="1" si="766"/>
        <v/>
      </c>
      <c r="K4367" s="1" t="str">
        <f ca="1">IF(J4367="Linea_para_MAIL_creada_por_LuXML",IF(ISERROR(MATCH(INDIRECT(ADDRESS(ROW()-G4367,7)),D:D,0)),J4367,INDIRECT(ADDRESS(MATCH(INDIRECT(ADDRESS(ROW()-G4367,7)),D:D,0),1))),J4367)</f>
        <v/>
      </c>
      <c r="L4367" s="7">
        <f t="shared" ca="1" si="767"/>
        <v>0</v>
      </c>
      <c r="M4367" s="7" t="str">
        <f t="shared" ca="1" si="768"/>
        <v/>
      </c>
      <c r="N4367" s="7">
        <f t="shared" ca="1" si="769"/>
        <v>0</v>
      </c>
      <c r="O4367" s="9" t="str">
        <f ca="1">IF(N4367&gt;-1,INDIRECT(ADDRESS(ROW(),13)),IF(N4367&lt;N4366,CONCATENATE("&lt;page-count count=",CHAR(34),1+LARGE(N:N,1)-LARGE(N:N,2),CHAR(34),"/&gt;"),INDIRECT(ADDRESS(ROW()-1,13))))</f>
        <v/>
      </c>
      <c r="P4367" s="1">
        <f>IF(ROW()&lt;$S$4+2,IF('XML a procesar'!A4366="",P4366,IF(MID('XML a procesar'!A4366,1,1)="&lt;",P4366,P4366+1)),P4366)</f>
        <v>1</v>
      </c>
    </row>
    <row r="4368" spans="1:16" x14ac:dyDescent="0.25">
      <c r="A4368" s="1" t="str">
        <f>IF('XML a procesar'!A4367&gt;0,'XML a procesar'!A4367,"")</f>
        <v/>
      </c>
      <c r="B4368" s="7">
        <f t="shared" si="759"/>
        <v>0</v>
      </c>
      <c r="C4368" s="1">
        <f t="shared" si="760"/>
        <v>0</v>
      </c>
      <c r="D4368" s="1">
        <f t="shared" si="761"/>
        <v>0</v>
      </c>
      <c r="E4368" s="1">
        <f t="shared" si="762"/>
        <v>0</v>
      </c>
      <c r="F4368" s="1" t="str">
        <f t="shared" ca="1" si="763"/>
        <v/>
      </c>
      <c r="G4368" s="1">
        <f t="shared" ca="1" si="764"/>
        <v>0</v>
      </c>
      <c r="H4368" s="1">
        <f ca="1">IF(AND(G4367&gt;0,G4368&gt;G4367,NOT(ISERROR(MATCH(G4367,D:D,0)))),H4367+1,H4367)</f>
        <v>0</v>
      </c>
      <c r="I4368" s="1">
        <f t="shared" ca="1" si="765"/>
        <v>0</v>
      </c>
      <c r="J4368" s="7" t="str">
        <f t="shared" ca="1" si="766"/>
        <v/>
      </c>
      <c r="K4368" s="1" t="str">
        <f ca="1">IF(J4368="Linea_para_MAIL_creada_por_LuXML",IF(ISERROR(MATCH(INDIRECT(ADDRESS(ROW()-G4368,7)),D:D,0)),J4368,INDIRECT(ADDRESS(MATCH(INDIRECT(ADDRESS(ROW()-G4368,7)),D:D,0),1))),J4368)</f>
        <v/>
      </c>
      <c r="L4368" s="7">
        <f t="shared" ca="1" si="767"/>
        <v>0</v>
      </c>
      <c r="M4368" s="7" t="str">
        <f t="shared" ca="1" si="768"/>
        <v/>
      </c>
      <c r="N4368" s="7">
        <f t="shared" ca="1" si="769"/>
        <v>0</v>
      </c>
      <c r="O4368" s="9" t="str">
        <f ca="1">IF(N4368&gt;-1,INDIRECT(ADDRESS(ROW(),13)),IF(N4368&lt;N4367,CONCATENATE("&lt;page-count count=",CHAR(34),1+LARGE(N:N,1)-LARGE(N:N,2),CHAR(34),"/&gt;"),INDIRECT(ADDRESS(ROW()-1,13))))</f>
        <v/>
      </c>
      <c r="P4368" s="1">
        <f>IF(ROW()&lt;$S$4+2,IF('XML a procesar'!A4367="",P4367,IF(MID('XML a procesar'!A4367,1,1)="&lt;",P4367,P4367+1)),P4367)</f>
        <v>1</v>
      </c>
    </row>
    <row r="4369" spans="1:16" x14ac:dyDescent="0.25">
      <c r="A4369" s="1" t="str">
        <f>IF('XML a procesar'!A4368&gt;0,'XML a procesar'!A4368,"")</f>
        <v/>
      </c>
      <c r="B4369" s="7">
        <f t="shared" si="759"/>
        <v>0</v>
      </c>
      <c r="C4369" s="1">
        <f t="shared" si="760"/>
        <v>0</v>
      </c>
      <c r="D4369" s="1">
        <f t="shared" si="761"/>
        <v>0</v>
      </c>
      <c r="E4369" s="1">
        <f t="shared" si="762"/>
        <v>0</v>
      </c>
      <c r="F4369" s="1" t="str">
        <f t="shared" ca="1" si="763"/>
        <v/>
      </c>
      <c r="G4369" s="1">
        <f t="shared" ca="1" si="764"/>
        <v>0</v>
      </c>
      <c r="H4369" s="1">
        <f ca="1">IF(AND(G4368&gt;0,G4369&gt;G4368,NOT(ISERROR(MATCH(G4368,D:D,0)))),H4368+1,H4368)</f>
        <v>0</v>
      </c>
      <c r="I4369" s="1">
        <f t="shared" ca="1" si="765"/>
        <v>0</v>
      </c>
      <c r="J4369" s="7" t="str">
        <f t="shared" ca="1" si="766"/>
        <v/>
      </c>
      <c r="K4369" s="1" t="str">
        <f ca="1">IF(J4369="Linea_para_MAIL_creada_por_LuXML",IF(ISERROR(MATCH(INDIRECT(ADDRESS(ROW()-G4369,7)),D:D,0)),J4369,INDIRECT(ADDRESS(MATCH(INDIRECT(ADDRESS(ROW()-G4369,7)),D:D,0),1))),J4369)</f>
        <v/>
      </c>
      <c r="L4369" s="7">
        <f t="shared" ca="1" si="767"/>
        <v>0</v>
      </c>
      <c r="M4369" s="7" t="str">
        <f t="shared" ca="1" si="768"/>
        <v/>
      </c>
      <c r="N4369" s="7">
        <f t="shared" ca="1" si="769"/>
        <v>0</v>
      </c>
      <c r="O4369" s="9" t="str">
        <f ca="1">IF(N4369&gt;-1,INDIRECT(ADDRESS(ROW(),13)),IF(N4369&lt;N4368,CONCATENATE("&lt;page-count count=",CHAR(34),1+LARGE(N:N,1)-LARGE(N:N,2),CHAR(34),"/&gt;"),INDIRECT(ADDRESS(ROW()-1,13))))</f>
        <v/>
      </c>
      <c r="P4369" s="1">
        <f>IF(ROW()&lt;$S$4+2,IF('XML a procesar'!A4368="",P4368,IF(MID('XML a procesar'!A4368,1,1)="&lt;",P4368,P4368+1)),P4368)</f>
        <v>1</v>
      </c>
    </row>
    <row r="4370" spans="1:16" x14ac:dyDescent="0.25">
      <c r="A4370" s="1" t="str">
        <f>IF('XML a procesar'!A4369&gt;0,'XML a procesar'!A4369,"")</f>
        <v/>
      </c>
      <c r="B4370" s="7">
        <f t="shared" si="759"/>
        <v>0</v>
      </c>
      <c r="C4370" s="1">
        <f t="shared" si="760"/>
        <v>0</v>
      </c>
      <c r="D4370" s="1">
        <f t="shared" si="761"/>
        <v>0</v>
      </c>
      <c r="E4370" s="1">
        <f t="shared" si="762"/>
        <v>0</v>
      </c>
      <c r="F4370" s="1" t="str">
        <f t="shared" ca="1" si="763"/>
        <v/>
      </c>
      <c r="G4370" s="1">
        <f t="shared" ca="1" si="764"/>
        <v>0</v>
      </c>
      <c r="H4370" s="1">
        <f ca="1">IF(AND(G4369&gt;0,G4370&gt;G4369,NOT(ISERROR(MATCH(G4369,D:D,0)))),H4369+1,H4369)</f>
        <v>0</v>
      </c>
      <c r="I4370" s="1">
        <f t="shared" ca="1" si="765"/>
        <v>0</v>
      </c>
      <c r="J4370" s="7" t="str">
        <f t="shared" ca="1" si="766"/>
        <v/>
      </c>
      <c r="K4370" s="1" t="str">
        <f ca="1">IF(J4370="Linea_para_MAIL_creada_por_LuXML",IF(ISERROR(MATCH(INDIRECT(ADDRESS(ROW()-G4370,7)),D:D,0)),J4370,INDIRECT(ADDRESS(MATCH(INDIRECT(ADDRESS(ROW()-G4370,7)),D:D,0),1))),J4370)</f>
        <v/>
      </c>
      <c r="L4370" s="7">
        <f t="shared" ca="1" si="767"/>
        <v>0</v>
      </c>
      <c r="M4370" s="7" t="str">
        <f t="shared" ca="1" si="768"/>
        <v/>
      </c>
      <c r="N4370" s="7">
        <f t="shared" ca="1" si="769"/>
        <v>0</v>
      </c>
      <c r="O4370" s="9" t="str">
        <f ca="1">IF(N4370&gt;-1,INDIRECT(ADDRESS(ROW(),13)),IF(N4370&lt;N4369,CONCATENATE("&lt;page-count count=",CHAR(34),1+LARGE(N:N,1)-LARGE(N:N,2),CHAR(34),"/&gt;"),INDIRECT(ADDRESS(ROW()-1,13))))</f>
        <v/>
      </c>
      <c r="P4370" s="1">
        <f>IF(ROW()&lt;$S$4+2,IF('XML a procesar'!A4369="",P4369,IF(MID('XML a procesar'!A4369,1,1)="&lt;",P4369,P4369+1)),P4369)</f>
        <v>1</v>
      </c>
    </row>
    <row r="4371" spans="1:16" x14ac:dyDescent="0.25">
      <c r="A4371" s="1" t="str">
        <f>IF('XML a procesar'!A4370&gt;0,'XML a procesar'!A4370,"")</f>
        <v/>
      </c>
      <c r="B4371" s="7">
        <f t="shared" si="759"/>
        <v>0</v>
      </c>
      <c r="C4371" s="1">
        <f t="shared" si="760"/>
        <v>0</v>
      </c>
      <c r="D4371" s="1">
        <f t="shared" si="761"/>
        <v>0</v>
      </c>
      <c r="E4371" s="1">
        <f t="shared" si="762"/>
        <v>0</v>
      </c>
      <c r="F4371" s="1" t="str">
        <f t="shared" ca="1" si="763"/>
        <v/>
      </c>
      <c r="G4371" s="1">
        <f t="shared" ca="1" si="764"/>
        <v>0</v>
      </c>
      <c r="H4371" s="1">
        <f ca="1">IF(AND(G4370&gt;0,G4371&gt;G4370,NOT(ISERROR(MATCH(G4370,D:D,0)))),H4370+1,H4370)</f>
        <v>0</v>
      </c>
      <c r="I4371" s="1">
        <f t="shared" ca="1" si="765"/>
        <v>0</v>
      </c>
      <c r="J4371" s="7" t="str">
        <f t="shared" ca="1" si="766"/>
        <v/>
      </c>
      <c r="K4371" s="1" t="str">
        <f ca="1">IF(J4371="Linea_para_MAIL_creada_por_LuXML",IF(ISERROR(MATCH(INDIRECT(ADDRESS(ROW()-G4371,7)),D:D,0)),J4371,INDIRECT(ADDRESS(MATCH(INDIRECT(ADDRESS(ROW()-G4371,7)),D:D,0),1))),J4371)</f>
        <v/>
      </c>
      <c r="L4371" s="7">
        <f t="shared" ca="1" si="767"/>
        <v>0</v>
      </c>
      <c r="M4371" s="7" t="str">
        <f t="shared" ca="1" si="768"/>
        <v/>
      </c>
      <c r="N4371" s="7">
        <f t="shared" ca="1" si="769"/>
        <v>0</v>
      </c>
      <c r="O4371" s="9" t="str">
        <f ca="1">IF(N4371&gt;-1,INDIRECT(ADDRESS(ROW(),13)),IF(N4371&lt;N4370,CONCATENATE("&lt;page-count count=",CHAR(34),1+LARGE(N:N,1)-LARGE(N:N,2),CHAR(34),"/&gt;"),INDIRECT(ADDRESS(ROW()-1,13))))</f>
        <v/>
      </c>
      <c r="P4371" s="1">
        <f>IF(ROW()&lt;$S$4+2,IF('XML a procesar'!A4370="",P4370,IF(MID('XML a procesar'!A4370,1,1)="&lt;",P4370,P4370+1)),P4370)</f>
        <v>1</v>
      </c>
    </row>
    <row r="4372" spans="1:16" x14ac:dyDescent="0.25">
      <c r="A4372" s="1" t="str">
        <f>IF('XML a procesar'!A4371&gt;0,'XML a procesar'!A4371,"")</f>
        <v/>
      </c>
      <c r="B4372" s="7">
        <f t="shared" si="759"/>
        <v>0</v>
      </c>
      <c r="C4372" s="1">
        <f t="shared" si="760"/>
        <v>0</v>
      </c>
      <c r="D4372" s="1">
        <f t="shared" si="761"/>
        <v>0</v>
      </c>
      <c r="E4372" s="1">
        <f t="shared" si="762"/>
        <v>0</v>
      </c>
      <c r="F4372" s="1" t="str">
        <f t="shared" ca="1" si="763"/>
        <v/>
      </c>
      <c r="G4372" s="1">
        <f t="shared" ca="1" si="764"/>
        <v>0</v>
      </c>
      <c r="H4372" s="1">
        <f ca="1">IF(AND(G4371&gt;0,G4372&gt;G4371,NOT(ISERROR(MATCH(G4371,D:D,0)))),H4371+1,H4371)</f>
        <v>0</v>
      </c>
      <c r="I4372" s="1">
        <f t="shared" ca="1" si="765"/>
        <v>0</v>
      </c>
      <c r="J4372" s="7" t="str">
        <f t="shared" ca="1" si="766"/>
        <v/>
      </c>
      <c r="K4372" s="1" t="str">
        <f ca="1">IF(J4372="Linea_para_MAIL_creada_por_LuXML",IF(ISERROR(MATCH(INDIRECT(ADDRESS(ROW()-G4372,7)),D:D,0)),J4372,INDIRECT(ADDRESS(MATCH(INDIRECT(ADDRESS(ROW()-G4372,7)),D:D,0),1))),J4372)</f>
        <v/>
      </c>
      <c r="L4372" s="7">
        <f t="shared" ca="1" si="767"/>
        <v>0</v>
      </c>
      <c r="M4372" s="7" t="str">
        <f t="shared" ca="1" si="768"/>
        <v/>
      </c>
      <c r="N4372" s="7">
        <f t="shared" ca="1" si="769"/>
        <v>0</v>
      </c>
      <c r="O4372" s="9" t="str">
        <f ca="1">IF(N4372&gt;-1,INDIRECT(ADDRESS(ROW(),13)),IF(N4372&lt;N4371,CONCATENATE("&lt;page-count count=",CHAR(34),1+LARGE(N:N,1)-LARGE(N:N,2),CHAR(34),"/&gt;"),INDIRECT(ADDRESS(ROW()-1,13))))</f>
        <v/>
      </c>
      <c r="P4372" s="1">
        <f>IF(ROW()&lt;$S$4+2,IF('XML a procesar'!A4371="",P4371,IF(MID('XML a procesar'!A4371,1,1)="&lt;",P4371,P4371+1)),P4371)</f>
        <v>1</v>
      </c>
    </row>
    <row r="4373" spans="1:16" x14ac:dyDescent="0.25">
      <c r="A4373" s="1" t="str">
        <f>IF('XML a procesar'!A4372&gt;0,'XML a procesar'!A4372,"")</f>
        <v/>
      </c>
      <c r="B4373" s="7">
        <f t="shared" si="759"/>
        <v>0</v>
      </c>
      <c r="C4373" s="1">
        <f t="shared" si="760"/>
        <v>0</v>
      </c>
      <c r="D4373" s="1">
        <f t="shared" si="761"/>
        <v>0</v>
      </c>
      <c r="E4373" s="1">
        <f t="shared" si="762"/>
        <v>0</v>
      </c>
      <c r="F4373" s="1" t="str">
        <f t="shared" ca="1" si="763"/>
        <v/>
      </c>
      <c r="G4373" s="1">
        <f t="shared" ca="1" si="764"/>
        <v>0</v>
      </c>
      <c r="H4373" s="1">
        <f ca="1">IF(AND(G4372&gt;0,G4373&gt;G4372,NOT(ISERROR(MATCH(G4372,D:D,0)))),H4372+1,H4372)</f>
        <v>0</v>
      </c>
      <c r="I4373" s="1">
        <f t="shared" ca="1" si="765"/>
        <v>0</v>
      </c>
      <c r="J4373" s="7" t="str">
        <f t="shared" ca="1" si="766"/>
        <v/>
      </c>
      <c r="K4373" s="1" t="str">
        <f ca="1">IF(J4373="Linea_para_MAIL_creada_por_LuXML",IF(ISERROR(MATCH(INDIRECT(ADDRESS(ROW()-G4373,7)),D:D,0)),J4373,INDIRECT(ADDRESS(MATCH(INDIRECT(ADDRESS(ROW()-G4373,7)),D:D,0),1))),J4373)</f>
        <v/>
      </c>
      <c r="L4373" s="7">
        <f t="shared" ca="1" si="767"/>
        <v>0</v>
      </c>
      <c r="M4373" s="7" t="str">
        <f t="shared" ca="1" si="768"/>
        <v/>
      </c>
      <c r="N4373" s="7">
        <f t="shared" ca="1" si="769"/>
        <v>0</v>
      </c>
      <c r="O4373" s="9" t="str">
        <f ca="1">IF(N4373&gt;-1,INDIRECT(ADDRESS(ROW(),13)),IF(N4373&lt;N4372,CONCATENATE("&lt;page-count count=",CHAR(34),1+LARGE(N:N,1)-LARGE(N:N,2),CHAR(34),"/&gt;"),INDIRECT(ADDRESS(ROW()-1,13))))</f>
        <v/>
      </c>
      <c r="P4373" s="1">
        <f>IF(ROW()&lt;$S$4+2,IF('XML a procesar'!A4372="",P4372,IF(MID('XML a procesar'!A4372,1,1)="&lt;",P4372,P4372+1)),P4372)</f>
        <v>1</v>
      </c>
    </row>
    <row r="4374" spans="1:16" x14ac:dyDescent="0.25">
      <c r="A4374" s="1" t="str">
        <f>IF('XML a procesar'!A4373&gt;0,'XML a procesar'!A4373,"")</f>
        <v/>
      </c>
      <c r="B4374" s="7">
        <f t="shared" si="759"/>
        <v>0</v>
      </c>
      <c r="C4374" s="1">
        <f t="shared" si="760"/>
        <v>0</v>
      </c>
      <c r="D4374" s="1">
        <f t="shared" si="761"/>
        <v>0</v>
      </c>
      <c r="E4374" s="1">
        <f t="shared" si="762"/>
        <v>0</v>
      </c>
      <c r="F4374" s="1" t="str">
        <f t="shared" ca="1" si="763"/>
        <v/>
      </c>
      <c r="G4374" s="1">
        <f t="shared" ca="1" si="764"/>
        <v>0</v>
      </c>
      <c r="H4374" s="1">
        <f ca="1">IF(AND(G4373&gt;0,G4374&gt;G4373,NOT(ISERROR(MATCH(G4373,D:D,0)))),H4373+1,H4373)</f>
        <v>0</v>
      </c>
      <c r="I4374" s="1">
        <f t="shared" ca="1" si="765"/>
        <v>0</v>
      </c>
      <c r="J4374" s="7" t="str">
        <f t="shared" ca="1" si="766"/>
        <v/>
      </c>
      <c r="K4374" s="1" t="str">
        <f ca="1">IF(J4374="Linea_para_MAIL_creada_por_LuXML",IF(ISERROR(MATCH(INDIRECT(ADDRESS(ROW()-G4374,7)),D:D,0)),J4374,INDIRECT(ADDRESS(MATCH(INDIRECT(ADDRESS(ROW()-G4374,7)),D:D,0),1))),J4374)</f>
        <v/>
      </c>
      <c r="L4374" s="7">
        <f t="shared" ca="1" si="767"/>
        <v>0</v>
      </c>
      <c r="M4374" s="7" t="str">
        <f t="shared" ca="1" si="768"/>
        <v/>
      </c>
      <c r="N4374" s="7">
        <f t="shared" ca="1" si="769"/>
        <v>0</v>
      </c>
      <c r="O4374" s="9" t="str">
        <f ca="1">IF(N4374&gt;-1,INDIRECT(ADDRESS(ROW(),13)),IF(N4374&lt;N4373,CONCATENATE("&lt;page-count count=",CHAR(34),1+LARGE(N:N,1)-LARGE(N:N,2),CHAR(34),"/&gt;"),INDIRECT(ADDRESS(ROW()-1,13))))</f>
        <v/>
      </c>
      <c r="P4374" s="1">
        <f>IF(ROW()&lt;$S$4+2,IF('XML a procesar'!A4373="",P4373,IF(MID('XML a procesar'!A4373,1,1)="&lt;",P4373,P4373+1)),P4373)</f>
        <v>1</v>
      </c>
    </row>
    <row r="4375" spans="1:16" x14ac:dyDescent="0.25">
      <c r="A4375" s="1" t="str">
        <f>IF('XML a procesar'!A4374&gt;0,'XML a procesar'!A4374,"")</f>
        <v/>
      </c>
      <c r="B4375" s="7">
        <f t="shared" si="759"/>
        <v>0</v>
      </c>
      <c r="C4375" s="1">
        <f t="shared" si="760"/>
        <v>0</v>
      </c>
      <c r="D4375" s="1">
        <f t="shared" si="761"/>
        <v>0</v>
      </c>
      <c r="E4375" s="1">
        <f t="shared" si="762"/>
        <v>0</v>
      </c>
      <c r="F4375" s="1" t="str">
        <f t="shared" ca="1" si="763"/>
        <v/>
      </c>
      <c r="G4375" s="1">
        <f t="shared" ca="1" si="764"/>
        <v>0</v>
      </c>
      <c r="H4375" s="1">
        <f ca="1">IF(AND(G4374&gt;0,G4375&gt;G4374,NOT(ISERROR(MATCH(G4374,D:D,0)))),H4374+1,H4374)</f>
        <v>0</v>
      </c>
      <c r="I4375" s="1">
        <f t="shared" ca="1" si="765"/>
        <v>0</v>
      </c>
      <c r="J4375" s="7" t="str">
        <f t="shared" ca="1" si="766"/>
        <v/>
      </c>
      <c r="K4375" s="1" t="str">
        <f ca="1">IF(J4375="Linea_para_MAIL_creada_por_LuXML",IF(ISERROR(MATCH(INDIRECT(ADDRESS(ROW()-G4375,7)),D:D,0)),J4375,INDIRECT(ADDRESS(MATCH(INDIRECT(ADDRESS(ROW()-G4375,7)),D:D,0),1))),J4375)</f>
        <v/>
      </c>
      <c r="L4375" s="7">
        <f t="shared" ca="1" si="767"/>
        <v>0</v>
      </c>
      <c r="M4375" s="7" t="str">
        <f t="shared" ca="1" si="768"/>
        <v/>
      </c>
      <c r="N4375" s="7">
        <f t="shared" ca="1" si="769"/>
        <v>0</v>
      </c>
      <c r="O4375" s="9" t="str">
        <f ca="1">IF(N4375&gt;-1,INDIRECT(ADDRESS(ROW(),13)),IF(N4375&lt;N4374,CONCATENATE("&lt;page-count count=",CHAR(34),1+LARGE(N:N,1)-LARGE(N:N,2),CHAR(34),"/&gt;"),INDIRECT(ADDRESS(ROW()-1,13))))</f>
        <v/>
      </c>
      <c r="P4375" s="1">
        <f>IF(ROW()&lt;$S$4+2,IF('XML a procesar'!A4374="",P4374,IF(MID('XML a procesar'!A4374,1,1)="&lt;",P4374,P4374+1)),P4374)</f>
        <v>1</v>
      </c>
    </row>
    <row r="4376" spans="1:16" x14ac:dyDescent="0.25">
      <c r="A4376" s="1" t="str">
        <f>IF('XML a procesar'!A4375&gt;0,'XML a procesar'!A4375,"")</f>
        <v/>
      </c>
      <c r="B4376" s="7">
        <f t="shared" si="759"/>
        <v>0</v>
      </c>
      <c r="C4376" s="1">
        <f t="shared" si="760"/>
        <v>0</v>
      </c>
      <c r="D4376" s="1">
        <f t="shared" si="761"/>
        <v>0</v>
      </c>
      <c r="E4376" s="1">
        <f t="shared" si="762"/>
        <v>0</v>
      </c>
      <c r="F4376" s="1" t="str">
        <f t="shared" ca="1" si="763"/>
        <v/>
      </c>
      <c r="G4376" s="1">
        <f t="shared" ca="1" si="764"/>
        <v>0</v>
      </c>
      <c r="H4376" s="1">
        <f ca="1">IF(AND(G4375&gt;0,G4376&gt;G4375,NOT(ISERROR(MATCH(G4375,D:D,0)))),H4375+1,H4375)</f>
        <v>0</v>
      </c>
      <c r="I4376" s="1">
        <f t="shared" ca="1" si="765"/>
        <v>0</v>
      </c>
      <c r="J4376" s="7" t="str">
        <f t="shared" ca="1" si="766"/>
        <v/>
      </c>
      <c r="K4376" s="1" t="str">
        <f ca="1">IF(J4376="Linea_para_MAIL_creada_por_LuXML",IF(ISERROR(MATCH(INDIRECT(ADDRESS(ROW()-G4376,7)),D:D,0)),J4376,INDIRECT(ADDRESS(MATCH(INDIRECT(ADDRESS(ROW()-G4376,7)),D:D,0),1))),J4376)</f>
        <v/>
      </c>
      <c r="L4376" s="7">
        <f t="shared" ca="1" si="767"/>
        <v>0</v>
      </c>
      <c r="M4376" s="7" t="str">
        <f t="shared" ca="1" si="768"/>
        <v/>
      </c>
      <c r="N4376" s="7">
        <f t="shared" ca="1" si="769"/>
        <v>0</v>
      </c>
      <c r="O4376" s="9" t="str">
        <f ca="1">IF(N4376&gt;-1,INDIRECT(ADDRESS(ROW(),13)),IF(N4376&lt;N4375,CONCATENATE("&lt;page-count count=",CHAR(34),1+LARGE(N:N,1)-LARGE(N:N,2),CHAR(34),"/&gt;"),INDIRECT(ADDRESS(ROW()-1,13))))</f>
        <v/>
      </c>
      <c r="P4376" s="1">
        <f>IF(ROW()&lt;$S$4+2,IF('XML a procesar'!A4375="",P4375,IF(MID('XML a procesar'!A4375,1,1)="&lt;",P4375,P4375+1)),P4375)</f>
        <v>1</v>
      </c>
    </row>
    <row r="4377" spans="1:16" x14ac:dyDescent="0.25">
      <c r="A4377" s="1" t="str">
        <f>IF('XML a procesar'!A4376&gt;0,'XML a procesar'!A4376,"")</f>
        <v/>
      </c>
      <c r="B4377" s="7">
        <f t="shared" si="759"/>
        <v>0</v>
      </c>
      <c r="C4377" s="1">
        <f t="shared" si="760"/>
        <v>0</v>
      </c>
      <c r="D4377" s="1">
        <f t="shared" si="761"/>
        <v>0</v>
      </c>
      <c r="E4377" s="1">
        <f t="shared" si="762"/>
        <v>0</v>
      </c>
      <c r="F4377" s="1" t="str">
        <f t="shared" ca="1" si="763"/>
        <v/>
      </c>
      <c r="G4377" s="1">
        <f t="shared" ca="1" si="764"/>
        <v>0</v>
      </c>
      <c r="H4377" s="1">
        <f ca="1">IF(AND(G4376&gt;0,G4377&gt;G4376,NOT(ISERROR(MATCH(G4376,D:D,0)))),H4376+1,H4376)</f>
        <v>0</v>
      </c>
      <c r="I4377" s="1">
        <f t="shared" ca="1" si="765"/>
        <v>0</v>
      </c>
      <c r="J4377" s="7" t="str">
        <f t="shared" ca="1" si="766"/>
        <v/>
      </c>
      <c r="K4377" s="1" t="str">
        <f ca="1">IF(J4377="Linea_para_MAIL_creada_por_LuXML",IF(ISERROR(MATCH(INDIRECT(ADDRESS(ROW()-G4377,7)),D:D,0)),J4377,INDIRECT(ADDRESS(MATCH(INDIRECT(ADDRESS(ROW()-G4377,7)),D:D,0),1))),J4377)</f>
        <v/>
      </c>
      <c r="L4377" s="7">
        <f t="shared" ca="1" si="767"/>
        <v>0</v>
      </c>
      <c r="M4377" s="7" t="str">
        <f t="shared" ca="1" si="768"/>
        <v/>
      </c>
      <c r="N4377" s="7">
        <f t="shared" ca="1" si="769"/>
        <v>0</v>
      </c>
      <c r="O4377" s="9" t="str">
        <f ca="1">IF(N4377&gt;-1,INDIRECT(ADDRESS(ROW(),13)),IF(N4377&lt;N4376,CONCATENATE("&lt;page-count count=",CHAR(34),1+LARGE(N:N,1)-LARGE(N:N,2),CHAR(34),"/&gt;"),INDIRECT(ADDRESS(ROW()-1,13))))</f>
        <v/>
      </c>
      <c r="P4377" s="1">
        <f>IF(ROW()&lt;$S$4+2,IF('XML a procesar'!A4376="",P4376,IF(MID('XML a procesar'!A4376,1,1)="&lt;",P4376,P4376+1)),P4376)</f>
        <v>1</v>
      </c>
    </row>
    <row r="4378" spans="1:16" x14ac:dyDescent="0.25">
      <c r="A4378" s="1" t="str">
        <f>IF('XML a procesar'!A4377&gt;0,'XML a procesar'!A4377,"")</f>
        <v/>
      </c>
      <c r="B4378" s="7">
        <f t="shared" si="759"/>
        <v>0</v>
      </c>
      <c r="C4378" s="1">
        <f t="shared" si="760"/>
        <v>0</v>
      </c>
      <c r="D4378" s="1">
        <f t="shared" si="761"/>
        <v>0</v>
      </c>
      <c r="E4378" s="1">
        <f t="shared" si="762"/>
        <v>0</v>
      </c>
      <c r="F4378" s="1" t="str">
        <f t="shared" ca="1" si="763"/>
        <v/>
      </c>
      <c r="G4378" s="1">
        <f t="shared" ca="1" si="764"/>
        <v>0</v>
      </c>
      <c r="H4378" s="1">
        <f ca="1">IF(AND(G4377&gt;0,G4378&gt;G4377,NOT(ISERROR(MATCH(G4377,D:D,0)))),H4377+1,H4377)</f>
        <v>0</v>
      </c>
      <c r="I4378" s="1">
        <f t="shared" ca="1" si="765"/>
        <v>0</v>
      </c>
      <c r="J4378" s="7" t="str">
        <f t="shared" ca="1" si="766"/>
        <v/>
      </c>
      <c r="K4378" s="1" t="str">
        <f ca="1">IF(J4378="Linea_para_MAIL_creada_por_LuXML",IF(ISERROR(MATCH(INDIRECT(ADDRESS(ROW()-G4378,7)),D:D,0)),J4378,INDIRECT(ADDRESS(MATCH(INDIRECT(ADDRESS(ROW()-G4378,7)),D:D,0),1))),J4378)</f>
        <v/>
      </c>
      <c r="L4378" s="7">
        <f t="shared" ca="1" si="767"/>
        <v>0</v>
      </c>
      <c r="M4378" s="7" t="str">
        <f t="shared" ca="1" si="768"/>
        <v/>
      </c>
      <c r="N4378" s="7">
        <f t="shared" ca="1" si="769"/>
        <v>0</v>
      </c>
      <c r="O4378" s="9" t="str">
        <f ca="1">IF(N4378&gt;-1,INDIRECT(ADDRESS(ROW(),13)),IF(N4378&lt;N4377,CONCATENATE("&lt;page-count count=",CHAR(34),1+LARGE(N:N,1)-LARGE(N:N,2),CHAR(34),"/&gt;"),INDIRECT(ADDRESS(ROW()-1,13))))</f>
        <v/>
      </c>
      <c r="P4378" s="1">
        <f>IF(ROW()&lt;$S$4+2,IF('XML a procesar'!A4377="",P4377,IF(MID('XML a procesar'!A4377,1,1)="&lt;",P4377,P4377+1)),P4377)</f>
        <v>1</v>
      </c>
    </row>
    <row r="4379" spans="1:16" x14ac:dyDescent="0.25">
      <c r="A4379" s="1" t="str">
        <f>IF('XML a procesar'!A4378&gt;0,'XML a procesar'!A4378,"")</f>
        <v/>
      </c>
      <c r="B4379" s="7">
        <f t="shared" si="759"/>
        <v>0</v>
      </c>
      <c r="C4379" s="1">
        <f t="shared" si="760"/>
        <v>0</v>
      </c>
      <c r="D4379" s="1">
        <f t="shared" si="761"/>
        <v>0</v>
      </c>
      <c r="E4379" s="1">
        <f t="shared" si="762"/>
        <v>0</v>
      </c>
      <c r="F4379" s="1" t="str">
        <f t="shared" ca="1" si="763"/>
        <v/>
      </c>
      <c r="G4379" s="1">
        <f t="shared" ca="1" si="764"/>
        <v>0</v>
      </c>
      <c r="H4379" s="1">
        <f ca="1">IF(AND(G4378&gt;0,G4379&gt;G4378,NOT(ISERROR(MATCH(G4378,D:D,0)))),H4378+1,H4378)</f>
        <v>0</v>
      </c>
      <c r="I4379" s="1">
        <f t="shared" ca="1" si="765"/>
        <v>0</v>
      </c>
      <c r="J4379" s="7" t="str">
        <f t="shared" ca="1" si="766"/>
        <v/>
      </c>
      <c r="K4379" s="1" t="str">
        <f ca="1">IF(J4379="Linea_para_MAIL_creada_por_LuXML",IF(ISERROR(MATCH(INDIRECT(ADDRESS(ROW()-G4379,7)),D:D,0)),J4379,INDIRECT(ADDRESS(MATCH(INDIRECT(ADDRESS(ROW()-G4379,7)),D:D,0),1))),J4379)</f>
        <v/>
      </c>
      <c r="L4379" s="7">
        <f t="shared" ca="1" si="767"/>
        <v>0</v>
      </c>
      <c r="M4379" s="7" t="str">
        <f t="shared" ca="1" si="768"/>
        <v/>
      </c>
      <c r="N4379" s="7">
        <f t="shared" ca="1" si="769"/>
        <v>0</v>
      </c>
      <c r="O4379" s="9" t="str">
        <f ca="1">IF(N4379&gt;-1,INDIRECT(ADDRESS(ROW(),13)),IF(N4379&lt;N4378,CONCATENATE("&lt;page-count count=",CHAR(34),1+LARGE(N:N,1)-LARGE(N:N,2),CHAR(34),"/&gt;"),INDIRECT(ADDRESS(ROW()-1,13))))</f>
        <v/>
      </c>
      <c r="P4379" s="1">
        <f>IF(ROW()&lt;$S$4+2,IF('XML a procesar'!A4378="",P4378,IF(MID('XML a procesar'!A4378,1,1)="&lt;",P4378,P4378+1)),P4378)</f>
        <v>1</v>
      </c>
    </row>
    <row r="4380" spans="1:16" x14ac:dyDescent="0.25">
      <c r="A4380" s="1" t="str">
        <f>IF('XML a procesar'!A4379&gt;0,'XML a procesar'!A4379,"")</f>
        <v/>
      </c>
      <c r="B4380" s="7">
        <f t="shared" si="759"/>
        <v>0</v>
      </c>
      <c r="C4380" s="1">
        <f t="shared" si="760"/>
        <v>0</v>
      </c>
      <c r="D4380" s="1">
        <f t="shared" si="761"/>
        <v>0</v>
      </c>
      <c r="E4380" s="1">
        <f t="shared" si="762"/>
        <v>0</v>
      </c>
      <c r="F4380" s="1" t="str">
        <f t="shared" ca="1" si="763"/>
        <v/>
      </c>
      <c r="G4380" s="1">
        <f t="shared" ca="1" si="764"/>
        <v>0</v>
      </c>
      <c r="H4380" s="1">
        <f ca="1">IF(AND(G4379&gt;0,G4380&gt;G4379,NOT(ISERROR(MATCH(G4379,D:D,0)))),H4379+1,H4379)</f>
        <v>0</v>
      </c>
      <c r="I4380" s="1">
        <f t="shared" ca="1" si="765"/>
        <v>0</v>
      </c>
      <c r="J4380" s="7" t="str">
        <f t="shared" ca="1" si="766"/>
        <v/>
      </c>
      <c r="K4380" s="1" t="str">
        <f ca="1">IF(J4380="Linea_para_MAIL_creada_por_LuXML",IF(ISERROR(MATCH(INDIRECT(ADDRESS(ROW()-G4380,7)),D:D,0)),J4380,INDIRECT(ADDRESS(MATCH(INDIRECT(ADDRESS(ROW()-G4380,7)),D:D,0),1))),J4380)</f>
        <v/>
      </c>
      <c r="L4380" s="7">
        <f t="shared" ca="1" si="767"/>
        <v>0</v>
      </c>
      <c r="M4380" s="7" t="str">
        <f t="shared" ca="1" si="768"/>
        <v/>
      </c>
      <c r="N4380" s="7">
        <f t="shared" ca="1" si="769"/>
        <v>0</v>
      </c>
      <c r="O4380" s="9" t="str">
        <f ca="1">IF(N4380&gt;-1,INDIRECT(ADDRESS(ROW(),13)),IF(N4380&lt;N4379,CONCATENATE("&lt;page-count count=",CHAR(34),1+LARGE(N:N,1)-LARGE(N:N,2),CHAR(34),"/&gt;"),INDIRECT(ADDRESS(ROW()-1,13))))</f>
        <v/>
      </c>
      <c r="P4380" s="1">
        <f>IF(ROW()&lt;$S$4+2,IF('XML a procesar'!A4379="",P4379,IF(MID('XML a procesar'!A4379,1,1)="&lt;",P4379,P4379+1)),P4379)</f>
        <v>1</v>
      </c>
    </row>
    <row r="4381" spans="1:16" x14ac:dyDescent="0.25">
      <c r="A4381" s="1" t="str">
        <f>IF('XML a procesar'!A4380&gt;0,'XML a procesar'!A4380,"")</f>
        <v/>
      </c>
      <c r="B4381" s="7">
        <f t="shared" si="759"/>
        <v>0</v>
      </c>
      <c r="C4381" s="1">
        <f t="shared" si="760"/>
        <v>0</v>
      </c>
      <c r="D4381" s="1">
        <f t="shared" si="761"/>
        <v>0</v>
      </c>
      <c r="E4381" s="1">
        <f t="shared" si="762"/>
        <v>0</v>
      </c>
      <c r="F4381" s="1" t="str">
        <f t="shared" ca="1" si="763"/>
        <v/>
      </c>
      <c r="G4381" s="1">
        <f t="shared" ca="1" si="764"/>
        <v>0</v>
      </c>
      <c r="H4381" s="1">
        <f ca="1">IF(AND(G4380&gt;0,G4381&gt;G4380,NOT(ISERROR(MATCH(G4380,D:D,0)))),H4380+1,H4380)</f>
        <v>0</v>
      </c>
      <c r="I4381" s="1">
        <f t="shared" ca="1" si="765"/>
        <v>0</v>
      </c>
      <c r="J4381" s="7" t="str">
        <f t="shared" ca="1" si="766"/>
        <v/>
      </c>
      <c r="K4381" s="1" t="str">
        <f ca="1">IF(J4381="Linea_para_MAIL_creada_por_LuXML",IF(ISERROR(MATCH(INDIRECT(ADDRESS(ROW()-G4381,7)),D:D,0)),J4381,INDIRECT(ADDRESS(MATCH(INDIRECT(ADDRESS(ROW()-G4381,7)),D:D,0),1))),J4381)</f>
        <v/>
      </c>
      <c r="L4381" s="7">
        <f t="shared" ca="1" si="767"/>
        <v>0</v>
      </c>
      <c r="M4381" s="7" t="str">
        <f t="shared" ca="1" si="768"/>
        <v/>
      </c>
      <c r="N4381" s="7">
        <f t="shared" ca="1" si="769"/>
        <v>0</v>
      </c>
      <c r="O4381" s="9" t="str">
        <f ca="1">IF(N4381&gt;-1,INDIRECT(ADDRESS(ROW(),13)),IF(N4381&lt;N4380,CONCATENATE("&lt;page-count count=",CHAR(34),1+LARGE(N:N,1)-LARGE(N:N,2),CHAR(34),"/&gt;"),INDIRECT(ADDRESS(ROW()-1,13))))</f>
        <v/>
      </c>
      <c r="P4381" s="1">
        <f>IF(ROW()&lt;$S$4+2,IF('XML a procesar'!A4380="",P4380,IF(MID('XML a procesar'!A4380,1,1)="&lt;",P4380,P4380+1)),P4380)</f>
        <v>1</v>
      </c>
    </row>
    <row r="4382" spans="1:16" x14ac:dyDescent="0.25">
      <c r="A4382" s="1" t="str">
        <f>IF('XML a procesar'!A4381&gt;0,'XML a procesar'!A4381,"")</f>
        <v/>
      </c>
      <c r="B4382" s="7">
        <f t="shared" si="759"/>
        <v>0</v>
      </c>
      <c r="C4382" s="1">
        <f t="shared" si="760"/>
        <v>0</v>
      </c>
      <c r="D4382" s="1">
        <f t="shared" si="761"/>
        <v>0</v>
      </c>
      <c r="E4382" s="1">
        <f t="shared" si="762"/>
        <v>0</v>
      </c>
      <c r="F4382" s="1" t="str">
        <f t="shared" ca="1" si="763"/>
        <v/>
      </c>
      <c r="G4382" s="1">
        <f t="shared" ca="1" si="764"/>
        <v>0</v>
      </c>
      <c r="H4382" s="1">
        <f ca="1">IF(AND(G4381&gt;0,G4382&gt;G4381,NOT(ISERROR(MATCH(G4381,D:D,0)))),H4381+1,H4381)</f>
        <v>0</v>
      </c>
      <c r="I4382" s="1">
        <f t="shared" ca="1" si="765"/>
        <v>0</v>
      </c>
      <c r="J4382" s="7" t="str">
        <f t="shared" ca="1" si="766"/>
        <v/>
      </c>
      <c r="K4382" s="1" t="str">
        <f ca="1">IF(J4382="Linea_para_MAIL_creada_por_LuXML",IF(ISERROR(MATCH(INDIRECT(ADDRESS(ROW()-G4382,7)),D:D,0)),J4382,INDIRECT(ADDRESS(MATCH(INDIRECT(ADDRESS(ROW()-G4382,7)),D:D,0),1))),J4382)</f>
        <v/>
      </c>
      <c r="L4382" s="7">
        <f t="shared" ca="1" si="767"/>
        <v>0</v>
      </c>
      <c r="M4382" s="7" t="str">
        <f t="shared" ca="1" si="768"/>
        <v/>
      </c>
      <c r="N4382" s="7">
        <f t="shared" ca="1" si="769"/>
        <v>0</v>
      </c>
      <c r="O4382" s="9" t="str">
        <f ca="1">IF(N4382&gt;-1,INDIRECT(ADDRESS(ROW(),13)),IF(N4382&lt;N4381,CONCATENATE("&lt;page-count count=",CHAR(34),1+LARGE(N:N,1)-LARGE(N:N,2),CHAR(34),"/&gt;"),INDIRECT(ADDRESS(ROW()-1,13))))</f>
        <v/>
      </c>
      <c r="P4382" s="1">
        <f>IF(ROW()&lt;$S$4+2,IF('XML a procesar'!A4381="",P4381,IF(MID('XML a procesar'!A4381,1,1)="&lt;",P4381,P4381+1)),P4381)</f>
        <v>1</v>
      </c>
    </row>
    <row r="4383" spans="1:16" x14ac:dyDescent="0.25">
      <c r="A4383" s="1" t="str">
        <f>IF('XML a procesar'!A4382&gt;0,'XML a procesar'!A4382,"")</f>
        <v/>
      </c>
      <c r="B4383" s="7">
        <f t="shared" si="759"/>
        <v>0</v>
      </c>
      <c r="C4383" s="1">
        <f t="shared" si="760"/>
        <v>0</v>
      </c>
      <c r="D4383" s="1">
        <f t="shared" si="761"/>
        <v>0</v>
      </c>
      <c r="E4383" s="1">
        <f t="shared" si="762"/>
        <v>0</v>
      </c>
      <c r="F4383" s="1" t="str">
        <f t="shared" ca="1" si="763"/>
        <v/>
      </c>
      <c r="G4383" s="1">
        <f t="shared" ca="1" si="764"/>
        <v>0</v>
      </c>
      <c r="H4383" s="1">
        <f ca="1">IF(AND(G4382&gt;0,G4383&gt;G4382,NOT(ISERROR(MATCH(G4382,D:D,0)))),H4382+1,H4382)</f>
        <v>0</v>
      </c>
      <c r="I4383" s="1">
        <f t="shared" ca="1" si="765"/>
        <v>0</v>
      </c>
      <c r="J4383" s="7" t="str">
        <f t="shared" ca="1" si="766"/>
        <v/>
      </c>
      <c r="K4383" s="1" t="str">
        <f ca="1">IF(J4383="Linea_para_MAIL_creada_por_LuXML",IF(ISERROR(MATCH(INDIRECT(ADDRESS(ROW()-G4383,7)),D:D,0)),J4383,INDIRECT(ADDRESS(MATCH(INDIRECT(ADDRESS(ROW()-G4383,7)),D:D,0),1))),J4383)</f>
        <v/>
      </c>
      <c r="L4383" s="7">
        <f t="shared" ca="1" si="767"/>
        <v>0</v>
      </c>
      <c r="M4383" s="7" t="str">
        <f t="shared" ca="1" si="768"/>
        <v/>
      </c>
      <c r="N4383" s="7">
        <f t="shared" ca="1" si="769"/>
        <v>0</v>
      </c>
      <c r="O4383" s="9" t="str">
        <f ca="1">IF(N4383&gt;-1,INDIRECT(ADDRESS(ROW(),13)),IF(N4383&lt;N4382,CONCATENATE("&lt;page-count count=",CHAR(34),1+LARGE(N:N,1)-LARGE(N:N,2),CHAR(34),"/&gt;"),INDIRECT(ADDRESS(ROW()-1,13))))</f>
        <v/>
      </c>
      <c r="P4383" s="1">
        <f>IF(ROW()&lt;$S$4+2,IF('XML a procesar'!A4382="",P4382,IF(MID('XML a procesar'!A4382,1,1)="&lt;",P4382,P4382+1)),P4382)</f>
        <v>1</v>
      </c>
    </row>
    <row r="4384" spans="1:16" x14ac:dyDescent="0.25">
      <c r="A4384" s="1" t="str">
        <f>IF('XML a procesar'!A4383&gt;0,'XML a procesar'!A4383,"")</f>
        <v/>
      </c>
      <c r="B4384" s="7">
        <f t="shared" si="759"/>
        <v>0</v>
      </c>
      <c r="C4384" s="1">
        <f t="shared" si="760"/>
        <v>0</v>
      </c>
      <c r="D4384" s="1">
        <f t="shared" si="761"/>
        <v>0</v>
      </c>
      <c r="E4384" s="1">
        <f t="shared" si="762"/>
        <v>0</v>
      </c>
      <c r="F4384" s="1" t="str">
        <f t="shared" ca="1" si="763"/>
        <v/>
      </c>
      <c r="G4384" s="1">
        <f t="shared" ca="1" si="764"/>
        <v>0</v>
      </c>
      <c r="H4384" s="1">
        <f ca="1">IF(AND(G4383&gt;0,G4384&gt;G4383,NOT(ISERROR(MATCH(G4383,D:D,0)))),H4383+1,H4383)</f>
        <v>0</v>
      </c>
      <c r="I4384" s="1">
        <f t="shared" ca="1" si="765"/>
        <v>0</v>
      </c>
      <c r="J4384" s="7" t="str">
        <f t="shared" ca="1" si="766"/>
        <v/>
      </c>
      <c r="K4384" s="1" t="str">
        <f ca="1">IF(J4384="Linea_para_MAIL_creada_por_LuXML",IF(ISERROR(MATCH(INDIRECT(ADDRESS(ROW()-G4384,7)),D:D,0)),J4384,INDIRECT(ADDRESS(MATCH(INDIRECT(ADDRESS(ROW()-G4384,7)),D:D,0),1))),J4384)</f>
        <v/>
      </c>
      <c r="L4384" s="7">
        <f t="shared" ca="1" si="767"/>
        <v>0</v>
      </c>
      <c r="M4384" s="7" t="str">
        <f t="shared" ca="1" si="768"/>
        <v/>
      </c>
      <c r="N4384" s="7">
        <f t="shared" ca="1" si="769"/>
        <v>0</v>
      </c>
      <c r="O4384" s="9" t="str">
        <f ca="1">IF(N4384&gt;-1,INDIRECT(ADDRESS(ROW(),13)),IF(N4384&lt;N4383,CONCATENATE("&lt;page-count count=",CHAR(34),1+LARGE(N:N,1)-LARGE(N:N,2),CHAR(34),"/&gt;"),INDIRECT(ADDRESS(ROW()-1,13))))</f>
        <v/>
      </c>
      <c r="P4384" s="1">
        <f>IF(ROW()&lt;$S$4+2,IF('XML a procesar'!A4383="",P4383,IF(MID('XML a procesar'!A4383,1,1)="&lt;",P4383,P4383+1)),P4383)</f>
        <v>1</v>
      </c>
    </row>
    <row r="4385" spans="1:16" x14ac:dyDescent="0.25">
      <c r="A4385" s="1" t="str">
        <f>IF('XML a procesar'!A4384&gt;0,'XML a procesar'!A4384,"")</f>
        <v/>
      </c>
      <c r="B4385" s="7">
        <f t="shared" si="759"/>
        <v>0</v>
      </c>
      <c r="C4385" s="1">
        <f t="shared" si="760"/>
        <v>0</v>
      </c>
      <c r="D4385" s="1">
        <f t="shared" si="761"/>
        <v>0</v>
      </c>
      <c r="E4385" s="1">
        <f t="shared" si="762"/>
        <v>0</v>
      </c>
      <c r="F4385" s="1" t="str">
        <f t="shared" ca="1" si="763"/>
        <v/>
      </c>
      <c r="G4385" s="1">
        <f t="shared" ca="1" si="764"/>
        <v>0</v>
      </c>
      <c r="H4385" s="1">
        <f ca="1">IF(AND(G4384&gt;0,G4385&gt;G4384,NOT(ISERROR(MATCH(G4384,D:D,0)))),H4384+1,H4384)</f>
        <v>0</v>
      </c>
      <c r="I4385" s="1">
        <f t="shared" ca="1" si="765"/>
        <v>0</v>
      </c>
      <c r="J4385" s="7" t="str">
        <f t="shared" ca="1" si="766"/>
        <v/>
      </c>
      <c r="K4385" s="1" t="str">
        <f ca="1">IF(J4385="Linea_para_MAIL_creada_por_LuXML",IF(ISERROR(MATCH(INDIRECT(ADDRESS(ROW()-G4385,7)),D:D,0)),J4385,INDIRECT(ADDRESS(MATCH(INDIRECT(ADDRESS(ROW()-G4385,7)),D:D,0),1))),J4385)</f>
        <v/>
      </c>
      <c r="L4385" s="7">
        <f t="shared" ca="1" si="767"/>
        <v>0</v>
      </c>
      <c r="M4385" s="7" t="str">
        <f t="shared" ca="1" si="768"/>
        <v/>
      </c>
      <c r="N4385" s="7">
        <f t="shared" ca="1" si="769"/>
        <v>0</v>
      </c>
      <c r="O4385" s="9" t="str">
        <f ca="1">IF(N4385&gt;-1,INDIRECT(ADDRESS(ROW(),13)),IF(N4385&lt;N4384,CONCATENATE("&lt;page-count count=",CHAR(34),1+LARGE(N:N,1)-LARGE(N:N,2),CHAR(34),"/&gt;"),INDIRECT(ADDRESS(ROW()-1,13))))</f>
        <v/>
      </c>
      <c r="P4385" s="1">
        <f>IF(ROW()&lt;$S$4+2,IF('XML a procesar'!A4384="",P4384,IF(MID('XML a procesar'!A4384,1,1)="&lt;",P4384,P4384+1)),P4384)</f>
        <v>1</v>
      </c>
    </row>
    <row r="4386" spans="1:16" x14ac:dyDescent="0.25">
      <c r="A4386" s="1" t="str">
        <f>IF('XML a procesar'!A4385&gt;0,'XML a procesar'!A4385,"")</f>
        <v/>
      </c>
      <c r="B4386" s="7">
        <f t="shared" si="759"/>
        <v>0</v>
      </c>
      <c r="C4386" s="1">
        <f t="shared" si="760"/>
        <v>0</v>
      </c>
      <c r="D4386" s="1">
        <f t="shared" si="761"/>
        <v>0</v>
      </c>
      <c r="E4386" s="1">
        <f t="shared" si="762"/>
        <v>0</v>
      </c>
      <c r="F4386" s="1" t="str">
        <f t="shared" ca="1" si="763"/>
        <v/>
      </c>
      <c r="G4386" s="1">
        <f t="shared" ca="1" si="764"/>
        <v>0</v>
      </c>
      <c r="H4386" s="1">
        <f ca="1">IF(AND(G4385&gt;0,G4386&gt;G4385,NOT(ISERROR(MATCH(G4385,D:D,0)))),H4385+1,H4385)</f>
        <v>0</v>
      </c>
      <c r="I4386" s="1">
        <f t="shared" ca="1" si="765"/>
        <v>0</v>
      </c>
      <c r="J4386" s="7" t="str">
        <f t="shared" ca="1" si="766"/>
        <v/>
      </c>
      <c r="K4386" s="1" t="str">
        <f ca="1">IF(J4386="Linea_para_MAIL_creada_por_LuXML",IF(ISERROR(MATCH(INDIRECT(ADDRESS(ROW()-G4386,7)),D:D,0)),J4386,INDIRECT(ADDRESS(MATCH(INDIRECT(ADDRESS(ROW()-G4386,7)),D:D,0),1))),J4386)</f>
        <v/>
      </c>
      <c r="L4386" s="7">
        <f t="shared" ca="1" si="767"/>
        <v>0</v>
      </c>
      <c r="M4386" s="7" t="str">
        <f t="shared" ca="1" si="768"/>
        <v/>
      </c>
      <c r="N4386" s="7">
        <f t="shared" ca="1" si="769"/>
        <v>0</v>
      </c>
      <c r="O4386" s="9" t="str">
        <f ca="1">IF(N4386&gt;-1,INDIRECT(ADDRESS(ROW(),13)),IF(N4386&lt;N4385,CONCATENATE("&lt;page-count count=",CHAR(34),1+LARGE(N:N,1)-LARGE(N:N,2),CHAR(34),"/&gt;"),INDIRECT(ADDRESS(ROW()-1,13))))</f>
        <v/>
      </c>
      <c r="P4386" s="1">
        <f>IF(ROW()&lt;$S$4+2,IF('XML a procesar'!A4385="",P4385,IF(MID('XML a procesar'!A4385,1,1)="&lt;",P4385,P4385+1)),P4385)</f>
        <v>1</v>
      </c>
    </row>
    <row r="4387" spans="1:16" x14ac:dyDescent="0.25">
      <c r="A4387" s="1" t="str">
        <f>IF('XML a procesar'!A4386&gt;0,'XML a procesar'!A4386,"")</f>
        <v/>
      </c>
      <c r="B4387" s="7">
        <f t="shared" si="759"/>
        <v>0</v>
      </c>
      <c r="C4387" s="1">
        <f t="shared" si="760"/>
        <v>0</v>
      </c>
      <c r="D4387" s="1">
        <f t="shared" si="761"/>
        <v>0</v>
      </c>
      <c r="E4387" s="1">
        <f t="shared" si="762"/>
        <v>0</v>
      </c>
      <c r="F4387" s="1" t="str">
        <f t="shared" ca="1" si="763"/>
        <v/>
      </c>
      <c r="G4387" s="1">
        <f t="shared" ca="1" si="764"/>
        <v>0</v>
      </c>
      <c r="H4387" s="1">
        <f ca="1">IF(AND(G4386&gt;0,G4387&gt;G4386,NOT(ISERROR(MATCH(G4386,D:D,0)))),H4386+1,H4386)</f>
        <v>0</v>
      </c>
      <c r="I4387" s="1">
        <f t="shared" ca="1" si="765"/>
        <v>0</v>
      </c>
      <c r="J4387" s="7" t="str">
        <f t="shared" ca="1" si="766"/>
        <v/>
      </c>
      <c r="K4387" s="1" t="str">
        <f ca="1">IF(J4387="Linea_para_MAIL_creada_por_LuXML",IF(ISERROR(MATCH(INDIRECT(ADDRESS(ROW()-G4387,7)),D:D,0)),J4387,INDIRECT(ADDRESS(MATCH(INDIRECT(ADDRESS(ROW()-G4387,7)),D:D,0),1))),J4387)</f>
        <v/>
      </c>
      <c r="L4387" s="7">
        <f t="shared" ca="1" si="767"/>
        <v>0</v>
      </c>
      <c r="M4387" s="7" t="str">
        <f t="shared" ca="1" si="768"/>
        <v/>
      </c>
      <c r="N4387" s="7">
        <f t="shared" ca="1" si="769"/>
        <v>0</v>
      </c>
      <c r="O4387" s="9" t="str">
        <f ca="1">IF(N4387&gt;-1,INDIRECT(ADDRESS(ROW(),13)),IF(N4387&lt;N4386,CONCATENATE("&lt;page-count count=",CHAR(34),1+LARGE(N:N,1)-LARGE(N:N,2),CHAR(34),"/&gt;"),INDIRECT(ADDRESS(ROW()-1,13))))</f>
        <v/>
      </c>
      <c r="P4387" s="1">
        <f>IF(ROW()&lt;$S$4+2,IF('XML a procesar'!A4386="",P4386,IF(MID('XML a procesar'!A4386,1,1)="&lt;",P4386,P4386+1)),P4386)</f>
        <v>1</v>
      </c>
    </row>
    <row r="4388" spans="1:16" x14ac:dyDescent="0.25">
      <c r="A4388" s="1" t="str">
        <f>IF('XML a procesar'!A4387&gt;0,'XML a procesar'!A4387,"")</f>
        <v/>
      </c>
      <c r="B4388" s="7">
        <f t="shared" si="759"/>
        <v>0</v>
      </c>
      <c r="C4388" s="1">
        <f t="shared" si="760"/>
        <v>0</v>
      </c>
      <c r="D4388" s="1">
        <f t="shared" si="761"/>
        <v>0</v>
      </c>
      <c r="E4388" s="1">
        <f t="shared" si="762"/>
        <v>0</v>
      </c>
      <c r="F4388" s="1" t="str">
        <f t="shared" ca="1" si="763"/>
        <v/>
      </c>
      <c r="G4388" s="1">
        <f t="shared" ca="1" si="764"/>
        <v>0</v>
      </c>
      <c r="H4388" s="1">
        <f ca="1">IF(AND(G4387&gt;0,G4388&gt;G4387,NOT(ISERROR(MATCH(G4387,D:D,0)))),H4387+1,H4387)</f>
        <v>0</v>
      </c>
      <c r="I4388" s="1">
        <f t="shared" ca="1" si="765"/>
        <v>0</v>
      </c>
      <c r="J4388" s="7" t="str">
        <f t="shared" ca="1" si="766"/>
        <v/>
      </c>
      <c r="K4388" s="1" t="str">
        <f ca="1">IF(J4388="Linea_para_MAIL_creada_por_LuXML",IF(ISERROR(MATCH(INDIRECT(ADDRESS(ROW()-G4388,7)),D:D,0)),J4388,INDIRECT(ADDRESS(MATCH(INDIRECT(ADDRESS(ROW()-G4388,7)),D:D,0),1))),J4388)</f>
        <v/>
      </c>
      <c r="L4388" s="7">
        <f t="shared" ca="1" si="767"/>
        <v>0</v>
      </c>
      <c r="M4388" s="7" t="str">
        <f t="shared" ca="1" si="768"/>
        <v/>
      </c>
      <c r="N4388" s="7">
        <f t="shared" ca="1" si="769"/>
        <v>0</v>
      </c>
      <c r="O4388" s="9" t="str">
        <f ca="1">IF(N4388&gt;-1,INDIRECT(ADDRESS(ROW(),13)),IF(N4388&lt;N4387,CONCATENATE("&lt;page-count count=",CHAR(34),1+LARGE(N:N,1)-LARGE(N:N,2),CHAR(34),"/&gt;"),INDIRECT(ADDRESS(ROW()-1,13))))</f>
        <v/>
      </c>
      <c r="P4388" s="1">
        <f>IF(ROW()&lt;$S$4+2,IF('XML a procesar'!A4387="",P4387,IF(MID('XML a procesar'!A4387,1,1)="&lt;",P4387,P4387+1)),P4387)</f>
        <v>1</v>
      </c>
    </row>
    <row r="4389" spans="1:16" x14ac:dyDescent="0.25">
      <c r="A4389" s="1" t="str">
        <f>IF('XML a procesar'!A4388&gt;0,'XML a procesar'!A4388,"")</f>
        <v/>
      </c>
      <c r="B4389" s="7">
        <f t="shared" si="759"/>
        <v>0</v>
      </c>
      <c r="C4389" s="1">
        <f t="shared" si="760"/>
        <v>0</v>
      </c>
      <c r="D4389" s="1">
        <f t="shared" si="761"/>
        <v>0</v>
      </c>
      <c r="E4389" s="1">
        <f t="shared" si="762"/>
        <v>0</v>
      </c>
      <c r="F4389" s="1" t="str">
        <f t="shared" ca="1" si="763"/>
        <v/>
      </c>
      <c r="G4389" s="1">
        <f t="shared" ca="1" si="764"/>
        <v>0</v>
      </c>
      <c r="H4389" s="1">
        <f ca="1">IF(AND(G4388&gt;0,G4389&gt;G4388,NOT(ISERROR(MATCH(G4388,D:D,0)))),H4388+1,H4388)</f>
        <v>0</v>
      </c>
      <c r="I4389" s="1">
        <f t="shared" ca="1" si="765"/>
        <v>0</v>
      </c>
      <c r="J4389" s="7" t="str">
        <f t="shared" ca="1" si="766"/>
        <v/>
      </c>
      <c r="K4389" s="1" t="str">
        <f ca="1">IF(J4389="Linea_para_MAIL_creada_por_LuXML",IF(ISERROR(MATCH(INDIRECT(ADDRESS(ROW()-G4389,7)),D:D,0)),J4389,INDIRECT(ADDRESS(MATCH(INDIRECT(ADDRESS(ROW()-G4389,7)),D:D,0),1))),J4389)</f>
        <v/>
      </c>
      <c r="L4389" s="7">
        <f t="shared" ca="1" si="767"/>
        <v>0</v>
      </c>
      <c r="M4389" s="7" t="str">
        <f t="shared" ca="1" si="768"/>
        <v/>
      </c>
      <c r="N4389" s="7">
        <f t="shared" ca="1" si="769"/>
        <v>0</v>
      </c>
      <c r="O4389" s="9" t="str">
        <f ca="1">IF(N4389&gt;-1,INDIRECT(ADDRESS(ROW(),13)),IF(N4389&lt;N4388,CONCATENATE("&lt;page-count count=",CHAR(34),1+LARGE(N:N,1)-LARGE(N:N,2),CHAR(34),"/&gt;"),INDIRECT(ADDRESS(ROW()-1,13))))</f>
        <v/>
      </c>
      <c r="P4389" s="1">
        <f>IF(ROW()&lt;$S$4+2,IF('XML a procesar'!A4388="",P4388,IF(MID('XML a procesar'!A4388,1,1)="&lt;",P4388,P4388+1)),P4388)</f>
        <v>1</v>
      </c>
    </row>
    <row r="4390" spans="1:16" x14ac:dyDescent="0.25">
      <c r="A4390" s="1" t="str">
        <f>IF('XML a procesar'!A4389&gt;0,'XML a procesar'!A4389,"")</f>
        <v/>
      </c>
      <c r="B4390" s="7">
        <f t="shared" si="759"/>
        <v>0</v>
      </c>
      <c r="C4390" s="1">
        <f t="shared" si="760"/>
        <v>0</v>
      </c>
      <c r="D4390" s="1">
        <f t="shared" si="761"/>
        <v>0</v>
      </c>
      <c r="E4390" s="1">
        <f t="shared" si="762"/>
        <v>0</v>
      </c>
      <c r="F4390" s="1" t="str">
        <f t="shared" ca="1" si="763"/>
        <v/>
      </c>
      <c r="G4390" s="1">
        <f t="shared" ca="1" si="764"/>
        <v>0</v>
      </c>
      <c r="H4390" s="1">
        <f ca="1">IF(AND(G4389&gt;0,G4390&gt;G4389,NOT(ISERROR(MATCH(G4389,D:D,0)))),H4389+1,H4389)</f>
        <v>0</v>
      </c>
      <c r="I4390" s="1">
        <f t="shared" ca="1" si="765"/>
        <v>0</v>
      </c>
      <c r="J4390" s="7" t="str">
        <f t="shared" ca="1" si="766"/>
        <v/>
      </c>
      <c r="K4390" s="1" t="str">
        <f ca="1">IF(J4390="Linea_para_MAIL_creada_por_LuXML",IF(ISERROR(MATCH(INDIRECT(ADDRESS(ROW()-G4390,7)),D:D,0)),J4390,INDIRECT(ADDRESS(MATCH(INDIRECT(ADDRESS(ROW()-G4390,7)),D:D,0),1))),J4390)</f>
        <v/>
      </c>
      <c r="L4390" s="7">
        <f t="shared" ca="1" si="767"/>
        <v>0</v>
      </c>
      <c r="M4390" s="7" t="str">
        <f t="shared" ca="1" si="768"/>
        <v/>
      </c>
      <c r="N4390" s="7">
        <f t="shared" ca="1" si="769"/>
        <v>0</v>
      </c>
      <c r="O4390" s="9" t="str">
        <f ca="1">IF(N4390&gt;-1,INDIRECT(ADDRESS(ROW(),13)),IF(N4390&lt;N4389,CONCATENATE("&lt;page-count count=",CHAR(34),1+LARGE(N:N,1)-LARGE(N:N,2),CHAR(34),"/&gt;"),INDIRECT(ADDRESS(ROW()-1,13))))</f>
        <v/>
      </c>
      <c r="P4390" s="1">
        <f>IF(ROW()&lt;$S$4+2,IF('XML a procesar'!A4389="",P4389,IF(MID('XML a procesar'!A4389,1,1)="&lt;",P4389,P4389+1)),P4389)</f>
        <v>1</v>
      </c>
    </row>
    <row r="4391" spans="1:16" x14ac:dyDescent="0.25">
      <c r="A4391" s="1" t="str">
        <f>IF('XML a procesar'!A4390&gt;0,'XML a procesar'!A4390,"")</f>
        <v/>
      </c>
      <c r="B4391" s="7">
        <f t="shared" si="759"/>
        <v>0</v>
      </c>
      <c r="C4391" s="1">
        <f t="shared" si="760"/>
        <v>0</v>
      </c>
      <c r="D4391" s="1">
        <f t="shared" si="761"/>
        <v>0</v>
      </c>
      <c r="E4391" s="1">
        <f t="shared" si="762"/>
        <v>0</v>
      </c>
      <c r="F4391" s="1" t="str">
        <f t="shared" ca="1" si="763"/>
        <v/>
      </c>
      <c r="G4391" s="1">
        <f t="shared" ca="1" si="764"/>
        <v>0</v>
      </c>
      <c r="H4391" s="1">
        <f ca="1">IF(AND(G4390&gt;0,G4391&gt;G4390,NOT(ISERROR(MATCH(G4390,D:D,0)))),H4390+1,H4390)</f>
        <v>0</v>
      </c>
      <c r="I4391" s="1">
        <f t="shared" ca="1" si="765"/>
        <v>0</v>
      </c>
      <c r="J4391" s="7" t="str">
        <f t="shared" ca="1" si="766"/>
        <v/>
      </c>
      <c r="K4391" s="1" t="str">
        <f ca="1">IF(J4391="Linea_para_MAIL_creada_por_LuXML",IF(ISERROR(MATCH(INDIRECT(ADDRESS(ROW()-G4391,7)),D:D,0)),J4391,INDIRECT(ADDRESS(MATCH(INDIRECT(ADDRESS(ROW()-G4391,7)),D:D,0),1))),J4391)</f>
        <v/>
      </c>
      <c r="L4391" s="7">
        <f t="shared" ca="1" si="767"/>
        <v>0</v>
      </c>
      <c r="M4391" s="7" t="str">
        <f t="shared" ca="1" si="768"/>
        <v/>
      </c>
      <c r="N4391" s="7">
        <f t="shared" ca="1" si="769"/>
        <v>0</v>
      </c>
      <c r="O4391" s="9" t="str">
        <f ca="1">IF(N4391&gt;-1,INDIRECT(ADDRESS(ROW(),13)),IF(N4391&lt;N4390,CONCATENATE("&lt;page-count count=",CHAR(34),1+LARGE(N:N,1)-LARGE(N:N,2),CHAR(34),"/&gt;"),INDIRECT(ADDRESS(ROW()-1,13))))</f>
        <v/>
      </c>
      <c r="P4391" s="1">
        <f>IF(ROW()&lt;$S$4+2,IF('XML a procesar'!A4390="",P4390,IF(MID('XML a procesar'!A4390,1,1)="&lt;",P4390,P4390+1)),P4390)</f>
        <v>1</v>
      </c>
    </row>
    <row r="4392" spans="1:16" x14ac:dyDescent="0.25">
      <c r="A4392" s="1" t="str">
        <f>IF('XML a procesar'!A4391&gt;0,'XML a procesar'!A4391,"")</f>
        <v/>
      </c>
      <c r="B4392" s="7">
        <f t="shared" si="759"/>
        <v>0</v>
      </c>
      <c r="C4392" s="1">
        <f t="shared" si="760"/>
        <v>0</v>
      </c>
      <c r="D4392" s="1">
        <f t="shared" si="761"/>
        <v>0</v>
      </c>
      <c r="E4392" s="1">
        <f t="shared" si="762"/>
        <v>0</v>
      </c>
      <c r="F4392" s="1" t="str">
        <f t="shared" ca="1" si="763"/>
        <v/>
      </c>
      <c r="G4392" s="1">
        <f t="shared" ca="1" si="764"/>
        <v>0</v>
      </c>
      <c r="H4392" s="1">
        <f ca="1">IF(AND(G4391&gt;0,G4392&gt;G4391,NOT(ISERROR(MATCH(G4391,D:D,0)))),H4391+1,H4391)</f>
        <v>0</v>
      </c>
      <c r="I4392" s="1">
        <f t="shared" ca="1" si="765"/>
        <v>0</v>
      </c>
      <c r="J4392" s="7" t="str">
        <f t="shared" ca="1" si="766"/>
        <v/>
      </c>
      <c r="K4392" s="1" t="str">
        <f ca="1">IF(J4392="Linea_para_MAIL_creada_por_LuXML",IF(ISERROR(MATCH(INDIRECT(ADDRESS(ROW()-G4392,7)),D:D,0)),J4392,INDIRECT(ADDRESS(MATCH(INDIRECT(ADDRESS(ROW()-G4392,7)),D:D,0),1))),J4392)</f>
        <v/>
      </c>
      <c r="L4392" s="7">
        <f t="shared" ca="1" si="767"/>
        <v>0</v>
      </c>
      <c r="M4392" s="7" t="str">
        <f t="shared" ca="1" si="768"/>
        <v/>
      </c>
      <c r="N4392" s="7">
        <f t="shared" ca="1" si="769"/>
        <v>0</v>
      </c>
      <c r="O4392" s="9" t="str">
        <f ca="1">IF(N4392&gt;-1,INDIRECT(ADDRESS(ROW(),13)),IF(N4392&lt;N4391,CONCATENATE("&lt;page-count count=",CHAR(34),1+LARGE(N:N,1)-LARGE(N:N,2),CHAR(34),"/&gt;"),INDIRECT(ADDRESS(ROW()-1,13))))</f>
        <v/>
      </c>
      <c r="P4392" s="1">
        <f>IF(ROW()&lt;$S$4+2,IF('XML a procesar'!A4391="",P4391,IF(MID('XML a procesar'!A4391,1,1)="&lt;",P4391,P4391+1)),P4391)</f>
        <v>1</v>
      </c>
    </row>
    <row r="4393" spans="1:16" x14ac:dyDescent="0.25">
      <c r="A4393" s="1" t="str">
        <f>IF('XML a procesar'!A4392&gt;0,'XML a procesar'!A4392,"")</f>
        <v/>
      </c>
      <c r="B4393" s="7">
        <f t="shared" si="759"/>
        <v>0</v>
      </c>
      <c r="C4393" s="1">
        <f t="shared" si="760"/>
        <v>0</v>
      </c>
      <c r="D4393" s="1">
        <f t="shared" si="761"/>
        <v>0</v>
      </c>
      <c r="E4393" s="1">
        <f t="shared" si="762"/>
        <v>0</v>
      </c>
      <c r="F4393" s="1" t="str">
        <f t="shared" ca="1" si="763"/>
        <v/>
      </c>
      <c r="G4393" s="1">
        <f t="shared" ca="1" si="764"/>
        <v>0</v>
      </c>
      <c r="H4393" s="1">
        <f ca="1">IF(AND(G4392&gt;0,G4393&gt;G4392,NOT(ISERROR(MATCH(G4392,D:D,0)))),H4392+1,H4392)</f>
        <v>0</v>
      </c>
      <c r="I4393" s="1">
        <f t="shared" ca="1" si="765"/>
        <v>0</v>
      </c>
      <c r="J4393" s="7" t="str">
        <f t="shared" ca="1" si="766"/>
        <v/>
      </c>
      <c r="K4393" s="1" t="str">
        <f ca="1">IF(J4393="Linea_para_MAIL_creada_por_LuXML",IF(ISERROR(MATCH(INDIRECT(ADDRESS(ROW()-G4393,7)),D:D,0)),J4393,INDIRECT(ADDRESS(MATCH(INDIRECT(ADDRESS(ROW()-G4393,7)),D:D,0),1))),J4393)</f>
        <v/>
      </c>
      <c r="L4393" s="7">
        <f t="shared" ca="1" si="767"/>
        <v>0</v>
      </c>
      <c r="M4393" s="7" t="str">
        <f t="shared" ca="1" si="768"/>
        <v/>
      </c>
      <c r="N4393" s="7">
        <f t="shared" ca="1" si="769"/>
        <v>0</v>
      </c>
      <c r="O4393" s="9" t="str">
        <f ca="1">IF(N4393&gt;-1,INDIRECT(ADDRESS(ROW(),13)),IF(N4393&lt;N4392,CONCATENATE("&lt;page-count count=",CHAR(34),1+LARGE(N:N,1)-LARGE(N:N,2),CHAR(34),"/&gt;"),INDIRECT(ADDRESS(ROW()-1,13))))</f>
        <v/>
      </c>
      <c r="P4393" s="1">
        <f>IF(ROW()&lt;$S$4+2,IF('XML a procesar'!A4392="",P4392,IF(MID('XML a procesar'!A4392,1,1)="&lt;",P4392,P4392+1)),P4392)</f>
        <v>1</v>
      </c>
    </row>
    <row r="4394" spans="1:16" x14ac:dyDescent="0.25">
      <c r="A4394" s="1" t="str">
        <f>IF('XML a procesar'!A4393&gt;0,'XML a procesar'!A4393,"")</f>
        <v/>
      </c>
      <c r="B4394" s="7">
        <f t="shared" si="759"/>
        <v>0</v>
      </c>
      <c r="C4394" s="1">
        <f t="shared" si="760"/>
        <v>0</v>
      </c>
      <c r="D4394" s="1">
        <f t="shared" si="761"/>
        <v>0</v>
      </c>
      <c r="E4394" s="1">
        <f t="shared" si="762"/>
        <v>0</v>
      </c>
      <c r="F4394" s="1" t="str">
        <f t="shared" ca="1" si="763"/>
        <v/>
      </c>
      <c r="G4394" s="1">
        <f t="shared" ca="1" si="764"/>
        <v>0</v>
      </c>
      <c r="H4394" s="1">
        <f ca="1">IF(AND(G4393&gt;0,G4394&gt;G4393,NOT(ISERROR(MATCH(G4393,D:D,0)))),H4393+1,H4393)</f>
        <v>0</v>
      </c>
      <c r="I4394" s="1">
        <f t="shared" ca="1" si="765"/>
        <v>0</v>
      </c>
      <c r="J4394" s="7" t="str">
        <f t="shared" ca="1" si="766"/>
        <v/>
      </c>
      <c r="K4394" s="1" t="str">
        <f ca="1">IF(J4394="Linea_para_MAIL_creada_por_LuXML",IF(ISERROR(MATCH(INDIRECT(ADDRESS(ROW()-G4394,7)),D:D,0)),J4394,INDIRECT(ADDRESS(MATCH(INDIRECT(ADDRESS(ROW()-G4394,7)),D:D,0),1))),J4394)</f>
        <v/>
      </c>
      <c r="L4394" s="7">
        <f t="shared" ca="1" si="767"/>
        <v>0</v>
      </c>
      <c r="M4394" s="7" t="str">
        <f t="shared" ca="1" si="768"/>
        <v/>
      </c>
      <c r="N4394" s="7">
        <f t="shared" ca="1" si="769"/>
        <v>0</v>
      </c>
      <c r="O4394" s="9" t="str">
        <f ca="1">IF(N4394&gt;-1,INDIRECT(ADDRESS(ROW(),13)),IF(N4394&lt;N4393,CONCATENATE("&lt;page-count count=",CHAR(34),1+LARGE(N:N,1)-LARGE(N:N,2),CHAR(34),"/&gt;"),INDIRECT(ADDRESS(ROW()-1,13))))</f>
        <v/>
      </c>
      <c r="P4394" s="1">
        <f>IF(ROW()&lt;$S$4+2,IF('XML a procesar'!A4393="",P4393,IF(MID('XML a procesar'!A4393,1,1)="&lt;",P4393,P4393+1)),P4393)</f>
        <v>1</v>
      </c>
    </row>
    <row r="4395" spans="1:16" x14ac:dyDescent="0.25">
      <c r="A4395" s="1" t="str">
        <f>IF('XML a procesar'!A4394&gt;0,'XML a procesar'!A4394,"")</f>
        <v/>
      </c>
      <c r="B4395" s="7">
        <f t="shared" si="759"/>
        <v>0</v>
      </c>
      <c r="C4395" s="1">
        <f t="shared" si="760"/>
        <v>0</v>
      </c>
      <c r="D4395" s="1">
        <f t="shared" si="761"/>
        <v>0</v>
      </c>
      <c r="E4395" s="1">
        <f t="shared" si="762"/>
        <v>0</v>
      </c>
      <c r="F4395" s="1" t="str">
        <f t="shared" ca="1" si="763"/>
        <v/>
      </c>
      <c r="G4395" s="1">
        <f t="shared" ca="1" si="764"/>
        <v>0</v>
      </c>
      <c r="H4395" s="1">
        <f ca="1">IF(AND(G4394&gt;0,G4395&gt;G4394,NOT(ISERROR(MATCH(G4394,D:D,0)))),H4394+1,H4394)</f>
        <v>0</v>
      </c>
      <c r="I4395" s="1">
        <f t="shared" ca="1" si="765"/>
        <v>0</v>
      </c>
      <c r="J4395" s="7" t="str">
        <f t="shared" ca="1" si="766"/>
        <v/>
      </c>
      <c r="K4395" s="1" t="str">
        <f ca="1">IF(J4395="Linea_para_MAIL_creada_por_LuXML",IF(ISERROR(MATCH(INDIRECT(ADDRESS(ROW()-G4395,7)),D:D,0)),J4395,INDIRECT(ADDRESS(MATCH(INDIRECT(ADDRESS(ROW()-G4395,7)),D:D,0),1))),J4395)</f>
        <v/>
      </c>
      <c r="L4395" s="7">
        <f t="shared" ca="1" si="767"/>
        <v>0</v>
      </c>
      <c r="M4395" s="7" t="str">
        <f t="shared" ca="1" si="768"/>
        <v/>
      </c>
      <c r="N4395" s="7">
        <f t="shared" ca="1" si="769"/>
        <v>0</v>
      </c>
      <c r="O4395" s="9" t="str">
        <f ca="1">IF(N4395&gt;-1,INDIRECT(ADDRESS(ROW(),13)),IF(N4395&lt;N4394,CONCATENATE("&lt;page-count count=",CHAR(34),1+LARGE(N:N,1)-LARGE(N:N,2),CHAR(34),"/&gt;"),INDIRECT(ADDRESS(ROW()-1,13))))</f>
        <v/>
      </c>
      <c r="P4395" s="1">
        <f>IF(ROW()&lt;$S$4+2,IF('XML a procesar'!A4394="",P4394,IF(MID('XML a procesar'!A4394,1,1)="&lt;",P4394,P4394+1)),P4394)</f>
        <v>1</v>
      </c>
    </row>
    <row r="4396" spans="1:16" x14ac:dyDescent="0.25">
      <c r="A4396" s="1" t="str">
        <f>IF('XML a procesar'!A4395&gt;0,'XML a procesar'!A4395,"")</f>
        <v/>
      </c>
      <c r="B4396" s="7">
        <f t="shared" si="759"/>
        <v>0</v>
      </c>
      <c r="C4396" s="1">
        <f t="shared" si="760"/>
        <v>0</v>
      </c>
      <c r="D4396" s="1">
        <f t="shared" si="761"/>
        <v>0</v>
      </c>
      <c r="E4396" s="1">
        <f t="shared" si="762"/>
        <v>0</v>
      </c>
      <c r="F4396" s="1" t="str">
        <f t="shared" ca="1" si="763"/>
        <v/>
      </c>
      <c r="G4396" s="1">
        <f t="shared" ca="1" si="764"/>
        <v>0</v>
      </c>
      <c r="H4396" s="1">
        <f ca="1">IF(AND(G4395&gt;0,G4396&gt;G4395,NOT(ISERROR(MATCH(G4395,D:D,0)))),H4395+1,H4395)</f>
        <v>0</v>
      </c>
      <c r="I4396" s="1">
        <f t="shared" ca="1" si="765"/>
        <v>0</v>
      </c>
      <c r="J4396" s="7" t="str">
        <f t="shared" ca="1" si="766"/>
        <v/>
      </c>
      <c r="K4396" s="1" t="str">
        <f ca="1">IF(J4396="Linea_para_MAIL_creada_por_LuXML",IF(ISERROR(MATCH(INDIRECT(ADDRESS(ROW()-G4396,7)),D:D,0)),J4396,INDIRECT(ADDRESS(MATCH(INDIRECT(ADDRESS(ROW()-G4396,7)),D:D,0),1))),J4396)</f>
        <v/>
      </c>
      <c r="L4396" s="7">
        <f t="shared" ca="1" si="767"/>
        <v>0</v>
      </c>
      <c r="M4396" s="7" t="str">
        <f t="shared" ca="1" si="768"/>
        <v/>
      </c>
      <c r="N4396" s="7">
        <f t="shared" ca="1" si="769"/>
        <v>0</v>
      </c>
      <c r="O4396" s="9" t="str">
        <f ca="1">IF(N4396&gt;-1,INDIRECT(ADDRESS(ROW(),13)),IF(N4396&lt;N4395,CONCATENATE("&lt;page-count count=",CHAR(34),1+LARGE(N:N,1)-LARGE(N:N,2),CHAR(34),"/&gt;"),INDIRECT(ADDRESS(ROW()-1,13))))</f>
        <v/>
      </c>
      <c r="P4396" s="1">
        <f>IF(ROW()&lt;$S$4+2,IF('XML a procesar'!A4395="",P4395,IF(MID('XML a procesar'!A4395,1,1)="&lt;",P4395,P4395+1)),P4395)</f>
        <v>1</v>
      </c>
    </row>
    <row r="4397" spans="1:16" x14ac:dyDescent="0.25">
      <c r="A4397" s="1" t="str">
        <f>IF('XML a procesar'!A4396&gt;0,'XML a procesar'!A4396,"")</f>
        <v/>
      </c>
      <c r="B4397" s="7">
        <f t="shared" si="759"/>
        <v>0</v>
      </c>
      <c r="C4397" s="1">
        <f t="shared" si="760"/>
        <v>0</v>
      </c>
      <c r="D4397" s="1">
        <f t="shared" si="761"/>
        <v>0</v>
      </c>
      <c r="E4397" s="1">
        <f t="shared" si="762"/>
        <v>0</v>
      </c>
      <c r="F4397" s="1" t="str">
        <f t="shared" ca="1" si="763"/>
        <v/>
      </c>
      <c r="G4397" s="1">
        <f t="shared" ca="1" si="764"/>
        <v>0</v>
      </c>
      <c r="H4397" s="1">
        <f ca="1">IF(AND(G4396&gt;0,G4397&gt;G4396,NOT(ISERROR(MATCH(G4396,D:D,0)))),H4396+1,H4396)</f>
        <v>0</v>
      </c>
      <c r="I4397" s="1">
        <f t="shared" ca="1" si="765"/>
        <v>0</v>
      </c>
      <c r="J4397" s="7" t="str">
        <f t="shared" ca="1" si="766"/>
        <v/>
      </c>
      <c r="K4397" s="1" t="str">
        <f ca="1">IF(J4397="Linea_para_MAIL_creada_por_LuXML",IF(ISERROR(MATCH(INDIRECT(ADDRESS(ROW()-G4397,7)),D:D,0)),J4397,INDIRECT(ADDRESS(MATCH(INDIRECT(ADDRESS(ROW()-G4397,7)),D:D,0),1))),J4397)</f>
        <v/>
      </c>
      <c r="L4397" s="7">
        <f t="shared" ca="1" si="767"/>
        <v>0</v>
      </c>
      <c r="M4397" s="7" t="str">
        <f t="shared" ca="1" si="768"/>
        <v/>
      </c>
      <c r="N4397" s="7">
        <f t="shared" ca="1" si="769"/>
        <v>0</v>
      </c>
      <c r="O4397" s="9" t="str">
        <f ca="1">IF(N4397&gt;-1,INDIRECT(ADDRESS(ROW(),13)),IF(N4397&lt;N4396,CONCATENATE("&lt;page-count count=",CHAR(34),1+LARGE(N:N,1)-LARGE(N:N,2),CHAR(34),"/&gt;"),INDIRECT(ADDRESS(ROW()-1,13))))</f>
        <v/>
      </c>
      <c r="P4397" s="1">
        <f>IF(ROW()&lt;$S$4+2,IF('XML a procesar'!A4396="",P4396,IF(MID('XML a procesar'!A4396,1,1)="&lt;",P4396,P4396+1)),P4396)</f>
        <v>1</v>
      </c>
    </row>
    <row r="4398" spans="1:16" x14ac:dyDescent="0.25">
      <c r="A4398" s="1" t="str">
        <f>IF('XML a procesar'!A4397&gt;0,'XML a procesar'!A4397,"")</f>
        <v/>
      </c>
      <c r="B4398" s="7">
        <f t="shared" si="759"/>
        <v>0</v>
      </c>
      <c r="C4398" s="1">
        <f t="shared" si="760"/>
        <v>0</v>
      </c>
      <c r="D4398" s="1">
        <f t="shared" si="761"/>
        <v>0</v>
      </c>
      <c r="E4398" s="1">
        <f t="shared" si="762"/>
        <v>0</v>
      </c>
      <c r="F4398" s="1" t="str">
        <f t="shared" ca="1" si="763"/>
        <v/>
      </c>
      <c r="G4398" s="1">
        <f t="shared" ca="1" si="764"/>
        <v>0</v>
      </c>
      <c r="H4398" s="1">
        <f ca="1">IF(AND(G4397&gt;0,G4398&gt;G4397,NOT(ISERROR(MATCH(G4397,D:D,0)))),H4397+1,H4397)</f>
        <v>0</v>
      </c>
      <c r="I4398" s="1">
        <f t="shared" ca="1" si="765"/>
        <v>0</v>
      </c>
      <c r="J4398" s="7" t="str">
        <f t="shared" ca="1" si="766"/>
        <v/>
      </c>
      <c r="K4398" s="1" t="str">
        <f ca="1">IF(J4398="Linea_para_MAIL_creada_por_LuXML",IF(ISERROR(MATCH(INDIRECT(ADDRESS(ROW()-G4398,7)),D:D,0)),J4398,INDIRECT(ADDRESS(MATCH(INDIRECT(ADDRESS(ROW()-G4398,7)),D:D,0),1))),J4398)</f>
        <v/>
      </c>
      <c r="L4398" s="7">
        <f t="shared" ca="1" si="767"/>
        <v>0</v>
      </c>
      <c r="M4398" s="7" t="str">
        <f t="shared" ca="1" si="768"/>
        <v/>
      </c>
      <c r="N4398" s="7">
        <f t="shared" ca="1" si="769"/>
        <v>0</v>
      </c>
      <c r="O4398" s="9" t="str">
        <f ca="1">IF(N4398&gt;-1,INDIRECT(ADDRESS(ROW(),13)),IF(N4398&lt;N4397,CONCATENATE("&lt;page-count count=",CHAR(34),1+LARGE(N:N,1)-LARGE(N:N,2),CHAR(34),"/&gt;"),INDIRECT(ADDRESS(ROW()-1,13))))</f>
        <v/>
      </c>
      <c r="P4398" s="1">
        <f>IF(ROW()&lt;$S$4+2,IF('XML a procesar'!A4397="",P4397,IF(MID('XML a procesar'!A4397,1,1)="&lt;",P4397,P4397+1)),P4397)</f>
        <v>1</v>
      </c>
    </row>
    <row r="4399" spans="1:16" x14ac:dyDescent="0.25">
      <c r="A4399" s="1" t="str">
        <f>IF('XML a procesar'!A4398&gt;0,'XML a procesar'!A4398,"")</f>
        <v/>
      </c>
      <c r="B4399" s="7">
        <f t="shared" si="759"/>
        <v>0</v>
      </c>
      <c r="C4399" s="1">
        <f t="shared" si="760"/>
        <v>0</v>
      </c>
      <c r="D4399" s="1">
        <f t="shared" si="761"/>
        <v>0</v>
      </c>
      <c r="E4399" s="1">
        <f t="shared" si="762"/>
        <v>0</v>
      </c>
      <c r="F4399" s="1" t="str">
        <f t="shared" ca="1" si="763"/>
        <v/>
      </c>
      <c r="G4399" s="1">
        <f t="shared" ca="1" si="764"/>
        <v>0</v>
      </c>
      <c r="H4399" s="1">
        <f ca="1">IF(AND(G4398&gt;0,G4399&gt;G4398,NOT(ISERROR(MATCH(G4398,D:D,0)))),H4398+1,H4398)</f>
        <v>0</v>
      </c>
      <c r="I4399" s="1">
        <f t="shared" ca="1" si="765"/>
        <v>0</v>
      </c>
      <c r="J4399" s="7" t="str">
        <f t="shared" ca="1" si="766"/>
        <v/>
      </c>
      <c r="K4399" s="1" t="str">
        <f ca="1">IF(J4399="Linea_para_MAIL_creada_por_LuXML",IF(ISERROR(MATCH(INDIRECT(ADDRESS(ROW()-G4399,7)),D:D,0)),J4399,INDIRECT(ADDRESS(MATCH(INDIRECT(ADDRESS(ROW()-G4399,7)),D:D,0),1))),J4399)</f>
        <v/>
      </c>
      <c r="L4399" s="7">
        <f t="shared" ca="1" si="767"/>
        <v>0</v>
      </c>
      <c r="M4399" s="7" t="str">
        <f t="shared" ca="1" si="768"/>
        <v/>
      </c>
      <c r="N4399" s="7">
        <f t="shared" ca="1" si="769"/>
        <v>0</v>
      </c>
      <c r="O4399" s="9" t="str">
        <f ca="1">IF(N4399&gt;-1,INDIRECT(ADDRESS(ROW(),13)),IF(N4399&lt;N4398,CONCATENATE("&lt;page-count count=",CHAR(34),1+LARGE(N:N,1)-LARGE(N:N,2),CHAR(34),"/&gt;"),INDIRECT(ADDRESS(ROW()-1,13))))</f>
        <v/>
      </c>
      <c r="P4399" s="1">
        <f>IF(ROW()&lt;$S$4+2,IF('XML a procesar'!A4398="",P4398,IF(MID('XML a procesar'!A4398,1,1)="&lt;",P4398,P4398+1)),P4398)</f>
        <v>1</v>
      </c>
    </row>
    <row r="4400" spans="1:16" x14ac:dyDescent="0.25">
      <c r="A4400" s="1" t="str">
        <f>IF('XML a procesar'!A4399&gt;0,'XML a procesar'!A4399,"")</f>
        <v/>
      </c>
      <c r="B4400" s="7">
        <f t="shared" si="759"/>
        <v>0</v>
      </c>
      <c r="C4400" s="1">
        <f t="shared" si="760"/>
        <v>0</v>
      </c>
      <c r="D4400" s="1">
        <f t="shared" si="761"/>
        <v>0</v>
      </c>
      <c r="E4400" s="1">
        <f t="shared" si="762"/>
        <v>0</v>
      </c>
      <c r="F4400" s="1" t="str">
        <f t="shared" ca="1" si="763"/>
        <v/>
      </c>
      <c r="G4400" s="1">
        <f t="shared" ca="1" si="764"/>
        <v>0</v>
      </c>
      <c r="H4400" s="1">
        <f ca="1">IF(AND(G4399&gt;0,G4400&gt;G4399,NOT(ISERROR(MATCH(G4399,D:D,0)))),H4399+1,H4399)</f>
        <v>0</v>
      </c>
      <c r="I4400" s="1">
        <f t="shared" ca="1" si="765"/>
        <v>0</v>
      </c>
      <c r="J4400" s="7" t="str">
        <f t="shared" ca="1" si="766"/>
        <v/>
      </c>
      <c r="K4400" s="1" t="str">
        <f ca="1">IF(J4400="Linea_para_MAIL_creada_por_LuXML",IF(ISERROR(MATCH(INDIRECT(ADDRESS(ROW()-G4400,7)),D:D,0)),J4400,INDIRECT(ADDRESS(MATCH(INDIRECT(ADDRESS(ROW()-G4400,7)),D:D,0),1))),J4400)</f>
        <v/>
      </c>
      <c r="L4400" s="7">
        <f t="shared" ca="1" si="767"/>
        <v>0</v>
      </c>
      <c r="M4400" s="7" t="str">
        <f t="shared" ca="1" si="768"/>
        <v/>
      </c>
      <c r="N4400" s="7">
        <f t="shared" ca="1" si="769"/>
        <v>0</v>
      </c>
      <c r="O4400" s="9" t="str">
        <f ca="1">IF(N4400&gt;-1,INDIRECT(ADDRESS(ROW(),13)),IF(N4400&lt;N4399,CONCATENATE("&lt;page-count count=",CHAR(34),1+LARGE(N:N,1)-LARGE(N:N,2),CHAR(34),"/&gt;"),INDIRECT(ADDRESS(ROW()-1,13))))</f>
        <v/>
      </c>
      <c r="P4400" s="1">
        <f>IF(ROW()&lt;$S$4+2,IF('XML a procesar'!A4399="",P4399,IF(MID('XML a procesar'!A4399,1,1)="&lt;",P4399,P4399+1)),P4399)</f>
        <v>1</v>
      </c>
    </row>
    <row r="4401" spans="1:16" x14ac:dyDescent="0.25">
      <c r="A4401" s="1" t="str">
        <f>IF('XML a procesar'!A4400&gt;0,'XML a procesar'!A4400,"")</f>
        <v/>
      </c>
      <c r="B4401" s="7">
        <f t="shared" si="759"/>
        <v>0</v>
      </c>
      <c r="C4401" s="1">
        <f t="shared" si="760"/>
        <v>0</v>
      </c>
      <c r="D4401" s="1">
        <f t="shared" si="761"/>
        <v>0</v>
      </c>
      <c r="E4401" s="1">
        <f t="shared" si="762"/>
        <v>0</v>
      </c>
      <c r="F4401" s="1" t="str">
        <f t="shared" ca="1" si="763"/>
        <v/>
      </c>
      <c r="G4401" s="1">
        <f t="shared" ca="1" si="764"/>
        <v>0</v>
      </c>
      <c r="H4401" s="1">
        <f ca="1">IF(AND(G4400&gt;0,G4401&gt;G4400,NOT(ISERROR(MATCH(G4400,D:D,0)))),H4400+1,H4400)</f>
        <v>0</v>
      </c>
      <c r="I4401" s="1">
        <f t="shared" ca="1" si="765"/>
        <v>0</v>
      </c>
      <c r="J4401" s="7" t="str">
        <f t="shared" ca="1" si="766"/>
        <v/>
      </c>
      <c r="K4401" s="1" t="str">
        <f ca="1">IF(J4401="Linea_para_MAIL_creada_por_LuXML",IF(ISERROR(MATCH(INDIRECT(ADDRESS(ROW()-G4401,7)),D:D,0)),J4401,INDIRECT(ADDRESS(MATCH(INDIRECT(ADDRESS(ROW()-G4401,7)),D:D,0),1))),J4401)</f>
        <v/>
      </c>
      <c r="L4401" s="7">
        <f t="shared" ca="1" si="767"/>
        <v>0</v>
      </c>
      <c r="M4401" s="7" t="str">
        <f t="shared" ca="1" si="768"/>
        <v/>
      </c>
      <c r="N4401" s="7">
        <f t="shared" ca="1" si="769"/>
        <v>0</v>
      </c>
      <c r="O4401" s="9" t="str">
        <f ca="1">IF(N4401&gt;-1,INDIRECT(ADDRESS(ROW(),13)),IF(N4401&lt;N4400,CONCATENATE("&lt;page-count count=",CHAR(34),1+LARGE(N:N,1)-LARGE(N:N,2),CHAR(34),"/&gt;"),INDIRECT(ADDRESS(ROW()-1,13))))</f>
        <v/>
      </c>
      <c r="P4401" s="1">
        <f>IF(ROW()&lt;$S$4+2,IF('XML a procesar'!A4400="",P4400,IF(MID('XML a procesar'!A4400,1,1)="&lt;",P4400,P4400+1)),P4400)</f>
        <v>1</v>
      </c>
    </row>
    <row r="4402" spans="1:16" x14ac:dyDescent="0.25">
      <c r="A4402" s="1" t="str">
        <f>IF('XML a procesar'!A4401&gt;0,'XML a procesar'!A4401,"")</f>
        <v/>
      </c>
      <c r="B4402" s="7">
        <f t="shared" si="759"/>
        <v>0</v>
      </c>
      <c r="C4402" s="1">
        <f t="shared" si="760"/>
        <v>0</v>
      </c>
      <c r="D4402" s="1">
        <f t="shared" si="761"/>
        <v>0</v>
      </c>
      <c r="E4402" s="1">
        <f t="shared" si="762"/>
        <v>0</v>
      </c>
      <c r="F4402" s="1" t="str">
        <f t="shared" ca="1" si="763"/>
        <v/>
      </c>
      <c r="G4402" s="1">
        <f t="shared" ca="1" si="764"/>
        <v>0</v>
      </c>
      <c r="H4402" s="1">
        <f ca="1">IF(AND(G4401&gt;0,G4402&gt;G4401,NOT(ISERROR(MATCH(G4401,D:D,0)))),H4401+1,H4401)</f>
        <v>0</v>
      </c>
      <c r="I4402" s="1">
        <f t="shared" ca="1" si="765"/>
        <v>0</v>
      </c>
      <c r="J4402" s="7" t="str">
        <f t="shared" ca="1" si="766"/>
        <v/>
      </c>
      <c r="K4402" s="1" t="str">
        <f ca="1">IF(J4402="Linea_para_MAIL_creada_por_LuXML",IF(ISERROR(MATCH(INDIRECT(ADDRESS(ROW()-G4402,7)),D:D,0)),J4402,INDIRECT(ADDRESS(MATCH(INDIRECT(ADDRESS(ROW()-G4402,7)),D:D,0),1))),J4402)</f>
        <v/>
      </c>
      <c r="L4402" s="7">
        <f t="shared" ca="1" si="767"/>
        <v>0</v>
      </c>
      <c r="M4402" s="7" t="str">
        <f t="shared" ca="1" si="768"/>
        <v/>
      </c>
      <c r="N4402" s="7">
        <f t="shared" ca="1" si="769"/>
        <v>0</v>
      </c>
      <c r="O4402" s="9" t="str">
        <f ca="1">IF(N4402&gt;-1,INDIRECT(ADDRESS(ROW(),13)),IF(N4402&lt;N4401,CONCATENATE("&lt;page-count count=",CHAR(34),1+LARGE(N:N,1)-LARGE(N:N,2),CHAR(34),"/&gt;"),INDIRECT(ADDRESS(ROW()-1,13))))</f>
        <v/>
      </c>
      <c r="P4402" s="1">
        <f>IF(ROW()&lt;$S$4+2,IF('XML a procesar'!A4401="",P4401,IF(MID('XML a procesar'!A4401,1,1)="&lt;",P4401,P4401+1)),P4401)</f>
        <v>1</v>
      </c>
    </row>
    <row r="4403" spans="1:16" x14ac:dyDescent="0.25">
      <c r="A4403" s="1" t="str">
        <f>IF('XML a procesar'!A4402&gt;0,'XML a procesar'!A4402,"")</f>
        <v/>
      </c>
      <c r="B4403" s="7">
        <f t="shared" si="759"/>
        <v>0</v>
      </c>
      <c r="C4403" s="1">
        <f t="shared" si="760"/>
        <v>0</v>
      </c>
      <c r="D4403" s="1">
        <f t="shared" si="761"/>
        <v>0</v>
      </c>
      <c r="E4403" s="1">
        <f t="shared" si="762"/>
        <v>0</v>
      </c>
      <c r="F4403" s="1" t="str">
        <f t="shared" ca="1" si="763"/>
        <v/>
      </c>
      <c r="G4403" s="1">
        <f t="shared" ca="1" si="764"/>
        <v>0</v>
      </c>
      <c r="H4403" s="1">
        <f ca="1">IF(AND(G4402&gt;0,G4403&gt;G4402,NOT(ISERROR(MATCH(G4402,D:D,0)))),H4402+1,H4402)</f>
        <v>0</v>
      </c>
      <c r="I4403" s="1">
        <f t="shared" ca="1" si="765"/>
        <v>0</v>
      </c>
      <c r="J4403" s="7" t="str">
        <f t="shared" ca="1" si="766"/>
        <v/>
      </c>
      <c r="K4403" s="1" t="str">
        <f ca="1">IF(J4403="Linea_para_MAIL_creada_por_LuXML",IF(ISERROR(MATCH(INDIRECT(ADDRESS(ROW()-G4403,7)),D:D,0)),J4403,INDIRECT(ADDRESS(MATCH(INDIRECT(ADDRESS(ROW()-G4403,7)),D:D,0),1))),J4403)</f>
        <v/>
      </c>
      <c r="L4403" s="7">
        <f t="shared" ca="1" si="767"/>
        <v>0</v>
      </c>
      <c r="M4403" s="7" t="str">
        <f t="shared" ca="1" si="768"/>
        <v/>
      </c>
      <c r="N4403" s="7">
        <f t="shared" ca="1" si="769"/>
        <v>0</v>
      </c>
      <c r="O4403" s="9" t="str">
        <f ca="1">IF(N4403&gt;-1,INDIRECT(ADDRESS(ROW(),13)),IF(N4403&lt;N4402,CONCATENATE("&lt;page-count count=",CHAR(34),1+LARGE(N:N,1)-LARGE(N:N,2),CHAR(34),"/&gt;"),INDIRECT(ADDRESS(ROW()-1,13))))</f>
        <v/>
      </c>
      <c r="P4403" s="1">
        <f>IF(ROW()&lt;$S$4+2,IF('XML a procesar'!A4402="",P4402,IF(MID('XML a procesar'!A4402,1,1)="&lt;",P4402,P4402+1)),P4402)</f>
        <v>1</v>
      </c>
    </row>
    <row r="4404" spans="1:16" x14ac:dyDescent="0.25">
      <c r="A4404" s="1" t="str">
        <f>IF('XML a procesar'!A4403&gt;0,'XML a procesar'!A4403,"")</f>
        <v/>
      </c>
      <c r="B4404" s="7">
        <f t="shared" si="759"/>
        <v>0</v>
      </c>
      <c r="C4404" s="1">
        <f t="shared" si="760"/>
        <v>0</v>
      </c>
      <c r="D4404" s="1">
        <f t="shared" si="761"/>
        <v>0</v>
      </c>
      <c r="E4404" s="1">
        <f t="shared" si="762"/>
        <v>0</v>
      </c>
      <c r="F4404" s="1" t="str">
        <f t="shared" ca="1" si="763"/>
        <v/>
      </c>
      <c r="G4404" s="1">
        <f t="shared" ca="1" si="764"/>
        <v>0</v>
      </c>
      <c r="H4404" s="1">
        <f ca="1">IF(AND(G4403&gt;0,G4404&gt;G4403,NOT(ISERROR(MATCH(G4403,D:D,0)))),H4403+1,H4403)</f>
        <v>0</v>
      </c>
      <c r="I4404" s="1">
        <f t="shared" ca="1" si="765"/>
        <v>0</v>
      </c>
      <c r="J4404" s="7" t="str">
        <f t="shared" ca="1" si="766"/>
        <v/>
      </c>
      <c r="K4404" s="1" t="str">
        <f ca="1">IF(J4404="Linea_para_MAIL_creada_por_LuXML",IF(ISERROR(MATCH(INDIRECT(ADDRESS(ROW()-G4404,7)),D:D,0)),J4404,INDIRECT(ADDRESS(MATCH(INDIRECT(ADDRESS(ROW()-G4404,7)),D:D,0),1))),J4404)</f>
        <v/>
      </c>
      <c r="L4404" s="7">
        <f t="shared" ca="1" si="767"/>
        <v>0</v>
      </c>
      <c r="M4404" s="7" t="str">
        <f t="shared" ca="1" si="768"/>
        <v/>
      </c>
      <c r="N4404" s="7">
        <f t="shared" ca="1" si="769"/>
        <v>0</v>
      </c>
      <c r="O4404" s="9" t="str">
        <f ca="1">IF(N4404&gt;-1,INDIRECT(ADDRESS(ROW(),13)),IF(N4404&lt;N4403,CONCATENATE("&lt;page-count count=",CHAR(34),1+LARGE(N:N,1)-LARGE(N:N,2),CHAR(34),"/&gt;"),INDIRECT(ADDRESS(ROW()-1,13))))</f>
        <v/>
      </c>
      <c r="P4404" s="1">
        <f>IF(ROW()&lt;$S$4+2,IF('XML a procesar'!A4403="",P4403,IF(MID('XML a procesar'!A4403,1,1)="&lt;",P4403,P4403+1)),P4403)</f>
        <v>1</v>
      </c>
    </row>
    <row r="4405" spans="1:16" x14ac:dyDescent="0.25">
      <c r="A4405" s="1" t="str">
        <f>IF('XML a procesar'!A4404&gt;0,'XML a procesar'!A4404,"")</f>
        <v/>
      </c>
      <c r="B4405" s="7">
        <f t="shared" si="759"/>
        <v>0</v>
      </c>
      <c r="C4405" s="1">
        <f t="shared" si="760"/>
        <v>0</v>
      </c>
      <c r="D4405" s="1">
        <f t="shared" si="761"/>
        <v>0</v>
      </c>
      <c r="E4405" s="1">
        <f t="shared" si="762"/>
        <v>0</v>
      </c>
      <c r="F4405" s="1" t="str">
        <f t="shared" ca="1" si="763"/>
        <v/>
      </c>
      <c r="G4405" s="1">
        <f t="shared" ca="1" si="764"/>
        <v>0</v>
      </c>
      <c r="H4405" s="1">
        <f ca="1">IF(AND(G4404&gt;0,G4405&gt;G4404,NOT(ISERROR(MATCH(G4404,D:D,0)))),H4404+1,H4404)</f>
        <v>0</v>
      </c>
      <c r="I4405" s="1">
        <f t="shared" ca="1" si="765"/>
        <v>0</v>
      </c>
      <c r="J4405" s="7" t="str">
        <f t="shared" ca="1" si="766"/>
        <v/>
      </c>
      <c r="K4405" s="1" t="str">
        <f ca="1">IF(J4405="Linea_para_MAIL_creada_por_LuXML",IF(ISERROR(MATCH(INDIRECT(ADDRESS(ROW()-G4405,7)),D:D,0)),J4405,INDIRECT(ADDRESS(MATCH(INDIRECT(ADDRESS(ROW()-G4405,7)),D:D,0),1))),J4405)</f>
        <v/>
      </c>
      <c r="L4405" s="7">
        <f t="shared" ca="1" si="767"/>
        <v>0</v>
      </c>
      <c r="M4405" s="7" t="str">
        <f t="shared" ca="1" si="768"/>
        <v/>
      </c>
      <c r="N4405" s="7">
        <f t="shared" ca="1" si="769"/>
        <v>0</v>
      </c>
      <c r="O4405" s="9" t="str">
        <f ca="1">IF(N4405&gt;-1,INDIRECT(ADDRESS(ROW(),13)),IF(N4405&lt;N4404,CONCATENATE("&lt;page-count count=",CHAR(34),1+LARGE(N:N,1)-LARGE(N:N,2),CHAR(34),"/&gt;"),INDIRECT(ADDRESS(ROW()-1,13))))</f>
        <v/>
      </c>
      <c r="P4405" s="1">
        <f>IF(ROW()&lt;$S$4+2,IF('XML a procesar'!A4404="",P4404,IF(MID('XML a procesar'!A4404,1,1)="&lt;",P4404,P4404+1)),P4404)</f>
        <v>1</v>
      </c>
    </row>
    <row r="4406" spans="1:16" x14ac:dyDescent="0.25">
      <c r="A4406" s="1" t="str">
        <f>IF('XML a procesar'!A4405&gt;0,'XML a procesar'!A4405,"")</f>
        <v/>
      </c>
      <c r="B4406" s="7">
        <f t="shared" si="759"/>
        <v>0</v>
      </c>
      <c r="C4406" s="1">
        <f t="shared" si="760"/>
        <v>0</v>
      </c>
      <c r="D4406" s="1">
        <f t="shared" si="761"/>
        <v>0</v>
      </c>
      <c r="E4406" s="1">
        <f t="shared" si="762"/>
        <v>0</v>
      </c>
      <c r="F4406" s="1" t="str">
        <f t="shared" ca="1" si="763"/>
        <v/>
      </c>
      <c r="G4406" s="1">
        <f t="shared" ca="1" si="764"/>
        <v>0</v>
      </c>
      <c r="H4406" s="1">
        <f ca="1">IF(AND(G4405&gt;0,G4406&gt;G4405,NOT(ISERROR(MATCH(G4405,D:D,0)))),H4405+1,H4405)</f>
        <v>0</v>
      </c>
      <c r="I4406" s="1">
        <f t="shared" ca="1" si="765"/>
        <v>0</v>
      </c>
      <c r="J4406" s="7" t="str">
        <f t="shared" ca="1" si="766"/>
        <v/>
      </c>
      <c r="K4406" s="1" t="str">
        <f ca="1">IF(J4406="Linea_para_MAIL_creada_por_LuXML",IF(ISERROR(MATCH(INDIRECT(ADDRESS(ROW()-G4406,7)),D:D,0)),J4406,INDIRECT(ADDRESS(MATCH(INDIRECT(ADDRESS(ROW()-G4406,7)),D:D,0),1))),J4406)</f>
        <v/>
      </c>
      <c r="L4406" s="7">
        <f t="shared" ca="1" si="767"/>
        <v>0</v>
      </c>
      <c r="M4406" s="7" t="str">
        <f t="shared" ca="1" si="768"/>
        <v/>
      </c>
      <c r="N4406" s="7">
        <f t="shared" ca="1" si="769"/>
        <v>0</v>
      </c>
      <c r="O4406" s="9" t="str">
        <f ca="1">IF(N4406&gt;-1,INDIRECT(ADDRESS(ROW(),13)),IF(N4406&lt;N4405,CONCATENATE("&lt;page-count count=",CHAR(34),1+LARGE(N:N,1)-LARGE(N:N,2),CHAR(34),"/&gt;"),INDIRECT(ADDRESS(ROW()-1,13))))</f>
        <v/>
      </c>
      <c r="P4406" s="1">
        <f>IF(ROW()&lt;$S$4+2,IF('XML a procesar'!A4405="",P4405,IF(MID('XML a procesar'!A4405,1,1)="&lt;",P4405,P4405+1)),P4405)</f>
        <v>1</v>
      </c>
    </row>
    <row r="4407" spans="1:16" x14ac:dyDescent="0.25">
      <c r="A4407" s="1" t="str">
        <f>IF('XML a procesar'!A4406&gt;0,'XML a procesar'!A4406,"")</f>
        <v/>
      </c>
      <c r="B4407" s="7">
        <f t="shared" si="759"/>
        <v>0</v>
      </c>
      <c r="C4407" s="1">
        <f t="shared" si="760"/>
        <v>0</v>
      </c>
      <c r="D4407" s="1">
        <f t="shared" si="761"/>
        <v>0</v>
      </c>
      <c r="E4407" s="1">
        <f t="shared" si="762"/>
        <v>0</v>
      </c>
      <c r="F4407" s="1" t="str">
        <f t="shared" ca="1" si="763"/>
        <v/>
      </c>
      <c r="G4407" s="1">
        <f t="shared" ca="1" si="764"/>
        <v>0</v>
      </c>
      <c r="H4407" s="1">
        <f ca="1">IF(AND(G4406&gt;0,G4407&gt;G4406,NOT(ISERROR(MATCH(G4406,D:D,0)))),H4406+1,H4406)</f>
        <v>0</v>
      </c>
      <c r="I4407" s="1">
        <f t="shared" ca="1" si="765"/>
        <v>0</v>
      </c>
      <c r="J4407" s="7" t="str">
        <f t="shared" ca="1" si="766"/>
        <v/>
      </c>
      <c r="K4407" s="1" t="str">
        <f ca="1">IF(J4407="Linea_para_MAIL_creada_por_LuXML",IF(ISERROR(MATCH(INDIRECT(ADDRESS(ROW()-G4407,7)),D:D,0)),J4407,INDIRECT(ADDRESS(MATCH(INDIRECT(ADDRESS(ROW()-G4407,7)),D:D,0),1))),J4407)</f>
        <v/>
      </c>
      <c r="L4407" s="7">
        <f t="shared" ca="1" si="767"/>
        <v>0</v>
      </c>
      <c r="M4407" s="7" t="str">
        <f t="shared" ca="1" si="768"/>
        <v/>
      </c>
      <c r="N4407" s="7">
        <f t="shared" ca="1" si="769"/>
        <v>0</v>
      </c>
      <c r="O4407" s="9" t="str">
        <f ca="1">IF(N4407&gt;-1,INDIRECT(ADDRESS(ROW(),13)),IF(N4407&lt;N4406,CONCATENATE("&lt;page-count count=",CHAR(34),1+LARGE(N:N,1)-LARGE(N:N,2),CHAR(34),"/&gt;"),INDIRECT(ADDRESS(ROW()-1,13))))</f>
        <v/>
      </c>
      <c r="P4407" s="1">
        <f>IF(ROW()&lt;$S$4+2,IF('XML a procesar'!A4406="",P4406,IF(MID('XML a procesar'!A4406,1,1)="&lt;",P4406,P4406+1)),P4406)</f>
        <v>1</v>
      </c>
    </row>
    <row r="4408" spans="1:16" x14ac:dyDescent="0.25">
      <c r="A4408" s="1" t="str">
        <f>IF('XML a procesar'!A4407&gt;0,'XML a procesar'!A4407,"")</f>
        <v/>
      </c>
      <c r="B4408" s="7">
        <f t="shared" si="759"/>
        <v>0</v>
      </c>
      <c r="C4408" s="1">
        <f t="shared" si="760"/>
        <v>0</v>
      </c>
      <c r="D4408" s="1">
        <f t="shared" si="761"/>
        <v>0</v>
      </c>
      <c r="E4408" s="1">
        <f t="shared" si="762"/>
        <v>0</v>
      </c>
      <c r="F4408" s="1" t="str">
        <f t="shared" ca="1" si="763"/>
        <v/>
      </c>
      <c r="G4408" s="1">
        <f t="shared" ca="1" si="764"/>
        <v>0</v>
      </c>
      <c r="H4408" s="1">
        <f ca="1">IF(AND(G4407&gt;0,G4408&gt;G4407,NOT(ISERROR(MATCH(G4407,D:D,0)))),H4407+1,H4407)</f>
        <v>0</v>
      </c>
      <c r="I4408" s="1">
        <f t="shared" ca="1" si="765"/>
        <v>0</v>
      </c>
      <c r="J4408" s="7" t="str">
        <f t="shared" ca="1" si="766"/>
        <v/>
      </c>
      <c r="K4408" s="1" t="str">
        <f ca="1">IF(J4408="Linea_para_MAIL_creada_por_LuXML",IF(ISERROR(MATCH(INDIRECT(ADDRESS(ROW()-G4408,7)),D:D,0)),J4408,INDIRECT(ADDRESS(MATCH(INDIRECT(ADDRESS(ROW()-G4408,7)),D:D,0),1))),J4408)</f>
        <v/>
      </c>
      <c r="L4408" s="7">
        <f t="shared" ca="1" si="767"/>
        <v>0</v>
      </c>
      <c r="M4408" s="7" t="str">
        <f t="shared" ca="1" si="768"/>
        <v/>
      </c>
      <c r="N4408" s="7">
        <f t="shared" ca="1" si="769"/>
        <v>0</v>
      </c>
      <c r="O4408" s="9" t="str">
        <f ca="1">IF(N4408&gt;-1,INDIRECT(ADDRESS(ROW(),13)),IF(N4408&lt;N4407,CONCATENATE("&lt;page-count count=",CHAR(34),1+LARGE(N:N,1)-LARGE(N:N,2),CHAR(34),"/&gt;"),INDIRECT(ADDRESS(ROW()-1,13))))</f>
        <v/>
      </c>
      <c r="P4408" s="1">
        <f>IF(ROW()&lt;$S$4+2,IF('XML a procesar'!A4407="",P4407,IF(MID('XML a procesar'!A4407,1,1)="&lt;",P4407,P4407+1)),P4407)</f>
        <v>1</v>
      </c>
    </row>
    <row r="4409" spans="1:16" x14ac:dyDescent="0.25">
      <c r="A4409" s="1" t="str">
        <f>IF('XML a procesar'!A4408&gt;0,'XML a procesar'!A4408,"")</f>
        <v/>
      </c>
      <c r="B4409" s="7">
        <f t="shared" si="759"/>
        <v>0</v>
      </c>
      <c r="C4409" s="1">
        <f t="shared" si="760"/>
        <v>0</v>
      </c>
      <c r="D4409" s="1">
        <f t="shared" si="761"/>
        <v>0</v>
      </c>
      <c r="E4409" s="1">
        <f t="shared" si="762"/>
        <v>0</v>
      </c>
      <c r="F4409" s="1" t="str">
        <f t="shared" ca="1" si="763"/>
        <v/>
      </c>
      <c r="G4409" s="1">
        <f t="shared" ca="1" si="764"/>
        <v>0</v>
      </c>
      <c r="H4409" s="1">
        <f ca="1">IF(AND(G4408&gt;0,G4409&gt;G4408,NOT(ISERROR(MATCH(G4408,D:D,0)))),H4408+1,H4408)</f>
        <v>0</v>
      </c>
      <c r="I4409" s="1">
        <f t="shared" ca="1" si="765"/>
        <v>0</v>
      </c>
      <c r="J4409" s="7" t="str">
        <f t="shared" ca="1" si="766"/>
        <v/>
      </c>
      <c r="K4409" s="1" t="str">
        <f ca="1">IF(J4409="Linea_para_MAIL_creada_por_LuXML",IF(ISERROR(MATCH(INDIRECT(ADDRESS(ROW()-G4409,7)),D:D,0)),J4409,INDIRECT(ADDRESS(MATCH(INDIRECT(ADDRESS(ROW()-G4409,7)),D:D,0),1))),J4409)</f>
        <v/>
      </c>
      <c r="L4409" s="7">
        <f t="shared" ca="1" si="767"/>
        <v>0</v>
      </c>
      <c r="M4409" s="7" t="str">
        <f t="shared" ca="1" si="768"/>
        <v/>
      </c>
      <c r="N4409" s="7">
        <f t="shared" ca="1" si="769"/>
        <v>0</v>
      </c>
      <c r="O4409" s="9" t="str">
        <f ca="1">IF(N4409&gt;-1,INDIRECT(ADDRESS(ROW(),13)),IF(N4409&lt;N4408,CONCATENATE("&lt;page-count count=",CHAR(34),1+LARGE(N:N,1)-LARGE(N:N,2),CHAR(34),"/&gt;"),INDIRECT(ADDRESS(ROW()-1,13))))</f>
        <v/>
      </c>
      <c r="P4409" s="1">
        <f>IF(ROW()&lt;$S$4+2,IF('XML a procesar'!A4408="",P4408,IF(MID('XML a procesar'!A4408,1,1)="&lt;",P4408,P4408+1)),P4408)</f>
        <v>1</v>
      </c>
    </row>
    <row r="4410" spans="1:16" x14ac:dyDescent="0.25">
      <c r="A4410" s="1" t="str">
        <f>IF('XML a procesar'!A4409&gt;0,'XML a procesar'!A4409,"")</f>
        <v/>
      </c>
      <c r="B4410" s="7">
        <f t="shared" si="759"/>
        <v>0</v>
      </c>
      <c r="C4410" s="1">
        <f t="shared" si="760"/>
        <v>0</v>
      </c>
      <c r="D4410" s="1">
        <f t="shared" si="761"/>
        <v>0</v>
      </c>
      <c r="E4410" s="1">
        <f t="shared" si="762"/>
        <v>0</v>
      </c>
      <c r="F4410" s="1" t="str">
        <f t="shared" ca="1" si="763"/>
        <v/>
      </c>
      <c r="G4410" s="1">
        <f t="shared" ca="1" si="764"/>
        <v>0</v>
      </c>
      <c r="H4410" s="1">
        <f ca="1">IF(AND(G4409&gt;0,G4410&gt;G4409,NOT(ISERROR(MATCH(G4409,D:D,0)))),H4409+1,H4409)</f>
        <v>0</v>
      </c>
      <c r="I4410" s="1">
        <f t="shared" ca="1" si="765"/>
        <v>0</v>
      </c>
      <c r="J4410" s="7" t="str">
        <f t="shared" ca="1" si="766"/>
        <v/>
      </c>
      <c r="K4410" s="1" t="str">
        <f ca="1">IF(J4410="Linea_para_MAIL_creada_por_LuXML",IF(ISERROR(MATCH(INDIRECT(ADDRESS(ROW()-G4410,7)),D:D,0)),J4410,INDIRECT(ADDRESS(MATCH(INDIRECT(ADDRESS(ROW()-G4410,7)),D:D,0),1))),J4410)</f>
        <v/>
      </c>
      <c r="L4410" s="7">
        <f t="shared" ca="1" si="767"/>
        <v>0</v>
      </c>
      <c r="M4410" s="7" t="str">
        <f t="shared" ca="1" si="768"/>
        <v/>
      </c>
      <c r="N4410" s="7">
        <f t="shared" ca="1" si="769"/>
        <v>0</v>
      </c>
      <c r="O4410" s="9" t="str">
        <f ca="1">IF(N4410&gt;-1,INDIRECT(ADDRESS(ROW(),13)),IF(N4410&lt;N4409,CONCATENATE("&lt;page-count count=",CHAR(34),1+LARGE(N:N,1)-LARGE(N:N,2),CHAR(34),"/&gt;"),INDIRECT(ADDRESS(ROW()-1,13))))</f>
        <v/>
      </c>
      <c r="P4410" s="1">
        <f>IF(ROW()&lt;$S$4+2,IF('XML a procesar'!A4409="",P4409,IF(MID('XML a procesar'!A4409,1,1)="&lt;",P4409,P4409+1)),P4409)</f>
        <v>1</v>
      </c>
    </row>
    <row r="4411" spans="1:16" x14ac:dyDescent="0.25">
      <c r="A4411" s="1" t="str">
        <f>IF('XML a procesar'!A4410&gt;0,'XML a procesar'!A4410,"")</f>
        <v/>
      </c>
      <c r="B4411" s="7">
        <f t="shared" si="759"/>
        <v>0</v>
      </c>
      <c r="C4411" s="1">
        <f t="shared" si="760"/>
        <v>0</v>
      </c>
      <c r="D4411" s="1">
        <f t="shared" si="761"/>
        <v>0</v>
      </c>
      <c r="E4411" s="1">
        <f t="shared" si="762"/>
        <v>0</v>
      </c>
      <c r="F4411" s="1" t="str">
        <f t="shared" ca="1" si="763"/>
        <v/>
      </c>
      <c r="G4411" s="1">
        <f t="shared" ca="1" si="764"/>
        <v>0</v>
      </c>
      <c r="H4411" s="1">
        <f ca="1">IF(AND(G4410&gt;0,G4411&gt;G4410,NOT(ISERROR(MATCH(G4410,D:D,0)))),H4410+1,H4410)</f>
        <v>0</v>
      </c>
      <c r="I4411" s="1">
        <f t="shared" ca="1" si="765"/>
        <v>0</v>
      </c>
      <c r="J4411" s="7" t="str">
        <f t="shared" ca="1" si="766"/>
        <v/>
      </c>
      <c r="K4411" s="1" t="str">
        <f ca="1">IF(J4411="Linea_para_MAIL_creada_por_LuXML",IF(ISERROR(MATCH(INDIRECT(ADDRESS(ROW()-G4411,7)),D:D,0)),J4411,INDIRECT(ADDRESS(MATCH(INDIRECT(ADDRESS(ROW()-G4411,7)),D:D,0),1))),J4411)</f>
        <v/>
      </c>
      <c r="L4411" s="7">
        <f t="shared" ca="1" si="767"/>
        <v>0</v>
      </c>
      <c r="M4411" s="7" t="str">
        <f t="shared" ca="1" si="768"/>
        <v/>
      </c>
      <c r="N4411" s="7">
        <f t="shared" ca="1" si="769"/>
        <v>0</v>
      </c>
      <c r="O4411" s="9" t="str">
        <f ca="1">IF(N4411&gt;-1,INDIRECT(ADDRESS(ROW(),13)),IF(N4411&lt;N4410,CONCATENATE("&lt;page-count count=",CHAR(34),1+LARGE(N:N,1)-LARGE(N:N,2),CHAR(34),"/&gt;"),INDIRECT(ADDRESS(ROW()-1,13))))</f>
        <v/>
      </c>
      <c r="P4411" s="1">
        <f>IF(ROW()&lt;$S$4+2,IF('XML a procesar'!A4410="",P4410,IF(MID('XML a procesar'!A4410,1,1)="&lt;",P4410,P4410+1)),P4410)</f>
        <v>1</v>
      </c>
    </row>
    <row r="4412" spans="1:16" x14ac:dyDescent="0.25">
      <c r="A4412" s="1" t="str">
        <f>IF('XML a procesar'!A4411&gt;0,'XML a procesar'!A4411,"")</f>
        <v/>
      </c>
      <c r="B4412" s="7">
        <f t="shared" si="759"/>
        <v>0</v>
      </c>
      <c r="C4412" s="1">
        <f t="shared" si="760"/>
        <v>0</v>
      </c>
      <c r="D4412" s="1">
        <f t="shared" si="761"/>
        <v>0</v>
      </c>
      <c r="E4412" s="1">
        <f t="shared" si="762"/>
        <v>0</v>
      </c>
      <c r="F4412" s="1" t="str">
        <f t="shared" ca="1" si="763"/>
        <v/>
      </c>
      <c r="G4412" s="1">
        <f t="shared" ca="1" si="764"/>
        <v>0</v>
      </c>
      <c r="H4412" s="1">
        <f ca="1">IF(AND(G4411&gt;0,G4412&gt;G4411,NOT(ISERROR(MATCH(G4411,D:D,0)))),H4411+1,H4411)</f>
        <v>0</v>
      </c>
      <c r="I4412" s="1">
        <f t="shared" ca="1" si="765"/>
        <v>0</v>
      </c>
      <c r="J4412" s="7" t="str">
        <f t="shared" ca="1" si="766"/>
        <v/>
      </c>
      <c r="K4412" s="1" t="str">
        <f ca="1">IF(J4412="Linea_para_MAIL_creada_por_LuXML",IF(ISERROR(MATCH(INDIRECT(ADDRESS(ROW()-G4412,7)),D:D,0)),J4412,INDIRECT(ADDRESS(MATCH(INDIRECT(ADDRESS(ROW()-G4412,7)),D:D,0),1))),J4412)</f>
        <v/>
      </c>
      <c r="L4412" s="7">
        <f t="shared" ca="1" si="767"/>
        <v>0</v>
      </c>
      <c r="M4412" s="7" t="str">
        <f t="shared" ca="1" si="768"/>
        <v/>
      </c>
      <c r="N4412" s="7">
        <f t="shared" ca="1" si="769"/>
        <v>0</v>
      </c>
      <c r="O4412" s="9" t="str">
        <f ca="1">IF(N4412&gt;-1,INDIRECT(ADDRESS(ROW(),13)),IF(N4412&lt;N4411,CONCATENATE("&lt;page-count count=",CHAR(34),1+LARGE(N:N,1)-LARGE(N:N,2),CHAR(34),"/&gt;"),INDIRECT(ADDRESS(ROW()-1,13))))</f>
        <v/>
      </c>
      <c r="P4412" s="1">
        <f>IF(ROW()&lt;$S$4+2,IF('XML a procesar'!A4411="",P4411,IF(MID('XML a procesar'!A4411,1,1)="&lt;",P4411,P4411+1)),P4411)</f>
        <v>1</v>
      </c>
    </row>
    <row r="4413" spans="1:16" x14ac:dyDescent="0.25">
      <c r="A4413" s="1" t="str">
        <f>IF('XML a procesar'!A4412&gt;0,'XML a procesar'!A4412,"")</f>
        <v/>
      </c>
      <c r="B4413" s="7">
        <f t="shared" si="759"/>
        <v>0</v>
      </c>
      <c r="C4413" s="1">
        <f t="shared" si="760"/>
        <v>0</v>
      </c>
      <c r="D4413" s="1">
        <f t="shared" si="761"/>
        <v>0</v>
      </c>
      <c r="E4413" s="1">
        <f t="shared" si="762"/>
        <v>0</v>
      </c>
      <c r="F4413" s="1" t="str">
        <f t="shared" ca="1" si="763"/>
        <v/>
      </c>
      <c r="G4413" s="1">
        <f t="shared" ca="1" si="764"/>
        <v>0</v>
      </c>
      <c r="H4413" s="1">
        <f ca="1">IF(AND(G4412&gt;0,G4413&gt;G4412,NOT(ISERROR(MATCH(G4412,D:D,0)))),H4412+1,H4412)</f>
        <v>0</v>
      </c>
      <c r="I4413" s="1">
        <f t="shared" ca="1" si="765"/>
        <v>0</v>
      </c>
      <c r="J4413" s="7" t="str">
        <f t="shared" ca="1" si="766"/>
        <v/>
      </c>
      <c r="K4413" s="1" t="str">
        <f ca="1">IF(J4413="Linea_para_MAIL_creada_por_LuXML",IF(ISERROR(MATCH(INDIRECT(ADDRESS(ROW()-G4413,7)),D:D,0)),J4413,INDIRECT(ADDRESS(MATCH(INDIRECT(ADDRESS(ROW()-G4413,7)),D:D,0),1))),J4413)</f>
        <v/>
      </c>
      <c r="L4413" s="7">
        <f t="shared" ca="1" si="767"/>
        <v>0</v>
      </c>
      <c r="M4413" s="7" t="str">
        <f t="shared" ca="1" si="768"/>
        <v/>
      </c>
      <c r="N4413" s="7">
        <f t="shared" ca="1" si="769"/>
        <v>0</v>
      </c>
      <c r="O4413" s="9" t="str">
        <f ca="1">IF(N4413&gt;-1,INDIRECT(ADDRESS(ROW(),13)),IF(N4413&lt;N4412,CONCATENATE("&lt;page-count count=",CHAR(34),1+LARGE(N:N,1)-LARGE(N:N,2),CHAR(34),"/&gt;"),INDIRECT(ADDRESS(ROW()-1,13))))</f>
        <v/>
      </c>
      <c r="P4413" s="1">
        <f>IF(ROW()&lt;$S$4+2,IF('XML a procesar'!A4412="",P4412,IF(MID('XML a procesar'!A4412,1,1)="&lt;",P4412,P4412+1)),P4412)</f>
        <v>1</v>
      </c>
    </row>
    <row r="4414" spans="1:16" x14ac:dyDescent="0.25">
      <c r="A4414" s="1" t="str">
        <f>IF('XML a procesar'!A4413&gt;0,'XML a procesar'!A4413,"")</f>
        <v/>
      </c>
      <c r="B4414" s="7">
        <f t="shared" si="759"/>
        <v>0</v>
      </c>
      <c r="C4414" s="1">
        <f t="shared" si="760"/>
        <v>0</v>
      </c>
      <c r="D4414" s="1">
        <f t="shared" si="761"/>
        <v>0</v>
      </c>
      <c r="E4414" s="1">
        <f t="shared" si="762"/>
        <v>0</v>
      </c>
      <c r="F4414" s="1" t="str">
        <f t="shared" ca="1" si="763"/>
        <v/>
      </c>
      <c r="G4414" s="1">
        <f t="shared" ca="1" si="764"/>
        <v>0</v>
      </c>
      <c r="H4414" s="1">
        <f ca="1">IF(AND(G4413&gt;0,G4414&gt;G4413,NOT(ISERROR(MATCH(G4413,D:D,0)))),H4413+1,H4413)</f>
        <v>0</v>
      </c>
      <c r="I4414" s="1">
        <f t="shared" ca="1" si="765"/>
        <v>0</v>
      </c>
      <c r="J4414" s="7" t="str">
        <f t="shared" ca="1" si="766"/>
        <v/>
      </c>
      <c r="K4414" s="1" t="str">
        <f ca="1">IF(J4414="Linea_para_MAIL_creada_por_LuXML",IF(ISERROR(MATCH(INDIRECT(ADDRESS(ROW()-G4414,7)),D:D,0)),J4414,INDIRECT(ADDRESS(MATCH(INDIRECT(ADDRESS(ROW()-G4414,7)),D:D,0),1))),J4414)</f>
        <v/>
      </c>
      <c r="L4414" s="7">
        <f t="shared" ca="1" si="767"/>
        <v>0</v>
      </c>
      <c r="M4414" s="7" t="str">
        <f t="shared" ca="1" si="768"/>
        <v/>
      </c>
      <c r="N4414" s="7">
        <f t="shared" ca="1" si="769"/>
        <v>0</v>
      </c>
      <c r="O4414" s="9" t="str">
        <f ca="1">IF(N4414&gt;-1,INDIRECT(ADDRESS(ROW(),13)),IF(N4414&lt;N4413,CONCATENATE("&lt;page-count count=",CHAR(34),1+LARGE(N:N,1)-LARGE(N:N,2),CHAR(34),"/&gt;"),INDIRECT(ADDRESS(ROW()-1,13))))</f>
        <v/>
      </c>
      <c r="P4414" s="1">
        <f>IF(ROW()&lt;$S$4+2,IF('XML a procesar'!A4413="",P4413,IF(MID('XML a procesar'!A4413,1,1)="&lt;",P4413,P4413+1)),P4413)</f>
        <v>1</v>
      </c>
    </row>
    <row r="4415" spans="1:16" x14ac:dyDescent="0.25">
      <c r="A4415" s="1" t="str">
        <f>IF('XML a procesar'!A4414&gt;0,'XML a procesar'!A4414,"")</f>
        <v/>
      </c>
      <c r="B4415" s="7">
        <f t="shared" si="759"/>
        <v>0</v>
      </c>
      <c r="C4415" s="1">
        <f t="shared" si="760"/>
        <v>0</v>
      </c>
      <c r="D4415" s="1">
        <f t="shared" si="761"/>
        <v>0</v>
      </c>
      <c r="E4415" s="1">
        <f t="shared" si="762"/>
        <v>0</v>
      </c>
      <c r="F4415" s="1" t="str">
        <f t="shared" ca="1" si="763"/>
        <v/>
      </c>
      <c r="G4415" s="1">
        <f t="shared" ca="1" si="764"/>
        <v>0</v>
      </c>
      <c r="H4415" s="1">
        <f ca="1">IF(AND(G4414&gt;0,G4415&gt;G4414,NOT(ISERROR(MATCH(G4414,D:D,0)))),H4414+1,H4414)</f>
        <v>0</v>
      </c>
      <c r="I4415" s="1">
        <f t="shared" ca="1" si="765"/>
        <v>0</v>
      </c>
      <c r="J4415" s="7" t="str">
        <f t="shared" ca="1" si="766"/>
        <v/>
      </c>
      <c r="K4415" s="1" t="str">
        <f ca="1">IF(J4415="Linea_para_MAIL_creada_por_LuXML",IF(ISERROR(MATCH(INDIRECT(ADDRESS(ROW()-G4415,7)),D:D,0)),J4415,INDIRECT(ADDRESS(MATCH(INDIRECT(ADDRESS(ROW()-G4415,7)),D:D,0),1))),J4415)</f>
        <v/>
      </c>
      <c r="L4415" s="7">
        <f t="shared" ca="1" si="767"/>
        <v>0</v>
      </c>
      <c r="M4415" s="7" t="str">
        <f t="shared" ca="1" si="768"/>
        <v/>
      </c>
      <c r="N4415" s="7">
        <f t="shared" ca="1" si="769"/>
        <v>0</v>
      </c>
      <c r="O4415" s="9" t="str">
        <f ca="1">IF(N4415&gt;-1,INDIRECT(ADDRESS(ROW(),13)),IF(N4415&lt;N4414,CONCATENATE("&lt;page-count count=",CHAR(34),1+LARGE(N:N,1)-LARGE(N:N,2),CHAR(34),"/&gt;"),INDIRECT(ADDRESS(ROW()-1,13))))</f>
        <v/>
      </c>
      <c r="P4415" s="1">
        <f>IF(ROW()&lt;$S$4+2,IF('XML a procesar'!A4414="",P4414,IF(MID('XML a procesar'!A4414,1,1)="&lt;",P4414,P4414+1)),P4414)</f>
        <v>1</v>
      </c>
    </row>
    <row r="4416" spans="1:16" x14ac:dyDescent="0.25">
      <c r="A4416" s="1" t="str">
        <f>IF('XML a procesar'!A4415&gt;0,'XML a procesar'!A4415,"")</f>
        <v/>
      </c>
      <c r="B4416" s="7">
        <f t="shared" si="759"/>
        <v>0</v>
      </c>
      <c r="C4416" s="1">
        <f t="shared" si="760"/>
        <v>0</v>
      </c>
      <c r="D4416" s="1">
        <f t="shared" si="761"/>
        <v>0</v>
      </c>
      <c r="E4416" s="1">
        <f t="shared" si="762"/>
        <v>0</v>
      </c>
      <c r="F4416" s="1" t="str">
        <f t="shared" ca="1" si="763"/>
        <v/>
      </c>
      <c r="G4416" s="1">
        <f t="shared" ca="1" si="764"/>
        <v>0</v>
      </c>
      <c r="H4416" s="1">
        <f ca="1">IF(AND(G4415&gt;0,G4416&gt;G4415,NOT(ISERROR(MATCH(G4415,D:D,0)))),H4415+1,H4415)</f>
        <v>0</v>
      </c>
      <c r="I4416" s="1">
        <f t="shared" ca="1" si="765"/>
        <v>0</v>
      </c>
      <c r="J4416" s="7" t="str">
        <f t="shared" ca="1" si="766"/>
        <v/>
      </c>
      <c r="K4416" s="1" t="str">
        <f ca="1">IF(J4416="Linea_para_MAIL_creada_por_LuXML",IF(ISERROR(MATCH(INDIRECT(ADDRESS(ROW()-G4416,7)),D:D,0)),J4416,INDIRECT(ADDRESS(MATCH(INDIRECT(ADDRESS(ROW()-G4416,7)),D:D,0),1))),J4416)</f>
        <v/>
      </c>
      <c r="L4416" s="7">
        <f t="shared" ca="1" si="767"/>
        <v>0</v>
      </c>
      <c r="M4416" s="7" t="str">
        <f t="shared" ca="1" si="768"/>
        <v/>
      </c>
      <c r="N4416" s="7">
        <f t="shared" ca="1" si="769"/>
        <v>0</v>
      </c>
      <c r="O4416" s="9" t="str">
        <f ca="1">IF(N4416&gt;-1,INDIRECT(ADDRESS(ROW(),13)),IF(N4416&lt;N4415,CONCATENATE("&lt;page-count count=",CHAR(34),1+LARGE(N:N,1)-LARGE(N:N,2),CHAR(34),"/&gt;"),INDIRECT(ADDRESS(ROW()-1,13))))</f>
        <v/>
      </c>
      <c r="P4416" s="1">
        <f>IF(ROW()&lt;$S$4+2,IF('XML a procesar'!A4415="",P4415,IF(MID('XML a procesar'!A4415,1,1)="&lt;",P4415,P4415+1)),P4415)</f>
        <v>1</v>
      </c>
    </row>
    <row r="4417" spans="1:16" x14ac:dyDescent="0.25">
      <c r="A4417" s="1" t="str">
        <f>IF('XML a procesar'!A4416&gt;0,'XML a procesar'!A4416,"")</f>
        <v/>
      </c>
      <c r="B4417" s="7">
        <f t="shared" ref="B4417:B4480" si="770">IF(ISERROR(FIND("/doi.org/",A4417,1)),0,1)</f>
        <v>0</v>
      </c>
      <c r="C4417" s="1">
        <f t="shared" ref="C4417:C4480" si="771">IF(LEFT(A4416,16)="&lt;contrib contrib",C4416+1,IF(LEFT(A4416,16)="&lt;/contrib-group&gt;",0,IF(LEFT(A4416,10)="&lt;/contrib&gt;",C4416,C4416)))</f>
        <v>0</v>
      </c>
      <c r="D4417" s="1">
        <f t="shared" ref="D4417:D4480" si="772">IF(AND(C4417&gt;0,LEFT(A4417,7)="&lt;email&gt;",ISNUMBER(SEARCH("@",A4417,1))),C4417,IF(LEFT(A4417,10)="&lt;alt-text&gt;",-1,0))</f>
        <v>0</v>
      </c>
      <c r="E4417" s="1">
        <f t="shared" ref="E4417:E4480" si="773">IF(D4417=0,E4416,E4416+1)</f>
        <v>0</v>
      </c>
      <c r="F4417" s="1" t="str">
        <f t="shared" ref="F4417:F4480" ca="1" si="774">INDIRECT(ADDRESS(ROW()+INDIRECT(ADDRESS(ROW()+E4417,5)),1))</f>
        <v/>
      </c>
      <c r="G4417" s="1">
        <f t="shared" ref="G4417:G4480" ca="1" si="775">IF(LEFT(F4417,7)="&lt;aff id",_xlfn.NUMBERVALUE(MID(F4417,13,LEN(F4417)-14)),IF(F4417="&lt;/aff&gt;",G4416+1,G4416))</f>
        <v>0</v>
      </c>
      <c r="H4417" s="1">
        <f ca="1">IF(AND(G4416&gt;0,G4417&gt;G4416,NOT(ISERROR(MATCH(G4416,D:D,0)))),H4416+1,H4416)</f>
        <v>0</v>
      </c>
      <c r="I4417" s="1">
        <f t="shared" ref="I4417:I4480" ca="1" si="776">INDIRECT(ADDRESS(ROW()-INDIRECT(ADDRESS(ROW()-H4417,8)),8))</f>
        <v>0</v>
      </c>
      <c r="J4417" s="7" t="str">
        <f t="shared" ref="J4417:J4480" ca="1" si="777">IF(J4416="Linea_para_MAIL_creada_por_LuXML","&lt;/aff&gt;",IF(I4417&gt;INDIRECT(ADDRESS(ROW()-I4417-1,8)),"Linea_para_MAIL_creada_por_LuXML",INDIRECT(ADDRESS(ROW()-I4417,6))))</f>
        <v/>
      </c>
      <c r="K4417" s="1" t="str">
        <f ca="1">IF(J4417="Linea_para_MAIL_creada_por_LuXML",IF(ISERROR(MATCH(INDIRECT(ADDRESS(ROW()-G4417,7)),D:D,0)),J4417,INDIRECT(ADDRESS(MATCH(INDIRECT(ADDRESS(ROW()-G4417,7)),D:D,0),1))),J4417)</f>
        <v/>
      </c>
      <c r="L4417" s="7">
        <f t="shared" ref="L4417:L4480" ca="1" si="778">IF(OR(MID(K4415,3,5)="page&gt;",MID(K4416,3,5)="page&gt;"),L4416,IF(OR(K4416="&lt;history&gt;",K4417="&lt;history&gt;"),L4416+1,L4416))</f>
        <v>0</v>
      </c>
      <c r="M4417" s="7" t="str">
        <f t="shared" ref="M4417:M4480" ca="1" si="779">IF(L4417&gt;L4416,IF(L4417=1,CONCATENATE("&lt;fpage&gt;",$S$10,"&lt;/fpage&gt;"),CONCATENATE("&lt;lpage&gt;",$S$10+1,"&lt;/lpage&gt;")),IF(ISERROR(INDIRECT(ADDRESS(ROW()-L4417,11),1)),"",INDIRECT(ADDRESS(ROW()-L4417,11),1)))</f>
        <v/>
      </c>
      <c r="N4417" s="7">
        <f t="shared" ref="N4417:N4480" ca="1" si="780">IF(N4416=-1,-1,IF(M4417="&lt;/counts&gt;",-1,IF(OR(LEFT(M4417,7)="&lt;fpage&gt;",LEFT(M4417,7)="&lt;lpage&gt;"),VALUE(MID(M4417,8,LEN(M4417)-15)),0)))</f>
        <v>0</v>
      </c>
      <c r="O4417" s="9" t="str">
        <f ca="1">IF(N4417&gt;-1,INDIRECT(ADDRESS(ROW(),13)),IF(N4417&lt;N4416,CONCATENATE("&lt;page-count count=",CHAR(34),1+LARGE(N:N,1)-LARGE(N:N,2),CHAR(34),"/&gt;"),INDIRECT(ADDRESS(ROW()-1,13))))</f>
        <v/>
      </c>
      <c r="P4417" s="1">
        <f>IF(ROW()&lt;$S$4+2,IF('XML a procesar'!A4416="",P4416,IF(MID('XML a procesar'!A4416,1,1)="&lt;",P4416,P4416+1)),P4416)</f>
        <v>1</v>
      </c>
    </row>
    <row r="4418" spans="1:16" x14ac:dyDescent="0.25">
      <c r="A4418" s="1" t="str">
        <f>IF('XML a procesar'!A4417&gt;0,'XML a procesar'!A4417,"")</f>
        <v/>
      </c>
      <c r="B4418" s="7">
        <f t="shared" si="770"/>
        <v>0</v>
      </c>
      <c r="C4418" s="1">
        <f t="shared" si="771"/>
        <v>0</v>
      </c>
      <c r="D4418" s="1">
        <f t="shared" si="772"/>
        <v>0</v>
      </c>
      <c r="E4418" s="1">
        <f t="shared" si="773"/>
        <v>0</v>
      </c>
      <c r="F4418" s="1" t="str">
        <f t="shared" ca="1" si="774"/>
        <v/>
      </c>
      <c r="G4418" s="1">
        <f t="shared" ca="1" si="775"/>
        <v>0</v>
      </c>
      <c r="H4418" s="1">
        <f ca="1">IF(AND(G4417&gt;0,G4418&gt;G4417,NOT(ISERROR(MATCH(G4417,D:D,0)))),H4417+1,H4417)</f>
        <v>0</v>
      </c>
      <c r="I4418" s="1">
        <f t="shared" ca="1" si="776"/>
        <v>0</v>
      </c>
      <c r="J4418" s="7" t="str">
        <f t="shared" ca="1" si="777"/>
        <v/>
      </c>
      <c r="K4418" s="1" t="str">
        <f ca="1">IF(J4418="Linea_para_MAIL_creada_por_LuXML",IF(ISERROR(MATCH(INDIRECT(ADDRESS(ROW()-G4418,7)),D:D,0)),J4418,INDIRECT(ADDRESS(MATCH(INDIRECT(ADDRESS(ROW()-G4418,7)),D:D,0),1))),J4418)</f>
        <v/>
      </c>
      <c r="L4418" s="7">
        <f t="shared" ca="1" si="778"/>
        <v>0</v>
      </c>
      <c r="M4418" s="7" t="str">
        <f t="shared" ca="1" si="779"/>
        <v/>
      </c>
      <c r="N4418" s="7">
        <f t="shared" ca="1" si="780"/>
        <v>0</v>
      </c>
      <c r="O4418" s="9" t="str">
        <f ca="1">IF(N4418&gt;-1,INDIRECT(ADDRESS(ROW(),13)),IF(N4418&lt;N4417,CONCATENATE("&lt;page-count count=",CHAR(34),1+LARGE(N:N,1)-LARGE(N:N,2),CHAR(34),"/&gt;"),INDIRECT(ADDRESS(ROW()-1,13))))</f>
        <v/>
      </c>
      <c r="P4418" s="1">
        <f>IF(ROW()&lt;$S$4+2,IF('XML a procesar'!A4417="",P4417,IF(MID('XML a procesar'!A4417,1,1)="&lt;",P4417,P4417+1)),P4417)</f>
        <v>1</v>
      </c>
    </row>
    <row r="4419" spans="1:16" x14ac:dyDescent="0.25">
      <c r="A4419" s="1" t="str">
        <f>IF('XML a procesar'!A4418&gt;0,'XML a procesar'!A4418,"")</f>
        <v/>
      </c>
      <c r="B4419" s="7">
        <f t="shared" si="770"/>
        <v>0</v>
      </c>
      <c r="C4419" s="1">
        <f t="shared" si="771"/>
        <v>0</v>
      </c>
      <c r="D4419" s="1">
        <f t="shared" si="772"/>
        <v>0</v>
      </c>
      <c r="E4419" s="1">
        <f t="shared" si="773"/>
        <v>0</v>
      </c>
      <c r="F4419" s="1" t="str">
        <f t="shared" ca="1" si="774"/>
        <v/>
      </c>
      <c r="G4419" s="1">
        <f t="shared" ca="1" si="775"/>
        <v>0</v>
      </c>
      <c r="H4419" s="1">
        <f ca="1">IF(AND(G4418&gt;0,G4419&gt;G4418,NOT(ISERROR(MATCH(G4418,D:D,0)))),H4418+1,H4418)</f>
        <v>0</v>
      </c>
      <c r="I4419" s="1">
        <f t="shared" ca="1" si="776"/>
        <v>0</v>
      </c>
      <c r="J4419" s="7" t="str">
        <f t="shared" ca="1" si="777"/>
        <v/>
      </c>
      <c r="K4419" s="1" t="str">
        <f ca="1">IF(J4419="Linea_para_MAIL_creada_por_LuXML",IF(ISERROR(MATCH(INDIRECT(ADDRESS(ROW()-G4419,7)),D:D,0)),J4419,INDIRECT(ADDRESS(MATCH(INDIRECT(ADDRESS(ROW()-G4419,7)),D:D,0),1))),J4419)</f>
        <v/>
      </c>
      <c r="L4419" s="7">
        <f t="shared" ca="1" si="778"/>
        <v>0</v>
      </c>
      <c r="M4419" s="7" t="str">
        <f t="shared" ca="1" si="779"/>
        <v/>
      </c>
      <c r="N4419" s="7">
        <f t="shared" ca="1" si="780"/>
        <v>0</v>
      </c>
      <c r="O4419" s="9" t="str">
        <f ca="1">IF(N4419&gt;-1,INDIRECT(ADDRESS(ROW(),13)),IF(N4419&lt;N4418,CONCATENATE("&lt;page-count count=",CHAR(34),1+LARGE(N:N,1)-LARGE(N:N,2),CHAR(34),"/&gt;"),INDIRECT(ADDRESS(ROW()-1,13))))</f>
        <v/>
      </c>
      <c r="P4419" s="1">
        <f>IF(ROW()&lt;$S$4+2,IF('XML a procesar'!A4418="",P4418,IF(MID('XML a procesar'!A4418,1,1)="&lt;",P4418,P4418+1)),P4418)</f>
        <v>1</v>
      </c>
    </row>
    <row r="4420" spans="1:16" x14ac:dyDescent="0.25">
      <c r="A4420" s="1" t="str">
        <f>IF('XML a procesar'!A4419&gt;0,'XML a procesar'!A4419,"")</f>
        <v/>
      </c>
      <c r="B4420" s="7">
        <f t="shared" si="770"/>
        <v>0</v>
      </c>
      <c r="C4420" s="1">
        <f t="shared" si="771"/>
        <v>0</v>
      </c>
      <c r="D4420" s="1">
        <f t="shared" si="772"/>
        <v>0</v>
      </c>
      <c r="E4420" s="1">
        <f t="shared" si="773"/>
        <v>0</v>
      </c>
      <c r="F4420" s="1" t="str">
        <f t="shared" ca="1" si="774"/>
        <v/>
      </c>
      <c r="G4420" s="1">
        <f t="shared" ca="1" si="775"/>
        <v>0</v>
      </c>
      <c r="H4420" s="1">
        <f ca="1">IF(AND(G4419&gt;0,G4420&gt;G4419,NOT(ISERROR(MATCH(G4419,D:D,0)))),H4419+1,H4419)</f>
        <v>0</v>
      </c>
      <c r="I4420" s="1">
        <f t="shared" ca="1" si="776"/>
        <v>0</v>
      </c>
      <c r="J4420" s="7" t="str">
        <f t="shared" ca="1" si="777"/>
        <v/>
      </c>
      <c r="K4420" s="1" t="str">
        <f ca="1">IF(J4420="Linea_para_MAIL_creada_por_LuXML",IF(ISERROR(MATCH(INDIRECT(ADDRESS(ROW()-G4420,7)),D:D,0)),J4420,INDIRECT(ADDRESS(MATCH(INDIRECT(ADDRESS(ROW()-G4420,7)),D:D,0),1))),J4420)</f>
        <v/>
      </c>
      <c r="L4420" s="7">
        <f t="shared" ca="1" si="778"/>
        <v>0</v>
      </c>
      <c r="M4420" s="7" t="str">
        <f t="shared" ca="1" si="779"/>
        <v/>
      </c>
      <c r="N4420" s="7">
        <f t="shared" ca="1" si="780"/>
        <v>0</v>
      </c>
      <c r="O4420" s="9" t="str">
        <f ca="1">IF(N4420&gt;-1,INDIRECT(ADDRESS(ROW(),13)),IF(N4420&lt;N4419,CONCATENATE("&lt;page-count count=",CHAR(34),1+LARGE(N:N,1)-LARGE(N:N,2),CHAR(34),"/&gt;"),INDIRECT(ADDRESS(ROW()-1,13))))</f>
        <v/>
      </c>
      <c r="P4420" s="1">
        <f>IF(ROW()&lt;$S$4+2,IF('XML a procesar'!A4419="",P4419,IF(MID('XML a procesar'!A4419,1,1)="&lt;",P4419,P4419+1)),P4419)</f>
        <v>1</v>
      </c>
    </row>
    <row r="4421" spans="1:16" x14ac:dyDescent="0.25">
      <c r="A4421" s="1" t="str">
        <f>IF('XML a procesar'!A4420&gt;0,'XML a procesar'!A4420,"")</f>
        <v/>
      </c>
      <c r="B4421" s="7">
        <f t="shared" si="770"/>
        <v>0</v>
      </c>
      <c r="C4421" s="1">
        <f t="shared" si="771"/>
        <v>0</v>
      </c>
      <c r="D4421" s="1">
        <f t="shared" si="772"/>
        <v>0</v>
      </c>
      <c r="E4421" s="1">
        <f t="shared" si="773"/>
        <v>0</v>
      </c>
      <c r="F4421" s="1" t="str">
        <f t="shared" ca="1" si="774"/>
        <v/>
      </c>
      <c r="G4421" s="1">
        <f t="shared" ca="1" si="775"/>
        <v>0</v>
      </c>
      <c r="H4421" s="1">
        <f ca="1">IF(AND(G4420&gt;0,G4421&gt;G4420,NOT(ISERROR(MATCH(G4420,D:D,0)))),H4420+1,H4420)</f>
        <v>0</v>
      </c>
      <c r="I4421" s="1">
        <f t="shared" ca="1" si="776"/>
        <v>0</v>
      </c>
      <c r="J4421" s="7" t="str">
        <f t="shared" ca="1" si="777"/>
        <v/>
      </c>
      <c r="K4421" s="1" t="str">
        <f ca="1">IF(J4421="Linea_para_MAIL_creada_por_LuXML",IF(ISERROR(MATCH(INDIRECT(ADDRESS(ROW()-G4421,7)),D:D,0)),J4421,INDIRECT(ADDRESS(MATCH(INDIRECT(ADDRESS(ROW()-G4421,7)),D:D,0),1))),J4421)</f>
        <v/>
      </c>
      <c r="L4421" s="7">
        <f t="shared" ca="1" si="778"/>
        <v>0</v>
      </c>
      <c r="M4421" s="7" t="str">
        <f t="shared" ca="1" si="779"/>
        <v/>
      </c>
      <c r="N4421" s="7">
        <f t="shared" ca="1" si="780"/>
        <v>0</v>
      </c>
      <c r="O4421" s="9" t="str">
        <f ca="1">IF(N4421&gt;-1,INDIRECT(ADDRESS(ROW(),13)),IF(N4421&lt;N4420,CONCATENATE("&lt;page-count count=",CHAR(34),1+LARGE(N:N,1)-LARGE(N:N,2),CHAR(34),"/&gt;"),INDIRECT(ADDRESS(ROW()-1,13))))</f>
        <v/>
      </c>
      <c r="P4421" s="1">
        <f>IF(ROW()&lt;$S$4+2,IF('XML a procesar'!A4420="",P4420,IF(MID('XML a procesar'!A4420,1,1)="&lt;",P4420,P4420+1)),P4420)</f>
        <v>1</v>
      </c>
    </row>
    <row r="4422" spans="1:16" x14ac:dyDescent="0.25">
      <c r="A4422" s="1" t="str">
        <f>IF('XML a procesar'!A4421&gt;0,'XML a procesar'!A4421,"")</f>
        <v/>
      </c>
      <c r="B4422" s="7">
        <f t="shared" si="770"/>
        <v>0</v>
      </c>
      <c r="C4422" s="1">
        <f t="shared" si="771"/>
        <v>0</v>
      </c>
      <c r="D4422" s="1">
        <f t="shared" si="772"/>
        <v>0</v>
      </c>
      <c r="E4422" s="1">
        <f t="shared" si="773"/>
        <v>0</v>
      </c>
      <c r="F4422" s="1" t="str">
        <f t="shared" ca="1" si="774"/>
        <v/>
      </c>
      <c r="G4422" s="1">
        <f t="shared" ca="1" si="775"/>
        <v>0</v>
      </c>
      <c r="H4422" s="1">
        <f ca="1">IF(AND(G4421&gt;0,G4422&gt;G4421,NOT(ISERROR(MATCH(G4421,D:D,0)))),H4421+1,H4421)</f>
        <v>0</v>
      </c>
      <c r="I4422" s="1">
        <f t="shared" ca="1" si="776"/>
        <v>0</v>
      </c>
      <c r="J4422" s="7" t="str">
        <f t="shared" ca="1" si="777"/>
        <v/>
      </c>
      <c r="K4422" s="1" t="str">
        <f ca="1">IF(J4422="Linea_para_MAIL_creada_por_LuXML",IF(ISERROR(MATCH(INDIRECT(ADDRESS(ROW()-G4422,7)),D:D,0)),J4422,INDIRECT(ADDRESS(MATCH(INDIRECT(ADDRESS(ROW()-G4422,7)),D:D,0),1))),J4422)</f>
        <v/>
      </c>
      <c r="L4422" s="7">
        <f t="shared" ca="1" si="778"/>
        <v>0</v>
      </c>
      <c r="M4422" s="7" t="str">
        <f t="shared" ca="1" si="779"/>
        <v/>
      </c>
      <c r="N4422" s="7">
        <f t="shared" ca="1" si="780"/>
        <v>0</v>
      </c>
      <c r="O4422" s="9" t="str">
        <f ca="1">IF(N4422&gt;-1,INDIRECT(ADDRESS(ROW(),13)),IF(N4422&lt;N4421,CONCATENATE("&lt;page-count count=",CHAR(34),1+LARGE(N:N,1)-LARGE(N:N,2),CHAR(34),"/&gt;"),INDIRECT(ADDRESS(ROW()-1,13))))</f>
        <v/>
      </c>
      <c r="P4422" s="1">
        <f>IF(ROW()&lt;$S$4+2,IF('XML a procesar'!A4421="",P4421,IF(MID('XML a procesar'!A4421,1,1)="&lt;",P4421,P4421+1)),P4421)</f>
        <v>1</v>
      </c>
    </row>
    <row r="4423" spans="1:16" x14ac:dyDescent="0.25">
      <c r="A4423" s="1" t="str">
        <f>IF('XML a procesar'!A4422&gt;0,'XML a procesar'!A4422,"")</f>
        <v/>
      </c>
      <c r="B4423" s="7">
        <f t="shared" si="770"/>
        <v>0</v>
      </c>
      <c r="C4423" s="1">
        <f t="shared" si="771"/>
        <v>0</v>
      </c>
      <c r="D4423" s="1">
        <f t="shared" si="772"/>
        <v>0</v>
      </c>
      <c r="E4423" s="1">
        <f t="shared" si="773"/>
        <v>0</v>
      </c>
      <c r="F4423" s="1" t="str">
        <f t="shared" ca="1" si="774"/>
        <v/>
      </c>
      <c r="G4423" s="1">
        <f t="shared" ca="1" si="775"/>
        <v>0</v>
      </c>
      <c r="H4423" s="1">
        <f ca="1">IF(AND(G4422&gt;0,G4423&gt;G4422,NOT(ISERROR(MATCH(G4422,D:D,0)))),H4422+1,H4422)</f>
        <v>0</v>
      </c>
      <c r="I4423" s="1">
        <f t="shared" ca="1" si="776"/>
        <v>0</v>
      </c>
      <c r="J4423" s="7" t="str">
        <f t="shared" ca="1" si="777"/>
        <v/>
      </c>
      <c r="K4423" s="1" t="str">
        <f ca="1">IF(J4423="Linea_para_MAIL_creada_por_LuXML",IF(ISERROR(MATCH(INDIRECT(ADDRESS(ROW()-G4423,7)),D:D,0)),J4423,INDIRECT(ADDRESS(MATCH(INDIRECT(ADDRESS(ROW()-G4423,7)),D:D,0),1))),J4423)</f>
        <v/>
      </c>
      <c r="L4423" s="7">
        <f t="shared" ca="1" si="778"/>
        <v>0</v>
      </c>
      <c r="M4423" s="7" t="str">
        <f t="shared" ca="1" si="779"/>
        <v/>
      </c>
      <c r="N4423" s="7">
        <f t="shared" ca="1" si="780"/>
        <v>0</v>
      </c>
      <c r="O4423" s="9" t="str">
        <f ca="1">IF(N4423&gt;-1,INDIRECT(ADDRESS(ROW(),13)),IF(N4423&lt;N4422,CONCATENATE("&lt;page-count count=",CHAR(34),1+LARGE(N:N,1)-LARGE(N:N,2),CHAR(34),"/&gt;"),INDIRECT(ADDRESS(ROW()-1,13))))</f>
        <v/>
      </c>
      <c r="P4423" s="1">
        <f>IF(ROW()&lt;$S$4+2,IF('XML a procesar'!A4422="",P4422,IF(MID('XML a procesar'!A4422,1,1)="&lt;",P4422,P4422+1)),P4422)</f>
        <v>1</v>
      </c>
    </row>
    <row r="4424" spans="1:16" x14ac:dyDescent="0.25">
      <c r="A4424" s="1" t="str">
        <f>IF('XML a procesar'!A4423&gt;0,'XML a procesar'!A4423,"")</f>
        <v/>
      </c>
      <c r="B4424" s="7">
        <f t="shared" si="770"/>
        <v>0</v>
      </c>
      <c r="C4424" s="1">
        <f t="shared" si="771"/>
        <v>0</v>
      </c>
      <c r="D4424" s="1">
        <f t="shared" si="772"/>
        <v>0</v>
      </c>
      <c r="E4424" s="1">
        <f t="shared" si="773"/>
        <v>0</v>
      </c>
      <c r="F4424" s="1" t="str">
        <f t="shared" ca="1" si="774"/>
        <v/>
      </c>
      <c r="G4424" s="1">
        <f t="shared" ca="1" si="775"/>
        <v>0</v>
      </c>
      <c r="H4424" s="1">
        <f ca="1">IF(AND(G4423&gt;0,G4424&gt;G4423,NOT(ISERROR(MATCH(G4423,D:D,0)))),H4423+1,H4423)</f>
        <v>0</v>
      </c>
      <c r="I4424" s="1">
        <f t="shared" ca="1" si="776"/>
        <v>0</v>
      </c>
      <c r="J4424" s="7" t="str">
        <f t="shared" ca="1" si="777"/>
        <v/>
      </c>
      <c r="K4424" s="1" t="str">
        <f ca="1">IF(J4424="Linea_para_MAIL_creada_por_LuXML",IF(ISERROR(MATCH(INDIRECT(ADDRESS(ROW()-G4424,7)),D:D,0)),J4424,INDIRECT(ADDRESS(MATCH(INDIRECT(ADDRESS(ROW()-G4424,7)),D:D,0),1))),J4424)</f>
        <v/>
      </c>
      <c r="L4424" s="7">
        <f t="shared" ca="1" si="778"/>
        <v>0</v>
      </c>
      <c r="M4424" s="7" t="str">
        <f t="shared" ca="1" si="779"/>
        <v/>
      </c>
      <c r="N4424" s="7">
        <f t="shared" ca="1" si="780"/>
        <v>0</v>
      </c>
      <c r="O4424" s="9" t="str">
        <f ca="1">IF(N4424&gt;-1,INDIRECT(ADDRESS(ROW(),13)),IF(N4424&lt;N4423,CONCATENATE("&lt;page-count count=",CHAR(34),1+LARGE(N:N,1)-LARGE(N:N,2),CHAR(34),"/&gt;"),INDIRECT(ADDRESS(ROW()-1,13))))</f>
        <v/>
      </c>
      <c r="P4424" s="1">
        <f>IF(ROW()&lt;$S$4+2,IF('XML a procesar'!A4423="",P4423,IF(MID('XML a procesar'!A4423,1,1)="&lt;",P4423,P4423+1)),P4423)</f>
        <v>1</v>
      </c>
    </row>
    <row r="4425" spans="1:16" x14ac:dyDescent="0.25">
      <c r="A4425" s="1" t="str">
        <f>IF('XML a procesar'!A4424&gt;0,'XML a procesar'!A4424,"")</f>
        <v/>
      </c>
      <c r="B4425" s="7">
        <f t="shared" si="770"/>
        <v>0</v>
      </c>
      <c r="C4425" s="1">
        <f t="shared" si="771"/>
        <v>0</v>
      </c>
      <c r="D4425" s="1">
        <f t="shared" si="772"/>
        <v>0</v>
      </c>
      <c r="E4425" s="1">
        <f t="shared" si="773"/>
        <v>0</v>
      </c>
      <c r="F4425" s="1" t="str">
        <f t="shared" ca="1" si="774"/>
        <v/>
      </c>
      <c r="G4425" s="1">
        <f t="shared" ca="1" si="775"/>
        <v>0</v>
      </c>
      <c r="H4425" s="1">
        <f ca="1">IF(AND(G4424&gt;0,G4425&gt;G4424,NOT(ISERROR(MATCH(G4424,D:D,0)))),H4424+1,H4424)</f>
        <v>0</v>
      </c>
      <c r="I4425" s="1">
        <f t="shared" ca="1" si="776"/>
        <v>0</v>
      </c>
      <c r="J4425" s="7" t="str">
        <f t="shared" ca="1" si="777"/>
        <v/>
      </c>
      <c r="K4425" s="1" t="str">
        <f ca="1">IF(J4425="Linea_para_MAIL_creada_por_LuXML",IF(ISERROR(MATCH(INDIRECT(ADDRESS(ROW()-G4425,7)),D:D,0)),J4425,INDIRECT(ADDRESS(MATCH(INDIRECT(ADDRESS(ROW()-G4425,7)),D:D,0),1))),J4425)</f>
        <v/>
      </c>
      <c r="L4425" s="7">
        <f t="shared" ca="1" si="778"/>
        <v>0</v>
      </c>
      <c r="M4425" s="7" t="str">
        <f t="shared" ca="1" si="779"/>
        <v/>
      </c>
      <c r="N4425" s="7">
        <f t="shared" ca="1" si="780"/>
        <v>0</v>
      </c>
      <c r="O4425" s="9" t="str">
        <f ca="1">IF(N4425&gt;-1,INDIRECT(ADDRESS(ROW(),13)),IF(N4425&lt;N4424,CONCATENATE("&lt;page-count count=",CHAR(34),1+LARGE(N:N,1)-LARGE(N:N,2),CHAR(34),"/&gt;"),INDIRECT(ADDRESS(ROW()-1,13))))</f>
        <v/>
      </c>
      <c r="P4425" s="1">
        <f>IF(ROW()&lt;$S$4+2,IF('XML a procesar'!A4424="",P4424,IF(MID('XML a procesar'!A4424,1,1)="&lt;",P4424,P4424+1)),P4424)</f>
        <v>1</v>
      </c>
    </row>
    <row r="4426" spans="1:16" x14ac:dyDescent="0.25">
      <c r="A4426" s="1" t="str">
        <f>IF('XML a procesar'!A4425&gt;0,'XML a procesar'!A4425,"")</f>
        <v/>
      </c>
      <c r="B4426" s="7">
        <f t="shared" si="770"/>
        <v>0</v>
      </c>
      <c r="C4426" s="1">
        <f t="shared" si="771"/>
        <v>0</v>
      </c>
      <c r="D4426" s="1">
        <f t="shared" si="772"/>
        <v>0</v>
      </c>
      <c r="E4426" s="1">
        <f t="shared" si="773"/>
        <v>0</v>
      </c>
      <c r="F4426" s="1" t="str">
        <f t="shared" ca="1" si="774"/>
        <v/>
      </c>
      <c r="G4426" s="1">
        <f t="shared" ca="1" si="775"/>
        <v>0</v>
      </c>
      <c r="H4426" s="1">
        <f ca="1">IF(AND(G4425&gt;0,G4426&gt;G4425,NOT(ISERROR(MATCH(G4425,D:D,0)))),H4425+1,H4425)</f>
        <v>0</v>
      </c>
      <c r="I4426" s="1">
        <f t="shared" ca="1" si="776"/>
        <v>0</v>
      </c>
      <c r="J4426" s="7" t="str">
        <f t="shared" ca="1" si="777"/>
        <v/>
      </c>
      <c r="K4426" s="1" t="str">
        <f ca="1">IF(J4426="Linea_para_MAIL_creada_por_LuXML",IF(ISERROR(MATCH(INDIRECT(ADDRESS(ROW()-G4426,7)),D:D,0)),J4426,INDIRECT(ADDRESS(MATCH(INDIRECT(ADDRESS(ROW()-G4426,7)),D:D,0),1))),J4426)</f>
        <v/>
      </c>
      <c r="L4426" s="7">
        <f t="shared" ca="1" si="778"/>
        <v>0</v>
      </c>
      <c r="M4426" s="7" t="str">
        <f t="shared" ca="1" si="779"/>
        <v/>
      </c>
      <c r="N4426" s="7">
        <f t="shared" ca="1" si="780"/>
        <v>0</v>
      </c>
      <c r="O4426" s="9" t="str">
        <f ca="1">IF(N4426&gt;-1,INDIRECT(ADDRESS(ROW(),13)),IF(N4426&lt;N4425,CONCATENATE("&lt;page-count count=",CHAR(34),1+LARGE(N:N,1)-LARGE(N:N,2),CHAR(34),"/&gt;"),INDIRECT(ADDRESS(ROW()-1,13))))</f>
        <v/>
      </c>
      <c r="P4426" s="1">
        <f>IF(ROW()&lt;$S$4+2,IF('XML a procesar'!A4425="",P4425,IF(MID('XML a procesar'!A4425,1,1)="&lt;",P4425,P4425+1)),P4425)</f>
        <v>1</v>
      </c>
    </row>
    <row r="4427" spans="1:16" x14ac:dyDescent="0.25">
      <c r="A4427" s="1" t="str">
        <f>IF('XML a procesar'!A4426&gt;0,'XML a procesar'!A4426,"")</f>
        <v/>
      </c>
      <c r="B4427" s="7">
        <f t="shared" si="770"/>
        <v>0</v>
      </c>
      <c r="C4427" s="1">
        <f t="shared" si="771"/>
        <v>0</v>
      </c>
      <c r="D4427" s="1">
        <f t="shared" si="772"/>
        <v>0</v>
      </c>
      <c r="E4427" s="1">
        <f t="shared" si="773"/>
        <v>0</v>
      </c>
      <c r="F4427" s="1" t="str">
        <f t="shared" ca="1" si="774"/>
        <v/>
      </c>
      <c r="G4427" s="1">
        <f t="shared" ca="1" si="775"/>
        <v>0</v>
      </c>
      <c r="H4427" s="1">
        <f ca="1">IF(AND(G4426&gt;0,G4427&gt;G4426,NOT(ISERROR(MATCH(G4426,D:D,0)))),H4426+1,H4426)</f>
        <v>0</v>
      </c>
      <c r="I4427" s="1">
        <f t="shared" ca="1" si="776"/>
        <v>0</v>
      </c>
      <c r="J4427" s="7" t="str">
        <f t="shared" ca="1" si="777"/>
        <v/>
      </c>
      <c r="K4427" s="1" t="str">
        <f ca="1">IF(J4427="Linea_para_MAIL_creada_por_LuXML",IF(ISERROR(MATCH(INDIRECT(ADDRESS(ROW()-G4427,7)),D:D,0)),J4427,INDIRECT(ADDRESS(MATCH(INDIRECT(ADDRESS(ROW()-G4427,7)),D:D,0),1))),J4427)</f>
        <v/>
      </c>
      <c r="L4427" s="7">
        <f t="shared" ca="1" si="778"/>
        <v>0</v>
      </c>
      <c r="M4427" s="7" t="str">
        <f t="shared" ca="1" si="779"/>
        <v/>
      </c>
      <c r="N4427" s="7">
        <f t="shared" ca="1" si="780"/>
        <v>0</v>
      </c>
      <c r="O4427" s="9" t="str">
        <f ca="1">IF(N4427&gt;-1,INDIRECT(ADDRESS(ROW(),13)),IF(N4427&lt;N4426,CONCATENATE("&lt;page-count count=",CHAR(34),1+LARGE(N:N,1)-LARGE(N:N,2),CHAR(34),"/&gt;"),INDIRECT(ADDRESS(ROW()-1,13))))</f>
        <v/>
      </c>
      <c r="P4427" s="1">
        <f>IF(ROW()&lt;$S$4+2,IF('XML a procesar'!A4426="",P4426,IF(MID('XML a procesar'!A4426,1,1)="&lt;",P4426,P4426+1)),P4426)</f>
        <v>1</v>
      </c>
    </row>
    <row r="4428" spans="1:16" x14ac:dyDescent="0.25">
      <c r="A4428" s="1" t="str">
        <f>IF('XML a procesar'!A4427&gt;0,'XML a procesar'!A4427,"")</f>
        <v/>
      </c>
      <c r="B4428" s="7">
        <f t="shared" si="770"/>
        <v>0</v>
      </c>
      <c r="C4428" s="1">
        <f t="shared" si="771"/>
        <v>0</v>
      </c>
      <c r="D4428" s="1">
        <f t="shared" si="772"/>
        <v>0</v>
      </c>
      <c r="E4428" s="1">
        <f t="shared" si="773"/>
        <v>0</v>
      </c>
      <c r="F4428" s="1" t="str">
        <f t="shared" ca="1" si="774"/>
        <v/>
      </c>
      <c r="G4428" s="1">
        <f t="shared" ca="1" si="775"/>
        <v>0</v>
      </c>
      <c r="H4428" s="1">
        <f ca="1">IF(AND(G4427&gt;0,G4428&gt;G4427,NOT(ISERROR(MATCH(G4427,D:D,0)))),H4427+1,H4427)</f>
        <v>0</v>
      </c>
      <c r="I4428" s="1">
        <f t="shared" ca="1" si="776"/>
        <v>0</v>
      </c>
      <c r="J4428" s="7" t="str">
        <f t="shared" ca="1" si="777"/>
        <v/>
      </c>
      <c r="K4428" s="1" t="str">
        <f ca="1">IF(J4428="Linea_para_MAIL_creada_por_LuXML",IF(ISERROR(MATCH(INDIRECT(ADDRESS(ROW()-G4428,7)),D:D,0)),J4428,INDIRECT(ADDRESS(MATCH(INDIRECT(ADDRESS(ROW()-G4428,7)),D:D,0),1))),J4428)</f>
        <v/>
      </c>
      <c r="L4428" s="7">
        <f t="shared" ca="1" si="778"/>
        <v>0</v>
      </c>
      <c r="M4428" s="7" t="str">
        <f t="shared" ca="1" si="779"/>
        <v/>
      </c>
      <c r="N4428" s="7">
        <f t="shared" ca="1" si="780"/>
        <v>0</v>
      </c>
      <c r="O4428" s="9" t="str">
        <f ca="1">IF(N4428&gt;-1,INDIRECT(ADDRESS(ROW(),13)),IF(N4428&lt;N4427,CONCATENATE("&lt;page-count count=",CHAR(34),1+LARGE(N:N,1)-LARGE(N:N,2),CHAR(34),"/&gt;"),INDIRECT(ADDRESS(ROW()-1,13))))</f>
        <v/>
      </c>
      <c r="P4428" s="1">
        <f>IF(ROW()&lt;$S$4+2,IF('XML a procesar'!A4427="",P4427,IF(MID('XML a procesar'!A4427,1,1)="&lt;",P4427,P4427+1)),P4427)</f>
        <v>1</v>
      </c>
    </row>
    <row r="4429" spans="1:16" x14ac:dyDescent="0.25">
      <c r="A4429" s="1" t="str">
        <f>IF('XML a procesar'!A4428&gt;0,'XML a procesar'!A4428,"")</f>
        <v/>
      </c>
      <c r="B4429" s="7">
        <f t="shared" si="770"/>
        <v>0</v>
      </c>
      <c r="C4429" s="1">
        <f t="shared" si="771"/>
        <v>0</v>
      </c>
      <c r="D4429" s="1">
        <f t="shared" si="772"/>
        <v>0</v>
      </c>
      <c r="E4429" s="1">
        <f t="shared" si="773"/>
        <v>0</v>
      </c>
      <c r="F4429" s="1" t="str">
        <f t="shared" ca="1" si="774"/>
        <v/>
      </c>
      <c r="G4429" s="1">
        <f t="shared" ca="1" si="775"/>
        <v>0</v>
      </c>
      <c r="H4429" s="1">
        <f ca="1">IF(AND(G4428&gt;0,G4429&gt;G4428,NOT(ISERROR(MATCH(G4428,D:D,0)))),H4428+1,H4428)</f>
        <v>0</v>
      </c>
      <c r="I4429" s="1">
        <f t="shared" ca="1" si="776"/>
        <v>0</v>
      </c>
      <c r="J4429" s="7" t="str">
        <f t="shared" ca="1" si="777"/>
        <v/>
      </c>
      <c r="K4429" s="1" t="str">
        <f ca="1">IF(J4429="Linea_para_MAIL_creada_por_LuXML",IF(ISERROR(MATCH(INDIRECT(ADDRESS(ROW()-G4429,7)),D:D,0)),J4429,INDIRECT(ADDRESS(MATCH(INDIRECT(ADDRESS(ROW()-G4429,7)),D:D,0),1))),J4429)</f>
        <v/>
      </c>
      <c r="L4429" s="7">
        <f t="shared" ca="1" si="778"/>
        <v>0</v>
      </c>
      <c r="M4429" s="7" t="str">
        <f t="shared" ca="1" si="779"/>
        <v/>
      </c>
      <c r="N4429" s="7">
        <f t="shared" ca="1" si="780"/>
        <v>0</v>
      </c>
      <c r="O4429" s="9" t="str">
        <f ca="1">IF(N4429&gt;-1,INDIRECT(ADDRESS(ROW(),13)),IF(N4429&lt;N4428,CONCATENATE("&lt;page-count count=",CHAR(34),1+LARGE(N:N,1)-LARGE(N:N,2),CHAR(34),"/&gt;"),INDIRECT(ADDRESS(ROW()-1,13))))</f>
        <v/>
      </c>
      <c r="P4429" s="1">
        <f>IF(ROW()&lt;$S$4+2,IF('XML a procesar'!A4428="",P4428,IF(MID('XML a procesar'!A4428,1,1)="&lt;",P4428,P4428+1)),P4428)</f>
        <v>1</v>
      </c>
    </row>
    <row r="4430" spans="1:16" x14ac:dyDescent="0.25">
      <c r="A4430" s="1" t="str">
        <f>IF('XML a procesar'!A4429&gt;0,'XML a procesar'!A4429,"")</f>
        <v/>
      </c>
      <c r="B4430" s="7">
        <f t="shared" si="770"/>
        <v>0</v>
      </c>
      <c r="C4430" s="1">
        <f t="shared" si="771"/>
        <v>0</v>
      </c>
      <c r="D4430" s="1">
        <f t="shared" si="772"/>
        <v>0</v>
      </c>
      <c r="E4430" s="1">
        <f t="shared" si="773"/>
        <v>0</v>
      </c>
      <c r="F4430" s="1" t="str">
        <f t="shared" ca="1" si="774"/>
        <v/>
      </c>
      <c r="G4430" s="1">
        <f t="shared" ca="1" si="775"/>
        <v>0</v>
      </c>
      <c r="H4430" s="1">
        <f ca="1">IF(AND(G4429&gt;0,G4430&gt;G4429,NOT(ISERROR(MATCH(G4429,D:D,0)))),H4429+1,H4429)</f>
        <v>0</v>
      </c>
      <c r="I4430" s="1">
        <f t="shared" ca="1" si="776"/>
        <v>0</v>
      </c>
      <c r="J4430" s="7" t="str">
        <f t="shared" ca="1" si="777"/>
        <v/>
      </c>
      <c r="K4430" s="1" t="str">
        <f ca="1">IF(J4430="Linea_para_MAIL_creada_por_LuXML",IF(ISERROR(MATCH(INDIRECT(ADDRESS(ROW()-G4430,7)),D:D,0)),J4430,INDIRECT(ADDRESS(MATCH(INDIRECT(ADDRESS(ROW()-G4430,7)),D:D,0),1))),J4430)</f>
        <v/>
      </c>
      <c r="L4430" s="7">
        <f t="shared" ca="1" si="778"/>
        <v>0</v>
      </c>
      <c r="M4430" s="7" t="str">
        <f t="shared" ca="1" si="779"/>
        <v/>
      </c>
      <c r="N4430" s="7">
        <f t="shared" ca="1" si="780"/>
        <v>0</v>
      </c>
      <c r="O4430" s="9" t="str">
        <f ca="1">IF(N4430&gt;-1,INDIRECT(ADDRESS(ROW(),13)),IF(N4430&lt;N4429,CONCATENATE("&lt;page-count count=",CHAR(34),1+LARGE(N:N,1)-LARGE(N:N,2),CHAR(34),"/&gt;"),INDIRECT(ADDRESS(ROW()-1,13))))</f>
        <v/>
      </c>
      <c r="P4430" s="1">
        <f>IF(ROW()&lt;$S$4+2,IF('XML a procesar'!A4429="",P4429,IF(MID('XML a procesar'!A4429,1,1)="&lt;",P4429,P4429+1)),P4429)</f>
        <v>1</v>
      </c>
    </row>
    <row r="4431" spans="1:16" x14ac:dyDescent="0.25">
      <c r="A4431" s="1" t="str">
        <f>IF('XML a procesar'!A4430&gt;0,'XML a procesar'!A4430,"")</f>
        <v/>
      </c>
      <c r="B4431" s="7">
        <f t="shared" si="770"/>
        <v>0</v>
      </c>
      <c r="C4431" s="1">
        <f t="shared" si="771"/>
        <v>0</v>
      </c>
      <c r="D4431" s="1">
        <f t="shared" si="772"/>
        <v>0</v>
      </c>
      <c r="E4431" s="1">
        <f t="shared" si="773"/>
        <v>0</v>
      </c>
      <c r="F4431" s="1" t="str">
        <f t="shared" ca="1" si="774"/>
        <v/>
      </c>
      <c r="G4431" s="1">
        <f t="shared" ca="1" si="775"/>
        <v>0</v>
      </c>
      <c r="H4431" s="1">
        <f ca="1">IF(AND(G4430&gt;0,G4431&gt;G4430,NOT(ISERROR(MATCH(G4430,D:D,0)))),H4430+1,H4430)</f>
        <v>0</v>
      </c>
      <c r="I4431" s="1">
        <f t="shared" ca="1" si="776"/>
        <v>0</v>
      </c>
      <c r="J4431" s="7" t="str">
        <f t="shared" ca="1" si="777"/>
        <v/>
      </c>
      <c r="K4431" s="1" t="str">
        <f ca="1">IF(J4431="Linea_para_MAIL_creada_por_LuXML",IF(ISERROR(MATCH(INDIRECT(ADDRESS(ROW()-G4431,7)),D:D,0)),J4431,INDIRECT(ADDRESS(MATCH(INDIRECT(ADDRESS(ROW()-G4431,7)),D:D,0),1))),J4431)</f>
        <v/>
      </c>
      <c r="L4431" s="7">
        <f t="shared" ca="1" si="778"/>
        <v>0</v>
      </c>
      <c r="M4431" s="7" t="str">
        <f t="shared" ca="1" si="779"/>
        <v/>
      </c>
      <c r="N4431" s="7">
        <f t="shared" ca="1" si="780"/>
        <v>0</v>
      </c>
      <c r="O4431" s="9" t="str">
        <f ca="1">IF(N4431&gt;-1,INDIRECT(ADDRESS(ROW(),13)),IF(N4431&lt;N4430,CONCATENATE("&lt;page-count count=",CHAR(34),1+LARGE(N:N,1)-LARGE(N:N,2),CHAR(34),"/&gt;"),INDIRECT(ADDRESS(ROW()-1,13))))</f>
        <v/>
      </c>
      <c r="P4431" s="1">
        <f>IF(ROW()&lt;$S$4+2,IF('XML a procesar'!A4430="",P4430,IF(MID('XML a procesar'!A4430,1,1)="&lt;",P4430,P4430+1)),P4430)</f>
        <v>1</v>
      </c>
    </row>
    <row r="4432" spans="1:16" x14ac:dyDescent="0.25">
      <c r="A4432" s="1" t="str">
        <f>IF('XML a procesar'!A4431&gt;0,'XML a procesar'!A4431,"")</f>
        <v/>
      </c>
      <c r="B4432" s="7">
        <f t="shared" si="770"/>
        <v>0</v>
      </c>
      <c r="C4432" s="1">
        <f t="shared" si="771"/>
        <v>0</v>
      </c>
      <c r="D4432" s="1">
        <f t="shared" si="772"/>
        <v>0</v>
      </c>
      <c r="E4432" s="1">
        <f t="shared" si="773"/>
        <v>0</v>
      </c>
      <c r="F4432" s="1" t="str">
        <f t="shared" ca="1" si="774"/>
        <v/>
      </c>
      <c r="G4432" s="1">
        <f t="shared" ca="1" si="775"/>
        <v>0</v>
      </c>
      <c r="H4432" s="1">
        <f ca="1">IF(AND(G4431&gt;0,G4432&gt;G4431,NOT(ISERROR(MATCH(G4431,D:D,0)))),H4431+1,H4431)</f>
        <v>0</v>
      </c>
      <c r="I4432" s="1">
        <f t="shared" ca="1" si="776"/>
        <v>0</v>
      </c>
      <c r="J4432" s="7" t="str">
        <f t="shared" ca="1" si="777"/>
        <v/>
      </c>
      <c r="K4432" s="1" t="str">
        <f ca="1">IF(J4432="Linea_para_MAIL_creada_por_LuXML",IF(ISERROR(MATCH(INDIRECT(ADDRESS(ROW()-G4432,7)),D:D,0)),J4432,INDIRECT(ADDRESS(MATCH(INDIRECT(ADDRESS(ROW()-G4432,7)),D:D,0),1))),J4432)</f>
        <v/>
      </c>
      <c r="L4432" s="7">
        <f t="shared" ca="1" si="778"/>
        <v>0</v>
      </c>
      <c r="M4432" s="7" t="str">
        <f t="shared" ca="1" si="779"/>
        <v/>
      </c>
      <c r="N4432" s="7">
        <f t="shared" ca="1" si="780"/>
        <v>0</v>
      </c>
      <c r="O4432" s="9" t="str">
        <f ca="1">IF(N4432&gt;-1,INDIRECT(ADDRESS(ROW(),13)),IF(N4432&lt;N4431,CONCATENATE("&lt;page-count count=",CHAR(34),1+LARGE(N:N,1)-LARGE(N:N,2),CHAR(34),"/&gt;"),INDIRECT(ADDRESS(ROW()-1,13))))</f>
        <v/>
      </c>
      <c r="P4432" s="1">
        <f>IF(ROW()&lt;$S$4+2,IF('XML a procesar'!A4431="",P4431,IF(MID('XML a procesar'!A4431,1,1)="&lt;",P4431,P4431+1)),P4431)</f>
        <v>1</v>
      </c>
    </row>
    <row r="4433" spans="1:16" x14ac:dyDescent="0.25">
      <c r="A4433" s="1" t="str">
        <f>IF('XML a procesar'!A4432&gt;0,'XML a procesar'!A4432,"")</f>
        <v/>
      </c>
      <c r="B4433" s="7">
        <f t="shared" si="770"/>
        <v>0</v>
      </c>
      <c r="C4433" s="1">
        <f t="shared" si="771"/>
        <v>0</v>
      </c>
      <c r="D4433" s="1">
        <f t="shared" si="772"/>
        <v>0</v>
      </c>
      <c r="E4433" s="1">
        <f t="shared" si="773"/>
        <v>0</v>
      </c>
      <c r="F4433" s="1" t="str">
        <f t="shared" ca="1" si="774"/>
        <v/>
      </c>
      <c r="G4433" s="1">
        <f t="shared" ca="1" si="775"/>
        <v>0</v>
      </c>
      <c r="H4433" s="1">
        <f ca="1">IF(AND(G4432&gt;0,G4433&gt;G4432,NOT(ISERROR(MATCH(G4432,D:D,0)))),H4432+1,H4432)</f>
        <v>0</v>
      </c>
      <c r="I4433" s="1">
        <f t="shared" ca="1" si="776"/>
        <v>0</v>
      </c>
      <c r="J4433" s="7" t="str">
        <f t="shared" ca="1" si="777"/>
        <v/>
      </c>
      <c r="K4433" s="1" t="str">
        <f ca="1">IF(J4433="Linea_para_MAIL_creada_por_LuXML",IF(ISERROR(MATCH(INDIRECT(ADDRESS(ROW()-G4433,7)),D:D,0)),J4433,INDIRECT(ADDRESS(MATCH(INDIRECT(ADDRESS(ROW()-G4433,7)),D:D,0),1))),J4433)</f>
        <v/>
      </c>
      <c r="L4433" s="7">
        <f t="shared" ca="1" si="778"/>
        <v>0</v>
      </c>
      <c r="M4433" s="7" t="str">
        <f t="shared" ca="1" si="779"/>
        <v/>
      </c>
      <c r="N4433" s="7">
        <f t="shared" ca="1" si="780"/>
        <v>0</v>
      </c>
      <c r="O4433" s="9" t="str">
        <f ca="1">IF(N4433&gt;-1,INDIRECT(ADDRESS(ROW(),13)),IF(N4433&lt;N4432,CONCATENATE("&lt;page-count count=",CHAR(34),1+LARGE(N:N,1)-LARGE(N:N,2),CHAR(34),"/&gt;"),INDIRECT(ADDRESS(ROW()-1,13))))</f>
        <v/>
      </c>
      <c r="P4433" s="1">
        <f>IF(ROW()&lt;$S$4+2,IF('XML a procesar'!A4432="",P4432,IF(MID('XML a procesar'!A4432,1,1)="&lt;",P4432,P4432+1)),P4432)</f>
        <v>1</v>
      </c>
    </row>
    <row r="4434" spans="1:16" x14ac:dyDescent="0.25">
      <c r="A4434" s="1" t="str">
        <f>IF('XML a procesar'!A4433&gt;0,'XML a procesar'!A4433,"")</f>
        <v/>
      </c>
      <c r="B4434" s="7">
        <f t="shared" si="770"/>
        <v>0</v>
      </c>
      <c r="C4434" s="1">
        <f t="shared" si="771"/>
        <v>0</v>
      </c>
      <c r="D4434" s="1">
        <f t="shared" si="772"/>
        <v>0</v>
      </c>
      <c r="E4434" s="1">
        <f t="shared" si="773"/>
        <v>0</v>
      </c>
      <c r="F4434" s="1" t="str">
        <f t="shared" ca="1" si="774"/>
        <v/>
      </c>
      <c r="G4434" s="1">
        <f t="shared" ca="1" si="775"/>
        <v>0</v>
      </c>
      <c r="H4434" s="1">
        <f ca="1">IF(AND(G4433&gt;0,G4434&gt;G4433,NOT(ISERROR(MATCH(G4433,D:D,0)))),H4433+1,H4433)</f>
        <v>0</v>
      </c>
      <c r="I4434" s="1">
        <f t="shared" ca="1" si="776"/>
        <v>0</v>
      </c>
      <c r="J4434" s="7" t="str">
        <f t="shared" ca="1" si="777"/>
        <v/>
      </c>
      <c r="K4434" s="1" t="str">
        <f ca="1">IF(J4434="Linea_para_MAIL_creada_por_LuXML",IF(ISERROR(MATCH(INDIRECT(ADDRESS(ROW()-G4434,7)),D:D,0)),J4434,INDIRECT(ADDRESS(MATCH(INDIRECT(ADDRESS(ROW()-G4434,7)),D:D,0),1))),J4434)</f>
        <v/>
      </c>
      <c r="L4434" s="7">
        <f t="shared" ca="1" si="778"/>
        <v>0</v>
      </c>
      <c r="M4434" s="7" t="str">
        <f t="shared" ca="1" si="779"/>
        <v/>
      </c>
      <c r="N4434" s="7">
        <f t="shared" ca="1" si="780"/>
        <v>0</v>
      </c>
      <c r="O4434" s="9" t="str">
        <f ca="1">IF(N4434&gt;-1,INDIRECT(ADDRESS(ROW(),13)),IF(N4434&lt;N4433,CONCATENATE("&lt;page-count count=",CHAR(34),1+LARGE(N:N,1)-LARGE(N:N,2),CHAR(34),"/&gt;"),INDIRECT(ADDRESS(ROW()-1,13))))</f>
        <v/>
      </c>
      <c r="P4434" s="1">
        <f>IF(ROW()&lt;$S$4+2,IF('XML a procesar'!A4433="",P4433,IF(MID('XML a procesar'!A4433,1,1)="&lt;",P4433,P4433+1)),P4433)</f>
        <v>1</v>
      </c>
    </row>
    <row r="4435" spans="1:16" x14ac:dyDescent="0.25">
      <c r="A4435" s="1" t="str">
        <f>IF('XML a procesar'!A4434&gt;0,'XML a procesar'!A4434,"")</f>
        <v/>
      </c>
      <c r="B4435" s="7">
        <f t="shared" si="770"/>
        <v>0</v>
      </c>
      <c r="C4435" s="1">
        <f t="shared" si="771"/>
        <v>0</v>
      </c>
      <c r="D4435" s="1">
        <f t="shared" si="772"/>
        <v>0</v>
      </c>
      <c r="E4435" s="1">
        <f t="shared" si="773"/>
        <v>0</v>
      </c>
      <c r="F4435" s="1" t="str">
        <f t="shared" ca="1" si="774"/>
        <v/>
      </c>
      <c r="G4435" s="1">
        <f t="shared" ca="1" si="775"/>
        <v>0</v>
      </c>
      <c r="H4435" s="1">
        <f ca="1">IF(AND(G4434&gt;0,G4435&gt;G4434,NOT(ISERROR(MATCH(G4434,D:D,0)))),H4434+1,H4434)</f>
        <v>0</v>
      </c>
      <c r="I4435" s="1">
        <f t="shared" ca="1" si="776"/>
        <v>0</v>
      </c>
      <c r="J4435" s="7" t="str">
        <f t="shared" ca="1" si="777"/>
        <v/>
      </c>
      <c r="K4435" s="1" t="str">
        <f ca="1">IF(J4435="Linea_para_MAIL_creada_por_LuXML",IF(ISERROR(MATCH(INDIRECT(ADDRESS(ROW()-G4435,7)),D:D,0)),J4435,INDIRECT(ADDRESS(MATCH(INDIRECT(ADDRESS(ROW()-G4435,7)),D:D,0),1))),J4435)</f>
        <v/>
      </c>
      <c r="L4435" s="7">
        <f t="shared" ca="1" si="778"/>
        <v>0</v>
      </c>
      <c r="M4435" s="7" t="str">
        <f t="shared" ca="1" si="779"/>
        <v/>
      </c>
      <c r="N4435" s="7">
        <f t="shared" ca="1" si="780"/>
        <v>0</v>
      </c>
      <c r="O4435" s="9" t="str">
        <f ca="1">IF(N4435&gt;-1,INDIRECT(ADDRESS(ROW(),13)),IF(N4435&lt;N4434,CONCATENATE("&lt;page-count count=",CHAR(34),1+LARGE(N:N,1)-LARGE(N:N,2),CHAR(34),"/&gt;"),INDIRECT(ADDRESS(ROW()-1,13))))</f>
        <v/>
      </c>
      <c r="P4435" s="1">
        <f>IF(ROW()&lt;$S$4+2,IF('XML a procesar'!A4434="",P4434,IF(MID('XML a procesar'!A4434,1,1)="&lt;",P4434,P4434+1)),P4434)</f>
        <v>1</v>
      </c>
    </row>
    <row r="4436" spans="1:16" x14ac:dyDescent="0.25">
      <c r="A4436" s="1" t="str">
        <f>IF('XML a procesar'!A4435&gt;0,'XML a procesar'!A4435,"")</f>
        <v/>
      </c>
      <c r="B4436" s="7">
        <f t="shared" si="770"/>
        <v>0</v>
      </c>
      <c r="C4436" s="1">
        <f t="shared" si="771"/>
        <v>0</v>
      </c>
      <c r="D4436" s="1">
        <f t="shared" si="772"/>
        <v>0</v>
      </c>
      <c r="E4436" s="1">
        <f t="shared" si="773"/>
        <v>0</v>
      </c>
      <c r="F4436" s="1" t="str">
        <f t="shared" ca="1" si="774"/>
        <v/>
      </c>
      <c r="G4436" s="1">
        <f t="shared" ca="1" si="775"/>
        <v>0</v>
      </c>
      <c r="H4436" s="1">
        <f ca="1">IF(AND(G4435&gt;0,G4436&gt;G4435,NOT(ISERROR(MATCH(G4435,D:D,0)))),H4435+1,H4435)</f>
        <v>0</v>
      </c>
      <c r="I4436" s="1">
        <f t="shared" ca="1" si="776"/>
        <v>0</v>
      </c>
      <c r="J4436" s="7" t="str">
        <f t="shared" ca="1" si="777"/>
        <v/>
      </c>
      <c r="K4436" s="1" t="str">
        <f ca="1">IF(J4436="Linea_para_MAIL_creada_por_LuXML",IF(ISERROR(MATCH(INDIRECT(ADDRESS(ROW()-G4436,7)),D:D,0)),J4436,INDIRECT(ADDRESS(MATCH(INDIRECT(ADDRESS(ROW()-G4436,7)),D:D,0),1))),J4436)</f>
        <v/>
      </c>
      <c r="L4436" s="7">
        <f t="shared" ca="1" si="778"/>
        <v>0</v>
      </c>
      <c r="M4436" s="7" t="str">
        <f t="shared" ca="1" si="779"/>
        <v/>
      </c>
      <c r="N4436" s="7">
        <f t="shared" ca="1" si="780"/>
        <v>0</v>
      </c>
      <c r="O4436" s="9" t="str">
        <f ca="1">IF(N4436&gt;-1,INDIRECT(ADDRESS(ROW(),13)),IF(N4436&lt;N4435,CONCATENATE("&lt;page-count count=",CHAR(34),1+LARGE(N:N,1)-LARGE(N:N,2),CHAR(34),"/&gt;"),INDIRECT(ADDRESS(ROW()-1,13))))</f>
        <v/>
      </c>
      <c r="P4436" s="1">
        <f>IF(ROW()&lt;$S$4+2,IF('XML a procesar'!A4435="",P4435,IF(MID('XML a procesar'!A4435,1,1)="&lt;",P4435,P4435+1)),P4435)</f>
        <v>1</v>
      </c>
    </row>
    <row r="4437" spans="1:16" x14ac:dyDescent="0.25">
      <c r="A4437" s="1" t="str">
        <f>IF('XML a procesar'!A4436&gt;0,'XML a procesar'!A4436,"")</f>
        <v/>
      </c>
      <c r="B4437" s="7">
        <f t="shared" si="770"/>
        <v>0</v>
      </c>
      <c r="C4437" s="1">
        <f t="shared" si="771"/>
        <v>0</v>
      </c>
      <c r="D4437" s="1">
        <f t="shared" si="772"/>
        <v>0</v>
      </c>
      <c r="E4437" s="1">
        <f t="shared" si="773"/>
        <v>0</v>
      </c>
      <c r="F4437" s="1" t="str">
        <f t="shared" ca="1" si="774"/>
        <v/>
      </c>
      <c r="G4437" s="1">
        <f t="shared" ca="1" si="775"/>
        <v>0</v>
      </c>
      <c r="H4437" s="1">
        <f ca="1">IF(AND(G4436&gt;0,G4437&gt;G4436,NOT(ISERROR(MATCH(G4436,D:D,0)))),H4436+1,H4436)</f>
        <v>0</v>
      </c>
      <c r="I4437" s="1">
        <f t="shared" ca="1" si="776"/>
        <v>0</v>
      </c>
      <c r="J4437" s="7" t="str">
        <f t="shared" ca="1" si="777"/>
        <v/>
      </c>
      <c r="K4437" s="1" t="str">
        <f ca="1">IF(J4437="Linea_para_MAIL_creada_por_LuXML",IF(ISERROR(MATCH(INDIRECT(ADDRESS(ROW()-G4437,7)),D:D,0)),J4437,INDIRECT(ADDRESS(MATCH(INDIRECT(ADDRESS(ROW()-G4437,7)),D:D,0),1))),J4437)</f>
        <v/>
      </c>
      <c r="L4437" s="7">
        <f t="shared" ca="1" si="778"/>
        <v>0</v>
      </c>
      <c r="M4437" s="7" t="str">
        <f t="shared" ca="1" si="779"/>
        <v/>
      </c>
      <c r="N4437" s="7">
        <f t="shared" ca="1" si="780"/>
        <v>0</v>
      </c>
      <c r="O4437" s="9" t="str">
        <f ca="1">IF(N4437&gt;-1,INDIRECT(ADDRESS(ROW(),13)),IF(N4437&lt;N4436,CONCATENATE("&lt;page-count count=",CHAR(34),1+LARGE(N:N,1)-LARGE(N:N,2),CHAR(34),"/&gt;"),INDIRECT(ADDRESS(ROW()-1,13))))</f>
        <v/>
      </c>
      <c r="P4437" s="1">
        <f>IF(ROW()&lt;$S$4+2,IF('XML a procesar'!A4436="",P4436,IF(MID('XML a procesar'!A4436,1,1)="&lt;",P4436,P4436+1)),P4436)</f>
        <v>1</v>
      </c>
    </row>
    <row r="4438" spans="1:16" x14ac:dyDescent="0.25">
      <c r="A4438" s="1" t="str">
        <f>IF('XML a procesar'!A4437&gt;0,'XML a procesar'!A4437,"")</f>
        <v/>
      </c>
      <c r="B4438" s="7">
        <f t="shared" si="770"/>
        <v>0</v>
      </c>
      <c r="C4438" s="1">
        <f t="shared" si="771"/>
        <v>0</v>
      </c>
      <c r="D4438" s="1">
        <f t="shared" si="772"/>
        <v>0</v>
      </c>
      <c r="E4438" s="1">
        <f t="shared" si="773"/>
        <v>0</v>
      </c>
      <c r="F4438" s="1" t="str">
        <f t="shared" ca="1" si="774"/>
        <v/>
      </c>
      <c r="G4438" s="1">
        <f t="shared" ca="1" si="775"/>
        <v>0</v>
      </c>
      <c r="H4438" s="1">
        <f ca="1">IF(AND(G4437&gt;0,G4438&gt;G4437,NOT(ISERROR(MATCH(G4437,D:D,0)))),H4437+1,H4437)</f>
        <v>0</v>
      </c>
      <c r="I4438" s="1">
        <f t="shared" ca="1" si="776"/>
        <v>0</v>
      </c>
      <c r="J4438" s="7" t="str">
        <f t="shared" ca="1" si="777"/>
        <v/>
      </c>
      <c r="K4438" s="1" t="str">
        <f ca="1">IF(J4438="Linea_para_MAIL_creada_por_LuXML",IF(ISERROR(MATCH(INDIRECT(ADDRESS(ROW()-G4438,7)),D:D,0)),J4438,INDIRECT(ADDRESS(MATCH(INDIRECT(ADDRESS(ROW()-G4438,7)),D:D,0),1))),J4438)</f>
        <v/>
      </c>
      <c r="L4438" s="7">
        <f t="shared" ca="1" si="778"/>
        <v>0</v>
      </c>
      <c r="M4438" s="7" t="str">
        <f t="shared" ca="1" si="779"/>
        <v/>
      </c>
      <c r="N4438" s="7">
        <f t="shared" ca="1" si="780"/>
        <v>0</v>
      </c>
      <c r="O4438" s="9" t="str">
        <f ca="1">IF(N4438&gt;-1,INDIRECT(ADDRESS(ROW(),13)),IF(N4438&lt;N4437,CONCATENATE("&lt;page-count count=",CHAR(34),1+LARGE(N:N,1)-LARGE(N:N,2),CHAR(34),"/&gt;"),INDIRECT(ADDRESS(ROW()-1,13))))</f>
        <v/>
      </c>
      <c r="P4438" s="1">
        <f>IF(ROW()&lt;$S$4+2,IF('XML a procesar'!A4437="",P4437,IF(MID('XML a procesar'!A4437,1,1)="&lt;",P4437,P4437+1)),P4437)</f>
        <v>1</v>
      </c>
    </row>
    <row r="4439" spans="1:16" x14ac:dyDescent="0.25">
      <c r="A4439" s="1" t="str">
        <f>IF('XML a procesar'!A4438&gt;0,'XML a procesar'!A4438,"")</f>
        <v/>
      </c>
      <c r="B4439" s="7">
        <f t="shared" si="770"/>
        <v>0</v>
      </c>
      <c r="C4439" s="1">
        <f t="shared" si="771"/>
        <v>0</v>
      </c>
      <c r="D4439" s="1">
        <f t="shared" si="772"/>
        <v>0</v>
      </c>
      <c r="E4439" s="1">
        <f t="shared" si="773"/>
        <v>0</v>
      </c>
      <c r="F4439" s="1" t="str">
        <f t="shared" ca="1" si="774"/>
        <v/>
      </c>
      <c r="G4439" s="1">
        <f t="shared" ca="1" si="775"/>
        <v>0</v>
      </c>
      <c r="H4439" s="1">
        <f ca="1">IF(AND(G4438&gt;0,G4439&gt;G4438,NOT(ISERROR(MATCH(G4438,D:D,0)))),H4438+1,H4438)</f>
        <v>0</v>
      </c>
      <c r="I4439" s="1">
        <f t="shared" ca="1" si="776"/>
        <v>0</v>
      </c>
      <c r="J4439" s="7" t="str">
        <f t="shared" ca="1" si="777"/>
        <v/>
      </c>
      <c r="K4439" s="1" t="str">
        <f ca="1">IF(J4439="Linea_para_MAIL_creada_por_LuXML",IF(ISERROR(MATCH(INDIRECT(ADDRESS(ROW()-G4439,7)),D:D,0)),J4439,INDIRECT(ADDRESS(MATCH(INDIRECT(ADDRESS(ROW()-G4439,7)),D:D,0),1))),J4439)</f>
        <v/>
      </c>
      <c r="L4439" s="7">
        <f t="shared" ca="1" si="778"/>
        <v>0</v>
      </c>
      <c r="M4439" s="7" t="str">
        <f t="shared" ca="1" si="779"/>
        <v/>
      </c>
      <c r="N4439" s="7">
        <f t="shared" ca="1" si="780"/>
        <v>0</v>
      </c>
      <c r="O4439" s="9" t="str">
        <f ca="1">IF(N4439&gt;-1,INDIRECT(ADDRESS(ROW(),13)),IF(N4439&lt;N4438,CONCATENATE("&lt;page-count count=",CHAR(34),1+LARGE(N:N,1)-LARGE(N:N,2),CHAR(34),"/&gt;"),INDIRECT(ADDRESS(ROW()-1,13))))</f>
        <v/>
      </c>
      <c r="P4439" s="1">
        <f>IF(ROW()&lt;$S$4+2,IF('XML a procesar'!A4438="",P4438,IF(MID('XML a procesar'!A4438,1,1)="&lt;",P4438,P4438+1)),P4438)</f>
        <v>1</v>
      </c>
    </row>
    <row r="4440" spans="1:16" x14ac:dyDescent="0.25">
      <c r="A4440" s="1" t="str">
        <f>IF('XML a procesar'!A4439&gt;0,'XML a procesar'!A4439,"")</f>
        <v/>
      </c>
      <c r="B4440" s="7">
        <f t="shared" si="770"/>
        <v>0</v>
      </c>
      <c r="C4440" s="1">
        <f t="shared" si="771"/>
        <v>0</v>
      </c>
      <c r="D4440" s="1">
        <f t="shared" si="772"/>
        <v>0</v>
      </c>
      <c r="E4440" s="1">
        <f t="shared" si="773"/>
        <v>0</v>
      </c>
      <c r="F4440" s="1" t="str">
        <f t="shared" ca="1" si="774"/>
        <v/>
      </c>
      <c r="G4440" s="1">
        <f t="shared" ca="1" si="775"/>
        <v>0</v>
      </c>
      <c r="H4440" s="1">
        <f ca="1">IF(AND(G4439&gt;0,G4440&gt;G4439,NOT(ISERROR(MATCH(G4439,D:D,0)))),H4439+1,H4439)</f>
        <v>0</v>
      </c>
      <c r="I4440" s="1">
        <f t="shared" ca="1" si="776"/>
        <v>0</v>
      </c>
      <c r="J4440" s="7" t="str">
        <f t="shared" ca="1" si="777"/>
        <v/>
      </c>
      <c r="K4440" s="1" t="str">
        <f ca="1">IF(J4440="Linea_para_MAIL_creada_por_LuXML",IF(ISERROR(MATCH(INDIRECT(ADDRESS(ROW()-G4440,7)),D:D,0)),J4440,INDIRECT(ADDRESS(MATCH(INDIRECT(ADDRESS(ROW()-G4440,7)),D:D,0),1))),J4440)</f>
        <v/>
      </c>
      <c r="L4440" s="7">
        <f t="shared" ca="1" si="778"/>
        <v>0</v>
      </c>
      <c r="M4440" s="7" t="str">
        <f t="shared" ca="1" si="779"/>
        <v/>
      </c>
      <c r="N4440" s="7">
        <f t="shared" ca="1" si="780"/>
        <v>0</v>
      </c>
      <c r="O4440" s="9" t="str">
        <f ca="1">IF(N4440&gt;-1,INDIRECT(ADDRESS(ROW(),13)),IF(N4440&lt;N4439,CONCATENATE("&lt;page-count count=",CHAR(34),1+LARGE(N:N,1)-LARGE(N:N,2),CHAR(34),"/&gt;"),INDIRECT(ADDRESS(ROW()-1,13))))</f>
        <v/>
      </c>
      <c r="P4440" s="1">
        <f>IF(ROW()&lt;$S$4+2,IF('XML a procesar'!A4439="",P4439,IF(MID('XML a procesar'!A4439,1,1)="&lt;",P4439,P4439+1)),P4439)</f>
        <v>1</v>
      </c>
    </row>
    <row r="4441" spans="1:16" x14ac:dyDescent="0.25">
      <c r="A4441" s="1" t="str">
        <f>IF('XML a procesar'!A4440&gt;0,'XML a procesar'!A4440,"")</f>
        <v/>
      </c>
      <c r="B4441" s="7">
        <f t="shared" si="770"/>
        <v>0</v>
      </c>
      <c r="C4441" s="1">
        <f t="shared" si="771"/>
        <v>0</v>
      </c>
      <c r="D4441" s="1">
        <f t="shared" si="772"/>
        <v>0</v>
      </c>
      <c r="E4441" s="1">
        <f t="shared" si="773"/>
        <v>0</v>
      </c>
      <c r="F4441" s="1" t="str">
        <f t="shared" ca="1" si="774"/>
        <v/>
      </c>
      <c r="G4441" s="1">
        <f t="shared" ca="1" si="775"/>
        <v>0</v>
      </c>
      <c r="H4441" s="1">
        <f ca="1">IF(AND(G4440&gt;0,G4441&gt;G4440,NOT(ISERROR(MATCH(G4440,D:D,0)))),H4440+1,H4440)</f>
        <v>0</v>
      </c>
      <c r="I4441" s="1">
        <f t="shared" ca="1" si="776"/>
        <v>0</v>
      </c>
      <c r="J4441" s="7" t="str">
        <f t="shared" ca="1" si="777"/>
        <v/>
      </c>
      <c r="K4441" s="1" t="str">
        <f ca="1">IF(J4441="Linea_para_MAIL_creada_por_LuXML",IF(ISERROR(MATCH(INDIRECT(ADDRESS(ROW()-G4441,7)),D:D,0)),J4441,INDIRECT(ADDRESS(MATCH(INDIRECT(ADDRESS(ROW()-G4441,7)),D:D,0),1))),J4441)</f>
        <v/>
      </c>
      <c r="L4441" s="7">
        <f t="shared" ca="1" si="778"/>
        <v>0</v>
      </c>
      <c r="M4441" s="7" t="str">
        <f t="shared" ca="1" si="779"/>
        <v/>
      </c>
      <c r="N4441" s="7">
        <f t="shared" ca="1" si="780"/>
        <v>0</v>
      </c>
      <c r="O4441" s="9" t="str">
        <f ca="1">IF(N4441&gt;-1,INDIRECT(ADDRESS(ROW(),13)),IF(N4441&lt;N4440,CONCATENATE("&lt;page-count count=",CHAR(34),1+LARGE(N:N,1)-LARGE(N:N,2),CHAR(34),"/&gt;"),INDIRECT(ADDRESS(ROW()-1,13))))</f>
        <v/>
      </c>
      <c r="P4441" s="1">
        <f>IF(ROW()&lt;$S$4+2,IF('XML a procesar'!A4440="",P4440,IF(MID('XML a procesar'!A4440,1,1)="&lt;",P4440,P4440+1)),P4440)</f>
        <v>1</v>
      </c>
    </row>
    <row r="4442" spans="1:16" x14ac:dyDescent="0.25">
      <c r="A4442" s="1" t="str">
        <f>IF('XML a procesar'!A4441&gt;0,'XML a procesar'!A4441,"")</f>
        <v/>
      </c>
      <c r="B4442" s="7">
        <f t="shared" si="770"/>
        <v>0</v>
      </c>
      <c r="C4442" s="1">
        <f t="shared" si="771"/>
        <v>0</v>
      </c>
      <c r="D4442" s="1">
        <f t="shared" si="772"/>
        <v>0</v>
      </c>
      <c r="E4442" s="1">
        <f t="shared" si="773"/>
        <v>0</v>
      </c>
      <c r="F4442" s="1" t="str">
        <f t="shared" ca="1" si="774"/>
        <v/>
      </c>
      <c r="G4442" s="1">
        <f t="shared" ca="1" si="775"/>
        <v>0</v>
      </c>
      <c r="H4442" s="1">
        <f ca="1">IF(AND(G4441&gt;0,G4442&gt;G4441,NOT(ISERROR(MATCH(G4441,D:D,0)))),H4441+1,H4441)</f>
        <v>0</v>
      </c>
      <c r="I4442" s="1">
        <f t="shared" ca="1" si="776"/>
        <v>0</v>
      </c>
      <c r="J4442" s="7" t="str">
        <f t="shared" ca="1" si="777"/>
        <v/>
      </c>
      <c r="K4442" s="1" t="str">
        <f ca="1">IF(J4442="Linea_para_MAIL_creada_por_LuXML",IF(ISERROR(MATCH(INDIRECT(ADDRESS(ROW()-G4442,7)),D:D,0)),J4442,INDIRECT(ADDRESS(MATCH(INDIRECT(ADDRESS(ROW()-G4442,7)),D:D,0),1))),J4442)</f>
        <v/>
      </c>
      <c r="L4442" s="7">
        <f t="shared" ca="1" si="778"/>
        <v>0</v>
      </c>
      <c r="M4442" s="7" t="str">
        <f t="shared" ca="1" si="779"/>
        <v/>
      </c>
      <c r="N4442" s="7">
        <f t="shared" ca="1" si="780"/>
        <v>0</v>
      </c>
      <c r="O4442" s="9" t="str">
        <f ca="1">IF(N4442&gt;-1,INDIRECT(ADDRESS(ROW(),13)),IF(N4442&lt;N4441,CONCATENATE("&lt;page-count count=",CHAR(34),1+LARGE(N:N,1)-LARGE(N:N,2),CHAR(34),"/&gt;"),INDIRECT(ADDRESS(ROW()-1,13))))</f>
        <v/>
      </c>
      <c r="P4442" s="1">
        <f>IF(ROW()&lt;$S$4+2,IF('XML a procesar'!A4441="",P4441,IF(MID('XML a procesar'!A4441,1,1)="&lt;",P4441,P4441+1)),P4441)</f>
        <v>1</v>
      </c>
    </row>
    <row r="4443" spans="1:16" x14ac:dyDescent="0.25">
      <c r="A4443" s="1" t="str">
        <f>IF('XML a procesar'!A4442&gt;0,'XML a procesar'!A4442,"")</f>
        <v/>
      </c>
      <c r="B4443" s="7">
        <f t="shared" si="770"/>
        <v>0</v>
      </c>
      <c r="C4443" s="1">
        <f t="shared" si="771"/>
        <v>0</v>
      </c>
      <c r="D4443" s="1">
        <f t="shared" si="772"/>
        <v>0</v>
      </c>
      <c r="E4443" s="1">
        <f t="shared" si="773"/>
        <v>0</v>
      </c>
      <c r="F4443" s="1" t="str">
        <f t="shared" ca="1" si="774"/>
        <v/>
      </c>
      <c r="G4443" s="1">
        <f t="shared" ca="1" si="775"/>
        <v>0</v>
      </c>
      <c r="H4443" s="1">
        <f ca="1">IF(AND(G4442&gt;0,G4443&gt;G4442,NOT(ISERROR(MATCH(G4442,D:D,0)))),H4442+1,H4442)</f>
        <v>0</v>
      </c>
      <c r="I4443" s="1">
        <f t="shared" ca="1" si="776"/>
        <v>0</v>
      </c>
      <c r="J4443" s="7" t="str">
        <f t="shared" ca="1" si="777"/>
        <v/>
      </c>
      <c r="K4443" s="1" t="str">
        <f ca="1">IF(J4443="Linea_para_MAIL_creada_por_LuXML",IF(ISERROR(MATCH(INDIRECT(ADDRESS(ROW()-G4443,7)),D:D,0)),J4443,INDIRECT(ADDRESS(MATCH(INDIRECT(ADDRESS(ROW()-G4443,7)),D:D,0),1))),J4443)</f>
        <v/>
      </c>
      <c r="L4443" s="7">
        <f t="shared" ca="1" si="778"/>
        <v>0</v>
      </c>
      <c r="M4443" s="7" t="str">
        <f t="shared" ca="1" si="779"/>
        <v/>
      </c>
      <c r="N4443" s="7">
        <f t="shared" ca="1" si="780"/>
        <v>0</v>
      </c>
      <c r="O4443" s="9" t="str">
        <f ca="1">IF(N4443&gt;-1,INDIRECT(ADDRESS(ROW(),13)),IF(N4443&lt;N4442,CONCATENATE("&lt;page-count count=",CHAR(34),1+LARGE(N:N,1)-LARGE(N:N,2),CHAR(34),"/&gt;"),INDIRECT(ADDRESS(ROW()-1,13))))</f>
        <v/>
      </c>
      <c r="P4443" s="1">
        <f>IF(ROW()&lt;$S$4+2,IF('XML a procesar'!A4442="",P4442,IF(MID('XML a procesar'!A4442,1,1)="&lt;",P4442,P4442+1)),P4442)</f>
        <v>1</v>
      </c>
    </row>
    <row r="4444" spans="1:16" x14ac:dyDescent="0.25">
      <c r="A4444" s="1" t="str">
        <f>IF('XML a procesar'!A4443&gt;0,'XML a procesar'!A4443,"")</f>
        <v/>
      </c>
      <c r="B4444" s="7">
        <f t="shared" si="770"/>
        <v>0</v>
      </c>
      <c r="C4444" s="1">
        <f t="shared" si="771"/>
        <v>0</v>
      </c>
      <c r="D4444" s="1">
        <f t="shared" si="772"/>
        <v>0</v>
      </c>
      <c r="E4444" s="1">
        <f t="shared" si="773"/>
        <v>0</v>
      </c>
      <c r="F4444" s="1" t="str">
        <f t="shared" ca="1" si="774"/>
        <v/>
      </c>
      <c r="G4444" s="1">
        <f t="shared" ca="1" si="775"/>
        <v>0</v>
      </c>
      <c r="H4444" s="1">
        <f ca="1">IF(AND(G4443&gt;0,G4444&gt;G4443,NOT(ISERROR(MATCH(G4443,D:D,0)))),H4443+1,H4443)</f>
        <v>0</v>
      </c>
      <c r="I4444" s="1">
        <f t="shared" ca="1" si="776"/>
        <v>0</v>
      </c>
      <c r="J4444" s="7" t="str">
        <f t="shared" ca="1" si="777"/>
        <v/>
      </c>
      <c r="K4444" s="1" t="str">
        <f ca="1">IF(J4444="Linea_para_MAIL_creada_por_LuXML",IF(ISERROR(MATCH(INDIRECT(ADDRESS(ROW()-G4444,7)),D:D,0)),J4444,INDIRECT(ADDRESS(MATCH(INDIRECT(ADDRESS(ROW()-G4444,7)),D:D,0),1))),J4444)</f>
        <v/>
      </c>
      <c r="L4444" s="7">
        <f t="shared" ca="1" si="778"/>
        <v>0</v>
      </c>
      <c r="M4444" s="7" t="str">
        <f t="shared" ca="1" si="779"/>
        <v/>
      </c>
      <c r="N4444" s="7">
        <f t="shared" ca="1" si="780"/>
        <v>0</v>
      </c>
      <c r="O4444" s="9" t="str">
        <f ca="1">IF(N4444&gt;-1,INDIRECT(ADDRESS(ROW(),13)),IF(N4444&lt;N4443,CONCATENATE("&lt;page-count count=",CHAR(34),1+LARGE(N:N,1)-LARGE(N:N,2),CHAR(34),"/&gt;"),INDIRECT(ADDRESS(ROW()-1,13))))</f>
        <v/>
      </c>
      <c r="P4444" s="1">
        <f>IF(ROW()&lt;$S$4+2,IF('XML a procesar'!A4443="",P4443,IF(MID('XML a procesar'!A4443,1,1)="&lt;",P4443,P4443+1)),P4443)</f>
        <v>1</v>
      </c>
    </row>
    <row r="4445" spans="1:16" x14ac:dyDescent="0.25">
      <c r="A4445" s="1" t="str">
        <f>IF('XML a procesar'!A4444&gt;0,'XML a procesar'!A4444,"")</f>
        <v/>
      </c>
      <c r="B4445" s="7">
        <f t="shared" si="770"/>
        <v>0</v>
      </c>
      <c r="C4445" s="1">
        <f t="shared" si="771"/>
        <v>0</v>
      </c>
      <c r="D4445" s="1">
        <f t="shared" si="772"/>
        <v>0</v>
      </c>
      <c r="E4445" s="1">
        <f t="shared" si="773"/>
        <v>0</v>
      </c>
      <c r="F4445" s="1" t="str">
        <f t="shared" ca="1" si="774"/>
        <v/>
      </c>
      <c r="G4445" s="1">
        <f t="shared" ca="1" si="775"/>
        <v>0</v>
      </c>
      <c r="H4445" s="1">
        <f ca="1">IF(AND(G4444&gt;0,G4445&gt;G4444,NOT(ISERROR(MATCH(G4444,D:D,0)))),H4444+1,H4444)</f>
        <v>0</v>
      </c>
      <c r="I4445" s="1">
        <f t="shared" ca="1" si="776"/>
        <v>0</v>
      </c>
      <c r="J4445" s="7" t="str">
        <f t="shared" ca="1" si="777"/>
        <v/>
      </c>
      <c r="K4445" s="1" t="str">
        <f ca="1">IF(J4445="Linea_para_MAIL_creada_por_LuXML",IF(ISERROR(MATCH(INDIRECT(ADDRESS(ROW()-G4445,7)),D:D,0)),J4445,INDIRECT(ADDRESS(MATCH(INDIRECT(ADDRESS(ROW()-G4445,7)),D:D,0),1))),J4445)</f>
        <v/>
      </c>
      <c r="L4445" s="7">
        <f t="shared" ca="1" si="778"/>
        <v>0</v>
      </c>
      <c r="M4445" s="7" t="str">
        <f t="shared" ca="1" si="779"/>
        <v/>
      </c>
      <c r="N4445" s="7">
        <f t="shared" ca="1" si="780"/>
        <v>0</v>
      </c>
      <c r="O4445" s="9" t="str">
        <f ca="1">IF(N4445&gt;-1,INDIRECT(ADDRESS(ROW(),13)),IF(N4445&lt;N4444,CONCATENATE("&lt;page-count count=",CHAR(34),1+LARGE(N:N,1)-LARGE(N:N,2),CHAR(34),"/&gt;"),INDIRECT(ADDRESS(ROW()-1,13))))</f>
        <v/>
      </c>
      <c r="P4445" s="1">
        <f>IF(ROW()&lt;$S$4+2,IF('XML a procesar'!A4444="",P4444,IF(MID('XML a procesar'!A4444,1,1)="&lt;",P4444,P4444+1)),P4444)</f>
        <v>1</v>
      </c>
    </row>
    <row r="4446" spans="1:16" x14ac:dyDescent="0.25">
      <c r="A4446" s="1" t="str">
        <f>IF('XML a procesar'!A4445&gt;0,'XML a procesar'!A4445,"")</f>
        <v/>
      </c>
      <c r="B4446" s="7">
        <f t="shared" si="770"/>
        <v>0</v>
      </c>
      <c r="C4446" s="1">
        <f t="shared" si="771"/>
        <v>0</v>
      </c>
      <c r="D4446" s="1">
        <f t="shared" si="772"/>
        <v>0</v>
      </c>
      <c r="E4446" s="1">
        <f t="shared" si="773"/>
        <v>0</v>
      </c>
      <c r="F4446" s="1" t="str">
        <f t="shared" ca="1" si="774"/>
        <v/>
      </c>
      <c r="G4446" s="1">
        <f t="shared" ca="1" si="775"/>
        <v>0</v>
      </c>
      <c r="H4446" s="1">
        <f ca="1">IF(AND(G4445&gt;0,G4446&gt;G4445,NOT(ISERROR(MATCH(G4445,D:D,0)))),H4445+1,H4445)</f>
        <v>0</v>
      </c>
      <c r="I4446" s="1">
        <f t="shared" ca="1" si="776"/>
        <v>0</v>
      </c>
      <c r="J4446" s="7" t="str">
        <f t="shared" ca="1" si="777"/>
        <v/>
      </c>
      <c r="K4446" s="1" t="str">
        <f ca="1">IF(J4446="Linea_para_MAIL_creada_por_LuXML",IF(ISERROR(MATCH(INDIRECT(ADDRESS(ROW()-G4446,7)),D:D,0)),J4446,INDIRECT(ADDRESS(MATCH(INDIRECT(ADDRESS(ROW()-G4446,7)),D:D,0),1))),J4446)</f>
        <v/>
      </c>
      <c r="L4446" s="7">
        <f t="shared" ca="1" si="778"/>
        <v>0</v>
      </c>
      <c r="M4446" s="7" t="str">
        <f t="shared" ca="1" si="779"/>
        <v/>
      </c>
      <c r="N4446" s="7">
        <f t="shared" ca="1" si="780"/>
        <v>0</v>
      </c>
      <c r="O4446" s="9" t="str">
        <f ca="1">IF(N4446&gt;-1,INDIRECT(ADDRESS(ROW(),13)),IF(N4446&lt;N4445,CONCATENATE("&lt;page-count count=",CHAR(34),1+LARGE(N:N,1)-LARGE(N:N,2),CHAR(34),"/&gt;"),INDIRECT(ADDRESS(ROW()-1,13))))</f>
        <v/>
      </c>
      <c r="P4446" s="1">
        <f>IF(ROW()&lt;$S$4+2,IF('XML a procesar'!A4445="",P4445,IF(MID('XML a procesar'!A4445,1,1)="&lt;",P4445,P4445+1)),P4445)</f>
        <v>1</v>
      </c>
    </row>
    <row r="4447" spans="1:16" x14ac:dyDescent="0.25">
      <c r="A4447" s="1" t="str">
        <f>IF('XML a procesar'!A4446&gt;0,'XML a procesar'!A4446,"")</f>
        <v/>
      </c>
      <c r="B4447" s="7">
        <f t="shared" si="770"/>
        <v>0</v>
      </c>
      <c r="C4447" s="1">
        <f t="shared" si="771"/>
        <v>0</v>
      </c>
      <c r="D4447" s="1">
        <f t="shared" si="772"/>
        <v>0</v>
      </c>
      <c r="E4447" s="1">
        <f t="shared" si="773"/>
        <v>0</v>
      </c>
      <c r="F4447" s="1" t="str">
        <f t="shared" ca="1" si="774"/>
        <v/>
      </c>
      <c r="G4447" s="1">
        <f t="shared" ca="1" si="775"/>
        <v>0</v>
      </c>
      <c r="H4447" s="1">
        <f ca="1">IF(AND(G4446&gt;0,G4447&gt;G4446,NOT(ISERROR(MATCH(G4446,D:D,0)))),H4446+1,H4446)</f>
        <v>0</v>
      </c>
      <c r="I4447" s="1">
        <f t="shared" ca="1" si="776"/>
        <v>0</v>
      </c>
      <c r="J4447" s="7" t="str">
        <f t="shared" ca="1" si="777"/>
        <v/>
      </c>
      <c r="K4447" s="1" t="str">
        <f ca="1">IF(J4447="Linea_para_MAIL_creada_por_LuXML",IF(ISERROR(MATCH(INDIRECT(ADDRESS(ROW()-G4447,7)),D:D,0)),J4447,INDIRECT(ADDRESS(MATCH(INDIRECT(ADDRESS(ROW()-G4447,7)),D:D,0),1))),J4447)</f>
        <v/>
      </c>
      <c r="L4447" s="7">
        <f t="shared" ca="1" si="778"/>
        <v>0</v>
      </c>
      <c r="M4447" s="7" t="str">
        <f t="shared" ca="1" si="779"/>
        <v/>
      </c>
      <c r="N4447" s="7">
        <f t="shared" ca="1" si="780"/>
        <v>0</v>
      </c>
      <c r="O4447" s="9" t="str">
        <f ca="1">IF(N4447&gt;-1,INDIRECT(ADDRESS(ROW(),13)),IF(N4447&lt;N4446,CONCATENATE("&lt;page-count count=",CHAR(34),1+LARGE(N:N,1)-LARGE(N:N,2),CHAR(34),"/&gt;"),INDIRECT(ADDRESS(ROW()-1,13))))</f>
        <v/>
      </c>
      <c r="P4447" s="1">
        <f>IF(ROW()&lt;$S$4+2,IF('XML a procesar'!A4446="",P4446,IF(MID('XML a procesar'!A4446,1,1)="&lt;",P4446,P4446+1)),P4446)</f>
        <v>1</v>
      </c>
    </row>
    <row r="4448" spans="1:16" x14ac:dyDescent="0.25">
      <c r="A4448" s="1" t="str">
        <f>IF('XML a procesar'!A4447&gt;0,'XML a procesar'!A4447,"")</f>
        <v/>
      </c>
      <c r="B4448" s="7">
        <f t="shared" si="770"/>
        <v>0</v>
      </c>
      <c r="C4448" s="1">
        <f t="shared" si="771"/>
        <v>0</v>
      </c>
      <c r="D4448" s="1">
        <f t="shared" si="772"/>
        <v>0</v>
      </c>
      <c r="E4448" s="1">
        <f t="shared" si="773"/>
        <v>0</v>
      </c>
      <c r="F4448" s="1" t="str">
        <f t="shared" ca="1" si="774"/>
        <v/>
      </c>
      <c r="G4448" s="1">
        <f t="shared" ca="1" si="775"/>
        <v>0</v>
      </c>
      <c r="H4448" s="1">
        <f ca="1">IF(AND(G4447&gt;0,G4448&gt;G4447,NOT(ISERROR(MATCH(G4447,D:D,0)))),H4447+1,H4447)</f>
        <v>0</v>
      </c>
      <c r="I4448" s="1">
        <f t="shared" ca="1" si="776"/>
        <v>0</v>
      </c>
      <c r="J4448" s="7" t="str">
        <f t="shared" ca="1" si="777"/>
        <v/>
      </c>
      <c r="K4448" s="1" t="str">
        <f ca="1">IF(J4448="Linea_para_MAIL_creada_por_LuXML",IF(ISERROR(MATCH(INDIRECT(ADDRESS(ROW()-G4448,7)),D:D,0)),J4448,INDIRECT(ADDRESS(MATCH(INDIRECT(ADDRESS(ROW()-G4448,7)),D:D,0),1))),J4448)</f>
        <v/>
      </c>
      <c r="L4448" s="7">
        <f t="shared" ca="1" si="778"/>
        <v>0</v>
      </c>
      <c r="M4448" s="7" t="str">
        <f t="shared" ca="1" si="779"/>
        <v/>
      </c>
      <c r="N4448" s="7">
        <f t="shared" ca="1" si="780"/>
        <v>0</v>
      </c>
      <c r="O4448" s="9" t="str">
        <f ca="1">IF(N4448&gt;-1,INDIRECT(ADDRESS(ROW(),13)),IF(N4448&lt;N4447,CONCATENATE("&lt;page-count count=",CHAR(34),1+LARGE(N:N,1)-LARGE(N:N,2),CHAR(34),"/&gt;"),INDIRECT(ADDRESS(ROW()-1,13))))</f>
        <v/>
      </c>
      <c r="P4448" s="1">
        <f>IF(ROW()&lt;$S$4+2,IF('XML a procesar'!A4447="",P4447,IF(MID('XML a procesar'!A4447,1,1)="&lt;",P4447,P4447+1)),P4447)</f>
        <v>1</v>
      </c>
    </row>
    <row r="4449" spans="1:16" x14ac:dyDescent="0.25">
      <c r="A4449" s="1" t="str">
        <f>IF('XML a procesar'!A4448&gt;0,'XML a procesar'!A4448,"")</f>
        <v/>
      </c>
      <c r="B4449" s="7">
        <f t="shared" si="770"/>
        <v>0</v>
      </c>
      <c r="C4449" s="1">
        <f t="shared" si="771"/>
        <v>0</v>
      </c>
      <c r="D4449" s="1">
        <f t="shared" si="772"/>
        <v>0</v>
      </c>
      <c r="E4449" s="1">
        <f t="shared" si="773"/>
        <v>0</v>
      </c>
      <c r="F4449" s="1" t="str">
        <f t="shared" ca="1" si="774"/>
        <v/>
      </c>
      <c r="G4449" s="1">
        <f t="shared" ca="1" si="775"/>
        <v>0</v>
      </c>
      <c r="H4449" s="1">
        <f ca="1">IF(AND(G4448&gt;0,G4449&gt;G4448,NOT(ISERROR(MATCH(G4448,D:D,0)))),H4448+1,H4448)</f>
        <v>0</v>
      </c>
      <c r="I4449" s="1">
        <f t="shared" ca="1" si="776"/>
        <v>0</v>
      </c>
      <c r="J4449" s="7" t="str">
        <f t="shared" ca="1" si="777"/>
        <v/>
      </c>
      <c r="K4449" s="1" t="str">
        <f ca="1">IF(J4449="Linea_para_MAIL_creada_por_LuXML",IF(ISERROR(MATCH(INDIRECT(ADDRESS(ROW()-G4449,7)),D:D,0)),J4449,INDIRECT(ADDRESS(MATCH(INDIRECT(ADDRESS(ROW()-G4449,7)),D:D,0),1))),J4449)</f>
        <v/>
      </c>
      <c r="L4449" s="7">
        <f t="shared" ca="1" si="778"/>
        <v>0</v>
      </c>
      <c r="M4449" s="7" t="str">
        <f t="shared" ca="1" si="779"/>
        <v/>
      </c>
      <c r="N4449" s="7">
        <f t="shared" ca="1" si="780"/>
        <v>0</v>
      </c>
      <c r="O4449" s="9" t="str">
        <f ca="1">IF(N4449&gt;-1,INDIRECT(ADDRESS(ROW(),13)),IF(N4449&lt;N4448,CONCATENATE("&lt;page-count count=",CHAR(34),1+LARGE(N:N,1)-LARGE(N:N,2),CHAR(34),"/&gt;"),INDIRECT(ADDRESS(ROW()-1,13))))</f>
        <v/>
      </c>
      <c r="P4449" s="1">
        <f>IF(ROW()&lt;$S$4+2,IF('XML a procesar'!A4448="",P4448,IF(MID('XML a procesar'!A4448,1,1)="&lt;",P4448,P4448+1)),P4448)</f>
        <v>1</v>
      </c>
    </row>
    <row r="4450" spans="1:16" x14ac:dyDescent="0.25">
      <c r="A4450" s="1" t="str">
        <f>IF('XML a procesar'!A4449&gt;0,'XML a procesar'!A4449,"")</f>
        <v/>
      </c>
      <c r="B4450" s="7">
        <f t="shared" si="770"/>
        <v>0</v>
      </c>
      <c r="C4450" s="1">
        <f t="shared" si="771"/>
        <v>0</v>
      </c>
      <c r="D4450" s="1">
        <f t="shared" si="772"/>
        <v>0</v>
      </c>
      <c r="E4450" s="1">
        <f t="shared" si="773"/>
        <v>0</v>
      </c>
      <c r="F4450" s="1" t="str">
        <f t="shared" ca="1" si="774"/>
        <v/>
      </c>
      <c r="G4450" s="1">
        <f t="shared" ca="1" si="775"/>
        <v>0</v>
      </c>
      <c r="H4450" s="1">
        <f ca="1">IF(AND(G4449&gt;0,G4450&gt;G4449,NOT(ISERROR(MATCH(G4449,D:D,0)))),H4449+1,H4449)</f>
        <v>0</v>
      </c>
      <c r="I4450" s="1">
        <f t="shared" ca="1" si="776"/>
        <v>0</v>
      </c>
      <c r="J4450" s="7" t="str">
        <f t="shared" ca="1" si="777"/>
        <v/>
      </c>
      <c r="K4450" s="1" t="str">
        <f ca="1">IF(J4450="Linea_para_MAIL_creada_por_LuXML",IF(ISERROR(MATCH(INDIRECT(ADDRESS(ROW()-G4450,7)),D:D,0)),J4450,INDIRECT(ADDRESS(MATCH(INDIRECT(ADDRESS(ROW()-G4450,7)),D:D,0),1))),J4450)</f>
        <v/>
      </c>
      <c r="L4450" s="7">
        <f t="shared" ca="1" si="778"/>
        <v>0</v>
      </c>
      <c r="M4450" s="7" t="str">
        <f t="shared" ca="1" si="779"/>
        <v/>
      </c>
      <c r="N4450" s="7">
        <f t="shared" ca="1" si="780"/>
        <v>0</v>
      </c>
      <c r="O4450" s="9" t="str">
        <f ca="1">IF(N4450&gt;-1,INDIRECT(ADDRESS(ROW(),13)),IF(N4450&lt;N4449,CONCATENATE("&lt;page-count count=",CHAR(34),1+LARGE(N:N,1)-LARGE(N:N,2),CHAR(34),"/&gt;"),INDIRECT(ADDRESS(ROW()-1,13))))</f>
        <v/>
      </c>
      <c r="P4450" s="1">
        <f>IF(ROW()&lt;$S$4+2,IF('XML a procesar'!A4449="",P4449,IF(MID('XML a procesar'!A4449,1,1)="&lt;",P4449,P4449+1)),P4449)</f>
        <v>1</v>
      </c>
    </row>
    <row r="4451" spans="1:16" x14ac:dyDescent="0.25">
      <c r="A4451" s="1" t="str">
        <f>IF('XML a procesar'!A4450&gt;0,'XML a procesar'!A4450,"")</f>
        <v/>
      </c>
      <c r="B4451" s="7">
        <f t="shared" si="770"/>
        <v>0</v>
      </c>
      <c r="C4451" s="1">
        <f t="shared" si="771"/>
        <v>0</v>
      </c>
      <c r="D4451" s="1">
        <f t="shared" si="772"/>
        <v>0</v>
      </c>
      <c r="E4451" s="1">
        <f t="shared" si="773"/>
        <v>0</v>
      </c>
      <c r="F4451" s="1" t="str">
        <f t="shared" ca="1" si="774"/>
        <v/>
      </c>
      <c r="G4451" s="1">
        <f t="shared" ca="1" si="775"/>
        <v>0</v>
      </c>
      <c r="H4451" s="1">
        <f ca="1">IF(AND(G4450&gt;0,G4451&gt;G4450,NOT(ISERROR(MATCH(G4450,D:D,0)))),H4450+1,H4450)</f>
        <v>0</v>
      </c>
      <c r="I4451" s="1">
        <f t="shared" ca="1" si="776"/>
        <v>0</v>
      </c>
      <c r="J4451" s="7" t="str">
        <f t="shared" ca="1" si="777"/>
        <v/>
      </c>
      <c r="K4451" s="1" t="str">
        <f ca="1">IF(J4451="Linea_para_MAIL_creada_por_LuXML",IF(ISERROR(MATCH(INDIRECT(ADDRESS(ROW()-G4451,7)),D:D,0)),J4451,INDIRECT(ADDRESS(MATCH(INDIRECT(ADDRESS(ROW()-G4451,7)),D:D,0),1))),J4451)</f>
        <v/>
      </c>
      <c r="L4451" s="7">
        <f t="shared" ca="1" si="778"/>
        <v>0</v>
      </c>
      <c r="M4451" s="7" t="str">
        <f t="shared" ca="1" si="779"/>
        <v/>
      </c>
      <c r="N4451" s="7">
        <f t="shared" ca="1" si="780"/>
        <v>0</v>
      </c>
      <c r="O4451" s="9" t="str">
        <f ca="1">IF(N4451&gt;-1,INDIRECT(ADDRESS(ROW(),13)),IF(N4451&lt;N4450,CONCATENATE("&lt;page-count count=",CHAR(34),1+LARGE(N:N,1)-LARGE(N:N,2),CHAR(34),"/&gt;"),INDIRECT(ADDRESS(ROW()-1,13))))</f>
        <v/>
      </c>
      <c r="P4451" s="1">
        <f>IF(ROW()&lt;$S$4+2,IF('XML a procesar'!A4450="",P4450,IF(MID('XML a procesar'!A4450,1,1)="&lt;",P4450,P4450+1)),P4450)</f>
        <v>1</v>
      </c>
    </row>
    <row r="4452" spans="1:16" x14ac:dyDescent="0.25">
      <c r="A4452" s="1" t="str">
        <f>IF('XML a procesar'!A4451&gt;0,'XML a procesar'!A4451,"")</f>
        <v/>
      </c>
      <c r="B4452" s="7">
        <f t="shared" si="770"/>
        <v>0</v>
      </c>
      <c r="C4452" s="1">
        <f t="shared" si="771"/>
        <v>0</v>
      </c>
      <c r="D4452" s="1">
        <f t="shared" si="772"/>
        <v>0</v>
      </c>
      <c r="E4452" s="1">
        <f t="shared" si="773"/>
        <v>0</v>
      </c>
      <c r="F4452" s="1" t="str">
        <f t="shared" ca="1" si="774"/>
        <v/>
      </c>
      <c r="G4452" s="1">
        <f t="shared" ca="1" si="775"/>
        <v>0</v>
      </c>
      <c r="H4452" s="1">
        <f ca="1">IF(AND(G4451&gt;0,G4452&gt;G4451,NOT(ISERROR(MATCH(G4451,D:D,0)))),H4451+1,H4451)</f>
        <v>0</v>
      </c>
      <c r="I4452" s="1">
        <f t="shared" ca="1" si="776"/>
        <v>0</v>
      </c>
      <c r="J4452" s="7" t="str">
        <f t="shared" ca="1" si="777"/>
        <v/>
      </c>
      <c r="K4452" s="1" t="str">
        <f ca="1">IF(J4452="Linea_para_MAIL_creada_por_LuXML",IF(ISERROR(MATCH(INDIRECT(ADDRESS(ROW()-G4452,7)),D:D,0)),J4452,INDIRECT(ADDRESS(MATCH(INDIRECT(ADDRESS(ROW()-G4452,7)),D:D,0),1))),J4452)</f>
        <v/>
      </c>
      <c r="L4452" s="7">
        <f t="shared" ca="1" si="778"/>
        <v>0</v>
      </c>
      <c r="M4452" s="7" t="str">
        <f t="shared" ca="1" si="779"/>
        <v/>
      </c>
      <c r="N4452" s="7">
        <f t="shared" ca="1" si="780"/>
        <v>0</v>
      </c>
      <c r="O4452" s="9" t="str">
        <f ca="1">IF(N4452&gt;-1,INDIRECT(ADDRESS(ROW(),13)),IF(N4452&lt;N4451,CONCATENATE("&lt;page-count count=",CHAR(34),1+LARGE(N:N,1)-LARGE(N:N,2),CHAR(34),"/&gt;"),INDIRECT(ADDRESS(ROW()-1,13))))</f>
        <v/>
      </c>
      <c r="P4452" s="1">
        <f>IF(ROW()&lt;$S$4+2,IF('XML a procesar'!A4451="",P4451,IF(MID('XML a procesar'!A4451,1,1)="&lt;",P4451,P4451+1)),P4451)</f>
        <v>1</v>
      </c>
    </row>
    <row r="4453" spans="1:16" x14ac:dyDescent="0.25">
      <c r="A4453" s="1" t="str">
        <f>IF('XML a procesar'!A4452&gt;0,'XML a procesar'!A4452,"")</f>
        <v/>
      </c>
      <c r="B4453" s="7">
        <f t="shared" si="770"/>
        <v>0</v>
      </c>
      <c r="C4453" s="1">
        <f t="shared" si="771"/>
        <v>0</v>
      </c>
      <c r="D4453" s="1">
        <f t="shared" si="772"/>
        <v>0</v>
      </c>
      <c r="E4453" s="1">
        <f t="shared" si="773"/>
        <v>0</v>
      </c>
      <c r="F4453" s="1" t="str">
        <f t="shared" ca="1" si="774"/>
        <v/>
      </c>
      <c r="G4453" s="1">
        <f t="shared" ca="1" si="775"/>
        <v>0</v>
      </c>
      <c r="H4453" s="1">
        <f ca="1">IF(AND(G4452&gt;0,G4453&gt;G4452,NOT(ISERROR(MATCH(G4452,D:D,0)))),H4452+1,H4452)</f>
        <v>0</v>
      </c>
      <c r="I4453" s="1">
        <f t="shared" ca="1" si="776"/>
        <v>0</v>
      </c>
      <c r="J4453" s="7" t="str">
        <f t="shared" ca="1" si="777"/>
        <v/>
      </c>
      <c r="K4453" s="1" t="str">
        <f ca="1">IF(J4453="Linea_para_MAIL_creada_por_LuXML",IF(ISERROR(MATCH(INDIRECT(ADDRESS(ROW()-G4453,7)),D:D,0)),J4453,INDIRECT(ADDRESS(MATCH(INDIRECT(ADDRESS(ROW()-G4453,7)),D:D,0),1))),J4453)</f>
        <v/>
      </c>
      <c r="L4453" s="7">
        <f t="shared" ca="1" si="778"/>
        <v>0</v>
      </c>
      <c r="M4453" s="7" t="str">
        <f t="shared" ca="1" si="779"/>
        <v/>
      </c>
      <c r="N4453" s="7">
        <f t="shared" ca="1" si="780"/>
        <v>0</v>
      </c>
      <c r="O4453" s="9" t="str">
        <f ca="1">IF(N4453&gt;-1,INDIRECT(ADDRESS(ROW(),13)),IF(N4453&lt;N4452,CONCATENATE("&lt;page-count count=",CHAR(34),1+LARGE(N:N,1)-LARGE(N:N,2),CHAR(34),"/&gt;"),INDIRECT(ADDRESS(ROW()-1,13))))</f>
        <v/>
      </c>
      <c r="P4453" s="1">
        <f>IF(ROW()&lt;$S$4+2,IF('XML a procesar'!A4452="",P4452,IF(MID('XML a procesar'!A4452,1,1)="&lt;",P4452,P4452+1)),P4452)</f>
        <v>1</v>
      </c>
    </row>
    <row r="4454" spans="1:16" x14ac:dyDescent="0.25">
      <c r="A4454" s="1" t="str">
        <f>IF('XML a procesar'!A4453&gt;0,'XML a procesar'!A4453,"")</f>
        <v/>
      </c>
      <c r="B4454" s="7">
        <f t="shared" si="770"/>
        <v>0</v>
      </c>
      <c r="C4454" s="1">
        <f t="shared" si="771"/>
        <v>0</v>
      </c>
      <c r="D4454" s="1">
        <f t="shared" si="772"/>
        <v>0</v>
      </c>
      <c r="E4454" s="1">
        <f t="shared" si="773"/>
        <v>0</v>
      </c>
      <c r="F4454" s="1" t="str">
        <f t="shared" ca="1" si="774"/>
        <v/>
      </c>
      <c r="G4454" s="1">
        <f t="shared" ca="1" si="775"/>
        <v>0</v>
      </c>
      <c r="H4454" s="1">
        <f ca="1">IF(AND(G4453&gt;0,G4454&gt;G4453,NOT(ISERROR(MATCH(G4453,D:D,0)))),H4453+1,H4453)</f>
        <v>0</v>
      </c>
      <c r="I4454" s="1">
        <f t="shared" ca="1" si="776"/>
        <v>0</v>
      </c>
      <c r="J4454" s="7" t="str">
        <f t="shared" ca="1" si="777"/>
        <v/>
      </c>
      <c r="K4454" s="1" t="str">
        <f ca="1">IF(J4454="Linea_para_MAIL_creada_por_LuXML",IF(ISERROR(MATCH(INDIRECT(ADDRESS(ROW()-G4454,7)),D:D,0)),J4454,INDIRECT(ADDRESS(MATCH(INDIRECT(ADDRESS(ROW()-G4454,7)),D:D,0),1))),J4454)</f>
        <v/>
      </c>
      <c r="L4454" s="7">
        <f t="shared" ca="1" si="778"/>
        <v>0</v>
      </c>
      <c r="M4454" s="7" t="str">
        <f t="shared" ca="1" si="779"/>
        <v/>
      </c>
      <c r="N4454" s="7">
        <f t="shared" ca="1" si="780"/>
        <v>0</v>
      </c>
      <c r="O4454" s="9" t="str">
        <f ca="1">IF(N4454&gt;-1,INDIRECT(ADDRESS(ROW(),13)),IF(N4454&lt;N4453,CONCATENATE("&lt;page-count count=",CHAR(34),1+LARGE(N:N,1)-LARGE(N:N,2),CHAR(34),"/&gt;"),INDIRECT(ADDRESS(ROW()-1,13))))</f>
        <v/>
      </c>
      <c r="P4454" s="1">
        <f>IF(ROW()&lt;$S$4+2,IF('XML a procesar'!A4453="",P4453,IF(MID('XML a procesar'!A4453,1,1)="&lt;",P4453,P4453+1)),P4453)</f>
        <v>1</v>
      </c>
    </row>
    <row r="4455" spans="1:16" x14ac:dyDescent="0.25">
      <c r="A4455" s="1" t="str">
        <f>IF('XML a procesar'!A4454&gt;0,'XML a procesar'!A4454,"")</f>
        <v/>
      </c>
      <c r="B4455" s="7">
        <f t="shared" si="770"/>
        <v>0</v>
      </c>
      <c r="C4455" s="1">
        <f t="shared" si="771"/>
        <v>0</v>
      </c>
      <c r="D4455" s="1">
        <f t="shared" si="772"/>
        <v>0</v>
      </c>
      <c r="E4455" s="1">
        <f t="shared" si="773"/>
        <v>0</v>
      </c>
      <c r="F4455" s="1" t="str">
        <f t="shared" ca="1" si="774"/>
        <v/>
      </c>
      <c r="G4455" s="1">
        <f t="shared" ca="1" si="775"/>
        <v>0</v>
      </c>
      <c r="H4455" s="1">
        <f ca="1">IF(AND(G4454&gt;0,G4455&gt;G4454,NOT(ISERROR(MATCH(G4454,D:D,0)))),H4454+1,H4454)</f>
        <v>0</v>
      </c>
      <c r="I4455" s="1">
        <f t="shared" ca="1" si="776"/>
        <v>0</v>
      </c>
      <c r="J4455" s="7" t="str">
        <f t="shared" ca="1" si="777"/>
        <v/>
      </c>
      <c r="K4455" s="1" t="str">
        <f ca="1">IF(J4455="Linea_para_MAIL_creada_por_LuXML",IF(ISERROR(MATCH(INDIRECT(ADDRESS(ROW()-G4455,7)),D:D,0)),J4455,INDIRECT(ADDRESS(MATCH(INDIRECT(ADDRESS(ROW()-G4455,7)),D:D,0),1))),J4455)</f>
        <v/>
      </c>
      <c r="L4455" s="7">
        <f t="shared" ca="1" si="778"/>
        <v>0</v>
      </c>
      <c r="M4455" s="7" t="str">
        <f t="shared" ca="1" si="779"/>
        <v/>
      </c>
      <c r="N4455" s="7">
        <f t="shared" ca="1" si="780"/>
        <v>0</v>
      </c>
      <c r="O4455" s="9" t="str">
        <f ca="1">IF(N4455&gt;-1,INDIRECT(ADDRESS(ROW(),13)),IF(N4455&lt;N4454,CONCATENATE("&lt;page-count count=",CHAR(34),1+LARGE(N:N,1)-LARGE(N:N,2),CHAR(34),"/&gt;"),INDIRECT(ADDRESS(ROW()-1,13))))</f>
        <v/>
      </c>
      <c r="P4455" s="1">
        <f>IF(ROW()&lt;$S$4+2,IF('XML a procesar'!A4454="",P4454,IF(MID('XML a procesar'!A4454,1,1)="&lt;",P4454,P4454+1)),P4454)</f>
        <v>1</v>
      </c>
    </row>
    <row r="4456" spans="1:16" x14ac:dyDescent="0.25">
      <c r="A4456" s="1" t="str">
        <f>IF('XML a procesar'!A4455&gt;0,'XML a procesar'!A4455,"")</f>
        <v/>
      </c>
      <c r="B4456" s="7">
        <f t="shared" si="770"/>
        <v>0</v>
      </c>
      <c r="C4456" s="1">
        <f t="shared" si="771"/>
        <v>0</v>
      </c>
      <c r="D4456" s="1">
        <f t="shared" si="772"/>
        <v>0</v>
      </c>
      <c r="E4456" s="1">
        <f t="shared" si="773"/>
        <v>0</v>
      </c>
      <c r="F4456" s="1" t="str">
        <f t="shared" ca="1" si="774"/>
        <v/>
      </c>
      <c r="G4456" s="1">
        <f t="shared" ca="1" si="775"/>
        <v>0</v>
      </c>
      <c r="H4456" s="1">
        <f ca="1">IF(AND(G4455&gt;0,G4456&gt;G4455,NOT(ISERROR(MATCH(G4455,D:D,0)))),H4455+1,H4455)</f>
        <v>0</v>
      </c>
      <c r="I4456" s="1">
        <f t="shared" ca="1" si="776"/>
        <v>0</v>
      </c>
      <c r="J4456" s="7" t="str">
        <f t="shared" ca="1" si="777"/>
        <v/>
      </c>
      <c r="K4456" s="1" t="str">
        <f ca="1">IF(J4456="Linea_para_MAIL_creada_por_LuXML",IF(ISERROR(MATCH(INDIRECT(ADDRESS(ROW()-G4456,7)),D:D,0)),J4456,INDIRECT(ADDRESS(MATCH(INDIRECT(ADDRESS(ROW()-G4456,7)),D:D,0),1))),J4456)</f>
        <v/>
      </c>
      <c r="L4456" s="7">
        <f t="shared" ca="1" si="778"/>
        <v>0</v>
      </c>
      <c r="M4456" s="7" t="str">
        <f t="shared" ca="1" si="779"/>
        <v/>
      </c>
      <c r="N4456" s="7">
        <f t="shared" ca="1" si="780"/>
        <v>0</v>
      </c>
      <c r="O4456" s="9" t="str">
        <f ca="1">IF(N4456&gt;-1,INDIRECT(ADDRESS(ROW(),13)),IF(N4456&lt;N4455,CONCATENATE("&lt;page-count count=",CHAR(34),1+LARGE(N:N,1)-LARGE(N:N,2),CHAR(34),"/&gt;"),INDIRECT(ADDRESS(ROW()-1,13))))</f>
        <v/>
      </c>
      <c r="P4456" s="1">
        <f>IF(ROW()&lt;$S$4+2,IF('XML a procesar'!A4455="",P4455,IF(MID('XML a procesar'!A4455,1,1)="&lt;",P4455,P4455+1)),P4455)</f>
        <v>1</v>
      </c>
    </row>
    <row r="4457" spans="1:16" x14ac:dyDescent="0.25">
      <c r="A4457" s="1" t="str">
        <f>IF('XML a procesar'!A4456&gt;0,'XML a procesar'!A4456,"")</f>
        <v/>
      </c>
      <c r="B4457" s="7">
        <f t="shared" si="770"/>
        <v>0</v>
      </c>
      <c r="C4457" s="1">
        <f t="shared" si="771"/>
        <v>0</v>
      </c>
      <c r="D4457" s="1">
        <f t="shared" si="772"/>
        <v>0</v>
      </c>
      <c r="E4457" s="1">
        <f t="shared" si="773"/>
        <v>0</v>
      </c>
      <c r="F4457" s="1" t="str">
        <f t="shared" ca="1" si="774"/>
        <v/>
      </c>
      <c r="G4457" s="1">
        <f t="shared" ca="1" si="775"/>
        <v>0</v>
      </c>
      <c r="H4457" s="1">
        <f ca="1">IF(AND(G4456&gt;0,G4457&gt;G4456,NOT(ISERROR(MATCH(G4456,D:D,0)))),H4456+1,H4456)</f>
        <v>0</v>
      </c>
      <c r="I4457" s="1">
        <f t="shared" ca="1" si="776"/>
        <v>0</v>
      </c>
      <c r="J4457" s="7" t="str">
        <f t="shared" ca="1" si="777"/>
        <v/>
      </c>
      <c r="K4457" s="1" t="str">
        <f ca="1">IF(J4457="Linea_para_MAIL_creada_por_LuXML",IF(ISERROR(MATCH(INDIRECT(ADDRESS(ROW()-G4457,7)),D:D,0)),J4457,INDIRECT(ADDRESS(MATCH(INDIRECT(ADDRESS(ROW()-G4457,7)),D:D,0),1))),J4457)</f>
        <v/>
      </c>
      <c r="L4457" s="7">
        <f t="shared" ca="1" si="778"/>
        <v>0</v>
      </c>
      <c r="M4457" s="7" t="str">
        <f t="shared" ca="1" si="779"/>
        <v/>
      </c>
      <c r="N4457" s="7">
        <f t="shared" ca="1" si="780"/>
        <v>0</v>
      </c>
      <c r="O4457" s="9" t="str">
        <f ca="1">IF(N4457&gt;-1,INDIRECT(ADDRESS(ROW(),13)),IF(N4457&lt;N4456,CONCATENATE("&lt;page-count count=",CHAR(34),1+LARGE(N:N,1)-LARGE(N:N,2),CHAR(34),"/&gt;"),INDIRECT(ADDRESS(ROW()-1,13))))</f>
        <v/>
      </c>
      <c r="P4457" s="1">
        <f>IF(ROW()&lt;$S$4+2,IF('XML a procesar'!A4456="",P4456,IF(MID('XML a procesar'!A4456,1,1)="&lt;",P4456,P4456+1)),P4456)</f>
        <v>1</v>
      </c>
    </row>
    <row r="4458" spans="1:16" x14ac:dyDescent="0.25">
      <c r="A4458" s="1" t="str">
        <f>IF('XML a procesar'!A4457&gt;0,'XML a procesar'!A4457,"")</f>
        <v/>
      </c>
      <c r="B4458" s="7">
        <f t="shared" si="770"/>
        <v>0</v>
      </c>
      <c r="C4458" s="1">
        <f t="shared" si="771"/>
        <v>0</v>
      </c>
      <c r="D4458" s="1">
        <f t="shared" si="772"/>
        <v>0</v>
      </c>
      <c r="E4458" s="1">
        <f t="shared" si="773"/>
        <v>0</v>
      </c>
      <c r="F4458" s="1" t="str">
        <f t="shared" ca="1" si="774"/>
        <v/>
      </c>
      <c r="G4458" s="1">
        <f t="shared" ca="1" si="775"/>
        <v>0</v>
      </c>
      <c r="H4458" s="1">
        <f ca="1">IF(AND(G4457&gt;0,G4458&gt;G4457,NOT(ISERROR(MATCH(G4457,D:D,0)))),H4457+1,H4457)</f>
        <v>0</v>
      </c>
      <c r="I4458" s="1">
        <f t="shared" ca="1" si="776"/>
        <v>0</v>
      </c>
      <c r="J4458" s="7" t="str">
        <f t="shared" ca="1" si="777"/>
        <v/>
      </c>
      <c r="K4458" s="1" t="str">
        <f ca="1">IF(J4458="Linea_para_MAIL_creada_por_LuXML",IF(ISERROR(MATCH(INDIRECT(ADDRESS(ROW()-G4458,7)),D:D,0)),J4458,INDIRECT(ADDRESS(MATCH(INDIRECT(ADDRESS(ROW()-G4458,7)),D:D,0),1))),J4458)</f>
        <v/>
      </c>
      <c r="L4458" s="7">
        <f t="shared" ca="1" si="778"/>
        <v>0</v>
      </c>
      <c r="M4458" s="7" t="str">
        <f t="shared" ca="1" si="779"/>
        <v/>
      </c>
      <c r="N4458" s="7">
        <f t="shared" ca="1" si="780"/>
        <v>0</v>
      </c>
      <c r="O4458" s="9" t="str">
        <f ca="1">IF(N4458&gt;-1,INDIRECT(ADDRESS(ROW(),13)),IF(N4458&lt;N4457,CONCATENATE("&lt;page-count count=",CHAR(34),1+LARGE(N:N,1)-LARGE(N:N,2),CHAR(34),"/&gt;"),INDIRECT(ADDRESS(ROW()-1,13))))</f>
        <v/>
      </c>
      <c r="P4458" s="1">
        <f>IF(ROW()&lt;$S$4+2,IF('XML a procesar'!A4457="",P4457,IF(MID('XML a procesar'!A4457,1,1)="&lt;",P4457,P4457+1)),P4457)</f>
        <v>1</v>
      </c>
    </row>
    <row r="4459" spans="1:16" x14ac:dyDescent="0.25">
      <c r="A4459" s="1" t="str">
        <f>IF('XML a procesar'!A4458&gt;0,'XML a procesar'!A4458,"")</f>
        <v/>
      </c>
      <c r="B4459" s="7">
        <f t="shared" si="770"/>
        <v>0</v>
      </c>
      <c r="C4459" s="1">
        <f t="shared" si="771"/>
        <v>0</v>
      </c>
      <c r="D4459" s="1">
        <f t="shared" si="772"/>
        <v>0</v>
      </c>
      <c r="E4459" s="1">
        <f t="shared" si="773"/>
        <v>0</v>
      </c>
      <c r="F4459" s="1" t="str">
        <f t="shared" ca="1" si="774"/>
        <v/>
      </c>
      <c r="G4459" s="1">
        <f t="shared" ca="1" si="775"/>
        <v>0</v>
      </c>
      <c r="H4459" s="1">
        <f ca="1">IF(AND(G4458&gt;0,G4459&gt;G4458,NOT(ISERROR(MATCH(G4458,D:D,0)))),H4458+1,H4458)</f>
        <v>0</v>
      </c>
      <c r="I4459" s="1">
        <f t="shared" ca="1" si="776"/>
        <v>0</v>
      </c>
      <c r="J4459" s="7" t="str">
        <f t="shared" ca="1" si="777"/>
        <v/>
      </c>
      <c r="K4459" s="1" t="str">
        <f ca="1">IF(J4459="Linea_para_MAIL_creada_por_LuXML",IF(ISERROR(MATCH(INDIRECT(ADDRESS(ROW()-G4459,7)),D:D,0)),J4459,INDIRECT(ADDRESS(MATCH(INDIRECT(ADDRESS(ROW()-G4459,7)),D:D,0),1))),J4459)</f>
        <v/>
      </c>
      <c r="L4459" s="7">
        <f t="shared" ca="1" si="778"/>
        <v>0</v>
      </c>
      <c r="M4459" s="7" t="str">
        <f t="shared" ca="1" si="779"/>
        <v/>
      </c>
      <c r="N4459" s="7">
        <f t="shared" ca="1" si="780"/>
        <v>0</v>
      </c>
      <c r="O4459" s="9" t="str">
        <f ca="1">IF(N4459&gt;-1,INDIRECT(ADDRESS(ROW(),13)),IF(N4459&lt;N4458,CONCATENATE("&lt;page-count count=",CHAR(34),1+LARGE(N:N,1)-LARGE(N:N,2),CHAR(34),"/&gt;"),INDIRECT(ADDRESS(ROW()-1,13))))</f>
        <v/>
      </c>
      <c r="P4459" s="1">
        <f>IF(ROW()&lt;$S$4+2,IF('XML a procesar'!A4458="",P4458,IF(MID('XML a procesar'!A4458,1,1)="&lt;",P4458,P4458+1)),P4458)</f>
        <v>1</v>
      </c>
    </row>
    <row r="4460" spans="1:16" x14ac:dyDescent="0.25">
      <c r="A4460" s="1" t="str">
        <f>IF('XML a procesar'!A4459&gt;0,'XML a procesar'!A4459,"")</f>
        <v/>
      </c>
      <c r="B4460" s="7">
        <f t="shared" si="770"/>
        <v>0</v>
      </c>
      <c r="C4460" s="1">
        <f t="shared" si="771"/>
        <v>0</v>
      </c>
      <c r="D4460" s="1">
        <f t="shared" si="772"/>
        <v>0</v>
      </c>
      <c r="E4460" s="1">
        <f t="shared" si="773"/>
        <v>0</v>
      </c>
      <c r="F4460" s="1" t="str">
        <f t="shared" ca="1" si="774"/>
        <v/>
      </c>
      <c r="G4460" s="1">
        <f t="shared" ca="1" si="775"/>
        <v>0</v>
      </c>
      <c r="H4460" s="1">
        <f ca="1">IF(AND(G4459&gt;0,G4460&gt;G4459,NOT(ISERROR(MATCH(G4459,D:D,0)))),H4459+1,H4459)</f>
        <v>0</v>
      </c>
      <c r="I4460" s="1">
        <f t="shared" ca="1" si="776"/>
        <v>0</v>
      </c>
      <c r="J4460" s="7" t="str">
        <f t="shared" ca="1" si="777"/>
        <v/>
      </c>
      <c r="K4460" s="1" t="str">
        <f ca="1">IF(J4460="Linea_para_MAIL_creada_por_LuXML",IF(ISERROR(MATCH(INDIRECT(ADDRESS(ROW()-G4460,7)),D:D,0)),J4460,INDIRECT(ADDRESS(MATCH(INDIRECT(ADDRESS(ROW()-G4460,7)),D:D,0),1))),J4460)</f>
        <v/>
      </c>
      <c r="L4460" s="7">
        <f t="shared" ca="1" si="778"/>
        <v>0</v>
      </c>
      <c r="M4460" s="7" t="str">
        <f t="shared" ca="1" si="779"/>
        <v/>
      </c>
      <c r="N4460" s="7">
        <f t="shared" ca="1" si="780"/>
        <v>0</v>
      </c>
      <c r="O4460" s="9" t="str">
        <f ca="1">IF(N4460&gt;-1,INDIRECT(ADDRESS(ROW(),13)),IF(N4460&lt;N4459,CONCATENATE("&lt;page-count count=",CHAR(34),1+LARGE(N:N,1)-LARGE(N:N,2),CHAR(34),"/&gt;"),INDIRECT(ADDRESS(ROW()-1,13))))</f>
        <v/>
      </c>
      <c r="P4460" s="1">
        <f>IF(ROW()&lt;$S$4+2,IF('XML a procesar'!A4459="",P4459,IF(MID('XML a procesar'!A4459,1,1)="&lt;",P4459,P4459+1)),P4459)</f>
        <v>1</v>
      </c>
    </row>
    <row r="4461" spans="1:16" x14ac:dyDescent="0.25">
      <c r="A4461" s="1" t="str">
        <f>IF('XML a procesar'!A4460&gt;0,'XML a procesar'!A4460,"")</f>
        <v/>
      </c>
      <c r="B4461" s="7">
        <f t="shared" si="770"/>
        <v>0</v>
      </c>
      <c r="C4461" s="1">
        <f t="shared" si="771"/>
        <v>0</v>
      </c>
      <c r="D4461" s="1">
        <f t="shared" si="772"/>
        <v>0</v>
      </c>
      <c r="E4461" s="1">
        <f t="shared" si="773"/>
        <v>0</v>
      </c>
      <c r="F4461" s="1" t="str">
        <f t="shared" ca="1" si="774"/>
        <v/>
      </c>
      <c r="G4461" s="1">
        <f t="shared" ca="1" si="775"/>
        <v>0</v>
      </c>
      <c r="H4461" s="1">
        <f ca="1">IF(AND(G4460&gt;0,G4461&gt;G4460,NOT(ISERROR(MATCH(G4460,D:D,0)))),H4460+1,H4460)</f>
        <v>0</v>
      </c>
      <c r="I4461" s="1">
        <f t="shared" ca="1" si="776"/>
        <v>0</v>
      </c>
      <c r="J4461" s="7" t="str">
        <f t="shared" ca="1" si="777"/>
        <v/>
      </c>
      <c r="K4461" s="1" t="str">
        <f ca="1">IF(J4461="Linea_para_MAIL_creada_por_LuXML",IF(ISERROR(MATCH(INDIRECT(ADDRESS(ROW()-G4461,7)),D:D,0)),J4461,INDIRECT(ADDRESS(MATCH(INDIRECT(ADDRESS(ROW()-G4461,7)),D:D,0),1))),J4461)</f>
        <v/>
      </c>
      <c r="L4461" s="7">
        <f t="shared" ca="1" si="778"/>
        <v>0</v>
      </c>
      <c r="M4461" s="7" t="str">
        <f t="shared" ca="1" si="779"/>
        <v/>
      </c>
      <c r="N4461" s="7">
        <f t="shared" ca="1" si="780"/>
        <v>0</v>
      </c>
      <c r="O4461" s="9" t="str">
        <f ca="1">IF(N4461&gt;-1,INDIRECT(ADDRESS(ROW(),13)),IF(N4461&lt;N4460,CONCATENATE("&lt;page-count count=",CHAR(34),1+LARGE(N:N,1)-LARGE(N:N,2),CHAR(34),"/&gt;"),INDIRECT(ADDRESS(ROW()-1,13))))</f>
        <v/>
      </c>
      <c r="P4461" s="1">
        <f>IF(ROW()&lt;$S$4+2,IF('XML a procesar'!A4460="",P4460,IF(MID('XML a procesar'!A4460,1,1)="&lt;",P4460,P4460+1)),P4460)</f>
        <v>1</v>
      </c>
    </row>
    <row r="4462" spans="1:16" x14ac:dyDescent="0.25">
      <c r="A4462" s="1" t="str">
        <f>IF('XML a procesar'!A4461&gt;0,'XML a procesar'!A4461,"")</f>
        <v/>
      </c>
      <c r="B4462" s="7">
        <f t="shared" si="770"/>
        <v>0</v>
      </c>
      <c r="C4462" s="1">
        <f t="shared" si="771"/>
        <v>0</v>
      </c>
      <c r="D4462" s="1">
        <f t="shared" si="772"/>
        <v>0</v>
      </c>
      <c r="E4462" s="1">
        <f t="shared" si="773"/>
        <v>0</v>
      </c>
      <c r="F4462" s="1" t="str">
        <f t="shared" ca="1" si="774"/>
        <v/>
      </c>
      <c r="G4462" s="1">
        <f t="shared" ca="1" si="775"/>
        <v>0</v>
      </c>
      <c r="H4462" s="1">
        <f ca="1">IF(AND(G4461&gt;0,G4462&gt;G4461,NOT(ISERROR(MATCH(G4461,D:D,0)))),H4461+1,H4461)</f>
        <v>0</v>
      </c>
      <c r="I4462" s="1">
        <f t="shared" ca="1" si="776"/>
        <v>0</v>
      </c>
      <c r="J4462" s="7" t="str">
        <f t="shared" ca="1" si="777"/>
        <v/>
      </c>
      <c r="K4462" s="1" t="str">
        <f ca="1">IF(J4462="Linea_para_MAIL_creada_por_LuXML",IF(ISERROR(MATCH(INDIRECT(ADDRESS(ROW()-G4462,7)),D:D,0)),J4462,INDIRECT(ADDRESS(MATCH(INDIRECT(ADDRESS(ROW()-G4462,7)),D:D,0),1))),J4462)</f>
        <v/>
      </c>
      <c r="L4462" s="7">
        <f t="shared" ca="1" si="778"/>
        <v>0</v>
      </c>
      <c r="M4462" s="7" t="str">
        <f t="shared" ca="1" si="779"/>
        <v/>
      </c>
      <c r="N4462" s="7">
        <f t="shared" ca="1" si="780"/>
        <v>0</v>
      </c>
      <c r="O4462" s="9" t="str">
        <f ca="1">IF(N4462&gt;-1,INDIRECT(ADDRESS(ROW(),13)),IF(N4462&lt;N4461,CONCATENATE("&lt;page-count count=",CHAR(34),1+LARGE(N:N,1)-LARGE(N:N,2),CHAR(34),"/&gt;"),INDIRECT(ADDRESS(ROW()-1,13))))</f>
        <v/>
      </c>
      <c r="P4462" s="1">
        <f>IF(ROW()&lt;$S$4+2,IF('XML a procesar'!A4461="",P4461,IF(MID('XML a procesar'!A4461,1,1)="&lt;",P4461,P4461+1)),P4461)</f>
        <v>1</v>
      </c>
    </row>
    <row r="4463" spans="1:16" x14ac:dyDescent="0.25">
      <c r="A4463" s="1" t="str">
        <f>IF('XML a procesar'!A4462&gt;0,'XML a procesar'!A4462,"")</f>
        <v/>
      </c>
      <c r="B4463" s="7">
        <f t="shared" si="770"/>
        <v>0</v>
      </c>
      <c r="C4463" s="1">
        <f t="shared" si="771"/>
        <v>0</v>
      </c>
      <c r="D4463" s="1">
        <f t="shared" si="772"/>
        <v>0</v>
      </c>
      <c r="E4463" s="1">
        <f t="shared" si="773"/>
        <v>0</v>
      </c>
      <c r="F4463" s="1" t="str">
        <f t="shared" ca="1" si="774"/>
        <v/>
      </c>
      <c r="G4463" s="1">
        <f t="shared" ca="1" si="775"/>
        <v>0</v>
      </c>
      <c r="H4463" s="1">
        <f ca="1">IF(AND(G4462&gt;0,G4463&gt;G4462,NOT(ISERROR(MATCH(G4462,D:D,0)))),H4462+1,H4462)</f>
        <v>0</v>
      </c>
      <c r="I4463" s="1">
        <f t="shared" ca="1" si="776"/>
        <v>0</v>
      </c>
      <c r="J4463" s="7" t="str">
        <f t="shared" ca="1" si="777"/>
        <v/>
      </c>
      <c r="K4463" s="1" t="str">
        <f ca="1">IF(J4463="Linea_para_MAIL_creada_por_LuXML",IF(ISERROR(MATCH(INDIRECT(ADDRESS(ROW()-G4463,7)),D:D,0)),J4463,INDIRECT(ADDRESS(MATCH(INDIRECT(ADDRESS(ROW()-G4463,7)),D:D,0),1))),J4463)</f>
        <v/>
      </c>
      <c r="L4463" s="7">
        <f t="shared" ca="1" si="778"/>
        <v>0</v>
      </c>
      <c r="M4463" s="7" t="str">
        <f t="shared" ca="1" si="779"/>
        <v/>
      </c>
      <c r="N4463" s="7">
        <f t="shared" ca="1" si="780"/>
        <v>0</v>
      </c>
      <c r="O4463" s="9" t="str">
        <f ca="1">IF(N4463&gt;-1,INDIRECT(ADDRESS(ROW(),13)),IF(N4463&lt;N4462,CONCATENATE("&lt;page-count count=",CHAR(34),1+LARGE(N:N,1)-LARGE(N:N,2),CHAR(34),"/&gt;"),INDIRECT(ADDRESS(ROW()-1,13))))</f>
        <v/>
      </c>
      <c r="P4463" s="1">
        <f>IF(ROW()&lt;$S$4+2,IF('XML a procesar'!A4462="",P4462,IF(MID('XML a procesar'!A4462,1,1)="&lt;",P4462,P4462+1)),P4462)</f>
        <v>1</v>
      </c>
    </row>
    <row r="4464" spans="1:16" x14ac:dyDescent="0.25">
      <c r="A4464" s="1" t="str">
        <f>IF('XML a procesar'!A4463&gt;0,'XML a procesar'!A4463,"")</f>
        <v/>
      </c>
      <c r="B4464" s="7">
        <f t="shared" si="770"/>
        <v>0</v>
      </c>
      <c r="C4464" s="1">
        <f t="shared" si="771"/>
        <v>0</v>
      </c>
      <c r="D4464" s="1">
        <f t="shared" si="772"/>
        <v>0</v>
      </c>
      <c r="E4464" s="1">
        <f t="shared" si="773"/>
        <v>0</v>
      </c>
      <c r="F4464" s="1" t="str">
        <f t="shared" ca="1" si="774"/>
        <v/>
      </c>
      <c r="G4464" s="1">
        <f t="shared" ca="1" si="775"/>
        <v>0</v>
      </c>
      <c r="H4464" s="1">
        <f ca="1">IF(AND(G4463&gt;0,G4464&gt;G4463,NOT(ISERROR(MATCH(G4463,D:D,0)))),H4463+1,H4463)</f>
        <v>0</v>
      </c>
      <c r="I4464" s="1">
        <f t="shared" ca="1" si="776"/>
        <v>0</v>
      </c>
      <c r="J4464" s="7" t="str">
        <f t="shared" ca="1" si="777"/>
        <v/>
      </c>
      <c r="K4464" s="1" t="str">
        <f ca="1">IF(J4464="Linea_para_MAIL_creada_por_LuXML",IF(ISERROR(MATCH(INDIRECT(ADDRESS(ROW()-G4464,7)),D:D,0)),J4464,INDIRECT(ADDRESS(MATCH(INDIRECT(ADDRESS(ROW()-G4464,7)),D:D,0),1))),J4464)</f>
        <v/>
      </c>
      <c r="L4464" s="7">
        <f t="shared" ca="1" si="778"/>
        <v>0</v>
      </c>
      <c r="M4464" s="7" t="str">
        <f t="shared" ca="1" si="779"/>
        <v/>
      </c>
      <c r="N4464" s="7">
        <f t="shared" ca="1" si="780"/>
        <v>0</v>
      </c>
      <c r="O4464" s="9" t="str">
        <f ca="1">IF(N4464&gt;-1,INDIRECT(ADDRESS(ROW(),13)),IF(N4464&lt;N4463,CONCATENATE("&lt;page-count count=",CHAR(34),1+LARGE(N:N,1)-LARGE(N:N,2),CHAR(34),"/&gt;"),INDIRECT(ADDRESS(ROW()-1,13))))</f>
        <v/>
      </c>
      <c r="P4464" s="1">
        <f>IF(ROW()&lt;$S$4+2,IF('XML a procesar'!A4463="",P4463,IF(MID('XML a procesar'!A4463,1,1)="&lt;",P4463,P4463+1)),P4463)</f>
        <v>1</v>
      </c>
    </row>
    <row r="4465" spans="1:16" x14ac:dyDescent="0.25">
      <c r="A4465" s="1" t="str">
        <f>IF('XML a procesar'!A4464&gt;0,'XML a procesar'!A4464,"")</f>
        <v/>
      </c>
      <c r="B4465" s="7">
        <f t="shared" si="770"/>
        <v>0</v>
      </c>
      <c r="C4465" s="1">
        <f t="shared" si="771"/>
        <v>0</v>
      </c>
      <c r="D4465" s="1">
        <f t="shared" si="772"/>
        <v>0</v>
      </c>
      <c r="E4465" s="1">
        <f t="shared" si="773"/>
        <v>0</v>
      </c>
      <c r="F4465" s="1" t="str">
        <f t="shared" ca="1" si="774"/>
        <v/>
      </c>
      <c r="G4465" s="1">
        <f t="shared" ca="1" si="775"/>
        <v>0</v>
      </c>
      <c r="H4465" s="1">
        <f ca="1">IF(AND(G4464&gt;0,G4465&gt;G4464,NOT(ISERROR(MATCH(G4464,D:D,0)))),H4464+1,H4464)</f>
        <v>0</v>
      </c>
      <c r="I4465" s="1">
        <f t="shared" ca="1" si="776"/>
        <v>0</v>
      </c>
      <c r="J4465" s="7" t="str">
        <f t="shared" ca="1" si="777"/>
        <v/>
      </c>
      <c r="K4465" s="1" t="str">
        <f ca="1">IF(J4465="Linea_para_MAIL_creada_por_LuXML",IF(ISERROR(MATCH(INDIRECT(ADDRESS(ROW()-G4465,7)),D:D,0)),J4465,INDIRECT(ADDRESS(MATCH(INDIRECT(ADDRESS(ROW()-G4465,7)),D:D,0),1))),J4465)</f>
        <v/>
      </c>
      <c r="L4465" s="7">
        <f t="shared" ca="1" si="778"/>
        <v>0</v>
      </c>
      <c r="M4465" s="7" t="str">
        <f t="shared" ca="1" si="779"/>
        <v/>
      </c>
      <c r="N4465" s="7">
        <f t="shared" ca="1" si="780"/>
        <v>0</v>
      </c>
      <c r="O4465" s="9" t="str">
        <f ca="1">IF(N4465&gt;-1,INDIRECT(ADDRESS(ROW(),13)),IF(N4465&lt;N4464,CONCATENATE("&lt;page-count count=",CHAR(34),1+LARGE(N:N,1)-LARGE(N:N,2),CHAR(34),"/&gt;"),INDIRECT(ADDRESS(ROW()-1,13))))</f>
        <v/>
      </c>
      <c r="P4465" s="1">
        <f>IF(ROW()&lt;$S$4+2,IF('XML a procesar'!A4464="",P4464,IF(MID('XML a procesar'!A4464,1,1)="&lt;",P4464,P4464+1)),P4464)</f>
        <v>1</v>
      </c>
    </row>
    <row r="4466" spans="1:16" x14ac:dyDescent="0.25">
      <c r="A4466" s="1" t="str">
        <f>IF('XML a procesar'!A4465&gt;0,'XML a procesar'!A4465,"")</f>
        <v/>
      </c>
      <c r="B4466" s="7">
        <f t="shared" si="770"/>
        <v>0</v>
      </c>
      <c r="C4466" s="1">
        <f t="shared" si="771"/>
        <v>0</v>
      </c>
      <c r="D4466" s="1">
        <f t="shared" si="772"/>
        <v>0</v>
      </c>
      <c r="E4466" s="1">
        <f t="shared" si="773"/>
        <v>0</v>
      </c>
      <c r="F4466" s="1" t="str">
        <f t="shared" ca="1" si="774"/>
        <v/>
      </c>
      <c r="G4466" s="1">
        <f t="shared" ca="1" si="775"/>
        <v>0</v>
      </c>
      <c r="H4466" s="1">
        <f ca="1">IF(AND(G4465&gt;0,G4466&gt;G4465,NOT(ISERROR(MATCH(G4465,D:D,0)))),H4465+1,H4465)</f>
        <v>0</v>
      </c>
      <c r="I4466" s="1">
        <f t="shared" ca="1" si="776"/>
        <v>0</v>
      </c>
      <c r="J4466" s="7" t="str">
        <f t="shared" ca="1" si="777"/>
        <v/>
      </c>
      <c r="K4466" s="1" t="str">
        <f ca="1">IF(J4466="Linea_para_MAIL_creada_por_LuXML",IF(ISERROR(MATCH(INDIRECT(ADDRESS(ROW()-G4466,7)),D:D,0)),J4466,INDIRECT(ADDRESS(MATCH(INDIRECT(ADDRESS(ROW()-G4466,7)),D:D,0),1))),J4466)</f>
        <v/>
      </c>
      <c r="L4466" s="7">
        <f t="shared" ca="1" si="778"/>
        <v>0</v>
      </c>
      <c r="M4466" s="7" t="str">
        <f t="shared" ca="1" si="779"/>
        <v/>
      </c>
      <c r="N4466" s="7">
        <f t="shared" ca="1" si="780"/>
        <v>0</v>
      </c>
      <c r="O4466" s="9" t="str">
        <f ca="1">IF(N4466&gt;-1,INDIRECT(ADDRESS(ROW(),13)),IF(N4466&lt;N4465,CONCATENATE("&lt;page-count count=",CHAR(34),1+LARGE(N:N,1)-LARGE(N:N,2),CHAR(34),"/&gt;"),INDIRECT(ADDRESS(ROW()-1,13))))</f>
        <v/>
      </c>
      <c r="P4466" s="1">
        <f>IF(ROW()&lt;$S$4+2,IF('XML a procesar'!A4465="",P4465,IF(MID('XML a procesar'!A4465,1,1)="&lt;",P4465,P4465+1)),P4465)</f>
        <v>1</v>
      </c>
    </row>
    <row r="4467" spans="1:16" x14ac:dyDescent="0.25">
      <c r="A4467" s="1" t="str">
        <f>IF('XML a procesar'!A4466&gt;0,'XML a procesar'!A4466,"")</f>
        <v/>
      </c>
      <c r="B4467" s="7">
        <f t="shared" si="770"/>
        <v>0</v>
      </c>
      <c r="C4467" s="1">
        <f t="shared" si="771"/>
        <v>0</v>
      </c>
      <c r="D4467" s="1">
        <f t="shared" si="772"/>
        <v>0</v>
      </c>
      <c r="E4467" s="1">
        <f t="shared" si="773"/>
        <v>0</v>
      </c>
      <c r="F4467" s="1" t="str">
        <f t="shared" ca="1" si="774"/>
        <v/>
      </c>
      <c r="G4467" s="1">
        <f t="shared" ca="1" si="775"/>
        <v>0</v>
      </c>
      <c r="H4467" s="1">
        <f ca="1">IF(AND(G4466&gt;0,G4467&gt;G4466,NOT(ISERROR(MATCH(G4466,D:D,0)))),H4466+1,H4466)</f>
        <v>0</v>
      </c>
      <c r="I4467" s="1">
        <f t="shared" ca="1" si="776"/>
        <v>0</v>
      </c>
      <c r="J4467" s="7" t="str">
        <f t="shared" ca="1" si="777"/>
        <v/>
      </c>
      <c r="K4467" s="1" t="str">
        <f ca="1">IF(J4467="Linea_para_MAIL_creada_por_LuXML",IF(ISERROR(MATCH(INDIRECT(ADDRESS(ROW()-G4467,7)),D:D,0)),J4467,INDIRECT(ADDRESS(MATCH(INDIRECT(ADDRESS(ROW()-G4467,7)),D:D,0),1))),J4467)</f>
        <v/>
      </c>
      <c r="L4467" s="7">
        <f t="shared" ca="1" si="778"/>
        <v>0</v>
      </c>
      <c r="M4467" s="7" t="str">
        <f t="shared" ca="1" si="779"/>
        <v/>
      </c>
      <c r="N4467" s="7">
        <f t="shared" ca="1" si="780"/>
        <v>0</v>
      </c>
      <c r="O4467" s="9" t="str">
        <f ca="1">IF(N4467&gt;-1,INDIRECT(ADDRESS(ROW(),13)),IF(N4467&lt;N4466,CONCATENATE("&lt;page-count count=",CHAR(34),1+LARGE(N:N,1)-LARGE(N:N,2),CHAR(34),"/&gt;"),INDIRECT(ADDRESS(ROW()-1,13))))</f>
        <v/>
      </c>
      <c r="P4467" s="1">
        <f>IF(ROW()&lt;$S$4+2,IF('XML a procesar'!A4466="",P4466,IF(MID('XML a procesar'!A4466,1,1)="&lt;",P4466,P4466+1)),P4466)</f>
        <v>1</v>
      </c>
    </row>
    <row r="4468" spans="1:16" x14ac:dyDescent="0.25">
      <c r="A4468" s="1" t="str">
        <f>IF('XML a procesar'!A4467&gt;0,'XML a procesar'!A4467,"")</f>
        <v/>
      </c>
      <c r="B4468" s="7">
        <f t="shared" si="770"/>
        <v>0</v>
      </c>
      <c r="C4468" s="1">
        <f t="shared" si="771"/>
        <v>0</v>
      </c>
      <c r="D4468" s="1">
        <f t="shared" si="772"/>
        <v>0</v>
      </c>
      <c r="E4468" s="1">
        <f t="shared" si="773"/>
        <v>0</v>
      </c>
      <c r="F4468" s="1" t="str">
        <f t="shared" ca="1" si="774"/>
        <v/>
      </c>
      <c r="G4468" s="1">
        <f t="shared" ca="1" si="775"/>
        <v>0</v>
      </c>
      <c r="H4468" s="1">
        <f ca="1">IF(AND(G4467&gt;0,G4468&gt;G4467,NOT(ISERROR(MATCH(G4467,D:D,0)))),H4467+1,H4467)</f>
        <v>0</v>
      </c>
      <c r="I4468" s="1">
        <f t="shared" ca="1" si="776"/>
        <v>0</v>
      </c>
      <c r="J4468" s="7" t="str">
        <f t="shared" ca="1" si="777"/>
        <v/>
      </c>
      <c r="K4468" s="1" t="str">
        <f ca="1">IF(J4468="Linea_para_MAIL_creada_por_LuXML",IF(ISERROR(MATCH(INDIRECT(ADDRESS(ROW()-G4468,7)),D:D,0)),J4468,INDIRECT(ADDRESS(MATCH(INDIRECT(ADDRESS(ROW()-G4468,7)),D:D,0),1))),J4468)</f>
        <v/>
      </c>
      <c r="L4468" s="7">
        <f t="shared" ca="1" si="778"/>
        <v>0</v>
      </c>
      <c r="M4468" s="7" t="str">
        <f t="shared" ca="1" si="779"/>
        <v/>
      </c>
      <c r="N4468" s="7">
        <f t="shared" ca="1" si="780"/>
        <v>0</v>
      </c>
      <c r="O4468" s="9" t="str">
        <f ca="1">IF(N4468&gt;-1,INDIRECT(ADDRESS(ROW(),13)),IF(N4468&lt;N4467,CONCATENATE("&lt;page-count count=",CHAR(34),1+LARGE(N:N,1)-LARGE(N:N,2),CHAR(34),"/&gt;"),INDIRECT(ADDRESS(ROW()-1,13))))</f>
        <v/>
      </c>
      <c r="P4468" s="1">
        <f>IF(ROW()&lt;$S$4+2,IF('XML a procesar'!A4467="",P4467,IF(MID('XML a procesar'!A4467,1,1)="&lt;",P4467,P4467+1)),P4467)</f>
        <v>1</v>
      </c>
    </row>
    <row r="4469" spans="1:16" x14ac:dyDescent="0.25">
      <c r="A4469" s="1" t="str">
        <f>IF('XML a procesar'!A4468&gt;0,'XML a procesar'!A4468,"")</f>
        <v/>
      </c>
      <c r="B4469" s="7">
        <f t="shared" si="770"/>
        <v>0</v>
      </c>
      <c r="C4469" s="1">
        <f t="shared" si="771"/>
        <v>0</v>
      </c>
      <c r="D4469" s="1">
        <f t="shared" si="772"/>
        <v>0</v>
      </c>
      <c r="E4469" s="1">
        <f t="shared" si="773"/>
        <v>0</v>
      </c>
      <c r="F4469" s="1" t="str">
        <f t="shared" ca="1" si="774"/>
        <v/>
      </c>
      <c r="G4469" s="1">
        <f t="shared" ca="1" si="775"/>
        <v>0</v>
      </c>
      <c r="H4469" s="1">
        <f ca="1">IF(AND(G4468&gt;0,G4469&gt;G4468,NOT(ISERROR(MATCH(G4468,D:D,0)))),H4468+1,H4468)</f>
        <v>0</v>
      </c>
      <c r="I4469" s="1">
        <f t="shared" ca="1" si="776"/>
        <v>0</v>
      </c>
      <c r="J4469" s="7" t="str">
        <f t="shared" ca="1" si="777"/>
        <v/>
      </c>
      <c r="K4469" s="1" t="str">
        <f ca="1">IF(J4469="Linea_para_MAIL_creada_por_LuXML",IF(ISERROR(MATCH(INDIRECT(ADDRESS(ROW()-G4469,7)),D:D,0)),J4469,INDIRECT(ADDRESS(MATCH(INDIRECT(ADDRESS(ROW()-G4469,7)),D:D,0),1))),J4469)</f>
        <v/>
      </c>
      <c r="L4469" s="7">
        <f t="shared" ca="1" si="778"/>
        <v>0</v>
      </c>
      <c r="M4469" s="7" t="str">
        <f t="shared" ca="1" si="779"/>
        <v/>
      </c>
      <c r="N4469" s="7">
        <f t="shared" ca="1" si="780"/>
        <v>0</v>
      </c>
      <c r="O4469" s="9" t="str">
        <f ca="1">IF(N4469&gt;-1,INDIRECT(ADDRESS(ROW(),13)),IF(N4469&lt;N4468,CONCATENATE("&lt;page-count count=",CHAR(34),1+LARGE(N:N,1)-LARGE(N:N,2),CHAR(34),"/&gt;"),INDIRECT(ADDRESS(ROW()-1,13))))</f>
        <v/>
      </c>
      <c r="P4469" s="1">
        <f>IF(ROW()&lt;$S$4+2,IF('XML a procesar'!A4468="",P4468,IF(MID('XML a procesar'!A4468,1,1)="&lt;",P4468,P4468+1)),P4468)</f>
        <v>1</v>
      </c>
    </row>
    <row r="4470" spans="1:16" x14ac:dyDescent="0.25">
      <c r="A4470" s="1" t="str">
        <f>IF('XML a procesar'!A4469&gt;0,'XML a procesar'!A4469,"")</f>
        <v/>
      </c>
      <c r="B4470" s="7">
        <f t="shared" si="770"/>
        <v>0</v>
      </c>
      <c r="C4470" s="1">
        <f t="shared" si="771"/>
        <v>0</v>
      </c>
      <c r="D4470" s="1">
        <f t="shared" si="772"/>
        <v>0</v>
      </c>
      <c r="E4470" s="1">
        <f t="shared" si="773"/>
        <v>0</v>
      </c>
      <c r="F4470" s="1" t="str">
        <f t="shared" ca="1" si="774"/>
        <v/>
      </c>
      <c r="G4470" s="1">
        <f t="shared" ca="1" si="775"/>
        <v>0</v>
      </c>
      <c r="H4470" s="1">
        <f ca="1">IF(AND(G4469&gt;0,G4470&gt;G4469,NOT(ISERROR(MATCH(G4469,D:D,0)))),H4469+1,H4469)</f>
        <v>0</v>
      </c>
      <c r="I4470" s="1">
        <f t="shared" ca="1" si="776"/>
        <v>0</v>
      </c>
      <c r="J4470" s="7" t="str">
        <f t="shared" ca="1" si="777"/>
        <v/>
      </c>
      <c r="K4470" s="1" t="str">
        <f ca="1">IF(J4470="Linea_para_MAIL_creada_por_LuXML",IF(ISERROR(MATCH(INDIRECT(ADDRESS(ROW()-G4470,7)),D:D,0)),J4470,INDIRECT(ADDRESS(MATCH(INDIRECT(ADDRESS(ROW()-G4470,7)),D:D,0),1))),J4470)</f>
        <v/>
      </c>
      <c r="L4470" s="7">
        <f t="shared" ca="1" si="778"/>
        <v>0</v>
      </c>
      <c r="M4470" s="7" t="str">
        <f t="shared" ca="1" si="779"/>
        <v/>
      </c>
      <c r="N4470" s="7">
        <f t="shared" ca="1" si="780"/>
        <v>0</v>
      </c>
      <c r="O4470" s="9" t="str">
        <f ca="1">IF(N4470&gt;-1,INDIRECT(ADDRESS(ROW(),13)),IF(N4470&lt;N4469,CONCATENATE("&lt;page-count count=",CHAR(34),1+LARGE(N:N,1)-LARGE(N:N,2),CHAR(34),"/&gt;"),INDIRECT(ADDRESS(ROW()-1,13))))</f>
        <v/>
      </c>
      <c r="P4470" s="1">
        <f>IF(ROW()&lt;$S$4+2,IF('XML a procesar'!A4469="",P4469,IF(MID('XML a procesar'!A4469,1,1)="&lt;",P4469,P4469+1)),P4469)</f>
        <v>1</v>
      </c>
    </row>
    <row r="4471" spans="1:16" x14ac:dyDescent="0.25">
      <c r="A4471" s="1" t="str">
        <f>IF('XML a procesar'!A4470&gt;0,'XML a procesar'!A4470,"")</f>
        <v/>
      </c>
      <c r="B4471" s="7">
        <f t="shared" si="770"/>
        <v>0</v>
      </c>
      <c r="C4471" s="1">
        <f t="shared" si="771"/>
        <v>0</v>
      </c>
      <c r="D4471" s="1">
        <f t="shared" si="772"/>
        <v>0</v>
      </c>
      <c r="E4471" s="1">
        <f t="shared" si="773"/>
        <v>0</v>
      </c>
      <c r="F4471" s="1" t="str">
        <f t="shared" ca="1" si="774"/>
        <v/>
      </c>
      <c r="G4471" s="1">
        <f t="shared" ca="1" si="775"/>
        <v>0</v>
      </c>
      <c r="H4471" s="1">
        <f ca="1">IF(AND(G4470&gt;0,G4471&gt;G4470,NOT(ISERROR(MATCH(G4470,D:D,0)))),H4470+1,H4470)</f>
        <v>0</v>
      </c>
      <c r="I4471" s="1">
        <f t="shared" ca="1" si="776"/>
        <v>0</v>
      </c>
      <c r="J4471" s="7" t="str">
        <f t="shared" ca="1" si="777"/>
        <v/>
      </c>
      <c r="K4471" s="1" t="str">
        <f ca="1">IF(J4471="Linea_para_MAIL_creada_por_LuXML",IF(ISERROR(MATCH(INDIRECT(ADDRESS(ROW()-G4471,7)),D:D,0)),J4471,INDIRECT(ADDRESS(MATCH(INDIRECT(ADDRESS(ROW()-G4471,7)),D:D,0),1))),J4471)</f>
        <v/>
      </c>
      <c r="L4471" s="7">
        <f t="shared" ca="1" si="778"/>
        <v>0</v>
      </c>
      <c r="M4471" s="7" t="str">
        <f t="shared" ca="1" si="779"/>
        <v/>
      </c>
      <c r="N4471" s="7">
        <f t="shared" ca="1" si="780"/>
        <v>0</v>
      </c>
      <c r="O4471" s="9" t="str">
        <f ca="1">IF(N4471&gt;-1,INDIRECT(ADDRESS(ROW(),13)),IF(N4471&lt;N4470,CONCATENATE("&lt;page-count count=",CHAR(34),1+LARGE(N:N,1)-LARGE(N:N,2),CHAR(34),"/&gt;"),INDIRECT(ADDRESS(ROW()-1,13))))</f>
        <v/>
      </c>
      <c r="P4471" s="1">
        <f>IF(ROW()&lt;$S$4+2,IF('XML a procesar'!A4470="",P4470,IF(MID('XML a procesar'!A4470,1,1)="&lt;",P4470,P4470+1)),P4470)</f>
        <v>1</v>
      </c>
    </row>
    <row r="4472" spans="1:16" x14ac:dyDescent="0.25">
      <c r="A4472" s="1" t="str">
        <f>IF('XML a procesar'!A4471&gt;0,'XML a procesar'!A4471,"")</f>
        <v/>
      </c>
      <c r="B4472" s="7">
        <f t="shared" si="770"/>
        <v>0</v>
      </c>
      <c r="C4472" s="1">
        <f t="shared" si="771"/>
        <v>0</v>
      </c>
      <c r="D4472" s="1">
        <f t="shared" si="772"/>
        <v>0</v>
      </c>
      <c r="E4472" s="1">
        <f t="shared" si="773"/>
        <v>0</v>
      </c>
      <c r="F4472" s="1" t="str">
        <f t="shared" ca="1" si="774"/>
        <v/>
      </c>
      <c r="G4472" s="1">
        <f t="shared" ca="1" si="775"/>
        <v>0</v>
      </c>
      <c r="H4472" s="1">
        <f ca="1">IF(AND(G4471&gt;0,G4472&gt;G4471,NOT(ISERROR(MATCH(G4471,D:D,0)))),H4471+1,H4471)</f>
        <v>0</v>
      </c>
      <c r="I4472" s="1">
        <f t="shared" ca="1" si="776"/>
        <v>0</v>
      </c>
      <c r="J4472" s="7" t="str">
        <f t="shared" ca="1" si="777"/>
        <v/>
      </c>
      <c r="K4472" s="1" t="str">
        <f ca="1">IF(J4472="Linea_para_MAIL_creada_por_LuXML",IF(ISERROR(MATCH(INDIRECT(ADDRESS(ROW()-G4472,7)),D:D,0)),J4472,INDIRECT(ADDRESS(MATCH(INDIRECT(ADDRESS(ROW()-G4472,7)),D:D,0),1))),J4472)</f>
        <v/>
      </c>
      <c r="L4472" s="7">
        <f t="shared" ca="1" si="778"/>
        <v>0</v>
      </c>
      <c r="M4472" s="7" t="str">
        <f t="shared" ca="1" si="779"/>
        <v/>
      </c>
      <c r="N4472" s="7">
        <f t="shared" ca="1" si="780"/>
        <v>0</v>
      </c>
      <c r="O4472" s="9" t="str">
        <f ca="1">IF(N4472&gt;-1,INDIRECT(ADDRESS(ROW(),13)),IF(N4472&lt;N4471,CONCATENATE("&lt;page-count count=",CHAR(34),1+LARGE(N:N,1)-LARGE(N:N,2),CHAR(34),"/&gt;"),INDIRECT(ADDRESS(ROW()-1,13))))</f>
        <v/>
      </c>
      <c r="P4472" s="1">
        <f>IF(ROW()&lt;$S$4+2,IF('XML a procesar'!A4471="",P4471,IF(MID('XML a procesar'!A4471,1,1)="&lt;",P4471,P4471+1)),P4471)</f>
        <v>1</v>
      </c>
    </row>
    <row r="4473" spans="1:16" x14ac:dyDescent="0.25">
      <c r="A4473" s="1" t="str">
        <f>IF('XML a procesar'!A4472&gt;0,'XML a procesar'!A4472,"")</f>
        <v/>
      </c>
      <c r="B4473" s="7">
        <f t="shared" si="770"/>
        <v>0</v>
      </c>
      <c r="C4473" s="1">
        <f t="shared" si="771"/>
        <v>0</v>
      </c>
      <c r="D4473" s="1">
        <f t="shared" si="772"/>
        <v>0</v>
      </c>
      <c r="E4473" s="1">
        <f t="shared" si="773"/>
        <v>0</v>
      </c>
      <c r="F4473" s="1" t="str">
        <f t="shared" ca="1" si="774"/>
        <v/>
      </c>
      <c r="G4473" s="1">
        <f t="shared" ca="1" si="775"/>
        <v>0</v>
      </c>
      <c r="H4473" s="1">
        <f ca="1">IF(AND(G4472&gt;0,G4473&gt;G4472,NOT(ISERROR(MATCH(G4472,D:D,0)))),H4472+1,H4472)</f>
        <v>0</v>
      </c>
      <c r="I4473" s="1">
        <f t="shared" ca="1" si="776"/>
        <v>0</v>
      </c>
      <c r="J4473" s="7" t="str">
        <f t="shared" ca="1" si="777"/>
        <v/>
      </c>
      <c r="K4473" s="1" t="str">
        <f ca="1">IF(J4473="Linea_para_MAIL_creada_por_LuXML",IF(ISERROR(MATCH(INDIRECT(ADDRESS(ROW()-G4473,7)),D:D,0)),J4473,INDIRECT(ADDRESS(MATCH(INDIRECT(ADDRESS(ROW()-G4473,7)),D:D,0),1))),J4473)</f>
        <v/>
      </c>
      <c r="L4473" s="7">
        <f t="shared" ca="1" si="778"/>
        <v>0</v>
      </c>
      <c r="M4473" s="7" t="str">
        <f t="shared" ca="1" si="779"/>
        <v/>
      </c>
      <c r="N4473" s="7">
        <f t="shared" ca="1" si="780"/>
        <v>0</v>
      </c>
      <c r="O4473" s="9" t="str">
        <f ca="1">IF(N4473&gt;-1,INDIRECT(ADDRESS(ROW(),13)),IF(N4473&lt;N4472,CONCATENATE("&lt;page-count count=",CHAR(34),1+LARGE(N:N,1)-LARGE(N:N,2),CHAR(34),"/&gt;"),INDIRECT(ADDRESS(ROW()-1,13))))</f>
        <v/>
      </c>
      <c r="P4473" s="1">
        <f>IF(ROW()&lt;$S$4+2,IF('XML a procesar'!A4472="",P4472,IF(MID('XML a procesar'!A4472,1,1)="&lt;",P4472,P4472+1)),P4472)</f>
        <v>1</v>
      </c>
    </row>
    <row r="4474" spans="1:16" x14ac:dyDescent="0.25">
      <c r="A4474" s="1" t="str">
        <f>IF('XML a procesar'!A4473&gt;0,'XML a procesar'!A4473,"")</f>
        <v/>
      </c>
      <c r="B4474" s="7">
        <f t="shared" si="770"/>
        <v>0</v>
      </c>
      <c r="C4474" s="1">
        <f t="shared" si="771"/>
        <v>0</v>
      </c>
      <c r="D4474" s="1">
        <f t="shared" si="772"/>
        <v>0</v>
      </c>
      <c r="E4474" s="1">
        <f t="shared" si="773"/>
        <v>0</v>
      </c>
      <c r="F4474" s="1" t="str">
        <f t="shared" ca="1" si="774"/>
        <v/>
      </c>
      <c r="G4474" s="1">
        <f t="shared" ca="1" si="775"/>
        <v>0</v>
      </c>
      <c r="H4474" s="1">
        <f ca="1">IF(AND(G4473&gt;0,G4474&gt;G4473,NOT(ISERROR(MATCH(G4473,D:D,0)))),H4473+1,H4473)</f>
        <v>0</v>
      </c>
      <c r="I4474" s="1">
        <f t="shared" ca="1" si="776"/>
        <v>0</v>
      </c>
      <c r="J4474" s="7" t="str">
        <f t="shared" ca="1" si="777"/>
        <v/>
      </c>
      <c r="K4474" s="1" t="str">
        <f ca="1">IF(J4474="Linea_para_MAIL_creada_por_LuXML",IF(ISERROR(MATCH(INDIRECT(ADDRESS(ROW()-G4474,7)),D:D,0)),J4474,INDIRECT(ADDRESS(MATCH(INDIRECT(ADDRESS(ROW()-G4474,7)),D:D,0),1))),J4474)</f>
        <v/>
      </c>
      <c r="L4474" s="7">
        <f t="shared" ca="1" si="778"/>
        <v>0</v>
      </c>
      <c r="M4474" s="7" t="str">
        <f t="shared" ca="1" si="779"/>
        <v/>
      </c>
      <c r="N4474" s="7">
        <f t="shared" ca="1" si="780"/>
        <v>0</v>
      </c>
      <c r="O4474" s="9" t="str">
        <f ca="1">IF(N4474&gt;-1,INDIRECT(ADDRESS(ROW(),13)),IF(N4474&lt;N4473,CONCATENATE("&lt;page-count count=",CHAR(34),1+LARGE(N:N,1)-LARGE(N:N,2),CHAR(34),"/&gt;"),INDIRECT(ADDRESS(ROW()-1,13))))</f>
        <v/>
      </c>
      <c r="P4474" s="1">
        <f>IF(ROW()&lt;$S$4+2,IF('XML a procesar'!A4473="",P4473,IF(MID('XML a procesar'!A4473,1,1)="&lt;",P4473,P4473+1)),P4473)</f>
        <v>1</v>
      </c>
    </row>
    <row r="4475" spans="1:16" x14ac:dyDescent="0.25">
      <c r="A4475" s="1" t="str">
        <f>IF('XML a procesar'!A4474&gt;0,'XML a procesar'!A4474,"")</f>
        <v/>
      </c>
      <c r="B4475" s="7">
        <f t="shared" si="770"/>
        <v>0</v>
      </c>
      <c r="C4475" s="1">
        <f t="shared" si="771"/>
        <v>0</v>
      </c>
      <c r="D4475" s="1">
        <f t="shared" si="772"/>
        <v>0</v>
      </c>
      <c r="E4475" s="1">
        <f t="shared" si="773"/>
        <v>0</v>
      </c>
      <c r="F4475" s="1" t="str">
        <f t="shared" ca="1" si="774"/>
        <v/>
      </c>
      <c r="G4475" s="1">
        <f t="shared" ca="1" si="775"/>
        <v>0</v>
      </c>
      <c r="H4475" s="1">
        <f ca="1">IF(AND(G4474&gt;0,G4475&gt;G4474,NOT(ISERROR(MATCH(G4474,D:D,0)))),H4474+1,H4474)</f>
        <v>0</v>
      </c>
      <c r="I4475" s="1">
        <f t="shared" ca="1" si="776"/>
        <v>0</v>
      </c>
      <c r="J4475" s="7" t="str">
        <f t="shared" ca="1" si="777"/>
        <v/>
      </c>
      <c r="K4475" s="1" t="str">
        <f ca="1">IF(J4475="Linea_para_MAIL_creada_por_LuXML",IF(ISERROR(MATCH(INDIRECT(ADDRESS(ROW()-G4475,7)),D:D,0)),J4475,INDIRECT(ADDRESS(MATCH(INDIRECT(ADDRESS(ROW()-G4475,7)),D:D,0),1))),J4475)</f>
        <v/>
      </c>
      <c r="L4475" s="7">
        <f t="shared" ca="1" si="778"/>
        <v>0</v>
      </c>
      <c r="M4475" s="7" t="str">
        <f t="shared" ca="1" si="779"/>
        <v/>
      </c>
      <c r="N4475" s="7">
        <f t="shared" ca="1" si="780"/>
        <v>0</v>
      </c>
      <c r="O4475" s="9" t="str">
        <f ca="1">IF(N4475&gt;-1,INDIRECT(ADDRESS(ROW(),13)),IF(N4475&lt;N4474,CONCATENATE("&lt;page-count count=",CHAR(34),1+LARGE(N:N,1)-LARGE(N:N,2),CHAR(34),"/&gt;"),INDIRECT(ADDRESS(ROW()-1,13))))</f>
        <v/>
      </c>
      <c r="P4475" s="1">
        <f>IF(ROW()&lt;$S$4+2,IF('XML a procesar'!A4474="",P4474,IF(MID('XML a procesar'!A4474,1,1)="&lt;",P4474,P4474+1)),P4474)</f>
        <v>1</v>
      </c>
    </row>
    <row r="4476" spans="1:16" x14ac:dyDescent="0.25">
      <c r="A4476" s="1" t="str">
        <f>IF('XML a procesar'!A4475&gt;0,'XML a procesar'!A4475,"")</f>
        <v/>
      </c>
      <c r="B4476" s="7">
        <f t="shared" si="770"/>
        <v>0</v>
      </c>
      <c r="C4476" s="1">
        <f t="shared" si="771"/>
        <v>0</v>
      </c>
      <c r="D4476" s="1">
        <f t="shared" si="772"/>
        <v>0</v>
      </c>
      <c r="E4476" s="1">
        <f t="shared" si="773"/>
        <v>0</v>
      </c>
      <c r="F4476" s="1" t="str">
        <f t="shared" ca="1" si="774"/>
        <v/>
      </c>
      <c r="G4476" s="1">
        <f t="shared" ca="1" si="775"/>
        <v>0</v>
      </c>
      <c r="H4476" s="1">
        <f ca="1">IF(AND(G4475&gt;0,G4476&gt;G4475,NOT(ISERROR(MATCH(G4475,D:D,0)))),H4475+1,H4475)</f>
        <v>0</v>
      </c>
      <c r="I4476" s="1">
        <f t="shared" ca="1" si="776"/>
        <v>0</v>
      </c>
      <c r="J4476" s="7" t="str">
        <f t="shared" ca="1" si="777"/>
        <v/>
      </c>
      <c r="K4476" s="1" t="str">
        <f ca="1">IF(J4476="Linea_para_MAIL_creada_por_LuXML",IF(ISERROR(MATCH(INDIRECT(ADDRESS(ROW()-G4476,7)),D:D,0)),J4476,INDIRECT(ADDRESS(MATCH(INDIRECT(ADDRESS(ROW()-G4476,7)),D:D,0),1))),J4476)</f>
        <v/>
      </c>
      <c r="L4476" s="7">
        <f t="shared" ca="1" si="778"/>
        <v>0</v>
      </c>
      <c r="M4476" s="7" t="str">
        <f t="shared" ca="1" si="779"/>
        <v/>
      </c>
      <c r="N4476" s="7">
        <f t="shared" ca="1" si="780"/>
        <v>0</v>
      </c>
      <c r="O4476" s="9" t="str">
        <f ca="1">IF(N4476&gt;-1,INDIRECT(ADDRESS(ROW(),13)),IF(N4476&lt;N4475,CONCATENATE("&lt;page-count count=",CHAR(34),1+LARGE(N:N,1)-LARGE(N:N,2),CHAR(34),"/&gt;"),INDIRECT(ADDRESS(ROW()-1,13))))</f>
        <v/>
      </c>
      <c r="P4476" s="1">
        <f>IF(ROW()&lt;$S$4+2,IF('XML a procesar'!A4475="",P4475,IF(MID('XML a procesar'!A4475,1,1)="&lt;",P4475,P4475+1)),P4475)</f>
        <v>1</v>
      </c>
    </row>
    <row r="4477" spans="1:16" x14ac:dyDescent="0.25">
      <c r="A4477" s="1" t="str">
        <f>IF('XML a procesar'!A4476&gt;0,'XML a procesar'!A4476,"")</f>
        <v/>
      </c>
      <c r="B4477" s="7">
        <f t="shared" si="770"/>
        <v>0</v>
      </c>
      <c r="C4477" s="1">
        <f t="shared" si="771"/>
        <v>0</v>
      </c>
      <c r="D4477" s="1">
        <f t="shared" si="772"/>
        <v>0</v>
      </c>
      <c r="E4477" s="1">
        <f t="shared" si="773"/>
        <v>0</v>
      </c>
      <c r="F4477" s="1" t="str">
        <f t="shared" ca="1" si="774"/>
        <v/>
      </c>
      <c r="G4477" s="1">
        <f t="shared" ca="1" si="775"/>
        <v>0</v>
      </c>
      <c r="H4477" s="1">
        <f ca="1">IF(AND(G4476&gt;0,G4477&gt;G4476,NOT(ISERROR(MATCH(G4476,D:D,0)))),H4476+1,H4476)</f>
        <v>0</v>
      </c>
      <c r="I4477" s="1">
        <f t="shared" ca="1" si="776"/>
        <v>0</v>
      </c>
      <c r="J4477" s="7" t="str">
        <f t="shared" ca="1" si="777"/>
        <v/>
      </c>
      <c r="K4477" s="1" t="str">
        <f ca="1">IF(J4477="Linea_para_MAIL_creada_por_LuXML",IF(ISERROR(MATCH(INDIRECT(ADDRESS(ROW()-G4477,7)),D:D,0)),J4477,INDIRECT(ADDRESS(MATCH(INDIRECT(ADDRESS(ROW()-G4477,7)),D:D,0),1))),J4477)</f>
        <v/>
      </c>
      <c r="L4477" s="7">
        <f t="shared" ca="1" si="778"/>
        <v>0</v>
      </c>
      <c r="M4477" s="7" t="str">
        <f t="shared" ca="1" si="779"/>
        <v/>
      </c>
      <c r="N4477" s="7">
        <f t="shared" ca="1" si="780"/>
        <v>0</v>
      </c>
      <c r="O4477" s="9" t="str">
        <f ca="1">IF(N4477&gt;-1,INDIRECT(ADDRESS(ROW(),13)),IF(N4477&lt;N4476,CONCATENATE("&lt;page-count count=",CHAR(34),1+LARGE(N:N,1)-LARGE(N:N,2),CHAR(34),"/&gt;"),INDIRECT(ADDRESS(ROW()-1,13))))</f>
        <v/>
      </c>
      <c r="P4477" s="1">
        <f>IF(ROW()&lt;$S$4+2,IF('XML a procesar'!A4476="",P4476,IF(MID('XML a procesar'!A4476,1,1)="&lt;",P4476,P4476+1)),P4476)</f>
        <v>1</v>
      </c>
    </row>
    <row r="4478" spans="1:16" x14ac:dyDescent="0.25">
      <c r="A4478" s="1" t="str">
        <f>IF('XML a procesar'!A4477&gt;0,'XML a procesar'!A4477,"")</f>
        <v/>
      </c>
      <c r="B4478" s="7">
        <f t="shared" si="770"/>
        <v>0</v>
      </c>
      <c r="C4478" s="1">
        <f t="shared" si="771"/>
        <v>0</v>
      </c>
      <c r="D4478" s="1">
        <f t="shared" si="772"/>
        <v>0</v>
      </c>
      <c r="E4478" s="1">
        <f t="shared" si="773"/>
        <v>0</v>
      </c>
      <c r="F4478" s="1" t="str">
        <f t="shared" ca="1" si="774"/>
        <v/>
      </c>
      <c r="G4478" s="1">
        <f t="shared" ca="1" si="775"/>
        <v>0</v>
      </c>
      <c r="H4478" s="1">
        <f ca="1">IF(AND(G4477&gt;0,G4478&gt;G4477,NOT(ISERROR(MATCH(G4477,D:D,0)))),H4477+1,H4477)</f>
        <v>0</v>
      </c>
      <c r="I4478" s="1">
        <f t="shared" ca="1" si="776"/>
        <v>0</v>
      </c>
      <c r="J4478" s="7" t="str">
        <f t="shared" ca="1" si="777"/>
        <v/>
      </c>
      <c r="K4478" s="1" t="str">
        <f ca="1">IF(J4478="Linea_para_MAIL_creada_por_LuXML",IF(ISERROR(MATCH(INDIRECT(ADDRESS(ROW()-G4478,7)),D:D,0)),J4478,INDIRECT(ADDRESS(MATCH(INDIRECT(ADDRESS(ROW()-G4478,7)),D:D,0),1))),J4478)</f>
        <v/>
      </c>
      <c r="L4478" s="7">
        <f t="shared" ca="1" si="778"/>
        <v>0</v>
      </c>
      <c r="M4478" s="7" t="str">
        <f t="shared" ca="1" si="779"/>
        <v/>
      </c>
      <c r="N4478" s="7">
        <f t="shared" ca="1" si="780"/>
        <v>0</v>
      </c>
      <c r="O4478" s="9" t="str">
        <f ca="1">IF(N4478&gt;-1,INDIRECT(ADDRESS(ROW(),13)),IF(N4478&lt;N4477,CONCATENATE("&lt;page-count count=",CHAR(34),1+LARGE(N:N,1)-LARGE(N:N,2),CHAR(34),"/&gt;"),INDIRECT(ADDRESS(ROW()-1,13))))</f>
        <v/>
      </c>
      <c r="P4478" s="1">
        <f>IF(ROW()&lt;$S$4+2,IF('XML a procesar'!A4477="",P4477,IF(MID('XML a procesar'!A4477,1,1)="&lt;",P4477,P4477+1)),P4477)</f>
        <v>1</v>
      </c>
    </row>
    <row r="4479" spans="1:16" x14ac:dyDescent="0.25">
      <c r="A4479" s="1" t="str">
        <f>IF('XML a procesar'!A4478&gt;0,'XML a procesar'!A4478,"")</f>
        <v/>
      </c>
      <c r="B4479" s="7">
        <f t="shared" si="770"/>
        <v>0</v>
      </c>
      <c r="C4479" s="1">
        <f t="shared" si="771"/>
        <v>0</v>
      </c>
      <c r="D4479" s="1">
        <f t="shared" si="772"/>
        <v>0</v>
      </c>
      <c r="E4479" s="1">
        <f t="shared" si="773"/>
        <v>0</v>
      </c>
      <c r="F4479" s="1" t="str">
        <f t="shared" ca="1" si="774"/>
        <v/>
      </c>
      <c r="G4479" s="1">
        <f t="shared" ca="1" si="775"/>
        <v>0</v>
      </c>
      <c r="H4479" s="1">
        <f ca="1">IF(AND(G4478&gt;0,G4479&gt;G4478,NOT(ISERROR(MATCH(G4478,D:D,0)))),H4478+1,H4478)</f>
        <v>0</v>
      </c>
      <c r="I4479" s="1">
        <f t="shared" ca="1" si="776"/>
        <v>0</v>
      </c>
      <c r="J4479" s="7" t="str">
        <f t="shared" ca="1" si="777"/>
        <v/>
      </c>
      <c r="K4479" s="1" t="str">
        <f ca="1">IF(J4479="Linea_para_MAIL_creada_por_LuXML",IF(ISERROR(MATCH(INDIRECT(ADDRESS(ROW()-G4479,7)),D:D,0)),J4479,INDIRECT(ADDRESS(MATCH(INDIRECT(ADDRESS(ROW()-G4479,7)),D:D,0),1))),J4479)</f>
        <v/>
      </c>
      <c r="L4479" s="7">
        <f t="shared" ca="1" si="778"/>
        <v>0</v>
      </c>
      <c r="M4479" s="7" t="str">
        <f t="shared" ca="1" si="779"/>
        <v/>
      </c>
      <c r="N4479" s="7">
        <f t="shared" ca="1" si="780"/>
        <v>0</v>
      </c>
      <c r="O4479" s="9" t="str">
        <f ca="1">IF(N4479&gt;-1,INDIRECT(ADDRESS(ROW(),13)),IF(N4479&lt;N4478,CONCATENATE("&lt;page-count count=",CHAR(34),1+LARGE(N:N,1)-LARGE(N:N,2),CHAR(34),"/&gt;"),INDIRECT(ADDRESS(ROW()-1,13))))</f>
        <v/>
      </c>
      <c r="P4479" s="1">
        <f>IF(ROW()&lt;$S$4+2,IF('XML a procesar'!A4478="",P4478,IF(MID('XML a procesar'!A4478,1,1)="&lt;",P4478,P4478+1)),P4478)</f>
        <v>1</v>
      </c>
    </row>
    <row r="4480" spans="1:16" x14ac:dyDescent="0.25">
      <c r="A4480" s="1" t="str">
        <f>IF('XML a procesar'!A4479&gt;0,'XML a procesar'!A4479,"")</f>
        <v/>
      </c>
      <c r="B4480" s="7">
        <f t="shared" si="770"/>
        <v>0</v>
      </c>
      <c r="C4480" s="1">
        <f t="shared" si="771"/>
        <v>0</v>
      </c>
      <c r="D4480" s="1">
        <f t="shared" si="772"/>
        <v>0</v>
      </c>
      <c r="E4480" s="1">
        <f t="shared" si="773"/>
        <v>0</v>
      </c>
      <c r="F4480" s="1" t="str">
        <f t="shared" ca="1" si="774"/>
        <v/>
      </c>
      <c r="G4480" s="1">
        <f t="shared" ca="1" si="775"/>
        <v>0</v>
      </c>
      <c r="H4480" s="1">
        <f ca="1">IF(AND(G4479&gt;0,G4480&gt;G4479,NOT(ISERROR(MATCH(G4479,D:D,0)))),H4479+1,H4479)</f>
        <v>0</v>
      </c>
      <c r="I4480" s="1">
        <f t="shared" ca="1" si="776"/>
        <v>0</v>
      </c>
      <c r="J4480" s="7" t="str">
        <f t="shared" ca="1" si="777"/>
        <v/>
      </c>
      <c r="K4480" s="1" t="str">
        <f ca="1">IF(J4480="Linea_para_MAIL_creada_por_LuXML",IF(ISERROR(MATCH(INDIRECT(ADDRESS(ROW()-G4480,7)),D:D,0)),J4480,INDIRECT(ADDRESS(MATCH(INDIRECT(ADDRESS(ROW()-G4480,7)),D:D,0),1))),J4480)</f>
        <v/>
      </c>
      <c r="L4480" s="7">
        <f t="shared" ca="1" si="778"/>
        <v>0</v>
      </c>
      <c r="M4480" s="7" t="str">
        <f t="shared" ca="1" si="779"/>
        <v/>
      </c>
      <c r="N4480" s="7">
        <f t="shared" ca="1" si="780"/>
        <v>0</v>
      </c>
      <c r="O4480" s="9" t="str">
        <f ca="1">IF(N4480&gt;-1,INDIRECT(ADDRESS(ROW(),13)),IF(N4480&lt;N4479,CONCATENATE("&lt;page-count count=",CHAR(34),1+LARGE(N:N,1)-LARGE(N:N,2),CHAR(34),"/&gt;"),INDIRECT(ADDRESS(ROW()-1,13))))</f>
        <v/>
      </c>
      <c r="P4480" s="1">
        <f>IF(ROW()&lt;$S$4+2,IF('XML a procesar'!A4479="",P4479,IF(MID('XML a procesar'!A4479,1,1)="&lt;",P4479,P4479+1)),P4479)</f>
        <v>1</v>
      </c>
    </row>
    <row r="4481" spans="1:16" x14ac:dyDescent="0.25">
      <c r="A4481" s="1" t="str">
        <f>IF('XML a procesar'!A4480&gt;0,'XML a procesar'!A4480,"")</f>
        <v/>
      </c>
      <c r="B4481" s="7">
        <f t="shared" ref="B4481:B4544" si="781">IF(ISERROR(FIND("/doi.org/",A4481,1)),0,1)</f>
        <v>0</v>
      </c>
      <c r="C4481" s="1">
        <f t="shared" ref="C4481:C4544" si="782">IF(LEFT(A4480,16)="&lt;contrib contrib",C4480+1,IF(LEFT(A4480,16)="&lt;/contrib-group&gt;",0,IF(LEFT(A4480,10)="&lt;/contrib&gt;",C4480,C4480)))</f>
        <v>0</v>
      </c>
      <c r="D4481" s="1">
        <f t="shared" ref="D4481:D4544" si="783">IF(AND(C4481&gt;0,LEFT(A4481,7)="&lt;email&gt;",ISNUMBER(SEARCH("@",A4481,1))),C4481,IF(LEFT(A4481,10)="&lt;alt-text&gt;",-1,0))</f>
        <v>0</v>
      </c>
      <c r="E4481" s="1">
        <f t="shared" ref="E4481:E4544" si="784">IF(D4481=0,E4480,E4480+1)</f>
        <v>0</v>
      </c>
      <c r="F4481" s="1" t="str">
        <f t="shared" ref="F4481:F4544" ca="1" si="785">INDIRECT(ADDRESS(ROW()+INDIRECT(ADDRESS(ROW()+E4481,5)),1))</f>
        <v/>
      </c>
      <c r="G4481" s="1">
        <f t="shared" ref="G4481:G4544" ca="1" si="786">IF(LEFT(F4481,7)="&lt;aff id",_xlfn.NUMBERVALUE(MID(F4481,13,LEN(F4481)-14)),IF(F4481="&lt;/aff&gt;",G4480+1,G4480))</f>
        <v>0</v>
      </c>
      <c r="H4481" s="1">
        <f ca="1">IF(AND(G4480&gt;0,G4481&gt;G4480,NOT(ISERROR(MATCH(G4480,D:D,0)))),H4480+1,H4480)</f>
        <v>0</v>
      </c>
      <c r="I4481" s="1">
        <f t="shared" ref="I4481:I4544" ca="1" si="787">INDIRECT(ADDRESS(ROW()-INDIRECT(ADDRESS(ROW()-H4481,8)),8))</f>
        <v>0</v>
      </c>
      <c r="J4481" s="7" t="str">
        <f t="shared" ref="J4481:J4544" ca="1" si="788">IF(J4480="Linea_para_MAIL_creada_por_LuXML","&lt;/aff&gt;",IF(I4481&gt;INDIRECT(ADDRESS(ROW()-I4481-1,8)),"Linea_para_MAIL_creada_por_LuXML",INDIRECT(ADDRESS(ROW()-I4481,6))))</f>
        <v/>
      </c>
      <c r="K4481" s="1" t="str">
        <f ca="1">IF(J4481="Linea_para_MAIL_creada_por_LuXML",IF(ISERROR(MATCH(INDIRECT(ADDRESS(ROW()-G4481,7)),D:D,0)),J4481,INDIRECT(ADDRESS(MATCH(INDIRECT(ADDRESS(ROW()-G4481,7)),D:D,0),1))),J4481)</f>
        <v/>
      </c>
      <c r="L4481" s="7">
        <f t="shared" ref="L4481:L4544" ca="1" si="789">IF(OR(MID(K4479,3,5)="page&gt;",MID(K4480,3,5)="page&gt;"),L4480,IF(OR(K4480="&lt;history&gt;",K4481="&lt;history&gt;"),L4480+1,L4480))</f>
        <v>0</v>
      </c>
      <c r="M4481" s="7" t="str">
        <f t="shared" ref="M4481:M4544" ca="1" si="790">IF(L4481&gt;L4480,IF(L4481=1,CONCATENATE("&lt;fpage&gt;",$S$10,"&lt;/fpage&gt;"),CONCATENATE("&lt;lpage&gt;",$S$10+1,"&lt;/lpage&gt;")),IF(ISERROR(INDIRECT(ADDRESS(ROW()-L4481,11),1)),"",INDIRECT(ADDRESS(ROW()-L4481,11),1)))</f>
        <v/>
      </c>
      <c r="N4481" s="7">
        <f t="shared" ref="N4481:N4544" ca="1" si="791">IF(N4480=-1,-1,IF(M4481="&lt;/counts&gt;",-1,IF(OR(LEFT(M4481,7)="&lt;fpage&gt;",LEFT(M4481,7)="&lt;lpage&gt;"),VALUE(MID(M4481,8,LEN(M4481)-15)),0)))</f>
        <v>0</v>
      </c>
      <c r="O4481" s="9" t="str">
        <f ca="1">IF(N4481&gt;-1,INDIRECT(ADDRESS(ROW(),13)),IF(N4481&lt;N4480,CONCATENATE("&lt;page-count count=",CHAR(34),1+LARGE(N:N,1)-LARGE(N:N,2),CHAR(34),"/&gt;"),INDIRECT(ADDRESS(ROW()-1,13))))</f>
        <v/>
      </c>
      <c r="P4481" s="1">
        <f>IF(ROW()&lt;$S$4+2,IF('XML a procesar'!A4480="",P4480,IF(MID('XML a procesar'!A4480,1,1)="&lt;",P4480,P4480+1)),P4480)</f>
        <v>1</v>
      </c>
    </row>
    <row r="4482" spans="1:16" x14ac:dyDescent="0.25">
      <c r="A4482" s="1" t="str">
        <f>IF('XML a procesar'!A4481&gt;0,'XML a procesar'!A4481,"")</f>
        <v/>
      </c>
      <c r="B4482" s="7">
        <f t="shared" si="781"/>
        <v>0</v>
      </c>
      <c r="C4482" s="1">
        <f t="shared" si="782"/>
        <v>0</v>
      </c>
      <c r="D4482" s="1">
        <f t="shared" si="783"/>
        <v>0</v>
      </c>
      <c r="E4482" s="1">
        <f t="shared" si="784"/>
        <v>0</v>
      </c>
      <c r="F4482" s="1" t="str">
        <f t="shared" ca="1" si="785"/>
        <v/>
      </c>
      <c r="G4482" s="1">
        <f t="shared" ca="1" si="786"/>
        <v>0</v>
      </c>
      <c r="H4482" s="1">
        <f ca="1">IF(AND(G4481&gt;0,G4482&gt;G4481,NOT(ISERROR(MATCH(G4481,D:D,0)))),H4481+1,H4481)</f>
        <v>0</v>
      </c>
      <c r="I4482" s="1">
        <f t="shared" ca="1" si="787"/>
        <v>0</v>
      </c>
      <c r="J4482" s="7" t="str">
        <f t="shared" ca="1" si="788"/>
        <v/>
      </c>
      <c r="K4482" s="1" t="str">
        <f ca="1">IF(J4482="Linea_para_MAIL_creada_por_LuXML",IF(ISERROR(MATCH(INDIRECT(ADDRESS(ROW()-G4482,7)),D:D,0)),J4482,INDIRECT(ADDRESS(MATCH(INDIRECT(ADDRESS(ROW()-G4482,7)),D:D,0),1))),J4482)</f>
        <v/>
      </c>
      <c r="L4482" s="7">
        <f t="shared" ca="1" si="789"/>
        <v>0</v>
      </c>
      <c r="M4482" s="7" t="str">
        <f t="shared" ca="1" si="790"/>
        <v/>
      </c>
      <c r="N4482" s="7">
        <f t="shared" ca="1" si="791"/>
        <v>0</v>
      </c>
      <c r="O4482" s="9" t="str">
        <f ca="1">IF(N4482&gt;-1,INDIRECT(ADDRESS(ROW(),13)),IF(N4482&lt;N4481,CONCATENATE("&lt;page-count count=",CHAR(34),1+LARGE(N:N,1)-LARGE(N:N,2),CHAR(34),"/&gt;"),INDIRECT(ADDRESS(ROW()-1,13))))</f>
        <v/>
      </c>
      <c r="P4482" s="1">
        <f>IF(ROW()&lt;$S$4+2,IF('XML a procesar'!A4481="",P4481,IF(MID('XML a procesar'!A4481,1,1)="&lt;",P4481,P4481+1)),P4481)</f>
        <v>1</v>
      </c>
    </row>
    <row r="4483" spans="1:16" x14ac:dyDescent="0.25">
      <c r="A4483" s="1" t="str">
        <f>IF('XML a procesar'!A4482&gt;0,'XML a procesar'!A4482,"")</f>
        <v/>
      </c>
      <c r="B4483" s="7">
        <f t="shared" si="781"/>
        <v>0</v>
      </c>
      <c r="C4483" s="1">
        <f t="shared" si="782"/>
        <v>0</v>
      </c>
      <c r="D4483" s="1">
        <f t="shared" si="783"/>
        <v>0</v>
      </c>
      <c r="E4483" s="1">
        <f t="shared" si="784"/>
        <v>0</v>
      </c>
      <c r="F4483" s="1" t="str">
        <f t="shared" ca="1" si="785"/>
        <v/>
      </c>
      <c r="G4483" s="1">
        <f t="shared" ca="1" si="786"/>
        <v>0</v>
      </c>
      <c r="H4483" s="1">
        <f ca="1">IF(AND(G4482&gt;0,G4483&gt;G4482,NOT(ISERROR(MATCH(G4482,D:D,0)))),H4482+1,H4482)</f>
        <v>0</v>
      </c>
      <c r="I4483" s="1">
        <f t="shared" ca="1" si="787"/>
        <v>0</v>
      </c>
      <c r="J4483" s="7" t="str">
        <f t="shared" ca="1" si="788"/>
        <v/>
      </c>
      <c r="K4483" s="1" t="str">
        <f ca="1">IF(J4483="Linea_para_MAIL_creada_por_LuXML",IF(ISERROR(MATCH(INDIRECT(ADDRESS(ROW()-G4483,7)),D:D,0)),J4483,INDIRECT(ADDRESS(MATCH(INDIRECT(ADDRESS(ROW()-G4483,7)),D:D,0),1))),J4483)</f>
        <v/>
      </c>
      <c r="L4483" s="7">
        <f t="shared" ca="1" si="789"/>
        <v>0</v>
      </c>
      <c r="M4483" s="7" t="str">
        <f t="shared" ca="1" si="790"/>
        <v/>
      </c>
      <c r="N4483" s="7">
        <f t="shared" ca="1" si="791"/>
        <v>0</v>
      </c>
      <c r="O4483" s="9" t="str">
        <f ca="1">IF(N4483&gt;-1,INDIRECT(ADDRESS(ROW(),13)),IF(N4483&lt;N4482,CONCATENATE("&lt;page-count count=",CHAR(34),1+LARGE(N:N,1)-LARGE(N:N,2),CHAR(34),"/&gt;"),INDIRECT(ADDRESS(ROW()-1,13))))</f>
        <v/>
      </c>
      <c r="P4483" s="1">
        <f>IF(ROW()&lt;$S$4+2,IF('XML a procesar'!A4482="",P4482,IF(MID('XML a procesar'!A4482,1,1)="&lt;",P4482,P4482+1)),P4482)</f>
        <v>1</v>
      </c>
    </row>
    <row r="4484" spans="1:16" x14ac:dyDescent="0.25">
      <c r="A4484" s="1" t="str">
        <f>IF('XML a procesar'!A4483&gt;0,'XML a procesar'!A4483,"")</f>
        <v/>
      </c>
      <c r="B4484" s="7">
        <f t="shared" si="781"/>
        <v>0</v>
      </c>
      <c r="C4484" s="1">
        <f t="shared" si="782"/>
        <v>0</v>
      </c>
      <c r="D4484" s="1">
        <f t="shared" si="783"/>
        <v>0</v>
      </c>
      <c r="E4484" s="1">
        <f t="shared" si="784"/>
        <v>0</v>
      </c>
      <c r="F4484" s="1" t="str">
        <f t="shared" ca="1" si="785"/>
        <v/>
      </c>
      <c r="G4484" s="1">
        <f t="shared" ca="1" si="786"/>
        <v>0</v>
      </c>
      <c r="H4484" s="1">
        <f ca="1">IF(AND(G4483&gt;0,G4484&gt;G4483,NOT(ISERROR(MATCH(G4483,D:D,0)))),H4483+1,H4483)</f>
        <v>0</v>
      </c>
      <c r="I4484" s="1">
        <f t="shared" ca="1" si="787"/>
        <v>0</v>
      </c>
      <c r="J4484" s="7" t="str">
        <f t="shared" ca="1" si="788"/>
        <v/>
      </c>
      <c r="K4484" s="1" t="str">
        <f ca="1">IF(J4484="Linea_para_MAIL_creada_por_LuXML",IF(ISERROR(MATCH(INDIRECT(ADDRESS(ROW()-G4484,7)),D:D,0)),J4484,INDIRECT(ADDRESS(MATCH(INDIRECT(ADDRESS(ROW()-G4484,7)),D:D,0),1))),J4484)</f>
        <v/>
      </c>
      <c r="L4484" s="7">
        <f t="shared" ca="1" si="789"/>
        <v>0</v>
      </c>
      <c r="M4484" s="7" t="str">
        <f t="shared" ca="1" si="790"/>
        <v/>
      </c>
      <c r="N4484" s="7">
        <f t="shared" ca="1" si="791"/>
        <v>0</v>
      </c>
      <c r="O4484" s="9" t="str">
        <f ca="1">IF(N4484&gt;-1,INDIRECT(ADDRESS(ROW(),13)),IF(N4484&lt;N4483,CONCATENATE("&lt;page-count count=",CHAR(34),1+LARGE(N:N,1)-LARGE(N:N,2),CHAR(34),"/&gt;"),INDIRECT(ADDRESS(ROW()-1,13))))</f>
        <v/>
      </c>
      <c r="P4484" s="1">
        <f>IF(ROW()&lt;$S$4+2,IF('XML a procesar'!A4483="",P4483,IF(MID('XML a procesar'!A4483,1,1)="&lt;",P4483,P4483+1)),P4483)</f>
        <v>1</v>
      </c>
    </row>
    <row r="4485" spans="1:16" x14ac:dyDescent="0.25">
      <c r="A4485" s="1" t="str">
        <f>IF('XML a procesar'!A4484&gt;0,'XML a procesar'!A4484,"")</f>
        <v/>
      </c>
      <c r="B4485" s="7">
        <f t="shared" si="781"/>
        <v>0</v>
      </c>
      <c r="C4485" s="1">
        <f t="shared" si="782"/>
        <v>0</v>
      </c>
      <c r="D4485" s="1">
        <f t="shared" si="783"/>
        <v>0</v>
      </c>
      <c r="E4485" s="1">
        <f t="shared" si="784"/>
        <v>0</v>
      </c>
      <c r="F4485" s="1" t="str">
        <f t="shared" ca="1" si="785"/>
        <v/>
      </c>
      <c r="G4485" s="1">
        <f t="shared" ca="1" si="786"/>
        <v>0</v>
      </c>
      <c r="H4485" s="1">
        <f ca="1">IF(AND(G4484&gt;0,G4485&gt;G4484,NOT(ISERROR(MATCH(G4484,D:D,0)))),H4484+1,H4484)</f>
        <v>0</v>
      </c>
      <c r="I4485" s="1">
        <f t="shared" ca="1" si="787"/>
        <v>0</v>
      </c>
      <c r="J4485" s="7" t="str">
        <f t="shared" ca="1" si="788"/>
        <v/>
      </c>
      <c r="K4485" s="1" t="str">
        <f ca="1">IF(J4485="Linea_para_MAIL_creada_por_LuXML",IF(ISERROR(MATCH(INDIRECT(ADDRESS(ROW()-G4485,7)),D:D,0)),J4485,INDIRECT(ADDRESS(MATCH(INDIRECT(ADDRESS(ROW()-G4485,7)),D:D,0),1))),J4485)</f>
        <v/>
      </c>
      <c r="L4485" s="7">
        <f t="shared" ca="1" si="789"/>
        <v>0</v>
      </c>
      <c r="M4485" s="7" t="str">
        <f t="shared" ca="1" si="790"/>
        <v/>
      </c>
      <c r="N4485" s="7">
        <f t="shared" ca="1" si="791"/>
        <v>0</v>
      </c>
      <c r="O4485" s="9" t="str">
        <f ca="1">IF(N4485&gt;-1,INDIRECT(ADDRESS(ROW(),13)),IF(N4485&lt;N4484,CONCATENATE("&lt;page-count count=",CHAR(34),1+LARGE(N:N,1)-LARGE(N:N,2),CHAR(34),"/&gt;"),INDIRECT(ADDRESS(ROW()-1,13))))</f>
        <v/>
      </c>
      <c r="P4485" s="1">
        <f>IF(ROW()&lt;$S$4+2,IF('XML a procesar'!A4484="",P4484,IF(MID('XML a procesar'!A4484,1,1)="&lt;",P4484,P4484+1)),P4484)</f>
        <v>1</v>
      </c>
    </row>
    <row r="4486" spans="1:16" x14ac:dyDescent="0.25">
      <c r="A4486" s="1" t="str">
        <f>IF('XML a procesar'!A4485&gt;0,'XML a procesar'!A4485,"")</f>
        <v/>
      </c>
      <c r="B4486" s="7">
        <f t="shared" si="781"/>
        <v>0</v>
      </c>
      <c r="C4486" s="1">
        <f t="shared" si="782"/>
        <v>0</v>
      </c>
      <c r="D4486" s="1">
        <f t="shared" si="783"/>
        <v>0</v>
      </c>
      <c r="E4486" s="1">
        <f t="shared" si="784"/>
        <v>0</v>
      </c>
      <c r="F4486" s="1" t="str">
        <f t="shared" ca="1" si="785"/>
        <v/>
      </c>
      <c r="G4486" s="1">
        <f t="shared" ca="1" si="786"/>
        <v>0</v>
      </c>
      <c r="H4486" s="1">
        <f ca="1">IF(AND(G4485&gt;0,G4486&gt;G4485,NOT(ISERROR(MATCH(G4485,D:D,0)))),H4485+1,H4485)</f>
        <v>0</v>
      </c>
      <c r="I4486" s="1">
        <f t="shared" ca="1" si="787"/>
        <v>0</v>
      </c>
      <c r="J4486" s="7" t="str">
        <f t="shared" ca="1" si="788"/>
        <v/>
      </c>
      <c r="K4486" s="1" t="str">
        <f ca="1">IF(J4486="Linea_para_MAIL_creada_por_LuXML",IF(ISERROR(MATCH(INDIRECT(ADDRESS(ROW()-G4486,7)),D:D,0)),J4486,INDIRECT(ADDRESS(MATCH(INDIRECT(ADDRESS(ROW()-G4486,7)),D:D,0),1))),J4486)</f>
        <v/>
      </c>
      <c r="L4486" s="7">
        <f t="shared" ca="1" si="789"/>
        <v>0</v>
      </c>
      <c r="M4486" s="7" t="str">
        <f t="shared" ca="1" si="790"/>
        <v/>
      </c>
      <c r="N4486" s="7">
        <f t="shared" ca="1" si="791"/>
        <v>0</v>
      </c>
      <c r="O4486" s="9" t="str">
        <f ca="1">IF(N4486&gt;-1,INDIRECT(ADDRESS(ROW(),13)),IF(N4486&lt;N4485,CONCATENATE("&lt;page-count count=",CHAR(34),1+LARGE(N:N,1)-LARGE(N:N,2),CHAR(34),"/&gt;"),INDIRECT(ADDRESS(ROW()-1,13))))</f>
        <v/>
      </c>
      <c r="P4486" s="1">
        <f>IF(ROW()&lt;$S$4+2,IF('XML a procesar'!A4485="",P4485,IF(MID('XML a procesar'!A4485,1,1)="&lt;",P4485,P4485+1)),P4485)</f>
        <v>1</v>
      </c>
    </row>
    <row r="4487" spans="1:16" x14ac:dyDescent="0.25">
      <c r="A4487" s="1" t="str">
        <f>IF('XML a procesar'!A4486&gt;0,'XML a procesar'!A4486,"")</f>
        <v/>
      </c>
      <c r="B4487" s="7">
        <f t="shared" si="781"/>
        <v>0</v>
      </c>
      <c r="C4487" s="1">
        <f t="shared" si="782"/>
        <v>0</v>
      </c>
      <c r="D4487" s="1">
        <f t="shared" si="783"/>
        <v>0</v>
      </c>
      <c r="E4487" s="1">
        <f t="shared" si="784"/>
        <v>0</v>
      </c>
      <c r="F4487" s="1" t="str">
        <f t="shared" ca="1" si="785"/>
        <v/>
      </c>
      <c r="G4487" s="1">
        <f t="shared" ca="1" si="786"/>
        <v>0</v>
      </c>
      <c r="H4487" s="1">
        <f ca="1">IF(AND(G4486&gt;0,G4487&gt;G4486,NOT(ISERROR(MATCH(G4486,D:D,0)))),H4486+1,H4486)</f>
        <v>0</v>
      </c>
      <c r="I4487" s="1">
        <f t="shared" ca="1" si="787"/>
        <v>0</v>
      </c>
      <c r="J4487" s="7" t="str">
        <f t="shared" ca="1" si="788"/>
        <v/>
      </c>
      <c r="K4487" s="1" t="str">
        <f ca="1">IF(J4487="Linea_para_MAIL_creada_por_LuXML",IF(ISERROR(MATCH(INDIRECT(ADDRESS(ROW()-G4487,7)),D:D,0)),J4487,INDIRECT(ADDRESS(MATCH(INDIRECT(ADDRESS(ROW()-G4487,7)),D:D,0),1))),J4487)</f>
        <v/>
      </c>
      <c r="L4487" s="7">
        <f t="shared" ca="1" si="789"/>
        <v>0</v>
      </c>
      <c r="M4487" s="7" t="str">
        <f t="shared" ca="1" si="790"/>
        <v/>
      </c>
      <c r="N4487" s="7">
        <f t="shared" ca="1" si="791"/>
        <v>0</v>
      </c>
      <c r="O4487" s="9" t="str">
        <f ca="1">IF(N4487&gt;-1,INDIRECT(ADDRESS(ROW(),13)),IF(N4487&lt;N4486,CONCATENATE("&lt;page-count count=",CHAR(34),1+LARGE(N:N,1)-LARGE(N:N,2),CHAR(34),"/&gt;"),INDIRECT(ADDRESS(ROW()-1,13))))</f>
        <v/>
      </c>
      <c r="P4487" s="1">
        <f>IF(ROW()&lt;$S$4+2,IF('XML a procesar'!A4486="",P4486,IF(MID('XML a procesar'!A4486,1,1)="&lt;",P4486,P4486+1)),P4486)</f>
        <v>1</v>
      </c>
    </row>
    <row r="4488" spans="1:16" x14ac:dyDescent="0.25">
      <c r="A4488" s="1" t="str">
        <f>IF('XML a procesar'!A4487&gt;0,'XML a procesar'!A4487,"")</f>
        <v/>
      </c>
      <c r="B4488" s="7">
        <f t="shared" si="781"/>
        <v>0</v>
      </c>
      <c r="C4488" s="1">
        <f t="shared" si="782"/>
        <v>0</v>
      </c>
      <c r="D4488" s="1">
        <f t="shared" si="783"/>
        <v>0</v>
      </c>
      <c r="E4488" s="1">
        <f t="shared" si="784"/>
        <v>0</v>
      </c>
      <c r="F4488" s="1" t="str">
        <f t="shared" ca="1" si="785"/>
        <v/>
      </c>
      <c r="G4488" s="1">
        <f t="shared" ca="1" si="786"/>
        <v>0</v>
      </c>
      <c r="H4488" s="1">
        <f ca="1">IF(AND(G4487&gt;0,G4488&gt;G4487,NOT(ISERROR(MATCH(G4487,D:D,0)))),H4487+1,H4487)</f>
        <v>0</v>
      </c>
      <c r="I4488" s="1">
        <f t="shared" ca="1" si="787"/>
        <v>0</v>
      </c>
      <c r="J4488" s="7" t="str">
        <f t="shared" ca="1" si="788"/>
        <v/>
      </c>
      <c r="K4488" s="1" t="str">
        <f ca="1">IF(J4488="Linea_para_MAIL_creada_por_LuXML",IF(ISERROR(MATCH(INDIRECT(ADDRESS(ROW()-G4488,7)),D:D,0)),J4488,INDIRECT(ADDRESS(MATCH(INDIRECT(ADDRESS(ROW()-G4488,7)),D:D,0),1))),J4488)</f>
        <v/>
      </c>
      <c r="L4488" s="7">
        <f t="shared" ca="1" si="789"/>
        <v>0</v>
      </c>
      <c r="M4488" s="7" t="str">
        <f t="shared" ca="1" si="790"/>
        <v/>
      </c>
      <c r="N4488" s="7">
        <f t="shared" ca="1" si="791"/>
        <v>0</v>
      </c>
      <c r="O4488" s="9" t="str">
        <f ca="1">IF(N4488&gt;-1,INDIRECT(ADDRESS(ROW(),13)),IF(N4488&lt;N4487,CONCATENATE("&lt;page-count count=",CHAR(34),1+LARGE(N:N,1)-LARGE(N:N,2),CHAR(34),"/&gt;"),INDIRECT(ADDRESS(ROW()-1,13))))</f>
        <v/>
      </c>
      <c r="P4488" s="1">
        <f>IF(ROW()&lt;$S$4+2,IF('XML a procesar'!A4487="",P4487,IF(MID('XML a procesar'!A4487,1,1)="&lt;",P4487,P4487+1)),P4487)</f>
        <v>1</v>
      </c>
    </row>
    <row r="4489" spans="1:16" x14ac:dyDescent="0.25">
      <c r="A4489" s="1" t="str">
        <f>IF('XML a procesar'!A4488&gt;0,'XML a procesar'!A4488,"")</f>
        <v/>
      </c>
      <c r="B4489" s="7">
        <f t="shared" si="781"/>
        <v>0</v>
      </c>
      <c r="C4489" s="1">
        <f t="shared" si="782"/>
        <v>0</v>
      </c>
      <c r="D4489" s="1">
        <f t="shared" si="783"/>
        <v>0</v>
      </c>
      <c r="E4489" s="1">
        <f t="shared" si="784"/>
        <v>0</v>
      </c>
      <c r="F4489" s="1" t="str">
        <f t="shared" ca="1" si="785"/>
        <v/>
      </c>
      <c r="G4489" s="1">
        <f t="shared" ca="1" si="786"/>
        <v>0</v>
      </c>
      <c r="H4489" s="1">
        <f ca="1">IF(AND(G4488&gt;0,G4489&gt;G4488,NOT(ISERROR(MATCH(G4488,D:D,0)))),H4488+1,H4488)</f>
        <v>0</v>
      </c>
      <c r="I4489" s="1">
        <f t="shared" ca="1" si="787"/>
        <v>0</v>
      </c>
      <c r="J4489" s="7" t="str">
        <f t="shared" ca="1" si="788"/>
        <v/>
      </c>
      <c r="K4489" s="1" t="str">
        <f ca="1">IF(J4489="Linea_para_MAIL_creada_por_LuXML",IF(ISERROR(MATCH(INDIRECT(ADDRESS(ROW()-G4489,7)),D:D,0)),J4489,INDIRECT(ADDRESS(MATCH(INDIRECT(ADDRESS(ROW()-G4489,7)),D:D,0),1))),J4489)</f>
        <v/>
      </c>
      <c r="L4489" s="7">
        <f t="shared" ca="1" si="789"/>
        <v>0</v>
      </c>
      <c r="M4489" s="7" t="str">
        <f t="shared" ca="1" si="790"/>
        <v/>
      </c>
      <c r="N4489" s="7">
        <f t="shared" ca="1" si="791"/>
        <v>0</v>
      </c>
      <c r="O4489" s="9" t="str">
        <f ca="1">IF(N4489&gt;-1,INDIRECT(ADDRESS(ROW(),13)),IF(N4489&lt;N4488,CONCATENATE("&lt;page-count count=",CHAR(34),1+LARGE(N:N,1)-LARGE(N:N,2),CHAR(34),"/&gt;"),INDIRECT(ADDRESS(ROW()-1,13))))</f>
        <v/>
      </c>
      <c r="P4489" s="1">
        <f>IF(ROW()&lt;$S$4+2,IF('XML a procesar'!A4488="",P4488,IF(MID('XML a procesar'!A4488,1,1)="&lt;",P4488,P4488+1)),P4488)</f>
        <v>1</v>
      </c>
    </row>
    <row r="4490" spans="1:16" x14ac:dyDescent="0.25">
      <c r="A4490" s="1" t="str">
        <f>IF('XML a procesar'!A4489&gt;0,'XML a procesar'!A4489,"")</f>
        <v/>
      </c>
      <c r="B4490" s="7">
        <f t="shared" si="781"/>
        <v>0</v>
      </c>
      <c r="C4490" s="1">
        <f t="shared" si="782"/>
        <v>0</v>
      </c>
      <c r="D4490" s="1">
        <f t="shared" si="783"/>
        <v>0</v>
      </c>
      <c r="E4490" s="1">
        <f t="shared" si="784"/>
        <v>0</v>
      </c>
      <c r="F4490" s="1" t="str">
        <f t="shared" ca="1" si="785"/>
        <v/>
      </c>
      <c r="G4490" s="1">
        <f t="shared" ca="1" si="786"/>
        <v>0</v>
      </c>
      <c r="H4490" s="1">
        <f ca="1">IF(AND(G4489&gt;0,G4490&gt;G4489,NOT(ISERROR(MATCH(G4489,D:D,0)))),H4489+1,H4489)</f>
        <v>0</v>
      </c>
      <c r="I4490" s="1">
        <f t="shared" ca="1" si="787"/>
        <v>0</v>
      </c>
      <c r="J4490" s="7" t="str">
        <f t="shared" ca="1" si="788"/>
        <v/>
      </c>
      <c r="K4490" s="1" t="str">
        <f ca="1">IF(J4490="Linea_para_MAIL_creada_por_LuXML",IF(ISERROR(MATCH(INDIRECT(ADDRESS(ROW()-G4490,7)),D:D,0)),J4490,INDIRECT(ADDRESS(MATCH(INDIRECT(ADDRESS(ROW()-G4490,7)),D:D,0),1))),J4490)</f>
        <v/>
      </c>
      <c r="L4490" s="7">
        <f t="shared" ca="1" si="789"/>
        <v>0</v>
      </c>
      <c r="M4490" s="7" t="str">
        <f t="shared" ca="1" si="790"/>
        <v/>
      </c>
      <c r="N4490" s="7">
        <f t="shared" ca="1" si="791"/>
        <v>0</v>
      </c>
      <c r="O4490" s="9" t="str">
        <f ca="1">IF(N4490&gt;-1,INDIRECT(ADDRESS(ROW(),13)),IF(N4490&lt;N4489,CONCATENATE("&lt;page-count count=",CHAR(34),1+LARGE(N:N,1)-LARGE(N:N,2),CHAR(34),"/&gt;"),INDIRECT(ADDRESS(ROW()-1,13))))</f>
        <v/>
      </c>
      <c r="P4490" s="1">
        <f>IF(ROW()&lt;$S$4+2,IF('XML a procesar'!A4489="",P4489,IF(MID('XML a procesar'!A4489,1,1)="&lt;",P4489,P4489+1)),P4489)</f>
        <v>1</v>
      </c>
    </row>
    <row r="4491" spans="1:16" x14ac:dyDescent="0.25">
      <c r="A4491" s="1" t="str">
        <f>IF('XML a procesar'!A4490&gt;0,'XML a procesar'!A4490,"")</f>
        <v/>
      </c>
      <c r="B4491" s="7">
        <f t="shared" si="781"/>
        <v>0</v>
      </c>
      <c r="C4491" s="1">
        <f t="shared" si="782"/>
        <v>0</v>
      </c>
      <c r="D4491" s="1">
        <f t="shared" si="783"/>
        <v>0</v>
      </c>
      <c r="E4491" s="1">
        <f t="shared" si="784"/>
        <v>0</v>
      </c>
      <c r="F4491" s="1" t="str">
        <f t="shared" ca="1" si="785"/>
        <v/>
      </c>
      <c r="G4491" s="1">
        <f t="shared" ca="1" si="786"/>
        <v>0</v>
      </c>
      <c r="H4491" s="1">
        <f ca="1">IF(AND(G4490&gt;0,G4491&gt;G4490,NOT(ISERROR(MATCH(G4490,D:D,0)))),H4490+1,H4490)</f>
        <v>0</v>
      </c>
      <c r="I4491" s="1">
        <f t="shared" ca="1" si="787"/>
        <v>0</v>
      </c>
      <c r="J4491" s="7" t="str">
        <f t="shared" ca="1" si="788"/>
        <v/>
      </c>
      <c r="K4491" s="1" t="str">
        <f ca="1">IF(J4491="Linea_para_MAIL_creada_por_LuXML",IF(ISERROR(MATCH(INDIRECT(ADDRESS(ROW()-G4491,7)),D:D,0)),J4491,INDIRECT(ADDRESS(MATCH(INDIRECT(ADDRESS(ROW()-G4491,7)),D:D,0),1))),J4491)</f>
        <v/>
      </c>
      <c r="L4491" s="7">
        <f t="shared" ca="1" si="789"/>
        <v>0</v>
      </c>
      <c r="M4491" s="7" t="str">
        <f t="shared" ca="1" si="790"/>
        <v/>
      </c>
      <c r="N4491" s="7">
        <f t="shared" ca="1" si="791"/>
        <v>0</v>
      </c>
      <c r="O4491" s="9" t="str">
        <f ca="1">IF(N4491&gt;-1,INDIRECT(ADDRESS(ROW(),13)),IF(N4491&lt;N4490,CONCATENATE("&lt;page-count count=",CHAR(34),1+LARGE(N:N,1)-LARGE(N:N,2),CHAR(34),"/&gt;"),INDIRECT(ADDRESS(ROW()-1,13))))</f>
        <v/>
      </c>
      <c r="P4491" s="1">
        <f>IF(ROW()&lt;$S$4+2,IF('XML a procesar'!A4490="",P4490,IF(MID('XML a procesar'!A4490,1,1)="&lt;",P4490,P4490+1)),P4490)</f>
        <v>1</v>
      </c>
    </row>
    <row r="4492" spans="1:16" x14ac:dyDescent="0.25">
      <c r="A4492" s="1" t="str">
        <f>IF('XML a procesar'!A4491&gt;0,'XML a procesar'!A4491,"")</f>
        <v/>
      </c>
      <c r="B4492" s="7">
        <f t="shared" si="781"/>
        <v>0</v>
      </c>
      <c r="C4492" s="1">
        <f t="shared" si="782"/>
        <v>0</v>
      </c>
      <c r="D4492" s="1">
        <f t="shared" si="783"/>
        <v>0</v>
      </c>
      <c r="E4492" s="1">
        <f t="shared" si="784"/>
        <v>0</v>
      </c>
      <c r="F4492" s="1" t="str">
        <f t="shared" ca="1" si="785"/>
        <v/>
      </c>
      <c r="G4492" s="1">
        <f t="shared" ca="1" si="786"/>
        <v>0</v>
      </c>
      <c r="H4492" s="1">
        <f ca="1">IF(AND(G4491&gt;0,G4492&gt;G4491,NOT(ISERROR(MATCH(G4491,D:D,0)))),H4491+1,H4491)</f>
        <v>0</v>
      </c>
      <c r="I4492" s="1">
        <f t="shared" ca="1" si="787"/>
        <v>0</v>
      </c>
      <c r="J4492" s="7" t="str">
        <f t="shared" ca="1" si="788"/>
        <v/>
      </c>
      <c r="K4492" s="1" t="str">
        <f ca="1">IF(J4492="Linea_para_MAIL_creada_por_LuXML",IF(ISERROR(MATCH(INDIRECT(ADDRESS(ROW()-G4492,7)),D:D,0)),J4492,INDIRECT(ADDRESS(MATCH(INDIRECT(ADDRESS(ROW()-G4492,7)),D:D,0),1))),J4492)</f>
        <v/>
      </c>
      <c r="L4492" s="7">
        <f t="shared" ca="1" si="789"/>
        <v>0</v>
      </c>
      <c r="M4492" s="7" t="str">
        <f t="shared" ca="1" si="790"/>
        <v/>
      </c>
      <c r="N4492" s="7">
        <f t="shared" ca="1" si="791"/>
        <v>0</v>
      </c>
      <c r="O4492" s="9" t="str">
        <f ca="1">IF(N4492&gt;-1,INDIRECT(ADDRESS(ROW(),13)),IF(N4492&lt;N4491,CONCATENATE("&lt;page-count count=",CHAR(34),1+LARGE(N:N,1)-LARGE(N:N,2),CHAR(34),"/&gt;"),INDIRECT(ADDRESS(ROW()-1,13))))</f>
        <v/>
      </c>
      <c r="P4492" s="1">
        <f>IF(ROW()&lt;$S$4+2,IF('XML a procesar'!A4491="",P4491,IF(MID('XML a procesar'!A4491,1,1)="&lt;",P4491,P4491+1)),P4491)</f>
        <v>1</v>
      </c>
    </row>
    <row r="4493" spans="1:16" x14ac:dyDescent="0.25">
      <c r="A4493" s="1" t="str">
        <f>IF('XML a procesar'!A4492&gt;0,'XML a procesar'!A4492,"")</f>
        <v/>
      </c>
      <c r="B4493" s="7">
        <f t="shared" si="781"/>
        <v>0</v>
      </c>
      <c r="C4493" s="1">
        <f t="shared" si="782"/>
        <v>0</v>
      </c>
      <c r="D4493" s="1">
        <f t="shared" si="783"/>
        <v>0</v>
      </c>
      <c r="E4493" s="1">
        <f t="shared" si="784"/>
        <v>0</v>
      </c>
      <c r="F4493" s="1" t="str">
        <f t="shared" ca="1" si="785"/>
        <v/>
      </c>
      <c r="G4493" s="1">
        <f t="shared" ca="1" si="786"/>
        <v>0</v>
      </c>
      <c r="H4493" s="1">
        <f ca="1">IF(AND(G4492&gt;0,G4493&gt;G4492,NOT(ISERROR(MATCH(G4492,D:D,0)))),H4492+1,H4492)</f>
        <v>0</v>
      </c>
      <c r="I4493" s="1">
        <f t="shared" ca="1" si="787"/>
        <v>0</v>
      </c>
      <c r="J4493" s="7" t="str">
        <f t="shared" ca="1" si="788"/>
        <v/>
      </c>
      <c r="K4493" s="1" t="str">
        <f ca="1">IF(J4493="Linea_para_MAIL_creada_por_LuXML",IF(ISERROR(MATCH(INDIRECT(ADDRESS(ROW()-G4493,7)),D:D,0)),J4493,INDIRECT(ADDRESS(MATCH(INDIRECT(ADDRESS(ROW()-G4493,7)),D:D,0),1))),J4493)</f>
        <v/>
      </c>
      <c r="L4493" s="7">
        <f t="shared" ca="1" si="789"/>
        <v>0</v>
      </c>
      <c r="M4493" s="7" t="str">
        <f t="shared" ca="1" si="790"/>
        <v/>
      </c>
      <c r="N4493" s="7">
        <f t="shared" ca="1" si="791"/>
        <v>0</v>
      </c>
      <c r="O4493" s="9" t="str">
        <f ca="1">IF(N4493&gt;-1,INDIRECT(ADDRESS(ROW(),13)),IF(N4493&lt;N4492,CONCATENATE("&lt;page-count count=",CHAR(34),1+LARGE(N:N,1)-LARGE(N:N,2),CHAR(34),"/&gt;"),INDIRECT(ADDRESS(ROW()-1,13))))</f>
        <v/>
      </c>
      <c r="P4493" s="1">
        <f>IF(ROW()&lt;$S$4+2,IF('XML a procesar'!A4492="",P4492,IF(MID('XML a procesar'!A4492,1,1)="&lt;",P4492,P4492+1)),P4492)</f>
        <v>1</v>
      </c>
    </row>
    <row r="4494" spans="1:16" x14ac:dyDescent="0.25">
      <c r="A4494" s="1" t="str">
        <f>IF('XML a procesar'!A4493&gt;0,'XML a procesar'!A4493,"")</f>
        <v/>
      </c>
      <c r="B4494" s="7">
        <f t="shared" si="781"/>
        <v>0</v>
      </c>
      <c r="C4494" s="1">
        <f t="shared" si="782"/>
        <v>0</v>
      </c>
      <c r="D4494" s="1">
        <f t="shared" si="783"/>
        <v>0</v>
      </c>
      <c r="E4494" s="1">
        <f t="shared" si="784"/>
        <v>0</v>
      </c>
      <c r="F4494" s="1" t="str">
        <f t="shared" ca="1" si="785"/>
        <v/>
      </c>
      <c r="G4494" s="1">
        <f t="shared" ca="1" si="786"/>
        <v>0</v>
      </c>
      <c r="H4494" s="1">
        <f ca="1">IF(AND(G4493&gt;0,G4494&gt;G4493,NOT(ISERROR(MATCH(G4493,D:D,0)))),H4493+1,H4493)</f>
        <v>0</v>
      </c>
      <c r="I4494" s="1">
        <f t="shared" ca="1" si="787"/>
        <v>0</v>
      </c>
      <c r="J4494" s="7" t="str">
        <f t="shared" ca="1" si="788"/>
        <v/>
      </c>
      <c r="K4494" s="1" t="str">
        <f ca="1">IF(J4494="Linea_para_MAIL_creada_por_LuXML",IF(ISERROR(MATCH(INDIRECT(ADDRESS(ROW()-G4494,7)),D:D,0)),J4494,INDIRECT(ADDRESS(MATCH(INDIRECT(ADDRESS(ROW()-G4494,7)),D:D,0),1))),J4494)</f>
        <v/>
      </c>
      <c r="L4494" s="7">
        <f t="shared" ca="1" si="789"/>
        <v>0</v>
      </c>
      <c r="M4494" s="7" t="str">
        <f t="shared" ca="1" si="790"/>
        <v/>
      </c>
      <c r="N4494" s="7">
        <f t="shared" ca="1" si="791"/>
        <v>0</v>
      </c>
      <c r="O4494" s="9" t="str">
        <f ca="1">IF(N4494&gt;-1,INDIRECT(ADDRESS(ROW(),13)),IF(N4494&lt;N4493,CONCATENATE("&lt;page-count count=",CHAR(34),1+LARGE(N:N,1)-LARGE(N:N,2),CHAR(34),"/&gt;"),INDIRECT(ADDRESS(ROW()-1,13))))</f>
        <v/>
      </c>
      <c r="P4494" s="1">
        <f>IF(ROW()&lt;$S$4+2,IF('XML a procesar'!A4493="",P4493,IF(MID('XML a procesar'!A4493,1,1)="&lt;",P4493,P4493+1)),P4493)</f>
        <v>1</v>
      </c>
    </row>
    <row r="4495" spans="1:16" x14ac:dyDescent="0.25">
      <c r="A4495" s="1" t="str">
        <f>IF('XML a procesar'!A4494&gt;0,'XML a procesar'!A4494,"")</f>
        <v/>
      </c>
      <c r="B4495" s="7">
        <f t="shared" si="781"/>
        <v>0</v>
      </c>
      <c r="C4495" s="1">
        <f t="shared" si="782"/>
        <v>0</v>
      </c>
      <c r="D4495" s="1">
        <f t="shared" si="783"/>
        <v>0</v>
      </c>
      <c r="E4495" s="1">
        <f t="shared" si="784"/>
        <v>0</v>
      </c>
      <c r="F4495" s="1" t="str">
        <f t="shared" ca="1" si="785"/>
        <v/>
      </c>
      <c r="G4495" s="1">
        <f t="shared" ca="1" si="786"/>
        <v>0</v>
      </c>
      <c r="H4495" s="1">
        <f ca="1">IF(AND(G4494&gt;0,G4495&gt;G4494,NOT(ISERROR(MATCH(G4494,D:D,0)))),H4494+1,H4494)</f>
        <v>0</v>
      </c>
      <c r="I4495" s="1">
        <f t="shared" ca="1" si="787"/>
        <v>0</v>
      </c>
      <c r="J4495" s="7" t="str">
        <f t="shared" ca="1" si="788"/>
        <v/>
      </c>
      <c r="K4495" s="1" t="str">
        <f ca="1">IF(J4495="Linea_para_MAIL_creada_por_LuXML",IF(ISERROR(MATCH(INDIRECT(ADDRESS(ROW()-G4495,7)),D:D,0)),J4495,INDIRECT(ADDRESS(MATCH(INDIRECT(ADDRESS(ROW()-G4495,7)),D:D,0),1))),J4495)</f>
        <v/>
      </c>
      <c r="L4495" s="7">
        <f t="shared" ca="1" si="789"/>
        <v>0</v>
      </c>
      <c r="M4495" s="7" t="str">
        <f t="shared" ca="1" si="790"/>
        <v/>
      </c>
      <c r="N4495" s="7">
        <f t="shared" ca="1" si="791"/>
        <v>0</v>
      </c>
      <c r="O4495" s="9" t="str">
        <f ca="1">IF(N4495&gt;-1,INDIRECT(ADDRESS(ROW(),13)),IF(N4495&lt;N4494,CONCATENATE("&lt;page-count count=",CHAR(34),1+LARGE(N:N,1)-LARGE(N:N,2),CHAR(34),"/&gt;"),INDIRECT(ADDRESS(ROW()-1,13))))</f>
        <v/>
      </c>
      <c r="P4495" s="1">
        <f>IF(ROW()&lt;$S$4+2,IF('XML a procesar'!A4494="",P4494,IF(MID('XML a procesar'!A4494,1,1)="&lt;",P4494,P4494+1)),P4494)</f>
        <v>1</v>
      </c>
    </row>
    <row r="4496" spans="1:16" x14ac:dyDescent="0.25">
      <c r="A4496" s="1" t="str">
        <f>IF('XML a procesar'!A4495&gt;0,'XML a procesar'!A4495,"")</f>
        <v/>
      </c>
      <c r="B4496" s="7">
        <f t="shared" si="781"/>
        <v>0</v>
      </c>
      <c r="C4496" s="1">
        <f t="shared" si="782"/>
        <v>0</v>
      </c>
      <c r="D4496" s="1">
        <f t="shared" si="783"/>
        <v>0</v>
      </c>
      <c r="E4496" s="1">
        <f t="shared" si="784"/>
        <v>0</v>
      </c>
      <c r="F4496" s="1" t="str">
        <f t="shared" ca="1" si="785"/>
        <v/>
      </c>
      <c r="G4496" s="1">
        <f t="shared" ca="1" si="786"/>
        <v>0</v>
      </c>
      <c r="H4496" s="1">
        <f ca="1">IF(AND(G4495&gt;0,G4496&gt;G4495,NOT(ISERROR(MATCH(G4495,D:D,0)))),H4495+1,H4495)</f>
        <v>0</v>
      </c>
      <c r="I4496" s="1">
        <f t="shared" ca="1" si="787"/>
        <v>0</v>
      </c>
      <c r="J4496" s="7" t="str">
        <f t="shared" ca="1" si="788"/>
        <v/>
      </c>
      <c r="K4496" s="1" t="str">
        <f ca="1">IF(J4496="Linea_para_MAIL_creada_por_LuXML",IF(ISERROR(MATCH(INDIRECT(ADDRESS(ROW()-G4496,7)),D:D,0)),J4496,INDIRECT(ADDRESS(MATCH(INDIRECT(ADDRESS(ROW()-G4496,7)),D:D,0),1))),J4496)</f>
        <v/>
      </c>
      <c r="L4496" s="7">
        <f t="shared" ca="1" si="789"/>
        <v>0</v>
      </c>
      <c r="M4496" s="7" t="str">
        <f t="shared" ca="1" si="790"/>
        <v/>
      </c>
      <c r="N4496" s="7">
        <f t="shared" ca="1" si="791"/>
        <v>0</v>
      </c>
      <c r="O4496" s="9" t="str">
        <f ca="1">IF(N4496&gt;-1,INDIRECT(ADDRESS(ROW(),13)),IF(N4496&lt;N4495,CONCATENATE("&lt;page-count count=",CHAR(34),1+LARGE(N:N,1)-LARGE(N:N,2),CHAR(34),"/&gt;"),INDIRECT(ADDRESS(ROW()-1,13))))</f>
        <v/>
      </c>
      <c r="P4496" s="1">
        <f>IF(ROW()&lt;$S$4+2,IF('XML a procesar'!A4495="",P4495,IF(MID('XML a procesar'!A4495,1,1)="&lt;",P4495,P4495+1)),P4495)</f>
        <v>1</v>
      </c>
    </row>
    <row r="4497" spans="1:16" x14ac:dyDescent="0.25">
      <c r="A4497" s="1" t="str">
        <f>IF('XML a procesar'!A4496&gt;0,'XML a procesar'!A4496,"")</f>
        <v/>
      </c>
      <c r="B4497" s="7">
        <f t="shared" si="781"/>
        <v>0</v>
      </c>
      <c r="C4497" s="1">
        <f t="shared" si="782"/>
        <v>0</v>
      </c>
      <c r="D4497" s="1">
        <f t="shared" si="783"/>
        <v>0</v>
      </c>
      <c r="E4497" s="1">
        <f t="shared" si="784"/>
        <v>0</v>
      </c>
      <c r="F4497" s="1" t="str">
        <f t="shared" ca="1" si="785"/>
        <v/>
      </c>
      <c r="G4497" s="1">
        <f t="shared" ca="1" si="786"/>
        <v>0</v>
      </c>
      <c r="H4497" s="1">
        <f ca="1">IF(AND(G4496&gt;0,G4497&gt;G4496,NOT(ISERROR(MATCH(G4496,D:D,0)))),H4496+1,H4496)</f>
        <v>0</v>
      </c>
      <c r="I4497" s="1">
        <f t="shared" ca="1" si="787"/>
        <v>0</v>
      </c>
      <c r="J4497" s="7" t="str">
        <f t="shared" ca="1" si="788"/>
        <v/>
      </c>
      <c r="K4497" s="1" t="str">
        <f ca="1">IF(J4497="Linea_para_MAIL_creada_por_LuXML",IF(ISERROR(MATCH(INDIRECT(ADDRESS(ROW()-G4497,7)),D:D,0)),J4497,INDIRECT(ADDRESS(MATCH(INDIRECT(ADDRESS(ROW()-G4497,7)),D:D,0),1))),J4497)</f>
        <v/>
      </c>
      <c r="L4497" s="7">
        <f t="shared" ca="1" si="789"/>
        <v>0</v>
      </c>
      <c r="M4497" s="7" t="str">
        <f t="shared" ca="1" si="790"/>
        <v/>
      </c>
      <c r="N4497" s="7">
        <f t="shared" ca="1" si="791"/>
        <v>0</v>
      </c>
      <c r="O4497" s="9" t="str">
        <f ca="1">IF(N4497&gt;-1,INDIRECT(ADDRESS(ROW(),13)),IF(N4497&lt;N4496,CONCATENATE("&lt;page-count count=",CHAR(34),1+LARGE(N:N,1)-LARGE(N:N,2),CHAR(34),"/&gt;"),INDIRECT(ADDRESS(ROW()-1,13))))</f>
        <v/>
      </c>
      <c r="P4497" s="1">
        <f>IF(ROW()&lt;$S$4+2,IF('XML a procesar'!A4496="",P4496,IF(MID('XML a procesar'!A4496,1,1)="&lt;",P4496,P4496+1)),P4496)</f>
        <v>1</v>
      </c>
    </row>
    <row r="4498" spans="1:16" x14ac:dyDescent="0.25">
      <c r="A4498" s="1" t="str">
        <f>IF('XML a procesar'!A4497&gt;0,'XML a procesar'!A4497,"")</f>
        <v/>
      </c>
      <c r="B4498" s="7">
        <f t="shared" si="781"/>
        <v>0</v>
      </c>
      <c r="C4498" s="1">
        <f t="shared" si="782"/>
        <v>0</v>
      </c>
      <c r="D4498" s="1">
        <f t="shared" si="783"/>
        <v>0</v>
      </c>
      <c r="E4498" s="1">
        <f t="shared" si="784"/>
        <v>0</v>
      </c>
      <c r="F4498" s="1" t="str">
        <f t="shared" ca="1" si="785"/>
        <v/>
      </c>
      <c r="G4498" s="1">
        <f t="shared" ca="1" si="786"/>
        <v>0</v>
      </c>
      <c r="H4498" s="1">
        <f ca="1">IF(AND(G4497&gt;0,G4498&gt;G4497,NOT(ISERROR(MATCH(G4497,D:D,0)))),H4497+1,H4497)</f>
        <v>0</v>
      </c>
      <c r="I4498" s="1">
        <f t="shared" ca="1" si="787"/>
        <v>0</v>
      </c>
      <c r="J4498" s="7" t="str">
        <f t="shared" ca="1" si="788"/>
        <v/>
      </c>
      <c r="K4498" s="1" t="str">
        <f ca="1">IF(J4498="Linea_para_MAIL_creada_por_LuXML",IF(ISERROR(MATCH(INDIRECT(ADDRESS(ROW()-G4498,7)),D:D,0)),J4498,INDIRECT(ADDRESS(MATCH(INDIRECT(ADDRESS(ROW()-G4498,7)),D:D,0),1))),J4498)</f>
        <v/>
      </c>
      <c r="L4498" s="7">
        <f t="shared" ca="1" si="789"/>
        <v>0</v>
      </c>
      <c r="M4498" s="7" t="str">
        <f t="shared" ca="1" si="790"/>
        <v/>
      </c>
      <c r="N4498" s="7">
        <f t="shared" ca="1" si="791"/>
        <v>0</v>
      </c>
      <c r="O4498" s="9" t="str">
        <f ca="1">IF(N4498&gt;-1,INDIRECT(ADDRESS(ROW(),13)),IF(N4498&lt;N4497,CONCATENATE("&lt;page-count count=",CHAR(34),1+LARGE(N:N,1)-LARGE(N:N,2),CHAR(34),"/&gt;"),INDIRECT(ADDRESS(ROW()-1,13))))</f>
        <v/>
      </c>
      <c r="P4498" s="1">
        <f>IF(ROW()&lt;$S$4+2,IF('XML a procesar'!A4497="",P4497,IF(MID('XML a procesar'!A4497,1,1)="&lt;",P4497,P4497+1)),P4497)</f>
        <v>1</v>
      </c>
    </row>
    <row r="4499" spans="1:16" x14ac:dyDescent="0.25">
      <c r="A4499" s="1" t="str">
        <f>IF('XML a procesar'!A4498&gt;0,'XML a procesar'!A4498,"")</f>
        <v/>
      </c>
      <c r="B4499" s="7">
        <f t="shared" si="781"/>
        <v>0</v>
      </c>
      <c r="C4499" s="1">
        <f t="shared" si="782"/>
        <v>0</v>
      </c>
      <c r="D4499" s="1">
        <f t="shared" si="783"/>
        <v>0</v>
      </c>
      <c r="E4499" s="1">
        <f t="shared" si="784"/>
        <v>0</v>
      </c>
      <c r="F4499" s="1" t="str">
        <f t="shared" ca="1" si="785"/>
        <v/>
      </c>
      <c r="G4499" s="1">
        <f t="shared" ca="1" si="786"/>
        <v>0</v>
      </c>
      <c r="H4499" s="1">
        <f ca="1">IF(AND(G4498&gt;0,G4499&gt;G4498,NOT(ISERROR(MATCH(G4498,D:D,0)))),H4498+1,H4498)</f>
        <v>0</v>
      </c>
      <c r="I4499" s="1">
        <f t="shared" ca="1" si="787"/>
        <v>0</v>
      </c>
      <c r="J4499" s="7" t="str">
        <f t="shared" ca="1" si="788"/>
        <v/>
      </c>
      <c r="K4499" s="1" t="str">
        <f ca="1">IF(J4499="Linea_para_MAIL_creada_por_LuXML",IF(ISERROR(MATCH(INDIRECT(ADDRESS(ROW()-G4499,7)),D:D,0)),J4499,INDIRECT(ADDRESS(MATCH(INDIRECT(ADDRESS(ROW()-G4499,7)),D:D,0),1))),J4499)</f>
        <v/>
      </c>
      <c r="L4499" s="7">
        <f t="shared" ca="1" si="789"/>
        <v>0</v>
      </c>
      <c r="M4499" s="7" t="str">
        <f t="shared" ca="1" si="790"/>
        <v/>
      </c>
      <c r="N4499" s="7">
        <f t="shared" ca="1" si="791"/>
        <v>0</v>
      </c>
      <c r="O4499" s="9" t="str">
        <f ca="1">IF(N4499&gt;-1,INDIRECT(ADDRESS(ROW(),13)),IF(N4499&lt;N4498,CONCATENATE("&lt;page-count count=",CHAR(34),1+LARGE(N:N,1)-LARGE(N:N,2),CHAR(34),"/&gt;"),INDIRECT(ADDRESS(ROW()-1,13))))</f>
        <v/>
      </c>
      <c r="P4499" s="1">
        <f>IF(ROW()&lt;$S$4+2,IF('XML a procesar'!A4498="",P4498,IF(MID('XML a procesar'!A4498,1,1)="&lt;",P4498,P4498+1)),P4498)</f>
        <v>1</v>
      </c>
    </row>
    <row r="4500" spans="1:16" x14ac:dyDescent="0.25">
      <c r="A4500" s="1" t="str">
        <f>IF('XML a procesar'!A4499&gt;0,'XML a procesar'!A4499,"")</f>
        <v/>
      </c>
      <c r="B4500" s="7">
        <f t="shared" si="781"/>
        <v>0</v>
      </c>
      <c r="C4500" s="1">
        <f t="shared" si="782"/>
        <v>0</v>
      </c>
      <c r="D4500" s="1">
        <f t="shared" si="783"/>
        <v>0</v>
      </c>
      <c r="E4500" s="1">
        <f t="shared" si="784"/>
        <v>0</v>
      </c>
      <c r="F4500" s="1" t="str">
        <f t="shared" ca="1" si="785"/>
        <v/>
      </c>
      <c r="G4500" s="1">
        <f t="shared" ca="1" si="786"/>
        <v>0</v>
      </c>
      <c r="H4500" s="1">
        <f ca="1">IF(AND(G4499&gt;0,G4500&gt;G4499,NOT(ISERROR(MATCH(G4499,D:D,0)))),H4499+1,H4499)</f>
        <v>0</v>
      </c>
      <c r="I4500" s="1">
        <f t="shared" ca="1" si="787"/>
        <v>0</v>
      </c>
      <c r="J4500" s="7" t="str">
        <f t="shared" ca="1" si="788"/>
        <v/>
      </c>
      <c r="K4500" s="1" t="str">
        <f ca="1">IF(J4500="Linea_para_MAIL_creada_por_LuXML",IF(ISERROR(MATCH(INDIRECT(ADDRESS(ROW()-G4500,7)),D:D,0)),J4500,INDIRECT(ADDRESS(MATCH(INDIRECT(ADDRESS(ROW()-G4500,7)),D:D,0),1))),J4500)</f>
        <v/>
      </c>
      <c r="L4500" s="7">
        <f t="shared" ca="1" si="789"/>
        <v>0</v>
      </c>
      <c r="M4500" s="7" t="str">
        <f t="shared" ca="1" si="790"/>
        <v/>
      </c>
      <c r="N4500" s="7">
        <f t="shared" ca="1" si="791"/>
        <v>0</v>
      </c>
      <c r="O4500" s="9" t="str">
        <f ca="1">IF(N4500&gt;-1,INDIRECT(ADDRESS(ROW(),13)),IF(N4500&lt;N4499,CONCATENATE("&lt;page-count count=",CHAR(34),1+LARGE(N:N,1)-LARGE(N:N,2),CHAR(34),"/&gt;"),INDIRECT(ADDRESS(ROW()-1,13))))</f>
        <v/>
      </c>
      <c r="P4500" s="1">
        <f>IF(ROW()&lt;$S$4+2,IF('XML a procesar'!A4499="",P4499,IF(MID('XML a procesar'!A4499,1,1)="&lt;",P4499,P4499+1)),P4499)</f>
        <v>1</v>
      </c>
    </row>
    <row r="4501" spans="1:16" x14ac:dyDescent="0.25">
      <c r="A4501" s="1" t="str">
        <f>IF('XML a procesar'!A4500&gt;0,'XML a procesar'!A4500,"")</f>
        <v/>
      </c>
      <c r="B4501" s="7">
        <f t="shared" si="781"/>
        <v>0</v>
      </c>
      <c r="C4501" s="1">
        <f t="shared" si="782"/>
        <v>0</v>
      </c>
      <c r="D4501" s="1">
        <f t="shared" si="783"/>
        <v>0</v>
      </c>
      <c r="E4501" s="1">
        <f t="shared" si="784"/>
        <v>0</v>
      </c>
      <c r="F4501" s="1" t="str">
        <f t="shared" ca="1" si="785"/>
        <v/>
      </c>
      <c r="G4501" s="1">
        <f t="shared" ca="1" si="786"/>
        <v>0</v>
      </c>
      <c r="H4501" s="1">
        <f ca="1">IF(AND(G4500&gt;0,G4501&gt;G4500,NOT(ISERROR(MATCH(G4500,D:D,0)))),H4500+1,H4500)</f>
        <v>0</v>
      </c>
      <c r="I4501" s="1">
        <f t="shared" ca="1" si="787"/>
        <v>0</v>
      </c>
      <c r="J4501" s="7" t="str">
        <f t="shared" ca="1" si="788"/>
        <v/>
      </c>
      <c r="K4501" s="1" t="str">
        <f ca="1">IF(J4501="Linea_para_MAIL_creada_por_LuXML",IF(ISERROR(MATCH(INDIRECT(ADDRESS(ROW()-G4501,7)),D:D,0)),J4501,INDIRECT(ADDRESS(MATCH(INDIRECT(ADDRESS(ROW()-G4501,7)),D:D,0),1))),J4501)</f>
        <v/>
      </c>
      <c r="L4501" s="7">
        <f t="shared" ca="1" si="789"/>
        <v>0</v>
      </c>
      <c r="M4501" s="7" t="str">
        <f t="shared" ca="1" si="790"/>
        <v/>
      </c>
      <c r="N4501" s="7">
        <f t="shared" ca="1" si="791"/>
        <v>0</v>
      </c>
      <c r="O4501" s="9" t="str">
        <f ca="1">IF(N4501&gt;-1,INDIRECT(ADDRESS(ROW(),13)),IF(N4501&lt;N4500,CONCATENATE("&lt;page-count count=",CHAR(34),1+LARGE(N:N,1)-LARGE(N:N,2),CHAR(34),"/&gt;"),INDIRECT(ADDRESS(ROW()-1,13))))</f>
        <v/>
      </c>
      <c r="P4501" s="1">
        <f>IF(ROW()&lt;$S$4+2,IF('XML a procesar'!A4500="",P4500,IF(MID('XML a procesar'!A4500,1,1)="&lt;",P4500,P4500+1)),P4500)</f>
        <v>1</v>
      </c>
    </row>
    <row r="4502" spans="1:16" x14ac:dyDescent="0.25">
      <c r="A4502" s="1" t="str">
        <f>IF('XML a procesar'!A4501&gt;0,'XML a procesar'!A4501,"")</f>
        <v/>
      </c>
      <c r="B4502" s="7">
        <f t="shared" si="781"/>
        <v>0</v>
      </c>
      <c r="C4502" s="1">
        <f t="shared" si="782"/>
        <v>0</v>
      </c>
      <c r="D4502" s="1">
        <f t="shared" si="783"/>
        <v>0</v>
      </c>
      <c r="E4502" s="1">
        <f t="shared" si="784"/>
        <v>0</v>
      </c>
      <c r="F4502" s="1" t="str">
        <f t="shared" ca="1" si="785"/>
        <v/>
      </c>
      <c r="G4502" s="1">
        <f t="shared" ca="1" si="786"/>
        <v>0</v>
      </c>
      <c r="H4502" s="1">
        <f ca="1">IF(AND(G4501&gt;0,G4502&gt;G4501,NOT(ISERROR(MATCH(G4501,D:D,0)))),H4501+1,H4501)</f>
        <v>0</v>
      </c>
      <c r="I4502" s="1">
        <f t="shared" ca="1" si="787"/>
        <v>0</v>
      </c>
      <c r="J4502" s="7" t="str">
        <f t="shared" ca="1" si="788"/>
        <v/>
      </c>
      <c r="K4502" s="1" t="str">
        <f ca="1">IF(J4502="Linea_para_MAIL_creada_por_LuXML",IF(ISERROR(MATCH(INDIRECT(ADDRESS(ROW()-G4502,7)),D:D,0)),J4502,INDIRECT(ADDRESS(MATCH(INDIRECT(ADDRESS(ROW()-G4502,7)),D:D,0),1))),J4502)</f>
        <v/>
      </c>
      <c r="L4502" s="7">
        <f t="shared" ca="1" si="789"/>
        <v>0</v>
      </c>
      <c r="M4502" s="7" t="str">
        <f t="shared" ca="1" si="790"/>
        <v/>
      </c>
      <c r="N4502" s="7">
        <f t="shared" ca="1" si="791"/>
        <v>0</v>
      </c>
      <c r="O4502" s="9" t="str">
        <f ca="1">IF(N4502&gt;-1,INDIRECT(ADDRESS(ROW(),13)),IF(N4502&lt;N4501,CONCATENATE("&lt;page-count count=",CHAR(34),1+LARGE(N:N,1)-LARGE(N:N,2),CHAR(34),"/&gt;"),INDIRECT(ADDRESS(ROW()-1,13))))</f>
        <v/>
      </c>
      <c r="P4502" s="1">
        <f>IF(ROW()&lt;$S$4+2,IF('XML a procesar'!A4501="",P4501,IF(MID('XML a procesar'!A4501,1,1)="&lt;",P4501,P4501+1)),P4501)</f>
        <v>1</v>
      </c>
    </row>
    <row r="4503" spans="1:16" x14ac:dyDescent="0.25">
      <c r="A4503" s="1" t="str">
        <f>IF('XML a procesar'!A4502&gt;0,'XML a procesar'!A4502,"")</f>
        <v/>
      </c>
      <c r="B4503" s="7">
        <f t="shared" si="781"/>
        <v>0</v>
      </c>
      <c r="C4503" s="1">
        <f t="shared" si="782"/>
        <v>0</v>
      </c>
      <c r="D4503" s="1">
        <f t="shared" si="783"/>
        <v>0</v>
      </c>
      <c r="E4503" s="1">
        <f t="shared" si="784"/>
        <v>0</v>
      </c>
      <c r="F4503" s="1" t="str">
        <f t="shared" ca="1" si="785"/>
        <v/>
      </c>
      <c r="G4503" s="1">
        <f t="shared" ca="1" si="786"/>
        <v>0</v>
      </c>
      <c r="H4503" s="1">
        <f ca="1">IF(AND(G4502&gt;0,G4503&gt;G4502,NOT(ISERROR(MATCH(G4502,D:D,0)))),H4502+1,H4502)</f>
        <v>0</v>
      </c>
      <c r="I4503" s="1">
        <f t="shared" ca="1" si="787"/>
        <v>0</v>
      </c>
      <c r="J4503" s="7" t="str">
        <f t="shared" ca="1" si="788"/>
        <v/>
      </c>
      <c r="K4503" s="1" t="str">
        <f ca="1">IF(J4503="Linea_para_MAIL_creada_por_LuXML",IF(ISERROR(MATCH(INDIRECT(ADDRESS(ROW()-G4503,7)),D:D,0)),J4503,INDIRECT(ADDRESS(MATCH(INDIRECT(ADDRESS(ROW()-G4503,7)),D:D,0),1))),J4503)</f>
        <v/>
      </c>
      <c r="L4503" s="7">
        <f t="shared" ca="1" si="789"/>
        <v>0</v>
      </c>
      <c r="M4503" s="7" t="str">
        <f t="shared" ca="1" si="790"/>
        <v/>
      </c>
      <c r="N4503" s="7">
        <f t="shared" ca="1" si="791"/>
        <v>0</v>
      </c>
      <c r="O4503" s="9" t="str">
        <f ca="1">IF(N4503&gt;-1,INDIRECT(ADDRESS(ROW(),13)),IF(N4503&lt;N4502,CONCATENATE("&lt;page-count count=",CHAR(34),1+LARGE(N:N,1)-LARGE(N:N,2),CHAR(34),"/&gt;"),INDIRECT(ADDRESS(ROW()-1,13))))</f>
        <v/>
      </c>
      <c r="P4503" s="1">
        <f>IF(ROW()&lt;$S$4+2,IF('XML a procesar'!A4502="",P4502,IF(MID('XML a procesar'!A4502,1,1)="&lt;",P4502,P4502+1)),P4502)</f>
        <v>1</v>
      </c>
    </row>
    <row r="4504" spans="1:16" x14ac:dyDescent="0.25">
      <c r="A4504" s="1" t="str">
        <f>IF('XML a procesar'!A4503&gt;0,'XML a procesar'!A4503,"")</f>
        <v/>
      </c>
      <c r="B4504" s="7">
        <f t="shared" si="781"/>
        <v>0</v>
      </c>
      <c r="C4504" s="1">
        <f t="shared" si="782"/>
        <v>0</v>
      </c>
      <c r="D4504" s="1">
        <f t="shared" si="783"/>
        <v>0</v>
      </c>
      <c r="E4504" s="1">
        <f t="shared" si="784"/>
        <v>0</v>
      </c>
      <c r="F4504" s="1" t="str">
        <f t="shared" ca="1" si="785"/>
        <v/>
      </c>
      <c r="G4504" s="1">
        <f t="shared" ca="1" si="786"/>
        <v>0</v>
      </c>
      <c r="H4504" s="1">
        <f ca="1">IF(AND(G4503&gt;0,G4504&gt;G4503,NOT(ISERROR(MATCH(G4503,D:D,0)))),H4503+1,H4503)</f>
        <v>0</v>
      </c>
      <c r="I4504" s="1">
        <f t="shared" ca="1" si="787"/>
        <v>0</v>
      </c>
      <c r="J4504" s="7" t="str">
        <f t="shared" ca="1" si="788"/>
        <v/>
      </c>
      <c r="K4504" s="1" t="str">
        <f ca="1">IF(J4504="Linea_para_MAIL_creada_por_LuXML",IF(ISERROR(MATCH(INDIRECT(ADDRESS(ROW()-G4504,7)),D:D,0)),J4504,INDIRECT(ADDRESS(MATCH(INDIRECT(ADDRESS(ROW()-G4504,7)),D:D,0),1))),J4504)</f>
        <v/>
      </c>
      <c r="L4504" s="7">
        <f t="shared" ca="1" si="789"/>
        <v>0</v>
      </c>
      <c r="M4504" s="7" t="str">
        <f t="shared" ca="1" si="790"/>
        <v/>
      </c>
      <c r="N4504" s="7">
        <f t="shared" ca="1" si="791"/>
        <v>0</v>
      </c>
      <c r="O4504" s="9" t="str">
        <f ca="1">IF(N4504&gt;-1,INDIRECT(ADDRESS(ROW(),13)),IF(N4504&lt;N4503,CONCATENATE("&lt;page-count count=",CHAR(34),1+LARGE(N:N,1)-LARGE(N:N,2),CHAR(34),"/&gt;"),INDIRECT(ADDRESS(ROW()-1,13))))</f>
        <v/>
      </c>
      <c r="P4504" s="1">
        <f>IF(ROW()&lt;$S$4+2,IF('XML a procesar'!A4503="",P4503,IF(MID('XML a procesar'!A4503,1,1)="&lt;",P4503,P4503+1)),P4503)</f>
        <v>1</v>
      </c>
    </row>
    <row r="4505" spans="1:16" x14ac:dyDescent="0.25">
      <c r="A4505" s="1" t="str">
        <f>IF('XML a procesar'!A4504&gt;0,'XML a procesar'!A4504,"")</f>
        <v/>
      </c>
      <c r="B4505" s="7">
        <f t="shared" si="781"/>
        <v>0</v>
      </c>
      <c r="C4505" s="1">
        <f t="shared" si="782"/>
        <v>0</v>
      </c>
      <c r="D4505" s="1">
        <f t="shared" si="783"/>
        <v>0</v>
      </c>
      <c r="E4505" s="1">
        <f t="shared" si="784"/>
        <v>0</v>
      </c>
      <c r="F4505" s="1" t="str">
        <f t="shared" ca="1" si="785"/>
        <v/>
      </c>
      <c r="G4505" s="1">
        <f t="shared" ca="1" si="786"/>
        <v>0</v>
      </c>
      <c r="H4505" s="1">
        <f ca="1">IF(AND(G4504&gt;0,G4505&gt;G4504,NOT(ISERROR(MATCH(G4504,D:D,0)))),H4504+1,H4504)</f>
        <v>0</v>
      </c>
      <c r="I4505" s="1">
        <f t="shared" ca="1" si="787"/>
        <v>0</v>
      </c>
      <c r="J4505" s="7" t="str">
        <f t="shared" ca="1" si="788"/>
        <v/>
      </c>
      <c r="K4505" s="1" t="str">
        <f ca="1">IF(J4505="Linea_para_MAIL_creada_por_LuXML",IF(ISERROR(MATCH(INDIRECT(ADDRESS(ROW()-G4505,7)),D:D,0)),J4505,INDIRECT(ADDRESS(MATCH(INDIRECT(ADDRESS(ROW()-G4505,7)),D:D,0),1))),J4505)</f>
        <v/>
      </c>
      <c r="L4505" s="7">
        <f t="shared" ca="1" si="789"/>
        <v>0</v>
      </c>
      <c r="M4505" s="7" t="str">
        <f t="shared" ca="1" si="790"/>
        <v/>
      </c>
      <c r="N4505" s="7">
        <f t="shared" ca="1" si="791"/>
        <v>0</v>
      </c>
      <c r="O4505" s="9" t="str">
        <f ca="1">IF(N4505&gt;-1,INDIRECT(ADDRESS(ROW(),13)),IF(N4505&lt;N4504,CONCATENATE("&lt;page-count count=",CHAR(34),1+LARGE(N:N,1)-LARGE(N:N,2),CHAR(34),"/&gt;"),INDIRECT(ADDRESS(ROW()-1,13))))</f>
        <v/>
      </c>
      <c r="P4505" s="1">
        <f>IF(ROW()&lt;$S$4+2,IF('XML a procesar'!A4504="",P4504,IF(MID('XML a procesar'!A4504,1,1)="&lt;",P4504,P4504+1)),P4504)</f>
        <v>1</v>
      </c>
    </row>
    <row r="4506" spans="1:16" x14ac:dyDescent="0.25">
      <c r="A4506" s="1" t="str">
        <f>IF('XML a procesar'!A4505&gt;0,'XML a procesar'!A4505,"")</f>
        <v/>
      </c>
      <c r="B4506" s="7">
        <f t="shared" si="781"/>
        <v>0</v>
      </c>
      <c r="C4506" s="1">
        <f t="shared" si="782"/>
        <v>0</v>
      </c>
      <c r="D4506" s="1">
        <f t="shared" si="783"/>
        <v>0</v>
      </c>
      <c r="E4506" s="1">
        <f t="shared" si="784"/>
        <v>0</v>
      </c>
      <c r="F4506" s="1" t="str">
        <f t="shared" ca="1" si="785"/>
        <v/>
      </c>
      <c r="G4506" s="1">
        <f t="shared" ca="1" si="786"/>
        <v>0</v>
      </c>
      <c r="H4506" s="1">
        <f ca="1">IF(AND(G4505&gt;0,G4506&gt;G4505,NOT(ISERROR(MATCH(G4505,D:D,0)))),H4505+1,H4505)</f>
        <v>0</v>
      </c>
      <c r="I4506" s="1">
        <f t="shared" ca="1" si="787"/>
        <v>0</v>
      </c>
      <c r="J4506" s="7" t="str">
        <f t="shared" ca="1" si="788"/>
        <v/>
      </c>
      <c r="K4506" s="1" t="str">
        <f ca="1">IF(J4506="Linea_para_MAIL_creada_por_LuXML",IF(ISERROR(MATCH(INDIRECT(ADDRESS(ROW()-G4506,7)),D:D,0)),J4506,INDIRECT(ADDRESS(MATCH(INDIRECT(ADDRESS(ROW()-G4506,7)),D:D,0),1))),J4506)</f>
        <v/>
      </c>
      <c r="L4506" s="7">
        <f t="shared" ca="1" si="789"/>
        <v>0</v>
      </c>
      <c r="M4506" s="7" t="str">
        <f t="shared" ca="1" si="790"/>
        <v/>
      </c>
      <c r="N4506" s="7">
        <f t="shared" ca="1" si="791"/>
        <v>0</v>
      </c>
      <c r="O4506" s="9" t="str">
        <f ca="1">IF(N4506&gt;-1,INDIRECT(ADDRESS(ROW(),13)),IF(N4506&lt;N4505,CONCATENATE("&lt;page-count count=",CHAR(34),1+LARGE(N:N,1)-LARGE(N:N,2),CHAR(34),"/&gt;"),INDIRECT(ADDRESS(ROW()-1,13))))</f>
        <v/>
      </c>
      <c r="P4506" s="1">
        <f>IF(ROW()&lt;$S$4+2,IF('XML a procesar'!A4505="",P4505,IF(MID('XML a procesar'!A4505,1,1)="&lt;",P4505,P4505+1)),P4505)</f>
        <v>1</v>
      </c>
    </row>
    <row r="4507" spans="1:16" x14ac:dyDescent="0.25">
      <c r="A4507" s="1" t="str">
        <f>IF('XML a procesar'!A4506&gt;0,'XML a procesar'!A4506,"")</f>
        <v/>
      </c>
      <c r="B4507" s="7">
        <f t="shared" si="781"/>
        <v>0</v>
      </c>
      <c r="C4507" s="1">
        <f t="shared" si="782"/>
        <v>0</v>
      </c>
      <c r="D4507" s="1">
        <f t="shared" si="783"/>
        <v>0</v>
      </c>
      <c r="E4507" s="1">
        <f t="shared" si="784"/>
        <v>0</v>
      </c>
      <c r="F4507" s="1" t="str">
        <f t="shared" ca="1" si="785"/>
        <v/>
      </c>
      <c r="G4507" s="1">
        <f t="shared" ca="1" si="786"/>
        <v>0</v>
      </c>
      <c r="H4507" s="1">
        <f ca="1">IF(AND(G4506&gt;0,G4507&gt;G4506,NOT(ISERROR(MATCH(G4506,D:D,0)))),H4506+1,H4506)</f>
        <v>0</v>
      </c>
      <c r="I4507" s="1">
        <f t="shared" ca="1" si="787"/>
        <v>0</v>
      </c>
      <c r="J4507" s="7" t="str">
        <f t="shared" ca="1" si="788"/>
        <v/>
      </c>
      <c r="K4507" s="1" t="str">
        <f ca="1">IF(J4507="Linea_para_MAIL_creada_por_LuXML",IF(ISERROR(MATCH(INDIRECT(ADDRESS(ROW()-G4507,7)),D:D,0)),J4507,INDIRECT(ADDRESS(MATCH(INDIRECT(ADDRESS(ROW()-G4507,7)),D:D,0),1))),J4507)</f>
        <v/>
      </c>
      <c r="L4507" s="7">
        <f t="shared" ca="1" si="789"/>
        <v>0</v>
      </c>
      <c r="M4507" s="7" t="str">
        <f t="shared" ca="1" si="790"/>
        <v/>
      </c>
      <c r="N4507" s="7">
        <f t="shared" ca="1" si="791"/>
        <v>0</v>
      </c>
      <c r="O4507" s="9" t="str">
        <f ca="1">IF(N4507&gt;-1,INDIRECT(ADDRESS(ROW(),13)),IF(N4507&lt;N4506,CONCATENATE("&lt;page-count count=",CHAR(34),1+LARGE(N:N,1)-LARGE(N:N,2),CHAR(34),"/&gt;"),INDIRECT(ADDRESS(ROW()-1,13))))</f>
        <v/>
      </c>
      <c r="P4507" s="1">
        <f>IF(ROW()&lt;$S$4+2,IF('XML a procesar'!A4506="",P4506,IF(MID('XML a procesar'!A4506,1,1)="&lt;",P4506,P4506+1)),P4506)</f>
        <v>1</v>
      </c>
    </row>
    <row r="4508" spans="1:16" x14ac:dyDescent="0.25">
      <c r="A4508" s="1" t="str">
        <f>IF('XML a procesar'!A4507&gt;0,'XML a procesar'!A4507,"")</f>
        <v/>
      </c>
      <c r="B4508" s="7">
        <f t="shared" si="781"/>
        <v>0</v>
      </c>
      <c r="C4508" s="1">
        <f t="shared" si="782"/>
        <v>0</v>
      </c>
      <c r="D4508" s="1">
        <f t="shared" si="783"/>
        <v>0</v>
      </c>
      <c r="E4508" s="1">
        <f t="shared" si="784"/>
        <v>0</v>
      </c>
      <c r="F4508" s="1" t="str">
        <f t="shared" ca="1" si="785"/>
        <v/>
      </c>
      <c r="G4508" s="1">
        <f t="shared" ca="1" si="786"/>
        <v>0</v>
      </c>
      <c r="H4508" s="1">
        <f ca="1">IF(AND(G4507&gt;0,G4508&gt;G4507,NOT(ISERROR(MATCH(G4507,D:D,0)))),H4507+1,H4507)</f>
        <v>0</v>
      </c>
      <c r="I4508" s="1">
        <f t="shared" ca="1" si="787"/>
        <v>0</v>
      </c>
      <c r="J4508" s="7" t="str">
        <f t="shared" ca="1" si="788"/>
        <v/>
      </c>
      <c r="K4508" s="1" t="str">
        <f ca="1">IF(J4508="Linea_para_MAIL_creada_por_LuXML",IF(ISERROR(MATCH(INDIRECT(ADDRESS(ROW()-G4508,7)),D:D,0)),J4508,INDIRECT(ADDRESS(MATCH(INDIRECT(ADDRESS(ROW()-G4508,7)),D:D,0),1))),J4508)</f>
        <v/>
      </c>
      <c r="L4508" s="7">
        <f t="shared" ca="1" si="789"/>
        <v>0</v>
      </c>
      <c r="M4508" s="7" t="str">
        <f t="shared" ca="1" si="790"/>
        <v/>
      </c>
      <c r="N4508" s="7">
        <f t="shared" ca="1" si="791"/>
        <v>0</v>
      </c>
      <c r="O4508" s="9" t="str">
        <f ca="1">IF(N4508&gt;-1,INDIRECT(ADDRESS(ROW(),13)),IF(N4508&lt;N4507,CONCATENATE("&lt;page-count count=",CHAR(34),1+LARGE(N:N,1)-LARGE(N:N,2),CHAR(34),"/&gt;"),INDIRECT(ADDRESS(ROW()-1,13))))</f>
        <v/>
      </c>
      <c r="P4508" s="1">
        <f>IF(ROW()&lt;$S$4+2,IF('XML a procesar'!A4507="",P4507,IF(MID('XML a procesar'!A4507,1,1)="&lt;",P4507,P4507+1)),P4507)</f>
        <v>1</v>
      </c>
    </row>
    <row r="4509" spans="1:16" x14ac:dyDescent="0.25">
      <c r="A4509" s="1" t="str">
        <f>IF('XML a procesar'!A4508&gt;0,'XML a procesar'!A4508,"")</f>
        <v/>
      </c>
      <c r="B4509" s="7">
        <f t="shared" si="781"/>
        <v>0</v>
      </c>
      <c r="C4509" s="1">
        <f t="shared" si="782"/>
        <v>0</v>
      </c>
      <c r="D4509" s="1">
        <f t="shared" si="783"/>
        <v>0</v>
      </c>
      <c r="E4509" s="1">
        <f t="shared" si="784"/>
        <v>0</v>
      </c>
      <c r="F4509" s="1" t="str">
        <f t="shared" ca="1" si="785"/>
        <v/>
      </c>
      <c r="G4509" s="1">
        <f t="shared" ca="1" si="786"/>
        <v>0</v>
      </c>
      <c r="H4509" s="1">
        <f ca="1">IF(AND(G4508&gt;0,G4509&gt;G4508,NOT(ISERROR(MATCH(G4508,D:D,0)))),H4508+1,H4508)</f>
        <v>0</v>
      </c>
      <c r="I4509" s="1">
        <f t="shared" ca="1" si="787"/>
        <v>0</v>
      </c>
      <c r="J4509" s="7" t="str">
        <f t="shared" ca="1" si="788"/>
        <v/>
      </c>
      <c r="K4509" s="1" t="str">
        <f ca="1">IF(J4509="Linea_para_MAIL_creada_por_LuXML",IF(ISERROR(MATCH(INDIRECT(ADDRESS(ROW()-G4509,7)),D:D,0)),J4509,INDIRECT(ADDRESS(MATCH(INDIRECT(ADDRESS(ROW()-G4509,7)),D:D,0),1))),J4509)</f>
        <v/>
      </c>
      <c r="L4509" s="7">
        <f t="shared" ca="1" si="789"/>
        <v>0</v>
      </c>
      <c r="M4509" s="7" t="str">
        <f t="shared" ca="1" si="790"/>
        <v/>
      </c>
      <c r="N4509" s="7">
        <f t="shared" ca="1" si="791"/>
        <v>0</v>
      </c>
      <c r="O4509" s="9" t="str">
        <f ca="1">IF(N4509&gt;-1,INDIRECT(ADDRESS(ROW(),13)),IF(N4509&lt;N4508,CONCATENATE("&lt;page-count count=",CHAR(34),1+LARGE(N:N,1)-LARGE(N:N,2),CHAR(34),"/&gt;"),INDIRECT(ADDRESS(ROW()-1,13))))</f>
        <v/>
      </c>
      <c r="P4509" s="1">
        <f>IF(ROW()&lt;$S$4+2,IF('XML a procesar'!A4508="",P4508,IF(MID('XML a procesar'!A4508,1,1)="&lt;",P4508,P4508+1)),P4508)</f>
        <v>1</v>
      </c>
    </row>
    <row r="4510" spans="1:16" x14ac:dyDescent="0.25">
      <c r="A4510" s="1" t="str">
        <f>IF('XML a procesar'!A4509&gt;0,'XML a procesar'!A4509,"")</f>
        <v/>
      </c>
      <c r="B4510" s="7">
        <f t="shared" si="781"/>
        <v>0</v>
      </c>
      <c r="C4510" s="1">
        <f t="shared" si="782"/>
        <v>0</v>
      </c>
      <c r="D4510" s="1">
        <f t="shared" si="783"/>
        <v>0</v>
      </c>
      <c r="E4510" s="1">
        <f t="shared" si="784"/>
        <v>0</v>
      </c>
      <c r="F4510" s="1" t="str">
        <f t="shared" ca="1" si="785"/>
        <v/>
      </c>
      <c r="G4510" s="1">
        <f t="shared" ca="1" si="786"/>
        <v>0</v>
      </c>
      <c r="H4510" s="1">
        <f ca="1">IF(AND(G4509&gt;0,G4510&gt;G4509,NOT(ISERROR(MATCH(G4509,D:D,0)))),H4509+1,H4509)</f>
        <v>0</v>
      </c>
      <c r="I4510" s="1">
        <f t="shared" ca="1" si="787"/>
        <v>0</v>
      </c>
      <c r="J4510" s="7" t="str">
        <f t="shared" ca="1" si="788"/>
        <v/>
      </c>
      <c r="K4510" s="1" t="str">
        <f ca="1">IF(J4510="Linea_para_MAIL_creada_por_LuXML",IF(ISERROR(MATCH(INDIRECT(ADDRESS(ROW()-G4510,7)),D:D,0)),J4510,INDIRECT(ADDRESS(MATCH(INDIRECT(ADDRESS(ROW()-G4510,7)),D:D,0),1))),J4510)</f>
        <v/>
      </c>
      <c r="L4510" s="7">
        <f t="shared" ca="1" si="789"/>
        <v>0</v>
      </c>
      <c r="M4510" s="7" t="str">
        <f t="shared" ca="1" si="790"/>
        <v/>
      </c>
      <c r="N4510" s="7">
        <f t="shared" ca="1" si="791"/>
        <v>0</v>
      </c>
      <c r="O4510" s="9" t="str">
        <f ca="1">IF(N4510&gt;-1,INDIRECT(ADDRESS(ROW(),13)),IF(N4510&lt;N4509,CONCATENATE("&lt;page-count count=",CHAR(34),1+LARGE(N:N,1)-LARGE(N:N,2),CHAR(34),"/&gt;"),INDIRECT(ADDRESS(ROW()-1,13))))</f>
        <v/>
      </c>
      <c r="P4510" s="1">
        <f>IF(ROW()&lt;$S$4+2,IF('XML a procesar'!A4509="",P4509,IF(MID('XML a procesar'!A4509,1,1)="&lt;",P4509,P4509+1)),P4509)</f>
        <v>1</v>
      </c>
    </row>
    <row r="4511" spans="1:16" x14ac:dyDescent="0.25">
      <c r="A4511" s="1" t="str">
        <f>IF('XML a procesar'!A4510&gt;0,'XML a procesar'!A4510,"")</f>
        <v/>
      </c>
      <c r="B4511" s="7">
        <f t="shared" si="781"/>
        <v>0</v>
      </c>
      <c r="C4511" s="1">
        <f t="shared" si="782"/>
        <v>0</v>
      </c>
      <c r="D4511" s="1">
        <f t="shared" si="783"/>
        <v>0</v>
      </c>
      <c r="E4511" s="1">
        <f t="shared" si="784"/>
        <v>0</v>
      </c>
      <c r="F4511" s="1" t="str">
        <f t="shared" ca="1" si="785"/>
        <v/>
      </c>
      <c r="G4511" s="1">
        <f t="shared" ca="1" si="786"/>
        <v>0</v>
      </c>
      <c r="H4511" s="1">
        <f ca="1">IF(AND(G4510&gt;0,G4511&gt;G4510,NOT(ISERROR(MATCH(G4510,D:D,0)))),H4510+1,H4510)</f>
        <v>0</v>
      </c>
      <c r="I4511" s="1">
        <f t="shared" ca="1" si="787"/>
        <v>0</v>
      </c>
      <c r="J4511" s="7" t="str">
        <f t="shared" ca="1" si="788"/>
        <v/>
      </c>
      <c r="K4511" s="1" t="str">
        <f ca="1">IF(J4511="Linea_para_MAIL_creada_por_LuXML",IF(ISERROR(MATCH(INDIRECT(ADDRESS(ROW()-G4511,7)),D:D,0)),J4511,INDIRECT(ADDRESS(MATCH(INDIRECT(ADDRESS(ROW()-G4511,7)),D:D,0),1))),J4511)</f>
        <v/>
      </c>
      <c r="L4511" s="7">
        <f t="shared" ca="1" si="789"/>
        <v>0</v>
      </c>
      <c r="M4511" s="7" t="str">
        <f t="shared" ca="1" si="790"/>
        <v/>
      </c>
      <c r="N4511" s="7">
        <f t="shared" ca="1" si="791"/>
        <v>0</v>
      </c>
      <c r="O4511" s="9" t="str">
        <f ca="1">IF(N4511&gt;-1,INDIRECT(ADDRESS(ROW(),13)),IF(N4511&lt;N4510,CONCATENATE("&lt;page-count count=",CHAR(34),1+LARGE(N:N,1)-LARGE(N:N,2),CHAR(34),"/&gt;"),INDIRECT(ADDRESS(ROW()-1,13))))</f>
        <v/>
      </c>
      <c r="P4511" s="1">
        <f>IF(ROW()&lt;$S$4+2,IF('XML a procesar'!A4510="",P4510,IF(MID('XML a procesar'!A4510,1,1)="&lt;",P4510,P4510+1)),P4510)</f>
        <v>1</v>
      </c>
    </row>
    <row r="4512" spans="1:16" x14ac:dyDescent="0.25">
      <c r="A4512" s="1" t="str">
        <f>IF('XML a procesar'!A4511&gt;0,'XML a procesar'!A4511,"")</f>
        <v/>
      </c>
      <c r="B4512" s="7">
        <f t="shared" si="781"/>
        <v>0</v>
      </c>
      <c r="C4512" s="1">
        <f t="shared" si="782"/>
        <v>0</v>
      </c>
      <c r="D4512" s="1">
        <f t="shared" si="783"/>
        <v>0</v>
      </c>
      <c r="E4512" s="1">
        <f t="shared" si="784"/>
        <v>0</v>
      </c>
      <c r="F4512" s="1" t="str">
        <f t="shared" ca="1" si="785"/>
        <v/>
      </c>
      <c r="G4512" s="1">
        <f t="shared" ca="1" si="786"/>
        <v>0</v>
      </c>
      <c r="H4512" s="1">
        <f ca="1">IF(AND(G4511&gt;0,G4512&gt;G4511,NOT(ISERROR(MATCH(G4511,D:D,0)))),H4511+1,H4511)</f>
        <v>0</v>
      </c>
      <c r="I4512" s="1">
        <f t="shared" ca="1" si="787"/>
        <v>0</v>
      </c>
      <c r="J4512" s="7" t="str">
        <f t="shared" ca="1" si="788"/>
        <v/>
      </c>
      <c r="K4512" s="1" t="str">
        <f ca="1">IF(J4512="Linea_para_MAIL_creada_por_LuXML",IF(ISERROR(MATCH(INDIRECT(ADDRESS(ROW()-G4512,7)),D:D,0)),J4512,INDIRECT(ADDRESS(MATCH(INDIRECT(ADDRESS(ROW()-G4512,7)),D:D,0),1))),J4512)</f>
        <v/>
      </c>
      <c r="L4512" s="7">
        <f t="shared" ca="1" si="789"/>
        <v>0</v>
      </c>
      <c r="M4512" s="7" t="str">
        <f t="shared" ca="1" si="790"/>
        <v/>
      </c>
      <c r="N4512" s="7">
        <f t="shared" ca="1" si="791"/>
        <v>0</v>
      </c>
      <c r="O4512" s="9" t="str">
        <f ca="1">IF(N4512&gt;-1,INDIRECT(ADDRESS(ROW(),13)),IF(N4512&lt;N4511,CONCATENATE("&lt;page-count count=",CHAR(34),1+LARGE(N:N,1)-LARGE(N:N,2),CHAR(34),"/&gt;"),INDIRECT(ADDRESS(ROW()-1,13))))</f>
        <v/>
      </c>
      <c r="P4512" s="1">
        <f>IF(ROW()&lt;$S$4+2,IF('XML a procesar'!A4511="",P4511,IF(MID('XML a procesar'!A4511,1,1)="&lt;",P4511,P4511+1)),P4511)</f>
        <v>1</v>
      </c>
    </row>
    <row r="4513" spans="1:16" x14ac:dyDescent="0.25">
      <c r="A4513" s="1" t="str">
        <f>IF('XML a procesar'!A4512&gt;0,'XML a procesar'!A4512,"")</f>
        <v/>
      </c>
      <c r="B4513" s="7">
        <f t="shared" si="781"/>
        <v>0</v>
      </c>
      <c r="C4513" s="1">
        <f t="shared" si="782"/>
        <v>0</v>
      </c>
      <c r="D4513" s="1">
        <f t="shared" si="783"/>
        <v>0</v>
      </c>
      <c r="E4513" s="1">
        <f t="shared" si="784"/>
        <v>0</v>
      </c>
      <c r="F4513" s="1" t="str">
        <f t="shared" ca="1" si="785"/>
        <v/>
      </c>
      <c r="G4513" s="1">
        <f t="shared" ca="1" si="786"/>
        <v>0</v>
      </c>
      <c r="H4513" s="1">
        <f ca="1">IF(AND(G4512&gt;0,G4513&gt;G4512,NOT(ISERROR(MATCH(G4512,D:D,0)))),H4512+1,H4512)</f>
        <v>0</v>
      </c>
      <c r="I4513" s="1">
        <f t="shared" ca="1" si="787"/>
        <v>0</v>
      </c>
      <c r="J4513" s="7" t="str">
        <f t="shared" ca="1" si="788"/>
        <v/>
      </c>
      <c r="K4513" s="1" t="str">
        <f ca="1">IF(J4513="Linea_para_MAIL_creada_por_LuXML",IF(ISERROR(MATCH(INDIRECT(ADDRESS(ROW()-G4513,7)),D:D,0)),J4513,INDIRECT(ADDRESS(MATCH(INDIRECT(ADDRESS(ROW()-G4513,7)),D:D,0),1))),J4513)</f>
        <v/>
      </c>
      <c r="L4513" s="7">
        <f t="shared" ca="1" si="789"/>
        <v>0</v>
      </c>
      <c r="M4513" s="7" t="str">
        <f t="shared" ca="1" si="790"/>
        <v/>
      </c>
      <c r="N4513" s="7">
        <f t="shared" ca="1" si="791"/>
        <v>0</v>
      </c>
      <c r="O4513" s="9" t="str">
        <f ca="1">IF(N4513&gt;-1,INDIRECT(ADDRESS(ROW(),13)),IF(N4513&lt;N4512,CONCATENATE("&lt;page-count count=",CHAR(34),1+LARGE(N:N,1)-LARGE(N:N,2),CHAR(34),"/&gt;"),INDIRECT(ADDRESS(ROW()-1,13))))</f>
        <v/>
      </c>
      <c r="P4513" s="1">
        <f>IF(ROW()&lt;$S$4+2,IF('XML a procesar'!A4512="",P4512,IF(MID('XML a procesar'!A4512,1,1)="&lt;",P4512,P4512+1)),P4512)</f>
        <v>1</v>
      </c>
    </row>
    <row r="4514" spans="1:16" x14ac:dyDescent="0.25">
      <c r="A4514" s="1" t="str">
        <f>IF('XML a procesar'!A4513&gt;0,'XML a procesar'!A4513,"")</f>
        <v/>
      </c>
      <c r="B4514" s="7">
        <f t="shared" si="781"/>
        <v>0</v>
      </c>
      <c r="C4514" s="1">
        <f t="shared" si="782"/>
        <v>0</v>
      </c>
      <c r="D4514" s="1">
        <f t="shared" si="783"/>
        <v>0</v>
      </c>
      <c r="E4514" s="1">
        <f t="shared" si="784"/>
        <v>0</v>
      </c>
      <c r="F4514" s="1" t="str">
        <f t="shared" ca="1" si="785"/>
        <v/>
      </c>
      <c r="G4514" s="1">
        <f t="shared" ca="1" si="786"/>
        <v>0</v>
      </c>
      <c r="H4514" s="1">
        <f ca="1">IF(AND(G4513&gt;0,G4514&gt;G4513,NOT(ISERROR(MATCH(G4513,D:D,0)))),H4513+1,H4513)</f>
        <v>0</v>
      </c>
      <c r="I4514" s="1">
        <f t="shared" ca="1" si="787"/>
        <v>0</v>
      </c>
      <c r="J4514" s="7" t="str">
        <f t="shared" ca="1" si="788"/>
        <v/>
      </c>
      <c r="K4514" s="1" t="str">
        <f ca="1">IF(J4514="Linea_para_MAIL_creada_por_LuXML",IF(ISERROR(MATCH(INDIRECT(ADDRESS(ROW()-G4514,7)),D:D,0)),J4514,INDIRECT(ADDRESS(MATCH(INDIRECT(ADDRESS(ROW()-G4514,7)),D:D,0),1))),J4514)</f>
        <v/>
      </c>
      <c r="L4514" s="7">
        <f t="shared" ca="1" si="789"/>
        <v>0</v>
      </c>
      <c r="M4514" s="7" t="str">
        <f t="shared" ca="1" si="790"/>
        <v/>
      </c>
      <c r="N4514" s="7">
        <f t="shared" ca="1" si="791"/>
        <v>0</v>
      </c>
      <c r="O4514" s="9" t="str">
        <f ca="1">IF(N4514&gt;-1,INDIRECT(ADDRESS(ROW(),13)),IF(N4514&lt;N4513,CONCATENATE("&lt;page-count count=",CHAR(34),1+LARGE(N:N,1)-LARGE(N:N,2),CHAR(34),"/&gt;"),INDIRECT(ADDRESS(ROW()-1,13))))</f>
        <v/>
      </c>
      <c r="P4514" s="1">
        <f>IF(ROW()&lt;$S$4+2,IF('XML a procesar'!A4513="",P4513,IF(MID('XML a procesar'!A4513,1,1)="&lt;",P4513,P4513+1)),P4513)</f>
        <v>1</v>
      </c>
    </row>
    <row r="4515" spans="1:16" x14ac:dyDescent="0.25">
      <c r="A4515" s="1" t="str">
        <f>IF('XML a procesar'!A4514&gt;0,'XML a procesar'!A4514,"")</f>
        <v/>
      </c>
      <c r="B4515" s="7">
        <f t="shared" si="781"/>
        <v>0</v>
      </c>
      <c r="C4515" s="1">
        <f t="shared" si="782"/>
        <v>0</v>
      </c>
      <c r="D4515" s="1">
        <f t="shared" si="783"/>
        <v>0</v>
      </c>
      <c r="E4515" s="1">
        <f t="shared" si="784"/>
        <v>0</v>
      </c>
      <c r="F4515" s="1" t="str">
        <f t="shared" ca="1" si="785"/>
        <v/>
      </c>
      <c r="G4515" s="1">
        <f t="shared" ca="1" si="786"/>
        <v>0</v>
      </c>
      <c r="H4515" s="1">
        <f ca="1">IF(AND(G4514&gt;0,G4515&gt;G4514,NOT(ISERROR(MATCH(G4514,D:D,0)))),H4514+1,H4514)</f>
        <v>0</v>
      </c>
      <c r="I4515" s="1">
        <f t="shared" ca="1" si="787"/>
        <v>0</v>
      </c>
      <c r="J4515" s="7" t="str">
        <f t="shared" ca="1" si="788"/>
        <v/>
      </c>
      <c r="K4515" s="1" t="str">
        <f ca="1">IF(J4515="Linea_para_MAIL_creada_por_LuXML",IF(ISERROR(MATCH(INDIRECT(ADDRESS(ROW()-G4515,7)),D:D,0)),J4515,INDIRECT(ADDRESS(MATCH(INDIRECT(ADDRESS(ROW()-G4515,7)),D:D,0),1))),J4515)</f>
        <v/>
      </c>
      <c r="L4515" s="7">
        <f t="shared" ca="1" si="789"/>
        <v>0</v>
      </c>
      <c r="M4515" s="7" t="str">
        <f t="shared" ca="1" si="790"/>
        <v/>
      </c>
      <c r="N4515" s="7">
        <f t="shared" ca="1" si="791"/>
        <v>0</v>
      </c>
      <c r="O4515" s="9" t="str">
        <f ca="1">IF(N4515&gt;-1,INDIRECT(ADDRESS(ROW(),13)),IF(N4515&lt;N4514,CONCATENATE("&lt;page-count count=",CHAR(34),1+LARGE(N:N,1)-LARGE(N:N,2),CHAR(34),"/&gt;"),INDIRECT(ADDRESS(ROW()-1,13))))</f>
        <v/>
      </c>
      <c r="P4515" s="1">
        <f>IF(ROW()&lt;$S$4+2,IF('XML a procesar'!A4514="",P4514,IF(MID('XML a procesar'!A4514,1,1)="&lt;",P4514,P4514+1)),P4514)</f>
        <v>1</v>
      </c>
    </row>
    <row r="4516" spans="1:16" x14ac:dyDescent="0.25">
      <c r="A4516" s="1" t="str">
        <f>IF('XML a procesar'!A4515&gt;0,'XML a procesar'!A4515,"")</f>
        <v/>
      </c>
      <c r="B4516" s="7">
        <f t="shared" si="781"/>
        <v>0</v>
      </c>
      <c r="C4516" s="1">
        <f t="shared" si="782"/>
        <v>0</v>
      </c>
      <c r="D4516" s="1">
        <f t="shared" si="783"/>
        <v>0</v>
      </c>
      <c r="E4516" s="1">
        <f t="shared" si="784"/>
        <v>0</v>
      </c>
      <c r="F4516" s="1" t="str">
        <f t="shared" ca="1" si="785"/>
        <v/>
      </c>
      <c r="G4516" s="1">
        <f t="shared" ca="1" si="786"/>
        <v>0</v>
      </c>
      <c r="H4516" s="1">
        <f ca="1">IF(AND(G4515&gt;0,G4516&gt;G4515,NOT(ISERROR(MATCH(G4515,D:D,0)))),H4515+1,H4515)</f>
        <v>0</v>
      </c>
      <c r="I4516" s="1">
        <f t="shared" ca="1" si="787"/>
        <v>0</v>
      </c>
      <c r="J4516" s="7" t="str">
        <f t="shared" ca="1" si="788"/>
        <v/>
      </c>
      <c r="K4516" s="1" t="str">
        <f ca="1">IF(J4516="Linea_para_MAIL_creada_por_LuXML",IF(ISERROR(MATCH(INDIRECT(ADDRESS(ROW()-G4516,7)),D:D,0)),J4516,INDIRECT(ADDRESS(MATCH(INDIRECT(ADDRESS(ROW()-G4516,7)),D:D,0),1))),J4516)</f>
        <v/>
      </c>
      <c r="L4516" s="7">
        <f t="shared" ca="1" si="789"/>
        <v>0</v>
      </c>
      <c r="M4516" s="7" t="str">
        <f t="shared" ca="1" si="790"/>
        <v/>
      </c>
      <c r="N4516" s="7">
        <f t="shared" ca="1" si="791"/>
        <v>0</v>
      </c>
      <c r="O4516" s="9" t="str">
        <f ca="1">IF(N4516&gt;-1,INDIRECT(ADDRESS(ROW(),13)),IF(N4516&lt;N4515,CONCATENATE("&lt;page-count count=",CHAR(34),1+LARGE(N:N,1)-LARGE(N:N,2),CHAR(34),"/&gt;"),INDIRECT(ADDRESS(ROW()-1,13))))</f>
        <v/>
      </c>
      <c r="P4516" s="1">
        <f>IF(ROW()&lt;$S$4+2,IF('XML a procesar'!A4515="",P4515,IF(MID('XML a procesar'!A4515,1,1)="&lt;",P4515,P4515+1)),P4515)</f>
        <v>1</v>
      </c>
    </row>
    <row r="4517" spans="1:16" x14ac:dyDescent="0.25">
      <c r="A4517" s="1" t="str">
        <f>IF('XML a procesar'!A4516&gt;0,'XML a procesar'!A4516,"")</f>
        <v/>
      </c>
      <c r="B4517" s="7">
        <f t="shared" si="781"/>
        <v>0</v>
      </c>
      <c r="C4517" s="1">
        <f t="shared" si="782"/>
        <v>0</v>
      </c>
      <c r="D4517" s="1">
        <f t="shared" si="783"/>
        <v>0</v>
      </c>
      <c r="E4517" s="1">
        <f t="shared" si="784"/>
        <v>0</v>
      </c>
      <c r="F4517" s="1" t="str">
        <f t="shared" ca="1" si="785"/>
        <v/>
      </c>
      <c r="G4517" s="1">
        <f t="shared" ca="1" si="786"/>
        <v>0</v>
      </c>
      <c r="H4517" s="1">
        <f ca="1">IF(AND(G4516&gt;0,G4517&gt;G4516,NOT(ISERROR(MATCH(G4516,D:D,0)))),H4516+1,H4516)</f>
        <v>0</v>
      </c>
      <c r="I4517" s="1">
        <f t="shared" ca="1" si="787"/>
        <v>0</v>
      </c>
      <c r="J4517" s="7" t="str">
        <f t="shared" ca="1" si="788"/>
        <v/>
      </c>
      <c r="K4517" s="1" t="str">
        <f ca="1">IF(J4517="Linea_para_MAIL_creada_por_LuXML",IF(ISERROR(MATCH(INDIRECT(ADDRESS(ROW()-G4517,7)),D:D,0)),J4517,INDIRECT(ADDRESS(MATCH(INDIRECT(ADDRESS(ROW()-G4517,7)),D:D,0),1))),J4517)</f>
        <v/>
      </c>
      <c r="L4517" s="7">
        <f t="shared" ca="1" si="789"/>
        <v>0</v>
      </c>
      <c r="M4517" s="7" t="str">
        <f t="shared" ca="1" si="790"/>
        <v/>
      </c>
      <c r="N4517" s="7">
        <f t="shared" ca="1" si="791"/>
        <v>0</v>
      </c>
      <c r="O4517" s="9" t="str">
        <f ca="1">IF(N4517&gt;-1,INDIRECT(ADDRESS(ROW(),13)),IF(N4517&lt;N4516,CONCATENATE("&lt;page-count count=",CHAR(34),1+LARGE(N:N,1)-LARGE(N:N,2),CHAR(34),"/&gt;"),INDIRECT(ADDRESS(ROW()-1,13))))</f>
        <v/>
      </c>
      <c r="P4517" s="1">
        <f>IF(ROW()&lt;$S$4+2,IF('XML a procesar'!A4516="",P4516,IF(MID('XML a procesar'!A4516,1,1)="&lt;",P4516,P4516+1)),P4516)</f>
        <v>1</v>
      </c>
    </row>
    <row r="4518" spans="1:16" x14ac:dyDescent="0.25">
      <c r="A4518" s="1" t="str">
        <f>IF('XML a procesar'!A4517&gt;0,'XML a procesar'!A4517,"")</f>
        <v/>
      </c>
      <c r="B4518" s="7">
        <f t="shared" si="781"/>
        <v>0</v>
      </c>
      <c r="C4518" s="1">
        <f t="shared" si="782"/>
        <v>0</v>
      </c>
      <c r="D4518" s="1">
        <f t="shared" si="783"/>
        <v>0</v>
      </c>
      <c r="E4518" s="1">
        <f t="shared" si="784"/>
        <v>0</v>
      </c>
      <c r="F4518" s="1" t="str">
        <f t="shared" ca="1" si="785"/>
        <v/>
      </c>
      <c r="G4518" s="1">
        <f t="shared" ca="1" si="786"/>
        <v>0</v>
      </c>
      <c r="H4518" s="1">
        <f ca="1">IF(AND(G4517&gt;0,G4518&gt;G4517,NOT(ISERROR(MATCH(G4517,D:D,0)))),H4517+1,H4517)</f>
        <v>0</v>
      </c>
      <c r="I4518" s="1">
        <f t="shared" ca="1" si="787"/>
        <v>0</v>
      </c>
      <c r="J4518" s="7" t="str">
        <f t="shared" ca="1" si="788"/>
        <v/>
      </c>
      <c r="K4518" s="1" t="str">
        <f ca="1">IF(J4518="Linea_para_MAIL_creada_por_LuXML",IF(ISERROR(MATCH(INDIRECT(ADDRESS(ROW()-G4518,7)),D:D,0)),J4518,INDIRECT(ADDRESS(MATCH(INDIRECT(ADDRESS(ROW()-G4518,7)),D:D,0),1))),J4518)</f>
        <v/>
      </c>
      <c r="L4518" s="7">
        <f t="shared" ca="1" si="789"/>
        <v>0</v>
      </c>
      <c r="M4518" s="7" t="str">
        <f t="shared" ca="1" si="790"/>
        <v/>
      </c>
      <c r="N4518" s="7">
        <f t="shared" ca="1" si="791"/>
        <v>0</v>
      </c>
      <c r="O4518" s="9" t="str">
        <f ca="1">IF(N4518&gt;-1,INDIRECT(ADDRESS(ROW(),13)),IF(N4518&lt;N4517,CONCATENATE("&lt;page-count count=",CHAR(34),1+LARGE(N:N,1)-LARGE(N:N,2),CHAR(34),"/&gt;"),INDIRECT(ADDRESS(ROW()-1,13))))</f>
        <v/>
      </c>
      <c r="P4518" s="1">
        <f>IF(ROW()&lt;$S$4+2,IF('XML a procesar'!A4517="",P4517,IF(MID('XML a procesar'!A4517,1,1)="&lt;",P4517,P4517+1)),P4517)</f>
        <v>1</v>
      </c>
    </row>
    <row r="4519" spans="1:16" x14ac:dyDescent="0.25">
      <c r="A4519" s="1" t="str">
        <f>IF('XML a procesar'!A4518&gt;0,'XML a procesar'!A4518,"")</f>
        <v/>
      </c>
      <c r="B4519" s="7">
        <f t="shared" si="781"/>
        <v>0</v>
      </c>
      <c r="C4519" s="1">
        <f t="shared" si="782"/>
        <v>0</v>
      </c>
      <c r="D4519" s="1">
        <f t="shared" si="783"/>
        <v>0</v>
      </c>
      <c r="E4519" s="1">
        <f t="shared" si="784"/>
        <v>0</v>
      </c>
      <c r="F4519" s="1" t="str">
        <f t="shared" ca="1" si="785"/>
        <v/>
      </c>
      <c r="G4519" s="1">
        <f t="shared" ca="1" si="786"/>
        <v>0</v>
      </c>
      <c r="H4519" s="1">
        <f ca="1">IF(AND(G4518&gt;0,G4519&gt;G4518,NOT(ISERROR(MATCH(G4518,D:D,0)))),H4518+1,H4518)</f>
        <v>0</v>
      </c>
      <c r="I4519" s="1">
        <f t="shared" ca="1" si="787"/>
        <v>0</v>
      </c>
      <c r="J4519" s="7" t="str">
        <f t="shared" ca="1" si="788"/>
        <v/>
      </c>
      <c r="K4519" s="1" t="str">
        <f ca="1">IF(J4519="Linea_para_MAIL_creada_por_LuXML",IF(ISERROR(MATCH(INDIRECT(ADDRESS(ROW()-G4519,7)),D:D,0)),J4519,INDIRECT(ADDRESS(MATCH(INDIRECT(ADDRESS(ROW()-G4519,7)),D:D,0),1))),J4519)</f>
        <v/>
      </c>
      <c r="L4519" s="7">
        <f t="shared" ca="1" si="789"/>
        <v>0</v>
      </c>
      <c r="M4519" s="7" t="str">
        <f t="shared" ca="1" si="790"/>
        <v/>
      </c>
      <c r="N4519" s="7">
        <f t="shared" ca="1" si="791"/>
        <v>0</v>
      </c>
      <c r="O4519" s="9" t="str">
        <f ca="1">IF(N4519&gt;-1,INDIRECT(ADDRESS(ROW(),13)),IF(N4519&lt;N4518,CONCATENATE("&lt;page-count count=",CHAR(34),1+LARGE(N:N,1)-LARGE(N:N,2),CHAR(34),"/&gt;"),INDIRECT(ADDRESS(ROW()-1,13))))</f>
        <v/>
      </c>
      <c r="P4519" s="1">
        <f>IF(ROW()&lt;$S$4+2,IF('XML a procesar'!A4518="",P4518,IF(MID('XML a procesar'!A4518,1,1)="&lt;",P4518,P4518+1)),P4518)</f>
        <v>1</v>
      </c>
    </row>
    <row r="4520" spans="1:16" x14ac:dyDescent="0.25">
      <c r="A4520" s="1" t="str">
        <f>IF('XML a procesar'!A4519&gt;0,'XML a procesar'!A4519,"")</f>
        <v/>
      </c>
      <c r="B4520" s="7">
        <f t="shared" si="781"/>
        <v>0</v>
      </c>
      <c r="C4520" s="1">
        <f t="shared" si="782"/>
        <v>0</v>
      </c>
      <c r="D4520" s="1">
        <f t="shared" si="783"/>
        <v>0</v>
      </c>
      <c r="E4520" s="1">
        <f t="shared" si="784"/>
        <v>0</v>
      </c>
      <c r="F4520" s="1" t="str">
        <f t="shared" ca="1" si="785"/>
        <v/>
      </c>
      <c r="G4520" s="1">
        <f t="shared" ca="1" si="786"/>
        <v>0</v>
      </c>
      <c r="H4520" s="1">
        <f ca="1">IF(AND(G4519&gt;0,G4520&gt;G4519,NOT(ISERROR(MATCH(G4519,D:D,0)))),H4519+1,H4519)</f>
        <v>0</v>
      </c>
      <c r="I4520" s="1">
        <f t="shared" ca="1" si="787"/>
        <v>0</v>
      </c>
      <c r="J4520" s="7" t="str">
        <f t="shared" ca="1" si="788"/>
        <v/>
      </c>
      <c r="K4520" s="1" t="str">
        <f ca="1">IF(J4520="Linea_para_MAIL_creada_por_LuXML",IF(ISERROR(MATCH(INDIRECT(ADDRESS(ROW()-G4520,7)),D:D,0)),J4520,INDIRECT(ADDRESS(MATCH(INDIRECT(ADDRESS(ROW()-G4520,7)),D:D,0),1))),J4520)</f>
        <v/>
      </c>
      <c r="L4520" s="7">
        <f t="shared" ca="1" si="789"/>
        <v>0</v>
      </c>
      <c r="M4520" s="7" t="str">
        <f t="shared" ca="1" si="790"/>
        <v/>
      </c>
      <c r="N4520" s="7">
        <f t="shared" ca="1" si="791"/>
        <v>0</v>
      </c>
      <c r="O4520" s="9" t="str">
        <f ca="1">IF(N4520&gt;-1,INDIRECT(ADDRESS(ROW(),13)),IF(N4520&lt;N4519,CONCATENATE("&lt;page-count count=",CHAR(34),1+LARGE(N:N,1)-LARGE(N:N,2),CHAR(34),"/&gt;"),INDIRECT(ADDRESS(ROW()-1,13))))</f>
        <v/>
      </c>
      <c r="P4520" s="1">
        <f>IF(ROW()&lt;$S$4+2,IF('XML a procesar'!A4519="",P4519,IF(MID('XML a procesar'!A4519,1,1)="&lt;",P4519,P4519+1)),P4519)</f>
        <v>1</v>
      </c>
    </row>
    <row r="4521" spans="1:16" x14ac:dyDescent="0.25">
      <c r="A4521" s="1" t="str">
        <f>IF('XML a procesar'!A4520&gt;0,'XML a procesar'!A4520,"")</f>
        <v/>
      </c>
      <c r="B4521" s="7">
        <f t="shared" si="781"/>
        <v>0</v>
      </c>
      <c r="C4521" s="1">
        <f t="shared" si="782"/>
        <v>0</v>
      </c>
      <c r="D4521" s="1">
        <f t="shared" si="783"/>
        <v>0</v>
      </c>
      <c r="E4521" s="1">
        <f t="shared" si="784"/>
        <v>0</v>
      </c>
      <c r="F4521" s="1" t="str">
        <f t="shared" ca="1" si="785"/>
        <v/>
      </c>
      <c r="G4521" s="1">
        <f t="shared" ca="1" si="786"/>
        <v>0</v>
      </c>
      <c r="H4521" s="1">
        <f ca="1">IF(AND(G4520&gt;0,G4521&gt;G4520,NOT(ISERROR(MATCH(G4520,D:D,0)))),H4520+1,H4520)</f>
        <v>0</v>
      </c>
      <c r="I4521" s="1">
        <f t="shared" ca="1" si="787"/>
        <v>0</v>
      </c>
      <c r="J4521" s="7" t="str">
        <f t="shared" ca="1" si="788"/>
        <v/>
      </c>
      <c r="K4521" s="1" t="str">
        <f ca="1">IF(J4521="Linea_para_MAIL_creada_por_LuXML",IF(ISERROR(MATCH(INDIRECT(ADDRESS(ROW()-G4521,7)),D:D,0)),J4521,INDIRECT(ADDRESS(MATCH(INDIRECT(ADDRESS(ROW()-G4521,7)),D:D,0),1))),J4521)</f>
        <v/>
      </c>
      <c r="L4521" s="7">
        <f t="shared" ca="1" si="789"/>
        <v>0</v>
      </c>
      <c r="M4521" s="7" t="str">
        <f t="shared" ca="1" si="790"/>
        <v/>
      </c>
      <c r="N4521" s="7">
        <f t="shared" ca="1" si="791"/>
        <v>0</v>
      </c>
      <c r="O4521" s="9" t="str">
        <f ca="1">IF(N4521&gt;-1,INDIRECT(ADDRESS(ROW(),13)),IF(N4521&lt;N4520,CONCATENATE("&lt;page-count count=",CHAR(34),1+LARGE(N:N,1)-LARGE(N:N,2),CHAR(34),"/&gt;"),INDIRECT(ADDRESS(ROW()-1,13))))</f>
        <v/>
      </c>
      <c r="P4521" s="1">
        <f>IF(ROW()&lt;$S$4+2,IF('XML a procesar'!A4520="",P4520,IF(MID('XML a procesar'!A4520,1,1)="&lt;",P4520,P4520+1)),P4520)</f>
        <v>1</v>
      </c>
    </row>
    <row r="4522" spans="1:16" x14ac:dyDescent="0.25">
      <c r="A4522" s="1" t="str">
        <f>IF('XML a procesar'!A4521&gt;0,'XML a procesar'!A4521,"")</f>
        <v/>
      </c>
      <c r="B4522" s="7">
        <f t="shared" si="781"/>
        <v>0</v>
      </c>
      <c r="C4522" s="1">
        <f t="shared" si="782"/>
        <v>0</v>
      </c>
      <c r="D4522" s="1">
        <f t="shared" si="783"/>
        <v>0</v>
      </c>
      <c r="E4522" s="1">
        <f t="shared" si="784"/>
        <v>0</v>
      </c>
      <c r="F4522" s="1" t="str">
        <f t="shared" ca="1" si="785"/>
        <v/>
      </c>
      <c r="G4522" s="1">
        <f t="shared" ca="1" si="786"/>
        <v>0</v>
      </c>
      <c r="H4522" s="1">
        <f ca="1">IF(AND(G4521&gt;0,G4522&gt;G4521,NOT(ISERROR(MATCH(G4521,D:D,0)))),H4521+1,H4521)</f>
        <v>0</v>
      </c>
      <c r="I4522" s="1">
        <f t="shared" ca="1" si="787"/>
        <v>0</v>
      </c>
      <c r="J4522" s="7" t="str">
        <f t="shared" ca="1" si="788"/>
        <v/>
      </c>
      <c r="K4522" s="1" t="str">
        <f ca="1">IF(J4522="Linea_para_MAIL_creada_por_LuXML",IF(ISERROR(MATCH(INDIRECT(ADDRESS(ROW()-G4522,7)),D:D,0)),J4522,INDIRECT(ADDRESS(MATCH(INDIRECT(ADDRESS(ROW()-G4522,7)),D:D,0),1))),J4522)</f>
        <v/>
      </c>
      <c r="L4522" s="7">
        <f t="shared" ca="1" si="789"/>
        <v>0</v>
      </c>
      <c r="M4522" s="7" t="str">
        <f t="shared" ca="1" si="790"/>
        <v/>
      </c>
      <c r="N4522" s="7">
        <f t="shared" ca="1" si="791"/>
        <v>0</v>
      </c>
      <c r="O4522" s="9" t="str">
        <f ca="1">IF(N4522&gt;-1,INDIRECT(ADDRESS(ROW(),13)),IF(N4522&lt;N4521,CONCATENATE("&lt;page-count count=",CHAR(34),1+LARGE(N:N,1)-LARGE(N:N,2),CHAR(34),"/&gt;"),INDIRECT(ADDRESS(ROW()-1,13))))</f>
        <v/>
      </c>
      <c r="P4522" s="1">
        <f>IF(ROW()&lt;$S$4+2,IF('XML a procesar'!A4521="",P4521,IF(MID('XML a procesar'!A4521,1,1)="&lt;",P4521,P4521+1)),P4521)</f>
        <v>1</v>
      </c>
    </row>
    <row r="4523" spans="1:16" x14ac:dyDescent="0.25">
      <c r="A4523" s="1" t="str">
        <f>IF('XML a procesar'!A4522&gt;0,'XML a procesar'!A4522,"")</f>
        <v/>
      </c>
      <c r="B4523" s="7">
        <f t="shared" si="781"/>
        <v>0</v>
      </c>
      <c r="C4523" s="1">
        <f t="shared" si="782"/>
        <v>0</v>
      </c>
      <c r="D4523" s="1">
        <f t="shared" si="783"/>
        <v>0</v>
      </c>
      <c r="E4523" s="1">
        <f t="shared" si="784"/>
        <v>0</v>
      </c>
      <c r="F4523" s="1" t="str">
        <f t="shared" ca="1" si="785"/>
        <v/>
      </c>
      <c r="G4523" s="1">
        <f t="shared" ca="1" si="786"/>
        <v>0</v>
      </c>
      <c r="H4523" s="1">
        <f ca="1">IF(AND(G4522&gt;0,G4523&gt;G4522,NOT(ISERROR(MATCH(G4522,D:D,0)))),H4522+1,H4522)</f>
        <v>0</v>
      </c>
      <c r="I4523" s="1">
        <f t="shared" ca="1" si="787"/>
        <v>0</v>
      </c>
      <c r="J4523" s="7" t="str">
        <f t="shared" ca="1" si="788"/>
        <v/>
      </c>
      <c r="K4523" s="1" t="str">
        <f ca="1">IF(J4523="Linea_para_MAIL_creada_por_LuXML",IF(ISERROR(MATCH(INDIRECT(ADDRESS(ROW()-G4523,7)),D:D,0)),J4523,INDIRECT(ADDRESS(MATCH(INDIRECT(ADDRESS(ROW()-G4523,7)),D:D,0),1))),J4523)</f>
        <v/>
      </c>
      <c r="L4523" s="7">
        <f t="shared" ca="1" si="789"/>
        <v>0</v>
      </c>
      <c r="M4523" s="7" t="str">
        <f t="shared" ca="1" si="790"/>
        <v/>
      </c>
      <c r="N4523" s="7">
        <f t="shared" ca="1" si="791"/>
        <v>0</v>
      </c>
      <c r="O4523" s="9" t="str">
        <f ca="1">IF(N4523&gt;-1,INDIRECT(ADDRESS(ROW(),13)),IF(N4523&lt;N4522,CONCATENATE("&lt;page-count count=",CHAR(34),1+LARGE(N:N,1)-LARGE(N:N,2),CHAR(34),"/&gt;"),INDIRECT(ADDRESS(ROW()-1,13))))</f>
        <v/>
      </c>
      <c r="P4523" s="1">
        <f>IF(ROW()&lt;$S$4+2,IF('XML a procesar'!A4522="",P4522,IF(MID('XML a procesar'!A4522,1,1)="&lt;",P4522,P4522+1)),P4522)</f>
        <v>1</v>
      </c>
    </row>
    <row r="4524" spans="1:16" x14ac:dyDescent="0.25">
      <c r="A4524" s="1" t="str">
        <f>IF('XML a procesar'!A4523&gt;0,'XML a procesar'!A4523,"")</f>
        <v/>
      </c>
      <c r="B4524" s="7">
        <f t="shared" si="781"/>
        <v>0</v>
      </c>
      <c r="C4524" s="1">
        <f t="shared" si="782"/>
        <v>0</v>
      </c>
      <c r="D4524" s="1">
        <f t="shared" si="783"/>
        <v>0</v>
      </c>
      <c r="E4524" s="1">
        <f t="shared" si="784"/>
        <v>0</v>
      </c>
      <c r="F4524" s="1" t="str">
        <f t="shared" ca="1" si="785"/>
        <v/>
      </c>
      <c r="G4524" s="1">
        <f t="shared" ca="1" si="786"/>
        <v>0</v>
      </c>
      <c r="H4524" s="1">
        <f ca="1">IF(AND(G4523&gt;0,G4524&gt;G4523,NOT(ISERROR(MATCH(G4523,D:D,0)))),H4523+1,H4523)</f>
        <v>0</v>
      </c>
      <c r="I4524" s="1">
        <f t="shared" ca="1" si="787"/>
        <v>0</v>
      </c>
      <c r="J4524" s="7" t="str">
        <f t="shared" ca="1" si="788"/>
        <v/>
      </c>
      <c r="K4524" s="1" t="str">
        <f ca="1">IF(J4524="Linea_para_MAIL_creada_por_LuXML",IF(ISERROR(MATCH(INDIRECT(ADDRESS(ROW()-G4524,7)),D:D,0)),J4524,INDIRECT(ADDRESS(MATCH(INDIRECT(ADDRESS(ROW()-G4524,7)),D:D,0),1))),J4524)</f>
        <v/>
      </c>
      <c r="L4524" s="7">
        <f t="shared" ca="1" si="789"/>
        <v>0</v>
      </c>
      <c r="M4524" s="7" t="str">
        <f t="shared" ca="1" si="790"/>
        <v/>
      </c>
      <c r="N4524" s="7">
        <f t="shared" ca="1" si="791"/>
        <v>0</v>
      </c>
      <c r="O4524" s="9" t="str">
        <f ca="1">IF(N4524&gt;-1,INDIRECT(ADDRESS(ROW(),13)),IF(N4524&lt;N4523,CONCATENATE("&lt;page-count count=",CHAR(34),1+LARGE(N:N,1)-LARGE(N:N,2),CHAR(34),"/&gt;"),INDIRECT(ADDRESS(ROW()-1,13))))</f>
        <v/>
      </c>
      <c r="P4524" s="1">
        <f>IF(ROW()&lt;$S$4+2,IF('XML a procesar'!A4523="",P4523,IF(MID('XML a procesar'!A4523,1,1)="&lt;",P4523,P4523+1)),P4523)</f>
        <v>1</v>
      </c>
    </row>
    <row r="4525" spans="1:16" x14ac:dyDescent="0.25">
      <c r="A4525" s="1" t="str">
        <f>IF('XML a procesar'!A4524&gt;0,'XML a procesar'!A4524,"")</f>
        <v/>
      </c>
      <c r="B4525" s="7">
        <f t="shared" si="781"/>
        <v>0</v>
      </c>
      <c r="C4525" s="1">
        <f t="shared" si="782"/>
        <v>0</v>
      </c>
      <c r="D4525" s="1">
        <f t="shared" si="783"/>
        <v>0</v>
      </c>
      <c r="E4525" s="1">
        <f t="shared" si="784"/>
        <v>0</v>
      </c>
      <c r="F4525" s="1" t="str">
        <f t="shared" ca="1" si="785"/>
        <v/>
      </c>
      <c r="G4525" s="1">
        <f t="shared" ca="1" si="786"/>
        <v>0</v>
      </c>
      <c r="H4525" s="1">
        <f ca="1">IF(AND(G4524&gt;0,G4525&gt;G4524,NOT(ISERROR(MATCH(G4524,D:D,0)))),H4524+1,H4524)</f>
        <v>0</v>
      </c>
      <c r="I4525" s="1">
        <f t="shared" ca="1" si="787"/>
        <v>0</v>
      </c>
      <c r="J4525" s="7" t="str">
        <f t="shared" ca="1" si="788"/>
        <v/>
      </c>
      <c r="K4525" s="1" t="str">
        <f ca="1">IF(J4525="Linea_para_MAIL_creada_por_LuXML",IF(ISERROR(MATCH(INDIRECT(ADDRESS(ROW()-G4525,7)),D:D,0)),J4525,INDIRECT(ADDRESS(MATCH(INDIRECT(ADDRESS(ROW()-G4525,7)),D:D,0),1))),J4525)</f>
        <v/>
      </c>
      <c r="L4525" s="7">
        <f t="shared" ca="1" si="789"/>
        <v>0</v>
      </c>
      <c r="M4525" s="7" t="str">
        <f t="shared" ca="1" si="790"/>
        <v/>
      </c>
      <c r="N4525" s="7">
        <f t="shared" ca="1" si="791"/>
        <v>0</v>
      </c>
      <c r="O4525" s="9" t="str">
        <f ca="1">IF(N4525&gt;-1,INDIRECT(ADDRESS(ROW(),13)),IF(N4525&lt;N4524,CONCATENATE("&lt;page-count count=",CHAR(34),1+LARGE(N:N,1)-LARGE(N:N,2),CHAR(34),"/&gt;"),INDIRECT(ADDRESS(ROW()-1,13))))</f>
        <v/>
      </c>
      <c r="P4525" s="1">
        <f>IF(ROW()&lt;$S$4+2,IF('XML a procesar'!A4524="",P4524,IF(MID('XML a procesar'!A4524,1,1)="&lt;",P4524,P4524+1)),P4524)</f>
        <v>1</v>
      </c>
    </row>
    <row r="4526" spans="1:16" x14ac:dyDescent="0.25">
      <c r="A4526" s="1" t="str">
        <f>IF('XML a procesar'!A4525&gt;0,'XML a procesar'!A4525,"")</f>
        <v/>
      </c>
      <c r="B4526" s="7">
        <f t="shared" si="781"/>
        <v>0</v>
      </c>
      <c r="C4526" s="1">
        <f t="shared" si="782"/>
        <v>0</v>
      </c>
      <c r="D4526" s="1">
        <f t="shared" si="783"/>
        <v>0</v>
      </c>
      <c r="E4526" s="1">
        <f t="shared" si="784"/>
        <v>0</v>
      </c>
      <c r="F4526" s="1" t="str">
        <f t="shared" ca="1" si="785"/>
        <v/>
      </c>
      <c r="G4526" s="1">
        <f t="shared" ca="1" si="786"/>
        <v>0</v>
      </c>
      <c r="H4526" s="1">
        <f ca="1">IF(AND(G4525&gt;0,G4526&gt;G4525,NOT(ISERROR(MATCH(G4525,D:D,0)))),H4525+1,H4525)</f>
        <v>0</v>
      </c>
      <c r="I4526" s="1">
        <f t="shared" ca="1" si="787"/>
        <v>0</v>
      </c>
      <c r="J4526" s="7" t="str">
        <f t="shared" ca="1" si="788"/>
        <v/>
      </c>
      <c r="K4526" s="1" t="str">
        <f ca="1">IF(J4526="Linea_para_MAIL_creada_por_LuXML",IF(ISERROR(MATCH(INDIRECT(ADDRESS(ROW()-G4526,7)),D:D,0)),J4526,INDIRECT(ADDRESS(MATCH(INDIRECT(ADDRESS(ROW()-G4526,7)),D:D,0),1))),J4526)</f>
        <v/>
      </c>
      <c r="L4526" s="7">
        <f t="shared" ca="1" si="789"/>
        <v>0</v>
      </c>
      <c r="M4526" s="7" t="str">
        <f t="shared" ca="1" si="790"/>
        <v/>
      </c>
      <c r="N4526" s="7">
        <f t="shared" ca="1" si="791"/>
        <v>0</v>
      </c>
      <c r="O4526" s="9" t="str">
        <f ca="1">IF(N4526&gt;-1,INDIRECT(ADDRESS(ROW(),13)),IF(N4526&lt;N4525,CONCATENATE("&lt;page-count count=",CHAR(34),1+LARGE(N:N,1)-LARGE(N:N,2),CHAR(34),"/&gt;"),INDIRECT(ADDRESS(ROW()-1,13))))</f>
        <v/>
      </c>
      <c r="P4526" s="1">
        <f>IF(ROW()&lt;$S$4+2,IF('XML a procesar'!A4525="",P4525,IF(MID('XML a procesar'!A4525,1,1)="&lt;",P4525,P4525+1)),P4525)</f>
        <v>1</v>
      </c>
    </row>
    <row r="4527" spans="1:16" x14ac:dyDescent="0.25">
      <c r="A4527" s="1" t="str">
        <f>IF('XML a procesar'!A4526&gt;0,'XML a procesar'!A4526,"")</f>
        <v/>
      </c>
      <c r="B4527" s="7">
        <f t="shared" si="781"/>
        <v>0</v>
      </c>
      <c r="C4527" s="1">
        <f t="shared" si="782"/>
        <v>0</v>
      </c>
      <c r="D4527" s="1">
        <f t="shared" si="783"/>
        <v>0</v>
      </c>
      <c r="E4527" s="1">
        <f t="shared" si="784"/>
        <v>0</v>
      </c>
      <c r="F4527" s="1" t="str">
        <f t="shared" ca="1" si="785"/>
        <v/>
      </c>
      <c r="G4527" s="1">
        <f t="shared" ca="1" si="786"/>
        <v>0</v>
      </c>
      <c r="H4527" s="1">
        <f ca="1">IF(AND(G4526&gt;0,G4527&gt;G4526,NOT(ISERROR(MATCH(G4526,D:D,0)))),H4526+1,H4526)</f>
        <v>0</v>
      </c>
      <c r="I4527" s="1">
        <f t="shared" ca="1" si="787"/>
        <v>0</v>
      </c>
      <c r="J4527" s="7" t="str">
        <f t="shared" ca="1" si="788"/>
        <v/>
      </c>
      <c r="K4527" s="1" t="str">
        <f ca="1">IF(J4527="Linea_para_MAIL_creada_por_LuXML",IF(ISERROR(MATCH(INDIRECT(ADDRESS(ROW()-G4527,7)),D:D,0)),J4527,INDIRECT(ADDRESS(MATCH(INDIRECT(ADDRESS(ROW()-G4527,7)),D:D,0),1))),J4527)</f>
        <v/>
      </c>
      <c r="L4527" s="7">
        <f t="shared" ca="1" si="789"/>
        <v>0</v>
      </c>
      <c r="M4527" s="7" t="str">
        <f t="shared" ca="1" si="790"/>
        <v/>
      </c>
      <c r="N4527" s="7">
        <f t="shared" ca="1" si="791"/>
        <v>0</v>
      </c>
      <c r="O4527" s="9" t="str">
        <f ca="1">IF(N4527&gt;-1,INDIRECT(ADDRESS(ROW(),13)),IF(N4527&lt;N4526,CONCATENATE("&lt;page-count count=",CHAR(34),1+LARGE(N:N,1)-LARGE(N:N,2),CHAR(34),"/&gt;"),INDIRECT(ADDRESS(ROW()-1,13))))</f>
        <v/>
      </c>
      <c r="P4527" s="1">
        <f>IF(ROW()&lt;$S$4+2,IF('XML a procesar'!A4526="",P4526,IF(MID('XML a procesar'!A4526,1,1)="&lt;",P4526,P4526+1)),P4526)</f>
        <v>1</v>
      </c>
    </row>
    <row r="4528" spans="1:16" x14ac:dyDescent="0.25">
      <c r="A4528" s="1" t="str">
        <f>IF('XML a procesar'!A4527&gt;0,'XML a procesar'!A4527,"")</f>
        <v/>
      </c>
      <c r="B4528" s="7">
        <f t="shared" si="781"/>
        <v>0</v>
      </c>
      <c r="C4528" s="1">
        <f t="shared" si="782"/>
        <v>0</v>
      </c>
      <c r="D4528" s="1">
        <f t="shared" si="783"/>
        <v>0</v>
      </c>
      <c r="E4528" s="1">
        <f t="shared" si="784"/>
        <v>0</v>
      </c>
      <c r="F4528" s="1" t="str">
        <f t="shared" ca="1" si="785"/>
        <v/>
      </c>
      <c r="G4528" s="1">
        <f t="shared" ca="1" si="786"/>
        <v>0</v>
      </c>
      <c r="H4528" s="1">
        <f ca="1">IF(AND(G4527&gt;0,G4528&gt;G4527,NOT(ISERROR(MATCH(G4527,D:D,0)))),H4527+1,H4527)</f>
        <v>0</v>
      </c>
      <c r="I4528" s="1">
        <f t="shared" ca="1" si="787"/>
        <v>0</v>
      </c>
      <c r="J4528" s="7" t="str">
        <f t="shared" ca="1" si="788"/>
        <v/>
      </c>
      <c r="K4528" s="1" t="str">
        <f ca="1">IF(J4528="Linea_para_MAIL_creada_por_LuXML",IF(ISERROR(MATCH(INDIRECT(ADDRESS(ROW()-G4528,7)),D:D,0)),J4528,INDIRECT(ADDRESS(MATCH(INDIRECT(ADDRESS(ROW()-G4528,7)),D:D,0),1))),J4528)</f>
        <v/>
      </c>
      <c r="L4528" s="7">
        <f t="shared" ca="1" si="789"/>
        <v>0</v>
      </c>
      <c r="M4528" s="7" t="str">
        <f t="shared" ca="1" si="790"/>
        <v/>
      </c>
      <c r="N4528" s="7">
        <f t="shared" ca="1" si="791"/>
        <v>0</v>
      </c>
      <c r="O4528" s="9" t="str">
        <f ca="1">IF(N4528&gt;-1,INDIRECT(ADDRESS(ROW(),13)),IF(N4528&lt;N4527,CONCATENATE("&lt;page-count count=",CHAR(34),1+LARGE(N:N,1)-LARGE(N:N,2),CHAR(34),"/&gt;"),INDIRECT(ADDRESS(ROW()-1,13))))</f>
        <v/>
      </c>
      <c r="P4528" s="1">
        <f>IF(ROW()&lt;$S$4+2,IF('XML a procesar'!A4527="",P4527,IF(MID('XML a procesar'!A4527,1,1)="&lt;",P4527,P4527+1)),P4527)</f>
        <v>1</v>
      </c>
    </row>
    <row r="4529" spans="1:16" x14ac:dyDescent="0.25">
      <c r="A4529" s="1" t="str">
        <f>IF('XML a procesar'!A4528&gt;0,'XML a procesar'!A4528,"")</f>
        <v/>
      </c>
      <c r="B4529" s="7">
        <f t="shared" si="781"/>
        <v>0</v>
      </c>
      <c r="C4529" s="1">
        <f t="shared" si="782"/>
        <v>0</v>
      </c>
      <c r="D4529" s="1">
        <f t="shared" si="783"/>
        <v>0</v>
      </c>
      <c r="E4529" s="1">
        <f t="shared" si="784"/>
        <v>0</v>
      </c>
      <c r="F4529" s="1" t="str">
        <f t="shared" ca="1" si="785"/>
        <v/>
      </c>
      <c r="G4529" s="1">
        <f t="shared" ca="1" si="786"/>
        <v>0</v>
      </c>
      <c r="H4529" s="1">
        <f ca="1">IF(AND(G4528&gt;0,G4529&gt;G4528,NOT(ISERROR(MATCH(G4528,D:D,0)))),H4528+1,H4528)</f>
        <v>0</v>
      </c>
      <c r="I4529" s="1">
        <f t="shared" ca="1" si="787"/>
        <v>0</v>
      </c>
      <c r="J4529" s="7" t="str">
        <f t="shared" ca="1" si="788"/>
        <v/>
      </c>
      <c r="K4529" s="1" t="str">
        <f ca="1">IF(J4529="Linea_para_MAIL_creada_por_LuXML",IF(ISERROR(MATCH(INDIRECT(ADDRESS(ROW()-G4529,7)),D:D,0)),J4529,INDIRECT(ADDRESS(MATCH(INDIRECT(ADDRESS(ROW()-G4529,7)),D:D,0),1))),J4529)</f>
        <v/>
      </c>
      <c r="L4529" s="7">
        <f t="shared" ca="1" si="789"/>
        <v>0</v>
      </c>
      <c r="M4529" s="7" t="str">
        <f t="shared" ca="1" si="790"/>
        <v/>
      </c>
      <c r="N4529" s="7">
        <f t="shared" ca="1" si="791"/>
        <v>0</v>
      </c>
      <c r="O4529" s="9" t="str">
        <f ca="1">IF(N4529&gt;-1,INDIRECT(ADDRESS(ROW(),13)),IF(N4529&lt;N4528,CONCATENATE("&lt;page-count count=",CHAR(34),1+LARGE(N:N,1)-LARGE(N:N,2),CHAR(34),"/&gt;"),INDIRECT(ADDRESS(ROW()-1,13))))</f>
        <v/>
      </c>
      <c r="P4529" s="1">
        <f>IF(ROW()&lt;$S$4+2,IF('XML a procesar'!A4528="",P4528,IF(MID('XML a procesar'!A4528,1,1)="&lt;",P4528,P4528+1)),P4528)</f>
        <v>1</v>
      </c>
    </row>
    <row r="4530" spans="1:16" x14ac:dyDescent="0.25">
      <c r="A4530" s="1" t="str">
        <f>IF('XML a procesar'!A4529&gt;0,'XML a procesar'!A4529,"")</f>
        <v/>
      </c>
      <c r="B4530" s="7">
        <f t="shared" si="781"/>
        <v>0</v>
      </c>
      <c r="C4530" s="1">
        <f t="shared" si="782"/>
        <v>0</v>
      </c>
      <c r="D4530" s="1">
        <f t="shared" si="783"/>
        <v>0</v>
      </c>
      <c r="E4530" s="1">
        <f t="shared" si="784"/>
        <v>0</v>
      </c>
      <c r="F4530" s="1" t="str">
        <f t="shared" ca="1" si="785"/>
        <v/>
      </c>
      <c r="G4530" s="1">
        <f t="shared" ca="1" si="786"/>
        <v>0</v>
      </c>
      <c r="H4530" s="1">
        <f ca="1">IF(AND(G4529&gt;0,G4530&gt;G4529,NOT(ISERROR(MATCH(G4529,D:D,0)))),H4529+1,H4529)</f>
        <v>0</v>
      </c>
      <c r="I4530" s="1">
        <f t="shared" ca="1" si="787"/>
        <v>0</v>
      </c>
      <c r="J4530" s="7" t="str">
        <f t="shared" ca="1" si="788"/>
        <v/>
      </c>
      <c r="K4530" s="1" t="str">
        <f ca="1">IF(J4530="Linea_para_MAIL_creada_por_LuXML",IF(ISERROR(MATCH(INDIRECT(ADDRESS(ROW()-G4530,7)),D:D,0)),J4530,INDIRECT(ADDRESS(MATCH(INDIRECT(ADDRESS(ROW()-G4530,7)),D:D,0),1))),J4530)</f>
        <v/>
      </c>
      <c r="L4530" s="7">
        <f t="shared" ca="1" si="789"/>
        <v>0</v>
      </c>
      <c r="M4530" s="7" t="str">
        <f t="shared" ca="1" si="790"/>
        <v/>
      </c>
      <c r="N4530" s="7">
        <f t="shared" ca="1" si="791"/>
        <v>0</v>
      </c>
      <c r="O4530" s="9" t="str">
        <f ca="1">IF(N4530&gt;-1,INDIRECT(ADDRESS(ROW(),13)),IF(N4530&lt;N4529,CONCATENATE("&lt;page-count count=",CHAR(34),1+LARGE(N:N,1)-LARGE(N:N,2),CHAR(34),"/&gt;"),INDIRECT(ADDRESS(ROW()-1,13))))</f>
        <v/>
      </c>
      <c r="P4530" s="1">
        <f>IF(ROW()&lt;$S$4+2,IF('XML a procesar'!A4529="",P4529,IF(MID('XML a procesar'!A4529,1,1)="&lt;",P4529,P4529+1)),P4529)</f>
        <v>1</v>
      </c>
    </row>
    <row r="4531" spans="1:16" x14ac:dyDescent="0.25">
      <c r="A4531" s="1" t="str">
        <f>IF('XML a procesar'!A4530&gt;0,'XML a procesar'!A4530,"")</f>
        <v/>
      </c>
      <c r="B4531" s="7">
        <f t="shared" si="781"/>
        <v>0</v>
      </c>
      <c r="C4531" s="1">
        <f t="shared" si="782"/>
        <v>0</v>
      </c>
      <c r="D4531" s="1">
        <f t="shared" si="783"/>
        <v>0</v>
      </c>
      <c r="E4531" s="1">
        <f t="shared" si="784"/>
        <v>0</v>
      </c>
      <c r="F4531" s="1" t="str">
        <f t="shared" ca="1" si="785"/>
        <v/>
      </c>
      <c r="G4531" s="1">
        <f t="shared" ca="1" si="786"/>
        <v>0</v>
      </c>
      <c r="H4531" s="1">
        <f ca="1">IF(AND(G4530&gt;0,G4531&gt;G4530,NOT(ISERROR(MATCH(G4530,D:D,0)))),H4530+1,H4530)</f>
        <v>0</v>
      </c>
      <c r="I4531" s="1">
        <f t="shared" ca="1" si="787"/>
        <v>0</v>
      </c>
      <c r="J4531" s="7" t="str">
        <f t="shared" ca="1" si="788"/>
        <v/>
      </c>
      <c r="K4531" s="1" t="str">
        <f ca="1">IF(J4531="Linea_para_MAIL_creada_por_LuXML",IF(ISERROR(MATCH(INDIRECT(ADDRESS(ROW()-G4531,7)),D:D,0)),J4531,INDIRECT(ADDRESS(MATCH(INDIRECT(ADDRESS(ROW()-G4531,7)),D:D,0),1))),J4531)</f>
        <v/>
      </c>
      <c r="L4531" s="7">
        <f t="shared" ca="1" si="789"/>
        <v>0</v>
      </c>
      <c r="M4531" s="7" t="str">
        <f t="shared" ca="1" si="790"/>
        <v/>
      </c>
      <c r="N4531" s="7">
        <f t="shared" ca="1" si="791"/>
        <v>0</v>
      </c>
      <c r="O4531" s="9" t="str">
        <f ca="1">IF(N4531&gt;-1,INDIRECT(ADDRESS(ROW(),13)),IF(N4531&lt;N4530,CONCATENATE("&lt;page-count count=",CHAR(34),1+LARGE(N:N,1)-LARGE(N:N,2),CHAR(34),"/&gt;"),INDIRECT(ADDRESS(ROW()-1,13))))</f>
        <v/>
      </c>
      <c r="P4531" s="1">
        <f>IF(ROW()&lt;$S$4+2,IF('XML a procesar'!A4530="",P4530,IF(MID('XML a procesar'!A4530,1,1)="&lt;",P4530,P4530+1)),P4530)</f>
        <v>1</v>
      </c>
    </row>
    <row r="4532" spans="1:16" x14ac:dyDescent="0.25">
      <c r="A4532" s="1" t="str">
        <f>IF('XML a procesar'!A4531&gt;0,'XML a procesar'!A4531,"")</f>
        <v/>
      </c>
      <c r="B4532" s="7">
        <f t="shared" si="781"/>
        <v>0</v>
      </c>
      <c r="C4532" s="1">
        <f t="shared" si="782"/>
        <v>0</v>
      </c>
      <c r="D4532" s="1">
        <f t="shared" si="783"/>
        <v>0</v>
      </c>
      <c r="E4532" s="1">
        <f t="shared" si="784"/>
        <v>0</v>
      </c>
      <c r="F4532" s="1" t="str">
        <f t="shared" ca="1" si="785"/>
        <v/>
      </c>
      <c r="G4532" s="1">
        <f t="shared" ca="1" si="786"/>
        <v>0</v>
      </c>
      <c r="H4532" s="1">
        <f ca="1">IF(AND(G4531&gt;0,G4532&gt;G4531,NOT(ISERROR(MATCH(G4531,D:D,0)))),H4531+1,H4531)</f>
        <v>0</v>
      </c>
      <c r="I4532" s="1">
        <f t="shared" ca="1" si="787"/>
        <v>0</v>
      </c>
      <c r="J4532" s="7" t="str">
        <f t="shared" ca="1" si="788"/>
        <v/>
      </c>
      <c r="K4532" s="1" t="str">
        <f ca="1">IF(J4532="Linea_para_MAIL_creada_por_LuXML",IF(ISERROR(MATCH(INDIRECT(ADDRESS(ROW()-G4532,7)),D:D,0)),J4532,INDIRECT(ADDRESS(MATCH(INDIRECT(ADDRESS(ROW()-G4532,7)),D:D,0),1))),J4532)</f>
        <v/>
      </c>
      <c r="L4532" s="7">
        <f t="shared" ca="1" si="789"/>
        <v>0</v>
      </c>
      <c r="M4532" s="7" t="str">
        <f t="shared" ca="1" si="790"/>
        <v/>
      </c>
      <c r="N4532" s="7">
        <f t="shared" ca="1" si="791"/>
        <v>0</v>
      </c>
      <c r="O4532" s="9" t="str">
        <f ca="1">IF(N4532&gt;-1,INDIRECT(ADDRESS(ROW(),13)),IF(N4532&lt;N4531,CONCATENATE("&lt;page-count count=",CHAR(34),1+LARGE(N:N,1)-LARGE(N:N,2),CHAR(34),"/&gt;"),INDIRECT(ADDRESS(ROW()-1,13))))</f>
        <v/>
      </c>
      <c r="P4532" s="1">
        <f>IF(ROW()&lt;$S$4+2,IF('XML a procesar'!A4531="",P4531,IF(MID('XML a procesar'!A4531,1,1)="&lt;",P4531,P4531+1)),P4531)</f>
        <v>1</v>
      </c>
    </row>
    <row r="4533" spans="1:16" x14ac:dyDescent="0.25">
      <c r="A4533" s="1" t="str">
        <f>IF('XML a procesar'!A4532&gt;0,'XML a procesar'!A4532,"")</f>
        <v/>
      </c>
      <c r="B4533" s="7">
        <f t="shared" si="781"/>
        <v>0</v>
      </c>
      <c r="C4533" s="1">
        <f t="shared" si="782"/>
        <v>0</v>
      </c>
      <c r="D4533" s="1">
        <f t="shared" si="783"/>
        <v>0</v>
      </c>
      <c r="E4533" s="1">
        <f t="shared" si="784"/>
        <v>0</v>
      </c>
      <c r="F4533" s="1" t="str">
        <f t="shared" ca="1" si="785"/>
        <v/>
      </c>
      <c r="G4533" s="1">
        <f t="shared" ca="1" si="786"/>
        <v>0</v>
      </c>
      <c r="H4533" s="1">
        <f ca="1">IF(AND(G4532&gt;0,G4533&gt;G4532,NOT(ISERROR(MATCH(G4532,D:D,0)))),H4532+1,H4532)</f>
        <v>0</v>
      </c>
      <c r="I4533" s="1">
        <f t="shared" ca="1" si="787"/>
        <v>0</v>
      </c>
      <c r="J4533" s="7" t="str">
        <f t="shared" ca="1" si="788"/>
        <v/>
      </c>
      <c r="K4533" s="1" t="str">
        <f ca="1">IF(J4533="Linea_para_MAIL_creada_por_LuXML",IF(ISERROR(MATCH(INDIRECT(ADDRESS(ROW()-G4533,7)),D:D,0)),J4533,INDIRECT(ADDRESS(MATCH(INDIRECT(ADDRESS(ROW()-G4533,7)),D:D,0),1))),J4533)</f>
        <v/>
      </c>
      <c r="L4533" s="7">
        <f t="shared" ca="1" si="789"/>
        <v>0</v>
      </c>
      <c r="M4533" s="7" t="str">
        <f t="shared" ca="1" si="790"/>
        <v/>
      </c>
      <c r="N4533" s="7">
        <f t="shared" ca="1" si="791"/>
        <v>0</v>
      </c>
      <c r="O4533" s="9" t="str">
        <f ca="1">IF(N4533&gt;-1,INDIRECT(ADDRESS(ROW(),13)),IF(N4533&lt;N4532,CONCATENATE("&lt;page-count count=",CHAR(34),1+LARGE(N:N,1)-LARGE(N:N,2),CHAR(34),"/&gt;"),INDIRECT(ADDRESS(ROW()-1,13))))</f>
        <v/>
      </c>
      <c r="P4533" s="1">
        <f>IF(ROW()&lt;$S$4+2,IF('XML a procesar'!A4532="",P4532,IF(MID('XML a procesar'!A4532,1,1)="&lt;",P4532,P4532+1)),P4532)</f>
        <v>1</v>
      </c>
    </row>
    <row r="4534" spans="1:16" x14ac:dyDescent="0.25">
      <c r="A4534" s="1" t="str">
        <f>IF('XML a procesar'!A4533&gt;0,'XML a procesar'!A4533,"")</f>
        <v/>
      </c>
      <c r="B4534" s="7">
        <f t="shared" si="781"/>
        <v>0</v>
      </c>
      <c r="C4534" s="1">
        <f t="shared" si="782"/>
        <v>0</v>
      </c>
      <c r="D4534" s="1">
        <f t="shared" si="783"/>
        <v>0</v>
      </c>
      <c r="E4534" s="1">
        <f t="shared" si="784"/>
        <v>0</v>
      </c>
      <c r="F4534" s="1" t="str">
        <f t="shared" ca="1" si="785"/>
        <v/>
      </c>
      <c r="G4534" s="1">
        <f t="shared" ca="1" si="786"/>
        <v>0</v>
      </c>
      <c r="H4534" s="1">
        <f ca="1">IF(AND(G4533&gt;0,G4534&gt;G4533,NOT(ISERROR(MATCH(G4533,D:D,0)))),H4533+1,H4533)</f>
        <v>0</v>
      </c>
      <c r="I4534" s="1">
        <f t="shared" ca="1" si="787"/>
        <v>0</v>
      </c>
      <c r="J4534" s="7" t="str">
        <f t="shared" ca="1" si="788"/>
        <v/>
      </c>
      <c r="K4534" s="1" t="str">
        <f ca="1">IF(J4534="Linea_para_MAIL_creada_por_LuXML",IF(ISERROR(MATCH(INDIRECT(ADDRESS(ROW()-G4534,7)),D:D,0)),J4534,INDIRECT(ADDRESS(MATCH(INDIRECT(ADDRESS(ROW()-G4534,7)),D:D,0),1))),J4534)</f>
        <v/>
      </c>
      <c r="L4534" s="7">
        <f t="shared" ca="1" si="789"/>
        <v>0</v>
      </c>
      <c r="M4534" s="7" t="str">
        <f t="shared" ca="1" si="790"/>
        <v/>
      </c>
      <c r="N4534" s="7">
        <f t="shared" ca="1" si="791"/>
        <v>0</v>
      </c>
      <c r="O4534" s="9" t="str">
        <f ca="1">IF(N4534&gt;-1,INDIRECT(ADDRESS(ROW(),13)),IF(N4534&lt;N4533,CONCATENATE("&lt;page-count count=",CHAR(34),1+LARGE(N:N,1)-LARGE(N:N,2),CHAR(34),"/&gt;"),INDIRECT(ADDRESS(ROW()-1,13))))</f>
        <v/>
      </c>
      <c r="P4534" s="1">
        <f>IF(ROW()&lt;$S$4+2,IF('XML a procesar'!A4533="",P4533,IF(MID('XML a procesar'!A4533,1,1)="&lt;",P4533,P4533+1)),P4533)</f>
        <v>1</v>
      </c>
    </row>
    <row r="4535" spans="1:16" x14ac:dyDescent="0.25">
      <c r="A4535" s="1" t="str">
        <f>IF('XML a procesar'!A4534&gt;0,'XML a procesar'!A4534,"")</f>
        <v/>
      </c>
      <c r="B4535" s="7">
        <f t="shared" si="781"/>
        <v>0</v>
      </c>
      <c r="C4535" s="1">
        <f t="shared" si="782"/>
        <v>0</v>
      </c>
      <c r="D4535" s="1">
        <f t="shared" si="783"/>
        <v>0</v>
      </c>
      <c r="E4535" s="1">
        <f t="shared" si="784"/>
        <v>0</v>
      </c>
      <c r="F4535" s="1" t="str">
        <f t="shared" ca="1" si="785"/>
        <v/>
      </c>
      <c r="G4535" s="1">
        <f t="shared" ca="1" si="786"/>
        <v>0</v>
      </c>
      <c r="H4535" s="1">
        <f ca="1">IF(AND(G4534&gt;0,G4535&gt;G4534,NOT(ISERROR(MATCH(G4534,D:D,0)))),H4534+1,H4534)</f>
        <v>0</v>
      </c>
      <c r="I4535" s="1">
        <f t="shared" ca="1" si="787"/>
        <v>0</v>
      </c>
      <c r="J4535" s="7" t="str">
        <f t="shared" ca="1" si="788"/>
        <v/>
      </c>
      <c r="K4535" s="1" t="str">
        <f ca="1">IF(J4535="Linea_para_MAIL_creada_por_LuXML",IF(ISERROR(MATCH(INDIRECT(ADDRESS(ROW()-G4535,7)),D:D,0)),J4535,INDIRECT(ADDRESS(MATCH(INDIRECT(ADDRESS(ROW()-G4535,7)),D:D,0),1))),J4535)</f>
        <v/>
      </c>
      <c r="L4535" s="7">
        <f t="shared" ca="1" si="789"/>
        <v>0</v>
      </c>
      <c r="M4535" s="7" t="str">
        <f t="shared" ca="1" si="790"/>
        <v/>
      </c>
      <c r="N4535" s="7">
        <f t="shared" ca="1" si="791"/>
        <v>0</v>
      </c>
      <c r="O4535" s="9" t="str">
        <f ca="1">IF(N4535&gt;-1,INDIRECT(ADDRESS(ROW(),13)),IF(N4535&lt;N4534,CONCATENATE("&lt;page-count count=",CHAR(34),1+LARGE(N:N,1)-LARGE(N:N,2),CHAR(34),"/&gt;"),INDIRECT(ADDRESS(ROW()-1,13))))</f>
        <v/>
      </c>
      <c r="P4535" s="1">
        <f>IF(ROW()&lt;$S$4+2,IF('XML a procesar'!A4534="",P4534,IF(MID('XML a procesar'!A4534,1,1)="&lt;",P4534,P4534+1)),P4534)</f>
        <v>1</v>
      </c>
    </row>
    <row r="4536" spans="1:16" x14ac:dyDescent="0.25">
      <c r="A4536" s="1" t="str">
        <f>IF('XML a procesar'!A4535&gt;0,'XML a procesar'!A4535,"")</f>
        <v/>
      </c>
      <c r="B4536" s="7">
        <f t="shared" si="781"/>
        <v>0</v>
      </c>
      <c r="C4536" s="1">
        <f t="shared" si="782"/>
        <v>0</v>
      </c>
      <c r="D4536" s="1">
        <f t="shared" si="783"/>
        <v>0</v>
      </c>
      <c r="E4536" s="1">
        <f t="shared" si="784"/>
        <v>0</v>
      </c>
      <c r="F4536" s="1" t="str">
        <f t="shared" ca="1" si="785"/>
        <v/>
      </c>
      <c r="G4536" s="1">
        <f t="shared" ca="1" si="786"/>
        <v>0</v>
      </c>
      <c r="H4536" s="1">
        <f ca="1">IF(AND(G4535&gt;0,G4536&gt;G4535,NOT(ISERROR(MATCH(G4535,D:D,0)))),H4535+1,H4535)</f>
        <v>0</v>
      </c>
      <c r="I4536" s="1">
        <f t="shared" ca="1" si="787"/>
        <v>0</v>
      </c>
      <c r="J4536" s="7" t="str">
        <f t="shared" ca="1" si="788"/>
        <v/>
      </c>
      <c r="K4536" s="1" t="str">
        <f ca="1">IF(J4536="Linea_para_MAIL_creada_por_LuXML",IF(ISERROR(MATCH(INDIRECT(ADDRESS(ROW()-G4536,7)),D:D,0)),J4536,INDIRECT(ADDRESS(MATCH(INDIRECT(ADDRESS(ROW()-G4536,7)),D:D,0),1))),J4536)</f>
        <v/>
      </c>
      <c r="L4536" s="7">
        <f t="shared" ca="1" si="789"/>
        <v>0</v>
      </c>
      <c r="M4536" s="7" t="str">
        <f t="shared" ca="1" si="790"/>
        <v/>
      </c>
      <c r="N4536" s="7">
        <f t="shared" ca="1" si="791"/>
        <v>0</v>
      </c>
      <c r="O4536" s="9" t="str">
        <f ca="1">IF(N4536&gt;-1,INDIRECT(ADDRESS(ROW(),13)),IF(N4536&lt;N4535,CONCATENATE("&lt;page-count count=",CHAR(34),1+LARGE(N:N,1)-LARGE(N:N,2),CHAR(34),"/&gt;"),INDIRECT(ADDRESS(ROW()-1,13))))</f>
        <v/>
      </c>
      <c r="P4536" s="1">
        <f>IF(ROW()&lt;$S$4+2,IF('XML a procesar'!A4535="",P4535,IF(MID('XML a procesar'!A4535,1,1)="&lt;",P4535,P4535+1)),P4535)</f>
        <v>1</v>
      </c>
    </row>
    <row r="4537" spans="1:16" x14ac:dyDescent="0.25">
      <c r="A4537" s="1" t="str">
        <f>IF('XML a procesar'!A4536&gt;0,'XML a procesar'!A4536,"")</f>
        <v/>
      </c>
      <c r="B4537" s="7">
        <f t="shared" si="781"/>
        <v>0</v>
      </c>
      <c r="C4537" s="1">
        <f t="shared" si="782"/>
        <v>0</v>
      </c>
      <c r="D4537" s="1">
        <f t="shared" si="783"/>
        <v>0</v>
      </c>
      <c r="E4537" s="1">
        <f t="shared" si="784"/>
        <v>0</v>
      </c>
      <c r="F4537" s="1" t="str">
        <f t="shared" ca="1" si="785"/>
        <v/>
      </c>
      <c r="G4537" s="1">
        <f t="shared" ca="1" si="786"/>
        <v>0</v>
      </c>
      <c r="H4537" s="1">
        <f ca="1">IF(AND(G4536&gt;0,G4537&gt;G4536,NOT(ISERROR(MATCH(G4536,D:D,0)))),H4536+1,H4536)</f>
        <v>0</v>
      </c>
      <c r="I4537" s="1">
        <f t="shared" ca="1" si="787"/>
        <v>0</v>
      </c>
      <c r="J4537" s="7" t="str">
        <f t="shared" ca="1" si="788"/>
        <v/>
      </c>
      <c r="K4537" s="1" t="str">
        <f ca="1">IF(J4537="Linea_para_MAIL_creada_por_LuXML",IF(ISERROR(MATCH(INDIRECT(ADDRESS(ROW()-G4537,7)),D:D,0)),J4537,INDIRECT(ADDRESS(MATCH(INDIRECT(ADDRESS(ROW()-G4537,7)),D:D,0),1))),J4537)</f>
        <v/>
      </c>
      <c r="L4537" s="7">
        <f t="shared" ca="1" si="789"/>
        <v>0</v>
      </c>
      <c r="M4537" s="7" t="str">
        <f t="shared" ca="1" si="790"/>
        <v/>
      </c>
      <c r="N4537" s="7">
        <f t="shared" ca="1" si="791"/>
        <v>0</v>
      </c>
      <c r="O4537" s="9" t="str">
        <f ca="1">IF(N4537&gt;-1,INDIRECT(ADDRESS(ROW(),13)),IF(N4537&lt;N4536,CONCATENATE("&lt;page-count count=",CHAR(34),1+LARGE(N:N,1)-LARGE(N:N,2),CHAR(34),"/&gt;"),INDIRECT(ADDRESS(ROW()-1,13))))</f>
        <v/>
      </c>
      <c r="P4537" s="1">
        <f>IF(ROW()&lt;$S$4+2,IF('XML a procesar'!A4536="",P4536,IF(MID('XML a procesar'!A4536,1,1)="&lt;",P4536,P4536+1)),P4536)</f>
        <v>1</v>
      </c>
    </row>
    <row r="4538" spans="1:16" x14ac:dyDescent="0.25">
      <c r="A4538" s="1" t="str">
        <f>IF('XML a procesar'!A4537&gt;0,'XML a procesar'!A4537,"")</f>
        <v/>
      </c>
      <c r="B4538" s="7">
        <f t="shared" si="781"/>
        <v>0</v>
      </c>
      <c r="C4538" s="1">
        <f t="shared" si="782"/>
        <v>0</v>
      </c>
      <c r="D4538" s="1">
        <f t="shared" si="783"/>
        <v>0</v>
      </c>
      <c r="E4538" s="1">
        <f t="shared" si="784"/>
        <v>0</v>
      </c>
      <c r="F4538" s="1" t="str">
        <f t="shared" ca="1" si="785"/>
        <v/>
      </c>
      <c r="G4538" s="1">
        <f t="shared" ca="1" si="786"/>
        <v>0</v>
      </c>
      <c r="H4538" s="1">
        <f ca="1">IF(AND(G4537&gt;0,G4538&gt;G4537,NOT(ISERROR(MATCH(G4537,D:D,0)))),H4537+1,H4537)</f>
        <v>0</v>
      </c>
      <c r="I4538" s="1">
        <f t="shared" ca="1" si="787"/>
        <v>0</v>
      </c>
      <c r="J4538" s="7" t="str">
        <f t="shared" ca="1" si="788"/>
        <v/>
      </c>
      <c r="K4538" s="1" t="str">
        <f ca="1">IF(J4538="Linea_para_MAIL_creada_por_LuXML",IF(ISERROR(MATCH(INDIRECT(ADDRESS(ROW()-G4538,7)),D:D,0)),J4538,INDIRECT(ADDRESS(MATCH(INDIRECT(ADDRESS(ROW()-G4538,7)),D:D,0),1))),J4538)</f>
        <v/>
      </c>
      <c r="L4538" s="7">
        <f t="shared" ca="1" si="789"/>
        <v>0</v>
      </c>
      <c r="M4538" s="7" t="str">
        <f t="shared" ca="1" si="790"/>
        <v/>
      </c>
      <c r="N4538" s="7">
        <f t="shared" ca="1" si="791"/>
        <v>0</v>
      </c>
      <c r="O4538" s="9" t="str">
        <f ca="1">IF(N4538&gt;-1,INDIRECT(ADDRESS(ROW(),13)),IF(N4538&lt;N4537,CONCATENATE("&lt;page-count count=",CHAR(34),1+LARGE(N:N,1)-LARGE(N:N,2),CHAR(34),"/&gt;"),INDIRECT(ADDRESS(ROW()-1,13))))</f>
        <v/>
      </c>
      <c r="P4538" s="1">
        <f>IF(ROW()&lt;$S$4+2,IF('XML a procesar'!A4537="",P4537,IF(MID('XML a procesar'!A4537,1,1)="&lt;",P4537,P4537+1)),P4537)</f>
        <v>1</v>
      </c>
    </row>
    <row r="4539" spans="1:16" x14ac:dyDescent="0.25">
      <c r="A4539" s="1" t="str">
        <f>IF('XML a procesar'!A4538&gt;0,'XML a procesar'!A4538,"")</f>
        <v/>
      </c>
      <c r="B4539" s="7">
        <f t="shared" si="781"/>
        <v>0</v>
      </c>
      <c r="C4539" s="1">
        <f t="shared" si="782"/>
        <v>0</v>
      </c>
      <c r="D4539" s="1">
        <f t="shared" si="783"/>
        <v>0</v>
      </c>
      <c r="E4539" s="1">
        <f t="shared" si="784"/>
        <v>0</v>
      </c>
      <c r="F4539" s="1" t="str">
        <f t="shared" ca="1" si="785"/>
        <v/>
      </c>
      <c r="G4539" s="1">
        <f t="shared" ca="1" si="786"/>
        <v>0</v>
      </c>
      <c r="H4539" s="1">
        <f ca="1">IF(AND(G4538&gt;0,G4539&gt;G4538,NOT(ISERROR(MATCH(G4538,D:D,0)))),H4538+1,H4538)</f>
        <v>0</v>
      </c>
      <c r="I4539" s="1">
        <f t="shared" ca="1" si="787"/>
        <v>0</v>
      </c>
      <c r="J4539" s="7" t="str">
        <f t="shared" ca="1" si="788"/>
        <v/>
      </c>
      <c r="K4539" s="1" t="str">
        <f ca="1">IF(J4539="Linea_para_MAIL_creada_por_LuXML",IF(ISERROR(MATCH(INDIRECT(ADDRESS(ROW()-G4539,7)),D:D,0)),J4539,INDIRECT(ADDRESS(MATCH(INDIRECT(ADDRESS(ROW()-G4539,7)),D:D,0),1))),J4539)</f>
        <v/>
      </c>
      <c r="L4539" s="7">
        <f t="shared" ca="1" si="789"/>
        <v>0</v>
      </c>
      <c r="M4539" s="7" t="str">
        <f t="shared" ca="1" si="790"/>
        <v/>
      </c>
      <c r="N4539" s="7">
        <f t="shared" ca="1" si="791"/>
        <v>0</v>
      </c>
      <c r="O4539" s="9" t="str">
        <f ca="1">IF(N4539&gt;-1,INDIRECT(ADDRESS(ROW(),13)),IF(N4539&lt;N4538,CONCATENATE("&lt;page-count count=",CHAR(34),1+LARGE(N:N,1)-LARGE(N:N,2),CHAR(34),"/&gt;"),INDIRECT(ADDRESS(ROW()-1,13))))</f>
        <v/>
      </c>
      <c r="P4539" s="1">
        <f>IF(ROW()&lt;$S$4+2,IF('XML a procesar'!A4538="",P4538,IF(MID('XML a procesar'!A4538,1,1)="&lt;",P4538,P4538+1)),P4538)</f>
        <v>1</v>
      </c>
    </row>
    <row r="4540" spans="1:16" x14ac:dyDescent="0.25">
      <c r="A4540" s="1" t="str">
        <f>IF('XML a procesar'!A4539&gt;0,'XML a procesar'!A4539,"")</f>
        <v/>
      </c>
      <c r="B4540" s="7">
        <f t="shared" si="781"/>
        <v>0</v>
      </c>
      <c r="C4540" s="1">
        <f t="shared" si="782"/>
        <v>0</v>
      </c>
      <c r="D4540" s="1">
        <f t="shared" si="783"/>
        <v>0</v>
      </c>
      <c r="E4540" s="1">
        <f t="shared" si="784"/>
        <v>0</v>
      </c>
      <c r="F4540" s="1" t="str">
        <f t="shared" ca="1" si="785"/>
        <v/>
      </c>
      <c r="G4540" s="1">
        <f t="shared" ca="1" si="786"/>
        <v>0</v>
      </c>
      <c r="H4540" s="1">
        <f ca="1">IF(AND(G4539&gt;0,G4540&gt;G4539,NOT(ISERROR(MATCH(G4539,D:D,0)))),H4539+1,H4539)</f>
        <v>0</v>
      </c>
      <c r="I4540" s="1">
        <f t="shared" ca="1" si="787"/>
        <v>0</v>
      </c>
      <c r="J4540" s="7" t="str">
        <f t="shared" ca="1" si="788"/>
        <v/>
      </c>
      <c r="K4540" s="1" t="str">
        <f ca="1">IF(J4540="Linea_para_MAIL_creada_por_LuXML",IF(ISERROR(MATCH(INDIRECT(ADDRESS(ROW()-G4540,7)),D:D,0)),J4540,INDIRECT(ADDRESS(MATCH(INDIRECT(ADDRESS(ROW()-G4540,7)),D:D,0),1))),J4540)</f>
        <v/>
      </c>
      <c r="L4540" s="7">
        <f t="shared" ca="1" si="789"/>
        <v>0</v>
      </c>
      <c r="M4540" s="7" t="str">
        <f t="shared" ca="1" si="790"/>
        <v/>
      </c>
      <c r="N4540" s="7">
        <f t="shared" ca="1" si="791"/>
        <v>0</v>
      </c>
      <c r="O4540" s="9" t="str">
        <f ca="1">IF(N4540&gt;-1,INDIRECT(ADDRESS(ROW(),13)),IF(N4540&lt;N4539,CONCATENATE("&lt;page-count count=",CHAR(34),1+LARGE(N:N,1)-LARGE(N:N,2),CHAR(34),"/&gt;"),INDIRECT(ADDRESS(ROW()-1,13))))</f>
        <v/>
      </c>
      <c r="P4540" s="1">
        <f>IF(ROW()&lt;$S$4+2,IF('XML a procesar'!A4539="",P4539,IF(MID('XML a procesar'!A4539,1,1)="&lt;",P4539,P4539+1)),P4539)</f>
        <v>1</v>
      </c>
    </row>
    <row r="4541" spans="1:16" x14ac:dyDescent="0.25">
      <c r="A4541" s="1" t="str">
        <f>IF('XML a procesar'!A4540&gt;0,'XML a procesar'!A4540,"")</f>
        <v/>
      </c>
      <c r="B4541" s="7">
        <f t="shared" si="781"/>
        <v>0</v>
      </c>
      <c r="C4541" s="1">
        <f t="shared" si="782"/>
        <v>0</v>
      </c>
      <c r="D4541" s="1">
        <f t="shared" si="783"/>
        <v>0</v>
      </c>
      <c r="E4541" s="1">
        <f t="shared" si="784"/>
        <v>0</v>
      </c>
      <c r="F4541" s="1" t="str">
        <f t="shared" ca="1" si="785"/>
        <v/>
      </c>
      <c r="G4541" s="1">
        <f t="shared" ca="1" si="786"/>
        <v>0</v>
      </c>
      <c r="H4541" s="1">
        <f ca="1">IF(AND(G4540&gt;0,G4541&gt;G4540,NOT(ISERROR(MATCH(G4540,D:D,0)))),H4540+1,H4540)</f>
        <v>0</v>
      </c>
      <c r="I4541" s="1">
        <f t="shared" ca="1" si="787"/>
        <v>0</v>
      </c>
      <c r="J4541" s="7" t="str">
        <f t="shared" ca="1" si="788"/>
        <v/>
      </c>
      <c r="K4541" s="1" t="str">
        <f ca="1">IF(J4541="Linea_para_MAIL_creada_por_LuXML",IF(ISERROR(MATCH(INDIRECT(ADDRESS(ROW()-G4541,7)),D:D,0)),J4541,INDIRECT(ADDRESS(MATCH(INDIRECT(ADDRESS(ROW()-G4541,7)),D:D,0),1))),J4541)</f>
        <v/>
      </c>
      <c r="L4541" s="7">
        <f t="shared" ca="1" si="789"/>
        <v>0</v>
      </c>
      <c r="M4541" s="7" t="str">
        <f t="shared" ca="1" si="790"/>
        <v/>
      </c>
      <c r="N4541" s="7">
        <f t="shared" ca="1" si="791"/>
        <v>0</v>
      </c>
      <c r="O4541" s="9" t="str">
        <f ca="1">IF(N4541&gt;-1,INDIRECT(ADDRESS(ROW(),13)),IF(N4541&lt;N4540,CONCATENATE("&lt;page-count count=",CHAR(34),1+LARGE(N:N,1)-LARGE(N:N,2),CHAR(34),"/&gt;"),INDIRECT(ADDRESS(ROW()-1,13))))</f>
        <v/>
      </c>
      <c r="P4541" s="1">
        <f>IF(ROW()&lt;$S$4+2,IF('XML a procesar'!A4540="",P4540,IF(MID('XML a procesar'!A4540,1,1)="&lt;",P4540,P4540+1)),P4540)</f>
        <v>1</v>
      </c>
    </row>
    <row r="4542" spans="1:16" x14ac:dyDescent="0.25">
      <c r="A4542" s="1" t="str">
        <f>IF('XML a procesar'!A4541&gt;0,'XML a procesar'!A4541,"")</f>
        <v/>
      </c>
      <c r="B4542" s="7">
        <f t="shared" si="781"/>
        <v>0</v>
      </c>
      <c r="C4542" s="1">
        <f t="shared" si="782"/>
        <v>0</v>
      </c>
      <c r="D4542" s="1">
        <f t="shared" si="783"/>
        <v>0</v>
      </c>
      <c r="E4542" s="1">
        <f t="shared" si="784"/>
        <v>0</v>
      </c>
      <c r="F4542" s="1" t="str">
        <f t="shared" ca="1" si="785"/>
        <v/>
      </c>
      <c r="G4542" s="1">
        <f t="shared" ca="1" si="786"/>
        <v>0</v>
      </c>
      <c r="H4542" s="1">
        <f ca="1">IF(AND(G4541&gt;0,G4542&gt;G4541,NOT(ISERROR(MATCH(G4541,D:D,0)))),H4541+1,H4541)</f>
        <v>0</v>
      </c>
      <c r="I4542" s="1">
        <f t="shared" ca="1" si="787"/>
        <v>0</v>
      </c>
      <c r="J4542" s="7" t="str">
        <f t="shared" ca="1" si="788"/>
        <v/>
      </c>
      <c r="K4542" s="1" t="str">
        <f ca="1">IF(J4542="Linea_para_MAIL_creada_por_LuXML",IF(ISERROR(MATCH(INDIRECT(ADDRESS(ROW()-G4542,7)),D:D,0)),J4542,INDIRECT(ADDRESS(MATCH(INDIRECT(ADDRESS(ROW()-G4542,7)),D:D,0),1))),J4542)</f>
        <v/>
      </c>
      <c r="L4542" s="7">
        <f t="shared" ca="1" si="789"/>
        <v>0</v>
      </c>
      <c r="M4542" s="7" t="str">
        <f t="shared" ca="1" si="790"/>
        <v/>
      </c>
      <c r="N4542" s="7">
        <f t="shared" ca="1" si="791"/>
        <v>0</v>
      </c>
      <c r="O4542" s="9" t="str">
        <f ca="1">IF(N4542&gt;-1,INDIRECT(ADDRESS(ROW(),13)),IF(N4542&lt;N4541,CONCATENATE("&lt;page-count count=",CHAR(34),1+LARGE(N:N,1)-LARGE(N:N,2),CHAR(34),"/&gt;"),INDIRECT(ADDRESS(ROW()-1,13))))</f>
        <v/>
      </c>
      <c r="P4542" s="1">
        <f>IF(ROW()&lt;$S$4+2,IF('XML a procesar'!A4541="",P4541,IF(MID('XML a procesar'!A4541,1,1)="&lt;",P4541,P4541+1)),P4541)</f>
        <v>1</v>
      </c>
    </row>
    <row r="4543" spans="1:16" x14ac:dyDescent="0.25">
      <c r="A4543" s="1" t="str">
        <f>IF('XML a procesar'!A4542&gt;0,'XML a procesar'!A4542,"")</f>
        <v/>
      </c>
      <c r="B4543" s="7">
        <f t="shared" si="781"/>
        <v>0</v>
      </c>
      <c r="C4543" s="1">
        <f t="shared" si="782"/>
        <v>0</v>
      </c>
      <c r="D4543" s="1">
        <f t="shared" si="783"/>
        <v>0</v>
      </c>
      <c r="E4543" s="1">
        <f t="shared" si="784"/>
        <v>0</v>
      </c>
      <c r="F4543" s="1" t="str">
        <f t="shared" ca="1" si="785"/>
        <v/>
      </c>
      <c r="G4543" s="1">
        <f t="shared" ca="1" si="786"/>
        <v>0</v>
      </c>
      <c r="H4543" s="1">
        <f ca="1">IF(AND(G4542&gt;0,G4543&gt;G4542,NOT(ISERROR(MATCH(G4542,D:D,0)))),H4542+1,H4542)</f>
        <v>0</v>
      </c>
      <c r="I4543" s="1">
        <f t="shared" ca="1" si="787"/>
        <v>0</v>
      </c>
      <c r="J4543" s="7" t="str">
        <f t="shared" ca="1" si="788"/>
        <v/>
      </c>
      <c r="K4543" s="1" t="str">
        <f ca="1">IF(J4543="Linea_para_MAIL_creada_por_LuXML",IF(ISERROR(MATCH(INDIRECT(ADDRESS(ROW()-G4543,7)),D:D,0)),J4543,INDIRECT(ADDRESS(MATCH(INDIRECT(ADDRESS(ROW()-G4543,7)),D:D,0),1))),J4543)</f>
        <v/>
      </c>
      <c r="L4543" s="7">
        <f t="shared" ca="1" si="789"/>
        <v>0</v>
      </c>
      <c r="M4543" s="7" t="str">
        <f t="shared" ca="1" si="790"/>
        <v/>
      </c>
      <c r="N4543" s="7">
        <f t="shared" ca="1" si="791"/>
        <v>0</v>
      </c>
      <c r="O4543" s="9" t="str">
        <f ca="1">IF(N4543&gt;-1,INDIRECT(ADDRESS(ROW(),13)),IF(N4543&lt;N4542,CONCATENATE("&lt;page-count count=",CHAR(34),1+LARGE(N:N,1)-LARGE(N:N,2),CHAR(34),"/&gt;"),INDIRECT(ADDRESS(ROW()-1,13))))</f>
        <v/>
      </c>
      <c r="P4543" s="1">
        <f>IF(ROW()&lt;$S$4+2,IF('XML a procesar'!A4542="",P4542,IF(MID('XML a procesar'!A4542,1,1)="&lt;",P4542,P4542+1)),P4542)</f>
        <v>1</v>
      </c>
    </row>
    <row r="4544" spans="1:16" x14ac:dyDescent="0.25">
      <c r="A4544" s="1" t="str">
        <f>IF('XML a procesar'!A4543&gt;0,'XML a procesar'!A4543,"")</f>
        <v/>
      </c>
      <c r="B4544" s="7">
        <f t="shared" si="781"/>
        <v>0</v>
      </c>
      <c r="C4544" s="1">
        <f t="shared" si="782"/>
        <v>0</v>
      </c>
      <c r="D4544" s="1">
        <f t="shared" si="783"/>
        <v>0</v>
      </c>
      <c r="E4544" s="1">
        <f t="shared" si="784"/>
        <v>0</v>
      </c>
      <c r="F4544" s="1" t="str">
        <f t="shared" ca="1" si="785"/>
        <v/>
      </c>
      <c r="G4544" s="1">
        <f t="shared" ca="1" si="786"/>
        <v>0</v>
      </c>
      <c r="H4544" s="1">
        <f ca="1">IF(AND(G4543&gt;0,G4544&gt;G4543,NOT(ISERROR(MATCH(G4543,D:D,0)))),H4543+1,H4543)</f>
        <v>0</v>
      </c>
      <c r="I4544" s="1">
        <f t="shared" ca="1" si="787"/>
        <v>0</v>
      </c>
      <c r="J4544" s="7" t="str">
        <f t="shared" ca="1" si="788"/>
        <v/>
      </c>
      <c r="K4544" s="1" t="str">
        <f ca="1">IF(J4544="Linea_para_MAIL_creada_por_LuXML",IF(ISERROR(MATCH(INDIRECT(ADDRESS(ROW()-G4544,7)),D:D,0)),J4544,INDIRECT(ADDRESS(MATCH(INDIRECT(ADDRESS(ROW()-G4544,7)),D:D,0),1))),J4544)</f>
        <v/>
      </c>
      <c r="L4544" s="7">
        <f t="shared" ca="1" si="789"/>
        <v>0</v>
      </c>
      <c r="M4544" s="7" t="str">
        <f t="shared" ca="1" si="790"/>
        <v/>
      </c>
      <c r="N4544" s="7">
        <f t="shared" ca="1" si="791"/>
        <v>0</v>
      </c>
      <c r="O4544" s="9" t="str">
        <f ca="1">IF(N4544&gt;-1,INDIRECT(ADDRESS(ROW(),13)),IF(N4544&lt;N4543,CONCATENATE("&lt;page-count count=",CHAR(34),1+LARGE(N:N,1)-LARGE(N:N,2),CHAR(34),"/&gt;"),INDIRECT(ADDRESS(ROW()-1,13))))</f>
        <v/>
      </c>
      <c r="P4544" s="1">
        <f>IF(ROW()&lt;$S$4+2,IF('XML a procesar'!A4543="",P4543,IF(MID('XML a procesar'!A4543,1,1)="&lt;",P4543,P4543+1)),P4543)</f>
        <v>1</v>
      </c>
    </row>
    <row r="4545" spans="1:16" x14ac:dyDescent="0.25">
      <c r="A4545" s="1" t="str">
        <f>IF('XML a procesar'!A4544&gt;0,'XML a procesar'!A4544,"")</f>
        <v/>
      </c>
      <c r="B4545" s="7">
        <f t="shared" ref="B4545:B4608" si="792">IF(ISERROR(FIND("/doi.org/",A4545,1)),0,1)</f>
        <v>0</v>
      </c>
      <c r="C4545" s="1">
        <f t="shared" ref="C4545:C4608" si="793">IF(LEFT(A4544,16)="&lt;contrib contrib",C4544+1,IF(LEFT(A4544,16)="&lt;/contrib-group&gt;",0,IF(LEFT(A4544,10)="&lt;/contrib&gt;",C4544,C4544)))</f>
        <v>0</v>
      </c>
      <c r="D4545" s="1">
        <f t="shared" ref="D4545:D4608" si="794">IF(AND(C4545&gt;0,LEFT(A4545,7)="&lt;email&gt;",ISNUMBER(SEARCH("@",A4545,1))),C4545,IF(LEFT(A4545,10)="&lt;alt-text&gt;",-1,0))</f>
        <v>0</v>
      </c>
      <c r="E4545" s="1">
        <f t="shared" ref="E4545:E4608" si="795">IF(D4545=0,E4544,E4544+1)</f>
        <v>0</v>
      </c>
      <c r="F4545" s="1" t="str">
        <f t="shared" ref="F4545:F4608" ca="1" si="796">INDIRECT(ADDRESS(ROW()+INDIRECT(ADDRESS(ROW()+E4545,5)),1))</f>
        <v/>
      </c>
      <c r="G4545" s="1">
        <f t="shared" ref="G4545:G4608" ca="1" si="797">IF(LEFT(F4545,7)="&lt;aff id",_xlfn.NUMBERVALUE(MID(F4545,13,LEN(F4545)-14)),IF(F4545="&lt;/aff&gt;",G4544+1,G4544))</f>
        <v>0</v>
      </c>
      <c r="H4545" s="1">
        <f ca="1">IF(AND(G4544&gt;0,G4545&gt;G4544,NOT(ISERROR(MATCH(G4544,D:D,0)))),H4544+1,H4544)</f>
        <v>0</v>
      </c>
      <c r="I4545" s="1">
        <f t="shared" ref="I4545:I4608" ca="1" si="798">INDIRECT(ADDRESS(ROW()-INDIRECT(ADDRESS(ROW()-H4545,8)),8))</f>
        <v>0</v>
      </c>
      <c r="J4545" s="7" t="str">
        <f t="shared" ref="J4545:J4608" ca="1" si="799">IF(J4544="Linea_para_MAIL_creada_por_LuXML","&lt;/aff&gt;",IF(I4545&gt;INDIRECT(ADDRESS(ROW()-I4545-1,8)),"Linea_para_MAIL_creada_por_LuXML",INDIRECT(ADDRESS(ROW()-I4545,6))))</f>
        <v/>
      </c>
      <c r="K4545" s="1" t="str">
        <f ca="1">IF(J4545="Linea_para_MAIL_creada_por_LuXML",IF(ISERROR(MATCH(INDIRECT(ADDRESS(ROW()-G4545,7)),D:D,0)),J4545,INDIRECT(ADDRESS(MATCH(INDIRECT(ADDRESS(ROW()-G4545,7)),D:D,0),1))),J4545)</f>
        <v/>
      </c>
      <c r="L4545" s="7">
        <f t="shared" ref="L4545:L4608" ca="1" si="800">IF(OR(MID(K4543,3,5)="page&gt;",MID(K4544,3,5)="page&gt;"),L4544,IF(OR(K4544="&lt;history&gt;",K4545="&lt;history&gt;"),L4544+1,L4544))</f>
        <v>0</v>
      </c>
      <c r="M4545" s="7" t="str">
        <f t="shared" ref="M4545:M4608" ca="1" si="801">IF(L4545&gt;L4544,IF(L4545=1,CONCATENATE("&lt;fpage&gt;",$S$10,"&lt;/fpage&gt;"),CONCATENATE("&lt;lpage&gt;",$S$10+1,"&lt;/lpage&gt;")),IF(ISERROR(INDIRECT(ADDRESS(ROW()-L4545,11),1)),"",INDIRECT(ADDRESS(ROW()-L4545,11),1)))</f>
        <v/>
      </c>
      <c r="N4545" s="7">
        <f t="shared" ref="N4545:N4608" ca="1" si="802">IF(N4544=-1,-1,IF(M4545="&lt;/counts&gt;",-1,IF(OR(LEFT(M4545,7)="&lt;fpage&gt;",LEFT(M4545,7)="&lt;lpage&gt;"),VALUE(MID(M4545,8,LEN(M4545)-15)),0)))</f>
        <v>0</v>
      </c>
      <c r="O4545" s="9" t="str">
        <f ca="1">IF(N4545&gt;-1,INDIRECT(ADDRESS(ROW(),13)),IF(N4545&lt;N4544,CONCATENATE("&lt;page-count count=",CHAR(34),1+LARGE(N:N,1)-LARGE(N:N,2),CHAR(34),"/&gt;"),INDIRECT(ADDRESS(ROW()-1,13))))</f>
        <v/>
      </c>
      <c r="P4545" s="1">
        <f>IF(ROW()&lt;$S$4+2,IF('XML a procesar'!A4544="",P4544,IF(MID('XML a procesar'!A4544,1,1)="&lt;",P4544,P4544+1)),P4544)</f>
        <v>1</v>
      </c>
    </row>
    <row r="4546" spans="1:16" x14ac:dyDescent="0.25">
      <c r="A4546" s="1" t="str">
        <f>IF('XML a procesar'!A4545&gt;0,'XML a procesar'!A4545,"")</f>
        <v/>
      </c>
      <c r="B4546" s="7">
        <f t="shared" si="792"/>
        <v>0</v>
      </c>
      <c r="C4546" s="1">
        <f t="shared" si="793"/>
        <v>0</v>
      </c>
      <c r="D4546" s="1">
        <f t="shared" si="794"/>
        <v>0</v>
      </c>
      <c r="E4546" s="1">
        <f t="shared" si="795"/>
        <v>0</v>
      </c>
      <c r="F4546" s="1" t="str">
        <f t="shared" ca="1" si="796"/>
        <v/>
      </c>
      <c r="G4546" s="1">
        <f t="shared" ca="1" si="797"/>
        <v>0</v>
      </c>
      <c r="H4546" s="1">
        <f ca="1">IF(AND(G4545&gt;0,G4546&gt;G4545,NOT(ISERROR(MATCH(G4545,D:D,0)))),H4545+1,H4545)</f>
        <v>0</v>
      </c>
      <c r="I4546" s="1">
        <f t="shared" ca="1" si="798"/>
        <v>0</v>
      </c>
      <c r="J4546" s="7" t="str">
        <f t="shared" ca="1" si="799"/>
        <v/>
      </c>
      <c r="K4546" s="1" t="str">
        <f ca="1">IF(J4546="Linea_para_MAIL_creada_por_LuXML",IF(ISERROR(MATCH(INDIRECT(ADDRESS(ROW()-G4546,7)),D:D,0)),J4546,INDIRECT(ADDRESS(MATCH(INDIRECT(ADDRESS(ROW()-G4546,7)),D:D,0),1))),J4546)</f>
        <v/>
      </c>
      <c r="L4546" s="7">
        <f t="shared" ca="1" si="800"/>
        <v>0</v>
      </c>
      <c r="M4546" s="7" t="str">
        <f t="shared" ca="1" si="801"/>
        <v/>
      </c>
      <c r="N4546" s="7">
        <f t="shared" ca="1" si="802"/>
        <v>0</v>
      </c>
      <c r="O4546" s="9" t="str">
        <f ca="1">IF(N4546&gt;-1,INDIRECT(ADDRESS(ROW(),13)),IF(N4546&lt;N4545,CONCATENATE("&lt;page-count count=",CHAR(34),1+LARGE(N:N,1)-LARGE(N:N,2),CHAR(34),"/&gt;"),INDIRECT(ADDRESS(ROW()-1,13))))</f>
        <v/>
      </c>
      <c r="P4546" s="1">
        <f>IF(ROW()&lt;$S$4+2,IF('XML a procesar'!A4545="",P4545,IF(MID('XML a procesar'!A4545,1,1)="&lt;",P4545,P4545+1)),P4545)</f>
        <v>1</v>
      </c>
    </row>
    <row r="4547" spans="1:16" x14ac:dyDescent="0.25">
      <c r="A4547" s="1" t="str">
        <f>IF('XML a procesar'!A4546&gt;0,'XML a procesar'!A4546,"")</f>
        <v/>
      </c>
      <c r="B4547" s="7">
        <f t="shared" si="792"/>
        <v>0</v>
      </c>
      <c r="C4547" s="1">
        <f t="shared" si="793"/>
        <v>0</v>
      </c>
      <c r="D4547" s="1">
        <f t="shared" si="794"/>
        <v>0</v>
      </c>
      <c r="E4547" s="1">
        <f t="shared" si="795"/>
        <v>0</v>
      </c>
      <c r="F4547" s="1" t="str">
        <f t="shared" ca="1" si="796"/>
        <v/>
      </c>
      <c r="G4547" s="1">
        <f t="shared" ca="1" si="797"/>
        <v>0</v>
      </c>
      <c r="H4547" s="1">
        <f ca="1">IF(AND(G4546&gt;0,G4547&gt;G4546,NOT(ISERROR(MATCH(G4546,D:D,0)))),H4546+1,H4546)</f>
        <v>0</v>
      </c>
      <c r="I4547" s="1">
        <f t="shared" ca="1" si="798"/>
        <v>0</v>
      </c>
      <c r="J4547" s="7" t="str">
        <f t="shared" ca="1" si="799"/>
        <v/>
      </c>
      <c r="K4547" s="1" t="str">
        <f ca="1">IF(J4547="Linea_para_MAIL_creada_por_LuXML",IF(ISERROR(MATCH(INDIRECT(ADDRESS(ROW()-G4547,7)),D:D,0)),J4547,INDIRECT(ADDRESS(MATCH(INDIRECT(ADDRESS(ROW()-G4547,7)),D:D,0),1))),J4547)</f>
        <v/>
      </c>
      <c r="L4547" s="7">
        <f t="shared" ca="1" si="800"/>
        <v>0</v>
      </c>
      <c r="M4547" s="7" t="str">
        <f t="shared" ca="1" si="801"/>
        <v/>
      </c>
      <c r="N4547" s="7">
        <f t="shared" ca="1" si="802"/>
        <v>0</v>
      </c>
      <c r="O4547" s="9" t="str">
        <f ca="1">IF(N4547&gt;-1,INDIRECT(ADDRESS(ROW(),13)),IF(N4547&lt;N4546,CONCATENATE("&lt;page-count count=",CHAR(34),1+LARGE(N:N,1)-LARGE(N:N,2),CHAR(34),"/&gt;"),INDIRECT(ADDRESS(ROW()-1,13))))</f>
        <v/>
      </c>
      <c r="P4547" s="1">
        <f>IF(ROW()&lt;$S$4+2,IF('XML a procesar'!A4546="",P4546,IF(MID('XML a procesar'!A4546,1,1)="&lt;",P4546,P4546+1)),P4546)</f>
        <v>1</v>
      </c>
    </row>
    <row r="4548" spans="1:16" x14ac:dyDescent="0.25">
      <c r="A4548" s="1" t="str">
        <f>IF('XML a procesar'!A4547&gt;0,'XML a procesar'!A4547,"")</f>
        <v/>
      </c>
      <c r="B4548" s="7">
        <f t="shared" si="792"/>
        <v>0</v>
      </c>
      <c r="C4548" s="1">
        <f t="shared" si="793"/>
        <v>0</v>
      </c>
      <c r="D4548" s="1">
        <f t="shared" si="794"/>
        <v>0</v>
      </c>
      <c r="E4548" s="1">
        <f t="shared" si="795"/>
        <v>0</v>
      </c>
      <c r="F4548" s="1" t="str">
        <f t="shared" ca="1" si="796"/>
        <v/>
      </c>
      <c r="G4548" s="1">
        <f t="shared" ca="1" si="797"/>
        <v>0</v>
      </c>
      <c r="H4548" s="1">
        <f ca="1">IF(AND(G4547&gt;0,G4548&gt;G4547,NOT(ISERROR(MATCH(G4547,D:D,0)))),H4547+1,H4547)</f>
        <v>0</v>
      </c>
      <c r="I4548" s="1">
        <f t="shared" ca="1" si="798"/>
        <v>0</v>
      </c>
      <c r="J4548" s="7" t="str">
        <f t="shared" ca="1" si="799"/>
        <v/>
      </c>
      <c r="K4548" s="1" t="str">
        <f ca="1">IF(J4548="Linea_para_MAIL_creada_por_LuXML",IF(ISERROR(MATCH(INDIRECT(ADDRESS(ROW()-G4548,7)),D:D,0)),J4548,INDIRECT(ADDRESS(MATCH(INDIRECT(ADDRESS(ROW()-G4548,7)),D:D,0),1))),J4548)</f>
        <v/>
      </c>
      <c r="L4548" s="7">
        <f t="shared" ca="1" si="800"/>
        <v>0</v>
      </c>
      <c r="M4548" s="7" t="str">
        <f t="shared" ca="1" si="801"/>
        <v/>
      </c>
      <c r="N4548" s="7">
        <f t="shared" ca="1" si="802"/>
        <v>0</v>
      </c>
      <c r="O4548" s="9" t="str">
        <f ca="1">IF(N4548&gt;-1,INDIRECT(ADDRESS(ROW(),13)),IF(N4548&lt;N4547,CONCATENATE("&lt;page-count count=",CHAR(34),1+LARGE(N:N,1)-LARGE(N:N,2),CHAR(34),"/&gt;"),INDIRECT(ADDRESS(ROW()-1,13))))</f>
        <v/>
      </c>
      <c r="P4548" s="1">
        <f>IF(ROW()&lt;$S$4+2,IF('XML a procesar'!A4547="",P4547,IF(MID('XML a procesar'!A4547,1,1)="&lt;",P4547,P4547+1)),P4547)</f>
        <v>1</v>
      </c>
    </row>
    <row r="4549" spans="1:16" x14ac:dyDescent="0.25">
      <c r="A4549" s="1" t="str">
        <f>IF('XML a procesar'!A4548&gt;0,'XML a procesar'!A4548,"")</f>
        <v/>
      </c>
      <c r="B4549" s="7">
        <f t="shared" si="792"/>
        <v>0</v>
      </c>
      <c r="C4549" s="1">
        <f t="shared" si="793"/>
        <v>0</v>
      </c>
      <c r="D4549" s="1">
        <f t="shared" si="794"/>
        <v>0</v>
      </c>
      <c r="E4549" s="1">
        <f t="shared" si="795"/>
        <v>0</v>
      </c>
      <c r="F4549" s="1" t="str">
        <f t="shared" ca="1" si="796"/>
        <v/>
      </c>
      <c r="G4549" s="1">
        <f t="shared" ca="1" si="797"/>
        <v>0</v>
      </c>
      <c r="H4549" s="1">
        <f ca="1">IF(AND(G4548&gt;0,G4549&gt;G4548,NOT(ISERROR(MATCH(G4548,D:D,0)))),H4548+1,H4548)</f>
        <v>0</v>
      </c>
      <c r="I4549" s="1">
        <f t="shared" ca="1" si="798"/>
        <v>0</v>
      </c>
      <c r="J4549" s="7" t="str">
        <f t="shared" ca="1" si="799"/>
        <v/>
      </c>
      <c r="K4549" s="1" t="str">
        <f ca="1">IF(J4549="Linea_para_MAIL_creada_por_LuXML",IF(ISERROR(MATCH(INDIRECT(ADDRESS(ROW()-G4549,7)),D:D,0)),J4549,INDIRECT(ADDRESS(MATCH(INDIRECT(ADDRESS(ROW()-G4549,7)),D:D,0),1))),J4549)</f>
        <v/>
      </c>
      <c r="L4549" s="7">
        <f t="shared" ca="1" si="800"/>
        <v>0</v>
      </c>
      <c r="M4549" s="7" t="str">
        <f t="shared" ca="1" si="801"/>
        <v/>
      </c>
      <c r="N4549" s="7">
        <f t="shared" ca="1" si="802"/>
        <v>0</v>
      </c>
      <c r="O4549" s="9" t="str">
        <f ca="1">IF(N4549&gt;-1,INDIRECT(ADDRESS(ROW(),13)),IF(N4549&lt;N4548,CONCATENATE("&lt;page-count count=",CHAR(34),1+LARGE(N:N,1)-LARGE(N:N,2),CHAR(34),"/&gt;"),INDIRECT(ADDRESS(ROW()-1,13))))</f>
        <v/>
      </c>
      <c r="P4549" s="1">
        <f>IF(ROW()&lt;$S$4+2,IF('XML a procesar'!A4548="",P4548,IF(MID('XML a procesar'!A4548,1,1)="&lt;",P4548,P4548+1)),P4548)</f>
        <v>1</v>
      </c>
    </row>
    <row r="4550" spans="1:16" x14ac:dyDescent="0.25">
      <c r="A4550" s="1" t="str">
        <f>IF('XML a procesar'!A4549&gt;0,'XML a procesar'!A4549,"")</f>
        <v/>
      </c>
      <c r="B4550" s="7">
        <f t="shared" si="792"/>
        <v>0</v>
      </c>
      <c r="C4550" s="1">
        <f t="shared" si="793"/>
        <v>0</v>
      </c>
      <c r="D4550" s="1">
        <f t="shared" si="794"/>
        <v>0</v>
      </c>
      <c r="E4550" s="1">
        <f t="shared" si="795"/>
        <v>0</v>
      </c>
      <c r="F4550" s="1" t="str">
        <f t="shared" ca="1" si="796"/>
        <v/>
      </c>
      <c r="G4550" s="1">
        <f t="shared" ca="1" si="797"/>
        <v>0</v>
      </c>
      <c r="H4550" s="1">
        <f ca="1">IF(AND(G4549&gt;0,G4550&gt;G4549,NOT(ISERROR(MATCH(G4549,D:D,0)))),H4549+1,H4549)</f>
        <v>0</v>
      </c>
      <c r="I4550" s="1">
        <f t="shared" ca="1" si="798"/>
        <v>0</v>
      </c>
      <c r="J4550" s="7" t="str">
        <f t="shared" ca="1" si="799"/>
        <v/>
      </c>
      <c r="K4550" s="1" t="str">
        <f ca="1">IF(J4550="Linea_para_MAIL_creada_por_LuXML",IF(ISERROR(MATCH(INDIRECT(ADDRESS(ROW()-G4550,7)),D:D,0)),J4550,INDIRECT(ADDRESS(MATCH(INDIRECT(ADDRESS(ROW()-G4550,7)),D:D,0),1))),J4550)</f>
        <v/>
      </c>
      <c r="L4550" s="7">
        <f t="shared" ca="1" si="800"/>
        <v>0</v>
      </c>
      <c r="M4550" s="7" t="str">
        <f t="shared" ca="1" si="801"/>
        <v/>
      </c>
      <c r="N4550" s="7">
        <f t="shared" ca="1" si="802"/>
        <v>0</v>
      </c>
      <c r="O4550" s="9" t="str">
        <f ca="1">IF(N4550&gt;-1,INDIRECT(ADDRESS(ROW(),13)),IF(N4550&lt;N4549,CONCATENATE("&lt;page-count count=",CHAR(34),1+LARGE(N:N,1)-LARGE(N:N,2),CHAR(34),"/&gt;"),INDIRECT(ADDRESS(ROW()-1,13))))</f>
        <v/>
      </c>
      <c r="P4550" s="1">
        <f>IF(ROW()&lt;$S$4+2,IF('XML a procesar'!A4549="",P4549,IF(MID('XML a procesar'!A4549,1,1)="&lt;",P4549,P4549+1)),P4549)</f>
        <v>1</v>
      </c>
    </row>
    <row r="4551" spans="1:16" x14ac:dyDescent="0.25">
      <c r="A4551" s="1" t="str">
        <f>IF('XML a procesar'!A4550&gt;0,'XML a procesar'!A4550,"")</f>
        <v/>
      </c>
      <c r="B4551" s="7">
        <f t="shared" si="792"/>
        <v>0</v>
      </c>
      <c r="C4551" s="1">
        <f t="shared" si="793"/>
        <v>0</v>
      </c>
      <c r="D4551" s="1">
        <f t="shared" si="794"/>
        <v>0</v>
      </c>
      <c r="E4551" s="1">
        <f t="shared" si="795"/>
        <v>0</v>
      </c>
      <c r="F4551" s="1" t="str">
        <f t="shared" ca="1" si="796"/>
        <v/>
      </c>
      <c r="G4551" s="1">
        <f t="shared" ca="1" si="797"/>
        <v>0</v>
      </c>
      <c r="H4551" s="1">
        <f ca="1">IF(AND(G4550&gt;0,G4551&gt;G4550,NOT(ISERROR(MATCH(G4550,D:D,0)))),H4550+1,H4550)</f>
        <v>0</v>
      </c>
      <c r="I4551" s="1">
        <f t="shared" ca="1" si="798"/>
        <v>0</v>
      </c>
      <c r="J4551" s="7" t="str">
        <f t="shared" ca="1" si="799"/>
        <v/>
      </c>
      <c r="K4551" s="1" t="str">
        <f ca="1">IF(J4551="Linea_para_MAIL_creada_por_LuXML",IF(ISERROR(MATCH(INDIRECT(ADDRESS(ROW()-G4551,7)),D:D,0)),J4551,INDIRECT(ADDRESS(MATCH(INDIRECT(ADDRESS(ROW()-G4551,7)),D:D,0),1))),J4551)</f>
        <v/>
      </c>
      <c r="L4551" s="7">
        <f t="shared" ca="1" si="800"/>
        <v>0</v>
      </c>
      <c r="M4551" s="7" t="str">
        <f t="shared" ca="1" si="801"/>
        <v/>
      </c>
      <c r="N4551" s="7">
        <f t="shared" ca="1" si="802"/>
        <v>0</v>
      </c>
      <c r="O4551" s="9" t="str">
        <f ca="1">IF(N4551&gt;-1,INDIRECT(ADDRESS(ROW(),13)),IF(N4551&lt;N4550,CONCATENATE("&lt;page-count count=",CHAR(34),1+LARGE(N:N,1)-LARGE(N:N,2),CHAR(34),"/&gt;"),INDIRECT(ADDRESS(ROW()-1,13))))</f>
        <v/>
      </c>
      <c r="P4551" s="1">
        <f>IF(ROW()&lt;$S$4+2,IF('XML a procesar'!A4550="",P4550,IF(MID('XML a procesar'!A4550,1,1)="&lt;",P4550,P4550+1)),P4550)</f>
        <v>1</v>
      </c>
    </row>
    <row r="4552" spans="1:16" x14ac:dyDescent="0.25">
      <c r="A4552" s="1" t="str">
        <f>IF('XML a procesar'!A4551&gt;0,'XML a procesar'!A4551,"")</f>
        <v/>
      </c>
      <c r="B4552" s="7">
        <f t="shared" si="792"/>
        <v>0</v>
      </c>
      <c r="C4552" s="1">
        <f t="shared" si="793"/>
        <v>0</v>
      </c>
      <c r="D4552" s="1">
        <f t="shared" si="794"/>
        <v>0</v>
      </c>
      <c r="E4552" s="1">
        <f t="shared" si="795"/>
        <v>0</v>
      </c>
      <c r="F4552" s="1" t="str">
        <f t="shared" ca="1" si="796"/>
        <v/>
      </c>
      <c r="G4552" s="1">
        <f t="shared" ca="1" si="797"/>
        <v>0</v>
      </c>
      <c r="H4552" s="1">
        <f ca="1">IF(AND(G4551&gt;0,G4552&gt;G4551,NOT(ISERROR(MATCH(G4551,D:D,0)))),H4551+1,H4551)</f>
        <v>0</v>
      </c>
      <c r="I4552" s="1">
        <f t="shared" ca="1" si="798"/>
        <v>0</v>
      </c>
      <c r="J4552" s="7" t="str">
        <f t="shared" ca="1" si="799"/>
        <v/>
      </c>
      <c r="K4552" s="1" t="str">
        <f ca="1">IF(J4552="Linea_para_MAIL_creada_por_LuXML",IF(ISERROR(MATCH(INDIRECT(ADDRESS(ROW()-G4552,7)),D:D,0)),J4552,INDIRECT(ADDRESS(MATCH(INDIRECT(ADDRESS(ROW()-G4552,7)),D:D,0),1))),J4552)</f>
        <v/>
      </c>
      <c r="L4552" s="7">
        <f t="shared" ca="1" si="800"/>
        <v>0</v>
      </c>
      <c r="M4552" s="7" t="str">
        <f t="shared" ca="1" si="801"/>
        <v/>
      </c>
      <c r="N4552" s="7">
        <f t="shared" ca="1" si="802"/>
        <v>0</v>
      </c>
      <c r="O4552" s="9" t="str">
        <f ca="1">IF(N4552&gt;-1,INDIRECT(ADDRESS(ROW(),13)),IF(N4552&lt;N4551,CONCATENATE("&lt;page-count count=",CHAR(34),1+LARGE(N:N,1)-LARGE(N:N,2),CHAR(34),"/&gt;"),INDIRECT(ADDRESS(ROW()-1,13))))</f>
        <v/>
      </c>
      <c r="P4552" s="1">
        <f>IF(ROW()&lt;$S$4+2,IF('XML a procesar'!A4551="",P4551,IF(MID('XML a procesar'!A4551,1,1)="&lt;",P4551,P4551+1)),P4551)</f>
        <v>1</v>
      </c>
    </row>
    <row r="4553" spans="1:16" x14ac:dyDescent="0.25">
      <c r="A4553" s="1" t="str">
        <f>IF('XML a procesar'!A4552&gt;0,'XML a procesar'!A4552,"")</f>
        <v/>
      </c>
      <c r="B4553" s="7">
        <f t="shared" si="792"/>
        <v>0</v>
      </c>
      <c r="C4553" s="1">
        <f t="shared" si="793"/>
        <v>0</v>
      </c>
      <c r="D4553" s="1">
        <f t="shared" si="794"/>
        <v>0</v>
      </c>
      <c r="E4553" s="1">
        <f t="shared" si="795"/>
        <v>0</v>
      </c>
      <c r="F4553" s="1" t="str">
        <f t="shared" ca="1" si="796"/>
        <v/>
      </c>
      <c r="G4553" s="1">
        <f t="shared" ca="1" si="797"/>
        <v>0</v>
      </c>
      <c r="H4553" s="1">
        <f ca="1">IF(AND(G4552&gt;0,G4553&gt;G4552,NOT(ISERROR(MATCH(G4552,D:D,0)))),H4552+1,H4552)</f>
        <v>0</v>
      </c>
      <c r="I4553" s="1">
        <f t="shared" ca="1" si="798"/>
        <v>0</v>
      </c>
      <c r="J4553" s="7" t="str">
        <f t="shared" ca="1" si="799"/>
        <v/>
      </c>
      <c r="K4553" s="1" t="str">
        <f ca="1">IF(J4553="Linea_para_MAIL_creada_por_LuXML",IF(ISERROR(MATCH(INDIRECT(ADDRESS(ROW()-G4553,7)),D:D,0)),J4553,INDIRECT(ADDRESS(MATCH(INDIRECT(ADDRESS(ROW()-G4553,7)),D:D,0),1))),J4553)</f>
        <v/>
      </c>
      <c r="L4553" s="7">
        <f t="shared" ca="1" si="800"/>
        <v>0</v>
      </c>
      <c r="M4553" s="7" t="str">
        <f t="shared" ca="1" si="801"/>
        <v/>
      </c>
      <c r="N4553" s="7">
        <f t="shared" ca="1" si="802"/>
        <v>0</v>
      </c>
      <c r="O4553" s="9" t="str">
        <f ca="1">IF(N4553&gt;-1,INDIRECT(ADDRESS(ROW(),13)),IF(N4553&lt;N4552,CONCATENATE("&lt;page-count count=",CHAR(34),1+LARGE(N:N,1)-LARGE(N:N,2),CHAR(34),"/&gt;"),INDIRECT(ADDRESS(ROW()-1,13))))</f>
        <v/>
      </c>
      <c r="P4553" s="1">
        <f>IF(ROW()&lt;$S$4+2,IF('XML a procesar'!A4552="",P4552,IF(MID('XML a procesar'!A4552,1,1)="&lt;",P4552,P4552+1)),P4552)</f>
        <v>1</v>
      </c>
    </row>
    <row r="4554" spans="1:16" x14ac:dyDescent="0.25">
      <c r="A4554" s="1" t="str">
        <f>IF('XML a procesar'!A4553&gt;0,'XML a procesar'!A4553,"")</f>
        <v/>
      </c>
      <c r="B4554" s="7">
        <f t="shared" si="792"/>
        <v>0</v>
      </c>
      <c r="C4554" s="1">
        <f t="shared" si="793"/>
        <v>0</v>
      </c>
      <c r="D4554" s="1">
        <f t="shared" si="794"/>
        <v>0</v>
      </c>
      <c r="E4554" s="1">
        <f t="shared" si="795"/>
        <v>0</v>
      </c>
      <c r="F4554" s="1" t="str">
        <f t="shared" ca="1" si="796"/>
        <v/>
      </c>
      <c r="G4554" s="1">
        <f t="shared" ca="1" si="797"/>
        <v>0</v>
      </c>
      <c r="H4554" s="1">
        <f ca="1">IF(AND(G4553&gt;0,G4554&gt;G4553,NOT(ISERROR(MATCH(G4553,D:D,0)))),H4553+1,H4553)</f>
        <v>0</v>
      </c>
      <c r="I4554" s="1">
        <f t="shared" ca="1" si="798"/>
        <v>0</v>
      </c>
      <c r="J4554" s="7" t="str">
        <f t="shared" ca="1" si="799"/>
        <v/>
      </c>
      <c r="K4554" s="1" t="str">
        <f ca="1">IF(J4554="Linea_para_MAIL_creada_por_LuXML",IF(ISERROR(MATCH(INDIRECT(ADDRESS(ROW()-G4554,7)),D:D,0)),J4554,INDIRECT(ADDRESS(MATCH(INDIRECT(ADDRESS(ROW()-G4554,7)),D:D,0),1))),J4554)</f>
        <v/>
      </c>
      <c r="L4554" s="7">
        <f t="shared" ca="1" si="800"/>
        <v>0</v>
      </c>
      <c r="M4554" s="7" t="str">
        <f t="shared" ca="1" si="801"/>
        <v/>
      </c>
      <c r="N4554" s="7">
        <f t="shared" ca="1" si="802"/>
        <v>0</v>
      </c>
      <c r="O4554" s="9" t="str">
        <f ca="1">IF(N4554&gt;-1,INDIRECT(ADDRESS(ROW(),13)),IF(N4554&lt;N4553,CONCATENATE("&lt;page-count count=",CHAR(34),1+LARGE(N:N,1)-LARGE(N:N,2),CHAR(34),"/&gt;"),INDIRECT(ADDRESS(ROW()-1,13))))</f>
        <v/>
      </c>
      <c r="P4554" s="1">
        <f>IF(ROW()&lt;$S$4+2,IF('XML a procesar'!A4553="",P4553,IF(MID('XML a procesar'!A4553,1,1)="&lt;",P4553,P4553+1)),P4553)</f>
        <v>1</v>
      </c>
    </row>
    <row r="4555" spans="1:16" x14ac:dyDescent="0.25">
      <c r="A4555" s="1" t="str">
        <f>IF('XML a procesar'!A4554&gt;0,'XML a procesar'!A4554,"")</f>
        <v/>
      </c>
      <c r="B4555" s="7">
        <f t="shared" si="792"/>
        <v>0</v>
      </c>
      <c r="C4555" s="1">
        <f t="shared" si="793"/>
        <v>0</v>
      </c>
      <c r="D4555" s="1">
        <f t="shared" si="794"/>
        <v>0</v>
      </c>
      <c r="E4555" s="1">
        <f t="shared" si="795"/>
        <v>0</v>
      </c>
      <c r="F4555" s="1" t="str">
        <f t="shared" ca="1" si="796"/>
        <v/>
      </c>
      <c r="G4555" s="1">
        <f t="shared" ca="1" si="797"/>
        <v>0</v>
      </c>
      <c r="H4555" s="1">
        <f ca="1">IF(AND(G4554&gt;0,G4555&gt;G4554,NOT(ISERROR(MATCH(G4554,D:D,0)))),H4554+1,H4554)</f>
        <v>0</v>
      </c>
      <c r="I4555" s="1">
        <f t="shared" ca="1" si="798"/>
        <v>0</v>
      </c>
      <c r="J4555" s="7" t="str">
        <f t="shared" ca="1" si="799"/>
        <v/>
      </c>
      <c r="K4555" s="1" t="str">
        <f ca="1">IF(J4555="Linea_para_MAIL_creada_por_LuXML",IF(ISERROR(MATCH(INDIRECT(ADDRESS(ROW()-G4555,7)),D:D,0)),J4555,INDIRECT(ADDRESS(MATCH(INDIRECT(ADDRESS(ROW()-G4555,7)),D:D,0),1))),J4555)</f>
        <v/>
      </c>
      <c r="L4555" s="7">
        <f t="shared" ca="1" si="800"/>
        <v>0</v>
      </c>
      <c r="M4555" s="7" t="str">
        <f t="shared" ca="1" si="801"/>
        <v/>
      </c>
      <c r="N4555" s="7">
        <f t="shared" ca="1" si="802"/>
        <v>0</v>
      </c>
      <c r="O4555" s="9" t="str">
        <f ca="1">IF(N4555&gt;-1,INDIRECT(ADDRESS(ROW(),13)),IF(N4555&lt;N4554,CONCATENATE("&lt;page-count count=",CHAR(34),1+LARGE(N:N,1)-LARGE(N:N,2),CHAR(34),"/&gt;"),INDIRECT(ADDRESS(ROW()-1,13))))</f>
        <v/>
      </c>
      <c r="P4555" s="1">
        <f>IF(ROW()&lt;$S$4+2,IF('XML a procesar'!A4554="",P4554,IF(MID('XML a procesar'!A4554,1,1)="&lt;",P4554,P4554+1)),P4554)</f>
        <v>1</v>
      </c>
    </row>
    <row r="4556" spans="1:16" x14ac:dyDescent="0.25">
      <c r="A4556" s="1" t="str">
        <f>IF('XML a procesar'!A4555&gt;0,'XML a procesar'!A4555,"")</f>
        <v/>
      </c>
      <c r="B4556" s="7">
        <f t="shared" si="792"/>
        <v>0</v>
      </c>
      <c r="C4556" s="1">
        <f t="shared" si="793"/>
        <v>0</v>
      </c>
      <c r="D4556" s="1">
        <f t="shared" si="794"/>
        <v>0</v>
      </c>
      <c r="E4556" s="1">
        <f t="shared" si="795"/>
        <v>0</v>
      </c>
      <c r="F4556" s="1" t="str">
        <f t="shared" ca="1" si="796"/>
        <v/>
      </c>
      <c r="G4556" s="1">
        <f t="shared" ca="1" si="797"/>
        <v>0</v>
      </c>
      <c r="H4556" s="1">
        <f ca="1">IF(AND(G4555&gt;0,G4556&gt;G4555,NOT(ISERROR(MATCH(G4555,D:D,0)))),H4555+1,H4555)</f>
        <v>0</v>
      </c>
      <c r="I4556" s="1">
        <f t="shared" ca="1" si="798"/>
        <v>0</v>
      </c>
      <c r="J4556" s="7" t="str">
        <f t="shared" ca="1" si="799"/>
        <v/>
      </c>
      <c r="K4556" s="1" t="str">
        <f ca="1">IF(J4556="Linea_para_MAIL_creada_por_LuXML",IF(ISERROR(MATCH(INDIRECT(ADDRESS(ROW()-G4556,7)),D:D,0)),J4556,INDIRECT(ADDRESS(MATCH(INDIRECT(ADDRESS(ROW()-G4556,7)),D:D,0),1))),J4556)</f>
        <v/>
      </c>
      <c r="L4556" s="7">
        <f t="shared" ca="1" si="800"/>
        <v>0</v>
      </c>
      <c r="M4556" s="7" t="str">
        <f t="shared" ca="1" si="801"/>
        <v/>
      </c>
      <c r="N4556" s="7">
        <f t="shared" ca="1" si="802"/>
        <v>0</v>
      </c>
      <c r="O4556" s="9" t="str">
        <f ca="1">IF(N4556&gt;-1,INDIRECT(ADDRESS(ROW(),13)),IF(N4556&lt;N4555,CONCATENATE("&lt;page-count count=",CHAR(34),1+LARGE(N:N,1)-LARGE(N:N,2),CHAR(34),"/&gt;"),INDIRECT(ADDRESS(ROW()-1,13))))</f>
        <v/>
      </c>
      <c r="P4556" s="1">
        <f>IF(ROW()&lt;$S$4+2,IF('XML a procesar'!A4555="",P4555,IF(MID('XML a procesar'!A4555,1,1)="&lt;",P4555,P4555+1)),P4555)</f>
        <v>1</v>
      </c>
    </row>
    <row r="4557" spans="1:16" x14ac:dyDescent="0.25">
      <c r="A4557" s="1" t="str">
        <f>IF('XML a procesar'!A4556&gt;0,'XML a procesar'!A4556,"")</f>
        <v/>
      </c>
      <c r="B4557" s="7">
        <f t="shared" si="792"/>
        <v>0</v>
      </c>
      <c r="C4557" s="1">
        <f t="shared" si="793"/>
        <v>0</v>
      </c>
      <c r="D4557" s="1">
        <f t="shared" si="794"/>
        <v>0</v>
      </c>
      <c r="E4557" s="1">
        <f t="shared" si="795"/>
        <v>0</v>
      </c>
      <c r="F4557" s="1" t="str">
        <f t="shared" ca="1" si="796"/>
        <v/>
      </c>
      <c r="G4557" s="1">
        <f t="shared" ca="1" si="797"/>
        <v>0</v>
      </c>
      <c r="H4557" s="1">
        <f ca="1">IF(AND(G4556&gt;0,G4557&gt;G4556,NOT(ISERROR(MATCH(G4556,D:D,0)))),H4556+1,H4556)</f>
        <v>0</v>
      </c>
      <c r="I4557" s="1">
        <f t="shared" ca="1" si="798"/>
        <v>0</v>
      </c>
      <c r="J4557" s="7" t="str">
        <f t="shared" ca="1" si="799"/>
        <v/>
      </c>
      <c r="K4557" s="1" t="str">
        <f ca="1">IF(J4557="Linea_para_MAIL_creada_por_LuXML",IF(ISERROR(MATCH(INDIRECT(ADDRESS(ROW()-G4557,7)),D:D,0)),J4557,INDIRECT(ADDRESS(MATCH(INDIRECT(ADDRESS(ROW()-G4557,7)),D:D,0),1))),J4557)</f>
        <v/>
      </c>
      <c r="L4557" s="7">
        <f t="shared" ca="1" si="800"/>
        <v>0</v>
      </c>
      <c r="M4557" s="7" t="str">
        <f t="shared" ca="1" si="801"/>
        <v/>
      </c>
      <c r="N4557" s="7">
        <f t="shared" ca="1" si="802"/>
        <v>0</v>
      </c>
      <c r="O4557" s="9" t="str">
        <f ca="1">IF(N4557&gt;-1,INDIRECT(ADDRESS(ROW(),13)),IF(N4557&lt;N4556,CONCATENATE("&lt;page-count count=",CHAR(34),1+LARGE(N:N,1)-LARGE(N:N,2),CHAR(34),"/&gt;"),INDIRECT(ADDRESS(ROW()-1,13))))</f>
        <v/>
      </c>
      <c r="P4557" s="1">
        <f>IF(ROW()&lt;$S$4+2,IF('XML a procesar'!A4556="",P4556,IF(MID('XML a procesar'!A4556,1,1)="&lt;",P4556,P4556+1)),P4556)</f>
        <v>1</v>
      </c>
    </row>
    <row r="4558" spans="1:16" x14ac:dyDescent="0.25">
      <c r="A4558" s="1" t="str">
        <f>IF('XML a procesar'!A4557&gt;0,'XML a procesar'!A4557,"")</f>
        <v/>
      </c>
      <c r="B4558" s="7">
        <f t="shared" si="792"/>
        <v>0</v>
      </c>
      <c r="C4558" s="1">
        <f t="shared" si="793"/>
        <v>0</v>
      </c>
      <c r="D4558" s="1">
        <f t="shared" si="794"/>
        <v>0</v>
      </c>
      <c r="E4558" s="1">
        <f t="shared" si="795"/>
        <v>0</v>
      </c>
      <c r="F4558" s="1" t="str">
        <f t="shared" ca="1" si="796"/>
        <v/>
      </c>
      <c r="G4558" s="1">
        <f t="shared" ca="1" si="797"/>
        <v>0</v>
      </c>
      <c r="H4558" s="1">
        <f ca="1">IF(AND(G4557&gt;0,G4558&gt;G4557,NOT(ISERROR(MATCH(G4557,D:D,0)))),H4557+1,H4557)</f>
        <v>0</v>
      </c>
      <c r="I4558" s="1">
        <f t="shared" ca="1" si="798"/>
        <v>0</v>
      </c>
      <c r="J4558" s="7" t="str">
        <f t="shared" ca="1" si="799"/>
        <v/>
      </c>
      <c r="K4558" s="1" t="str">
        <f ca="1">IF(J4558="Linea_para_MAIL_creada_por_LuXML",IF(ISERROR(MATCH(INDIRECT(ADDRESS(ROW()-G4558,7)),D:D,0)),J4558,INDIRECT(ADDRESS(MATCH(INDIRECT(ADDRESS(ROW()-G4558,7)),D:D,0),1))),J4558)</f>
        <v/>
      </c>
      <c r="L4558" s="7">
        <f t="shared" ca="1" si="800"/>
        <v>0</v>
      </c>
      <c r="M4558" s="7" t="str">
        <f t="shared" ca="1" si="801"/>
        <v/>
      </c>
      <c r="N4558" s="7">
        <f t="shared" ca="1" si="802"/>
        <v>0</v>
      </c>
      <c r="O4558" s="9" t="str">
        <f ca="1">IF(N4558&gt;-1,INDIRECT(ADDRESS(ROW(),13)),IF(N4558&lt;N4557,CONCATENATE("&lt;page-count count=",CHAR(34),1+LARGE(N:N,1)-LARGE(N:N,2),CHAR(34),"/&gt;"),INDIRECT(ADDRESS(ROW()-1,13))))</f>
        <v/>
      </c>
      <c r="P4558" s="1">
        <f>IF(ROW()&lt;$S$4+2,IF('XML a procesar'!A4557="",P4557,IF(MID('XML a procesar'!A4557,1,1)="&lt;",P4557,P4557+1)),P4557)</f>
        <v>1</v>
      </c>
    </row>
    <row r="4559" spans="1:16" x14ac:dyDescent="0.25">
      <c r="A4559" s="1" t="str">
        <f>IF('XML a procesar'!A4558&gt;0,'XML a procesar'!A4558,"")</f>
        <v/>
      </c>
      <c r="B4559" s="7">
        <f t="shared" si="792"/>
        <v>0</v>
      </c>
      <c r="C4559" s="1">
        <f t="shared" si="793"/>
        <v>0</v>
      </c>
      <c r="D4559" s="1">
        <f t="shared" si="794"/>
        <v>0</v>
      </c>
      <c r="E4559" s="1">
        <f t="shared" si="795"/>
        <v>0</v>
      </c>
      <c r="F4559" s="1" t="str">
        <f t="shared" ca="1" si="796"/>
        <v/>
      </c>
      <c r="G4559" s="1">
        <f t="shared" ca="1" si="797"/>
        <v>0</v>
      </c>
      <c r="H4559" s="1">
        <f ca="1">IF(AND(G4558&gt;0,G4559&gt;G4558,NOT(ISERROR(MATCH(G4558,D:D,0)))),H4558+1,H4558)</f>
        <v>0</v>
      </c>
      <c r="I4559" s="1">
        <f t="shared" ca="1" si="798"/>
        <v>0</v>
      </c>
      <c r="J4559" s="7" t="str">
        <f t="shared" ca="1" si="799"/>
        <v/>
      </c>
      <c r="K4559" s="1" t="str">
        <f ca="1">IF(J4559="Linea_para_MAIL_creada_por_LuXML",IF(ISERROR(MATCH(INDIRECT(ADDRESS(ROW()-G4559,7)),D:D,0)),J4559,INDIRECT(ADDRESS(MATCH(INDIRECT(ADDRESS(ROW()-G4559,7)),D:D,0),1))),J4559)</f>
        <v/>
      </c>
      <c r="L4559" s="7">
        <f t="shared" ca="1" si="800"/>
        <v>0</v>
      </c>
      <c r="M4559" s="7" t="str">
        <f t="shared" ca="1" si="801"/>
        <v/>
      </c>
      <c r="N4559" s="7">
        <f t="shared" ca="1" si="802"/>
        <v>0</v>
      </c>
      <c r="O4559" s="9" t="str">
        <f ca="1">IF(N4559&gt;-1,INDIRECT(ADDRESS(ROW(),13)),IF(N4559&lt;N4558,CONCATENATE("&lt;page-count count=",CHAR(34),1+LARGE(N:N,1)-LARGE(N:N,2),CHAR(34),"/&gt;"),INDIRECT(ADDRESS(ROW()-1,13))))</f>
        <v/>
      </c>
      <c r="P4559" s="1">
        <f>IF(ROW()&lt;$S$4+2,IF('XML a procesar'!A4558="",P4558,IF(MID('XML a procesar'!A4558,1,1)="&lt;",P4558,P4558+1)),P4558)</f>
        <v>1</v>
      </c>
    </row>
    <row r="4560" spans="1:16" x14ac:dyDescent="0.25">
      <c r="A4560" s="1" t="str">
        <f>IF('XML a procesar'!A4559&gt;0,'XML a procesar'!A4559,"")</f>
        <v/>
      </c>
      <c r="B4560" s="7">
        <f t="shared" si="792"/>
        <v>0</v>
      </c>
      <c r="C4560" s="1">
        <f t="shared" si="793"/>
        <v>0</v>
      </c>
      <c r="D4560" s="1">
        <f t="shared" si="794"/>
        <v>0</v>
      </c>
      <c r="E4560" s="1">
        <f t="shared" si="795"/>
        <v>0</v>
      </c>
      <c r="F4560" s="1" t="str">
        <f t="shared" ca="1" si="796"/>
        <v/>
      </c>
      <c r="G4560" s="1">
        <f t="shared" ca="1" si="797"/>
        <v>0</v>
      </c>
      <c r="H4560" s="1">
        <f ca="1">IF(AND(G4559&gt;0,G4560&gt;G4559,NOT(ISERROR(MATCH(G4559,D:D,0)))),H4559+1,H4559)</f>
        <v>0</v>
      </c>
      <c r="I4560" s="1">
        <f t="shared" ca="1" si="798"/>
        <v>0</v>
      </c>
      <c r="J4560" s="7" t="str">
        <f t="shared" ca="1" si="799"/>
        <v/>
      </c>
      <c r="K4560" s="1" t="str">
        <f ca="1">IF(J4560="Linea_para_MAIL_creada_por_LuXML",IF(ISERROR(MATCH(INDIRECT(ADDRESS(ROW()-G4560,7)),D:D,0)),J4560,INDIRECT(ADDRESS(MATCH(INDIRECT(ADDRESS(ROW()-G4560,7)),D:D,0),1))),J4560)</f>
        <v/>
      </c>
      <c r="L4560" s="7">
        <f t="shared" ca="1" si="800"/>
        <v>0</v>
      </c>
      <c r="M4560" s="7" t="str">
        <f t="shared" ca="1" si="801"/>
        <v/>
      </c>
      <c r="N4560" s="7">
        <f t="shared" ca="1" si="802"/>
        <v>0</v>
      </c>
      <c r="O4560" s="9" t="str">
        <f ca="1">IF(N4560&gt;-1,INDIRECT(ADDRESS(ROW(),13)),IF(N4560&lt;N4559,CONCATENATE("&lt;page-count count=",CHAR(34),1+LARGE(N:N,1)-LARGE(N:N,2),CHAR(34),"/&gt;"),INDIRECT(ADDRESS(ROW()-1,13))))</f>
        <v/>
      </c>
      <c r="P4560" s="1">
        <f>IF(ROW()&lt;$S$4+2,IF('XML a procesar'!A4559="",P4559,IF(MID('XML a procesar'!A4559,1,1)="&lt;",P4559,P4559+1)),P4559)</f>
        <v>1</v>
      </c>
    </row>
    <row r="4561" spans="1:16" x14ac:dyDescent="0.25">
      <c r="A4561" s="1" t="str">
        <f>IF('XML a procesar'!A4560&gt;0,'XML a procesar'!A4560,"")</f>
        <v/>
      </c>
      <c r="B4561" s="7">
        <f t="shared" si="792"/>
        <v>0</v>
      </c>
      <c r="C4561" s="1">
        <f t="shared" si="793"/>
        <v>0</v>
      </c>
      <c r="D4561" s="1">
        <f t="shared" si="794"/>
        <v>0</v>
      </c>
      <c r="E4561" s="1">
        <f t="shared" si="795"/>
        <v>0</v>
      </c>
      <c r="F4561" s="1" t="str">
        <f t="shared" ca="1" si="796"/>
        <v/>
      </c>
      <c r="G4561" s="1">
        <f t="shared" ca="1" si="797"/>
        <v>0</v>
      </c>
      <c r="H4561" s="1">
        <f ca="1">IF(AND(G4560&gt;0,G4561&gt;G4560,NOT(ISERROR(MATCH(G4560,D:D,0)))),H4560+1,H4560)</f>
        <v>0</v>
      </c>
      <c r="I4561" s="1">
        <f t="shared" ca="1" si="798"/>
        <v>0</v>
      </c>
      <c r="J4561" s="7" t="str">
        <f t="shared" ca="1" si="799"/>
        <v/>
      </c>
      <c r="K4561" s="1" t="str">
        <f ca="1">IF(J4561="Linea_para_MAIL_creada_por_LuXML",IF(ISERROR(MATCH(INDIRECT(ADDRESS(ROW()-G4561,7)),D:D,0)),J4561,INDIRECT(ADDRESS(MATCH(INDIRECT(ADDRESS(ROW()-G4561,7)),D:D,0),1))),J4561)</f>
        <v/>
      </c>
      <c r="L4561" s="7">
        <f t="shared" ca="1" si="800"/>
        <v>0</v>
      </c>
      <c r="M4561" s="7" t="str">
        <f t="shared" ca="1" si="801"/>
        <v/>
      </c>
      <c r="N4561" s="7">
        <f t="shared" ca="1" si="802"/>
        <v>0</v>
      </c>
      <c r="O4561" s="9" t="str">
        <f ca="1">IF(N4561&gt;-1,INDIRECT(ADDRESS(ROW(),13)),IF(N4561&lt;N4560,CONCATENATE("&lt;page-count count=",CHAR(34),1+LARGE(N:N,1)-LARGE(N:N,2),CHAR(34),"/&gt;"),INDIRECT(ADDRESS(ROW()-1,13))))</f>
        <v/>
      </c>
      <c r="P4561" s="1">
        <f>IF(ROW()&lt;$S$4+2,IF('XML a procesar'!A4560="",P4560,IF(MID('XML a procesar'!A4560,1,1)="&lt;",P4560,P4560+1)),P4560)</f>
        <v>1</v>
      </c>
    </row>
    <row r="4562" spans="1:16" x14ac:dyDescent="0.25">
      <c r="A4562" s="1" t="str">
        <f>IF('XML a procesar'!A4561&gt;0,'XML a procesar'!A4561,"")</f>
        <v/>
      </c>
      <c r="B4562" s="7">
        <f t="shared" si="792"/>
        <v>0</v>
      </c>
      <c r="C4562" s="1">
        <f t="shared" si="793"/>
        <v>0</v>
      </c>
      <c r="D4562" s="1">
        <f t="shared" si="794"/>
        <v>0</v>
      </c>
      <c r="E4562" s="1">
        <f t="shared" si="795"/>
        <v>0</v>
      </c>
      <c r="F4562" s="1" t="str">
        <f t="shared" ca="1" si="796"/>
        <v/>
      </c>
      <c r="G4562" s="1">
        <f t="shared" ca="1" si="797"/>
        <v>0</v>
      </c>
      <c r="H4562" s="1">
        <f ca="1">IF(AND(G4561&gt;0,G4562&gt;G4561,NOT(ISERROR(MATCH(G4561,D:D,0)))),H4561+1,H4561)</f>
        <v>0</v>
      </c>
      <c r="I4562" s="1">
        <f t="shared" ca="1" si="798"/>
        <v>0</v>
      </c>
      <c r="J4562" s="7" t="str">
        <f t="shared" ca="1" si="799"/>
        <v/>
      </c>
      <c r="K4562" s="1" t="str">
        <f ca="1">IF(J4562="Linea_para_MAIL_creada_por_LuXML",IF(ISERROR(MATCH(INDIRECT(ADDRESS(ROW()-G4562,7)),D:D,0)),J4562,INDIRECT(ADDRESS(MATCH(INDIRECT(ADDRESS(ROW()-G4562,7)),D:D,0),1))),J4562)</f>
        <v/>
      </c>
      <c r="L4562" s="7">
        <f t="shared" ca="1" si="800"/>
        <v>0</v>
      </c>
      <c r="M4562" s="7" t="str">
        <f t="shared" ca="1" si="801"/>
        <v/>
      </c>
      <c r="N4562" s="7">
        <f t="shared" ca="1" si="802"/>
        <v>0</v>
      </c>
      <c r="O4562" s="9" t="str">
        <f ca="1">IF(N4562&gt;-1,INDIRECT(ADDRESS(ROW(),13)),IF(N4562&lt;N4561,CONCATENATE("&lt;page-count count=",CHAR(34),1+LARGE(N:N,1)-LARGE(N:N,2),CHAR(34),"/&gt;"),INDIRECT(ADDRESS(ROW()-1,13))))</f>
        <v/>
      </c>
      <c r="P4562" s="1">
        <f>IF(ROW()&lt;$S$4+2,IF('XML a procesar'!A4561="",P4561,IF(MID('XML a procesar'!A4561,1,1)="&lt;",P4561,P4561+1)),P4561)</f>
        <v>1</v>
      </c>
    </row>
    <row r="4563" spans="1:16" x14ac:dyDescent="0.25">
      <c r="A4563" s="1" t="str">
        <f>IF('XML a procesar'!A4562&gt;0,'XML a procesar'!A4562,"")</f>
        <v/>
      </c>
      <c r="B4563" s="7">
        <f t="shared" si="792"/>
        <v>0</v>
      </c>
      <c r="C4563" s="1">
        <f t="shared" si="793"/>
        <v>0</v>
      </c>
      <c r="D4563" s="1">
        <f t="shared" si="794"/>
        <v>0</v>
      </c>
      <c r="E4563" s="1">
        <f t="shared" si="795"/>
        <v>0</v>
      </c>
      <c r="F4563" s="1" t="str">
        <f t="shared" ca="1" si="796"/>
        <v/>
      </c>
      <c r="G4563" s="1">
        <f t="shared" ca="1" si="797"/>
        <v>0</v>
      </c>
      <c r="H4563" s="1">
        <f ca="1">IF(AND(G4562&gt;0,G4563&gt;G4562,NOT(ISERROR(MATCH(G4562,D:D,0)))),H4562+1,H4562)</f>
        <v>0</v>
      </c>
      <c r="I4563" s="1">
        <f t="shared" ca="1" si="798"/>
        <v>0</v>
      </c>
      <c r="J4563" s="7" t="str">
        <f t="shared" ca="1" si="799"/>
        <v/>
      </c>
      <c r="K4563" s="1" t="str">
        <f ca="1">IF(J4563="Linea_para_MAIL_creada_por_LuXML",IF(ISERROR(MATCH(INDIRECT(ADDRESS(ROW()-G4563,7)),D:D,0)),J4563,INDIRECT(ADDRESS(MATCH(INDIRECT(ADDRESS(ROW()-G4563,7)),D:D,0),1))),J4563)</f>
        <v/>
      </c>
      <c r="L4563" s="7">
        <f t="shared" ca="1" si="800"/>
        <v>0</v>
      </c>
      <c r="M4563" s="7" t="str">
        <f t="shared" ca="1" si="801"/>
        <v/>
      </c>
      <c r="N4563" s="7">
        <f t="shared" ca="1" si="802"/>
        <v>0</v>
      </c>
      <c r="O4563" s="9" t="str">
        <f ca="1">IF(N4563&gt;-1,INDIRECT(ADDRESS(ROW(),13)),IF(N4563&lt;N4562,CONCATENATE("&lt;page-count count=",CHAR(34),1+LARGE(N:N,1)-LARGE(N:N,2),CHAR(34),"/&gt;"),INDIRECT(ADDRESS(ROW()-1,13))))</f>
        <v/>
      </c>
      <c r="P4563" s="1">
        <f>IF(ROW()&lt;$S$4+2,IF('XML a procesar'!A4562="",P4562,IF(MID('XML a procesar'!A4562,1,1)="&lt;",P4562,P4562+1)),P4562)</f>
        <v>1</v>
      </c>
    </row>
    <row r="4564" spans="1:16" x14ac:dyDescent="0.25">
      <c r="A4564" s="1" t="str">
        <f>IF('XML a procesar'!A4563&gt;0,'XML a procesar'!A4563,"")</f>
        <v/>
      </c>
      <c r="B4564" s="7">
        <f t="shared" si="792"/>
        <v>0</v>
      </c>
      <c r="C4564" s="1">
        <f t="shared" si="793"/>
        <v>0</v>
      </c>
      <c r="D4564" s="1">
        <f t="shared" si="794"/>
        <v>0</v>
      </c>
      <c r="E4564" s="1">
        <f t="shared" si="795"/>
        <v>0</v>
      </c>
      <c r="F4564" s="1" t="str">
        <f t="shared" ca="1" si="796"/>
        <v/>
      </c>
      <c r="G4564" s="1">
        <f t="shared" ca="1" si="797"/>
        <v>0</v>
      </c>
      <c r="H4564" s="1">
        <f ca="1">IF(AND(G4563&gt;0,G4564&gt;G4563,NOT(ISERROR(MATCH(G4563,D:D,0)))),H4563+1,H4563)</f>
        <v>0</v>
      </c>
      <c r="I4564" s="1">
        <f t="shared" ca="1" si="798"/>
        <v>0</v>
      </c>
      <c r="J4564" s="7" t="str">
        <f t="shared" ca="1" si="799"/>
        <v/>
      </c>
      <c r="K4564" s="1" t="str">
        <f ca="1">IF(J4564="Linea_para_MAIL_creada_por_LuXML",IF(ISERROR(MATCH(INDIRECT(ADDRESS(ROW()-G4564,7)),D:D,0)),J4564,INDIRECT(ADDRESS(MATCH(INDIRECT(ADDRESS(ROW()-G4564,7)),D:D,0),1))),J4564)</f>
        <v/>
      </c>
      <c r="L4564" s="7">
        <f t="shared" ca="1" si="800"/>
        <v>0</v>
      </c>
      <c r="M4564" s="7" t="str">
        <f t="shared" ca="1" si="801"/>
        <v/>
      </c>
      <c r="N4564" s="7">
        <f t="shared" ca="1" si="802"/>
        <v>0</v>
      </c>
      <c r="O4564" s="9" t="str">
        <f ca="1">IF(N4564&gt;-1,INDIRECT(ADDRESS(ROW(),13)),IF(N4564&lt;N4563,CONCATENATE("&lt;page-count count=",CHAR(34),1+LARGE(N:N,1)-LARGE(N:N,2),CHAR(34),"/&gt;"),INDIRECT(ADDRESS(ROW()-1,13))))</f>
        <v/>
      </c>
      <c r="P4564" s="1">
        <f>IF(ROW()&lt;$S$4+2,IF('XML a procesar'!A4563="",P4563,IF(MID('XML a procesar'!A4563,1,1)="&lt;",P4563,P4563+1)),P4563)</f>
        <v>1</v>
      </c>
    </row>
    <row r="4565" spans="1:16" x14ac:dyDescent="0.25">
      <c r="A4565" s="1" t="str">
        <f>IF('XML a procesar'!A4564&gt;0,'XML a procesar'!A4564,"")</f>
        <v/>
      </c>
      <c r="B4565" s="7">
        <f t="shared" si="792"/>
        <v>0</v>
      </c>
      <c r="C4565" s="1">
        <f t="shared" si="793"/>
        <v>0</v>
      </c>
      <c r="D4565" s="1">
        <f t="shared" si="794"/>
        <v>0</v>
      </c>
      <c r="E4565" s="1">
        <f t="shared" si="795"/>
        <v>0</v>
      </c>
      <c r="F4565" s="1" t="str">
        <f t="shared" ca="1" si="796"/>
        <v/>
      </c>
      <c r="G4565" s="1">
        <f t="shared" ca="1" si="797"/>
        <v>0</v>
      </c>
      <c r="H4565" s="1">
        <f ca="1">IF(AND(G4564&gt;0,G4565&gt;G4564,NOT(ISERROR(MATCH(G4564,D:D,0)))),H4564+1,H4564)</f>
        <v>0</v>
      </c>
      <c r="I4565" s="1">
        <f t="shared" ca="1" si="798"/>
        <v>0</v>
      </c>
      <c r="J4565" s="7" t="str">
        <f t="shared" ca="1" si="799"/>
        <v/>
      </c>
      <c r="K4565" s="1" t="str">
        <f ca="1">IF(J4565="Linea_para_MAIL_creada_por_LuXML",IF(ISERROR(MATCH(INDIRECT(ADDRESS(ROW()-G4565,7)),D:D,0)),J4565,INDIRECT(ADDRESS(MATCH(INDIRECT(ADDRESS(ROW()-G4565,7)),D:D,0),1))),J4565)</f>
        <v/>
      </c>
      <c r="L4565" s="7">
        <f t="shared" ca="1" si="800"/>
        <v>0</v>
      </c>
      <c r="M4565" s="7" t="str">
        <f t="shared" ca="1" si="801"/>
        <v/>
      </c>
      <c r="N4565" s="7">
        <f t="shared" ca="1" si="802"/>
        <v>0</v>
      </c>
      <c r="O4565" s="9" t="str">
        <f ca="1">IF(N4565&gt;-1,INDIRECT(ADDRESS(ROW(),13)),IF(N4565&lt;N4564,CONCATENATE("&lt;page-count count=",CHAR(34),1+LARGE(N:N,1)-LARGE(N:N,2),CHAR(34),"/&gt;"),INDIRECT(ADDRESS(ROW()-1,13))))</f>
        <v/>
      </c>
      <c r="P4565" s="1">
        <f>IF(ROW()&lt;$S$4+2,IF('XML a procesar'!A4564="",P4564,IF(MID('XML a procesar'!A4564,1,1)="&lt;",P4564,P4564+1)),P4564)</f>
        <v>1</v>
      </c>
    </row>
    <row r="4566" spans="1:16" x14ac:dyDescent="0.25">
      <c r="A4566" s="1" t="str">
        <f>IF('XML a procesar'!A4565&gt;0,'XML a procesar'!A4565,"")</f>
        <v/>
      </c>
      <c r="B4566" s="7">
        <f t="shared" si="792"/>
        <v>0</v>
      </c>
      <c r="C4566" s="1">
        <f t="shared" si="793"/>
        <v>0</v>
      </c>
      <c r="D4566" s="1">
        <f t="shared" si="794"/>
        <v>0</v>
      </c>
      <c r="E4566" s="1">
        <f t="shared" si="795"/>
        <v>0</v>
      </c>
      <c r="F4566" s="1" t="str">
        <f t="shared" ca="1" si="796"/>
        <v/>
      </c>
      <c r="G4566" s="1">
        <f t="shared" ca="1" si="797"/>
        <v>0</v>
      </c>
      <c r="H4566" s="1">
        <f ca="1">IF(AND(G4565&gt;0,G4566&gt;G4565,NOT(ISERROR(MATCH(G4565,D:D,0)))),H4565+1,H4565)</f>
        <v>0</v>
      </c>
      <c r="I4566" s="1">
        <f t="shared" ca="1" si="798"/>
        <v>0</v>
      </c>
      <c r="J4566" s="7" t="str">
        <f t="shared" ca="1" si="799"/>
        <v/>
      </c>
      <c r="K4566" s="1" t="str">
        <f ca="1">IF(J4566="Linea_para_MAIL_creada_por_LuXML",IF(ISERROR(MATCH(INDIRECT(ADDRESS(ROW()-G4566,7)),D:D,0)),J4566,INDIRECT(ADDRESS(MATCH(INDIRECT(ADDRESS(ROW()-G4566,7)),D:D,0),1))),J4566)</f>
        <v/>
      </c>
      <c r="L4566" s="7">
        <f t="shared" ca="1" si="800"/>
        <v>0</v>
      </c>
      <c r="M4566" s="7" t="str">
        <f t="shared" ca="1" si="801"/>
        <v/>
      </c>
      <c r="N4566" s="7">
        <f t="shared" ca="1" si="802"/>
        <v>0</v>
      </c>
      <c r="O4566" s="9" t="str">
        <f ca="1">IF(N4566&gt;-1,INDIRECT(ADDRESS(ROW(),13)),IF(N4566&lt;N4565,CONCATENATE("&lt;page-count count=",CHAR(34),1+LARGE(N:N,1)-LARGE(N:N,2),CHAR(34),"/&gt;"),INDIRECT(ADDRESS(ROW()-1,13))))</f>
        <v/>
      </c>
      <c r="P4566" s="1">
        <f>IF(ROW()&lt;$S$4+2,IF('XML a procesar'!A4565="",P4565,IF(MID('XML a procesar'!A4565,1,1)="&lt;",P4565,P4565+1)),P4565)</f>
        <v>1</v>
      </c>
    </row>
    <row r="4567" spans="1:16" x14ac:dyDescent="0.25">
      <c r="A4567" s="1" t="str">
        <f>IF('XML a procesar'!A4566&gt;0,'XML a procesar'!A4566,"")</f>
        <v/>
      </c>
      <c r="B4567" s="7">
        <f t="shared" si="792"/>
        <v>0</v>
      </c>
      <c r="C4567" s="1">
        <f t="shared" si="793"/>
        <v>0</v>
      </c>
      <c r="D4567" s="1">
        <f t="shared" si="794"/>
        <v>0</v>
      </c>
      <c r="E4567" s="1">
        <f t="shared" si="795"/>
        <v>0</v>
      </c>
      <c r="F4567" s="1" t="str">
        <f t="shared" ca="1" si="796"/>
        <v/>
      </c>
      <c r="G4567" s="1">
        <f t="shared" ca="1" si="797"/>
        <v>0</v>
      </c>
      <c r="H4567" s="1">
        <f ca="1">IF(AND(G4566&gt;0,G4567&gt;G4566,NOT(ISERROR(MATCH(G4566,D:D,0)))),H4566+1,H4566)</f>
        <v>0</v>
      </c>
      <c r="I4567" s="1">
        <f t="shared" ca="1" si="798"/>
        <v>0</v>
      </c>
      <c r="J4567" s="7" t="str">
        <f t="shared" ca="1" si="799"/>
        <v/>
      </c>
      <c r="K4567" s="1" t="str">
        <f ca="1">IF(J4567="Linea_para_MAIL_creada_por_LuXML",IF(ISERROR(MATCH(INDIRECT(ADDRESS(ROW()-G4567,7)),D:D,0)),J4567,INDIRECT(ADDRESS(MATCH(INDIRECT(ADDRESS(ROW()-G4567,7)),D:D,0),1))),J4567)</f>
        <v/>
      </c>
      <c r="L4567" s="7">
        <f t="shared" ca="1" si="800"/>
        <v>0</v>
      </c>
      <c r="M4567" s="7" t="str">
        <f t="shared" ca="1" si="801"/>
        <v/>
      </c>
      <c r="N4567" s="7">
        <f t="shared" ca="1" si="802"/>
        <v>0</v>
      </c>
      <c r="O4567" s="9" t="str">
        <f ca="1">IF(N4567&gt;-1,INDIRECT(ADDRESS(ROW(),13)),IF(N4567&lt;N4566,CONCATENATE("&lt;page-count count=",CHAR(34),1+LARGE(N:N,1)-LARGE(N:N,2),CHAR(34),"/&gt;"),INDIRECT(ADDRESS(ROW()-1,13))))</f>
        <v/>
      </c>
      <c r="P4567" s="1">
        <f>IF(ROW()&lt;$S$4+2,IF('XML a procesar'!A4566="",P4566,IF(MID('XML a procesar'!A4566,1,1)="&lt;",P4566,P4566+1)),P4566)</f>
        <v>1</v>
      </c>
    </row>
    <row r="4568" spans="1:16" x14ac:dyDescent="0.25">
      <c r="A4568" s="1" t="str">
        <f>IF('XML a procesar'!A4567&gt;0,'XML a procesar'!A4567,"")</f>
        <v/>
      </c>
      <c r="B4568" s="7">
        <f t="shared" si="792"/>
        <v>0</v>
      </c>
      <c r="C4568" s="1">
        <f t="shared" si="793"/>
        <v>0</v>
      </c>
      <c r="D4568" s="1">
        <f t="shared" si="794"/>
        <v>0</v>
      </c>
      <c r="E4568" s="1">
        <f t="shared" si="795"/>
        <v>0</v>
      </c>
      <c r="F4568" s="1" t="str">
        <f t="shared" ca="1" si="796"/>
        <v/>
      </c>
      <c r="G4568" s="1">
        <f t="shared" ca="1" si="797"/>
        <v>0</v>
      </c>
      <c r="H4568" s="1">
        <f ca="1">IF(AND(G4567&gt;0,G4568&gt;G4567,NOT(ISERROR(MATCH(G4567,D:D,0)))),H4567+1,H4567)</f>
        <v>0</v>
      </c>
      <c r="I4568" s="1">
        <f t="shared" ca="1" si="798"/>
        <v>0</v>
      </c>
      <c r="J4568" s="7" t="str">
        <f t="shared" ca="1" si="799"/>
        <v/>
      </c>
      <c r="K4568" s="1" t="str">
        <f ca="1">IF(J4568="Linea_para_MAIL_creada_por_LuXML",IF(ISERROR(MATCH(INDIRECT(ADDRESS(ROW()-G4568,7)),D:D,0)),J4568,INDIRECT(ADDRESS(MATCH(INDIRECT(ADDRESS(ROW()-G4568,7)),D:D,0),1))),J4568)</f>
        <v/>
      </c>
      <c r="L4568" s="7">
        <f t="shared" ca="1" si="800"/>
        <v>0</v>
      </c>
      <c r="M4568" s="7" t="str">
        <f t="shared" ca="1" si="801"/>
        <v/>
      </c>
      <c r="N4568" s="7">
        <f t="shared" ca="1" si="802"/>
        <v>0</v>
      </c>
      <c r="O4568" s="9" t="str">
        <f ca="1">IF(N4568&gt;-1,INDIRECT(ADDRESS(ROW(),13)),IF(N4568&lt;N4567,CONCATENATE("&lt;page-count count=",CHAR(34),1+LARGE(N:N,1)-LARGE(N:N,2),CHAR(34),"/&gt;"),INDIRECT(ADDRESS(ROW()-1,13))))</f>
        <v/>
      </c>
      <c r="P4568" s="1">
        <f>IF(ROW()&lt;$S$4+2,IF('XML a procesar'!A4567="",P4567,IF(MID('XML a procesar'!A4567,1,1)="&lt;",P4567,P4567+1)),P4567)</f>
        <v>1</v>
      </c>
    </row>
    <row r="4569" spans="1:16" x14ac:dyDescent="0.25">
      <c r="A4569" s="1" t="str">
        <f>IF('XML a procesar'!A4568&gt;0,'XML a procesar'!A4568,"")</f>
        <v/>
      </c>
      <c r="B4569" s="7">
        <f t="shared" si="792"/>
        <v>0</v>
      </c>
      <c r="C4569" s="1">
        <f t="shared" si="793"/>
        <v>0</v>
      </c>
      <c r="D4569" s="1">
        <f t="shared" si="794"/>
        <v>0</v>
      </c>
      <c r="E4569" s="1">
        <f t="shared" si="795"/>
        <v>0</v>
      </c>
      <c r="F4569" s="1" t="str">
        <f t="shared" ca="1" si="796"/>
        <v/>
      </c>
      <c r="G4569" s="1">
        <f t="shared" ca="1" si="797"/>
        <v>0</v>
      </c>
      <c r="H4569" s="1">
        <f ca="1">IF(AND(G4568&gt;0,G4569&gt;G4568,NOT(ISERROR(MATCH(G4568,D:D,0)))),H4568+1,H4568)</f>
        <v>0</v>
      </c>
      <c r="I4569" s="1">
        <f t="shared" ca="1" si="798"/>
        <v>0</v>
      </c>
      <c r="J4569" s="7" t="str">
        <f t="shared" ca="1" si="799"/>
        <v/>
      </c>
      <c r="K4569" s="1" t="str">
        <f ca="1">IF(J4569="Linea_para_MAIL_creada_por_LuXML",IF(ISERROR(MATCH(INDIRECT(ADDRESS(ROW()-G4569,7)),D:D,0)),J4569,INDIRECT(ADDRESS(MATCH(INDIRECT(ADDRESS(ROW()-G4569,7)),D:D,0),1))),J4569)</f>
        <v/>
      </c>
      <c r="L4569" s="7">
        <f t="shared" ca="1" si="800"/>
        <v>0</v>
      </c>
      <c r="M4569" s="7" t="str">
        <f t="shared" ca="1" si="801"/>
        <v/>
      </c>
      <c r="N4569" s="7">
        <f t="shared" ca="1" si="802"/>
        <v>0</v>
      </c>
      <c r="O4569" s="9" t="str">
        <f ca="1">IF(N4569&gt;-1,INDIRECT(ADDRESS(ROW(),13)),IF(N4569&lt;N4568,CONCATENATE("&lt;page-count count=",CHAR(34),1+LARGE(N:N,1)-LARGE(N:N,2),CHAR(34),"/&gt;"),INDIRECT(ADDRESS(ROW()-1,13))))</f>
        <v/>
      </c>
      <c r="P4569" s="1">
        <f>IF(ROW()&lt;$S$4+2,IF('XML a procesar'!A4568="",P4568,IF(MID('XML a procesar'!A4568,1,1)="&lt;",P4568,P4568+1)),P4568)</f>
        <v>1</v>
      </c>
    </row>
    <row r="4570" spans="1:16" x14ac:dyDescent="0.25">
      <c r="A4570" s="1" t="str">
        <f>IF('XML a procesar'!A4569&gt;0,'XML a procesar'!A4569,"")</f>
        <v/>
      </c>
      <c r="B4570" s="7">
        <f t="shared" si="792"/>
        <v>0</v>
      </c>
      <c r="C4570" s="1">
        <f t="shared" si="793"/>
        <v>0</v>
      </c>
      <c r="D4570" s="1">
        <f t="shared" si="794"/>
        <v>0</v>
      </c>
      <c r="E4570" s="1">
        <f t="shared" si="795"/>
        <v>0</v>
      </c>
      <c r="F4570" s="1" t="str">
        <f t="shared" ca="1" si="796"/>
        <v/>
      </c>
      <c r="G4570" s="1">
        <f t="shared" ca="1" si="797"/>
        <v>0</v>
      </c>
      <c r="H4570" s="1">
        <f ca="1">IF(AND(G4569&gt;0,G4570&gt;G4569,NOT(ISERROR(MATCH(G4569,D:D,0)))),H4569+1,H4569)</f>
        <v>0</v>
      </c>
      <c r="I4570" s="1">
        <f t="shared" ca="1" si="798"/>
        <v>0</v>
      </c>
      <c r="J4570" s="7" t="str">
        <f t="shared" ca="1" si="799"/>
        <v/>
      </c>
      <c r="K4570" s="1" t="str">
        <f ca="1">IF(J4570="Linea_para_MAIL_creada_por_LuXML",IF(ISERROR(MATCH(INDIRECT(ADDRESS(ROW()-G4570,7)),D:D,0)),J4570,INDIRECT(ADDRESS(MATCH(INDIRECT(ADDRESS(ROW()-G4570,7)),D:D,0),1))),J4570)</f>
        <v/>
      </c>
      <c r="L4570" s="7">
        <f t="shared" ca="1" si="800"/>
        <v>0</v>
      </c>
      <c r="M4570" s="7" t="str">
        <f t="shared" ca="1" si="801"/>
        <v/>
      </c>
      <c r="N4570" s="7">
        <f t="shared" ca="1" si="802"/>
        <v>0</v>
      </c>
      <c r="O4570" s="9" t="str">
        <f ca="1">IF(N4570&gt;-1,INDIRECT(ADDRESS(ROW(),13)),IF(N4570&lt;N4569,CONCATENATE("&lt;page-count count=",CHAR(34),1+LARGE(N:N,1)-LARGE(N:N,2),CHAR(34),"/&gt;"),INDIRECT(ADDRESS(ROW()-1,13))))</f>
        <v/>
      </c>
      <c r="P4570" s="1">
        <f>IF(ROW()&lt;$S$4+2,IF('XML a procesar'!A4569="",P4569,IF(MID('XML a procesar'!A4569,1,1)="&lt;",P4569,P4569+1)),P4569)</f>
        <v>1</v>
      </c>
    </row>
    <row r="4571" spans="1:16" x14ac:dyDescent="0.25">
      <c r="A4571" s="1" t="str">
        <f>IF('XML a procesar'!A4570&gt;0,'XML a procesar'!A4570,"")</f>
        <v/>
      </c>
      <c r="B4571" s="7">
        <f t="shared" si="792"/>
        <v>0</v>
      </c>
      <c r="C4571" s="1">
        <f t="shared" si="793"/>
        <v>0</v>
      </c>
      <c r="D4571" s="1">
        <f t="shared" si="794"/>
        <v>0</v>
      </c>
      <c r="E4571" s="1">
        <f t="shared" si="795"/>
        <v>0</v>
      </c>
      <c r="F4571" s="1" t="str">
        <f t="shared" ca="1" si="796"/>
        <v/>
      </c>
      <c r="G4571" s="1">
        <f t="shared" ca="1" si="797"/>
        <v>0</v>
      </c>
      <c r="H4571" s="1">
        <f ca="1">IF(AND(G4570&gt;0,G4571&gt;G4570,NOT(ISERROR(MATCH(G4570,D:D,0)))),H4570+1,H4570)</f>
        <v>0</v>
      </c>
      <c r="I4571" s="1">
        <f t="shared" ca="1" si="798"/>
        <v>0</v>
      </c>
      <c r="J4571" s="7" t="str">
        <f t="shared" ca="1" si="799"/>
        <v/>
      </c>
      <c r="K4571" s="1" t="str">
        <f ca="1">IF(J4571="Linea_para_MAIL_creada_por_LuXML",IF(ISERROR(MATCH(INDIRECT(ADDRESS(ROW()-G4571,7)),D:D,0)),J4571,INDIRECT(ADDRESS(MATCH(INDIRECT(ADDRESS(ROW()-G4571,7)),D:D,0),1))),J4571)</f>
        <v/>
      </c>
      <c r="L4571" s="7">
        <f t="shared" ca="1" si="800"/>
        <v>0</v>
      </c>
      <c r="M4571" s="7" t="str">
        <f t="shared" ca="1" si="801"/>
        <v/>
      </c>
      <c r="N4571" s="7">
        <f t="shared" ca="1" si="802"/>
        <v>0</v>
      </c>
      <c r="O4571" s="9" t="str">
        <f ca="1">IF(N4571&gt;-1,INDIRECT(ADDRESS(ROW(),13)),IF(N4571&lt;N4570,CONCATENATE("&lt;page-count count=",CHAR(34),1+LARGE(N:N,1)-LARGE(N:N,2),CHAR(34),"/&gt;"),INDIRECT(ADDRESS(ROW()-1,13))))</f>
        <v/>
      </c>
      <c r="P4571" s="1">
        <f>IF(ROW()&lt;$S$4+2,IF('XML a procesar'!A4570="",P4570,IF(MID('XML a procesar'!A4570,1,1)="&lt;",P4570,P4570+1)),P4570)</f>
        <v>1</v>
      </c>
    </row>
    <row r="4572" spans="1:16" x14ac:dyDescent="0.25">
      <c r="A4572" s="1" t="str">
        <f>IF('XML a procesar'!A4571&gt;0,'XML a procesar'!A4571,"")</f>
        <v/>
      </c>
      <c r="B4572" s="7">
        <f t="shared" si="792"/>
        <v>0</v>
      </c>
      <c r="C4572" s="1">
        <f t="shared" si="793"/>
        <v>0</v>
      </c>
      <c r="D4572" s="1">
        <f t="shared" si="794"/>
        <v>0</v>
      </c>
      <c r="E4572" s="1">
        <f t="shared" si="795"/>
        <v>0</v>
      </c>
      <c r="F4572" s="1" t="str">
        <f t="shared" ca="1" si="796"/>
        <v/>
      </c>
      <c r="G4572" s="1">
        <f t="shared" ca="1" si="797"/>
        <v>0</v>
      </c>
      <c r="H4572" s="1">
        <f ca="1">IF(AND(G4571&gt;0,G4572&gt;G4571,NOT(ISERROR(MATCH(G4571,D:D,0)))),H4571+1,H4571)</f>
        <v>0</v>
      </c>
      <c r="I4572" s="1">
        <f t="shared" ca="1" si="798"/>
        <v>0</v>
      </c>
      <c r="J4572" s="7" t="str">
        <f t="shared" ca="1" si="799"/>
        <v/>
      </c>
      <c r="K4572" s="1" t="str">
        <f ca="1">IF(J4572="Linea_para_MAIL_creada_por_LuXML",IF(ISERROR(MATCH(INDIRECT(ADDRESS(ROW()-G4572,7)),D:D,0)),J4572,INDIRECT(ADDRESS(MATCH(INDIRECT(ADDRESS(ROW()-G4572,7)),D:D,0),1))),J4572)</f>
        <v/>
      </c>
      <c r="L4572" s="7">
        <f t="shared" ca="1" si="800"/>
        <v>0</v>
      </c>
      <c r="M4572" s="7" t="str">
        <f t="shared" ca="1" si="801"/>
        <v/>
      </c>
      <c r="N4572" s="7">
        <f t="shared" ca="1" si="802"/>
        <v>0</v>
      </c>
      <c r="O4572" s="9" t="str">
        <f ca="1">IF(N4572&gt;-1,INDIRECT(ADDRESS(ROW(),13)),IF(N4572&lt;N4571,CONCATENATE("&lt;page-count count=",CHAR(34),1+LARGE(N:N,1)-LARGE(N:N,2),CHAR(34),"/&gt;"),INDIRECT(ADDRESS(ROW()-1,13))))</f>
        <v/>
      </c>
      <c r="P4572" s="1">
        <f>IF(ROW()&lt;$S$4+2,IF('XML a procesar'!A4571="",P4571,IF(MID('XML a procesar'!A4571,1,1)="&lt;",P4571,P4571+1)),P4571)</f>
        <v>1</v>
      </c>
    </row>
    <row r="4573" spans="1:16" x14ac:dyDescent="0.25">
      <c r="A4573" s="1" t="str">
        <f>IF('XML a procesar'!A4572&gt;0,'XML a procesar'!A4572,"")</f>
        <v/>
      </c>
      <c r="B4573" s="7">
        <f t="shared" si="792"/>
        <v>0</v>
      </c>
      <c r="C4573" s="1">
        <f t="shared" si="793"/>
        <v>0</v>
      </c>
      <c r="D4573" s="1">
        <f t="shared" si="794"/>
        <v>0</v>
      </c>
      <c r="E4573" s="1">
        <f t="shared" si="795"/>
        <v>0</v>
      </c>
      <c r="F4573" s="1" t="str">
        <f t="shared" ca="1" si="796"/>
        <v/>
      </c>
      <c r="G4573" s="1">
        <f t="shared" ca="1" si="797"/>
        <v>0</v>
      </c>
      <c r="H4573" s="1">
        <f ca="1">IF(AND(G4572&gt;0,G4573&gt;G4572,NOT(ISERROR(MATCH(G4572,D:D,0)))),H4572+1,H4572)</f>
        <v>0</v>
      </c>
      <c r="I4573" s="1">
        <f t="shared" ca="1" si="798"/>
        <v>0</v>
      </c>
      <c r="J4573" s="7" t="str">
        <f t="shared" ca="1" si="799"/>
        <v/>
      </c>
      <c r="K4573" s="1" t="str">
        <f ca="1">IF(J4573="Linea_para_MAIL_creada_por_LuXML",IF(ISERROR(MATCH(INDIRECT(ADDRESS(ROW()-G4573,7)),D:D,0)),J4573,INDIRECT(ADDRESS(MATCH(INDIRECT(ADDRESS(ROW()-G4573,7)),D:D,0),1))),J4573)</f>
        <v/>
      </c>
      <c r="L4573" s="7">
        <f t="shared" ca="1" si="800"/>
        <v>0</v>
      </c>
      <c r="M4573" s="7" t="str">
        <f t="shared" ca="1" si="801"/>
        <v/>
      </c>
      <c r="N4573" s="7">
        <f t="shared" ca="1" si="802"/>
        <v>0</v>
      </c>
      <c r="O4573" s="9" t="str">
        <f ca="1">IF(N4573&gt;-1,INDIRECT(ADDRESS(ROW(),13)),IF(N4573&lt;N4572,CONCATENATE("&lt;page-count count=",CHAR(34),1+LARGE(N:N,1)-LARGE(N:N,2),CHAR(34),"/&gt;"),INDIRECT(ADDRESS(ROW()-1,13))))</f>
        <v/>
      </c>
      <c r="P4573" s="1">
        <f>IF(ROW()&lt;$S$4+2,IF('XML a procesar'!A4572="",P4572,IF(MID('XML a procesar'!A4572,1,1)="&lt;",P4572,P4572+1)),P4572)</f>
        <v>1</v>
      </c>
    </row>
    <row r="4574" spans="1:16" x14ac:dyDescent="0.25">
      <c r="A4574" s="1" t="str">
        <f>IF('XML a procesar'!A4573&gt;0,'XML a procesar'!A4573,"")</f>
        <v/>
      </c>
      <c r="B4574" s="7">
        <f t="shared" si="792"/>
        <v>0</v>
      </c>
      <c r="C4574" s="1">
        <f t="shared" si="793"/>
        <v>0</v>
      </c>
      <c r="D4574" s="1">
        <f t="shared" si="794"/>
        <v>0</v>
      </c>
      <c r="E4574" s="1">
        <f t="shared" si="795"/>
        <v>0</v>
      </c>
      <c r="F4574" s="1" t="str">
        <f t="shared" ca="1" si="796"/>
        <v/>
      </c>
      <c r="G4574" s="1">
        <f t="shared" ca="1" si="797"/>
        <v>0</v>
      </c>
      <c r="H4574" s="1">
        <f ca="1">IF(AND(G4573&gt;0,G4574&gt;G4573,NOT(ISERROR(MATCH(G4573,D:D,0)))),H4573+1,H4573)</f>
        <v>0</v>
      </c>
      <c r="I4574" s="1">
        <f t="shared" ca="1" si="798"/>
        <v>0</v>
      </c>
      <c r="J4574" s="7" t="str">
        <f t="shared" ca="1" si="799"/>
        <v/>
      </c>
      <c r="K4574" s="1" t="str">
        <f ca="1">IF(J4574="Linea_para_MAIL_creada_por_LuXML",IF(ISERROR(MATCH(INDIRECT(ADDRESS(ROW()-G4574,7)),D:D,0)),J4574,INDIRECT(ADDRESS(MATCH(INDIRECT(ADDRESS(ROW()-G4574,7)),D:D,0),1))),J4574)</f>
        <v/>
      </c>
      <c r="L4574" s="7">
        <f t="shared" ca="1" si="800"/>
        <v>0</v>
      </c>
      <c r="M4574" s="7" t="str">
        <f t="shared" ca="1" si="801"/>
        <v/>
      </c>
      <c r="N4574" s="7">
        <f t="shared" ca="1" si="802"/>
        <v>0</v>
      </c>
      <c r="O4574" s="9" t="str">
        <f ca="1">IF(N4574&gt;-1,INDIRECT(ADDRESS(ROW(),13)),IF(N4574&lt;N4573,CONCATENATE("&lt;page-count count=",CHAR(34),1+LARGE(N:N,1)-LARGE(N:N,2),CHAR(34),"/&gt;"),INDIRECT(ADDRESS(ROW()-1,13))))</f>
        <v/>
      </c>
      <c r="P4574" s="1">
        <f>IF(ROW()&lt;$S$4+2,IF('XML a procesar'!A4573="",P4573,IF(MID('XML a procesar'!A4573,1,1)="&lt;",P4573,P4573+1)),P4573)</f>
        <v>1</v>
      </c>
    </row>
    <row r="4575" spans="1:16" x14ac:dyDescent="0.25">
      <c r="A4575" s="1" t="str">
        <f>IF('XML a procesar'!A4574&gt;0,'XML a procesar'!A4574,"")</f>
        <v/>
      </c>
      <c r="B4575" s="7">
        <f t="shared" si="792"/>
        <v>0</v>
      </c>
      <c r="C4575" s="1">
        <f t="shared" si="793"/>
        <v>0</v>
      </c>
      <c r="D4575" s="1">
        <f t="shared" si="794"/>
        <v>0</v>
      </c>
      <c r="E4575" s="1">
        <f t="shared" si="795"/>
        <v>0</v>
      </c>
      <c r="F4575" s="1" t="str">
        <f t="shared" ca="1" si="796"/>
        <v/>
      </c>
      <c r="G4575" s="1">
        <f t="shared" ca="1" si="797"/>
        <v>0</v>
      </c>
      <c r="H4575" s="1">
        <f ca="1">IF(AND(G4574&gt;0,G4575&gt;G4574,NOT(ISERROR(MATCH(G4574,D:D,0)))),H4574+1,H4574)</f>
        <v>0</v>
      </c>
      <c r="I4575" s="1">
        <f t="shared" ca="1" si="798"/>
        <v>0</v>
      </c>
      <c r="J4575" s="7" t="str">
        <f t="shared" ca="1" si="799"/>
        <v/>
      </c>
      <c r="K4575" s="1" t="str">
        <f ca="1">IF(J4575="Linea_para_MAIL_creada_por_LuXML",IF(ISERROR(MATCH(INDIRECT(ADDRESS(ROW()-G4575,7)),D:D,0)),J4575,INDIRECT(ADDRESS(MATCH(INDIRECT(ADDRESS(ROW()-G4575,7)),D:D,0),1))),J4575)</f>
        <v/>
      </c>
      <c r="L4575" s="7">
        <f t="shared" ca="1" si="800"/>
        <v>0</v>
      </c>
      <c r="M4575" s="7" t="str">
        <f t="shared" ca="1" si="801"/>
        <v/>
      </c>
      <c r="N4575" s="7">
        <f t="shared" ca="1" si="802"/>
        <v>0</v>
      </c>
      <c r="O4575" s="9" t="str">
        <f ca="1">IF(N4575&gt;-1,INDIRECT(ADDRESS(ROW(),13)),IF(N4575&lt;N4574,CONCATENATE("&lt;page-count count=",CHAR(34),1+LARGE(N:N,1)-LARGE(N:N,2),CHAR(34),"/&gt;"),INDIRECT(ADDRESS(ROW()-1,13))))</f>
        <v/>
      </c>
      <c r="P4575" s="1">
        <f>IF(ROW()&lt;$S$4+2,IF('XML a procesar'!A4574="",P4574,IF(MID('XML a procesar'!A4574,1,1)="&lt;",P4574,P4574+1)),P4574)</f>
        <v>1</v>
      </c>
    </row>
    <row r="4576" spans="1:16" x14ac:dyDescent="0.25">
      <c r="A4576" s="1" t="str">
        <f>IF('XML a procesar'!A4575&gt;0,'XML a procesar'!A4575,"")</f>
        <v/>
      </c>
      <c r="B4576" s="7">
        <f t="shared" si="792"/>
        <v>0</v>
      </c>
      <c r="C4576" s="1">
        <f t="shared" si="793"/>
        <v>0</v>
      </c>
      <c r="D4576" s="1">
        <f t="shared" si="794"/>
        <v>0</v>
      </c>
      <c r="E4576" s="1">
        <f t="shared" si="795"/>
        <v>0</v>
      </c>
      <c r="F4576" s="1" t="str">
        <f t="shared" ca="1" si="796"/>
        <v/>
      </c>
      <c r="G4576" s="1">
        <f t="shared" ca="1" si="797"/>
        <v>0</v>
      </c>
      <c r="H4576" s="1">
        <f ca="1">IF(AND(G4575&gt;0,G4576&gt;G4575,NOT(ISERROR(MATCH(G4575,D:D,0)))),H4575+1,H4575)</f>
        <v>0</v>
      </c>
      <c r="I4576" s="1">
        <f t="shared" ca="1" si="798"/>
        <v>0</v>
      </c>
      <c r="J4576" s="7" t="str">
        <f t="shared" ca="1" si="799"/>
        <v/>
      </c>
      <c r="K4576" s="1" t="str">
        <f ca="1">IF(J4576="Linea_para_MAIL_creada_por_LuXML",IF(ISERROR(MATCH(INDIRECT(ADDRESS(ROW()-G4576,7)),D:D,0)),J4576,INDIRECT(ADDRESS(MATCH(INDIRECT(ADDRESS(ROW()-G4576,7)),D:D,0),1))),J4576)</f>
        <v/>
      </c>
      <c r="L4576" s="7">
        <f t="shared" ca="1" si="800"/>
        <v>0</v>
      </c>
      <c r="M4576" s="7" t="str">
        <f t="shared" ca="1" si="801"/>
        <v/>
      </c>
      <c r="N4576" s="7">
        <f t="shared" ca="1" si="802"/>
        <v>0</v>
      </c>
      <c r="O4576" s="9" t="str">
        <f ca="1">IF(N4576&gt;-1,INDIRECT(ADDRESS(ROW(),13)),IF(N4576&lt;N4575,CONCATENATE("&lt;page-count count=",CHAR(34),1+LARGE(N:N,1)-LARGE(N:N,2),CHAR(34),"/&gt;"),INDIRECT(ADDRESS(ROW()-1,13))))</f>
        <v/>
      </c>
      <c r="P4576" s="1">
        <f>IF(ROW()&lt;$S$4+2,IF('XML a procesar'!A4575="",P4575,IF(MID('XML a procesar'!A4575,1,1)="&lt;",P4575,P4575+1)),P4575)</f>
        <v>1</v>
      </c>
    </row>
    <row r="4577" spans="1:16" x14ac:dyDescent="0.25">
      <c r="A4577" s="1" t="str">
        <f>IF('XML a procesar'!A4576&gt;0,'XML a procesar'!A4576,"")</f>
        <v/>
      </c>
      <c r="B4577" s="7">
        <f t="shared" si="792"/>
        <v>0</v>
      </c>
      <c r="C4577" s="1">
        <f t="shared" si="793"/>
        <v>0</v>
      </c>
      <c r="D4577" s="1">
        <f t="shared" si="794"/>
        <v>0</v>
      </c>
      <c r="E4577" s="1">
        <f t="shared" si="795"/>
        <v>0</v>
      </c>
      <c r="F4577" s="1" t="str">
        <f t="shared" ca="1" si="796"/>
        <v/>
      </c>
      <c r="G4577" s="1">
        <f t="shared" ca="1" si="797"/>
        <v>0</v>
      </c>
      <c r="H4577" s="1">
        <f ca="1">IF(AND(G4576&gt;0,G4577&gt;G4576,NOT(ISERROR(MATCH(G4576,D:D,0)))),H4576+1,H4576)</f>
        <v>0</v>
      </c>
      <c r="I4577" s="1">
        <f t="shared" ca="1" si="798"/>
        <v>0</v>
      </c>
      <c r="J4577" s="7" t="str">
        <f t="shared" ca="1" si="799"/>
        <v/>
      </c>
      <c r="K4577" s="1" t="str">
        <f ca="1">IF(J4577="Linea_para_MAIL_creada_por_LuXML",IF(ISERROR(MATCH(INDIRECT(ADDRESS(ROW()-G4577,7)),D:D,0)),J4577,INDIRECT(ADDRESS(MATCH(INDIRECT(ADDRESS(ROW()-G4577,7)),D:D,0),1))),J4577)</f>
        <v/>
      </c>
      <c r="L4577" s="7">
        <f t="shared" ca="1" si="800"/>
        <v>0</v>
      </c>
      <c r="M4577" s="7" t="str">
        <f t="shared" ca="1" si="801"/>
        <v/>
      </c>
      <c r="N4577" s="7">
        <f t="shared" ca="1" si="802"/>
        <v>0</v>
      </c>
      <c r="O4577" s="9" t="str">
        <f ca="1">IF(N4577&gt;-1,INDIRECT(ADDRESS(ROW(),13)),IF(N4577&lt;N4576,CONCATENATE("&lt;page-count count=",CHAR(34),1+LARGE(N:N,1)-LARGE(N:N,2),CHAR(34),"/&gt;"),INDIRECT(ADDRESS(ROW()-1,13))))</f>
        <v/>
      </c>
      <c r="P4577" s="1">
        <f>IF(ROW()&lt;$S$4+2,IF('XML a procesar'!A4576="",P4576,IF(MID('XML a procesar'!A4576,1,1)="&lt;",P4576,P4576+1)),P4576)</f>
        <v>1</v>
      </c>
    </row>
    <row r="4578" spans="1:16" x14ac:dyDescent="0.25">
      <c r="A4578" s="1" t="str">
        <f>IF('XML a procesar'!A4577&gt;0,'XML a procesar'!A4577,"")</f>
        <v/>
      </c>
      <c r="B4578" s="7">
        <f t="shared" si="792"/>
        <v>0</v>
      </c>
      <c r="C4578" s="1">
        <f t="shared" si="793"/>
        <v>0</v>
      </c>
      <c r="D4578" s="1">
        <f t="shared" si="794"/>
        <v>0</v>
      </c>
      <c r="E4578" s="1">
        <f t="shared" si="795"/>
        <v>0</v>
      </c>
      <c r="F4578" s="1" t="str">
        <f t="shared" ca="1" si="796"/>
        <v/>
      </c>
      <c r="G4578" s="1">
        <f t="shared" ca="1" si="797"/>
        <v>0</v>
      </c>
      <c r="H4578" s="1">
        <f ca="1">IF(AND(G4577&gt;0,G4578&gt;G4577,NOT(ISERROR(MATCH(G4577,D:D,0)))),H4577+1,H4577)</f>
        <v>0</v>
      </c>
      <c r="I4578" s="1">
        <f t="shared" ca="1" si="798"/>
        <v>0</v>
      </c>
      <c r="J4578" s="7" t="str">
        <f t="shared" ca="1" si="799"/>
        <v/>
      </c>
      <c r="K4578" s="1" t="str">
        <f ca="1">IF(J4578="Linea_para_MAIL_creada_por_LuXML",IF(ISERROR(MATCH(INDIRECT(ADDRESS(ROW()-G4578,7)),D:D,0)),J4578,INDIRECT(ADDRESS(MATCH(INDIRECT(ADDRESS(ROW()-G4578,7)),D:D,0),1))),J4578)</f>
        <v/>
      </c>
      <c r="L4578" s="7">
        <f t="shared" ca="1" si="800"/>
        <v>0</v>
      </c>
      <c r="M4578" s="7" t="str">
        <f t="shared" ca="1" si="801"/>
        <v/>
      </c>
      <c r="N4578" s="7">
        <f t="shared" ca="1" si="802"/>
        <v>0</v>
      </c>
      <c r="O4578" s="9" t="str">
        <f ca="1">IF(N4578&gt;-1,INDIRECT(ADDRESS(ROW(),13)),IF(N4578&lt;N4577,CONCATENATE("&lt;page-count count=",CHAR(34),1+LARGE(N:N,1)-LARGE(N:N,2),CHAR(34),"/&gt;"),INDIRECT(ADDRESS(ROW()-1,13))))</f>
        <v/>
      </c>
      <c r="P4578" s="1">
        <f>IF(ROW()&lt;$S$4+2,IF('XML a procesar'!A4577="",P4577,IF(MID('XML a procesar'!A4577,1,1)="&lt;",P4577,P4577+1)),P4577)</f>
        <v>1</v>
      </c>
    </row>
    <row r="4579" spans="1:16" x14ac:dyDescent="0.25">
      <c r="A4579" s="1" t="str">
        <f>IF('XML a procesar'!A4578&gt;0,'XML a procesar'!A4578,"")</f>
        <v/>
      </c>
      <c r="B4579" s="7">
        <f t="shared" si="792"/>
        <v>0</v>
      </c>
      <c r="C4579" s="1">
        <f t="shared" si="793"/>
        <v>0</v>
      </c>
      <c r="D4579" s="1">
        <f t="shared" si="794"/>
        <v>0</v>
      </c>
      <c r="E4579" s="1">
        <f t="shared" si="795"/>
        <v>0</v>
      </c>
      <c r="F4579" s="1" t="str">
        <f t="shared" ca="1" si="796"/>
        <v/>
      </c>
      <c r="G4579" s="1">
        <f t="shared" ca="1" si="797"/>
        <v>0</v>
      </c>
      <c r="H4579" s="1">
        <f ca="1">IF(AND(G4578&gt;0,G4579&gt;G4578,NOT(ISERROR(MATCH(G4578,D:D,0)))),H4578+1,H4578)</f>
        <v>0</v>
      </c>
      <c r="I4579" s="1">
        <f t="shared" ca="1" si="798"/>
        <v>0</v>
      </c>
      <c r="J4579" s="7" t="str">
        <f t="shared" ca="1" si="799"/>
        <v/>
      </c>
      <c r="K4579" s="1" t="str">
        <f ca="1">IF(J4579="Linea_para_MAIL_creada_por_LuXML",IF(ISERROR(MATCH(INDIRECT(ADDRESS(ROW()-G4579,7)),D:D,0)),J4579,INDIRECT(ADDRESS(MATCH(INDIRECT(ADDRESS(ROW()-G4579,7)),D:D,0),1))),J4579)</f>
        <v/>
      </c>
      <c r="L4579" s="7">
        <f t="shared" ca="1" si="800"/>
        <v>0</v>
      </c>
      <c r="M4579" s="7" t="str">
        <f t="shared" ca="1" si="801"/>
        <v/>
      </c>
      <c r="N4579" s="7">
        <f t="shared" ca="1" si="802"/>
        <v>0</v>
      </c>
      <c r="O4579" s="9" t="str">
        <f ca="1">IF(N4579&gt;-1,INDIRECT(ADDRESS(ROW(),13)),IF(N4579&lt;N4578,CONCATENATE("&lt;page-count count=",CHAR(34),1+LARGE(N:N,1)-LARGE(N:N,2),CHAR(34),"/&gt;"),INDIRECT(ADDRESS(ROW()-1,13))))</f>
        <v/>
      </c>
      <c r="P4579" s="1">
        <f>IF(ROW()&lt;$S$4+2,IF('XML a procesar'!A4578="",P4578,IF(MID('XML a procesar'!A4578,1,1)="&lt;",P4578,P4578+1)),P4578)</f>
        <v>1</v>
      </c>
    </row>
    <row r="4580" spans="1:16" x14ac:dyDescent="0.25">
      <c r="A4580" s="1" t="str">
        <f>IF('XML a procesar'!A4579&gt;0,'XML a procesar'!A4579,"")</f>
        <v/>
      </c>
      <c r="B4580" s="7">
        <f t="shared" si="792"/>
        <v>0</v>
      </c>
      <c r="C4580" s="1">
        <f t="shared" si="793"/>
        <v>0</v>
      </c>
      <c r="D4580" s="1">
        <f t="shared" si="794"/>
        <v>0</v>
      </c>
      <c r="E4580" s="1">
        <f t="shared" si="795"/>
        <v>0</v>
      </c>
      <c r="F4580" s="1" t="str">
        <f t="shared" ca="1" si="796"/>
        <v/>
      </c>
      <c r="G4580" s="1">
        <f t="shared" ca="1" si="797"/>
        <v>0</v>
      </c>
      <c r="H4580" s="1">
        <f ca="1">IF(AND(G4579&gt;0,G4580&gt;G4579,NOT(ISERROR(MATCH(G4579,D:D,0)))),H4579+1,H4579)</f>
        <v>0</v>
      </c>
      <c r="I4580" s="1">
        <f t="shared" ca="1" si="798"/>
        <v>0</v>
      </c>
      <c r="J4580" s="7" t="str">
        <f t="shared" ca="1" si="799"/>
        <v/>
      </c>
      <c r="K4580" s="1" t="str">
        <f ca="1">IF(J4580="Linea_para_MAIL_creada_por_LuXML",IF(ISERROR(MATCH(INDIRECT(ADDRESS(ROW()-G4580,7)),D:D,0)),J4580,INDIRECT(ADDRESS(MATCH(INDIRECT(ADDRESS(ROW()-G4580,7)),D:D,0),1))),J4580)</f>
        <v/>
      </c>
      <c r="L4580" s="7">
        <f t="shared" ca="1" si="800"/>
        <v>0</v>
      </c>
      <c r="M4580" s="7" t="str">
        <f t="shared" ca="1" si="801"/>
        <v/>
      </c>
      <c r="N4580" s="7">
        <f t="shared" ca="1" si="802"/>
        <v>0</v>
      </c>
      <c r="O4580" s="9" t="str">
        <f ca="1">IF(N4580&gt;-1,INDIRECT(ADDRESS(ROW(),13)),IF(N4580&lt;N4579,CONCATENATE("&lt;page-count count=",CHAR(34),1+LARGE(N:N,1)-LARGE(N:N,2),CHAR(34),"/&gt;"),INDIRECT(ADDRESS(ROW()-1,13))))</f>
        <v/>
      </c>
      <c r="P4580" s="1">
        <f>IF(ROW()&lt;$S$4+2,IF('XML a procesar'!A4579="",P4579,IF(MID('XML a procesar'!A4579,1,1)="&lt;",P4579,P4579+1)),P4579)</f>
        <v>1</v>
      </c>
    </row>
    <row r="4581" spans="1:16" x14ac:dyDescent="0.25">
      <c r="A4581" s="1" t="str">
        <f>IF('XML a procesar'!A4580&gt;0,'XML a procesar'!A4580,"")</f>
        <v/>
      </c>
      <c r="B4581" s="7">
        <f t="shared" si="792"/>
        <v>0</v>
      </c>
      <c r="C4581" s="1">
        <f t="shared" si="793"/>
        <v>0</v>
      </c>
      <c r="D4581" s="1">
        <f t="shared" si="794"/>
        <v>0</v>
      </c>
      <c r="E4581" s="1">
        <f t="shared" si="795"/>
        <v>0</v>
      </c>
      <c r="F4581" s="1" t="str">
        <f t="shared" ca="1" si="796"/>
        <v/>
      </c>
      <c r="G4581" s="1">
        <f t="shared" ca="1" si="797"/>
        <v>0</v>
      </c>
      <c r="H4581" s="1">
        <f ca="1">IF(AND(G4580&gt;0,G4581&gt;G4580,NOT(ISERROR(MATCH(G4580,D:D,0)))),H4580+1,H4580)</f>
        <v>0</v>
      </c>
      <c r="I4581" s="1">
        <f t="shared" ca="1" si="798"/>
        <v>0</v>
      </c>
      <c r="J4581" s="7" t="str">
        <f t="shared" ca="1" si="799"/>
        <v/>
      </c>
      <c r="K4581" s="1" t="str">
        <f ca="1">IF(J4581="Linea_para_MAIL_creada_por_LuXML",IF(ISERROR(MATCH(INDIRECT(ADDRESS(ROW()-G4581,7)),D:D,0)),J4581,INDIRECT(ADDRESS(MATCH(INDIRECT(ADDRESS(ROW()-G4581,7)),D:D,0),1))),J4581)</f>
        <v/>
      </c>
      <c r="L4581" s="7">
        <f t="shared" ca="1" si="800"/>
        <v>0</v>
      </c>
      <c r="M4581" s="7" t="str">
        <f t="shared" ca="1" si="801"/>
        <v/>
      </c>
      <c r="N4581" s="7">
        <f t="shared" ca="1" si="802"/>
        <v>0</v>
      </c>
      <c r="O4581" s="9" t="str">
        <f ca="1">IF(N4581&gt;-1,INDIRECT(ADDRESS(ROW(),13)),IF(N4581&lt;N4580,CONCATENATE("&lt;page-count count=",CHAR(34),1+LARGE(N:N,1)-LARGE(N:N,2),CHAR(34),"/&gt;"),INDIRECT(ADDRESS(ROW()-1,13))))</f>
        <v/>
      </c>
      <c r="P4581" s="1">
        <f>IF(ROW()&lt;$S$4+2,IF('XML a procesar'!A4580="",P4580,IF(MID('XML a procesar'!A4580,1,1)="&lt;",P4580,P4580+1)),P4580)</f>
        <v>1</v>
      </c>
    </row>
    <row r="4582" spans="1:16" x14ac:dyDescent="0.25">
      <c r="A4582" s="1" t="str">
        <f>IF('XML a procesar'!A4581&gt;0,'XML a procesar'!A4581,"")</f>
        <v/>
      </c>
      <c r="B4582" s="7">
        <f t="shared" si="792"/>
        <v>0</v>
      </c>
      <c r="C4582" s="1">
        <f t="shared" si="793"/>
        <v>0</v>
      </c>
      <c r="D4582" s="1">
        <f t="shared" si="794"/>
        <v>0</v>
      </c>
      <c r="E4582" s="1">
        <f t="shared" si="795"/>
        <v>0</v>
      </c>
      <c r="F4582" s="1" t="str">
        <f t="shared" ca="1" si="796"/>
        <v/>
      </c>
      <c r="G4582" s="1">
        <f t="shared" ca="1" si="797"/>
        <v>0</v>
      </c>
      <c r="H4582" s="1">
        <f ca="1">IF(AND(G4581&gt;0,G4582&gt;G4581,NOT(ISERROR(MATCH(G4581,D:D,0)))),H4581+1,H4581)</f>
        <v>0</v>
      </c>
      <c r="I4582" s="1">
        <f t="shared" ca="1" si="798"/>
        <v>0</v>
      </c>
      <c r="J4582" s="7" t="str">
        <f t="shared" ca="1" si="799"/>
        <v/>
      </c>
      <c r="K4582" s="1" t="str">
        <f ca="1">IF(J4582="Linea_para_MAIL_creada_por_LuXML",IF(ISERROR(MATCH(INDIRECT(ADDRESS(ROW()-G4582,7)),D:D,0)),J4582,INDIRECT(ADDRESS(MATCH(INDIRECT(ADDRESS(ROW()-G4582,7)),D:D,0),1))),J4582)</f>
        <v/>
      </c>
      <c r="L4582" s="7">
        <f t="shared" ca="1" si="800"/>
        <v>0</v>
      </c>
      <c r="M4582" s="7" t="str">
        <f t="shared" ca="1" si="801"/>
        <v/>
      </c>
      <c r="N4582" s="7">
        <f t="shared" ca="1" si="802"/>
        <v>0</v>
      </c>
      <c r="O4582" s="9" t="str">
        <f ca="1">IF(N4582&gt;-1,INDIRECT(ADDRESS(ROW(),13)),IF(N4582&lt;N4581,CONCATENATE("&lt;page-count count=",CHAR(34),1+LARGE(N:N,1)-LARGE(N:N,2),CHAR(34),"/&gt;"),INDIRECT(ADDRESS(ROW()-1,13))))</f>
        <v/>
      </c>
      <c r="P4582" s="1">
        <f>IF(ROW()&lt;$S$4+2,IF('XML a procesar'!A4581="",P4581,IF(MID('XML a procesar'!A4581,1,1)="&lt;",P4581,P4581+1)),P4581)</f>
        <v>1</v>
      </c>
    </row>
    <row r="4583" spans="1:16" x14ac:dyDescent="0.25">
      <c r="A4583" s="1" t="str">
        <f>IF('XML a procesar'!A4582&gt;0,'XML a procesar'!A4582,"")</f>
        <v/>
      </c>
      <c r="B4583" s="7">
        <f t="shared" si="792"/>
        <v>0</v>
      </c>
      <c r="C4583" s="1">
        <f t="shared" si="793"/>
        <v>0</v>
      </c>
      <c r="D4583" s="1">
        <f t="shared" si="794"/>
        <v>0</v>
      </c>
      <c r="E4583" s="1">
        <f t="shared" si="795"/>
        <v>0</v>
      </c>
      <c r="F4583" s="1" t="str">
        <f t="shared" ca="1" si="796"/>
        <v/>
      </c>
      <c r="G4583" s="1">
        <f t="shared" ca="1" si="797"/>
        <v>0</v>
      </c>
      <c r="H4583" s="1">
        <f ca="1">IF(AND(G4582&gt;0,G4583&gt;G4582,NOT(ISERROR(MATCH(G4582,D:D,0)))),H4582+1,H4582)</f>
        <v>0</v>
      </c>
      <c r="I4583" s="1">
        <f t="shared" ca="1" si="798"/>
        <v>0</v>
      </c>
      <c r="J4583" s="7" t="str">
        <f t="shared" ca="1" si="799"/>
        <v/>
      </c>
      <c r="K4583" s="1" t="str">
        <f ca="1">IF(J4583="Linea_para_MAIL_creada_por_LuXML",IF(ISERROR(MATCH(INDIRECT(ADDRESS(ROW()-G4583,7)),D:D,0)),J4583,INDIRECT(ADDRESS(MATCH(INDIRECT(ADDRESS(ROW()-G4583,7)),D:D,0),1))),J4583)</f>
        <v/>
      </c>
      <c r="L4583" s="7">
        <f t="shared" ca="1" si="800"/>
        <v>0</v>
      </c>
      <c r="M4583" s="7" t="str">
        <f t="shared" ca="1" si="801"/>
        <v/>
      </c>
      <c r="N4583" s="7">
        <f t="shared" ca="1" si="802"/>
        <v>0</v>
      </c>
      <c r="O4583" s="9" t="str">
        <f ca="1">IF(N4583&gt;-1,INDIRECT(ADDRESS(ROW(),13)),IF(N4583&lt;N4582,CONCATENATE("&lt;page-count count=",CHAR(34),1+LARGE(N:N,1)-LARGE(N:N,2),CHAR(34),"/&gt;"),INDIRECT(ADDRESS(ROW()-1,13))))</f>
        <v/>
      </c>
      <c r="P4583" s="1">
        <f>IF(ROW()&lt;$S$4+2,IF('XML a procesar'!A4582="",P4582,IF(MID('XML a procesar'!A4582,1,1)="&lt;",P4582,P4582+1)),P4582)</f>
        <v>1</v>
      </c>
    </row>
    <row r="4584" spans="1:16" x14ac:dyDescent="0.25">
      <c r="A4584" s="1" t="str">
        <f>IF('XML a procesar'!A4583&gt;0,'XML a procesar'!A4583,"")</f>
        <v/>
      </c>
      <c r="B4584" s="7">
        <f t="shared" si="792"/>
        <v>0</v>
      </c>
      <c r="C4584" s="1">
        <f t="shared" si="793"/>
        <v>0</v>
      </c>
      <c r="D4584" s="1">
        <f t="shared" si="794"/>
        <v>0</v>
      </c>
      <c r="E4584" s="1">
        <f t="shared" si="795"/>
        <v>0</v>
      </c>
      <c r="F4584" s="1" t="str">
        <f t="shared" ca="1" si="796"/>
        <v/>
      </c>
      <c r="G4584" s="1">
        <f t="shared" ca="1" si="797"/>
        <v>0</v>
      </c>
      <c r="H4584" s="1">
        <f ca="1">IF(AND(G4583&gt;0,G4584&gt;G4583,NOT(ISERROR(MATCH(G4583,D:D,0)))),H4583+1,H4583)</f>
        <v>0</v>
      </c>
      <c r="I4584" s="1">
        <f t="shared" ca="1" si="798"/>
        <v>0</v>
      </c>
      <c r="J4584" s="7" t="str">
        <f t="shared" ca="1" si="799"/>
        <v/>
      </c>
      <c r="K4584" s="1" t="str">
        <f ca="1">IF(J4584="Linea_para_MAIL_creada_por_LuXML",IF(ISERROR(MATCH(INDIRECT(ADDRESS(ROW()-G4584,7)),D:D,0)),J4584,INDIRECT(ADDRESS(MATCH(INDIRECT(ADDRESS(ROW()-G4584,7)),D:D,0),1))),J4584)</f>
        <v/>
      </c>
      <c r="L4584" s="7">
        <f t="shared" ca="1" si="800"/>
        <v>0</v>
      </c>
      <c r="M4584" s="7" t="str">
        <f t="shared" ca="1" si="801"/>
        <v/>
      </c>
      <c r="N4584" s="7">
        <f t="shared" ca="1" si="802"/>
        <v>0</v>
      </c>
      <c r="O4584" s="9" t="str">
        <f ca="1">IF(N4584&gt;-1,INDIRECT(ADDRESS(ROW(),13)),IF(N4584&lt;N4583,CONCATENATE("&lt;page-count count=",CHAR(34),1+LARGE(N:N,1)-LARGE(N:N,2),CHAR(34),"/&gt;"),INDIRECT(ADDRESS(ROW()-1,13))))</f>
        <v/>
      </c>
      <c r="P4584" s="1">
        <f>IF(ROW()&lt;$S$4+2,IF('XML a procesar'!A4583="",P4583,IF(MID('XML a procesar'!A4583,1,1)="&lt;",P4583,P4583+1)),P4583)</f>
        <v>1</v>
      </c>
    </row>
    <row r="4585" spans="1:16" x14ac:dyDescent="0.25">
      <c r="A4585" s="1" t="str">
        <f>IF('XML a procesar'!A4584&gt;0,'XML a procesar'!A4584,"")</f>
        <v/>
      </c>
      <c r="B4585" s="7">
        <f t="shared" si="792"/>
        <v>0</v>
      </c>
      <c r="C4585" s="1">
        <f t="shared" si="793"/>
        <v>0</v>
      </c>
      <c r="D4585" s="1">
        <f t="shared" si="794"/>
        <v>0</v>
      </c>
      <c r="E4585" s="1">
        <f t="shared" si="795"/>
        <v>0</v>
      </c>
      <c r="F4585" s="1" t="str">
        <f t="shared" ca="1" si="796"/>
        <v/>
      </c>
      <c r="G4585" s="1">
        <f t="shared" ca="1" si="797"/>
        <v>0</v>
      </c>
      <c r="H4585" s="1">
        <f ca="1">IF(AND(G4584&gt;0,G4585&gt;G4584,NOT(ISERROR(MATCH(G4584,D:D,0)))),H4584+1,H4584)</f>
        <v>0</v>
      </c>
      <c r="I4585" s="1">
        <f t="shared" ca="1" si="798"/>
        <v>0</v>
      </c>
      <c r="J4585" s="7" t="str">
        <f t="shared" ca="1" si="799"/>
        <v/>
      </c>
      <c r="K4585" s="1" t="str">
        <f ca="1">IF(J4585="Linea_para_MAIL_creada_por_LuXML",IF(ISERROR(MATCH(INDIRECT(ADDRESS(ROW()-G4585,7)),D:D,0)),J4585,INDIRECT(ADDRESS(MATCH(INDIRECT(ADDRESS(ROW()-G4585,7)),D:D,0),1))),J4585)</f>
        <v/>
      </c>
      <c r="L4585" s="7">
        <f t="shared" ca="1" si="800"/>
        <v>0</v>
      </c>
      <c r="M4585" s="7" t="str">
        <f t="shared" ca="1" si="801"/>
        <v/>
      </c>
      <c r="N4585" s="7">
        <f t="shared" ca="1" si="802"/>
        <v>0</v>
      </c>
      <c r="O4585" s="9" t="str">
        <f ca="1">IF(N4585&gt;-1,INDIRECT(ADDRESS(ROW(),13)),IF(N4585&lt;N4584,CONCATENATE("&lt;page-count count=",CHAR(34),1+LARGE(N:N,1)-LARGE(N:N,2),CHAR(34),"/&gt;"),INDIRECT(ADDRESS(ROW()-1,13))))</f>
        <v/>
      </c>
      <c r="P4585" s="1">
        <f>IF(ROW()&lt;$S$4+2,IF('XML a procesar'!A4584="",P4584,IF(MID('XML a procesar'!A4584,1,1)="&lt;",P4584,P4584+1)),P4584)</f>
        <v>1</v>
      </c>
    </row>
    <row r="4586" spans="1:16" x14ac:dyDescent="0.25">
      <c r="A4586" s="1" t="str">
        <f>IF('XML a procesar'!A4585&gt;0,'XML a procesar'!A4585,"")</f>
        <v/>
      </c>
      <c r="B4586" s="7">
        <f t="shared" si="792"/>
        <v>0</v>
      </c>
      <c r="C4586" s="1">
        <f t="shared" si="793"/>
        <v>0</v>
      </c>
      <c r="D4586" s="1">
        <f t="shared" si="794"/>
        <v>0</v>
      </c>
      <c r="E4586" s="1">
        <f t="shared" si="795"/>
        <v>0</v>
      </c>
      <c r="F4586" s="1" t="str">
        <f t="shared" ca="1" si="796"/>
        <v/>
      </c>
      <c r="G4586" s="1">
        <f t="shared" ca="1" si="797"/>
        <v>0</v>
      </c>
      <c r="H4586" s="1">
        <f ca="1">IF(AND(G4585&gt;0,G4586&gt;G4585,NOT(ISERROR(MATCH(G4585,D:D,0)))),H4585+1,H4585)</f>
        <v>0</v>
      </c>
      <c r="I4586" s="1">
        <f t="shared" ca="1" si="798"/>
        <v>0</v>
      </c>
      <c r="J4586" s="7" t="str">
        <f t="shared" ca="1" si="799"/>
        <v/>
      </c>
      <c r="K4586" s="1" t="str">
        <f ca="1">IF(J4586="Linea_para_MAIL_creada_por_LuXML",IF(ISERROR(MATCH(INDIRECT(ADDRESS(ROW()-G4586,7)),D:D,0)),J4586,INDIRECT(ADDRESS(MATCH(INDIRECT(ADDRESS(ROW()-G4586,7)),D:D,0),1))),J4586)</f>
        <v/>
      </c>
      <c r="L4586" s="7">
        <f t="shared" ca="1" si="800"/>
        <v>0</v>
      </c>
      <c r="M4586" s="7" t="str">
        <f t="shared" ca="1" si="801"/>
        <v/>
      </c>
      <c r="N4586" s="7">
        <f t="shared" ca="1" si="802"/>
        <v>0</v>
      </c>
      <c r="O4586" s="9" t="str">
        <f ca="1">IF(N4586&gt;-1,INDIRECT(ADDRESS(ROW(),13)),IF(N4586&lt;N4585,CONCATENATE("&lt;page-count count=",CHAR(34),1+LARGE(N:N,1)-LARGE(N:N,2),CHAR(34),"/&gt;"),INDIRECT(ADDRESS(ROW()-1,13))))</f>
        <v/>
      </c>
      <c r="P4586" s="1">
        <f>IF(ROW()&lt;$S$4+2,IF('XML a procesar'!A4585="",P4585,IF(MID('XML a procesar'!A4585,1,1)="&lt;",P4585,P4585+1)),P4585)</f>
        <v>1</v>
      </c>
    </row>
    <row r="4587" spans="1:16" x14ac:dyDescent="0.25">
      <c r="A4587" s="1" t="str">
        <f>IF('XML a procesar'!A4586&gt;0,'XML a procesar'!A4586,"")</f>
        <v/>
      </c>
      <c r="B4587" s="7">
        <f t="shared" si="792"/>
        <v>0</v>
      </c>
      <c r="C4587" s="1">
        <f t="shared" si="793"/>
        <v>0</v>
      </c>
      <c r="D4587" s="1">
        <f t="shared" si="794"/>
        <v>0</v>
      </c>
      <c r="E4587" s="1">
        <f t="shared" si="795"/>
        <v>0</v>
      </c>
      <c r="F4587" s="1" t="str">
        <f t="shared" ca="1" si="796"/>
        <v/>
      </c>
      <c r="G4587" s="1">
        <f t="shared" ca="1" si="797"/>
        <v>0</v>
      </c>
      <c r="H4587" s="1">
        <f ca="1">IF(AND(G4586&gt;0,G4587&gt;G4586,NOT(ISERROR(MATCH(G4586,D:D,0)))),H4586+1,H4586)</f>
        <v>0</v>
      </c>
      <c r="I4587" s="1">
        <f t="shared" ca="1" si="798"/>
        <v>0</v>
      </c>
      <c r="J4587" s="7" t="str">
        <f t="shared" ca="1" si="799"/>
        <v/>
      </c>
      <c r="K4587" s="1" t="str">
        <f ca="1">IF(J4587="Linea_para_MAIL_creada_por_LuXML",IF(ISERROR(MATCH(INDIRECT(ADDRESS(ROW()-G4587,7)),D:D,0)),J4587,INDIRECT(ADDRESS(MATCH(INDIRECT(ADDRESS(ROW()-G4587,7)),D:D,0),1))),J4587)</f>
        <v/>
      </c>
      <c r="L4587" s="7">
        <f t="shared" ca="1" si="800"/>
        <v>0</v>
      </c>
      <c r="M4587" s="7" t="str">
        <f t="shared" ca="1" si="801"/>
        <v/>
      </c>
      <c r="N4587" s="7">
        <f t="shared" ca="1" si="802"/>
        <v>0</v>
      </c>
      <c r="O4587" s="9" t="str">
        <f ca="1">IF(N4587&gt;-1,INDIRECT(ADDRESS(ROW(),13)),IF(N4587&lt;N4586,CONCATENATE("&lt;page-count count=",CHAR(34),1+LARGE(N:N,1)-LARGE(N:N,2),CHAR(34),"/&gt;"),INDIRECT(ADDRESS(ROW()-1,13))))</f>
        <v/>
      </c>
      <c r="P4587" s="1">
        <f>IF(ROW()&lt;$S$4+2,IF('XML a procesar'!A4586="",P4586,IF(MID('XML a procesar'!A4586,1,1)="&lt;",P4586,P4586+1)),P4586)</f>
        <v>1</v>
      </c>
    </row>
    <row r="4588" spans="1:16" x14ac:dyDescent="0.25">
      <c r="A4588" s="1" t="str">
        <f>IF('XML a procesar'!A4587&gt;0,'XML a procesar'!A4587,"")</f>
        <v/>
      </c>
      <c r="B4588" s="7">
        <f t="shared" si="792"/>
        <v>0</v>
      </c>
      <c r="C4588" s="1">
        <f t="shared" si="793"/>
        <v>0</v>
      </c>
      <c r="D4588" s="1">
        <f t="shared" si="794"/>
        <v>0</v>
      </c>
      <c r="E4588" s="1">
        <f t="shared" si="795"/>
        <v>0</v>
      </c>
      <c r="F4588" s="1" t="str">
        <f t="shared" ca="1" si="796"/>
        <v/>
      </c>
      <c r="G4588" s="1">
        <f t="shared" ca="1" si="797"/>
        <v>0</v>
      </c>
      <c r="H4588" s="1">
        <f ca="1">IF(AND(G4587&gt;0,G4588&gt;G4587,NOT(ISERROR(MATCH(G4587,D:D,0)))),H4587+1,H4587)</f>
        <v>0</v>
      </c>
      <c r="I4588" s="1">
        <f t="shared" ca="1" si="798"/>
        <v>0</v>
      </c>
      <c r="J4588" s="7" t="str">
        <f t="shared" ca="1" si="799"/>
        <v/>
      </c>
      <c r="K4588" s="1" t="str">
        <f ca="1">IF(J4588="Linea_para_MAIL_creada_por_LuXML",IF(ISERROR(MATCH(INDIRECT(ADDRESS(ROW()-G4588,7)),D:D,0)),J4588,INDIRECT(ADDRESS(MATCH(INDIRECT(ADDRESS(ROW()-G4588,7)),D:D,0),1))),J4588)</f>
        <v/>
      </c>
      <c r="L4588" s="7">
        <f t="shared" ca="1" si="800"/>
        <v>0</v>
      </c>
      <c r="M4588" s="7" t="str">
        <f t="shared" ca="1" si="801"/>
        <v/>
      </c>
      <c r="N4588" s="7">
        <f t="shared" ca="1" si="802"/>
        <v>0</v>
      </c>
      <c r="O4588" s="9" t="str">
        <f ca="1">IF(N4588&gt;-1,INDIRECT(ADDRESS(ROW(),13)),IF(N4588&lt;N4587,CONCATENATE("&lt;page-count count=",CHAR(34),1+LARGE(N:N,1)-LARGE(N:N,2),CHAR(34),"/&gt;"),INDIRECT(ADDRESS(ROW()-1,13))))</f>
        <v/>
      </c>
      <c r="P4588" s="1">
        <f>IF(ROW()&lt;$S$4+2,IF('XML a procesar'!A4587="",P4587,IF(MID('XML a procesar'!A4587,1,1)="&lt;",P4587,P4587+1)),P4587)</f>
        <v>1</v>
      </c>
    </row>
    <row r="4589" spans="1:16" x14ac:dyDescent="0.25">
      <c r="A4589" s="1" t="str">
        <f>IF('XML a procesar'!A4588&gt;0,'XML a procesar'!A4588,"")</f>
        <v/>
      </c>
      <c r="B4589" s="7">
        <f t="shared" si="792"/>
        <v>0</v>
      </c>
      <c r="C4589" s="1">
        <f t="shared" si="793"/>
        <v>0</v>
      </c>
      <c r="D4589" s="1">
        <f t="shared" si="794"/>
        <v>0</v>
      </c>
      <c r="E4589" s="1">
        <f t="shared" si="795"/>
        <v>0</v>
      </c>
      <c r="F4589" s="1" t="str">
        <f t="shared" ca="1" si="796"/>
        <v/>
      </c>
      <c r="G4589" s="1">
        <f t="shared" ca="1" si="797"/>
        <v>0</v>
      </c>
      <c r="H4589" s="1">
        <f ca="1">IF(AND(G4588&gt;0,G4589&gt;G4588,NOT(ISERROR(MATCH(G4588,D:D,0)))),H4588+1,H4588)</f>
        <v>0</v>
      </c>
      <c r="I4589" s="1">
        <f t="shared" ca="1" si="798"/>
        <v>0</v>
      </c>
      <c r="J4589" s="7" t="str">
        <f t="shared" ca="1" si="799"/>
        <v/>
      </c>
      <c r="K4589" s="1" t="str">
        <f ca="1">IF(J4589="Linea_para_MAIL_creada_por_LuXML",IF(ISERROR(MATCH(INDIRECT(ADDRESS(ROW()-G4589,7)),D:D,0)),J4589,INDIRECT(ADDRESS(MATCH(INDIRECT(ADDRESS(ROW()-G4589,7)),D:D,0),1))),J4589)</f>
        <v/>
      </c>
      <c r="L4589" s="7">
        <f t="shared" ca="1" si="800"/>
        <v>0</v>
      </c>
      <c r="M4589" s="7" t="str">
        <f t="shared" ca="1" si="801"/>
        <v/>
      </c>
      <c r="N4589" s="7">
        <f t="shared" ca="1" si="802"/>
        <v>0</v>
      </c>
      <c r="O4589" s="9" t="str">
        <f ca="1">IF(N4589&gt;-1,INDIRECT(ADDRESS(ROW(),13)),IF(N4589&lt;N4588,CONCATENATE("&lt;page-count count=",CHAR(34),1+LARGE(N:N,1)-LARGE(N:N,2),CHAR(34),"/&gt;"),INDIRECT(ADDRESS(ROW()-1,13))))</f>
        <v/>
      </c>
      <c r="P4589" s="1">
        <f>IF(ROW()&lt;$S$4+2,IF('XML a procesar'!A4588="",P4588,IF(MID('XML a procesar'!A4588,1,1)="&lt;",P4588,P4588+1)),P4588)</f>
        <v>1</v>
      </c>
    </row>
    <row r="4590" spans="1:16" x14ac:dyDescent="0.25">
      <c r="A4590" s="1" t="str">
        <f>IF('XML a procesar'!A4589&gt;0,'XML a procesar'!A4589,"")</f>
        <v/>
      </c>
      <c r="B4590" s="7">
        <f t="shared" si="792"/>
        <v>0</v>
      </c>
      <c r="C4590" s="1">
        <f t="shared" si="793"/>
        <v>0</v>
      </c>
      <c r="D4590" s="1">
        <f t="shared" si="794"/>
        <v>0</v>
      </c>
      <c r="E4590" s="1">
        <f t="shared" si="795"/>
        <v>0</v>
      </c>
      <c r="F4590" s="1" t="str">
        <f t="shared" ca="1" si="796"/>
        <v/>
      </c>
      <c r="G4590" s="1">
        <f t="shared" ca="1" si="797"/>
        <v>0</v>
      </c>
      <c r="H4590" s="1">
        <f ca="1">IF(AND(G4589&gt;0,G4590&gt;G4589,NOT(ISERROR(MATCH(G4589,D:D,0)))),H4589+1,H4589)</f>
        <v>0</v>
      </c>
      <c r="I4590" s="1">
        <f t="shared" ca="1" si="798"/>
        <v>0</v>
      </c>
      <c r="J4590" s="7" t="str">
        <f t="shared" ca="1" si="799"/>
        <v/>
      </c>
      <c r="K4590" s="1" t="str">
        <f ca="1">IF(J4590="Linea_para_MAIL_creada_por_LuXML",IF(ISERROR(MATCH(INDIRECT(ADDRESS(ROW()-G4590,7)),D:D,0)),J4590,INDIRECT(ADDRESS(MATCH(INDIRECT(ADDRESS(ROW()-G4590,7)),D:D,0),1))),J4590)</f>
        <v/>
      </c>
      <c r="L4590" s="7">
        <f t="shared" ca="1" si="800"/>
        <v>0</v>
      </c>
      <c r="M4590" s="7" t="str">
        <f t="shared" ca="1" si="801"/>
        <v/>
      </c>
      <c r="N4590" s="7">
        <f t="shared" ca="1" si="802"/>
        <v>0</v>
      </c>
      <c r="O4590" s="9" t="str">
        <f ca="1">IF(N4590&gt;-1,INDIRECT(ADDRESS(ROW(),13)),IF(N4590&lt;N4589,CONCATENATE("&lt;page-count count=",CHAR(34),1+LARGE(N:N,1)-LARGE(N:N,2),CHAR(34),"/&gt;"),INDIRECT(ADDRESS(ROW()-1,13))))</f>
        <v/>
      </c>
      <c r="P4590" s="1">
        <f>IF(ROW()&lt;$S$4+2,IF('XML a procesar'!A4589="",P4589,IF(MID('XML a procesar'!A4589,1,1)="&lt;",P4589,P4589+1)),P4589)</f>
        <v>1</v>
      </c>
    </row>
    <row r="4591" spans="1:16" x14ac:dyDescent="0.25">
      <c r="A4591" s="1" t="str">
        <f>IF('XML a procesar'!A4590&gt;0,'XML a procesar'!A4590,"")</f>
        <v/>
      </c>
      <c r="B4591" s="7">
        <f t="shared" si="792"/>
        <v>0</v>
      </c>
      <c r="C4591" s="1">
        <f t="shared" si="793"/>
        <v>0</v>
      </c>
      <c r="D4591" s="1">
        <f t="shared" si="794"/>
        <v>0</v>
      </c>
      <c r="E4591" s="1">
        <f t="shared" si="795"/>
        <v>0</v>
      </c>
      <c r="F4591" s="1" t="str">
        <f t="shared" ca="1" si="796"/>
        <v/>
      </c>
      <c r="G4591" s="1">
        <f t="shared" ca="1" si="797"/>
        <v>0</v>
      </c>
      <c r="H4591" s="1">
        <f ca="1">IF(AND(G4590&gt;0,G4591&gt;G4590,NOT(ISERROR(MATCH(G4590,D:D,0)))),H4590+1,H4590)</f>
        <v>0</v>
      </c>
      <c r="I4591" s="1">
        <f t="shared" ca="1" si="798"/>
        <v>0</v>
      </c>
      <c r="J4591" s="7" t="str">
        <f t="shared" ca="1" si="799"/>
        <v/>
      </c>
      <c r="K4591" s="1" t="str">
        <f ca="1">IF(J4591="Linea_para_MAIL_creada_por_LuXML",IF(ISERROR(MATCH(INDIRECT(ADDRESS(ROW()-G4591,7)),D:D,0)),J4591,INDIRECT(ADDRESS(MATCH(INDIRECT(ADDRESS(ROW()-G4591,7)),D:D,0),1))),J4591)</f>
        <v/>
      </c>
      <c r="L4591" s="7">
        <f t="shared" ca="1" si="800"/>
        <v>0</v>
      </c>
      <c r="M4591" s="7" t="str">
        <f t="shared" ca="1" si="801"/>
        <v/>
      </c>
      <c r="N4591" s="7">
        <f t="shared" ca="1" si="802"/>
        <v>0</v>
      </c>
      <c r="O4591" s="9" t="str">
        <f ca="1">IF(N4591&gt;-1,INDIRECT(ADDRESS(ROW(),13)),IF(N4591&lt;N4590,CONCATENATE("&lt;page-count count=",CHAR(34),1+LARGE(N:N,1)-LARGE(N:N,2),CHAR(34),"/&gt;"),INDIRECT(ADDRESS(ROW()-1,13))))</f>
        <v/>
      </c>
      <c r="P4591" s="1">
        <f>IF(ROW()&lt;$S$4+2,IF('XML a procesar'!A4590="",P4590,IF(MID('XML a procesar'!A4590,1,1)="&lt;",P4590,P4590+1)),P4590)</f>
        <v>1</v>
      </c>
    </row>
    <row r="4592" spans="1:16" x14ac:dyDescent="0.25">
      <c r="A4592" s="1" t="str">
        <f>IF('XML a procesar'!A4591&gt;0,'XML a procesar'!A4591,"")</f>
        <v/>
      </c>
      <c r="B4592" s="7">
        <f t="shared" si="792"/>
        <v>0</v>
      </c>
      <c r="C4592" s="1">
        <f t="shared" si="793"/>
        <v>0</v>
      </c>
      <c r="D4592" s="1">
        <f t="shared" si="794"/>
        <v>0</v>
      </c>
      <c r="E4592" s="1">
        <f t="shared" si="795"/>
        <v>0</v>
      </c>
      <c r="F4592" s="1" t="str">
        <f t="shared" ca="1" si="796"/>
        <v/>
      </c>
      <c r="G4592" s="1">
        <f t="shared" ca="1" si="797"/>
        <v>0</v>
      </c>
      <c r="H4592" s="1">
        <f ca="1">IF(AND(G4591&gt;0,G4592&gt;G4591,NOT(ISERROR(MATCH(G4591,D:D,0)))),H4591+1,H4591)</f>
        <v>0</v>
      </c>
      <c r="I4592" s="1">
        <f t="shared" ca="1" si="798"/>
        <v>0</v>
      </c>
      <c r="J4592" s="7" t="str">
        <f t="shared" ca="1" si="799"/>
        <v/>
      </c>
      <c r="K4592" s="1" t="str">
        <f ca="1">IF(J4592="Linea_para_MAIL_creada_por_LuXML",IF(ISERROR(MATCH(INDIRECT(ADDRESS(ROW()-G4592,7)),D:D,0)),J4592,INDIRECT(ADDRESS(MATCH(INDIRECT(ADDRESS(ROW()-G4592,7)),D:D,0),1))),J4592)</f>
        <v/>
      </c>
      <c r="L4592" s="7">
        <f t="shared" ca="1" si="800"/>
        <v>0</v>
      </c>
      <c r="M4592" s="7" t="str">
        <f t="shared" ca="1" si="801"/>
        <v/>
      </c>
      <c r="N4592" s="7">
        <f t="shared" ca="1" si="802"/>
        <v>0</v>
      </c>
      <c r="O4592" s="9" t="str">
        <f ca="1">IF(N4592&gt;-1,INDIRECT(ADDRESS(ROW(),13)),IF(N4592&lt;N4591,CONCATENATE("&lt;page-count count=",CHAR(34),1+LARGE(N:N,1)-LARGE(N:N,2),CHAR(34),"/&gt;"),INDIRECT(ADDRESS(ROW()-1,13))))</f>
        <v/>
      </c>
      <c r="P4592" s="1">
        <f>IF(ROW()&lt;$S$4+2,IF('XML a procesar'!A4591="",P4591,IF(MID('XML a procesar'!A4591,1,1)="&lt;",P4591,P4591+1)),P4591)</f>
        <v>1</v>
      </c>
    </row>
    <row r="4593" spans="1:16" x14ac:dyDescent="0.25">
      <c r="A4593" s="1" t="str">
        <f>IF('XML a procesar'!A4592&gt;0,'XML a procesar'!A4592,"")</f>
        <v/>
      </c>
      <c r="B4593" s="7">
        <f t="shared" si="792"/>
        <v>0</v>
      </c>
      <c r="C4593" s="1">
        <f t="shared" si="793"/>
        <v>0</v>
      </c>
      <c r="D4593" s="1">
        <f t="shared" si="794"/>
        <v>0</v>
      </c>
      <c r="E4593" s="1">
        <f t="shared" si="795"/>
        <v>0</v>
      </c>
      <c r="F4593" s="1" t="str">
        <f t="shared" ca="1" si="796"/>
        <v/>
      </c>
      <c r="G4593" s="1">
        <f t="shared" ca="1" si="797"/>
        <v>0</v>
      </c>
      <c r="H4593" s="1">
        <f ca="1">IF(AND(G4592&gt;0,G4593&gt;G4592,NOT(ISERROR(MATCH(G4592,D:D,0)))),H4592+1,H4592)</f>
        <v>0</v>
      </c>
      <c r="I4593" s="1">
        <f t="shared" ca="1" si="798"/>
        <v>0</v>
      </c>
      <c r="J4593" s="7" t="str">
        <f t="shared" ca="1" si="799"/>
        <v/>
      </c>
      <c r="K4593" s="1" t="str">
        <f ca="1">IF(J4593="Linea_para_MAIL_creada_por_LuXML",IF(ISERROR(MATCH(INDIRECT(ADDRESS(ROW()-G4593,7)),D:D,0)),J4593,INDIRECT(ADDRESS(MATCH(INDIRECT(ADDRESS(ROW()-G4593,7)),D:D,0),1))),J4593)</f>
        <v/>
      </c>
      <c r="L4593" s="7">
        <f t="shared" ca="1" si="800"/>
        <v>0</v>
      </c>
      <c r="M4593" s="7" t="str">
        <f t="shared" ca="1" si="801"/>
        <v/>
      </c>
      <c r="N4593" s="7">
        <f t="shared" ca="1" si="802"/>
        <v>0</v>
      </c>
      <c r="O4593" s="9" t="str">
        <f ca="1">IF(N4593&gt;-1,INDIRECT(ADDRESS(ROW(),13)),IF(N4593&lt;N4592,CONCATENATE("&lt;page-count count=",CHAR(34),1+LARGE(N:N,1)-LARGE(N:N,2),CHAR(34),"/&gt;"),INDIRECT(ADDRESS(ROW()-1,13))))</f>
        <v/>
      </c>
      <c r="P4593" s="1">
        <f>IF(ROW()&lt;$S$4+2,IF('XML a procesar'!A4592="",P4592,IF(MID('XML a procesar'!A4592,1,1)="&lt;",P4592,P4592+1)),P4592)</f>
        <v>1</v>
      </c>
    </row>
    <row r="4594" spans="1:16" x14ac:dyDescent="0.25">
      <c r="A4594" s="1" t="str">
        <f>IF('XML a procesar'!A4593&gt;0,'XML a procesar'!A4593,"")</f>
        <v/>
      </c>
      <c r="B4594" s="7">
        <f t="shared" si="792"/>
        <v>0</v>
      </c>
      <c r="C4594" s="1">
        <f t="shared" si="793"/>
        <v>0</v>
      </c>
      <c r="D4594" s="1">
        <f t="shared" si="794"/>
        <v>0</v>
      </c>
      <c r="E4594" s="1">
        <f t="shared" si="795"/>
        <v>0</v>
      </c>
      <c r="F4594" s="1" t="str">
        <f t="shared" ca="1" si="796"/>
        <v/>
      </c>
      <c r="G4594" s="1">
        <f t="shared" ca="1" si="797"/>
        <v>0</v>
      </c>
      <c r="H4594" s="1">
        <f ca="1">IF(AND(G4593&gt;0,G4594&gt;G4593,NOT(ISERROR(MATCH(G4593,D:D,0)))),H4593+1,H4593)</f>
        <v>0</v>
      </c>
      <c r="I4594" s="1">
        <f t="shared" ca="1" si="798"/>
        <v>0</v>
      </c>
      <c r="J4594" s="7" t="str">
        <f t="shared" ca="1" si="799"/>
        <v/>
      </c>
      <c r="K4594" s="1" t="str">
        <f ca="1">IF(J4594="Linea_para_MAIL_creada_por_LuXML",IF(ISERROR(MATCH(INDIRECT(ADDRESS(ROW()-G4594,7)),D:D,0)),J4594,INDIRECT(ADDRESS(MATCH(INDIRECT(ADDRESS(ROW()-G4594,7)),D:D,0),1))),J4594)</f>
        <v/>
      </c>
      <c r="L4594" s="7">
        <f t="shared" ca="1" si="800"/>
        <v>0</v>
      </c>
      <c r="M4594" s="7" t="str">
        <f t="shared" ca="1" si="801"/>
        <v/>
      </c>
      <c r="N4594" s="7">
        <f t="shared" ca="1" si="802"/>
        <v>0</v>
      </c>
      <c r="O4594" s="9" t="str">
        <f ca="1">IF(N4594&gt;-1,INDIRECT(ADDRESS(ROW(),13)),IF(N4594&lt;N4593,CONCATENATE("&lt;page-count count=",CHAR(34),1+LARGE(N:N,1)-LARGE(N:N,2),CHAR(34),"/&gt;"),INDIRECT(ADDRESS(ROW()-1,13))))</f>
        <v/>
      </c>
      <c r="P4594" s="1">
        <f>IF(ROW()&lt;$S$4+2,IF('XML a procesar'!A4593="",P4593,IF(MID('XML a procesar'!A4593,1,1)="&lt;",P4593,P4593+1)),P4593)</f>
        <v>1</v>
      </c>
    </row>
    <row r="4595" spans="1:16" x14ac:dyDescent="0.25">
      <c r="A4595" s="1" t="str">
        <f>IF('XML a procesar'!A4594&gt;0,'XML a procesar'!A4594,"")</f>
        <v/>
      </c>
      <c r="B4595" s="7">
        <f t="shared" si="792"/>
        <v>0</v>
      </c>
      <c r="C4595" s="1">
        <f t="shared" si="793"/>
        <v>0</v>
      </c>
      <c r="D4595" s="1">
        <f t="shared" si="794"/>
        <v>0</v>
      </c>
      <c r="E4595" s="1">
        <f t="shared" si="795"/>
        <v>0</v>
      </c>
      <c r="F4595" s="1" t="str">
        <f t="shared" ca="1" si="796"/>
        <v/>
      </c>
      <c r="G4595" s="1">
        <f t="shared" ca="1" si="797"/>
        <v>0</v>
      </c>
      <c r="H4595" s="1">
        <f ca="1">IF(AND(G4594&gt;0,G4595&gt;G4594,NOT(ISERROR(MATCH(G4594,D:D,0)))),H4594+1,H4594)</f>
        <v>0</v>
      </c>
      <c r="I4595" s="1">
        <f t="shared" ca="1" si="798"/>
        <v>0</v>
      </c>
      <c r="J4595" s="7" t="str">
        <f t="shared" ca="1" si="799"/>
        <v/>
      </c>
      <c r="K4595" s="1" t="str">
        <f ca="1">IF(J4595="Linea_para_MAIL_creada_por_LuXML",IF(ISERROR(MATCH(INDIRECT(ADDRESS(ROW()-G4595,7)),D:D,0)),J4595,INDIRECT(ADDRESS(MATCH(INDIRECT(ADDRESS(ROW()-G4595,7)),D:D,0),1))),J4595)</f>
        <v/>
      </c>
      <c r="L4595" s="7">
        <f t="shared" ca="1" si="800"/>
        <v>0</v>
      </c>
      <c r="M4595" s="7" t="str">
        <f t="shared" ca="1" si="801"/>
        <v/>
      </c>
      <c r="N4595" s="7">
        <f t="shared" ca="1" si="802"/>
        <v>0</v>
      </c>
      <c r="O4595" s="9" t="str">
        <f ca="1">IF(N4595&gt;-1,INDIRECT(ADDRESS(ROW(),13)),IF(N4595&lt;N4594,CONCATENATE("&lt;page-count count=",CHAR(34),1+LARGE(N:N,1)-LARGE(N:N,2),CHAR(34),"/&gt;"),INDIRECT(ADDRESS(ROW()-1,13))))</f>
        <v/>
      </c>
      <c r="P4595" s="1">
        <f>IF(ROW()&lt;$S$4+2,IF('XML a procesar'!A4594="",P4594,IF(MID('XML a procesar'!A4594,1,1)="&lt;",P4594,P4594+1)),P4594)</f>
        <v>1</v>
      </c>
    </row>
    <row r="4596" spans="1:16" x14ac:dyDescent="0.25">
      <c r="A4596" s="1" t="str">
        <f>IF('XML a procesar'!A4595&gt;0,'XML a procesar'!A4595,"")</f>
        <v/>
      </c>
      <c r="B4596" s="7">
        <f t="shared" si="792"/>
        <v>0</v>
      </c>
      <c r="C4596" s="1">
        <f t="shared" si="793"/>
        <v>0</v>
      </c>
      <c r="D4596" s="1">
        <f t="shared" si="794"/>
        <v>0</v>
      </c>
      <c r="E4596" s="1">
        <f t="shared" si="795"/>
        <v>0</v>
      </c>
      <c r="F4596" s="1" t="str">
        <f t="shared" ca="1" si="796"/>
        <v/>
      </c>
      <c r="G4596" s="1">
        <f t="shared" ca="1" si="797"/>
        <v>0</v>
      </c>
      <c r="H4596" s="1">
        <f ca="1">IF(AND(G4595&gt;0,G4596&gt;G4595,NOT(ISERROR(MATCH(G4595,D:D,0)))),H4595+1,H4595)</f>
        <v>0</v>
      </c>
      <c r="I4596" s="1">
        <f t="shared" ca="1" si="798"/>
        <v>0</v>
      </c>
      <c r="J4596" s="7" t="str">
        <f t="shared" ca="1" si="799"/>
        <v/>
      </c>
      <c r="K4596" s="1" t="str">
        <f ca="1">IF(J4596="Linea_para_MAIL_creada_por_LuXML",IF(ISERROR(MATCH(INDIRECT(ADDRESS(ROW()-G4596,7)),D:D,0)),J4596,INDIRECT(ADDRESS(MATCH(INDIRECT(ADDRESS(ROW()-G4596,7)),D:D,0),1))),J4596)</f>
        <v/>
      </c>
      <c r="L4596" s="7">
        <f t="shared" ca="1" si="800"/>
        <v>0</v>
      </c>
      <c r="M4596" s="7" t="str">
        <f t="shared" ca="1" si="801"/>
        <v/>
      </c>
      <c r="N4596" s="7">
        <f t="shared" ca="1" si="802"/>
        <v>0</v>
      </c>
      <c r="O4596" s="9" t="str">
        <f ca="1">IF(N4596&gt;-1,INDIRECT(ADDRESS(ROW(),13)),IF(N4596&lt;N4595,CONCATENATE("&lt;page-count count=",CHAR(34),1+LARGE(N:N,1)-LARGE(N:N,2),CHAR(34),"/&gt;"),INDIRECT(ADDRESS(ROW()-1,13))))</f>
        <v/>
      </c>
      <c r="P4596" s="1">
        <f>IF(ROW()&lt;$S$4+2,IF('XML a procesar'!A4595="",P4595,IF(MID('XML a procesar'!A4595,1,1)="&lt;",P4595,P4595+1)),P4595)</f>
        <v>1</v>
      </c>
    </row>
    <row r="4597" spans="1:16" x14ac:dyDescent="0.25">
      <c r="A4597" s="1" t="str">
        <f>IF('XML a procesar'!A4596&gt;0,'XML a procesar'!A4596,"")</f>
        <v/>
      </c>
      <c r="B4597" s="7">
        <f t="shared" si="792"/>
        <v>0</v>
      </c>
      <c r="C4597" s="1">
        <f t="shared" si="793"/>
        <v>0</v>
      </c>
      <c r="D4597" s="1">
        <f t="shared" si="794"/>
        <v>0</v>
      </c>
      <c r="E4597" s="1">
        <f t="shared" si="795"/>
        <v>0</v>
      </c>
      <c r="F4597" s="1" t="str">
        <f t="shared" ca="1" si="796"/>
        <v/>
      </c>
      <c r="G4597" s="1">
        <f t="shared" ca="1" si="797"/>
        <v>0</v>
      </c>
      <c r="H4597" s="1">
        <f ca="1">IF(AND(G4596&gt;0,G4597&gt;G4596,NOT(ISERROR(MATCH(G4596,D:D,0)))),H4596+1,H4596)</f>
        <v>0</v>
      </c>
      <c r="I4597" s="1">
        <f t="shared" ca="1" si="798"/>
        <v>0</v>
      </c>
      <c r="J4597" s="7" t="str">
        <f t="shared" ca="1" si="799"/>
        <v/>
      </c>
      <c r="K4597" s="1" t="str">
        <f ca="1">IF(J4597="Linea_para_MAIL_creada_por_LuXML",IF(ISERROR(MATCH(INDIRECT(ADDRESS(ROW()-G4597,7)),D:D,0)),J4597,INDIRECT(ADDRESS(MATCH(INDIRECT(ADDRESS(ROW()-G4597,7)),D:D,0),1))),J4597)</f>
        <v/>
      </c>
      <c r="L4597" s="7">
        <f t="shared" ca="1" si="800"/>
        <v>0</v>
      </c>
      <c r="M4597" s="7" t="str">
        <f t="shared" ca="1" si="801"/>
        <v/>
      </c>
      <c r="N4597" s="7">
        <f t="shared" ca="1" si="802"/>
        <v>0</v>
      </c>
      <c r="O4597" s="9" t="str">
        <f ca="1">IF(N4597&gt;-1,INDIRECT(ADDRESS(ROW(),13)),IF(N4597&lt;N4596,CONCATENATE("&lt;page-count count=",CHAR(34),1+LARGE(N:N,1)-LARGE(N:N,2),CHAR(34),"/&gt;"),INDIRECT(ADDRESS(ROW()-1,13))))</f>
        <v/>
      </c>
      <c r="P4597" s="1">
        <f>IF(ROW()&lt;$S$4+2,IF('XML a procesar'!A4596="",P4596,IF(MID('XML a procesar'!A4596,1,1)="&lt;",P4596,P4596+1)),P4596)</f>
        <v>1</v>
      </c>
    </row>
    <row r="4598" spans="1:16" x14ac:dyDescent="0.25">
      <c r="A4598" s="1" t="str">
        <f>IF('XML a procesar'!A4597&gt;0,'XML a procesar'!A4597,"")</f>
        <v/>
      </c>
      <c r="B4598" s="7">
        <f t="shared" si="792"/>
        <v>0</v>
      </c>
      <c r="C4598" s="1">
        <f t="shared" si="793"/>
        <v>0</v>
      </c>
      <c r="D4598" s="1">
        <f t="shared" si="794"/>
        <v>0</v>
      </c>
      <c r="E4598" s="1">
        <f t="shared" si="795"/>
        <v>0</v>
      </c>
      <c r="F4598" s="1" t="str">
        <f t="shared" ca="1" si="796"/>
        <v/>
      </c>
      <c r="G4598" s="1">
        <f t="shared" ca="1" si="797"/>
        <v>0</v>
      </c>
      <c r="H4598" s="1">
        <f ca="1">IF(AND(G4597&gt;0,G4598&gt;G4597,NOT(ISERROR(MATCH(G4597,D:D,0)))),H4597+1,H4597)</f>
        <v>0</v>
      </c>
      <c r="I4598" s="1">
        <f t="shared" ca="1" si="798"/>
        <v>0</v>
      </c>
      <c r="J4598" s="7" t="str">
        <f t="shared" ca="1" si="799"/>
        <v/>
      </c>
      <c r="K4598" s="1" t="str">
        <f ca="1">IF(J4598="Linea_para_MAIL_creada_por_LuXML",IF(ISERROR(MATCH(INDIRECT(ADDRESS(ROW()-G4598,7)),D:D,0)),J4598,INDIRECT(ADDRESS(MATCH(INDIRECT(ADDRESS(ROW()-G4598,7)),D:D,0),1))),J4598)</f>
        <v/>
      </c>
      <c r="L4598" s="7">
        <f t="shared" ca="1" si="800"/>
        <v>0</v>
      </c>
      <c r="M4598" s="7" t="str">
        <f t="shared" ca="1" si="801"/>
        <v/>
      </c>
      <c r="N4598" s="7">
        <f t="shared" ca="1" si="802"/>
        <v>0</v>
      </c>
      <c r="O4598" s="9" t="str">
        <f ca="1">IF(N4598&gt;-1,INDIRECT(ADDRESS(ROW(),13)),IF(N4598&lt;N4597,CONCATENATE("&lt;page-count count=",CHAR(34),1+LARGE(N:N,1)-LARGE(N:N,2),CHAR(34),"/&gt;"),INDIRECT(ADDRESS(ROW()-1,13))))</f>
        <v/>
      </c>
      <c r="P4598" s="1">
        <f>IF(ROW()&lt;$S$4+2,IF('XML a procesar'!A4597="",P4597,IF(MID('XML a procesar'!A4597,1,1)="&lt;",P4597,P4597+1)),P4597)</f>
        <v>1</v>
      </c>
    </row>
    <row r="4599" spans="1:16" x14ac:dyDescent="0.25">
      <c r="A4599" s="1" t="str">
        <f>IF('XML a procesar'!A4598&gt;0,'XML a procesar'!A4598,"")</f>
        <v/>
      </c>
      <c r="B4599" s="7">
        <f t="shared" si="792"/>
        <v>0</v>
      </c>
      <c r="C4599" s="1">
        <f t="shared" si="793"/>
        <v>0</v>
      </c>
      <c r="D4599" s="1">
        <f t="shared" si="794"/>
        <v>0</v>
      </c>
      <c r="E4599" s="1">
        <f t="shared" si="795"/>
        <v>0</v>
      </c>
      <c r="F4599" s="1" t="str">
        <f t="shared" ca="1" si="796"/>
        <v/>
      </c>
      <c r="G4599" s="1">
        <f t="shared" ca="1" si="797"/>
        <v>0</v>
      </c>
      <c r="H4599" s="1">
        <f ca="1">IF(AND(G4598&gt;0,G4599&gt;G4598,NOT(ISERROR(MATCH(G4598,D:D,0)))),H4598+1,H4598)</f>
        <v>0</v>
      </c>
      <c r="I4599" s="1">
        <f t="shared" ca="1" si="798"/>
        <v>0</v>
      </c>
      <c r="J4599" s="7" t="str">
        <f t="shared" ca="1" si="799"/>
        <v/>
      </c>
      <c r="K4599" s="1" t="str">
        <f ca="1">IF(J4599="Linea_para_MAIL_creada_por_LuXML",IF(ISERROR(MATCH(INDIRECT(ADDRESS(ROW()-G4599,7)),D:D,0)),J4599,INDIRECT(ADDRESS(MATCH(INDIRECT(ADDRESS(ROW()-G4599,7)),D:D,0),1))),J4599)</f>
        <v/>
      </c>
      <c r="L4599" s="7">
        <f t="shared" ca="1" si="800"/>
        <v>0</v>
      </c>
      <c r="M4599" s="7" t="str">
        <f t="shared" ca="1" si="801"/>
        <v/>
      </c>
      <c r="N4599" s="7">
        <f t="shared" ca="1" si="802"/>
        <v>0</v>
      </c>
      <c r="O4599" s="9" t="str">
        <f ca="1">IF(N4599&gt;-1,INDIRECT(ADDRESS(ROW(),13)),IF(N4599&lt;N4598,CONCATENATE("&lt;page-count count=",CHAR(34),1+LARGE(N:N,1)-LARGE(N:N,2),CHAR(34),"/&gt;"),INDIRECT(ADDRESS(ROW()-1,13))))</f>
        <v/>
      </c>
      <c r="P4599" s="1">
        <f>IF(ROW()&lt;$S$4+2,IF('XML a procesar'!A4598="",P4598,IF(MID('XML a procesar'!A4598,1,1)="&lt;",P4598,P4598+1)),P4598)</f>
        <v>1</v>
      </c>
    </row>
    <row r="4600" spans="1:16" x14ac:dyDescent="0.25">
      <c r="A4600" s="1" t="str">
        <f>IF('XML a procesar'!A4599&gt;0,'XML a procesar'!A4599,"")</f>
        <v/>
      </c>
      <c r="B4600" s="7">
        <f t="shared" si="792"/>
        <v>0</v>
      </c>
      <c r="C4600" s="1">
        <f t="shared" si="793"/>
        <v>0</v>
      </c>
      <c r="D4600" s="1">
        <f t="shared" si="794"/>
        <v>0</v>
      </c>
      <c r="E4600" s="1">
        <f t="shared" si="795"/>
        <v>0</v>
      </c>
      <c r="F4600" s="1" t="str">
        <f t="shared" ca="1" si="796"/>
        <v/>
      </c>
      <c r="G4600" s="1">
        <f t="shared" ca="1" si="797"/>
        <v>0</v>
      </c>
      <c r="H4600" s="1">
        <f ca="1">IF(AND(G4599&gt;0,G4600&gt;G4599,NOT(ISERROR(MATCH(G4599,D:D,0)))),H4599+1,H4599)</f>
        <v>0</v>
      </c>
      <c r="I4600" s="1">
        <f t="shared" ca="1" si="798"/>
        <v>0</v>
      </c>
      <c r="J4600" s="7" t="str">
        <f t="shared" ca="1" si="799"/>
        <v/>
      </c>
      <c r="K4600" s="1" t="str">
        <f ca="1">IF(J4600="Linea_para_MAIL_creada_por_LuXML",IF(ISERROR(MATCH(INDIRECT(ADDRESS(ROW()-G4600,7)),D:D,0)),J4600,INDIRECT(ADDRESS(MATCH(INDIRECT(ADDRESS(ROW()-G4600,7)),D:D,0),1))),J4600)</f>
        <v/>
      </c>
      <c r="L4600" s="7">
        <f t="shared" ca="1" si="800"/>
        <v>0</v>
      </c>
      <c r="M4600" s="7" t="str">
        <f t="shared" ca="1" si="801"/>
        <v/>
      </c>
      <c r="N4600" s="7">
        <f t="shared" ca="1" si="802"/>
        <v>0</v>
      </c>
      <c r="O4600" s="9" t="str">
        <f ca="1">IF(N4600&gt;-1,INDIRECT(ADDRESS(ROW(),13)),IF(N4600&lt;N4599,CONCATENATE("&lt;page-count count=",CHAR(34),1+LARGE(N:N,1)-LARGE(N:N,2),CHAR(34),"/&gt;"),INDIRECT(ADDRESS(ROW()-1,13))))</f>
        <v/>
      </c>
      <c r="P4600" s="1">
        <f>IF(ROW()&lt;$S$4+2,IF('XML a procesar'!A4599="",P4599,IF(MID('XML a procesar'!A4599,1,1)="&lt;",P4599,P4599+1)),P4599)</f>
        <v>1</v>
      </c>
    </row>
    <row r="4601" spans="1:16" x14ac:dyDescent="0.25">
      <c r="A4601" s="1" t="str">
        <f>IF('XML a procesar'!A4600&gt;0,'XML a procesar'!A4600,"")</f>
        <v/>
      </c>
      <c r="B4601" s="7">
        <f t="shared" si="792"/>
        <v>0</v>
      </c>
      <c r="C4601" s="1">
        <f t="shared" si="793"/>
        <v>0</v>
      </c>
      <c r="D4601" s="1">
        <f t="shared" si="794"/>
        <v>0</v>
      </c>
      <c r="E4601" s="1">
        <f t="shared" si="795"/>
        <v>0</v>
      </c>
      <c r="F4601" s="1" t="str">
        <f t="shared" ca="1" si="796"/>
        <v/>
      </c>
      <c r="G4601" s="1">
        <f t="shared" ca="1" si="797"/>
        <v>0</v>
      </c>
      <c r="H4601" s="1">
        <f ca="1">IF(AND(G4600&gt;0,G4601&gt;G4600,NOT(ISERROR(MATCH(G4600,D:D,0)))),H4600+1,H4600)</f>
        <v>0</v>
      </c>
      <c r="I4601" s="1">
        <f t="shared" ca="1" si="798"/>
        <v>0</v>
      </c>
      <c r="J4601" s="7" t="str">
        <f t="shared" ca="1" si="799"/>
        <v/>
      </c>
      <c r="K4601" s="1" t="str">
        <f ca="1">IF(J4601="Linea_para_MAIL_creada_por_LuXML",IF(ISERROR(MATCH(INDIRECT(ADDRESS(ROW()-G4601,7)),D:D,0)),J4601,INDIRECT(ADDRESS(MATCH(INDIRECT(ADDRESS(ROW()-G4601,7)),D:D,0),1))),J4601)</f>
        <v/>
      </c>
      <c r="L4601" s="7">
        <f t="shared" ca="1" si="800"/>
        <v>0</v>
      </c>
      <c r="M4601" s="7" t="str">
        <f t="shared" ca="1" si="801"/>
        <v/>
      </c>
      <c r="N4601" s="7">
        <f t="shared" ca="1" si="802"/>
        <v>0</v>
      </c>
      <c r="O4601" s="9" t="str">
        <f ca="1">IF(N4601&gt;-1,INDIRECT(ADDRESS(ROW(),13)),IF(N4601&lt;N4600,CONCATENATE("&lt;page-count count=",CHAR(34),1+LARGE(N:N,1)-LARGE(N:N,2),CHAR(34),"/&gt;"),INDIRECT(ADDRESS(ROW()-1,13))))</f>
        <v/>
      </c>
      <c r="P4601" s="1">
        <f>IF(ROW()&lt;$S$4+2,IF('XML a procesar'!A4600="",P4600,IF(MID('XML a procesar'!A4600,1,1)="&lt;",P4600,P4600+1)),P4600)</f>
        <v>1</v>
      </c>
    </row>
    <row r="4602" spans="1:16" x14ac:dyDescent="0.25">
      <c r="A4602" s="1" t="str">
        <f>IF('XML a procesar'!A4601&gt;0,'XML a procesar'!A4601,"")</f>
        <v/>
      </c>
      <c r="B4602" s="7">
        <f t="shared" si="792"/>
        <v>0</v>
      </c>
      <c r="C4602" s="1">
        <f t="shared" si="793"/>
        <v>0</v>
      </c>
      <c r="D4602" s="1">
        <f t="shared" si="794"/>
        <v>0</v>
      </c>
      <c r="E4602" s="1">
        <f t="shared" si="795"/>
        <v>0</v>
      </c>
      <c r="F4602" s="1" t="str">
        <f t="shared" ca="1" si="796"/>
        <v/>
      </c>
      <c r="G4602" s="1">
        <f t="shared" ca="1" si="797"/>
        <v>0</v>
      </c>
      <c r="H4602" s="1">
        <f ca="1">IF(AND(G4601&gt;0,G4602&gt;G4601,NOT(ISERROR(MATCH(G4601,D:D,0)))),H4601+1,H4601)</f>
        <v>0</v>
      </c>
      <c r="I4602" s="1">
        <f t="shared" ca="1" si="798"/>
        <v>0</v>
      </c>
      <c r="J4602" s="7" t="str">
        <f t="shared" ca="1" si="799"/>
        <v/>
      </c>
      <c r="K4602" s="1" t="str">
        <f ca="1">IF(J4602="Linea_para_MAIL_creada_por_LuXML",IF(ISERROR(MATCH(INDIRECT(ADDRESS(ROW()-G4602,7)),D:D,0)),J4602,INDIRECT(ADDRESS(MATCH(INDIRECT(ADDRESS(ROW()-G4602,7)),D:D,0),1))),J4602)</f>
        <v/>
      </c>
      <c r="L4602" s="7">
        <f t="shared" ca="1" si="800"/>
        <v>0</v>
      </c>
      <c r="M4602" s="7" t="str">
        <f t="shared" ca="1" si="801"/>
        <v/>
      </c>
      <c r="N4602" s="7">
        <f t="shared" ca="1" si="802"/>
        <v>0</v>
      </c>
      <c r="O4602" s="9" t="str">
        <f ca="1">IF(N4602&gt;-1,INDIRECT(ADDRESS(ROW(),13)),IF(N4602&lt;N4601,CONCATENATE("&lt;page-count count=",CHAR(34),1+LARGE(N:N,1)-LARGE(N:N,2),CHAR(34),"/&gt;"),INDIRECT(ADDRESS(ROW()-1,13))))</f>
        <v/>
      </c>
      <c r="P4602" s="1">
        <f>IF(ROW()&lt;$S$4+2,IF('XML a procesar'!A4601="",P4601,IF(MID('XML a procesar'!A4601,1,1)="&lt;",P4601,P4601+1)),P4601)</f>
        <v>1</v>
      </c>
    </row>
    <row r="4603" spans="1:16" x14ac:dyDescent="0.25">
      <c r="A4603" s="1" t="str">
        <f>IF('XML a procesar'!A4602&gt;0,'XML a procesar'!A4602,"")</f>
        <v/>
      </c>
      <c r="B4603" s="7">
        <f t="shared" si="792"/>
        <v>0</v>
      </c>
      <c r="C4603" s="1">
        <f t="shared" si="793"/>
        <v>0</v>
      </c>
      <c r="D4603" s="1">
        <f t="shared" si="794"/>
        <v>0</v>
      </c>
      <c r="E4603" s="1">
        <f t="shared" si="795"/>
        <v>0</v>
      </c>
      <c r="F4603" s="1" t="str">
        <f t="shared" ca="1" si="796"/>
        <v/>
      </c>
      <c r="G4603" s="1">
        <f t="shared" ca="1" si="797"/>
        <v>0</v>
      </c>
      <c r="H4603" s="1">
        <f ca="1">IF(AND(G4602&gt;0,G4603&gt;G4602,NOT(ISERROR(MATCH(G4602,D:D,0)))),H4602+1,H4602)</f>
        <v>0</v>
      </c>
      <c r="I4603" s="1">
        <f t="shared" ca="1" si="798"/>
        <v>0</v>
      </c>
      <c r="J4603" s="7" t="str">
        <f t="shared" ca="1" si="799"/>
        <v/>
      </c>
      <c r="K4603" s="1" t="str">
        <f ca="1">IF(J4603="Linea_para_MAIL_creada_por_LuXML",IF(ISERROR(MATCH(INDIRECT(ADDRESS(ROW()-G4603,7)),D:D,0)),J4603,INDIRECT(ADDRESS(MATCH(INDIRECT(ADDRESS(ROW()-G4603,7)),D:D,0),1))),J4603)</f>
        <v/>
      </c>
      <c r="L4603" s="7">
        <f t="shared" ca="1" si="800"/>
        <v>0</v>
      </c>
      <c r="M4603" s="7" t="str">
        <f t="shared" ca="1" si="801"/>
        <v/>
      </c>
      <c r="N4603" s="7">
        <f t="shared" ca="1" si="802"/>
        <v>0</v>
      </c>
      <c r="O4603" s="9" t="str">
        <f ca="1">IF(N4603&gt;-1,INDIRECT(ADDRESS(ROW(),13)),IF(N4603&lt;N4602,CONCATENATE("&lt;page-count count=",CHAR(34),1+LARGE(N:N,1)-LARGE(N:N,2),CHAR(34),"/&gt;"),INDIRECT(ADDRESS(ROW()-1,13))))</f>
        <v/>
      </c>
      <c r="P4603" s="1">
        <f>IF(ROW()&lt;$S$4+2,IF('XML a procesar'!A4602="",P4602,IF(MID('XML a procesar'!A4602,1,1)="&lt;",P4602,P4602+1)),P4602)</f>
        <v>1</v>
      </c>
    </row>
    <row r="4604" spans="1:16" x14ac:dyDescent="0.25">
      <c r="A4604" s="1" t="str">
        <f>IF('XML a procesar'!A4603&gt;0,'XML a procesar'!A4603,"")</f>
        <v/>
      </c>
      <c r="B4604" s="7">
        <f t="shared" si="792"/>
        <v>0</v>
      </c>
      <c r="C4604" s="1">
        <f t="shared" si="793"/>
        <v>0</v>
      </c>
      <c r="D4604" s="1">
        <f t="shared" si="794"/>
        <v>0</v>
      </c>
      <c r="E4604" s="1">
        <f t="shared" si="795"/>
        <v>0</v>
      </c>
      <c r="F4604" s="1" t="str">
        <f t="shared" ca="1" si="796"/>
        <v/>
      </c>
      <c r="G4604" s="1">
        <f t="shared" ca="1" si="797"/>
        <v>0</v>
      </c>
      <c r="H4604" s="1">
        <f ca="1">IF(AND(G4603&gt;0,G4604&gt;G4603,NOT(ISERROR(MATCH(G4603,D:D,0)))),H4603+1,H4603)</f>
        <v>0</v>
      </c>
      <c r="I4604" s="1">
        <f t="shared" ca="1" si="798"/>
        <v>0</v>
      </c>
      <c r="J4604" s="7" t="str">
        <f t="shared" ca="1" si="799"/>
        <v/>
      </c>
      <c r="K4604" s="1" t="str">
        <f ca="1">IF(J4604="Linea_para_MAIL_creada_por_LuXML",IF(ISERROR(MATCH(INDIRECT(ADDRESS(ROW()-G4604,7)),D:D,0)),J4604,INDIRECT(ADDRESS(MATCH(INDIRECT(ADDRESS(ROW()-G4604,7)),D:D,0),1))),J4604)</f>
        <v/>
      </c>
      <c r="L4604" s="7">
        <f t="shared" ca="1" si="800"/>
        <v>0</v>
      </c>
      <c r="M4604" s="7" t="str">
        <f t="shared" ca="1" si="801"/>
        <v/>
      </c>
      <c r="N4604" s="7">
        <f t="shared" ca="1" si="802"/>
        <v>0</v>
      </c>
      <c r="O4604" s="9" t="str">
        <f ca="1">IF(N4604&gt;-1,INDIRECT(ADDRESS(ROW(),13)),IF(N4604&lt;N4603,CONCATENATE("&lt;page-count count=",CHAR(34),1+LARGE(N:N,1)-LARGE(N:N,2),CHAR(34),"/&gt;"),INDIRECT(ADDRESS(ROW()-1,13))))</f>
        <v/>
      </c>
      <c r="P4604" s="1">
        <f>IF(ROW()&lt;$S$4+2,IF('XML a procesar'!A4603="",P4603,IF(MID('XML a procesar'!A4603,1,1)="&lt;",P4603,P4603+1)),P4603)</f>
        <v>1</v>
      </c>
    </row>
    <row r="4605" spans="1:16" x14ac:dyDescent="0.25">
      <c r="A4605" s="1" t="str">
        <f>IF('XML a procesar'!A4604&gt;0,'XML a procesar'!A4604,"")</f>
        <v/>
      </c>
      <c r="B4605" s="7">
        <f t="shared" si="792"/>
        <v>0</v>
      </c>
      <c r="C4605" s="1">
        <f t="shared" si="793"/>
        <v>0</v>
      </c>
      <c r="D4605" s="1">
        <f t="shared" si="794"/>
        <v>0</v>
      </c>
      <c r="E4605" s="1">
        <f t="shared" si="795"/>
        <v>0</v>
      </c>
      <c r="F4605" s="1" t="str">
        <f t="shared" ca="1" si="796"/>
        <v/>
      </c>
      <c r="G4605" s="1">
        <f t="shared" ca="1" si="797"/>
        <v>0</v>
      </c>
      <c r="H4605" s="1">
        <f ca="1">IF(AND(G4604&gt;0,G4605&gt;G4604,NOT(ISERROR(MATCH(G4604,D:D,0)))),H4604+1,H4604)</f>
        <v>0</v>
      </c>
      <c r="I4605" s="1">
        <f t="shared" ca="1" si="798"/>
        <v>0</v>
      </c>
      <c r="J4605" s="7" t="str">
        <f t="shared" ca="1" si="799"/>
        <v/>
      </c>
      <c r="K4605" s="1" t="str">
        <f ca="1">IF(J4605="Linea_para_MAIL_creada_por_LuXML",IF(ISERROR(MATCH(INDIRECT(ADDRESS(ROW()-G4605,7)),D:D,0)),J4605,INDIRECT(ADDRESS(MATCH(INDIRECT(ADDRESS(ROW()-G4605,7)),D:D,0),1))),J4605)</f>
        <v/>
      </c>
      <c r="L4605" s="7">
        <f t="shared" ca="1" si="800"/>
        <v>0</v>
      </c>
      <c r="M4605" s="7" t="str">
        <f t="shared" ca="1" si="801"/>
        <v/>
      </c>
      <c r="N4605" s="7">
        <f t="shared" ca="1" si="802"/>
        <v>0</v>
      </c>
      <c r="O4605" s="9" t="str">
        <f ca="1">IF(N4605&gt;-1,INDIRECT(ADDRESS(ROW(),13)),IF(N4605&lt;N4604,CONCATENATE("&lt;page-count count=",CHAR(34),1+LARGE(N:N,1)-LARGE(N:N,2),CHAR(34),"/&gt;"),INDIRECT(ADDRESS(ROW()-1,13))))</f>
        <v/>
      </c>
      <c r="P4605" s="1">
        <f>IF(ROW()&lt;$S$4+2,IF('XML a procesar'!A4604="",P4604,IF(MID('XML a procesar'!A4604,1,1)="&lt;",P4604,P4604+1)),P4604)</f>
        <v>1</v>
      </c>
    </row>
    <row r="4606" spans="1:16" x14ac:dyDescent="0.25">
      <c r="A4606" s="1" t="str">
        <f>IF('XML a procesar'!A4605&gt;0,'XML a procesar'!A4605,"")</f>
        <v/>
      </c>
      <c r="B4606" s="7">
        <f t="shared" si="792"/>
        <v>0</v>
      </c>
      <c r="C4606" s="1">
        <f t="shared" si="793"/>
        <v>0</v>
      </c>
      <c r="D4606" s="1">
        <f t="shared" si="794"/>
        <v>0</v>
      </c>
      <c r="E4606" s="1">
        <f t="shared" si="795"/>
        <v>0</v>
      </c>
      <c r="F4606" s="1" t="str">
        <f t="shared" ca="1" si="796"/>
        <v/>
      </c>
      <c r="G4606" s="1">
        <f t="shared" ca="1" si="797"/>
        <v>0</v>
      </c>
      <c r="H4606" s="1">
        <f ca="1">IF(AND(G4605&gt;0,G4606&gt;G4605,NOT(ISERROR(MATCH(G4605,D:D,0)))),H4605+1,H4605)</f>
        <v>0</v>
      </c>
      <c r="I4606" s="1">
        <f t="shared" ca="1" si="798"/>
        <v>0</v>
      </c>
      <c r="J4606" s="7" t="str">
        <f t="shared" ca="1" si="799"/>
        <v/>
      </c>
      <c r="K4606" s="1" t="str">
        <f ca="1">IF(J4606="Linea_para_MAIL_creada_por_LuXML",IF(ISERROR(MATCH(INDIRECT(ADDRESS(ROW()-G4606,7)),D:D,0)),J4606,INDIRECT(ADDRESS(MATCH(INDIRECT(ADDRESS(ROW()-G4606,7)),D:D,0),1))),J4606)</f>
        <v/>
      </c>
      <c r="L4606" s="7">
        <f t="shared" ca="1" si="800"/>
        <v>0</v>
      </c>
      <c r="M4606" s="7" t="str">
        <f t="shared" ca="1" si="801"/>
        <v/>
      </c>
      <c r="N4606" s="7">
        <f t="shared" ca="1" si="802"/>
        <v>0</v>
      </c>
      <c r="O4606" s="9" t="str">
        <f ca="1">IF(N4606&gt;-1,INDIRECT(ADDRESS(ROW(),13)),IF(N4606&lt;N4605,CONCATENATE("&lt;page-count count=",CHAR(34),1+LARGE(N:N,1)-LARGE(N:N,2),CHAR(34),"/&gt;"),INDIRECT(ADDRESS(ROW()-1,13))))</f>
        <v/>
      </c>
      <c r="P4606" s="1">
        <f>IF(ROW()&lt;$S$4+2,IF('XML a procesar'!A4605="",P4605,IF(MID('XML a procesar'!A4605,1,1)="&lt;",P4605,P4605+1)),P4605)</f>
        <v>1</v>
      </c>
    </row>
    <row r="4607" spans="1:16" x14ac:dyDescent="0.25">
      <c r="A4607" s="1" t="str">
        <f>IF('XML a procesar'!A4606&gt;0,'XML a procesar'!A4606,"")</f>
        <v/>
      </c>
      <c r="B4607" s="7">
        <f t="shared" si="792"/>
        <v>0</v>
      </c>
      <c r="C4607" s="1">
        <f t="shared" si="793"/>
        <v>0</v>
      </c>
      <c r="D4607" s="1">
        <f t="shared" si="794"/>
        <v>0</v>
      </c>
      <c r="E4607" s="1">
        <f t="shared" si="795"/>
        <v>0</v>
      </c>
      <c r="F4607" s="1" t="str">
        <f t="shared" ca="1" si="796"/>
        <v/>
      </c>
      <c r="G4607" s="1">
        <f t="shared" ca="1" si="797"/>
        <v>0</v>
      </c>
      <c r="H4607" s="1">
        <f ca="1">IF(AND(G4606&gt;0,G4607&gt;G4606,NOT(ISERROR(MATCH(G4606,D:D,0)))),H4606+1,H4606)</f>
        <v>0</v>
      </c>
      <c r="I4607" s="1">
        <f t="shared" ca="1" si="798"/>
        <v>0</v>
      </c>
      <c r="J4607" s="7" t="str">
        <f t="shared" ca="1" si="799"/>
        <v/>
      </c>
      <c r="K4607" s="1" t="str">
        <f ca="1">IF(J4607="Linea_para_MAIL_creada_por_LuXML",IF(ISERROR(MATCH(INDIRECT(ADDRESS(ROW()-G4607,7)),D:D,0)),J4607,INDIRECT(ADDRESS(MATCH(INDIRECT(ADDRESS(ROW()-G4607,7)),D:D,0),1))),J4607)</f>
        <v/>
      </c>
      <c r="L4607" s="7">
        <f t="shared" ca="1" si="800"/>
        <v>0</v>
      </c>
      <c r="M4607" s="7" t="str">
        <f t="shared" ca="1" si="801"/>
        <v/>
      </c>
      <c r="N4607" s="7">
        <f t="shared" ca="1" si="802"/>
        <v>0</v>
      </c>
      <c r="O4607" s="9" t="str">
        <f ca="1">IF(N4607&gt;-1,INDIRECT(ADDRESS(ROW(),13)),IF(N4607&lt;N4606,CONCATENATE("&lt;page-count count=",CHAR(34),1+LARGE(N:N,1)-LARGE(N:N,2),CHAR(34),"/&gt;"),INDIRECT(ADDRESS(ROW()-1,13))))</f>
        <v/>
      </c>
      <c r="P4607" s="1">
        <f>IF(ROW()&lt;$S$4+2,IF('XML a procesar'!A4606="",P4606,IF(MID('XML a procesar'!A4606,1,1)="&lt;",P4606,P4606+1)),P4606)</f>
        <v>1</v>
      </c>
    </row>
    <row r="4608" spans="1:16" x14ac:dyDescent="0.25">
      <c r="A4608" s="1" t="str">
        <f>IF('XML a procesar'!A4607&gt;0,'XML a procesar'!A4607,"")</f>
        <v/>
      </c>
      <c r="B4608" s="7">
        <f t="shared" si="792"/>
        <v>0</v>
      </c>
      <c r="C4608" s="1">
        <f t="shared" si="793"/>
        <v>0</v>
      </c>
      <c r="D4608" s="1">
        <f t="shared" si="794"/>
        <v>0</v>
      </c>
      <c r="E4608" s="1">
        <f t="shared" si="795"/>
        <v>0</v>
      </c>
      <c r="F4608" s="1" t="str">
        <f t="shared" ca="1" si="796"/>
        <v/>
      </c>
      <c r="G4608" s="1">
        <f t="shared" ca="1" si="797"/>
        <v>0</v>
      </c>
      <c r="H4608" s="1">
        <f ca="1">IF(AND(G4607&gt;0,G4608&gt;G4607,NOT(ISERROR(MATCH(G4607,D:D,0)))),H4607+1,H4607)</f>
        <v>0</v>
      </c>
      <c r="I4608" s="1">
        <f t="shared" ca="1" si="798"/>
        <v>0</v>
      </c>
      <c r="J4608" s="7" t="str">
        <f t="shared" ca="1" si="799"/>
        <v/>
      </c>
      <c r="K4608" s="1" t="str">
        <f ca="1">IF(J4608="Linea_para_MAIL_creada_por_LuXML",IF(ISERROR(MATCH(INDIRECT(ADDRESS(ROW()-G4608,7)),D:D,0)),J4608,INDIRECT(ADDRESS(MATCH(INDIRECT(ADDRESS(ROW()-G4608,7)),D:D,0),1))),J4608)</f>
        <v/>
      </c>
      <c r="L4608" s="7">
        <f t="shared" ca="1" si="800"/>
        <v>0</v>
      </c>
      <c r="M4608" s="7" t="str">
        <f t="shared" ca="1" si="801"/>
        <v/>
      </c>
      <c r="N4608" s="7">
        <f t="shared" ca="1" si="802"/>
        <v>0</v>
      </c>
      <c r="O4608" s="9" t="str">
        <f ca="1">IF(N4608&gt;-1,INDIRECT(ADDRESS(ROW(),13)),IF(N4608&lt;N4607,CONCATENATE("&lt;page-count count=",CHAR(34),1+LARGE(N:N,1)-LARGE(N:N,2),CHAR(34),"/&gt;"),INDIRECT(ADDRESS(ROW()-1,13))))</f>
        <v/>
      </c>
      <c r="P4608" s="1">
        <f>IF(ROW()&lt;$S$4+2,IF('XML a procesar'!A4607="",P4607,IF(MID('XML a procesar'!A4607,1,1)="&lt;",P4607,P4607+1)),P4607)</f>
        <v>1</v>
      </c>
    </row>
    <row r="4609" spans="1:16" x14ac:dyDescent="0.25">
      <c r="A4609" s="1" t="str">
        <f>IF('XML a procesar'!A4608&gt;0,'XML a procesar'!A4608,"")</f>
        <v/>
      </c>
      <c r="B4609" s="7">
        <f t="shared" ref="B4609:B4672" si="803">IF(ISERROR(FIND("/doi.org/",A4609,1)),0,1)</f>
        <v>0</v>
      </c>
      <c r="C4609" s="1">
        <f t="shared" ref="C4609:C4672" si="804">IF(LEFT(A4608,16)="&lt;contrib contrib",C4608+1,IF(LEFT(A4608,16)="&lt;/contrib-group&gt;",0,IF(LEFT(A4608,10)="&lt;/contrib&gt;",C4608,C4608)))</f>
        <v>0</v>
      </c>
      <c r="D4609" s="1">
        <f t="shared" ref="D4609:D4672" si="805">IF(AND(C4609&gt;0,LEFT(A4609,7)="&lt;email&gt;",ISNUMBER(SEARCH("@",A4609,1))),C4609,IF(LEFT(A4609,10)="&lt;alt-text&gt;",-1,0))</f>
        <v>0</v>
      </c>
      <c r="E4609" s="1">
        <f t="shared" ref="E4609:E4672" si="806">IF(D4609=0,E4608,E4608+1)</f>
        <v>0</v>
      </c>
      <c r="F4609" s="1" t="str">
        <f t="shared" ref="F4609:F4672" ca="1" si="807">INDIRECT(ADDRESS(ROW()+INDIRECT(ADDRESS(ROW()+E4609,5)),1))</f>
        <v/>
      </c>
      <c r="G4609" s="1">
        <f t="shared" ref="G4609:G4672" ca="1" si="808">IF(LEFT(F4609,7)="&lt;aff id",_xlfn.NUMBERVALUE(MID(F4609,13,LEN(F4609)-14)),IF(F4609="&lt;/aff&gt;",G4608+1,G4608))</f>
        <v>0</v>
      </c>
      <c r="H4609" s="1">
        <f ca="1">IF(AND(G4608&gt;0,G4609&gt;G4608,NOT(ISERROR(MATCH(G4608,D:D,0)))),H4608+1,H4608)</f>
        <v>0</v>
      </c>
      <c r="I4609" s="1">
        <f t="shared" ref="I4609:I4672" ca="1" si="809">INDIRECT(ADDRESS(ROW()-INDIRECT(ADDRESS(ROW()-H4609,8)),8))</f>
        <v>0</v>
      </c>
      <c r="J4609" s="7" t="str">
        <f t="shared" ref="J4609:J4672" ca="1" si="810">IF(J4608="Linea_para_MAIL_creada_por_LuXML","&lt;/aff&gt;",IF(I4609&gt;INDIRECT(ADDRESS(ROW()-I4609-1,8)),"Linea_para_MAIL_creada_por_LuXML",INDIRECT(ADDRESS(ROW()-I4609,6))))</f>
        <v/>
      </c>
      <c r="K4609" s="1" t="str">
        <f ca="1">IF(J4609="Linea_para_MAIL_creada_por_LuXML",IF(ISERROR(MATCH(INDIRECT(ADDRESS(ROW()-G4609,7)),D:D,0)),J4609,INDIRECT(ADDRESS(MATCH(INDIRECT(ADDRESS(ROW()-G4609,7)),D:D,0),1))),J4609)</f>
        <v/>
      </c>
      <c r="L4609" s="7">
        <f t="shared" ref="L4609:L4672" ca="1" si="811">IF(OR(MID(K4607,3,5)="page&gt;",MID(K4608,3,5)="page&gt;"),L4608,IF(OR(K4608="&lt;history&gt;",K4609="&lt;history&gt;"),L4608+1,L4608))</f>
        <v>0</v>
      </c>
      <c r="M4609" s="7" t="str">
        <f t="shared" ref="M4609:M4672" ca="1" si="812">IF(L4609&gt;L4608,IF(L4609=1,CONCATENATE("&lt;fpage&gt;",$S$10,"&lt;/fpage&gt;"),CONCATENATE("&lt;lpage&gt;",$S$10+1,"&lt;/lpage&gt;")),IF(ISERROR(INDIRECT(ADDRESS(ROW()-L4609,11),1)),"",INDIRECT(ADDRESS(ROW()-L4609,11),1)))</f>
        <v/>
      </c>
      <c r="N4609" s="7">
        <f t="shared" ref="N4609:N4672" ca="1" si="813">IF(N4608=-1,-1,IF(M4609="&lt;/counts&gt;",-1,IF(OR(LEFT(M4609,7)="&lt;fpage&gt;",LEFT(M4609,7)="&lt;lpage&gt;"),VALUE(MID(M4609,8,LEN(M4609)-15)),0)))</f>
        <v>0</v>
      </c>
      <c r="O4609" s="9" t="str">
        <f ca="1">IF(N4609&gt;-1,INDIRECT(ADDRESS(ROW(),13)),IF(N4609&lt;N4608,CONCATENATE("&lt;page-count count=",CHAR(34),1+LARGE(N:N,1)-LARGE(N:N,2),CHAR(34),"/&gt;"),INDIRECT(ADDRESS(ROW()-1,13))))</f>
        <v/>
      </c>
      <c r="P4609" s="1">
        <f>IF(ROW()&lt;$S$4+2,IF('XML a procesar'!A4608="",P4608,IF(MID('XML a procesar'!A4608,1,1)="&lt;",P4608,P4608+1)),P4608)</f>
        <v>1</v>
      </c>
    </row>
    <row r="4610" spans="1:16" x14ac:dyDescent="0.25">
      <c r="A4610" s="1" t="str">
        <f>IF('XML a procesar'!A4609&gt;0,'XML a procesar'!A4609,"")</f>
        <v/>
      </c>
      <c r="B4610" s="7">
        <f t="shared" si="803"/>
        <v>0</v>
      </c>
      <c r="C4610" s="1">
        <f t="shared" si="804"/>
        <v>0</v>
      </c>
      <c r="D4610" s="1">
        <f t="shared" si="805"/>
        <v>0</v>
      </c>
      <c r="E4610" s="1">
        <f t="shared" si="806"/>
        <v>0</v>
      </c>
      <c r="F4610" s="1" t="str">
        <f t="shared" ca="1" si="807"/>
        <v/>
      </c>
      <c r="G4610" s="1">
        <f t="shared" ca="1" si="808"/>
        <v>0</v>
      </c>
      <c r="H4610" s="1">
        <f ca="1">IF(AND(G4609&gt;0,G4610&gt;G4609,NOT(ISERROR(MATCH(G4609,D:D,0)))),H4609+1,H4609)</f>
        <v>0</v>
      </c>
      <c r="I4610" s="1">
        <f t="shared" ca="1" si="809"/>
        <v>0</v>
      </c>
      <c r="J4610" s="7" t="str">
        <f t="shared" ca="1" si="810"/>
        <v/>
      </c>
      <c r="K4610" s="1" t="str">
        <f ca="1">IF(J4610="Linea_para_MAIL_creada_por_LuXML",IF(ISERROR(MATCH(INDIRECT(ADDRESS(ROW()-G4610,7)),D:D,0)),J4610,INDIRECT(ADDRESS(MATCH(INDIRECT(ADDRESS(ROW()-G4610,7)),D:D,0),1))),J4610)</f>
        <v/>
      </c>
      <c r="L4610" s="7">
        <f t="shared" ca="1" si="811"/>
        <v>0</v>
      </c>
      <c r="M4610" s="7" t="str">
        <f t="shared" ca="1" si="812"/>
        <v/>
      </c>
      <c r="N4610" s="7">
        <f t="shared" ca="1" si="813"/>
        <v>0</v>
      </c>
      <c r="O4610" s="9" t="str">
        <f ca="1">IF(N4610&gt;-1,INDIRECT(ADDRESS(ROW(),13)),IF(N4610&lt;N4609,CONCATENATE("&lt;page-count count=",CHAR(34),1+LARGE(N:N,1)-LARGE(N:N,2),CHAR(34),"/&gt;"),INDIRECT(ADDRESS(ROW()-1,13))))</f>
        <v/>
      </c>
      <c r="P4610" s="1">
        <f>IF(ROW()&lt;$S$4+2,IF('XML a procesar'!A4609="",P4609,IF(MID('XML a procesar'!A4609,1,1)="&lt;",P4609,P4609+1)),P4609)</f>
        <v>1</v>
      </c>
    </row>
    <row r="4611" spans="1:16" x14ac:dyDescent="0.25">
      <c r="A4611" s="1" t="str">
        <f>IF('XML a procesar'!A4610&gt;0,'XML a procesar'!A4610,"")</f>
        <v/>
      </c>
      <c r="B4611" s="7">
        <f t="shared" si="803"/>
        <v>0</v>
      </c>
      <c r="C4611" s="1">
        <f t="shared" si="804"/>
        <v>0</v>
      </c>
      <c r="D4611" s="1">
        <f t="shared" si="805"/>
        <v>0</v>
      </c>
      <c r="E4611" s="1">
        <f t="shared" si="806"/>
        <v>0</v>
      </c>
      <c r="F4611" s="1" t="str">
        <f t="shared" ca="1" si="807"/>
        <v/>
      </c>
      <c r="G4611" s="1">
        <f t="shared" ca="1" si="808"/>
        <v>0</v>
      </c>
      <c r="H4611" s="1">
        <f ca="1">IF(AND(G4610&gt;0,G4611&gt;G4610,NOT(ISERROR(MATCH(G4610,D:D,0)))),H4610+1,H4610)</f>
        <v>0</v>
      </c>
      <c r="I4611" s="1">
        <f t="shared" ca="1" si="809"/>
        <v>0</v>
      </c>
      <c r="J4611" s="7" t="str">
        <f t="shared" ca="1" si="810"/>
        <v/>
      </c>
      <c r="K4611" s="1" t="str">
        <f ca="1">IF(J4611="Linea_para_MAIL_creada_por_LuXML",IF(ISERROR(MATCH(INDIRECT(ADDRESS(ROW()-G4611,7)),D:D,0)),J4611,INDIRECT(ADDRESS(MATCH(INDIRECT(ADDRESS(ROW()-G4611,7)),D:D,0),1))),J4611)</f>
        <v/>
      </c>
      <c r="L4611" s="7">
        <f t="shared" ca="1" si="811"/>
        <v>0</v>
      </c>
      <c r="M4611" s="7" t="str">
        <f t="shared" ca="1" si="812"/>
        <v/>
      </c>
      <c r="N4611" s="7">
        <f t="shared" ca="1" si="813"/>
        <v>0</v>
      </c>
      <c r="O4611" s="9" t="str">
        <f ca="1">IF(N4611&gt;-1,INDIRECT(ADDRESS(ROW(),13)),IF(N4611&lt;N4610,CONCATENATE("&lt;page-count count=",CHAR(34),1+LARGE(N:N,1)-LARGE(N:N,2),CHAR(34),"/&gt;"),INDIRECT(ADDRESS(ROW()-1,13))))</f>
        <v/>
      </c>
      <c r="P4611" s="1">
        <f>IF(ROW()&lt;$S$4+2,IF('XML a procesar'!A4610="",P4610,IF(MID('XML a procesar'!A4610,1,1)="&lt;",P4610,P4610+1)),P4610)</f>
        <v>1</v>
      </c>
    </row>
    <row r="4612" spans="1:16" x14ac:dyDescent="0.25">
      <c r="A4612" s="1" t="str">
        <f>IF('XML a procesar'!A4611&gt;0,'XML a procesar'!A4611,"")</f>
        <v/>
      </c>
      <c r="B4612" s="7">
        <f t="shared" si="803"/>
        <v>0</v>
      </c>
      <c r="C4612" s="1">
        <f t="shared" si="804"/>
        <v>0</v>
      </c>
      <c r="D4612" s="1">
        <f t="shared" si="805"/>
        <v>0</v>
      </c>
      <c r="E4612" s="1">
        <f t="shared" si="806"/>
        <v>0</v>
      </c>
      <c r="F4612" s="1" t="str">
        <f t="shared" ca="1" si="807"/>
        <v/>
      </c>
      <c r="G4612" s="1">
        <f t="shared" ca="1" si="808"/>
        <v>0</v>
      </c>
      <c r="H4612" s="1">
        <f ca="1">IF(AND(G4611&gt;0,G4612&gt;G4611,NOT(ISERROR(MATCH(G4611,D:D,0)))),H4611+1,H4611)</f>
        <v>0</v>
      </c>
      <c r="I4612" s="1">
        <f t="shared" ca="1" si="809"/>
        <v>0</v>
      </c>
      <c r="J4612" s="7" t="str">
        <f t="shared" ca="1" si="810"/>
        <v/>
      </c>
      <c r="K4612" s="1" t="str">
        <f ca="1">IF(J4612="Linea_para_MAIL_creada_por_LuXML",IF(ISERROR(MATCH(INDIRECT(ADDRESS(ROW()-G4612,7)),D:D,0)),J4612,INDIRECT(ADDRESS(MATCH(INDIRECT(ADDRESS(ROW()-G4612,7)),D:D,0),1))),J4612)</f>
        <v/>
      </c>
      <c r="L4612" s="7">
        <f t="shared" ca="1" si="811"/>
        <v>0</v>
      </c>
      <c r="M4612" s="7" t="str">
        <f t="shared" ca="1" si="812"/>
        <v/>
      </c>
      <c r="N4612" s="7">
        <f t="shared" ca="1" si="813"/>
        <v>0</v>
      </c>
      <c r="O4612" s="9" t="str">
        <f ca="1">IF(N4612&gt;-1,INDIRECT(ADDRESS(ROW(),13)),IF(N4612&lt;N4611,CONCATENATE("&lt;page-count count=",CHAR(34),1+LARGE(N:N,1)-LARGE(N:N,2),CHAR(34),"/&gt;"),INDIRECT(ADDRESS(ROW()-1,13))))</f>
        <v/>
      </c>
      <c r="P4612" s="1">
        <f>IF(ROW()&lt;$S$4+2,IF('XML a procesar'!A4611="",P4611,IF(MID('XML a procesar'!A4611,1,1)="&lt;",P4611,P4611+1)),P4611)</f>
        <v>1</v>
      </c>
    </row>
    <row r="4613" spans="1:16" x14ac:dyDescent="0.25">
      <c r="A4613" s="1" t="str">
        <f>IF('XML a procesar'!A4612&gt;0,'XML a procesar'!A4612,"")</f>
        <v/>
      </c>
      <c r="B4613" s="7">
        <f t="shared" si="803"/>
        <v>0</v>
      </c>
      <c r="C4613" s="1">
        <f t="shared" si="804"/>
        <v>0</v>
      </c>
      <c r="D4613" s="1">
        <f t="shared" si="805"/>
        <v>0</v>
      </c>
      <c r="E4613" s="1">
        <f t="shared" si="806"/>
        <v>0</v>
      </c>
      <c r="F4613" s="1" t="str">
        <f t="shared" ca="1" si="807"/>
        <v/>
      </c>
      <c r="G4613" s="1">
        <f t="shared" ca="1" si="808"/>
        <v>0</v>
      </c>
      <c r="H4613" s="1">
        <f ca="1">IF(AND(G4612&gt;0,G4613&gt;G4612,NOT(ISERROR(MATCH(G4612,D:D,0)))),H4612+1,H4612)</f>
        <v>0</v>
      </c>
      <c r="I4613" s="1">
        <f t="shared" ca="1" si="809"/>
        <v>0</v>
      </c>
      <c r="J4613" s="7" t="str">
        <f t="shared" ca="1" si="810"/>
        <v/>
      </c>
      <c r="K4613" s="1" t="str">
        <f ca="1">IF(J4613="Linea_para_MAIL_creada_por_LuXML",IF(ISERROR(MATCH(INDIRECT(ADDRESS(ROW()-G4613,7)),D:D,0)),J4613,INDIRECT(ADDRESS(MATCH(INDIRECT(ADDRESS(ROW()-G4613,7)),D:D,0),1))),J4613)</f>
        <v/>
      </c>
      <c r="L4613" s="7">
        <f t="shared" ca="1" si="811"/>
        <v>0</v>
      </c>
      <c r="M4613" s="7" t="str">
        <f t="shared" ca="1" si="812"/>
        <v/>
      </c>
      <c r="N4613" s="7">
        <f t="shared" ca="1" si="813"/>
        <v>0</v>
      </c>
      <c r="O4613" s="9" t="str">
        <f ca="1">IF(N4613&gt;-1,INDIRECT(ADDRESS(ROW(),13)),IF(N4613&lt;N4612,CONCATENATE("&lt;page-count count=",CHAR(34),1+LARGE(N:N,1)-LARGE(N:N,2),CHAR(34),"/&gt;"),INDIRECT(ADDRESS(ROW()-1,13))))</f>
        <v/>
      </c>
      <c r="P4613" s="1">
        <f>IF(ROW()&lt;$S$4+2,IF('XML a procesar'!A4612="",P4612,IF(MID('XML a procesar'!A4612,1,1)="&lt;",P4612,P4612+1)),P4612)</f>
        <v>1</v>
      </c>
    </row>
    <row r="4614" spans="1:16" x14ac:dyDescent="0.25">
      <c r="A4614" s="1" t="str">
        <f>IF('XML a procesar'!A4613&gt;0,'XML a procesar'!A4613,"")</f>
        <v/>
      </c>
      <c r="B4614" s="7">
        <f t="shared" si="803"/>
        <v>0</v>
      </c>
      <c r="C4614" s="1">
        <f t="shared" si="804"/>
        <v>0</v>
      </c>
      <c r="D4614" s="1">
        <f t="shared" si="805"/>
        <v>0</v>
      </c>
      <c r="E4614" s="1">
        <f t="shared" si="806"/>
        <v>0</v>
      </c>
      <c r="F4614" s="1" t="str">
        <f t="shared" ca="1" si="807"/>
        <v/>
      </c>
      <c r="G4614" s="1">
        <f t="shared" ca="1" si="808"/>
        <v>0</v>
      </c>
      <c r="H4614" s="1">
        <f ca="1">IF(AND(G4613&gt;0,G4614&gt;G4613,NOT(ISERROR(MATCH(G4613,D:D,0)))),H4613+1,H4613)</f>
        <v>0</v>
      </c>
      <c r="I4614" s="1">
        <f t="shared" ca="1" si="809"/>
        <v>0</v>
      </c>
      <c r="J4614" s="7" t="str">
        <f t="shared" ca="1" si="810"/>
        <v/>
      </c>
      <c r="K4614" s="1" t="str">
        <f ca="1">IF(J4614="Linea_para_MAIL_creada_por_LuXML",IF(ISERROR(MATCH(INDIRECT(ADDRESS(ROW()-G4614,7)),D:D,0)),J4614,INDIRECT(ADDRESS(MATCH(INDIRECT(ADDRESS(ROW()-G4614,7)),D:D,0),1))),J4614)</f>
        <v/>
      </c>
      <c r="L4614" s="7">
        <f t="shared" ca="1" si="811"/>
        <v>0</v>
      </c>
      <c r="M4614" s="7" t="str">
        <f t="shared" ca="1" si="812"/>
        <v/>
      </c>
      <c r="N4614" s="7">
        <f t="shared" ca="1" si="813"/>
        <v>0</v>
      </c>
      <c r="O4614" s="9" t="str">
        <f ca="1">IF(N4614&gt;-1,INDIRECT(ADDRESS(ROW(),13)),IF(N4614&lt;N4613,CONCATENATE("&lt;page-count count=",CHAR(34),1+LARGE(N:N,1)-LARGE(N:N,2),CHAR(34),"/&gt;"),INDIRECT(ADDRESS(ROW()-1,13))))</f>
        <v/>
      </c>
      <c r="P4614" s="1">
        <f>IF(ROW()&lt;$S$4+2,IF('XML a procesar'!A4613="",P4613,IF(MID('XML a procesar'!A4613,1,1)="&lt;",P4613,P4613+1)),P4613)</f>
        <v>1</v>
      </c>
    </row>
    <row r="4615" spans="1:16" x14ac:dyDescent="0.25">
      <c r="A4615" s="1" t="str">
        <f>IF('XML a procesar'!A4614&gt;0,'XML a procesar'!A4614,"")</f>
        <v/>
      </c>
      <c r="B4615" s="7">
        <f t="shared" si="803"/>
        <v>0</v>
      </c>
      <c r="C4615" s="1">
        <f t="shared" si="804"/>
        <v>0</v>
      </c>
      <c r="D4615" s="1">
        <f t="shared" si="805"/>
        <v>0</v>
      </c>
      <c r="E4615" s="1">
        <f t="shared" si="806"/>
        <v>0</v>
      </c>
      <c r="F4615" s="1" t="str">
        <f t="shared" ca="1" si="807"/>
        <v/>
      </c>
      <c r="G4615" s="1">
        <f t="shared" ca="1" si="808"/>
        <v>0</v>
      </c>
      <c r="H4615" s="1">
        <f ca="1">IF(AND(G4614&gt;0,G4615&gt;G4614,NOT(ISERROR(MATCH(G4614,D:D,0)))),H4614+1,H4614)</f>
        <v>0</v>
      </c>
      <c r="I4615" s="1">
        <f t="shared" ca="1" si="809"/>
        <v>0</v>
      </c>
      <c r="J4615" s="7" t="str">
        <f t="shared" ca="1" si="810"/>
        <v/>
      </c>
      <c r="K4615" s="1" t="str">
        <f ca="1">IF(J4615="Linea_para_MAIL_creada_por_LuXML",IF(ISERROR(MATCH(INDIRECT(ADDRESS(ROW()-G4615,7)),D:D,0)),J4615,INDIRECT(ADDRESS(MATCH(INDIRECT(ADDRESS(ROW()-G4615,7)),D:D,0),1))),J4615)</f>
        <v/>
      </c>
      <c r="L4615" s="7">
        <f t="shared" ca="1" si="811"/>
        <v>0</v>
      </c>
      <c r="M4615" s="7" t="str">
        <f t="shared" ca="1" si="812"/>
        <v/>
      </c>
      <c r="N4615" s="7">
        <f t="shared" ca="1" si="813"/>
        <v>0</v>
      </c>
      <c r="O4615" s="9" t="str">
        <f ca="1">IF(N4615&gt;-1,INDIRECT(ADDRESS(ROW(),13)),IF(N4615&lt;N4614,CONCATENATE("&lt;page-count count=",CHAR(34),1+LARGE(N:N,1)-LARGE(N:N,2),CHAR(34),"/&gt;"),INDIRECT(ADDRESS(ROW()-1,13))))</f>
        <v/>
      </c>
      <c r="P4615" s="1">
        <f>IF(ROW()&lt;$S$4+2,IF('XML a procesar'!A4614="",P4614,IF(MID('XML a procesar'!A4614,1,1)="&lt;",P4614,P4614+1)),P4614)</f>
        <v>1</v>
      </c>
    </row>
    <row r="4616" spans="1:16" x14ac:dyDescent="0.25">
      <c r="A4616" s="1" t="str">
        <f>IF('XML a procesar'!A4615&gt;0,'XML a procesar'!A4615,"")</f>
        <v/>
      </c>
      <c r="B4616" s="7">
        <f t="shared" si="803"/>
        <v>0</v>
      </c>
      <c r="C4616" s="1">
        <f t="shared" si="804"/>
        <v>0</v>
      </c>
      <c r="D4616" s="1">
        <f t="shared" si="805"/>
        <v>0</v>
      </c>
      <c r="E4616" s="1">
        <f t="shared" si="806"/>
        <v>0</v>
      </c>
      <c r="F4616" s="1" t="str">
        <f t="shared" ca="1" si="807"/>
        <v/>
      </c>
      <c r="G4616" s="1">
        <f t="shared" ca="1" si="808"/>
        <v>0</v>
      </c>
      <c r="H4616" s="1">
        <f ca="1">IF(AND(G4615&gt;0,G4616&gt;G4615,NOT(ISERROR(MATCH(G4615,D:D,0)))),H4615+1,H4615)</f>
        <v>0</v>
      </c>
      <c r="I4616" s="1">
        <f t="shared" ca="1" si="809"/>
        <v>0</v>
      </c>
      <c r="J4616" s="7" t="str">
        <f t="shared" ca="1" si="810"/>
        <v/>
      </c>
      <c r="K4616" s="1" t="str">
        <f ca="1">IF(J4616="Linea_para_MAIL_creada_por_LuXML",IF(ISERROR(MATCH(INDIRECT(ADDRESS(ROW()-G4616,7)),D:D,0)),J4616,INDIRECT(ADDRESS(MATCH(INDIRECT(ADDRESS(ROW()-G4616,7)),D:D,0),1))),J4616)</f>
        <v/>
      </c>
      <c r="L4616" s="7">
        <f t="shared" ca="1" si="811"/>
        <v>0</v>
      </c>
      <c r="M4616" s="7" t="str">
        <f t="shared" ca="1" si="812"/>
        <v/>
      </c>
      <c r="N4616" s="7">
        <f t="shared" ca="1" si="813"/>
        <v>0</v>
      </c>
      <c r="O4616" s="9" t="str">
        <f ca="1">IF(N4616&gt;-1,INDIRECT(ADDRESS(ROW(),13)),IF(N4616&lt;N4615,CONCATENATE("&lt;page-count count=",CHAR(34),1+LARGE(N:N,1)-LARGE(N:N,2),CHAR(34),"/&gt;"),INDIRECT(ADDRESS(ROW()-1,13))))</f>
        <v/>
      </c>
      <c r="P4616" s="1">
        <f>IF(ROW()&lt;$S$4+2,IF('XML a procesar'!A4615="",P4615,IF(MID('XML a procesar'!A4615,1,1)="&lt;",P4615,P4615+1)),P4615)</f>
        <v>1</v>
      </c>
    </row>
    <row r="4617" spans="1:16" x14ac:dyDescent="0.25">
      <c r="A4617" s="1" t="str">
        <f>IF('XML a procesar'!A4616&gt;0,'XML a procesar'!A4616,"")</f>
        <v/>
      </c>
      <c r="B4617" s="7">
        <f t="shared" si="803"/>
        <v>0</v>
      </c>
      <c r="C4617" s="1">
        <f t="shared" si="804"/>
        <v>0</v>
      </c>
      <c r="D4617" s="1">
        <f t="shared" si="805"/>
        <v>0</v>
      </c>
      <c r="E4617" s="1">
        <f t="shared" si="806"/>
        <v>0</v>
      </c>
      <c r="F4617" s="1" t="str">
        <f t="shared" ca="1" si="807"/>
        <v/>
      </c>
      <c r="G4617" s="1">
        <f t="shared" ca="1" si="808"/>
        <v>0</v>
      </c>
      <c r="H4617" s="1">
        <f ca="1">IF(AND(G4616&gt;0,G4617&gt;G4616,NOT(ISERROR(MATCH(G4616,D:D,0)))),H4616+1,H4616)</f>
        <v>0</v>
      </c>
      <c r="I4617" s="1">
        <f t="shared" ca="1" si="809"/>
        <v>0</v>
      </c>
      <c r="J4617" s="7" t="str">
        <f t="shared" ca="1" si="810"/>
        <v/>
      </c>
      <c r="K4617" s="1" t="str">
        <f ca="1">IF(J4617="Linea_para_MAIL_creada_por_LuXML",IF(ISERROR(MATCH(INDIRECT(ADDRESS(ROW()-G4617,7)),D:D,0)),J4617,INDIRECT(ADDRESS(MATCH(INDIRECT(ADDRESS(ROW()-G4617,7)),D:D,0),1))),J4617)</f>
        <v/>
      </c>
      <c r="L4617" s="7">
        <f t="shared" ca="1" si="811"/>
        <v>0</v>
      </c>
      <c r="M4617" s="7" t="str">
        <f t="shared" ca="1" si="812"/>
        <v/>
      </c>
      <c r="N4617" s="7">
        <f t="shared" ca="1" si="813"/>
        <v>0</v>
      </c>
      <c r="O4617" s="9" t="str">
        <f ca="1">IF(N4617&gt;-1,INDIRECT(ADDRESS(ROW(),13)),IF(N4617&lt;N4616,CONCATENATE("&lt;page-count count=",CHAR(34),1+LARGE(N:N,1)-LARGE(N:N,2),CHAR(34),"/&gt;"),INDIRECT(ADDRESS(ROW()-1,13))))</f>
        <v/>
      </c>
      <c r="P4617" s="1">
        <f>IF(ROW()&lt;$S$4+2,IF('XML a procesar'!A4616="",P4616,IF(MID('XML a procesar'!A4616,1,1)="&lt;",P4616,P4616+1)),P4616)</f>
        <v>1</v>
      </c>
    </row>
    <row r="4618" spans="1:16" x14ac:dyDescent="0.25">
      <c r="A4618" s="1" t="str">
        <f>IF('XML a procesar'!A4617&gt;0,'XML a procesar'!A4617,"")</f>
        <v/>
      </c>
      <c r="B4618" s="7">
        <f t="shared" si="803"/>
        <v>0</v>
      </c>
      <c r="C4618" s="1">
        <f t="shared" si="804"/>
        <v>0</v>
      </c>
      <c r="D4618" s="1">
        <f t="shared" si="805"/>
        <v>0</v>
      </c>
      <c r="E4618" s="1">
        <f t="shared" si="806"/>
        <v>0</v>
      </c>
      <c r="F4618" s="1" t="str">
        <f t="shared" ca="1" si="807"/>
        <v/>
      </c>
      <c r="G4618" s="1">
        <f t="shared" ca="1" si="808"/>
        <v>0</v>
      </c>
      <c r="H4618" s="1">
        <f ca="1">IF(AND(G4617&gt;0,G4618&gt;G4617,NOT(ISERROR(MATCH(G4617,D:D,0)))),H4617+1,H4617)</f>
        <v>0</v>
      </c>
      <c r="I4618" s="1">
        <f t="shared" ca="1" si="809"/>
        <v>0</v>
      </c>
      <c r="J4618" s="7" t="str">
        <f t="shared" ca="1" si="810"/>
        <v/>
      </c>
      <c r="K4618" s="1" t="str">
        <f ca="1">IF(J4618="Linea_para_MAIL_creada_por_LuXML",IF(ISERROR(MATCH(INDIRECT(ADDRESS(ROW()-G4618,7)),D:D,0)),J4618,INDIRECT(ADDRESS(MATCH(INDIRECT(ADDRESS(ROW()-G4618,7)),D:D,0),1))),J4618)</f>
        <v/>
      </c>
      <c r="L4618" s="7">
        <f t="shared" ca="1" si="811"/>
        <v>0</v>
      </c>
      <c r="M4618" s="7" t="str">
        <f t="shared" ca="1" si="812"/>
        <v/>
      </c>
      <c r="N4618" s="7">
        <f t="shared" ca="1" si="813"/>
        <v>0</v>
      </c>
      <c r="O4618" s="9" t="str">
        <f ca="1">IF(N4618&gt;-1,INDIRECT(ADDRESS(ROW(),13)),IF(N4618&lt;N4617,CONCATENATE("&lt;page-count count=",CHAR(34),1+LARGE(N:N,1)-LARGE(N:N,2),CHAR(34),"/&gt;"),INDIRECT(ADDRESS(ROW()-1,13))))</f>
        <v/>
      </c>
      <c r="P4618" s="1">
        <f>IF(ROW()&lt;$S$4+2,IF('XML a procesar'!A4617="",P4617,IF(MID('XML a procesar'!A4617,1,1)="&lt;",P4617,P4617+1)),P4617)</f>
        <v>1</v>
      </c>
    </row>
    <row r="4619" spans="1:16" x14ac:dyDescent="0.25">
      <c r="A4619" s="1" t="str">
        <f>IF('XML a procesar'!A4618&gt;0,'XML a procesar'!A4618,"")</f>
        <v/>
      </c>
      <c r="B4619" s="7">
        <f t="shared" si="803"/>
        <v>0</v>
      </c>
      <c r="C4619" s="1">
        <f t="shared" si="804"/>
        <v>0</v>
      </c>
      <c r="D4619" s="1">
        <f t="shared" si="805"/>
        <v>0</v>
      </c>
      <c r="E4619" s="1">
        <f t="shared" si="806"/>
        <v>0</v>
      </c>
      <c r="F4619" s="1" t="str">
        <f t="shared" ca="1" si="807"/>
        <v/>
      </c>
      <c r="G4619" s="1">
        <f t="shared" ca="1" si="808"/>
        <v>0</v>
      </c>
      <c r="H4619" s="1">
        <f ca="1">IF(AND(G4618&gt;0,G4619&gt;G4618,NOT(ISERROR(MATCH(G4618,D:D,0)))),H4618+1,H4618)</f>
        <v>0</v>
      </c>
      <c r="I4619" s="1">
        <f t="shared" ca="1" si="809"/>
        <v>0</v>
      </c>
      <c r="J4619" s="7" t="str">
        <f t="shared" ca="1" si="810"/>
        <v/>
      </c>
      <c r="K4619" s="1" t="str">
        <f ca="1">IF(J4619="Linea_para_MAIL_creada_por_LuXML",IF(ISERROR(MATCH(INDIRECT(ADDRESS(ROW()-G4619,7)),D:D,0)),J4619,INDIRECT(ADDRESS(MATCH(INDIRECT(ADDRESS(ROW()-G4619,7)),D:D,0),1))),J4619)</f>
        <v/>
      </c>
      <c r="L4619" s="7">
        <f t="shared" ca="1" si="811"/>
        <v>0</v>
      </c>
      <c r="M4619" s="7" t="str">
        <f t="shared" ca="1" si="812"/>
        <v/>
      </c>
      <c r="N4619" s="7">
        <f t="shared" ca="1" si="813"/>
        <v>0</v>
      </c>
      <c r="O4619" s="9" t="str">
        <f ca="1">IF(N4619&gt;-1,INDIRECT(ADDRESS(ROW(),13)),IF(N4619&lt;N4618,CONCATENATE("&lt;page-count count=",CHAR(34),1+LARGE(N:N,1)-LARGE(N:N,2),CHAR(34),"/&gt;"),INDIRECT(ADDRESS(ROW()-1,13))))</f>
        <v/>
      </c>
      <c r="P4619" s="1">
        <f>IF(ROW()&lt;$S$4+2,IF('XML a procesar'!A4618="",P4618,IF(MID('XML a procesar'!A4618,1,1)="&lt;",P4618,P4618+1)),P4618)</f>
        <v>1</v>
      </c>
    </row>
    <row r="4620" spans="1:16" x14ac:dyDescent="0.25">
      <c r="A4620" s="1" t="str">
        <f>IF('XML a procesar'!A4619&gt;0,'XML a procesar'!A4619,"")</f>
        <v/>
      </c>
      <c r="B4620" s="7">
        <f t="shared" si="803"/>
        <v>0</v>
      </c>
      <c r="C4620" s="1">
        <f t="shared" si="804"/>
        <v>0</v>
      </c>
      <c r="D4620" s="1">
        <f t="shared" si="805"/>
        <v>0</v>
      </c>
      <c r="E4620" s="1">
        <f t="shared" si="806"/>
        <v>0</v>
      </c>
      <c r="F4620" s="1" t="str">
        <f t="shared" ca="1" si="807"/>
        <v/>
      </c>
      <c r="G4620" s="1">
        <f t="shared" ca="1" si="808"/>
        <v>0</v>
      </c>
      <c r="H4620" s="1">
        <f ca="1">IF(AND(G4619&gt;0,G4620&gt;G4619,NOT(ISERROR(MATCH(G4619,D:D,0)))),H4619+1,H4619)</f>
        <v>0</v>
      </c>
      <c r="I4620" s="1">
        <f t="shared" ca="1" si="809"/>
        <v>0</v>
      </c>
      <c r="J4620" s="7" t="str">
        <f t="shared" ca="1" si="810"/>
        <v/>
      </c>
      <c r="K4620" s="1" t="str">
        <f ca="1">IF(J4620="Linea_para_MAIL_creada_por_LuXML",IF(ISERROR(MATCH(INDIRECT(ADDRESS(ROW()-G4620,7)),D:D,0)),J4620,INDIRECT(ADDRESS(MATCH(INDIRECT(ADDRESS(ROW()-G4620,7)),D:D,0),1))),J4620)</f>
        <v/>
      </c>
      <c r="L4620" s="7">
        <f t="shared" ca="1" si="811"/>
        <v>0</v>
      </c>
      <c r="M4620" s="7" t="str">
        <f t="shared" ca="1" si="812"/>
        <v/>
      </c>
      <c r="N4620" s="7">
        <f t="shared" ca="1" si="813"/>
        <v>0</v>
      </c>
      <c r="O4620" s="9" t="str">
        <f ca="1">IF(N4620&gt;-1,INDIRECT(ADDRESS(ROW(),13)),IF(N4620&lt;N4619,CONCATENATE("&lt;page-count count=",CHAR(34),1+LARGE(N:N,1)-LARGE(N:N,2),CHAR(34),"/&gt;"),INDIRECT(ADDRESS(ROW()-1,13))))</f>
        <v/>
      </c>
      <c r="P4620" s="1">
        <f>IF(ROW()&lt;$S$4+2,IF('XML a procesar'!A4619="",P4619,IF(MID('XML a procesar'!A4619,1,1)="&lt;",P4619,P4619+1)),P4619)</f>
        <v>1</v>
      </c>
    </row>
    <row r="4621" spans="1:16" x14ac:dyDescent="0.25">
      <c r="A4621" s="1" t="str">
        <f>IF('XML a procesar'!A4620&gt;0,'XML a procesar'!A4620,"")</f>
        <v/>
      </c>
      <c r="B4621" s="7">
        <f t="shared" si="803"/>
        <v>0</v>
      </c>
      <c r="C4621" s="1">
        <f t="shared" si="804"/>
        <v>0</v>
      </c>
      <c r="D4621" s="1">
        <f t="shared" si="805"/>
        <v>0</v>
      </c>
      <c r="E4621" s="1">
        <f t="shared" si="806"/>
        <v>0</v>
      </c>
      <c r="F4621" s="1" t="str">
        <f t="shared" ca="1" si="807"/>
        <v/>
      </c>
      <c r="G4621" s="1">
        <f t="shared" ca="1" si="808"/>
        <v>0</v>
      </c>
      <c r="H4621" s="1">
        <f ca="1">IF(AND(G4620&gt;0,G4621&gt;G4620,NOT(ISERROR(MATCH(G4620,D:D,0)))),H4620+1,H4620)</f>
        <v>0</v>
      </c>
      <c r="I4621" s="1">
        <f t="shared" ca="1" si="809"/>
        <v>0</v>
      </c>
      <c r="J4621" s="7" t="str">
        <f t="shared" ca="1" si="810"/>
        <v/>
      </c>
      <c r="K4621" s="1" t="str">
        <f ca="1">IF(J4621="Linea_para_MAIL_creada_por_LuXML",IF(ISERROR(MATCH(INDIRECT(ADDRESS(ROW()-G4621,7)),D:D,0)),J4621,INDIRECT(ADDRESS(MATCH(INDIRECT(ADDRESS(ROW()-G4621,7)),D:D,0),1))),J4621)</f>
        <v/>
      </c>
      <c r="L4621" s="7">
        <f t="shared" ca="1" si="811"/>
        <v>0</v>
      </c>
      <c r="M4621" s="7" t="str">
        <f t="shared" ca="1" si="812"/>
        <v/>
      </c>
      <c r="N4621" s="7">
        <f t="shared" ca="1" si="813"/>
        <v>0</v>
      </c>
      <c r="O4621" s="9" t="str">
        <f ca="1">IF(N4621&gt;-1,INDIRECT(ADDRESS(ROW(),13)),IF(N4621&lt;N4620,CONCATENATE("&lt;page-count count=",CHAR(34),1+LARGE(N:N,1)-LARGE(N:N,2),CHAR(34),"/&gt;"),INDIRECT(ADDRESS(ROW()-1,13))))</f>
        <v/>
      </c>
      <c r="P4621" s="1">
        <f>IF(ROW()&lt;$S$4+2,IF('XML a procesar'!A4620="",P4620,IF(MID('XML a procesar'!A4620,1,1)="&lt;",P4620,P4620+1)),P4620)</f>
        <v>1</v>
      </c>
    </row>
    <row r="4622" spans="1:16" x14ac:dyDescent="0.25">
      <c r="A4622" s="1" t="str">
        <f>IF('XML a procesar'!A4621&gt;0,'XML a procesar'!A4621,"")</f>
        <v/>
      </c>
      <c r="B4622" s="7">
        <f t="shared" si="803"/>
        <v>0</v>
      </c>
      <c r="C4622" s="1">
        <f t="shared" si="804"/>
        <v>0</v>
      </c>
      <c r="D4622" s="1">
        <f t="shared" si="805"/>
        <v>0</v>
      </c>
      <c r="E4622" s="1">
        <f t="shared" si="806"/>
        <v>0</v>
      </c>
      <c r="F4622" s="1" t="str">
        <f t="shared" ca="1" si="807"/>
        <v/>
      </c>
      <c r="G4622" s="1">
        <f t="shared" ca="1" si="808"/>
        <v>0</v>
      </c>
      <c r="H4622" s="1">
        <f ca="1">IF(AND(G4621&gt;0,G4622&gt;G4621,NOT(ISERROR(MATCH(G4621,D:D,0)))),H4621+1,H4621)</f>
        <v>0</v>
      </c>
      <c r="I4622" s="1">
        <f t="shared" ca="1" si="809"/>
        <v>0</v>
      </c>
      <c r="J4622" s="7" t="str">
        <f t="shared" ca="1" si="810"/>
        <v/>
      </c>
      <c r="K4622" s="1" t="str">
        <f ca="1">IF(J4622="Linea_para_MAIL_creada_por_LuXML",IF(ISERROR(MATCH(INDIRECT(ADDRESS(ROW()-G4622,7)),D:D,0)),J4622,INDIRECT(ADDRESS(MATCH(INDIRECT(ADDRESS(ROW()-G4622,7)),D:D,0),1))),J4622)</f>
        <v/>
      </c>
      <c r="L4622" s="7">
        <f t="shared" ca="1" si="811"/>
        <v>0</v>
      </c>
      <c r="M4622" s="7" t="str">
        <f t="shared" ca="1" si="812"/>
        <v/>
      </c>
      <c r="N4622" s="7">
        <f t="shared" ca="1" si="813"/>
        <v>0</v>
      </c>
      <c r="O4622" s="9" t="str">
        <f ca="1">IF(N4622&gt;-1,INDIRECT(ADDRESS(ROW(),13)),IF(N4622&lt;N4621,CONCATENATE("&lt;page-count count=",CHAR(34),1+LARGE(N:N,1)-LARGE(N:N,2),CHAR(34),"/&gt;"),INDIRECT(ADDRESS(ROW()-1,13))))</f>
        <v/>
      </c>
      <c r="P4622" s="1">
        <f>IF(ROW()&lt;$S$4+2,IF('XML a procesar'!A4621="",P4621,IF(MID('XML a procesar'!A4621,1,1)="&lt;",P4621,P4621+1)),P4621)</f>
        <v>1</v>
      </c>
    </row>
    <row r="4623" spans="1:16" x14ac:dyDescent="0.25">
      <c r="A4623" s="1" t="str">
        <f>IF('XML a procesar'!A4622&gt;0,'XML a procesar'!A4622,"")</f>
        <v/>
      </c>
      <c r="B4623" s="7">
        <f t="shared" si="803"/>
        <v>0</v>
      </c>
      <c r="C4623" s="1">
        <f t="shared" si="804"/>
        <v>0</v>
      </c>
      <c r="D4623" s="1">
        <f t="shared" si="805"/>
        <v>0</v>
      </c>
      <c r="E4623" s="1">
        <f t="shared" si="806"/>
        <v>0</v>
      </c>
      <c r="F4623" s="1" t="str">
        <f t="shared" ca="1" si="807"/>
        <v/>
      </c>
      <c r="G4623" s="1">
        <f t="shared" ca="1" si="808"/>
        <v>0</v>
      </c>
      <c r="H4623" s="1">
        <f ca="1">IF(AND(G4622&gt;0,G4623&gt;G4622,NOT(ISERROR(MATCH(G4622,D:D,0)))),H4622+1,H4622)</f>
        <v>0</v>
      </c>
      <c r="I4623" s="1">
        <f t="shared" ca="1" si="809"/>
        <v>0</v>
      </c>
      <c r="J4623" s="7" t="str">
        <f t="shared" ca="1" si="810"/>
        <v/>
      </c>
      <c r="K4623" s="1" t="str">
        <f ca="1">IF(J4623="Linea_para_MAIL_creada_por_LuXML",IF(ISERROR(MATCH(INDIRECT(ADDRESS(ROW()-G4623,7)),D:D,0)),J4623,INDIRECT(ADDRESS(MATCH(INDIRECT(ADDRESS(ROW()-G4623,7)),D:D,0),1))),J4623)</f>
        <v/>
      </c>
      <c r="L4623" s="7">
        <f t="shared" ca="1" si="811"/>
        <v>0</v>
      </c>
      <c r="M4623" s="7" t="str">
        <f t="shared" ca="1" si="812"/>
        <v/>
      </c>
      <c r="N4623" s="7">
        <f t="shared" ca="1" si="813"/>
        <v>0</v>
      </c>
      <c r="O4623" s="9" t="str">
        <f ca="1">IF(N4623&gt;-1,INDIRECT(ADDRESS(ROW(),13)),IF(N4623&lt;N4622,CONCATENATE("&lt;page-count count=",CHAR(34),1+LARGE(N:N,1)-LARGE(N:N,2),CHAR(34),"/&gt;"),INDIRECT(ADDRESS(ROW()-1,13))))</f>
        <v/>
      </c>
      <c r="P4623" s="1">
        <f>IF(ROW()&lt;$S$4+2,IF('XML a procesar'!A4622="",P4622,IF(MID('XML a procesar'!A4622,1,1)="&lt;",P4622,P4622+1)),P4622)</f>
        <v>1</v>
      </c>
    </row>
    <row r="4624" spans="1:16" x14ac:dyDescent="0.25">
      <c r="A4624" s="1" t="str">
        <f>IF('XML a procesar'!A4623&gt;0,'XML a procesar'!A4623,"")</f>
        <v/>
      </c>
      <c r="B4624" s="7">
        <f t="shared" si="803"/>
        <v>0</v>
      </c>
      <c r="C4624" s="1">
        <f t="shared" si="804"/>
        <v>0</v>
      </c>
      <c r="D4624" s="1">
        <f t="shared" si="805"/>
        <v>0</v>
      </c>
      <c r="E4624" s="1">
        <f t="shared" si="806"/>
        <v>0</v>
      </c>
      <c r="F4624" s="1" t="str">
        <f t="shared" ca="1" si="807"/>
        <v/>
      </c>
      <c r="G4624" s="1">
        <f t="shared" ca="1" si="808"/>
        <v>0</v>
      </c>
      <c r="H4624" s="1">
        <f ca="1">IF(AND(G4623&gt;0,G4624&gt;G4623,NOT(ISERROR(MATCH(G4623,D:D,0)))),H4623+1,H4623)</f>
        <v>0</v>
      </c>
      <c r="I4624" s="1">
        <f t="shared" ca="1" si="809"/>
        <v>0</v>
      </c>
      <c r="J4624" s="7" t="str">
        <f t="shared" ca="1" si="810"/>
        <v/>
      </c>
      <c r="K4624" s="1" t="str">
        <f ca="1">IF(J4624="Linea_para_MAIL_creada_por_LuXML",IF(ISERROR(MATCH(INDIRECT(ADDRESS(ROW()-G4624,7)),D:D,0)),J4624,INDIRECT(ADDRESS(MATCH(INDIRECT(ADDRESS(ROW()-G4624,7)),D:D,0),1))),J4624)</f>
        <v/>
      </c>
      <c r="L4624" s="7">
        <f t="shared" ca="1" si="811"/>
        <v>0</v>
      </c>
      <c r="M4624" s="7" t="str">
        <f t="shared" ca="1" si="812"/>
        <v/>
      </c>
      <c r="N4624" s="7">
        <f t="shared" ca="1" si="813"/>
        <v>0</v>
      </c>
      <c r="O4624" s="9" t="str">
        <f ca="1">IF(N4624&gt;-1,INDIRECT(ADDRESS(ROW(),13)),IF(N4624&lt;N4623,CONCATENATE("&lt;page-count count=",CHAR(34),1+LARGE(N:N,1)-LARGE(N:N,2),CHAR(34),"/&gt;"),INDIRECT(ADDRESS(ROW()-1,13))))</f>
        <v/>
      </c>
      <c r="P4624" s="1">
        <f>IF(ROW()&lt;$S$4+2,IF('XML a procesar'!A4623="",P4623,IF(MID('XML a procesar'!A4623,1,1)="&lt;",P4623,P4623+1)),P4623)</f>
        <v>1</v>
      </c>
    </row>
    <row r="4625" spans="1:16" x14ac:dyDescent="0.25">
      <c r="A4625" s="1" t="str">
        <f>IF('XML a procesar'!A4624&gt;0,'XML a procesar'!A4624,"")</f>
        <v/>
      </c>
      <c r="B4625" s="7">
        <f t="shared" si="803"/>
        <v>0</v>
      </c>
      <c r="C4625" s="1">
        <f t="shared" si="804"/>
        <v>0</v>
      </c>
      <c r="D4625" s="1">
        <f t="shared" si="805"/>
        <v>0</v>
      </c>
      <c r="E4625" s="1">
        <f t="shared" si="806"/>
        <v>0</v>
      </c>
      <c r="F4625" s="1" t="str">
        <f t="shared" ca="1" si="807"/>
        <v/>
      </c>
      <c r="G4625" s="1">
        <f t="shared" ca="1" si="808"/>
        <v>0</v>
      </c>
      <c r="H4625" s="1">
        <f ca="1">IF(AND(G4624&gt;0,G4625&gt;G4624,NOT(ISERROR(MATCH(G4624,D:D,0)))),H4624+1,H4624)</f>
        <v>0</v>
      </c>
      <c r="I4625" s="1">
        <f t="shared" ca="1" si="809"/>
        <v>0</v>
      </c>
      <c r="J4625" s="7" t="str">
        <f t="shared" ca="1" si="810"/>
        <v/>
      </c>
      <c r="K4625" s="1" t="str">
        <f ca="1">IF(J4625="Linea_para_MAIL_creada_por_LuXML",IF(ISERROR(MATCH(INDIRECT(ADDRESS(ROW()-G4625,7)),D:D,0)),J4625,INDIRECT(ADDRESS(MATCH(INDIRECT(ADDRESS(ROW()-G4625,7)),D:D,0),1))),J4625)</f>
        <v/>
      </c>
      <c r="L4625" s="7">
        <f t="shared" ca="1" si="811"/>
        <v>0</v>
      </c>
      <c r="M4625" s="7" t="str">
        <f t="shared" ca="1" si="812"/>
        <v/>
      </c>
      <c r="N4625" s="7">
        <f t="shared" ca="1" si="813"/>
        <v>0</v>
      </c>
      <c r="O4625" s="9" t="str">
        <f ca="1">IF(N4625&gt;-1,INDIRECT(ADDRESS(ROW(),13)),IF(N4625&lt;N4624,CONCATENATE("&lt;page-count count=",CHAR(34),1+LARGE(N:N,1)-LARGE(N:N,2),CHAR(34),"/&gt;"),INDIRECT(ADDRESS(ROW()-1,13))))</f>
        <v/>
      </c>
      <c r="P4625" s="1">
        <f>IF(ROW()&lt;$S$4+2,IF('XML a procesar'!A4624="",P4624,IF(MID('XML a procesar'!A4624,1,1)="&lt;",P4624,P4624+1)),P4624)</f>
        <v>1</v>
      </c>
    </row>
    <row r="4626" spans="1:16" x14ac:dyDescent="0.25">
      <c r="A4626" s="1" t="str">
        <f>IF('XML a procesar'!A4625&gt;0,'XML a procesar'!A4625,"")</f>
        <v/>
      </c>
      <c r="B4626" s="7">
        <f t="shared" si="803"/>
        <v>0</v>
      </c>
      <c r="C4626" s="1">
        <f t="shared" si="804"/>
        <v>0</v>
      </c>
      <c r="D4626" s="1">
        <f t="shared" si="805"/>
        <v>0</v>
      </c>
      <c r="E4626" s="1">
        <f t="shared" si="806"/>
        <v>0</v>
      </c>
      <c r="F4626" s="1" t="str">
        <f t="shared" ca="1" si="807"/>
        <v/>
      </c>
      <c r="G4626" s="1">
        <f t="shared" ca="1" si="808"/>
        <v>0</v>
      </c>
      <c r="H4626" s="1">
        <f ca="1">IF(AND(G4625&gt;0,G4626&gt;G4625,NOT(ISERROR(MATCH(G4625,D:D,0)))),H4625+1,H4625)</f>
        <v>0</v>
      </c>
      <c r="I4626" s="1">
        <f t="shared" ca="1" si="809"/>
        <v>0</v>
      </c>
      <c r="J4626" s="7" t="str">
        <f t="shared" ca="1" si="810"/>
        <v/>
      </c>
      <c r="K4626" s="1" t="str">
        <f ca="1">IF(J4626="Linea_para_MAIL_creada_por_LuXML",IF(ISERROR(MATCH(INDIRECT(ADDRESS(ROW()-G4626,7)),D:D,0)),J4626,INDIRECT(ADDRESS(MATCH(INDIRECT(ADDRESS(ROW()-G4626,7)),D:D,0),1))),J4626)</f>
        <v/>
      </c>
      <c r="L4626" s="7">
        <f t="shared" ca="1" si="811"/>
        <v>0</v>
      </c>
      <c r="M4626" s="7" t="str">
        <f t="shared" ca="1" si="812"/>
        <v/>
      </c>
      <c r="N4626" s="7">
        <f t="shared" ca="1" si="813"/>
        <v>0</v>
      </c>
      <c r="O4626" s="9" t="str">
        <f ca="1">IF(N4626&gt;-1,INDIRECT(ADDRESS(ROW(),13)),IF(N4626&lt;N4625,CONCATENATE("&lt;page-count count=",CHAR(34),1+LARGE(N:N,1)-LARGE(N:N,2),CHAR(34),"/&gt;"),INDIRECT(ADDRESS(ROW()-1,13))))</f>
        <v/>
      </c>
      <c r="P4626" s="1">
        <f>IF(ROW()&lt;$S$4+2,IF('XML a procesar'!A4625="",P4625,IF(MID('XML a procesar'!A4625,1,1)="&lt;",P4625,P4625+1)),P4625)</f>
        <v>1</v>
      </c>
    </row>
    <row r="4627" spans="1:16" x14ac:dyDescent="0.25">
      <c r="A4627" s="1" t="str">
        <f>IF('XML a procesar'!A4626&gt;0,'XML a procesar'!A4626,"")</f>
        <v/>
      </c>
      <c r="B4627" s="7">
        <f t="shared" si="803"/>
        <v>0</v>
      </c>
      <c r="C4627" s="1">
        <f t="shared" si="804"/>
        <v>0</v>
      </c>
      <c r="D4627" s="1">
        <f t="shared" si="805"/>
        <v>0</v>
      </c>
      <c r="E4627" s="1">
        <f t="shared" si="806"/>
        <v>0</v>
      </c>
      <c r="F4627" s="1" t="str">
        <f t="shared" ca="1" si="807"/>
        <v/>
      </c>
      <c r="G4627" s="1">
        <f t="shared" ca="1" si="808"/>
        <v>0</v>
      </c>
      <c r="H4627" s="1">
        <f ca="1">IF(AND(G4626&gt;0,G4627&gt;G4626,NOT(ISERROR(MATCH(G4626,D:D,0)))),H4626+1,H4626)</f>
        <v>0</v>
      </c>
      <c r="I4627" s="1">
        <f t="shared" ca="1" si="809"/>
        <v>0</v>
      </c>
      <c r="J4627" s="7" t="str">
        <f t="shared" ca="1" si="810"/>
        <v/>
      </c>
      <c r="K4627" s="1" t="str">
        <f ca="1">IF(J4627="Linea_para_MAIL_creada_por_LuXML",IF(ISERROR(MATCH(INDIRECT(ADDRESS(ROW()-G4627,7)),D:D,0)),J4627,INDIRECT(ADDRESS(MATCH(INDIRECT(ADDRESS(ROW()-G4627,7)),D:D,0),1))),J4627)</f>
        <v/>
      </c>
      <c r="L4627" s="7">
        <f t="shared" ca="1" si="811"/>
        <v>0</v>
      </c>
      <c r="M4627" s="7" t="str">
        <f t="shared" ca="1" si="812"/>
        <v/>
      </c>
      <c r="N4627" s="7">
        <f t="shared" ca="1" si="813"/>
        <v>0</v>
      </c>
      <c r="O4627" s="9" t="str">
        <f ca="1">IF(N4627&gt;-1,INDIRECT(ADDRESS(ROW(),13)),IF(N4627&lt;N4626,CONCATENATE("&lt;page-count count=",CHAR(34),1+LARGE(N:N,1)-LARGE(N:N,2),CHAR(34),"/&gt;"),INDIRECT(ADDRESS(ROW()-1,13))))</f>
        <v/>
      </c>
      <c r="P4627" s="1">
        <f>IF(ROW()&lt;$S$4+2,IF('XML a procesar'!A4626="",P4626,IF(MID('XML a procesar'!A4626,1,1)="&lt;",P4626,P4626+1)),P4626)</f>
        <v>1</v>
      </c>
    </row>
    <row r="4628" spans="1:16" x14ac:dyDescent="0.25">
      <c r="A4628" s="1" t="str">
        <f>IF('XML a procesar'!A4627&gt;0,'XML a procesar'!A4627,"")</f>
        <v/>
      </c>
      <c r="B4628" s="7">
        <f t="shared" si="803"/>
        <v>0</v>
      </c>
      <c r="C4628" s="1">
        <f t="shared" si="804"/>
        <v>0</v>
      </c>
      <c r="D4628" s="1">
        <f t="shared" si="805"/>
        <v>0</v>
      </c>
      <c r="E4628" s="1">
        <f t="shared" si="806"/>
        <v>0</v>
      </c>
      <c r="F4628" s="1" t="str">
        <f t="shared" ca="1" si="807"/>
        <v/>
      </c>
      <c r="G4628" s="1">
        <f t="shared" ca="1" si="808"/>
        <v>0</v>
      </c>
      <c r="H4628" s="1">
        <f ca="1">IF(AND(G4627&gt;0,G4628&gt;G4627,NOT(ISERROR(MATCH(G4627,D:D,0)))),H4627+1,H4627)</f>
        <v>0</v>
      </c>
      <c r="I4628" s="1">
        <f t="shared" ca="1" si="809"/>
        <v>0</v>
      </c>
      <c r="J4628" s="7" t="str">
        <f t="shared" ca="1" si="810"/>
        <v/>
      </c>
      <c r="K4628" s="1" t="str">
        <f ca="1">IF(J4628="Linea_para_MAIL_creada_por_LuXML",IF(ISERROR(MATCH(INDIRECT(ADDRESS(ROW()-G4628,7)),D:D,0)),J4628,INDIRECT(ADDRESS(MATCH(INDIRECT(ADDRESS(ROW()-G4628,7)),D:D,0),1))),J4628)</f>
        <v/>
      </c>
      <c r="L4628" s="7">
        <f t="shared" ca="1" si="811"/>
        <v>0</v>
      </c>
      <c r="M4628" s="7" t="str">
        <f t="shared" ca="1" si="812"/>
        <v/>
      </c>
      <c r="N4628" s="7">
        <f t="shared" ca="1" si="813"/>
        <v>0</v>
      </c>
      <c r="O4628" s="9" t="str">
        <f ca="1">IF(N4628&gt;-1,INDIRECT(ADDRESS(ROW(),13)),IF(N4628&lt;N4627,CONCATENATE("&lt;page-count count=",CHAR(34),1+LARGE(N:N,1)-LARGE(N:N,2),CHAR(34),"/&gt;"),INDIRECT(ADDRESS(ROW()-1,13))))</f>
        <v/>
      </c>
      <c r="P4628" s="1">
        <f>IF(ROW()&lt;$S$4+2,IF('XML a procesar'!A4627="",P4627,IF(MID('XML a procesar'!A4627,1,1)="&lt;",P4627,P4627+1)),P4627)</f>
        <v>1</v>
      </c>
    </row>
    <row r="4629" spans="1:16" x14ac:dyDescent="0.25">
      <c r="A4629" s="1" t="str">
        <f>IF('XML a procesar'!A4628&gt;0,'XML a procesar'!A4628,"")</f>
        <v/>
      </c>
      <c r="B4629" s="7">
        <f t="shared" si="803"/>
        <v>0</v>
      </c>
      <c r="C4629" s="1">
        <f t="shared" si="804"/>
        <v>0</v>
      </c>
      <c r="D4629" s="1">
        <f t="shared" si="805"/>
        <v>0</v>
      </c>
      <c r="E4629" s="1">
        <f t="shared" si="806"/>
        <v>0</v>
      </c>
      <c r="F4629" s="1" t="str">
        <f t="shared" ca="1" si="807"/>
        <v/>
      </c>
      <c r="G4629" s="1">
        <f t="shared" ca="1" si="808"/>
        <v>0</v>
      </c>
      <c r="H4629" s="1">
        <f ca="1">IF(AND(G4628&gt;0,G4629&gt;G4628,NOT(ISERROR(MATCH(G4628,D:D,0)))),H4628+1,H4628)</f>
        <v>0</v>
      </c>
      <c r="I4629" s="1">
        <f t="shared" ca="1" si="809"/>
        <v>0</v>
      </c>
      <c r="J4629" s="7" t="str">
        <f t="shared" ca="1" si="810"/>
        <v/>
      </c>
      <c r="K4629" s="1" t="str">
        <f ca="1">IF(J4629="Linea_para_MAIL_creada_por_LuXML",IF(ISERROR(MATCH(INDIRECT(ADDRESS(ROW()-G4629,7)),D:D,0)),J4629,INDIRECT(ADDRESS(MATCH(INDIRECT(ADDRESS(ROW()-G4629,7)),D:D,0),1))),J4629)</f>
        <v/>
      </c>
      <c r="L4629" s="7">
        <f t="shared" ca="1" si="811"/>
        <v>0</v>
      </c>
      <c r="M4629" s="7" t="str">
        <f t="shared" ca="1" si="812"/>
        <v/>
      </c>
      <c r="N4629" s="7">
        <f t="shared" ca="1" si="813"/>
        <v>0</v>
      </c>
      <c r="O4629" s="9" t="str">
        <f ca="1">IF(N4629&gt;-1,INDIRECT(ADDRESS(ROW(),13)),IF(N4629&lt;N4628,CONCATENATE("&lt;page-count count=",CHAR(34),1+LARGE(N:N,1)-LARGE(N:N,2),CHAR(34),"/&gt;"),INDIRECT(ADDRESS(ROW()-1,13))))</f>
        <v/>
      </c>
      <c r="P4629" s="1">
        <f>IF(ROW()&lt;$S$4+2,IF('XML a procesar'!A4628="",P4628,IF(MID('XML a procesar'!A4628,1,1)="&lt;",P4628,P4628+1)),P4628)</f>
        <v>1</v>
      </c>
    </row>
    <row r="4630" spans="1:16" x14ac:dyDescent="0.25">
      <c r="A4630" s="1" t="str">
        <f>IF('XML a procesar'!A4629&gt;0,'XML a procesar'!A4629,"")</f>
        <v/>
      </c>
      <c r="B4630" s="7">
        <f t="shared" si="803"/>
        <v>0</v>
      </c>
      <c r="C4630" s="1">
        <f t="shared" si="804"/>
        <v>0</v>
      </c>
      <c r="D4630" s="1">
        <f t="shared" si="805"/>
        <v>0</v>
      </c>
      <c r="E4630" s="1">
        <f t="shared" si="806"/>
        <v>0</v>
      </c>
      <c r="F4630" s="1" t="str">
        <f t="shared" ca="1" si="807"/>
        <v/>
      </c>
      <c r="G4630" s="1">
        <f t="shared" ca="1" si="808"/>
        <v>0</v>
      </c>
      <c r="H4630" s="1">
        <f ca="1">IF(AND(G4629&gt;0,G4630&gt;G4629,NOT(ISERROR(MATCH(G4629,D:D,0)))),H4629+1,H4629)</f>
        <v>0</v>
      </c>
      <c r="I4630" s="1">
        <f t="shared" ca="1" si="809"/>
        <v>0</v>
      </c>
      <c r="J4630" s="7" t="str">
        <f t="shared" ca="1" si="810"/>
        <v/>
      </c>
      <c r="K4630" s="1" t="str">
        <f ca="1">IF(J4630="Linea_para_MAIL_creada_por_LuXML",IF(ISERROR(MATCH(INDIRECT(ADDRESS(ROW()-G4630,7)),D:D,0)),J4630,INDIRECT(ADDRESS(MATCH(INDIRECT(ADDRESS(ROW()-G4630,7)),D:D,0),1))),J4630)</f>
        <v/>
      </c>
      <c r="L4630" s="7">
        <f t="shared" ca="1" si="811"/>
        <v>0</v>
      </c>
      <c r="M4630" s="7" t="str">
        <f t="shared" ca="1" si="812"/>
        <v/>
      </c>
      <c r="N4630" s="7">
        <f t="shared" ca="1" si="813"/>
        <v>0</v>
      </c>
      <c r="O4630" s="9" t="str">
        <f ca="1">IF(N4630&gt;-1,INDIRECT(ADDRESS(ROW(),13)),IF(N4630&lt;N4629,CONCATENATE("&lt;page-count count=",CHAR(34),1+LARGE(N:N,1)-LARGE(N:N,2),CHAR(34),"/&gt;"),INDIRECT(ADDRESS(ROW()-1,13))))</f>
        <v/>
      </c>
      <c r="P4630" s="1">
        <f>IF(ROW()&lt;$S$4+2,IF('XML a procesar'!A4629="",P4629,IF(MID('XML a procesar'!A4629,1,1)="&lt;",P4629,P4629+1)),P4629)</f>
        <v>1</v>
      </c>
    </row>
    <row r="4631" spans="1:16" x14ac:dyDescent="0.25">
      <c r="A4631" s="1" t="str">
        <f>IF('XML a procesar'!A4630&gt;0,'XML a procesar'!A4630,"")</f>
        <v/>
      </c>
      <c r="B4631" s="7">
        <f t="shared" si="803"/>
        <v>0</v>
      </c>
      <c r="C4631" s="1">
        <f t="shared" si="804"/>
        <v>0</v>
      </c>
      <c r="D4631" s="1">
        <f t="shared" si="805"/>
        <v>0</v>
      </c>
      <c r="E4631" s="1">
        <f t="shared" si="806"/>
        <v>0</v>
      </c>
      <c r="F4631" s="1" t="str">
        <f t="shared" ca="1" si="807"/>
        <v/>
      </c>
      <c r="G4631" s="1">
        <f t="shared" ca="1" si="808"/>
        <v>0</v>
      </c>
      <c r="H4631" s="1">
        <f ca="1">IF(AND(G4630&gt;0,G4631&gt;G4630,NOT(ISERROR(MATCH(G4630,D:D,0)))),H4630+1,H4630)</f>
        <v>0</v>
      </c>
      <c r="I4631" s="1">
        <f t="shared" ca="1" si="809"/>
        <v>0</v>
      </c>
      <c r="J4631" s="7" t="str">
        <f t="shared" ca="1" si="810"/>
        <v/>
      </c>
      <c r="K4631" s="1" t="str">
        <f ca="1">IF(J4631="Linea_para_MAIL_creada_por_LuXML",IF(ISERROR(MATCH(INDIRECT(ADDRESS(ROW()-G4631,7)),D:D,0)),J4631,INDIRECT(ADDRESS(MATCH(INDIRECT(ADDRESS(ROW()-G4631,7)),D:D,0),1))),J4631)</f>
        <v/>
      </c>
      <c r="L4631" s="7">
        <f t="shared" ca="1" si="811"/>
        <v>0</v>
      </c>
      <c r="M4631" s="7" t="str">
        <f t="shared" ca="1" si="812"/>
        <v/>
      </c>
      <c r="N4631" s="7">
        <f t="shared" ca="1" si="813"/>
        <v>0</v>
      </c>
      <c r="O4631" s="9" t="str">
        <f ca="1">IF(N4631&gt;-1,INDIRECT(ADDRESS(ROW(),13)),IF(N4631&lt;N4630,CONCATENATE("&lt;page-count count=",CHAR(34),1+LARGE(N:N,1)-LARGE(N:N,2),CHAR(34),"/&gt;"),INDIRECT(ADDRESS(ROW()-1,13))))</f>
        <v/>
      </c>
      <c r="P4631" s="1">
        <f>IF(ROW()&lt;$S$4+2,IF('XML a procesar'!A4630="",P4630,IF(MID('XML a procesar'!A4630,1,1)="&lt;",P4630,P4630+1)),P4630)</f>
        <v>1</v>
      </c>
    </row>
    <row r="4632" spans="1:16" x14ac:dyDescent="0.25">
      <c r="A4632" s="1" t="str">
        <f>IF('XML a procesar'!A4631&gt;0,'XML a procesar'!A4631,"")</f>
        <v/>
      </c>
      <c r="B4632" s="7">
        <f t="shared" si="803"/>
        <v>0</v>
      </c>
      <c r="C4632" s="1">
        <f t="shared" si="804"/>
        <v>0</v>
      </c>
      <c r="D4632" s="1">
        <f t="shared" si="805"/>
        <v>0</v>
      </c>
      <c r="E4632" s="1">
        <f t="shared" si="806"/>
        <v>0</v>
      </c>
      <c r="F4632" s="1" t="str">
        <f t="shared" ca="1" si="807"/>
        <v/>
      </c>
      <c r="G4632" s="1">
        <f t="shared" ca="1" si="808"/>
        <v>0</v>
      </c>
      <c r="H4632" s="1">
        <f ca="1">IF(AND(G4631&gt;0,G4632&gt;G4631,NOT(ISERROR(MATCH(G4631,D:D,0)))),H4631+1,H4631)</f>
        <v>0</v>
      </c>
      <c r="I4632" s="1">
        <f t="shared" ca="1" si="809"/>
        <v>0</v>
      </c>
      <c r="J4632" s="7" t="str">
        <f t="shared" ca="1" si="810"/>
        <v/>
      </c>
      <c r="K4632" s="1" t="str">
        <f ca="1">IF(J4632="Linea_para_MAIL_creada_por_LuXML",IF(ISERROR(MATCH(INDIRECT(ADDRESS(ROW()-G4632,7)),D:D,0)),J4632,INDIRECT(ADDRESS(MATCH(INDIRECT(ADDRESS(ROW()-G4632,7)),D:D,0),1))),J4632)</f>
        <v/>
      </c>
      <c r="L4632" s="7">
        <f t="shared" ca="1" si="811"/>
        <v>0</v>
      </c>
      <c r="M4632" s="7" t="str">
        <f t="shared" ca="1" si="812"/>
        <v/>
      </c>
      <c r="N4632" s="7">
        <f t="shared" ca="1" si="813"/>
        <v>0</v>
      </c>
      <c r="O4632" s="9" t="str">
        <f ca="1">IF(N4632&gt;-1,INDIRECT(ADDRESS(ROW(),13)),IF(N4632&lt;N4631,CONCATENATE("&lt;page-count count=",CHAR(34),1+LARGE(N:N,1)-LARGE(N:N,2),CHAR(34),"/&gt;"),INDIRECT(ADDRESS(ROW()-1,13))))</f>
        <v/>
      </c>
      <c r="P4632" s="1">
        <f>IF(ROW()&lt;$S$4+2,IF('XML a procesar'!A4631="",P4631,IF(MID('XML a procesar'!A4631,1,1)="&lt;",P4631,P4631+1)),P4631)</f>
        <v>1</v>
      </c>
    </row>
    <row r="4633" spans="1:16" x14ac:dyDescent="0.25">
      <c r="A4633" s="1" t="str">
        <f>IF('XML a procesar'!A4632&gt;0,'XML a procesar'!A4632,"")</f>
        <v/>
      </c>
      <c r="B4633" s="7">
        <f t="shared" si="803"/>
        <v>0</v>
      </c>
      <c r="C4633" s="1">
        <f t="shared" si="804"/>
        <v>0</v>
      </c>
      <c r="D4633" s="1">
        <f t="shared" si="805"/>
        <v>0</v>
      </c>
      <c r="E4633" s="1">
        <f t="shared" si="806"/>
        <v>0</v>
      </c>
      <c r="F4633" s="1" t="str">
        <f t="shared" ca="1" si="807"/>
        <v/>
      </c>
      <c r="G4633" s="1">
        <f t="shared" ca="1" si="808"/>
        <v>0</v>
      </c>
      <c r="H4633" s="1">
        <f ca="1">IF(AND(G4632&gt;0,G4633&gt;G4632,NOT(ISERROR(MATCH(G4632,D:D,0)))),H4632+1,H4632)</f>
        <v>0</v>
      </c>
      <c r="I4633" s="1">
        <f t="shared" ca="1" si="809"/>
        <v>0</v>
      </c>
      <c r="J4633" s="7" t="str">
        <f t="shared" ca="1" si="810"/>
        <v/>
      </c>
      <c r="K4633" s="1" t="str">
        <f ca="1">IF(J4633="Linea_para_MAIL_creada_por_LuXML",IF(ISERROR(MATCH(INDIRECT(ADDRESS(ROW()-G4633,7)),D:D,0)),J4633,INDIRECT(ADDRESS(MATCH(INDIRECT(ADDRESS(ROW()-G4633,7)),D:D,0),1))),J4633)</f>
        <v/>
      </c>
      <c r="L4633" s="7">
        <f t="shared" ca="1" si="811"/>
        <v>0</v>
      </c>
      <c r="M4633" s="7" t="str">
        <f t="shared" ca="1" si="812"/>
        <v/>
      </c>
      <c r="N4633" s="7">
        <f t="shared" ca="1" si="813"/>
        <v>0</v>
      </c>
      <c r="O4633" s="9" t="str">
        <f ca="1">IF(N4633&gt;-1,INDIRECT(ADDRESS(ROW(),13)),IF(N4633&lt;N4632,CONCATENATE("&lt;page-count count=",CHAR(34),1+LARGE(N:N,1)-LARGE(N:N,2),CHAR(34),"/&gt;"),INDIRECT(ADDRESS(ROW()-1,13))))</f>
        <v/>
      </c>
      <c r="P4633" s="1">
        <f>IF(ROW()&lt;$S$4+2,IF('XML a procesar'!A4632="",P4632,IF(MID('XML a procesar'!A4632,1,1)="&lt;",P4632,P4632+1)),P4632)</f>
        <v>1</v>
      </c>
    </row>
    <row r="4634" spans="1:16" x14ac:dyDescent="0.25">
      <c r="A4634" s="1" t="str">
        <f>IF('XML a procesar'!A4633&gt;0,'XML a procesar'!A4633,"")</f>
        <v/>
      </c>
      <c r="B4634" s="7">
        <f t="shared" si="803"/>
        <v>0</v>
      </c>
      <c r="C4634" s="1">
        <f t="shared" si="804"/>
        <v>0</v>
      </c>
      <c r="D4634" s="1">
        <f t="shared" si="805"/>
        <v>0</v>
      </c>
      <c r="E4634" s="1">
        <f t="shared" si="806"/>
        <v>0</v>
      </c>
      <c r="F4634" s="1" t="str">
        <f t="shared" ca="1" si="807"/>
        <v/>
      </c>
      <c r="G4634" s="1">
        <f t="shared" ca="1" si="808"/>
        <v>0</v>
      </c>
      <c r="H4634" s="1">
        <f ca="1">IF(AND(G4633&gt;0,G4634&gt;G4633,NOT(ISERROR(MATCH(G4633,D:D,0)))),H4633+1,H4633)</f>
        <v>0</v>
      </c>
      <c r="I4634" s="1">
        <f t="shared" ca="1" si="809"/>
        <v>0</v>
      </c>
      <c r="J4634" s="7" t="str">
        <f t="shared" ca="1" si="810"/>
        <v/>
      </c>
      <c r="K4634" s="1" t="str">
        <f ca="1">IF(J4634="Linea_para_MAIL_creada_por_LuXML",IF(ISERROR(MATCH(INDIRECT(ADDRESS(ROW()-G4634,7)),D:D,0)),J4634,INDIRECT(ADDRESS(MATCH(INDIRECT(ADDRESS(ROW()-G4634,7)),D:D,0),1))),J4634)</f>
        <v/>
      </c>
      <c r="L4634" s="7">
        <f t="shared" ca="1" si="811"/>
        <v>0</v>
      </c>
      <c r="M4634" s="7" t="str">
        <f t="shared" ca="1" si="812"/>
        <v/>
      </c>
      <c r="N4634" s="7">
        <f t="shared" ca="1" si="813"/>
        <v>0</v>
      </c>
      <c r="O4634" s="9" t="str">
        <f ca="1">IF(N4634&gt;-1,INDIRECT(ADDRESS(ROW(),13)),IF(N4634&lt;N4633,CONCATENATE("&lt;page-count count=",CHAR(34),1+LARGE(N:N,1)-LARGE(N:N,2),CHAR(34),"/&gt;"),INDIRECT(ADDRESS(ROW()-1,13))))</f>
        <v/>
      </c>
      <c r="P4634" s="1">
        <f>IF(ROW()&lt;$S$4+2,IF('XML a procesar'!A4633="",P4633,IF(MID('XML a procesar'!A4633,1,1)="&lt;",P4633,P4633+1)),P4633)</f>
        <v>1</v>
      </c>
    </row>
    <row r="4635" spans="1:16" x14ac:dyDescent="0.25">
      <c r="A4635" s="1" t="str">
        <f>IF('XML a procesar'!A4634&gt;0,'XML a procesar'!A4634,"")</f>
        <v/>
      </c>
      <c r="B4635" s="7">
        <f t="shared" si="803"/>
        <v>0</v>
      </c>
      <c r="C4635" s="1">
        <f t="shared" si="804"/>
        <v>0</v>
      </c>
      <c r="D4635" s="1">
        <f t="shared" si="805"/>
        <v>0</v>
      </c>
      <c r="E4635" s="1">
        <f t="shared" si="806"/>
        <v>0</v>
      </c>
      <c r="F4635" s="1" t="str">
        <f t="shared" ca="1" si="807"/>
        <v/>
      </c>
      <c r="G4635" s="1">
        <f t="shared" ca="1" si="808"/>
        <v>0</v>
      </c>
      <c r="H4635" s="1">
        <f ca="1">IF(AND(G4634&gt;0,G4635&gt;G4634,NOT(ISERROR(MATCH(G4634,D:D,0)))),H4634+1,H4634)</f>
        <v>0</v>
      </c>
      <c r="I4635" s="1">
        <f t="shared" ca="1" si="809"/>
        <v>0</v>
      </c>
      <c r="J4635" s="7" t="str">
        <f t="shared" ca="1" si="810"/>
        <v/>
      </c>
      <c r="K4635" s="1" t="str">
        <f ca="1">IF(J4635="Linea_para_MAIL_creada_por_LuXML",IF(ISERROR(MATCH(INDIRECT(ADDRESS(ROW()-G4635,7)),D:D,0)),J4635,INDIRECT(ADDRESS(MATCH(INDIRECT(ADDRESS(ROW()-G4635,7)),D:D,0),1))),J4635)</f>
        <v/>
      </c>
      <c r="L4635" s="7">
        <f t="shared" ca="1" si="811"/>
        <v>0</v>
      </c>
      <c r="M4635" s="7" t="str">
        <f t="shared" ca="1" si="812"/>
        <v/>
      </c>
      <c r="N4635" s="7">
        <f t="shared" ca="1" si="813"/>
        <v>0</v>
      </c>
      <c r="O4635" s="9" t="str">
        <f ca="1">IF(N4635&gt;-1,INDIRECT(ADDRESS(ROW(),13)),IF(N4635&lt;N4634,CONCATENATE("&lt;page-count count=",CHAR(34),1+LARGE(N:N,1)-LARGE(N:N,2),CHAR(34),"/&gt;"),INDIRECT(ADDRESS(ROW()-1,13))))</f>
        <v/>
      </c>
      <c r="P4635" s="1">
        <f>IF(ROW()&lt;$S$4+2,IF('XML a procesar'!A4634="",P4634,IF(MID('XML a procesar'!A4634,1,1)="&lt;",P4634,P4634+1)),P4634)</f>
        <v>1</v>
      </c>
    </row>
    <row r="4636" spans="1:16" x14ac:dyDescent="0.25">
      <c r="A4636" s="1" t="str">
        <f>IF('XML a procesar'!A4635&gt;0,'XML a procesar'!A4635,"")</f>
        <v/>
      </c>
      <c r="B4636" s="7">
        <f t="shared" si="803"/>
        <v>0</v>
      </c>
      <c r="C4636" s="1">
        <f t="shared" si="804"/>
        <v>0</v>
      </c>
      <c r="D4636" s="1">
        <f t="shared" si="805"/>
        <v>0</v>
      </c>
      <c r="E4636" s="1">
        <f t="shared" si="806"/>
        <v>0</v>
      </c>
      <c r="F4636" s="1" t="str">
        <f t="shared" ca="1" si="807"/>
        <v/>
      </c>
      <c r="G4636" s="1">
        <f t="shared" ca="1" si="808"/>
        <v>0</v>
      </c>
      <c r="H4636" s="1">
        <f ca="1">IF(AND(G4635&gt;0,G4636&gt;G4635,NOT(ISERROR(MATCH(G4635,D:D,0)))),H4635+1,H4635)</f>
        <v>0</v>
      </c>
      <c r="I4636" s="1">
        <f t="shared" ca="1" si="809"/>
        <v>0</v>
      </c>
      <c r="J4636" s="7" t="str">
        <f t="shared" ca="1" si="810"/>
        <v/>
      </c>
      <c r="K4636" s="1" t="str">
        <f ca="1">IF(J4636="Linea_para_MAIL_creada_por_LuXML",IF(ISERROR(MATCH(INDIRECT(ADDRESS(ROW()-G4636,7)),D:D,0)),J4636,INDIRECT(ADDRESS(MATCH(INDIRECT(ADDRESS(ROW()-G4636,7)),D:D,0),1))),J4636)</f>
        <v/>
      </c>
      <c r="L4636" s="7">
        <f t="shared" ca="1" si="811"/>
        <v>0</v>
      </c>
      <c r="M4636" s="7" t="str">
        <f t="shared" ca="1" si="812"/>
        <v/>
      </c>
      <c r="N4636" s="7">
        <f t="shared" ca="1" si="813"/>
        <v>0</v>
      </c>
      <c r="O4636" s="9" t="str">
        <f ca="1">IF(N4636&gt;-1,INDIRECT(ADDRESS(ROW(),13)),IF(N4636&lt;N4635,CONCATENATE("&lt;page-count count=",CHAR(34),1+LARGE(N:N,1)-LARGE(N:N,2),CHAR(34),"/&gt;"),INDIRECT(ADDRESS(ROW()-1,13))))</f>
        <v/>
      </c>
      <c r="P4636" s="1">
        <f>IF(ROW()&lt;$S$4+2,IF('XML a procesar'!A4635="",P4635,IF(MID('XML a procesar'!A4635,1,1)="&lt;",P4635,P4635+1)),P4635)</f>
        <v>1</v>
      </c>
    </row>
    <row r="4637" spans="1:16" x14ac:dyDescent="0.25">
      <c r="A4637" s="1" t="str">
        <f>IF('XML a procesar'!A4636&gt;0,'XML a procesar'!A4636,"")</f>
        <v/>
      </c>
      <c r="B4637" s="7">
        <f t="shared" si="803"/>
        <v>0</v>
      </c>
      <c r="C4637" s="1">
        <f t="shared" si="804"/>
        <v>0</v>
      </c>
      <c r="D4637" s="1">
        <f t="shared" si="805"/>
        <v>0</v>
      </c>
      <c r="E4637" s="1">
        <f t="shared" si="806"/>
        <v>0</v>
      </c>
      <c r="F4637" s="1" t="str">
        <f t="shared" ca="1" si="807"/>
        <v/>
      </c>
      <c r="G4637" s="1">
        <f t="shared" ca="1" si="808"/>
        <v>0</v>
      </c>
      <c r="H4637" s="1">
        <f ca="1">IF(AND(G4636&gt;0,G4637&gt;G4636,NOT(ISERROR(MATCH(G4636,D:D,0)))),H4636+1,H4636)</f>
        <v>0</v>
      </c>
      <c r="I4637" s="1">
        <f t="shared" ca="1" si="809"/>
        <v>0</v>
      </c>
      <c r="J4637" s="7" t="str">
        <f t="shared" ca="1" si="810"/>
        <v/>
      </c>
      <c r="K4637" s="1" t="str">
        <f ca="1">IF(J4637="Linea_para_MAIL_creada_por_LuXML",IF(ISERROR(MATCH(INDIRECT(ADDRESS(ROW()-G4637,7)),D:D,0)),J4637,INDIRECT(ADDRESS(MATCH(INDIRECT(ADDRESS(ROW()-G4637,7)),D:D,0),1))),J4637)</f>
        <v/>
      </c>
      <c r="L4637" s="7">
        <f t="shared" ca="1" si="811"/>
        <v>0</v>
      </c>
      <c r="M4637" s="7" t="str">
        <f t="shared" ca="1" si="812"/>
        <v/>
      </c>
      <c r="N4637" s="7">
        <f t="shared" ca="1" si="813"/>
        <v>0</v>
      </c>
      <c r="O4637" s="9" t="str">
        <f ca="1">IF(N4637&gt;-1,INDIRECT(ADDRESS(ROW(),13)),IF(N4637&lt;N4636,CONCATENATE("&lt;page-count count=",CHAR(34),1+LARGE(N:N,1)-LARGE(N:N,2),CHAR(34),"/&gt;"),INDIRECT(ADDRESS(ROW()-1,13))))</f>
        <v/>
      </c>
      <c r="P4637" s="1">
        <f>IF(ROW()&lt;$S$4+2,IF('XML a procesar'!A4636="",P4636,IF(MID('XML a procesar'!A4636,1,1)="&lt;",P4636,P4636+1)),P4636)</f>
        <v>1</v>
      </c>
    </row>
    <row r="4638" spans="1:16" x14ac:dyDescent="0.25">
      <c r="A4638" s="1" t="str">
        <f>IF('XML a procesar'!A4637&gt;0,'XML a procesar'!A4637,"")</f>
        <v/>
      </c>
      <c r="B4638" s="7">
        <f t="shared" si="803"/>
        <v>0</v>
      </c>
      <c r="C4638" s="1">
        <f t="shared" si="804"/>
        <v>0</v>
      </c>
      <c r="D4638" s="1">
        <f t="shared" si="805"/>
        <v>0</v>
      </c>
      <c r="E4638" s="1">
        <f t="shared" si="806"/>
        <v>0</v>
      </c>
      <c r="F4638" s="1" t="str">
        <f t="shared" ca="1" si="807"/>
        <v/>
      </c>
      <c r="G4638" s="1">
        <f t="shared" ca="1" si="808"/>
        <v>0</v>
      </c>
      <c r="H4638" s="1">
        <f ca="1">IF(AND(G4637&gt;0,G4638&gt;G4637,NOT(ISERROR(MATCH(G4637,D:D,0)))),H4637+1,H4637)</f>
        <v>0</v>
      </c>
      <c r="I4638" s="1">
        <f t="shared" ca="1" si="809"/>
        <v>0</v>
      </c>
      <c r="J4638" s="7" t="str">
        <f t="shared" ca="1" si="810"/>
        <v/>
      </c>
      <c r="K4638" s="1" t="str">
        <f ca="1">IF(J4638="Linea_para_MAIL_creada_por_LuXML",IF(ISERROR(MATCH(INDIRECT(ADDRESS(ROW()-G4638,7)),D:D,0)),J4638,INDIRECT(ADDRESS(MATCH(INDIRECT(ADDRESS(ROW()-G4638,7)),D:D,0),1))),J4638)</f>
        <v/>
      </c>
      <c r="L4638" s="7">
        <f t="shared" ca="1" si="811"/>
        <v>0</v>
      </c>
      <c r="M4638" s="7" t="str">
        <f t="shared" ca="1" si="812"/>
        <v/>
      </c>
      <c r="N4638" s="7">
        <f t="shared" ca="1" si="813"/>
        <v>0</v>
      </c>
      <c r="O4638" s="9" t="str">
        <f ca="1">IF(N4638&gt;-1,INDIRECT(ADDRESS(ROW(),13)),IF(N4638&lt;N4637,CONCATENATE("&lt;page-count count=",CHAR(34),1+LARGE(N:N,1)-LARGE(N:N,2),CHAR(34),"/&gt;"),INDIRECT(ADDRESS(ROW()-1,13))))</f>
        <v/>
      </c>
      <c r="P4638" s="1">
        <f>IF(ROW()&lt;$S$4+2,IF('XML a procesar'!A4637="",P4637,IF(MID('XML a procesar'!A4637,1,1)="&lt;",P4637,P4637+1)),P4637)</f>
        <v>1</v>
      </c>
    </row>
    <row r="4639" spans="1:16" x14ac:dyDescent="0.25">
      <c r="A4639" s="1" t="str">
        <f>IF('XML a procesar'!A4638&gt;0,'XML a procesar'!A4638,"")</f>
        <v/>
      </c>
      <c r="B4639" s="7">
        <f t="shared" si="803"/>
        <v>0</v>
      </c>
      <c r="C4639" s="1">
        <f t="shared" si="804"/>
        <v>0</v>
      </c>
      <c r="D4639" s="1">
        <f t="shared" si="805"/>
        <v>0</v>
      </c>
      <c r="E4639" s="1">
        <f t="shared" si="806"/>
        <v>0</v>
      </c>
      <c r="F4639" s="1" t="str">
        <f t="shared" ca="1" si="807"/>
        <v/>
      </c>
      <c r="G4639" s="1">
        <f t="shared" ca="1" si="808"/>
        <v>0</v>
      </c>
      <c r="H4639" s="1">
        <f ca="1">IF(AND(G4638&gt;0,G4639&gt;G4638,NOT(ISERROR(MATCH(G4638,D:D,0)))),H4638+1,H4638)</f>
        <v>0</v>
      </c>
      <c r="I4639" s="1">
        <f t="shared" ca="1" si="809"/>
        <v>0</v>
      </c>
      <c r="J4639" s="7" t="str">
        <f t="shared" ca="1" si="810"/>
        <v/>
      </c>
      <c r="K4639" s="1" t="str">
        <f ca="1">IF(J4639="Linea_para_MAIL_creada_por_LuXML",IF(ISERROR(MATCH(INDIRECT(ADDRESS(ROW()-G4639,7)),D:D,0)),J4639,INDIRECT(ADDRESS(MATCH(INDIRECT(ADDRESS(ROW()-G4639,7)),D:D,0),1))),J4639)</f>
        <v/>
      </c>
      <c r="L4639" s="7">
        <f t="shared" ca="1" si="811"/>
        <v>0</v>
      </c>
      <c r="M4639" s="7" t="str">
        <f t="shared" ca="1" si="812"/>
        <v/>
      </c>
      <c r="N4639" s="7">
        <f t="shared" ca="1" si="813"/>
        <v>0</v>
      </c>
      <c r="O4639" s="9" t="str">
        <f ca="1">IF(N4639&gt;-1,INDIRECT(ADDRESS(ROW(),13)),IF(N4639&lt;N4638,CONCATENATE("&lt;page-count count=",CHAR(34),1+LARGE(N:N,1)-LARGE(N:N,2),CHAR(34),"/&gt;"),INDIRECT(ADDRESS(ROW()-1,13))))</f>
        <v/>
      </c>
      <c r="P4639" s="1">
        <f>IF(ROW()&lt;$S$4+2,IF('XML a procesar'!A4638="",P4638,IF(MID('XML a procesar'!A4638,1,1)="&lt;",P4638,P4638+1)),P4638)</f>
        <v>1</v>
      </c>
    </row>
    <row r="4640" spans="1:16" x14ac:dyDescent="0.25">
      <c r="A4640" s="1" t="str">
        <f>IF('XML a procesar'!A4639&gt;0,'XML a procesar'!A4639,"")</f>
        <v/>
      </c>
      <c r="B4640" s="7">
        <f t="shared" si="803"/>
        <v>0</v>
      </c>
      <c r="C4640" s="1">
        <f t="shared" si="804"/>
        <v>0</v>
      </c>
      <c r="D4640" s="1">
        <f t="shared" si="805"/>
        <v>0</v>
      </c>
      <c r="E4640" s="1">
        <f t="shared" si="806"/>
        <v>0</v>
      </c>
      <c r="F4640" s="1" t="str">
        <f t="shared" ca="1" si="807"/>
        <v/>
      </c>
      <c r="G4640" s="1">
        <f t="shared" ca="1" si="808"/>
        <v>0</v>
      </c>
      <c r="H4640" s="1">
        <f ca="1">IF(AND(G4639&gt;0,G4640&gt;G4639,NOT(ISERROR(MATCH(G4639,D:D,0)))),H4639+1,H4639)</f>
        <v>0</v>
      </c>
      <c r="I4640" s="1">
        <f t="shared" ca="1" si="809"/>
        <v>0</v>
      </c>
      <c r="J4640" s="7" t="str">
        <f t="shared" ca="1" si="810"/>
        <v/>
      </c>
      <c r="K4640" s="1" t="str">
        <f ca="1">IF(J4640="Linea_para_MAIL_creada_por_LuXML",IF(ISERROR(MATCH(INDIRECT(ADDRESS(ROW()-G4640,7)),D:D,0)),J4640,INDIRECT(ADDRESS(MATCH(INDIRECT(ADDRESS(ROW()-G4640,7)),D:D,0),1))),J4640)</f>
        <v/>
      </c>
      <c r="L4640" s="7">
        <f t="shared" ca="1" si="811"/>
        <v>0</v>
      </c>
      <c r="M4640" s="7" t="str">
        <f t="shared" ca="1" si="812"/>
        <v/>
      </c>
      <c r="N4640" s="7">
        <f t="shared" ca="1" si="813"/>
        <v>0</v>
      </c>
      <c r="O4640" s="9" t="str">
        <f ca="1">IF(N4640&gt;-1,INDIRECT(ADDRESS(ROW(),13)),IF(N4640&lt;N4639,CONCATENATE("&lt;page-count count=",CHAR(34),1+LARGE(N:N,1)-LARGE(N:N,2),CHAR(34),"/&gt;"),INDIRECT(ADDRESS(ROW()-1,13))))</f>
        <v/>
      </c>
      <c r="P4640" s="1">
        <f>IF(ROW()&lt;$S$4+2,IF('XML a procesar'!A4639="",P4639,IF(MID('XML a procesar'!A4639,1,1)="&lt;",P4639,P4639+1)),P4639)</f>
        <v>1</v>
      </c>
    </row>
    <row r="4641" spans="1:16" x14ac:dyDescent="0.25">
      <c r="A4641" s="1" t="str">
        <f>IF('XML a procesar'!A4640&gt;0,'XML a procesar'!A4640,"")</f>
        <v/>
      </c>
      <c r="B4641" s="7">
        <f t="shared" si="803"/>
        <v>0</v>
      </c>
      <c r="C4641" s="1">
        <f t="shared" si="804"/>
        <v>0</v>
      </c>
      <c r="D4641" s="1">
        <f t="shared" si="805"/>
        <v>0</v>
      </c>
      <c r="E4641" s="1">
        <f t="shared" si="806"/>
        <v>0</v>
      </c>
      <c r="F4641" s="1" t="str">
        <f t="shared" ca="1" si="807"/>
        <v/>
      </c>
      <c r="G4641" s="1">
        <f t="shared" ca="1" si="808"/>
        <v>0</v>
      </c>
      <c r="H4641" s="1">
        <f ca="1">IF(AND(G4640&gt;0,G4641&gt;G4640,NOT(ISERROR(MATCH(G4640,D:D,0)))),H4640+1,H4640)</f>
        <v>0</v>
      </c>
      <c r="I4641" s="1">
        <f t="shared" ca="1" si="809"/>
        <v>0</v>
      </c>
      <c r="J4641" s="7" t="str">
        <f t="shared" ca="1" si="810"/>
        <v/>
      </c>
      <c r="K4641" s="1" t="str">
        <f ca="1">IF(J4641="Linea_para_MAIL_creada_por_LuXML",IF(ISERROR(MATCH(INDIRECT(ADDRESS(ROW()-G4641,7)),D:D,0)),J4641,INDIRECT(ADDRESS(MATCH(INDIRECT(ADDRESS(ROW()-G4641,7)),D:D,0),1))),J4641)</f>
        <v/>
      </c>
      <c r="L4641" s="7">
        <f t="shared" ca="1" si="811"/>
        <v>0</v>
      </c>
      <c r="M4641" s="7" t="str">
        <f t="shared" ca="1" si="812"/>
        <v/>
      </c>
      <c r="N4641" s="7">
        <f t="shared" ca="1" si="813"/>
        <v>0</v>
      </c>
      <c r="O4641" s="9" t="str">
        <f ca="1">IF(N4641&gt;-1,INDIRECT(ADDRESS(ROW(),13)),IF(N4641&lt;N4640,CONCATENATE("&lt;page-count count=",CHAR(34),1+LARGE(N:N,1)-LARGE(N:N,2),CHAR(34),"/&gt;"),INDIRECT(ADDRESS(ROW()-1,13))))</f>
        <v/>
      </c>
      <c r="P4641" s="1">
        <f>IF(ROW()&lt;$S$4+2,IF('XML a procesar'!A4640="",P4640,IF(MID('XML a procesar'!A4640,1,1)="&lt;",P4640,P4640+1)),P4640)</f>
        <v>1</v>
      </c>
    </row>
    <row r="4642" spans="1:16" x14ac:dyDescent="0.25">
      <c r="A4642" s="1" t="str">
        <f>IF('XML a procesar'!A4641&gt;0,'XML a procesar'!A4641,"")</f>
        <v/>
      </c>
      <c r="B4642" s="7">
        <f t="shared" si="803"/>
        <v>0</v>
      </c>
      <c r="C4642" s="1">
        <f t="shared" si="804"/>
        <v>0</v>
      </c>
      <c r="D4642" s="1">
        <f t="shared" si="805"/>
        <v>0</v>
      </c>
      <c r="E4642" s="1">
        <f t="shared" si="806"/>
        <v>0</v>
      </c>
      <c r="F4642" s="1" t="str">
        <f t="shared" ca="1" si="807"/>
        <v/>
      </c>
      <c r="G4642" s="1">
        <f t="shared" ca="1" si="808"/>
        <v>0</v>
      </c>
      <c r="H4642" s="1">
        <f ca="1">IF(AND(G4641&gt;0,G4642&gt;G4641,NOT(ISERROR(MATCH(G4641,D:D,0)))),H4641+1,H4641)</f>
        <v>0</v>
      </c>
      <c r="I4642" s="1">
        <f t="shared" ca="1" si="809"/>
        <v>0</v>
      </c>
      <c r="J4642" s="7" t="str">
        <f t="shared" ca="1" si="810"/>
        <v/>
      </c>
      <c r="K4642" s="1" t="str">
        <f ca="1">IF(J4642="Linea_para_MAIL_creada_por_LuXML",IF(ISERROR(MATCH(INDIRECT(ADDRESS(ROW()-G4642,7)),D:D,0)),J4642,INDIRECT(ADDRESS(MATCH(INDIRECT(ADDRESS(ROW()-G4642,7)),D:D,0),1))),J4642)</f>
        <v/>
      </c>
      <c r="L4642" s="7">
        <f t="shared" ca="1" si="811"/>
        <v>0</v>
      </c>
      <c r="M4642" s="7" t="str">
        <f t="shared" ca="1" si="812"/>
        <v/>
      </c>
      <c r="N4642" s="7">
        <f t="shared" ca="1" si="813"/>
        <v>0</v>
      </c>
      <c r="O4642" s="9" t="str">
        <f ca="1">IF(N4642&gt;-1,INDIRECT(ADDRESS(ROW(),13)),IF(N4642&lt;N4641,CONCATENATE("&lt;page-count count=",CHAR(34),1+LARGE(N:N,1)-LARGE(N:N,2),CHAR(34),"/&gt;"),INDIRECT(ADDRESS(ROW()-1,13))))</f>
        <v/>
      </c>
      <c r="P4642" s="1">
        <f>IF(ROW()&lt;$S$4+2,IF('XML a procesar'!A4641="",P4641,IF(MID('XML a procesar'!A4641,1,1)="&lt;",P4641,P4641+1)),P4641)</f>
        <v>1</v>
      </c>
    </row>
    <row r="4643" spans="1:16" x14ac:dyDescent="0.25">
      <c r="A4643" s="1" t="str">
        <f>IF('XML a procesar'!A4642&gt;0,'XML a procesar'!A4642,"")</f>
        <v/>
      </c>
      <c r="B4643" s="7">
        <f t="shared" si="803"/>
        <v>0</v>
      </c>
      <c r="C4643" s="1">
        <f t="shared" si="804"/>
        <v>0</v>
      </c>
      <c r="D4643" s="1">
        <f t="shared" si="805"/>
        <v>0</v>
      </c>
      <c r="E4643" s="1">
        <f t="shared" si="806"/>
        <v>0</v>
      </c>
      <c r="F4643" s="1" t="str">
        <f t="shared" ca="1" si="807"/>
        <v/>
      </c>
      <c r="G4643" s="1">
        <f t="shared" ca="1" si="808"/>
        <v>0</v>
      </c>
      <c r="H4643" s="1">
        <f ca="1">IF(AND(G4642&gt;0,G4643&gt;G4642,NOT(ISERROR(MATCH(G4642,D:D,0)))),H4642+1,H4642)</f>
        <v>0</v>
      </c>
      <c r="I4643" s="1">
        <f t="shared" ca="1" si="809"/>
        <v>0</v>
      </c>
      <c r="J4643" s="7" t="str">
        <f t="shared" ca="1" si="810"/>
        <v/>
      </c>
      <c r="K4643" s="1" t="str">
        <f ca="1">IF(J4643="Linea_para_MAIL_creada_por_LuXML",IF(ISERROR(MATCH(INDIRECT(ADDRESS(ROW()-G4643,7)),D:D,0)),J4643,INDIRECT(ADDRESS(MATCH(INDIRECT(ADDRESS(ROW()-G4643,7)),D:D,0),1))),J4643)</f>
        <v/>
      </c>
      <c r="L4643" s="7">
        <f t="shared" ca="1" si="811"/>
        <v>0</v>
      </c>
      <c r="M4643" s="7" t="str">
        <f t="shared" ca="1" si="812"/>
        <v/>
      </c>
      <c r="N4643" s="7">
        <f t="shared" ca="1" si="813"/>
        <v>0</v>
      </c>
      <c r="O4643" s="9" t="str">
        <f ca="1">IF(N4643&gt;-1,INDIRECT(ADDRESS(ROW(),13)),IF(N4643&lt;N4642,CONCATENATE("&lt;page-count count=",CHAR(34),1+LARGE(N:N,1)-LARGE(N:N,2),CHAR(34),"/&gt;"),INDIRECT(ADDRESS(ROW()-1,13))))</f>
        <v/>
      </c>
      <c r="P4643" s="1">
        <f>IF(ROW()&lt;$S$4+2,IF('XML a procesar'!A4642="",P4642,IF(MID('XML a procesar'!A4642,1,1)="&lt;",P4642,P4642+1)),P4642)</f>
        <v>1</v>
      </c>
    </row>
    <row r="4644" spans="1:16" x14ac:dyDescent="0.25">
      <c r="A4644" s="1" t="str">
        <f>IF('XML a procesar'!A4643&gt;0,'XML a procesar'!A4643,"")</f>
        <v/>
      </c>
      <c r="B4644" s="7">
        <f t="shared" si="803"/>
        <v>0</v>
      </c>
      <c r="C4644" s="1">
        <f t="shared" si="804"/>
        <v>0</v>
      </c>
      <c r="D4644" s="1">
        <f t="shared" si="805"/>
        <v>0</v>
      </c>
      <c r="E4644" s="1">
        <f t="shared" si="806"/>
        <v>0</v>
      </c>
      <c r="F4644" s="1" t="str">
        <f t="shared" ca="1" si="807"/>
        <v/>
      </c>
      <c r="G4644" s="1">
        <f t="shared" ca="1" si="808"/>
        <v>0</v>
      </c>
      <c r="H4644" s="1">
        <f ca="1">IF(AND(G4643&gt;0,G4644&gt;G4643,NOT(ISERROR(MATCH(G4643,D:D,0)))),H4643+1,H4643)</f>
        <v>0</v>
      </c>
      <c r="I4644" s="1">
        <f t="shared" ca="1" si="809"/>
        <v>0</v>
      </c>
      <c r="J4644" s="7" t="str">
        <f t="shared" ca="1" si="810"/>
        <v/>
      </c>
      <c r="K4644" s="1" t="str">
        <f ca="1">IF(J4644="Linea_para_MAIL_creada_por_LuXML",IF(ISERROR(MATCH(INDIRECT(ADDRESS(ROW()-G4644,7)),D:D,0)),J4644,INDIRECT(ADDRESS(MATCH(INDIRECT(ADDRESS(ROW()-G4644,7)),D:D,0),1))),J4644)</f>
        <v/>
      </c>
      <c r="L4644" s="7">
        <f t="shared" ca="1" si="811"/>
        <v>0</v>
      </c>
      <c r="M4644" s="7" t="str">
        <f t="shared" ca="1" si="812"/>
        <v/>
      </c>
      <c r="N4644" s="7">
        <f t="shared" ca="1" si="813"/>
        <v>0</v>
      </c>
      <c r="O4644" s="9" t="str">
        <f ca="1">IF(N4644&gt;-1,INDIRECT(ADDRESS(ROW(),13)),IF(N4644&lt;N4643,CONCATENATE("&lt;page-count count=",CHAR(34),1+LARGE(N:N,1)-LARGE(N:N,2),CHAR(34),"/&gt;"),INDIRECT(ADDRESS(ROW()-1,13))))</f>
        <v/>
      </c>
      <c r="P4644" s="1">
        <f>IF(ROW()&lt;$S$4+2,IF('XML a procesar'!A4643="",P4643,IF(MID('XML a procesar'!A4643,1,1)="&lt;",P4643,P4643+1)),P4643)</f>
        <v>1</v>
      </c>
    </row>
    <row r="4645" spans="1:16" x14ac:dyDescent="0.25">
      <c r="A4645" s="1" t="str">
        <f>IF('XML a procesar'!A4644&gt;0,'XML a procesar'!A4644,"")</f>
        <v/>
      </c>
      <c r="B4645" s="7">
        <f t="shared" si="803"/>
        <v>0</v>
      </c>
      <c r="C4645" s="1">
        <f t="shared" si="804"/>
        <v>0</v>
      </c>
      <c r="D4645" s="1">
        <f t="shared" si="805"/>
        <v>0</v>
      </c>
      <c r="E4645" s="1">
        <f t="shared" si="806"/>
        <v>0</v>
      </c>
      <c r="F4645" s="1" t="str">
        <f t="shared" ca="1" si="807"/>
        <v/>
      </c>
      <c r="G4645" s="1">
        <f t="shared" ca="1" si="808"/>
        <v>0</v>
      </c>
      <c r="H4645" s="1">
        <f ca="1">IF(AND(G4644&gt;0,G4645&gt;G4644,NOT(ISERROR(MATCH(G4644,D:D,0)))),H4644+1,H4644)</f>
        <v>0</v>
      </c>
      <c r="I4645" s="1">
        <f t="shared" ca="1" si="809"/>
        <v>0</v>
      </c>
      <c r="J4645" s="7" t="str">
        <f t="shared" ca="1" si="810"/>
        <v/>
      </c>
      <c r="K4645" s="1" t="str">
        <f ca="1">IF(J4645="Linea_para_MAIL_creada_por_LuXML",IF(ISERROR(MATCH(INDIRECT(ADDRESS(ROW()-G4645,7)),D:D,0)),J4645,INDIRECT(ADDRESS(MATCH(INDIRECT(ADDRESS(ROW()-G4645,7)),D:D,0),1))),J4645)</f>
        <v/>
      </c>
      <c r="L4645" s="7">
        <f t="shared" ca="1" si="811"/>
        <v>0</v>
      </c>
      <c r="M4645" s="7" t="str">
        <f t="shared" ca="1" si="812"/>
        <v/>
      </c>
      <c r="N4645" s="7">
        <f t="shared" ca="1" si="813"/>
        <v>0</v>
      </c>
      <c r="O4645" s="9" t="str">
        <f ca="1">IF(N4645&gt;-1,INDIRECT(ADDRESS(ROW(),13)),IF(N4645&lt;N4644,CONCATENATE("&lt;page-count count=",CHAR(34),1+LARGE(N:N,1)-LARGE(N:N,2),CHAR(34),"/&gt;"),INDIRECT(ADDRESS(ROW()-1,13))))</f>
        <v/>
      </c>
      <c r="P4645" s="1">
        <f>IF(ROW()&lt;$S$4+2,IF('XML a procesar'!A4644="",P4644,IF(MID('XML a procesar'!A4644,1,1)="&lt;",P4644,P4644+1)),P4644)</f>
        <v>1</v>
      </c>
    </row>
    <row r="4646" spans="1:16" x14ac:dyDescent="0.25">
      <c r="A4646" s="1" t="str">
        <f>IF('XML a procesar'!A4645&gt;0,'XML a procesar'!A4645,"")</f>
        <v/>
      </c>
      <c r="B4646" s="7">
        <f t="shared" si="803"/>
        <v>0</v>
      </c>
      <c r="C4646" s="1">
        <f t="shared" si="804"/>
        <v>0</v>
      </c>
      <c r="D4646" s="1">
        <f t="shared" si="805"/>
        <v>0</v>
      </c>
      <c r="E4646" s="1">
        <f t="shared" si="806"/>
        <v>0</v>
      </c>
      <c r="F4646" s="1" t="str">
        <f t="shared" ca="1" si="807"/>
        <v/>
      </c>
      <c r="G4646" s="1">
        <f t="shared" ca="1" si="808"/>
        <v>0</v>
      </c>
      <c r="H4646" s="1">
        <f ca="1">IF(AND(G4645&gt;0,G4646&gt;G4645,NOT(ISERROR(MATCH(G4645,D:D,0)))),H4645+1,H4645)</f>
        <v>0</v>
      </c>
      <c r="I4646" s="1">
        <f t="shared" ca="1" si="809"/>
        <v>0</v>
      </c>
      <c r="J4646" s="7" t="str">
        <f t="shared" ca="1" si="810"/>
        <v/>
      </c>
      <c r="K4646" s="1" t="str">
        <f ca="1">IF(J4646="Linea_para_MAIL_creada_por_LuXML",IF(ISERROR(MATCH(INDIRECT(ADDRESS(ROW()-G4646,7)),D:D,0)),J4646,INDIRECT(ADDRESS(MATCH(INDIRECT(ADDRESS(ROW()-G4646,7)),D:D,0),1))),J4646)</f>
        <v/>
      </c>
      <c r="L4646" s="7">
        <f t="shared" ca="1" si="811"/>
        <v>0</v>
      </c>
      <c r="M4646" s="7" t="str">
        <f t="shared" ca="1" si="812"/>
        <v/>
      </c>
      <c r="N4646" s="7">
        <f t="shared" ca="1" si="813"/>
        <v>0</v>
      </c>
      <c r="O4646" s="9" t="str">
        <f ca="1">IF(N4646&gt;-1,INDIRECT(ADDRESS(ROW(),13)),IF(N4646&lt;N4645,CONCATENATE("&lt;page-count count=",CHAR(34),1+LARGE(N:N,1)-LARGE(N:N,2),CHAR(34),"/&gt;"),INDIRECT(ADDRESS(ROW()-1,13))))</f>
        <v/>
      </c>
      <c r="P4646" s="1">
        <f>IF(ROW()&lt;$S$4+2,IF('XML a procesar'!A4645="",P4645,IF(MID('XML a procesar'!A4645,1,1)="&lt;",P4645,P4645+1)),P4645)</f>
        <v>1</v>
      </c>
    </row>
    <row r="4647" spans="1:16" x14ac:dyDescent="0.25">
      <c r="A4647" s="1" t="str">
        <f>IF('XML a procesar'!A4646&gt;0,'XML a procesar'!A4646,"")</f>
        <v/>
      </c>
      <c r="B4647" s="7">
        <f t="shared" si="803"/>
        <v>0</v>
      </c>
      <c r="C4647" s="1">
        <f t="shared" si="804"/>
        <v>0</v>
      </c>
      <c r="D4647" s="1">
        <f t="shared" si="805"/>
        <v>0</v>
      </c>
      <c r="E4647" s="1">
        <f t="shared" si="806"/>
        <v>0</v>
      </c>
      <c r="F4647" s="1" t="str">
        <f t="shared" ca="1" si="807"/>
        <v/>
      </c>
      <c r="G4647" s="1">
        <f t="shared" ca="1" si="808"/>
        <v>0</v>
      </c>
      <c r="H4647" s="1">
        <f ca="1">IF(AND(G4646&gt;0,G4647&gt;G4646,NOT(ISERROR(MATCH(G4646,D:D,0)))),H4646+1,H4646)</f>
        <v>0</v>
      </c>
      <c r="I4647" s="1">
        <f t="shared" ca="1" si="809"/>
        <v>0</v>
      </c>
      <c r="J4647" s="7" t="str">
        <f t="shared" ca="1" si="810"/>
        <v/>
      </c>
      <c r="K4647" s="1" t="str">
        <f ca="1">IF(J4647="Linea_para_MAIL_creada_por_LuXML",IF(ISERROR(MATCH(INDIRECT(ADDRESS(ROW()-G4647,7)),D:D,0)),J4647,INDIRECT(ADDRESS(MATCH(INDIRECT(ADDRESS(ROW()-G4647,7)),D:D,0),1))),J4647)</f>
        <v/>
      </c>
      <c r="L4647" s="7">
        <f t="shared" ca="1" si="811"/>
        <v>0</v>
      </c>
      <c r="M4647" s="7" t="str">
        <f t="shared" ca="1" si="812"/>
        <v/>
      </c>
      <c r="N4647" s="7">
        <f t="shared" ca="1" si="813"/>
        <v>0</v>
      </c>
      <c r="O4647" s="9" t="str">
        <f ca="1">IF(N4647&gt;-1,INDIRECT(ADDRESS(ROW(),13)),IF(N4647&lt;N4646,CONCATENATE("&lt;page-count count=",CHAR(34),1+LARGE(N:N,1)-LARGE(N:N,2),CHAR(34),"/&gt;"),INDIRECT(ADDRESS(ROW()-1,13))))</f>
        <v/>
      </c>
      <c r="P4647" s="1">
        <f>IF(ROW()&lt;$S$4+2,IF('XML a procesar'!A4646="",P4646,IF(MID('XML a procesar'!A4646,1,1)="&lt;",P4646,P4646+1)),P4646)</f>
        <v>1</v>
      </c>
    </row>
    <row r="4648" spans="1:16" x14ac:dyDescent="0.25">
      <c r="A4648" s="1" t="str">
        <f>IF('XML a procesar'!A4647&gt;0,'XML a procesar'!A4647,"")</f>
        <v/>
      </c>
      <c r="B4648" s="7">
        <f t="shared" si="803"/>
        <v>0</v>
      </c>
      <c r="C4648" s="1">
        <f t="shared" si="804"/>
        <v>0</v>
      </c>
      <c r="D4648" s="1">
        <f t="shared" si="805"/>
        <v>0</v>
      </c>
      <c r="E4648" s="1">
        <f t="shared" si="806"/>
        <v>0</v>
      </c>
      <c r="F4648" s="1" t="str">
        <f t="shared" ca="1" si="807"/>
        <v/>
      </c>
      <c r="G4648" s="1">
        <f t="shared" ca="1" si="808"/>
        <v>0</v>
      </c>
      <c r="H4648" s="1">
        <f ca="1">IF(AND(G4647&gt;0,G4648&gt;G4647,NOT(ISERROR(MATCH(G4647,D:D,0)))),H4647+1,H4647)</f>
        <v>0</v>
      </c>
      <c r="I4648" s="1">
        <f t="shared" ca="1" si="809"/>
        <v>0</v>
      </c>
      <c r="J4648" s="7" t="str">
        <f t="shared" ca="1" si="810"/>
        <v/>
      </c>
      <c r="K4648" s="1" t="str">
        <f ca="1">IF(J4648="Linea_para_MAIL_creada_por_LuXML",IF(ISERROR(MATCH(INDIRECT(ADDRESS(ROW()-G4648,7)),D:D,0)),J4648,INDIRECT(ADDRESS(MATCH(INDIRECT(ADDRESS(ROW()-G4648,7)),D:D,0),1))),J4648)</f>
        <v/>
      </c>
      <c r="L4648" s="7">
        <f t="shared" ca="1" si="811"/>
        <v>0</v>
      </c>
      <c r="M4648" s="7" t="str">
        <f t="shared" ca="1" si="812"/>
        <v/>
      </c>
      <c r="N4648" s="7">
        <f t="shared" ca="1" si="813"/>
        <v>0</v>
      </c>
      <c r="O4648" s="9" t="str">
        <f ca="1">IF(N4648&gt;-1,INDIRECT(ADDRESS(ROW(),13)),IF(N4648&lt;N4647,CONCATENATE("&lt;page-count count=",CHAR(34),1+LARGE(N:N,1)-LARGE(N:N,2),CHAR(34),"/&gt;"),INDIRECT(ADDRESS(ROW()-1,13))))</f>
        <v/>
      </c>
      <c r="P4648" s="1">
        <f>IF(ROW()&lt;$S$4+2,IF('XML a procesar'!A4647="",P4647,IF(MID('XML a procesar'!A4647,1,1)="&lt;",P4647,P4647+1)),P4647)</f>
        <v>1</v>
      </c>
    </row>
    <row r="4649" spans="1:16" x14ac:dyDescent="0.25">
      <c r="A4649" s="1" t="str">
        <f>IF('XML a procesar'!A4648&gt;0,'XML a procesar'!A4648,"")</f>
        <v/>
      </c>
      <c r="B4649" s="7">
        <f t="shared" si="803"/>
        <v>0</v>
      </c>
      <c r="C4649" s="1">
        <f t="shared" si="804"/>
        <v>0</v>
      </c>
      <c r="D4649" s="1">
        <f t="shared" si="805"/>
        <v>0</v>
      </c>
      <c r="E4649" s="1">
        <f t="shared" si="806"/>
        <v>0</v>
      </c>
      <c r="F4649" s="1" t="str">
        <f t="shared" ca="1" si="807"/>
        <v/>
      </c>
      <c r="G4649" s="1">
        <f t="shared" ca="1" si="808"/>
        <v>0</v>
      </c>
      <c r="H4649" s="1">
        <f ca="1">IF(AND(G4648&gt;0,G4649&gt;G4648,NOT(ISERROR(MATCH(G4648,D:D,0)))),H4648+1,H4648)</f>
        <v>0</v>
      </c>
      <c r="I4649" s="1">
        <f t="shared" ca="1" si="809"/>
        <v>0</v>
      </c>
      <c r="J4649" s="7" t="str">
        <f t="shared" ca="1" si="810"/>
        <v/>
      </c>
      <c r="K4649" s="1" t="str">
        <f ca="1">IF(J4649="Linea_para_MAIL_creada_por_LuXML",IF(ISERROR(MATCH(INDIRECT(ADDRESS(ROW()-G4649,7)),D:D,0)),J4649,INDIRECT(ADDRESS(MATCH(INDIRECT(ADDRESS(ROW()-G4649,7)),D:D,0),1))),J4649)</f>
        <v/>
      </c>
      <c r="L4649" s="7">
        <f t="shared" ca="1" si="811"/>
        <v>0</v>
      </c>
      <c r="M4649" s="7" t="str">
        <f t="shared" ca="1" si="812"/>
        <v/>
      </c>
      <c r="N4649" s="7">
        <f t="shared" ca="1" si="813"/>
        <v>0</v>
      </c>
      <c r="O4649" s="9" t="str">
        <f ca="1">IF(N4649&gt;-1,INDIRECT(ADDRESS(ROW(),13)),IF(N4649&lt;N4648,CONCATENATE("&lt;page-count count=",CHAR(34),1+LARGE(N:N,1)-LARGE(N:N,2),CHAR(34),"/&gt;"),INDIRECT(ADDRESS(ROW()-1,13))))</f>
        <v/>
      </c>
      <c r="P4649" s="1">
        <f>IF(ROW()&lt;$S$4+2,IF('XML a procesar'!A4648="",P4648,IF(MID('XML a procesar'!A4648,1,1)="&lt;",P4648,P4648+1)),P4648)</f>
        <v>1</v>
      </c>
    </row>
    <row r="4650" spans="1:16" x14ac:dyDescent="0.25">
      <c r="A4650" s="1" t="str">
        <f>IF('XML a procesar'!A4649&gt;0,'XML a procesar'!A4649,"")</f>
        <v/>
      </c>
      <c r="B4650" s="7">
        <f t="shared" si="803"/>
        <v>0</v>
      </c>
      <c r="C4650" s="1">
        <f t="shared" si="804"/>
        <v>0</v>
      </c>
      <c r="D4650" s="1">
        <f t="shared" si="805"/>
        <v>0</v>
      </c>
      <c r="E4650" s="1">
        <f t="shared" si="806"/>
        <v>0</v>
      </c>
      <c r="F4650" s="1" t="str">
        <f t="shared" ca="1" si="807"/>
        <v/>
      </c>
      <c r="G4650" s="1">
        <f t="shared" ca="1" si="808"/>
        <v>0</v>
      </c>
      <c r="H4650" s="1">
        <f ca="1">IF(AND(G4649&gt;0,G4650&gt;G4649,NOT(ISERROR(MATCH(G4649,D:D,0)))),H4649+1,H4649)</f>
        <v>0</v>
      </c>
      <c r="I4650" s="1">
        <f t="shared" ca="1" si="809"/>
        <v>0</v>
      </c>
      <c r="J4650" s="7" t="str">
        <f t="shared" ca="1" si="810"/>
        <v/>
      </c>
      <c r="K4650" s="1" t="str">
        <f ca="1">IF(J4650="Linea_para_MAIL_creada_por_LuXML",IF(ISERROR(MATCH(INDIRECT(ADDRESS(ROW()-G4650,7)),D:D,0)),J4650,INDIRECT(ADDRESS(MATCH(INDIRECT(ADDRESS(ROW()-G4650,7)),D:D,0),1))),J4650)</f>
        <v/>
      </c>
      <c r="L4650" s="7">
        <f t="shared" ca="1" si="811"/>
        <v>0</v>
      </c>
      <c r="M4650" s="7" t="str">
        <f t="shared" ca="1" si="812"/>
        <v/>
      </c>
      <c r="N4650" s="7">
        <f t="shared" ca="1" si="813"/>
        <v>0</v>
      </c>
      <c r="O4650" s="9" t="str">
        <f ca="1">IF(N4650&gt;-1,INDIRECT(ADDRESS(ROW(),13)),IF(N4650&lt;N4649,CONCATENATE("&lt;page-count count=",CHAR(34),1+LARGE(N:N,1)-LARGE(N:N,2),CHAR(34),"/&gt;"),INDIRECT(ADDRESS(ROW()-1,13))))</f>
        <v/>
      </c>
      <c r="P4650" s="1">
        <f>IF(ROW()&lt;$S$4+2,IF('XML a procesar'!A4649="",P4649,IF(MID('XML a procesar'!A4649,1,1)="&lt;",P4649,P4649+1)),P4649)</f>
        <v>1</v>
      </c>
    </row>
    <row r="4651" spans="1:16" x14ac:dyDescent="0.25">
      <c r="A4651" s="1" t="str">
        <f>IF('XML a procesar'!A4650&gt;0,'XML a procesar'!A4650,"")</f>
        <v/>
      </c>
      <c r="B4651" s="7">
        <f t="shared" si="803"/>
        <v>0</v>
      </c>
      <c r="C4651" s="1">
        <f t="shared" si="804"/>
        <v>0</v>
      </c>
      <c r="D4651" s="1">
        <f t="shared" si="805"/>
        <v>0</v>
      </c>
      <c r="E4651" s="1">
        <f t="shared" si="806"/>
        <v>0</v>
      </c>
      <c r="F4651" s="1" t="str">
        <f t="shared" ca="1" si="807"/>
        <v/>
      </c>
      <c r="G4651" s="1">
        <f t="shared" ca="1" si="808"/>
        <v>0</v>
      </c>
      <c r="H4651" s="1">
        <f ca="1">IF(AND(G4650&gt;0,G4651&gt;G4650,NOT(ISERROR(MATCH(G4650,D:D,0)))),H4650+1,H4650)</f>
        <v>0</v>
      </c>
      <c r="I4651" s="1">
        <f t="shared" ca="1" si="809"/>
        <v>0</v>
      </c>
      <c r="J4651" s="7" t="str">
        <f t="shared" ca="1" si="810"/>
        <v/>
      </c>
      <c r="K4651" s="1" t="str">
        <f ca="1">IF(J4651="Linea_para_MAIL_creada_por_LuXML",IF(ISERROR(MATCH(INDIRECT(ADDRESS(ROW()-G4651,7)),D:D,0)),J4651,INDIRECT(ADDRESS(MATCH(INDIRECT(ADDRESS(ROW()-G4651,7)),D:D,0),1))),J4651)</f>
        <v/>
      </c>
      <c r="L4651" s="7">
        <f t="shared" ca="1" si="811"/>
        <v>0</v>
      </c>
      <c r="M4651" s="7" t="str">
        <f t="shared" ca="1" si="812"/>
        <v/>
      </c>
      <c r="N4651" s="7">
        <f t="shared" ca="1" si="813"/>
        <v>0</v>
      </c>
      <c r="O4651" s="9" t="str">
        <f ca="1">IF(N4651&gt;-1,INDIRECT(ADDRESS(ROW(),13)),IF(N4651&lt;N4650,CONCATENATE("&lt;page-count count=",CHAR(34),1+LARGE(N:N,1)-LARGE(N:N,2),CHAR(34),"/&gt;"),INDIRECT(ADDRESS(ROW()-1,13))))</f>
        <v/>
      </c>
      <c r="P4651" s="1">
        <f>IF(ROW()&lt;$S$4+2,IF('XML a procesar'!A4650="",P4650,IF(MID('XML a procesar'!A4650,1,1)="&lt;",P4650,P4650+1)),P4650)</f>
        <v>1</v>
      </c>
    </row>
    <row r="4652" spans="1:16" x14ac:dyDescent="0.25">
      <c r="A4652" s="1" t="str">
        <f>IF('XML a procesar'!A4651&gt;0,'XML a procesar'!A4651,"")</f>
        <v/>
      </c>
      <c r="B4652" s="7">
        <f t="shared" si="803"/>
        <v>0</v>
      </c>
      <c r="C4652" s="1">
        <f t="shared" si="804"/>
        <v>0</v>
      </c>
      <c r="D4652" s="1">
        <f t="shared" si="805"/>
        <v>0</v>
      </c>
      <c r="E4652" s="1">
        <f t="shared" si="806"/>
        <v>0</v>
      </c>
      <c r="F4652" s="1" t="str">
        <f t="shared" ca="1" si="807"/>
        <v/>
      </c>
      <c r="G4652" s="1">
        <f t="shared" ca="1" si="808"/>
        <v>0</v>
      </c>
      <c r="H4652" s="1">
        <f ca="1">IF(AND(G4651&gt;0,G4652&gt;G4651,NOT(ISERROR(MATCH(G4651,D:D,0)))),H4651+1,H4651)</f>
        <v>0</v>
      </c>
      <c r="I4652" s="1">
        <f t="shared" ca="1" si="809"/>
        <v>0</v>
      </c>
      <c r="J4652" s="7" t="str">
        <f t="shared" ca="1" si="810"/>
        <v/>
      </c>
      <c r="K4652" s="1" t="str">
        <f ca="1">IF(J4652="Linea_para_MAIL_creada_por_LuXML",IF(ISERROR(MATCH(INDIRECT(ADDRESS(ROW()-G4652,7)),D:D,0)),J4652,INDIRECT(ADDRESS(MATCH(INDIRECT(ADDRESS(ROW()-G4652,7)),D:D,0),1))),J4652)</f>
        <v/>
      </c>
      <c r="L4652" s="7">
        <f t="shared" ca="1" si="811"/>
        <v>0</v>
      </c>
      <c r="M4652" s="7" t="str">
        <f t="shared" ca="1" si="812"/>
        <v/>
      </c>
      <c r="N4652" s="7">
        <f t="shared" ca="1" si="813"/>
        <v>0</v>
      </c>
      <c r="O4652" s="9" t="str">
        <f ca="1">IF(N4652&gt;-1,INDIRECT(ADDRESS(ROW(),13)),IF(N4652&lt;N4651,CONCATENATE("&lt;page-count count=",CHAR(34),1+LARGE(N:N,1)-LARGE(N:N,2),CHAR(34),"/&gt;"),INDIRECT(ADDRESS(ROW()-1,13))))</f>
        <v/>
      </c>
      <c r="P4652" s="1">
        <f>IF(ROW()&lt;$S$4+2,IF('XML a procesar'!A4651="",P4651,IF(MID('XML a procesar'!A4651,1,1)="&lt;",P4651,P4651+1)),P4651)</f>
        <v>1</v>
      </c>
    </row>
    <row r="4653" spans="1:16" x14ac:dyDescent="0.25">
      <c r="A4653" s="1" t="str">
        <f>IF('XML a procesar'!A4652&gt;0,'XML a procesar'!A4652,"")</f>
        <v/>
      </c>
      <c r="B4653" s="7">
        <f t="shared" si="803"/>
        <v>0</v>
      </c>
      <c r="C4653" s="1">
        <f t="shared" si="804"/>
        <v>0</v>
      </c>
      <c r="D4653" s="1">
        <f t="shared" si="805"/>
        <v>0</v>
      </c>
      <c r="E4653" s="1">
        <f t="shared" si="806"/>
        <v>0</v>
      </c>
      <c r="F4653" s="1" t="str">
        <f t="shared" ca="1" si="807"/>
        <v/>
      </c>
      <c r="G4653" s="1">
        <f t="shared" ca="1" si="808"/>
        <v>0</v>
      </c>
      <c r="H4653" s="1">
        <f ca="1">IF(AND(G4652&gt;0,G4653&gt;G4652,NOT(ISERROR(MATCH(G4652,D:D,0)))),H4652+1,H4652)</f>
        <v>0</v>
      </c>
      <c r="I4653" s="1">
        <f t="shared" ca="1" si="809"/>
        <v>0</v>
      </c>
      <c r="J4653" s="7" t="str">
        <f t="shared" ca="1" si="810"/>
        <v/>
      </c>
      <c r="K4653" s="1" t="str">
        <f ca="1">IF(J4653="Linea_para_MAIL_creada_por_LuXML",IF(ISERROR(MATCH(INDIRECT(ADDRESS(ROW()-G4653,7)),D:D,0)),J4653,INDIRECT(ADDRESS(MATCH(INDIRECT(ADDRESS(ROW()-G4653,7)),D:D,0),1))),J4653)</f>
        <v/>
      </c>
      <c r="L4653" s="7">
        <f t="shared" ca="1" si="811"/>
        <v>0</v>
      </c>
      <c r="M4653" s="7" t="str">
        <f t="shared" ca="1" si="812"/>
        <v/>
      </c>
      <c r="N4653" s="7">
        <f t="shared" ca="1" si="813"/>
        <v>0</v>
      </c>
      <c r="O4653" s="9" t="str">
        <f ca="1">IF(N4653&gt;-1,INDIRECT(ADDRESS(ROW(),13)),IF(N4653&lt;N4652,CONCATENATE("&lt;page-count count=",CHAR(34),1+LARGE(N:N,1)-LARGE(N:N,2),CHAR(34),"/&gt;"),INDIRECT(ADDRESS(ROW()-1,13))))</f>
        <v/>
      </c>
      <c r="P4653" s="1">
        <f>IF(ROW()&lt;$S$4+2,IF('XML a procesar'!A4652="",P4652,IF(MID('XML a procesar'!A4652,1,1)="&lt;",P4652,P4652+1)),P4652)</f>
        <v>1</v>
      </c>
    </row>
    <row r="4654" spans="1:16" x14ac:dyDescent="0.25">
      <c r="A4654" s="1" t="str">
        <f>IF('XML a procesar'!A4653&gt;0,'XML a procesar'!A4653,"")</f>
        <v/>
      </c>
      <c r="B4654" s="7">
        <f t="shared" si="803"/>
        <v>0</v>
      </c>
      <c r="C4654" s="1">
        <f t="shared" si="804"/>
        <v>0</v>
      </c>
      <c r="D4654" s="1">
        <f t="shared" si="805"/>
        <v>0</v>
      </c>
      <c r="E4654" s="1">
        <f t="shared" si="806"/>
        <v>0</v>
      </c>
      <c r="F4654" s="1" t="str">
        <f t="shared" ca="1" si="807"/>
        <v/>
      </c>
      <c r="G4654" s="1">
        <f t="shared" ca="1" si="808"/>
        <v>0</v>
      </c>
      <c r="H4654" s="1">
        <f ca="1">IF(AND(G4653&gt;0,G4654&gt;G4653,NOT(ISERROR(MATCH(G4653,D:D,0)))),H4653+1,H4653)</f>
        <v>0</v>
      </c>
      <c r="I4654" s="1">
        <f t="shared" ca="1" si="809"/>
        <v>0</v>
      </c>
      <c r="J4654" s="7" t="str">
        <f t="shared" ca="1" si="810"/>
        <v/>
      </c>
      <c r="K4654" s="1" t="str">
        <f ca="1">IF(J4654="Linea_para_MAIL_creada_por_LuXML",IF(ISERROR(MATCH(INDIRECT(ADDRESS(ROW()-G4654,7)),D:D,0)),J4654,INDIRECT(ADDRESS(MATCH(INDIRECT(ADDRESS(ROW()-G4654,7)),D:D,0),1))),J4654)</f>
        <v/>
      </c>
      <c r="L4654" s="7">
        <f t="shared" ca="1" si="811"/>
        <v>0</v>
      </c>
      <c r="M4654" s="7" t="str">
        <f t="shared" ca="1" si="812"/>
        <v/>
      </c>
      <c r="N4654" s="7">
        <f t="shared" ca="1" si="813"/>
        <v>0</v>
      </c>
      <c r="O4654" s="9" t="str">
        <f ca="1">IF(N4654&gt;-1,INDIRECT(ADDRESS(ROW(),13)),IF(N4654&lt;N4653,CONCATENATE("&lt;page-count count=",CHAR(34),1+LARGE(N:N,1)-LARGE(N:N,2),CHAR(34),"/&gt;"),INDIRECT(ADDRESS(ROW()-1,13))))</f>
        <v/>
      </c>
      <c r="P4654" s="1">
        <f>IF(ROW()&lt;$S$4+2,IF('XML a procesar'!A4653="",P4653,IF(MID('XML a procesar'!A4653,1,1)="&lt;",P4653,P4653+1)),P4653)</f>
        <v>1</v>
      </c>
    </row>
    <row r="4655" spans="1:16" x14ac:dyDescent="0.25">
      <c r="A4655" s="1" t="str">
        <f>IF('XML a procesar'!A4654&gt;0,'XML a procesar'!A4654,"")</f>
        <v/>
      </c>
      <c r="B4655" s="7">
        <f t="shared" si="803"/>
        <v>0</v>
      </c>
      <c r="C4655" s="1">
        <f t="shared" si="804"/>
        <v>0</v>
      </c>
      <c r="D4655" s="1">
        <f t="shared" si="805"/>
        <v>0</v>
      </c>
      <c r="E4655" s="1">
        <f t="shared" si="806"/>
        <v>0</v>
      </c>
      <c r="F4655" s="1" t="str">
        <f t="shared" ca="1" si="807"/>
        <v/>
      </c>
      <c r="G4655" s="1">
        <f t="shared" ca="1" si="808"/>
        <v>0</v>
      </c>
      <c r="H4655" s="1">
        <f ca="1">IF(AND(G4654&gt;0,G4655&gt;G4654,NOT(ISERROR(MATCH(G4654,D:D,0)))),H4654+1,H4654)</f>
        <v>0</v>
      </c>
      <c r="I4655" s="1">
        <f t="shared" ca="1" si="809"/>
        <v>0</v>
      </c>
      <c r="J4655" s="7" t="str">
        <f t="shared" ca="1" si="810"/>
        <v/>
      </c>
      <c r="K4655" s="1" t="str">
        <f ca="1">IF(J4655="Linea_para_MAIL_creada_por_LuXML",IF(ISERROR(MATCH(INDIRECT(ADDRESS(ROW()-G4655,7)),D:D,0)),J4655,INDIRECT(ADDRESS(MATCH(INDIRECT(ADDRESS(ROW()-G4655,7)),D:D,0),1))),J4655)</f>
        <v/>
      </c>
      <c r="L4655" s="7">
        <f t="shared" ca="1" si="811"/>
        <v>0</v>
      </c>
      <c r="M4655" s="7" t="str">
        <f t="shared" ca="1" si="812"/>
        <v/>
      </c>
      <c r="N4655" s="7">
        <f t="shared" ca="1" si="813"/>
        <v>0</v>
      </c>
      <c r="O4655" s="9" t="str">
        <f ca="1">IF(N4655&gt;-1,INDIRECT(ADDRESS(ROW(),13)),IF(N4655&lt;N4654,CONCATENATE("&lt;page-count count=",CHAR(34),1+LARGE(N:N,1)-LARGE(N:N,2),CHAR(34),"/&gt;"),INDIRECT(ADDRESS(ROW()-1,13))))</f>
        <v/>
      </c>
      <c r="P4655" s="1">
        <f>IF(ROW()&lt;$S$4+2,IF('XML a procesar'!A4654="",P4654,IF(MID('XML a procesar'!A4654,1,1)="&lt;",P4654,P4654+1)),P4654)</f>
        <v>1</v>
      </c>
    </row>
    <row r="4656" spans="1:16" x14ac:dyDescent="0.25">
      <c r="A4656" s="1" t="str">
        <f>IF('XML a procesar'!A4655&gt;0,'XML a procesar'!A4655,"")</f>
        <v/>
      </c>
      <c r="B4656" s="7">
        <f t="shared" si="803"/>
        <v>0</v>
      </c>
      <c r="C4656" s="1">
        <f t="shared" si="804"/>
        <v>0</v>
      </c>
      <c r="D4656" s="1">
        <f t="shared" si="805"/>
        <v>0</v>
      </c>
      <c r="E4656" s="1">
        <f t="shared" si="806"/>
        <v>0</v>
      </c>
      <c r="F4656" s="1" t="str">
        <f t="shared" ca="1" si="807"/>
        <v/>
      </c>
      <c r="G4656" s="1">
        <f t="shared" ca="1" si="808"/>
        <v>0</v>
      </c>
      <c r="H4656" s="1">
        <f ca="1">IF(AND(G4655&gt;0,G4656&gt;G4655,NOT(ISERROR(MATCH(G4655,D:D,0)))),H4655+1,H4655)</f>
        <v>0</v>
      </c>
      <c r="I4656" s="1">
        <f t="shared" ca="1" si="809"/>
        <v>0</v>
      </c>
      <c r="J4656" s="7" t="str">
        <f t="shared" ca="1" si="810"/>
        <v/>
      </c>
      <c r="K4656" s="1" t="str">
        <f ca="1">IF(J4656="Linea_para_MAIL_creada_por_LuXML",IF(ISERROR(MATCH(INDIRECT(ADDRESS(ROW()-G4656,7)),D:D,0)),J4656,INDIRECT(ADDRESS(MATCH(INDIRECT(ADDRESS(ROW()-G4656,7)),D:D,0),1))),J4656)</f>
        <v/>
      </c>
      <c r="L4656" s="7">
        <f t="shared" ca="1" si="811"/>
        <v>0</v>
      </c>
      <c r="M4656" s="7" t="str">
        <f t="shared" ca="1" si="812"/>
        <v/>
      </c>
      <c r="N4656" s="7">
        <f t="shared" ca="1" si="813"/>
        <v>0</v>
      </c>
      <c r="O4656" s="9" t="str">
        <f ca="1">IF(N4656&gt;-1,INDIRECT(ADDRESS(ROW(),13)),IF(N4656&lt;N4655,CONCATENATE("&lt;page-count count=",CHAR(34),1+LARGE(N:N,1)-LARGE(N:N,2),CHAR(34),"/&gt;"),INDIRECT(ADDRESS(ROW()-1,13))))</f>
        <v/>
      </c>
      <c r="P4656" s="1">
        <f>IF(ROW()&lt;$S$4+2,IF('XML a procesar'!A4655="",P4655,IF(MID('XML a procesar'!A4655,1,1)="&lt;",P4655,P4655+1)),P4655)</f>
        <v>1</v>
      </c>
    </row>
    <row r="4657" spans="1:16" x14ac:dyDescent="0.25">
      <c r="A4657" s="1" t="str">
        <f>IF('XML a procesar'!A4656&gt;0,'XML a procesar'!A4656,"")</f>
        <v/>
      </c>
      <c r="B4657" s="7">
        <f t="shared" si="803"/>
        <v>0</v>
      </c>
      <c r="C4657" s="1">
        <f t="shared" si="804"/>
        <v>0</v>
      </c>
      <c r="D4657" s="1">
        <f t="shared" si="805"/>
        <v>0</v>
      </c>
      <c r="E4657" s="1">
        <f t="shared" si="806"/>
        <v>0</v>
      </c>
      <c r="F4657" s="1" t="str">
        <f t="shared" ca="1" si="807"/>
        <v/>
      </c>
      <c r="G4657" s="1">
        <f t="shared" ca="1" si="808"/>
        <v>0</v>
      </c>
      <c r="H4657" s="1">
        <f ca="1">IF(AND(G4656&gt;0,G4657&gt;G4656,NOT(ISERROR(MATCH(G4656,D:D,0)))),H4656+1,H4656)</f>
        <v>0</v>
      </c>
      <c r="I4657" s="1">
        <f t="shared" ca="1" si="809"/>
        <v>0</v>
      </c>
      <c r="J4657" s="7" t="str">
        <f t="shared" ca="1" si="810"/>
        <v/>
      </c>
      <c r="K4657" s="1" t="str">
        <f ca="1">IF(J4657="Linea_para_MAIL_creada_por_LuXML",IF(ISERROR(MATCH(INDIRECT(ADDRESS(ROW()-G4657,7)),D:D,0)),J4657,INDIRECT(ADDRESS(MATCH(INDIRECT(ADDRESS(ROW()-G4657,7)),D:D,0),1))),J4657)</f>
        <v/>
      </c>
      <c r="L4657" s="7">
        <f t="shared" ca="1" si="811"/>
        <v>0</v>
      </c>
      <c r="M4657" s="7" t="str">
        <f t="shared" ca="1" si="812"/>
        <v/>
      </c>
      <c r="N4657" s="7">
        <f t="shared" ca="1" si="813"/>
        <v>0</v>
      </c>
      <c r="O4657" s="9" t="str">
        <f ca="1">IF(N4657&gt;-1,INDIRECT(ADDRESS(ROW(),13)),IF(N4657&lt;N4656,CONCATENATE("&lt;page-count count=",CHAR(34),1+LARGE(N:N,1)-LARGE(N:N,2),CHAR(34),"/&gt;"),INDIRECT(ADDRESS(ROW()-1,13))))</f>
        <v/>
      </c>
      <c r="P4657" s="1">
        <f>IF(ROW()&lt;$S$4+2,IF('XML a procesar'!A4656="",P4656,IF(MID('XML a procesar'!A4656,1,1)="&lt;",P4656,P4656+1)),P4656)</f>
        <v>1</v>
      </c>
    </row>
    <row r="4658" spans="1:16" x14ac:dyDescent="0.25">
      <c r="A4658" s="1" t="str">
        <f>IF('XML a procesar'!A4657&gt;0,'XML a procesar'!A4657,"")</f>
        <v/>
      </c>
      <c r="B4658" s="7">
        <f t="shared" si="803"/>
        <v>0</v>
      </c>
      <c r="C4658" s="1">
        <f t="shared" si="804"/>
        <v>0</v>
      </c>
      <c r="D4658" s="1">
        <f t="shared" si="805"/>
        <v>0</v>
      </c>
      <c r="E4658" s="1">
        <f t="shared" si="806"/>
        <v>0</v>
      </c>
      <c r="F4658" s="1" t="str">
        <f t="shared" ca="1" si="807"/>
        <v/>
      </c>
      <c r="G4658" s="1">
        <f t="shared" ca="1" si="808"/>
        <v>0</v>
      </c>
      <c r="H4658" s="1">
        <f ca="1">IF(AND(G4657&gt;0,G4658&gt;G4657,NOT(ISERROR(MATCH(G4657,D:D,0)))),H4657+1,H4657)</f>
        <v>0</v>
      </c>
      <c r="I4658" s="1">
        <f t="shared" ca="1" si="809"/>
        <v>0</v>
      </c>
      <c r="J4658" s="7" t="str">
        <f t="shared" ca="1" si="810"/>
        <v/>
      </c>
      <c r="K4658" s="1" t="str">
        <f ca="1">IF(J4658="Linea_para_MAIL_creada_por_LuXML",IF(ISERROR(MATCH(INDIRECT(ADDRESS(ROW()-G4658,7)),D:D,0)),J4658,INDIRECT(ADDRESS(MATCH(INDIRECT(ADDRESS(ROW()-G4658,7)),D:D,0),1))),J4658)</f>
        <v/>
      </c>
      <c r="L4658" s="7">
        <f t="shared" ca="1" si="811"/>
        <v>0</v>
      </c>
      <c r="M4658" s="7" t="str">
        <f t="shared" ca="1" si="812"/>
        <v/>
      </c>
      <c r="N4658" s="7">
        <f t="shared" ca="1" si="813"/>
        <v>0</v>
      </c>
      <c r="O4658" s="9" t="str">
        <f ca="1">IF(N4658&gt;-1,INDIRECT(ADDRESS(ROW(),13)),IF(N4658&lt;N4657,CONCATENATE("&lt;page-count count=",CHAR(34),1+LARGE(N:N,1)-LARGE(N:N,2),CHAR(34),"/&gt;"),INDIRECT(ADDRESS(ROW()-1,13))))</f>
        <v/>
      </c>
      <c r="P4658" s="1">
        <f>IF(ROW()&lt;$S$4+2,IF('XML a procesar'!A4657="",P4657,IF(MID('XML a procesar'!A4657,1,1)="&lt;",P4657,P4657+1)),P4657)</f>
        <v>1</v>
      </c>
    </row>
    <row r="4659" spans="1:16" x14ac:dyDescent="0.25">
      <c r="A4659" s="1" t="str">
        <f>IF('XML a procesar'!A4658&gt;0,'XML a procesar'!A4658,"")</f>
        <v/>
      </c>
      <c r="B4659" s="7">
        <f t="shared" si="803"/>
        <v>0</v>
      </c>
      <c r="C4659" s="1">
        <f t="shared" si="804"/>
        <v>0</v>
      </c>
      <c r="D4659" s="1">
        <f t="shared" si="805"/>
        <v>0</v>
      </c>
      <c r="E4659" s="1">
        <f t="shared" si="806"/>
        <v>0</v>
      </c>
      <c r="F4659" s="1" t="str">
        <f t="shared" ca="1" si="807"/>
        <v/>
      </c>
      <c r="G4659" s="1">
        <f t="shared" ca="1" si="808"/>
        <v>0</v>
      </c>
      <c r="H4659" s="1">
        <f ca="1">IF(AND(G4658&gt;0,G4659&gt;G4658,NOT(ISERROR(MATCH(G4658,D:D,0)))),H4658+1,H4658)</f>
        <v>0</v>
      </c>
      <c r="I4659" s="1">
        <f t="shared" ca="1" si="809"/>
        <v>0</v>
      </c>
      <c r="J4659" s="7" t="str">
        <f t="shared" ca="1" si="810"/>
        <v/>
      </c>
      <c r="K4659" s="1" t="str">
        <f ca="1">IF(J4659="Linea_para_MAIL_creada_por_LuXML",IF(ISERROR(MATCH(INDIRECT(ADDRESS(ROW()-G4659,7)),D:D,0)),J4659,INDIRECT(ADDRESS(MATCH(INDIRECT(ADDRESS(ROW()-G4659,7)),D:D,0),1))),J4659)</f>
        <v/>
      </c>
      <c r="L4659" s="7">
        <f t="shared" ca="1" si="811"/>
        <v>0</v>
      </c>
      <c r="M4659" s="7" t="str">
        <f t="shared" ca="1" si="812"/>
        <v/>
      </c>
      <c r="N4659" s="7">
        <f t="shared" ca="1" si="813"/>
        <v>0</v>
      </c>
      <c r="O4659" s="9" t="str">
        <f ca="1">IF(N4659&gt;-1,INDIRECT(ADDRESS(ROW(),13)),IF(N4659&lt;N4658,CONCATENATE("&lt;page-count count=",CHAR(34),1+LARGE(N:N,1)-LARGE(N:N,2),CHAR(34),"/&gt;"),INDIRECT(ADDRESS(ROW()-1,13))))</f>
        <v/>
      </c>
      <c r="P4659" s="1">
        <f>IF(ROW()&lt;$S$4+2,IF('XML a procesar'!A4658="",P4658,IF(MID('XML a procesar'!A4658,1,1)="&lt;",P4658,P4658+1)),P4658)</f>
        <v>1</v>
      </c>
    </row>
    <row r="4660" spans="1:16" x14ac:dyDescent="0.25">
      <c r="A4660" s="1" t="str">
        <f>IF('XML a procesar'!A4659&gt;0,'XML a procesar'!A4659,"")</f>
        <v/>
      </c>
      <c r="B4660" s="7">
        <f t="shared" si="803"/>
        <v>0</v>
      </c>
      <c r="C4660" s="1">
        <f t="shared" si="804"/>
        <v>0</v>
      </c>
      <c r="D4660" s="1">
        <f t="shared" si="805"/>
        <v>0</v>
      </c>
      <c r="E4660" s="1">
        <f t="shared" si="806"/>
        <v>0</v>
      </c>
      <c r="F4660" s="1" t="str">
        <f t="shared" ca="1" si="807"/>
        <v/>
      </c>
      <c r="G4660" s="1">
        <f t="shared" ca="1" si="808"/>
        <v>0</v>
      </c>
      <c r="H4660" s="1">
        <f ca="1">IF(AND(G4659&gt;0,G4660&gt;G4659,NOT(ISERROR(MATCH(G4659,D:D,0)))),H4659+1,H4659)</f>
        <v>0</v>
      </c>
      <c r="I4660" s="1">
        <f t="shared" ca="1" si="809"/>
        <v>0</v>
      </c>
      <c r="J4660" s="7" t="str">
        <f t="shared" ca="1" si="810"/>
        <v/>
      </c>
      <c r="K4660" s="1" t="str">
        <f ca="1">IF(J4660="Linea_para_MAIL_creada_por_LuXML",IF(ISERROR(MATCH(INDIRECT(ADDRESS(ROW()-G4660,7)),D:D,0)),J4660,INDIRECT(ADDRESS(MATCH(INDIRECT(ADDRESS(ROW()-G4660,7)),D:D,0),1))),J4660)</f>
        <v/>
      </c>
      <c r="L4660" s="7">
        <f t="shared" ca="1" si="811"/>
        <v>0</v>
      </c>
      <c r="M4660" s="7" t="str">
        <f t="shared" ca="1" si="812"/>
        <v/>
      </c>
      <c r="N4660" s="7">
        <f t="shared" ca="1" si="813"/>
        <v>0</v>
      </c>
      <c r="O4660" s="9" t="str">
        <f ca="1">IF(N4660&gt;-1,INDIRECT(ADDRESS(ROW(),13)),IF(N4660&lt;N4659,CONCATENATE("&lt;page-count count=",CHAR(34),1+LARGE(N:N,1)-LARGE(N:N,2),CHAR(34),"/&gt;"),INDIRECT(ADDRESS(ROW()-1,13))))</f>
        <v/>
      </c>
      <c r="P4660" s="1">
        <f>IF(ROW()&lt;$S$4+2,IF('XML a procesar'!A4659="",P4659,IF(MID('XML a procesar'!A4659,1,1)="&lt;",P4659,P4659+1)),P4659)</f>
        <v>1</v>
      </c>
    </row>
    <row r="4661" spans="1:16" x14ac:dyDescent="0.25">
      <c r="A4661" s="1" t="str">
        <f>IF('XML a procesar'!A4660&gt;0,'XML a procesar'!A4660,"")</f>
        <v/>
      </c>
      <c r="B4661" s="7">
        <f t="shared" si="803"/>
        <v>0</v>
      </c>
      <c r="C4661" s="1">
        <f t="shared" si="804"/>
        <v>0</v>
      </c>
      <c r="D4661" s="1">
        <f t="shared" si="805"/>
        <v>0</v>
      </c>
      <c r="E4661" s="1">
        <f t="shared" si="806"/>
        <v>0</v>
      </c>
      <c r="F4661" s="1" t="str">
        <f t="shared" ca="1" si="807"/>
        <v/>
      </c>
      <c r="G4661" s="1">
        <f t="shared" ca="1" si="808"/>
        <v>0</v>
      </c>
      <c r="H4661" s="1">
        <f ca="1">IF(AND(G4660&gt;0,G4661&gt;G4660,NOT(ISERROR(MATCH(G4660,D:D,0)))),H4660+1,H4660)</f>
        <v>0</v>
      </c>
      <c r="I4661" s="1">
        <f t="shared" ca="1" si="809"/>
        <v>0</v>
      </c>
      <c r="J4661" s="7" t="str">
        <f t="shared" ca="1" si="810"/>
        <v/>
      </c>
      <c r="K4661" s="1" t="str">
        <f ca="1">IF(J4661="Linea_para_MAIL_creada_por_LuXML",IF(ISERROR(MATCH(INDIRECT(ADDRESS(ROW()-G4661,7)),D:D,0)),J4661,INDIRECT(ADDRESS(MATCH(INDIRECT(ADDRESS(ROW()-G4661,7)),D:D,0),1))),J4661)</f>
        <v/>
      </c>
      <c r="L4661" s="7">
        <f t="shared" ca="1" si="811"/>
        <v>0</v>
      </c>
      <c r="M4661" s="7" t="str">
        <f t="shared" ca="1" si="812"/>
        <v/>
      </c>
      <c r="N4661" s="7">
        <f t="shared" ca="1" si="813"/>
        <v>0</v>
      </c>
      <c r="O4661" s="9" t="str">
        <f ca="1">IF(N4661&gt;-1,INDIRECT(ADDRESS(ROW(),13)),IF(N4661&lt;N4660,CONCATENATE("&lt;page-count count=",CHAR(34),1+LARGE(N:N,1)-LARGE(N:N,2),CHAR(34),"/&gt;"),INDIRECT(ADDRESS(ROW()-1,13))))</f>
        <v/>
      </c>
      <c r="P4661" s="1">
        <f>IF(ROW()&lt;$S$4+2,IF('XML a procesar'!A4660="",P4660,IF(MID('XML a procesar'!A4660,1,1)="&lt;",P4660,P4660+1)),P4660)</f>
        <v>1</v>
      </c>
    </row>
    <row r="4662" spans="1:16" x14ac:dyDescent="0.25">
      <c r="A4662" s="1" t="str">
        <f>IF('XML a procesar'!A4661&gt;0,'XML a procesar'!A4661,"")</f>
        <v/>
      </c>
      <c r="B4662" s="7">
        <f t="shared" si="803"/>
        <v>0</v>
      </c>
      <c r="C4662" s="1">
        <f t="shared" si="804"/>
        <v>0</v>
      </c>
      <c r="D4662" s="1">
        <f t="shared" si="805"/>
        <v>0</v>
      </c>
      <c r="E4662" s="1">
        <f t="shared" si="806"/>
        <v>0</v>
      </c>
      <c r="F4662" s="1" t="str">
        <f t="shared" ca="1" si="807"/>
        <v/>
      </c>
      <c r="G4662" s="1">
        <f t="shared" ca="1" si="808"/>
        <v>0</v>
      </c>
      <c r="H4662" s="1">
        <f ca="1">IF(AND(G4661&gt;0,G4662&gt;G4661,NOT(ISERROR(MATCH(G4661,D:D,0)))),H4661+1,H4661)</f>
        <v>0</v>
      </c>
      <c r="I4662" s="1">
        <f t="shared" ca="1" si="809"/>
        <v>0</v>
      </c>
      <c r="J4662" s="7" t="str">
        <f t="shared" ca="1" si="810"/>
        <v/>
      </c>
      <c r="K4662" s="1" t="str">
        <f ca="1">IF(J4662="Linea_para_MAIL_creada_por_LuXML",IF(ISERROR(MATCH(INDIRECT(ADDRESS(ROW()-G4662,7)),D:D,0)),J4662,INDIRECT(ADDRESS(MATCH(INDIRECT(ADDRESS(ROW()-G4662,7)),D:D,0),1))),J4662)</f>
        <v/>
      </c>
      <c r="L4662" s="7">
        <f t="shared" ca="1" si="811"/>
        <v>0</v>
      </c>
      <c r="M4662" s="7" t="str">
        <f t="shared" ca="1" si="812"/>
        <v/>
      </c>
      <c r="N4662" s="7">
        <f t="shared" ca="1" si="813"/>
        <v>0</v>
      </c>
      <c r="O4662" s="9" t="str">
        <f ca="1">IF(N4662&gt;-1,INDIRECT(ADDRESS(ROW(),13)),IF(N4662&lt;N4661,CONCATENATE("&lt;page-count count=",CHAR(34),1+LARGE(N:N,1)-LARGE(N:N,2),CHAR(34),"/&gt;"),INDIRECT(ADDRESS(ROW()-1,13))))</f>
        <v/>
      </c>
      <c r="P4662" s="1">
        <f>IF(ROW()&lt;$S$4+2,IF('XML a procesar'!A4661="",P4661,IF(MID('XML a procesar'!A4661,1,1)="&lt;",P4661,P4661+1)),P4661)</f>
        <v>1</v>
      </c>
    </row>
    <row r="4663" spans="1:16" x14ac:dyDescent="0.25">
      <c r="A4663" s="1" t="str">
        <f>IF('XML a procesar'!A4662&gt;0,'XML a procesar'!A4662,"")</f>
        <v/>
      </c>
      <c r="B4663" s="7">
        <f t="shared" si="803"/>
        <v>0</v>
      </c>
      <c r="C4663" s="1">
        <f t="shared" si="804"/>
        <v>0</v>
      </c>
      <c r="D4663" s="1">
        <f t="shared" si="805"/>
        <v>0</v>
      </c>
      <c r="E4663" s="1">
        <f t="shared" si="806"/>
        <v>0</v>
      </c>
      <c r="F4663" s="1" t="str">
        <f t="shared" ca="1" si="807"/>
        <v/>
      </c>
      <c r="G4663" s="1">
        <f t="shared" ca="1" si="808"/>
        <v>0</v>
      </c>
      <c r="H4663" s="1">
        <f ca="1">IF(AND(G4662&gt;0,G4663&gt;G4662,NOT(ISERROR(MATCH(G4662,D:D,0)))),H4662+1,H4662)</f>
        <v>0</v>
      </c>
      <c r="I4663" s="1">
        <f t="shared" ca="1" si="809"/>
        <v>0</v>
      </c>
      <c r="J4663" s="7" t="str">
        <f t="shared" ca="1" si="810"/>
        <v/>
      </c>
      <c r="K4663" s="1" t="str">
        <f ca="1">IF(J4663="Linea_para_MAIL_creada_por_LuXML",IF(ISERROR(MATCH(INDIRECT(ADDRESS(ROW()-G4663,7)),D:D,0)),J4663,INDIRECT(ADDRESS(MATCH(INDIRECT(ADDRESS(ROW()-G4663,7)),D:D,0),1))),J4663)</f>
        <v/>
      </c>
      <c r="L4663" s="7">
        <f t="shared" ca="1" si="811"/>
        <v>0</v>
      </c>
      <c r="M4663" s="7" t="str">
        <f t="shared" ca="1" si="812"/>
        <v/>
      </c>
      <c r="N4663" s="7">
        <f t="shared" ca="1" si="813"/>
        <v>0</v>
      </c>
      <c r="O4663" s="9" t="str">
        <f ca="1">IF(N4663&gt;-1,INDIRECT(ADDRESS(ROW(),13)),IF(N4663&lt;N4662,CONCATENATE("&lt;page-count count=",CHAR(34),1+LARGE(N:N,1)-LARGE(N:N,2),CHAR(34),"/&gt;"),INDIRECT(ADDRESS(ROW()-1,13))))</f>
        <v/>
      </c>
      <c r="P4663" s="1">
        <f>IF(ROW()&lt;$S$4+2,IF('XML a procesar'!A4662="",P4662,IF(MID('XML a procesar'!A4662,1,1)="&lt;",P4662,P4662+1)),P4662)</f>
        <v>1</v>
      </c>
    </row>
    <row r="4664" spans="1:16" x14ac:dyDescent="0.25">
      <c r="A4664" s="1" t="str">
        <f>IF('XML a procesar'!A4663&gt;0,'XML a procesar'!A4663,"")</f>
        <v/>
      </c>
      <c r="B4664" s="7">
        <f t="shared" si="803"/>
        <v>0</v>
      </c>
      <c r="C4664" s="1">
        <f t="shared" si="804"/>
        <v>0</v>
      </c>
      <c r="D4664" s="1">
        <f t="shared" si="805"/>
        <v>0</v>
      </c>
      <c r="E4664" s="1">
        <f t="shared" si="806"/>
        <v>0</v>
      </c>
      <c r="F4664" s="1" t="str">
        <f t="shared" ca="1" si="807"/>
        <v/>
      </c>
      <c r="G4664" s="1">
        <f t="shared" ca="1" si="808"/>
        <v>0</v>
      </c>
      <c r="H4664" s="1">
        <f ca="1">IF(AND(G4663&gt;0,G4664&gt;G4663,NOT(ISERROR(MATCH(G4663,D:D,0)))),H4663+1,H4663)</f>
        <v>0</v>
      </c>
      <c r="I4664" s="1">
        <f t="shared" ca="1" si="809"/>
        <v>0</v>
      </c>
      <c r="J4664" s="7" t="str">
        <f t="shared" ca="1" si="810"/>
        <v/>
      </c>
      <c r="K4664" s="1" t="str">
        <f ca="1">IF(J4664="Linea_para_MAIL_creada_por_LuXML",IF(ISERROR(MATCH(INDIRECT(ADDRESS(ROW()-G4664,7)),D:D,0)),J4664,INDIRECT(ADDRESS(MATCH(INDIRECT(ADDRESS(ROW()-G4664,7)),D:D,0),1))),J4664)</f>
        <v/>
      </c>
      <c r="L4664" s="7">
        <f t="shared" ca="1" si="811"/>
        <v>0</v>
      </c>
      <c r="M4664" s="7" t="str">
        <f t="shared" ca="1" si="812"/>
        <v/>
      </c>
      <c r="N4664" s="7">
        <f t="shared" ca="1" si="813"/>
        <v>0</v>
      </c>
      <c r="O4664" s="9" t="str">
        <f ca="1">IF(N4664&gt;-1,INDIRECT(ADDRESS(ROW(),13)),IF(N4664&lt;N4663,CONCATENATE("&lt;page-count count=",CHAR(34),1+LARGE(N:N,1)-LARGE(N:N,2),CHAR(34),"/&gt;"),INDIRECT(ADDRESS(ROW()-1,13))))</f>
        <v/>
      </c>
      <c r="P4664" s="1">
        <f>IF(ROW()&lt;$S$4+2,IF('XML a procesar'!A4663="",P4663,IF(MID('XML a procesar'!A4663,1,1)="&lt;",P4663,P4663+1)),P4663)</f>
        <v>1</v>
      </c>
    </row>
    <row r="4665" spans="1:16" x14ac:dyDescent="0.25">
      <c r="A4665" s="1" t="str">
        <f>IF('XML a procesar'!A4664&gt;0,'XML a procesar'!A4664,"")</f>
        <v/>
      </c>
      <c r="B4665" s="7">
        <f t="shared" si="803"/>
        <v>0</v>
      </c>
      <c r="C4665" s="1">
        <f t="shared" si="804"/>
        <v>0</v>
      </c>
      <c r="D4665" s="1">
        <f t="shared" si="805"/>
        <v>0</v>
      </c>
      <c r="E4665" s="1">
        <f t="shared" si="806"/>
        <v>0</v>
      </c>
      <c r="F4665" s="1" t="str">
        <f t="shared" ca="1" si="807"/>
        <v/>
      </c>
      <c r="G4665" s="1">
        <f t="shared" ca="1" si="808"/>
        <v>0</v>
      </c>
      <c r="H4665" s="1">
        <f ca="1">IF(AND(G4664&gt;0,G4665&gt;G4664,NOT(ISERROR(MATCH(G4664,D:D,0)))),H4664+1,H4664)</f>
        <v>0</v>
      </c>
      <c r="I4665" s="1">
        <f t="shared" ca="1" si="809"/>
        <v>0</v>
      </c>
      <c r="J4665" s="7" t="str">
        <f t="shared" ca="1" si="810"/>
        <v/>
      </c>
      <c r="K4665" s="1" t="str">
        <f ca="1">IF(J4665="Linea_para_MAIL_creada_por_LuXML",IF(ISERROR(MATCH(INDIRECT(ADDRESS(ROW()-G4665,7)),D:D,0)),J4665,INDIRECT(ADDRESS(MATCH(INDIRECT(ADDRESS(ROW()-G4665,7)),D:D,0),1))),J4665)</f>
        <v/>
      </c>
      <c r="L4665" s="7">
        <f t="shared" ca="1" si="811"/>
        <v>0</v>
      </c>
      <c r="M4665" s="7" t="str">
        <f t="shared" ca="1" si="812"/>
        <v/>
      </c>
      <c r="N4665" s="7">
        <f t="shared" ca="1" si="813"/>
        <v>0</v>
      </c>
      <c r="O4665" s="9" t="str">
        <f ca="1">IF(N4665&gt;-1,INDIRECT(ADDRESS(ROW(),13)),IF(N4665&lt;N4664,CONCATENATE("&lt;page-count count=",CHAR(34),1+LARGE(N:N,1)-LARGE(N:N,2),CHAR(34),"/&gt;"),INDIRECT(ADDRESS(ROW()-1,13))))</f>
        <v/>
      </c>
      <c r="P4665" s="1">
        <f>IF(ROW()&lt;$S$4+2,IF('XML a procesar'!A4664="",P4664,IF(MID('XML a procesar'!A4664,1,1)="&lt;",P4664,P4664+1)),P4664)</f>
        <v>1</v>
      </c>
    </row>
    <row r="4666" spans="1:16" x14ac:dyDescent="0.25">
      <c r="A4666" s="1" t="str">
        <f>IF('XML a procesar'!A4665&gt;0,'XML a procesar'!A4665,"")</f>
        <v/>
      </c>
      <c r="B4666" s="7">
        <f t="shared" si="803"/>
        <v>0</v>
      </c>
      <c r="C4666" s="1">
        <f t="shared" si="804"/>
        <v>0</v>
      </c>
      <c r="D4666" s="1">
        <f t="shared" si="805"/>
        <v>0</v>
      </c>
      <c r="E4666" s="1">
        <f t="shared" si="806"/>
        <v>0</v>
      </c>
      <c r="F4666" s="1" t="str">
        <f t="shared" ca="1" si="807"/>
        <v/>
      </c>
      <c r="G4666" s="1">
        <f t="shared" ca="1" si="808"/>
        <v>0</v>
      </c>
      <c r="H4666" s="1">
        <f ca="1">IF(AND(G4665&gt;0,G4666&gt;G4665,NOT(ISERROR(MATCH(G4665,D:D,0)))),H4665+1,H4665)</f>
        <v>0</v>
      </c>
      <c r="I4666" s="1">
        <f t="shared" ca="1" si="809"/>
        <v>0</v>
      </c>
      <c r="J4666" s="7" t="str">
        <f t="shared" ca="1" si="810"/>
        <v/>
      </c>
      <c r="K4666" s="1" t="str">
        <f ca="1">IF(J4666="Linea_para_MAIL_creada_por_LuXML",IF(ISERROR(MATCH(INDIRECT(ADDRESS(ROW()-G4666,7)),D:D,0)),J4666,INDIRECT(ADDRESS(MATCH(INDIRECT(ADDRESS(ROW()-G4666,7)),D:D,0),1))),J4666)</f>
        <v/>
      </c>
      <c r="L4666" s="7">
        <f t="shared" ca="1" si="811"/>
        <v>0</v>
      </c>
      <c r="M4666" s="7" t="str">
        <f t="shared" ca="1" si="812"/>
        <v/>
      </c>
      <c r="N4666" s="7">
        <f t="shared" ca="1" si="813"/>
        <v>0</v>
      </c>
      <c r="O4666" s="9" t="str">
        <f ca="1">IF(N4666&gt;-1,INDIRECT(ADDRESS(ROW(),13)),IF(N4666&lt;N4665,CONCATENATE("&lt;page-count count=",CHAR(34),1+LARGE(N:N,1)-LARGE(N:N,2),CHAR(34),"/&gt;"),INDIRECT(ADDRESS(ROW()-1,13))))</f>
        <v/>
      </c>
      <c r="P4666" s="1">
        <f>IF(ROW()&lt;$S$4+2,IF('XML a procesar'!A4665="",P4665,IF(MID('XML a procesar'!A4665,1,1)="&lt;",P4665,P4665+1)),P4665)</f>
        <v>1</v>
      </c>
    </row>
    <row r="4667" spans="1:16" x14ac:dyDescent="0.25">
      <c r="A4667" s="1" t="str">
        <f>IF('XML a procesar'!A4666&gt;0,'XML a procesar'!A4666,"")</f>
        <v/>
      </c>
      <c r="B4667" s="7">
        <f t="shared" si="803"/>
        <v>0</v>
      </c>
      <c r="C4667" s="1">
        <f t="shared" si="804"/>
        <v>0</v>
      </c>
      <c r="D4667" s="1">
        <f t="shared" si="805"/>
        <v>0</v>
      </c>
      <c r="E4667" s="1">
        <f t="shared" si="806"/>
        <v>0</v>
      </c>
      <c r="F4667" s="1" t="str">
        <f t="shared" ca="1" si="807"/>
        <v/>
      </c>
      <c r="G4667" s="1">
        <f t="shared" ca="1" si="808"/>
        <v>0</v>
      </c>
      <c r="H4667" s="1">
        <f ca="1">IF(AND(G4666&gt;0,G4667&gt;G4666,NOT(ISERROR(MATCH(G4666,D:D,0)))),H4666+1,H4666)</f>
        <v>0</v>
      </c>
      <c r="I4667" s="1">
        <f t="shared" ca="1" si="809"/>
        <v>0</v>
      </c>
      <c r="J4667" s="7" t="str">
        <f t="shared" ca="1" si="810"/>
        <v/>
      </c>
      <c r="K4667" s="1" t="str">
        <f ca="1">IF(J4667="Linea_para_MAIL_creada_por_LuXML",IF(ISERROR(MATCH(INDIRECT(ADDRESS(ROW()-G4667,7)),D:D,0)),J4667,INDIRECT(ADDRESS(MATCH(INDIRECT(ADDRESS(ROW()-G4667,7)),D:D,0),1))),J4667)</f>
        <v/>
      </c>
      <c r="L4667" s="7">
        <f t="shared" ca="1" si="811"/>
        <v>0</v>
      </c>
      <c r="M4667" s="7" t="str">
        <f t="shared" ca="1" si="812"/>
        <v/>
      </c>
      <c r="N4667" s="7">
        <f t="shared" ca="1" si="813"/>
        <v>0</v>
      </c>
      <c r="O4667" s="9" t="str">
        <f ca="1">IF(N4667&gt;-1,INDIRECT(ADDRESS(ROW(),13)),IF(N4667&lt;N4666,CONCATENATE("&lt;page-count count=",CHAR(34),1+LARGE(N:N,1)-LARGE(N:N,2),CHAR(34),"/&gt;"),INDIRECT(ADDRESS(ROW()-1,13))))</f>
        <v/>
      </c>
      <c r="P4667" s="1">
        <f>IF(ROW()&lt;$S$4+2,IF('XML a procesar'!A4666="",P4666,IF(MID('XML a procesar'!A4666,1,1)="&lt;",P4666,P4666+1)),P4666)</f>
        <v>1</v>
      </c>
    </row>
    <row r="4668" spans="1:16" x14ac:dyDescent="0.25">
      <c r="A4668" s="1" t="str">
        <f>IF('XML a procesar'!A4667&gt;0,'XML a procesar'!A4667,"")</f>
        <v/>
      </c>
      <c r="B4668" s="7">
        <f t="shared" si="803"/>
        <v>0</v>
      </c>
      <c r="C4668" s="1">
        <f t="shared" si="804"/>
        <v>0</v>
      </c>
      <c r="D4668" s="1">
        <f t="shared" si="805"/>
        <v>0</v>
      </c>
      <c r="E4668" s="1">
        <f t="shared" si="806"/>
        <v>0</v>
      </c>
      <c r="F4668" s="1" t="str">
        <f t="shared" ca="1" si="807"/>
        <v/>
      </c>
      <c r="G4668" s="1">
        <f t="shared" ca="1" si="808"/>
        <v>0</v>
      </c>
      <c r="H4668" s="1">
        <f ca="1">IF(AND(G4667&gt;0,G4668&gt;G4667,NOT(ISERROR(MATCH(G4667,D:D,0)))),H4667+1,H4667)</f>
        <v>0</v>
      </c>
      <c r="I4668" s="1">
        <f t="shared" ca="1" si="809"/>
        <v>0</v>
      </c>
      <c r="J4668" s="7" t="str">
        <f t="shared" ca="1" si="810"/>
        <v/>
      </c>
      <c r="K4668" s="1" t="str">
        <f ca="1">IF(J4668="Linea_para_MAIL_creada_por_LuXML",IF(ISERROR(MATCH(INDIRECT(ADDRESS(ROW()-G4668,7)),D:D,0)),J4668,INDIRECT(ADDRESS(MATCH(INDIRECT(ADDRESS(ROW()-G4668,7)),D:D,0),1))),J4668)</f>
        <v/>
      </c>
      <c r="L4668" s="7">
        <f t="shared" ca="1" si="811"/>
        <v>0</v>
      </c>
      <c r="M4668" s="7" t="str">
        <f t="shared" ca="1" si="812"/>
        <v/>
      </c>
      <c r="N4668" s="7">
        <f t="shared" ca="1" si="813"/>
        <v>0</v>
      </c>
      <c r="O4668" s="9" t="str">
        <f ca="1">IF(N4668&gt;-1,INDIRECT(ADDRESS(ROW(),13)),IF(N4668&lt;N4667,CONCATENATE("&lt;page-count count=",CHAR(34),1+LARGE(N:N,1)-LARGE(N:N,2),CHAR(34),"/&gt;"),INDIRECT(ADDRESS(ROW()-1,13))))</f>
        <v/>
      </c>
      <c r="P4668" s="1">
        <f>IF(ROW()&lt;$S$4+2,IF('XML a procesar'!A4667="",P4667,IF(MID('XML a procesar'!A4667,1,1)="&lt;",P4667,P4667+1)),P4667)</f>
        <v>1</v>
      </c>
    </row>
    <row r="4669" spans="1:16" x14ac:dyDescent="0.25">
      <c r="A4669" s="1" t="str">
        <f>IF('XML a procesar'!A4668&gt;0,'XML a procesar'!A4668,"")</f>
        <v/>
      </c>
      <c r="B4669" s="7">
        <f t="shared" si="803"/>
        <v>0</v>
      </c>
      <c r="C4669" s="1">
        <f t="shared" si="804"/>
        <v>0</v>
      </c>
      <c r="D4669" s="1">
        <f t="shared" si="805"/>
        <v>0</v>
      </c>
      <c r="E4669" s="1">
        <f t="shared" si="806"/>
        <v>0</v>
      </c>
      <c r="F4669" s="1" t="str">
        <f t="shared" ca="1" si="807"/>
        <v/>
      </c>
      <c r="G4669" s="1">
        <f t="shared" ca="1" si="808"/>
        <v>0</v>
      </c>
      <c r="H4669" s="1">
        <f ca="1">IF(AND(G4668&gt;0,G4669&gt;G4668,NOT(ISERROR(MATCH(G4668,D:D,0)))),H4668+1,H4668)</f>
        <v>0</v>
      </c>
      <c r="I4669" s="1">
        <f t="shared" ca="1" si="809"/>
        <v>0</v>
      </c>
      <c r="J4669" s="7" t="str">
        <f t="shared" ca="1" si="810"/>
        <v/>
      </c>
      <c r="K4669" s="1" t="str">
        <f ca="1">IF(J4669="Linea_para_MAIL_creada_por_LuXML",IF(ISERROR(MATCH(INDIRECT(ADDRESS(ROW()-G4669,7)),D:D,0)),J4669,INDIRECT(ADDRESS(MATCH(INDIRECT(ADDRESS(ROW()-G4669,7)),D:D,0),1))),J4669)</f>
        <v/>
      </c>
      <c r="L4669" s="7">
        <f t="shared" ca="1" si="811"/>
        <v>0</v>
      </c>
      <c r="M4669" s="7" t="str">
        <f t="shared" ca="1" si="812"/>
        <v/>
      </c>
      <c r="N4669" s="7">
        <f t="shared" ca="1" si="813"/>
        <v>0</v>
      </c>
      <c r="O4669" s="9" t="str">
        <f ca="1">IF(N4669&gt;-1,INDIRECT(ADDRESS(ROW(),13)),IF(N4669&lt;N4668,CONCATENATE("&lt;page-count count=",CHAR(34),1+LARGE(N:N,1)-LARGE(N:N,2),CHAR(34),"/&gt;"),INDIRECT(ADDRESS(ROW()-1,13))))</f>
        <v/>
      </c>
      <c r="P4669" s="1">
        <f>IF(ROW()&lt;$S$4+2,IF('XML a procesar'!A4668="",P4668,IF(MID('XML a procesar'!A4668,1,1)="&lt;",P4668,P4668+1)),P4668)</f>
        <v>1</v>
      </c>
    </row>
    <row r="4670" spans="1:16" x14ac:dyDescent="0.25">
      <c r="A4670" s="1" t="str">
        <f>IF('XML a procesar'!A4669&gt;0,'XML a procesar'!A4669,"")</f>
        <v/>
      </c>
      <c r="B4670" s="7">
        <f t="shared" si="803"/>
        <v>0</v>
      </c>
      <c r="C4670" s="1">
        <f t="shared" si="804"/>
        <v>0</v>
      </c>
      <c r="D4670" s="1">
        <f t="shared" si="805"/>
        <v>0</v>
      </c>
      <c r="E4670" s="1">
        <f t="shared" si="806"/>
        <v>0</v>
      </c>
      <c r="F4670" s="1" t="str">
        <f t="shared" ca="1" si="807"/>
        <v/>
      </c>
      <c r="G4670" s="1">
        <f t="shared" ca="1" si="808"/>
        <v>0</v>
      </c>
      <c r="H4670" s="1">
        <f ca="1">IF(AND(G4669&gt;0,G4670&gt;G4669,NOT(ISERROR(MATCH(G4669,D:D,0)))),H4669+1,H4669)</f>
        <v>0</v>
      </c>
      <c r="I4670" s="1">
        <f t="shared" ca="1" si="809"/>
        <v>0</v>
      </c>
      <c r="J4670" s="7" t="str">
        <f t="shared" ca="1" si="810"/>
        <v/>
      </c>
      <c r="K4670" s="1" t="str">
        <f ca="1">IF(J4670="Linea_para_MAIL_creada_por_LuXML",IF(ISERROR(MATCH(INDIRECT(ADDRESS(ROW()-G4670,7)),D:D,0)),J4670,INDIRECT(ADDRESS(MATCH(INDIRECT(ADDRESS(ROW()-G4670,7)),D:D,0),1))),J4670)</f>
        <v/>
      </c>
      <c r="L4670" s="7">
        <f t="shared" ca="1" si="811"/>
        <v>0</v>
      </c>
      <c r="M4670" s="7" t="str">
        <f t="shared" ca="1" si="812"/>
        <v/>
      </c>
      <c r="N4670" s="7">
        <f t="shared" ca="1" si="813"/>
        <v>0</v>
      </c>
      <c r="O4670" s="9" t="str">
        <f ca="1">IF(N4670&gt;-1,INDIRECT(ADDRESS(ROW(),13)),IF(N4670&lt;N4669,CONCATENATE("&lt;page-count count=",CHAR(34),1+LARGE(N:N,1)-LARGE(N:N,2),CHAR(34),"/&gt;"),INDIRECT(ADDRESS(ROW()-1,13))))</f>
        <v/>
      </c>
      <c r="P4670" s="1">
        <f>IF(ROW()&lt;$S$4+2,IF('XML a procesar'!A4669="",P4669,IF(MID('XML a procesar'!A4669,1,1)="&lt;",P4669,P4669+1)),P4669)</f>
        <v>1</v>
      </c>
    </row>
    <row r="4671" spans="1:16" x14ac:dyDescent="0.25">
      <c r="A4671" s="1" t="str">
        <f>IF('XML a procesar'!A4670&gt;0,'XML a procesar'!A4670,"")</f>
        <v/>
      </c>
      <c r="B4671" s="7">
        <f t="shared" si="803"/>
        <v>0</v>
      </c>
      <c r="C4671" s="1">
        <f t="shared" si="804"/>
        <v>0</v>
      </c>
      <c r="D4671" s="1">
        <f t="shared" si="805"/>
        <v>0</v>
      </c>
      <c r="E4671" s="1">
        <f t="shared" si="806"/>
        <v>0</v>
      </c>
      <c r="F4671" s="1" t="str">
        <f t="shared" ca="1" si="807"/>
        <v/>
      </c>
      <c r="G4671" s="1">
        <f t="shared" ca="1" si="808"/>
        <v>0</v>
      </c>
      <c r="H4671" s="1">
        <f ca="1">IF(AND(G4670&gt;0,G4671&gt;G4670,NOT(ISERROR(MATCH(G4670,D:D,0)))),H4670+1,H4670)</f>
        <v>0</v>
      </c>
      <c r="I4671" s="1">
        <f t="shared" ca="1" si="809"/>
        <v>0</v>
      </c>
      <c r="J4671" s="7" t="str">
        <f t="shared" ca="1" si="810"/>
        <v/>
      </c>
      <c r="K4671" s="1" t="str">
        <f ca="1">IF(J4671="Linea_para_MAIL_creada_por_LuXML",IF(ISERROR(MATCH(INDIRECT(ADDRESS(ROW()-G4671,7)),D:D,0)),J4671,INDIRECT(ADDRESS(MATCH(INDIRECT(ADDRESS(ROW()-G4671,7)),D:D,0),1))),J4671)</f>
        <v/>
      </c>
      <c r="L4671" s="7">
        <f t="shared" ca="1" si="811"/>
        <v>0</v>
      </c>
      <c r="M4671" s="7" t="str">
        <f t="shared" ca="1" si="812"/>
        <v/>
      </c>
      <c r="N4671" s="7">
        <f t="shared" ca="1" si="813"/>
        <v>0</v>
      </c>
      <c r="O4671" s="9" t="str">
        <f ca="1">IF(N4671&gt;-1,INDIRECT(ADDRESS(ROW(),13)),IF(N4671&lt;N4670,CONCATENATE("&lt;page-count count=",CHAR(34),1+LARGE(N:N,1)-LARGE(N:N,2),CHAR(34),"/&gt;"),INDIRECT(ADDRESS(ROW()-1,13))))</f>
        <v/>
      </c>
      <c r="P4671" s="1">
        <f>IF(ROW()&lt;$S$4+2,IF('XML a procesar'!A4670="",P4670,IF(MID('XML a procesar'!A4670,1,1)="&lt;",P4670,P4670+1)),P4670)</f>
        <v>1</v>
      </c>
    </row>
    <row r="4672" spans="1:16" x14ac:dyDescent="0.25">
      <c r="A4672" s="1" t="str">
        <f>IF('XML a procesar'!A4671&gt;0,'XML a procesar'!A4671,"")</f>
        <v/>
      </c>
      <c r="B4672" s="7">
        <f t="shared" si="803"/>
        <v>0</v>
      </c>
      <c r="C4672" s="1">
        <f t="shared" si="804"/>
        <v>0</v>
      </c>
      <c r="D4672" s="1">
        <f t="shared" si="805"/>
        <v>0</v>
      </c>
      <c r="E4672" s="1">
        <f t="shared" si="806"/>
        <v>0</v>
      </c>
      <c r="F4672" s="1" t="str">
        <f t="shared" ca="1" si="807"/>
        <v/>
      </c>
      <c r="G4672" s="1">
        <f t="shared" ca="1" si="808"/>
        <v>0</v>
      </c>
      <c r="H4672" s="1">
        <f ca="1">IF(AND(G4671&gt;0,G4672&gt;G4671,NOT(ISERROR(MATCH(G4671,D:D,0)))),H4671+1,H4671)</f>
        <v>0</v>
      </c>
      <c r="I4672" s="1">
        <f t="shared" ca="1" si="809"/>
        <v>0</v>
      </c>
      <c r="J4672" s="7" t="str">
        <f t="shared" ca="1" si="810"/>
        <v/>
      </c>
      <c r="K4672" s="1" t="str">
        <f ca="1">IF(J4672="Linea_para_MAIL_creada_por_LuXML",IF(ISERROR(MATCH(INDIRECT(ADDRESS(ROW()-G4672,7)),D:D,0)),J4672,INDIRECT(ADDRESS(MATCH(INDIRECT(ADDRESS(ROW()-G4672,7)),D:D,0),1))),J4672)</f>
        <v/>
      </c>
      <c r="L4672" s="7">
        <f t="shared" ca="1" si="811"/>
        <v>0</v>
      </c>
      <c r="M4672" s="7" t="str">
        <f t="shared" ca="1" si="812"/>
        <v/>
      </c>
      <c r="N4672" s="7">
        <f t="shared" ca="1" si="813"/>
        <v>0</v>
      </c>
      <c r="O4672" s="9" t="str">
        <f ca="1">IF(N4672&gt;-1,INDIRECT(ADDRESS(ROW(),13)),IF(N4672&lt;N4671,CONCATENATE("&lt;page-count count=",CHAR(34),1+LARGE(N:N,1)-LARGE(N:N,2),CHAR(34),"/&gt;"),INDIRECT(ADDRESS(ROW()-1,13))))</f>
        <v/>
      </c>
      <c r="P4672" s="1">
        <f>IF(ROW()&lt;$S$4+2,IF('XML a procesar'!A4671="",P4671,IF(MID('XML a procesar'!A4671,1,1)="&lt;",P4671,P4671+1)),P4671)</f>
        <v>1</v>
      </c>
    </row>
    <row r="4673" spans="1:16" x14ac:dyDescent="0.25">
      <c r="A4673" s="1" t="str">
        <f>IF('XML a procesar'!A4672&gt;0,'XML a procesar'!A4672,"")</f>
        <v/>
      </c>
      <c r="B4673" s="7">
        <f t="shared" ref="B4673:B4736" si="814">IF(ISERROR(FIND("/doi.org/",A4673,1)),0,1)</f>
        <v>0</v>
      </c>
      <c r="C4673" s="1">
        <f t="shared" ref="C4673:C4736" si="815">IF(LEFT(A4672,16)="&lt;contrib contrib",C4672+1,IF(LEFT(A4672,16)="&lt;/contrib-group&gt;",0,IF(LEFT(A4672,10)="&lt;/contrib&gt;",C4672,C4672)))</f>
        <v>0</v>
      </c>
      <c r="D4673" s="1">
        <f t="shared" ref="D4673:D4736" si="816">IF(AND(C4673&gt;0,LEFT(A4673,7)="&lt;email&gt;",ISNUMBER(SEARCH("@",A4673,1))),C4673,IF(LEFT(A4673,10)="&lt;alt-text&gt;",-1,0))</f>
        <v>0</v>
      </c>
      <c r="E4673" s="1">
        <f t="shared" ref="E4673:E4736" si="817">IF(D4673=0,E4672,E4672+1)</f>
        <v>0</v>
      </c>
      <c r="F4673" s="1" t="str">
        <f t="shared" ref="F4673:F4736" ca="1" si="818">INDIRECT(ADDRESS(ROW()+INDIRECT(ADDRESS(ROW()+E4673,5)),1))</f>
        <v/>
      </c>
      <c r="G4673" s="1">
        <f t="shared" ref="G4673:G4736" ca="1" si="819">IF(LEFT(F4673,7)="&lt;aff id",_xlfn.NUMBERVALUE(MID(F4673,13,LEN(F4673)-14)),IF(F4673="&lt;/aff&gt;",G4672+1,G4672))</f>
        <v>0</v>
      </c>
      <c r="H4673" s="1">
        <f ca="1">IF(AND(G4672&gt;0,G4673&gt;G4672,NOT(ISERROR(MATCH(G4672,D:D,0)))),H4672+1,H4672)</f>
        <v>0</v>
      </c>
      <c r="I4673" s="1">
        <f t="shared" ref="I4673:I4736" ca="1" si="820">INDIRECT(ADDRESS(ROW()-INDIRECT(ADDRESS(ROW()-H4673,8)),8))</f>
        <v>0</v>
      </c>
      <c r="J4673" s="7" t="str">
        <f t="shared" ref="J4673:J4736" ca="1" si="821">IF(J4672="Linea_para_MAIL_creada_por_LuXML","&lt;/aff&gt;",IF(I4673&gt;INDIRECT(ADDRESS(ROW()-I4673-1,8)),"Linea_para_MAIL_creada_por_LuXML",INDIRECT(ADDRESS(ROW()-I4673,6))))</f>
        <v/>
      </c>
      <c r="K4673" s="1" t="str">
        <f ca="1">IF(J4673="Linea_para_MAIL_creada_por_LuXML",IF(ISERROR(MATCH(INDIRECT(ADDRESS(ROW()-G4673,7)),D:D,0)),J4673,INDIRECT(ADDRESS(MATCH(INDIRECT(ADDRESS(ROW()-G4673,7)),D:D,0),1))),J4673)</f>
        <v/>
      </c>
      <c r="L4673" s="7">
        <f t="shared" ref="L4673:L4736" ca="1" si="822">IF(OR(MID(K4671,3,5)="page&gt;",MID(K4672,3,5)="page&gt;"),L4672,IF(OR(K4672="&lt;history&gt;",K4673="&lt;history&gt;"),L4672+1,L4672))</f>
        <v>0</v>
      </c>
      <c r="M4673" s="7" t="str">
        <f t="shared" ref="M4673:M4736" ca="1" si="823">IF(L4673&gt;L4672,IF(L4673=1,CONCATENATE("&lt;fpage&gt;",$S$10,"&lt;/fpage&gt;"),CONCATENATE("&lt;lpage&gt;",$S$10+1,"&lt;/lpage&gt;")),IF(ISERROR(INDIRECT(ADDRESS(ROW()-L4673,11),1)),"",INDIRECT(ADDRESS(ROW()-L4673,11),1)))</f>
        <v/>
      </c>
      <c r="N4673" s="7">
        <f t="shared" ref="N4673:N4736" ca="1" si="824">IF(N4672=-1,-1,IF(M4673="&lt;/counts&gt;",-1,IF(OR(LEFT(M4673,7)="&lt;fpage&gt;",LEFT(M4673,7)="&lt;lpage&gt;"),VALUE(MID(M4673,8,LEN(M4673)-15)),0)))</f>
        <v>0</v>
      </c>
      <c r="O4673" s="9" t="str">
        <f ca="1">IF(N4673&gt;-1,INDIRECT(ADDRESS(ROW(),13)),IF(N4673&lt;N4672,CONCATENATE("&lt;page-count count=",CHAR(34),1+LARGE(N:N,1)-LARGE(N:N,2),CHAR(34),"/&gt;"),INDIRECT(ADDRESS(ROW()-1,13))))</f>
        <v/>
      </c>
      <c r="P4673" s="1">
        <f>IF(ROW()&lt;$S$4+2,IF('XML a procesar'!A4672="",P4672,IF(MID('XML a procesar'!A4672,1,1)="&lt;",P4672,P4672+1)),P4672)</f>
        <v>1</v>
      </c>
    </row>
    <row r="4674" spans="1:16" x14ac:dyDescent="0.25">
      <c r="A4674" s="1" t="str">
        <f>IF('XML a procesar'!A4673&gt;0,'XML a procesar'!A4673,"")</f>
        <v/>
      </c>
      <c r="B4674" s="7">
        <f t="shared" si="814"/>
        <v>0</v>
      </c>
      <c r="C4674" s="1">
        <f t="shared" si="815"/>
        <v>0</v>
      </c>
      <c r="D4674" s="1">
        <f t="shared" si="816"/>
        <v>0</v>
      </c>
      <c r="E4674" s="1">
        <f t="shared" si="817"/>
        <v>0</v>
      </c>
      <c r="F4674" s="1" t="str">
        <f t="shared" ca="1" si="818"/>
        <v/>
      </c>
      <c r="G4674" s="1">
        <f t="shared" ca="1" si="819"/>
        <v>0</v>
      </c>
      <c r="H4674" s="1">
        <f ca="1">IF(AND(G4673&gt;0,G4674&gt;G4673,NOT(ISERROR(MATCH(G4673,D:D,0)))),H4673+1,H4673)</f>
        <v>0</v>
      </c>
      <c r="I4674" s="1">
        <f t="shared" ca="1" si="820"/>
        <v>0</v>
      </c>
      <c r="J4674" s="7" t="str">
        <f t="shared" ca="1" si="821"/>
        <v/>
      </c>
      <c r="K4674" s="1" t="str">
        <f ca="1">IF(J4674="Linea_para_MAIL_creada_por_LuXML",IF(ISERROR(MATCH(INDIRECT(ADDRESS(ROW()-G4674,7)),D:D,0)),J4674,INDIRECT(ADDRESS(MATCH(INDIRECT(ADDRESS(ROW()-G4674,7)),D:D,0),1))),J4674)</f>
        <v/>
      </c>
      <c r="L4674" s="7">
        <f t="shared" ca="1" si="822"/>
        <v>0</v>
      </c>
      <c r="M4674" s="7" t="str">
        <f t="shared" ca="1" si="823"/>
        <v/>
      </c>
      <c r="N4674" s="7">
        <f t="shared" ca="1" si="824"/>
        <v>0</v>
      </c>
      <c r="O4674" s="9" t="str">
        <f ca="1">IF(N4674&gt;-1,INDIRECT(ADDRESS(ROW(),13)),IF(N4674&lt;N4673,CONCATENATE("&lt;page-count count=",CHAR(34),1+LARGE(N:N,1)-LARGE(N:N,2),CHAR(34),"/&gt;"),INDIRECT(ADDRESS(ROW()-1,13))))</f>
        <v/>
      </c>
      <c r="P4674" s="1">
        <f>IF(ROW()&lt;$S$4+2,IF('XML a procesar'!A4673="",P4673,IF(MID('XML a procesar'!A4673,1,1)="&lt;",P4673,P4673+1)),P4673)</f>
        <v>1</v>
      </c>
    </row>
    <row r="4675" spans="1:16" x14ac:dyDescent="0.25">
      <c r="A4675" s="1" t="str">
        <f>IF('XML a procesar'!A4674&gt;0,'XML a procesar'!A4674,"")</f>
        <v/>
      </c>
      <c r="B4675" s="7">
        <f t="shared" si="814"/>
        <v>0</v>
      </c>
      <c r="C4675" s="1">
        <f t="shared" si="815"/>
        <v>0</v>
      </c>
      <c r="D4675" s="1">
        <f t="shared" si="816"/>
        <v>0</v>
      </c>
      <c r="E4675" s="1">
        <f t="shared" si="817"/>
        <v>0</v>
      </c>
      <c r="F4675" s="1" t="str">
        <f t="shared" ca="1" si="818"/>
        <v/>
      </c>
      <c r="G4675" s="1">
        <f t="shared" ca="1" si="819"/>
        <v>0</v>
      </c>
      <c r="H4675" s="1">
        <f ca="1">IF(AND(G4674&gt;0,G4675&gt;G4674,NOT(ISERROR(MATCH(G4674,D:D,0)))),H4674+1,H4674)</f>
        <v>0</v>
      </c>
      <c r="I4675" s="1">
        <f t="shared" ca="1" si="820"/>
        <v>0</v>
      </c>
      <c r="J4675" s="7" t="str">
        <f t="shared" ca="1" si="821"/>
        <v/>
      </c>
      <c r="K4675" s="1" t="str">
        <f ca="1">IF(J4675="Linea_para_MAIL_creada_por_LuXML",IF(ISERROR(MATCH(INDIRECT(ADDRESS(ROW()-G4675,7)),D:D,0)),J4675,INDIRECT(ADDRESS(MATCH(INDIRECT(ADDRESS(ROW()-G4675,7)),D:D,0),1))),J4675)</f>
        <v/>
      </c>
      <c r="L4675" s="7">
        <f t="shared" ca="1" si="822"/>
        <v>0</v>
      </c>
      <c r="M4675" s="7" t="str">
        <f t="shared" ca="1" si="823"/>
        <v/>
      </c>
      <c r="N4675" s="7">
        <f t="shared" ca="1" si="824"/>
        <v>0</v>
      </c>
      <c r="O4675" s="9" t="str">
        <f ca="1">IF(N4675&gt;-1,INDIRECT(ADDRESS(ROW(),13)),IF(N4675&lt;N4674,CONCATENATE("&lt;page-count count=",CHAR(34),1+LARGE(N:N,1)-LARGE(N:N,2),CHAR(34),"/&gt;"),INDIRECT(ADDRESS(ROW()-1,13))))</f>
        <v/>
      </c>
      <c r="P4675" s="1">
        <f>IF(ROW()&lt;$S$4+2,IF('XML a procesar'!A4674="",P4674,IF(MID('XML a procesar'!A4674,1,1)="&lt;",P4674,P4674+1)),P4674)</f>
        <v>1</v>
      </c>
    </row>
    <row r="4676" spans="1:16" x14ac:dyDescent="0.25">
      <c r="A4676" s="1" t="str">
        <f>IF('XML a procesar'!A4675&gt;0,'XML a procesar'!A4675,"")</f>
        <v/>
      </c>
      <c r="B4676" s="7">
        <f t="shared" si="814"/>
        <v>0</v>
      </c>
      <c r="C4676" s="1">
        <f t="shared" si="815"/>
        <v>0</v>
      </c>
      <c r="D4676" s="1">
        <f t="shared" si="816"/>
        <v>0</v>
      </c>
      <c r="E4676" s="1">
        <f t="shared" si="817"/>
        <v>0</v>
      </c>
      <c r="F4676" s="1" t="str">
        <f t="shared" ca="1" si="818"/>
        <v/>
      </c>
      <c r="G4676" s="1">
        <f t="shared" ca="1" si="819"/>
        <v>0</v>
      </c>
      <c r="H4676" s="1">
        <f ca="1">IF(AND(G4675&gt;0,G4676&gt;G4675,NOT(ISERROR(MATCH(G4675,D:D,0)))),H4675+1,H4675)</f>
        <v>0</v>
      </c>
      <c r="I4676" s="1">
        <f t="shared" ca="1" si="820"/>
        <v>0</v>
      </c>
      <c r="J4676" s="7" t="str">
        <f t="shared" ca="1" si="821"/>
        <v/>
      </c>
      <c r="K4676" s="1" t="str">
        <f ca="1">IF(J4676="Linea_para_MAIL_creada_por_LuXML",IF(ISERROR(MATCH(INDIRECT(ADDRESS(ROW()-G4676,7)),D:D,0)),J4676,INDIRECT(ADDRESS(MATCH(INDIRECT(ADDRESS(ROW()-G4676,7)),D:D,0),1))),J4676)</f>
        <v/>
      </c>
      <c r="L4676" s="7">
        <f t="shared" ca="1" si="822"/>
        <v>0</v>
      </c>
      <c r="M4676" s="7" t="str">
        <f t="shared" ca="1" si="823"/>
        <v/>
      </c>
      <c r="N4676" s="7">
        <f t="shared" ca="1" si="824"/>
        <v>0</v>
      </c>
      <c r="O4676" s="9" t="str">
        <f ca="1">IF(N4676&gt;-1,INDIRECT(ADDRESS(ROW(),13)),IF(N4676&lt;N4675,CONCATENATE("&lt;page-count count=",CHAR(34),1+LARGE(N:N,1)-LARGE(N:N,2),CHAR(34),"/&gt;"),INDIRECT(ADDRESS(ROW()-1,13))))</f>
        <v/>
      </c>
      <c r="P4676" s="1">
        <f>IF(ROW()&lt;$S$4+2,IF('XML a procesar'!A4675="",P4675,IF(MID('XML a procesar'!A4675,1,1)="&lt;",P4675,P4675+1)),P4675)</f>
        <v>1</v>
      </c>
    </row>
    <row r="4677" spans="1:16" x14ac:dyDescent="0.25">
      <c r="A4677" s="1" t="str">
        <f>IF('XML a procesar'!A4676&gt;0,'XML a procesar'!A4676,"")</f>
        <v/>
      </c>
      <c r="B4677" s="7">
        <f t="shared" si="814"/>
        <v>0</v>
      </c>
      <c r="C4677" s="1">
        <f t="shared" si="815"/>
        <v>0</v>
      </c>
      <c r="D4677" s="1">
        <f t="shared" si="816"/>
        <v>0</v>
      </c>
      <c r="E4677" s="1">
        <f t="shared" si="817"/>
        <v>0</v>
      </c>
      <c r="F4677" s="1" t="str">
        <f t="shared" ca="1" si="818"/>
        <v/>
      </c>
      <c r="G4677" s="1">
        <f t="shared" ca="1" si="819"/>
        <v>0</v>
      </c>
      <c r="H4677" s="1">
        <f ca="1">IF(AND(G4676&gt;0,G4677&gt;G4676,NOT(ISERROR(MATCH(G4676,D:D,0)))),H4676+1,H4676)</f>
        <v>0</v>
      </c>
      <c r="I4677" s="1">
        <f t="shared" ca="1" si="820"/>
        <v>0</v>
      </c>
      <c r="J4677" s="7" t="str">
        <f t="shared" ca="1" si="821"/>
        <v/>
      </c>
      <c r="K4677" s="1" t="str">
        <f ca="1">IF(J4677="Linea_para_MAIL_creada_por_LuXML",IF(ISERROR(MATCH(INDIRECT(ADDRESS(ROW()-G4677,7)),D:D,0)),J4677,INDIRECT(ADDRESS(MATCH(INDIRECT(ADDRESS(ROW()-G4677,7)),D:D,0),1))),J4677)</f>
        <v/>
      </c>
      <c r="L4677" s="7">
        <f t="shared" ca="1" si="822"/>
        <v>0</v>
      </c>
      <c r="M4677" s="7" t="str">
        <f t="shared" ca="1" si="823"/>
        <v/>
      </c>
      <c r="N4677" s="7">
        <f t="shared" ca="1" si="824"/>
        <v>0</v>
      </c>
      <c r="O4677" s="9" t="str">
        <f ca="1">IF(N4677&gt;-1,INDIRECT(ADDRESS(ROW(),13)),IF(N4677&lt;N4676,CONCATENATE("&lt;page-count count=",CHAR(34),1+LARGE(N:N,1)-LARGE(N:N,2),CHAR(34),"/&gt;"),INDIRECT(ADDRESS(ROW()-1,13))))</f>
        <v/>
      </c>
      <c r="P4677" s="1">
        <f>IF(ROW()&lt;$S$4+2,IF('XML a procesar'!A4676="",P4676,IF(MID('XML a procesar'!A4676,1,1)="&lt;",P4676,P4676+1)),P4676)</f>
        <v>1</v>
      </c>
    </row>
    <row r="4678" spans="1:16" x14ac:dyDescent="0.25">
      <c r="A4678" s="1" t="str">
        <f>IF('XML a procesar'!A4677&gt;0,'XML a procesar'!A4677,"")</f>
        <v/>
      </c>
      <c r="B4678" s="7">
        <f t="shared" si="814"/>
        <v>0</v>
      </c>
      <c r="C4678" s="1">
        <f t="shared" si="815"/>
        <v>0</v>
      </c>
      <c r="D4678" s="1">
        <f t="shared" si="816"/>
        <v>0</v>
      </c>
      <c r="E4678" s="1">
        <f t="shared" si="817"/>
        <v>0</v>
      </c>
      <c r="F4678" s="1" t="str">
        <f t="shared" ca="1" si="818"/>
        <v/>
      </c>
      <c r="G4678" s="1">
        <f t="shared" ca="1" si="819"/>
        <v>0</v>
      </c>
      <c r="H4678" s="1">
        <f ca="1">IF(AND(G4677&gt;0,G4678&gt;G4677,NOT(ISERROR(MATCH(G4677,D:D,0)))),H4677+1,H4677)</f>
        <v>0</v>
      </c>
      <c r="I4678" s="1">
        <f t="shared" ca="1" si="820"/>
        <v>0</v>
      </c>
      <c r="J4678" s="7" t="str">
        <f t="shared" ca="1" si="821"/>
        <v/>
      </c>
      <c r="K4678" s="1" t="str">
        <f ca="1">IF(J4678="Linea_para_MAIL_creada_por_LuXML",IF(ISERROR(MATCH(INDIRECT(ADDRESS(ROW()-G4678,7)),D:D,0)),J4678,INDIRECT(ADDRESS(MATCH(INDIRECT(ADDRESS(ROW()-G4678,7)),D:D,0),1))),J4678)</f>
        <v/>
      </c>
      <c r="L4678" s="7">
        <f t="shared" ca="1" si="822"/>
        <v>0</v>
      </c>
      <c r="M4678" s="7" t="str">
        <f t="shared" ca="1" si="823"/>
        <v/>
      </c>
      <c r="N4678" s="7">
        <f t="shared" ca="1" si="824"/>
        <v>0</v>
      </c>
      <c r="O4678" s="9" t="str">
        <f ca="1">IF(N4678&gt;-1,INDIRECT(ADDRESS(ROW(),13)),IF(N4678&lt;N4677,CONCATENATE("&lt;page-count count=",CHAR(34),1+LARGE(N:N,1)-LARGE(N:N,2),CHAR(34),"/&gt;"),INDIRECT(ADDRESS(ROW()-1,13))))</f>
        <v/>
      </c>
      <c r="P4678" s="1">
        <f>IF(ROW()&lt;$S$4+2,IF('XML a procesar'!A4677="",P4677,IF(MID('XML a procesar'!A4677,1,1)="&lt;",P4677,P4677+1)),P4677)</f>
        <v>1</v>
      </c>
    </row>
    <row r="4679" spans="1:16" x14ac:dyDescent="0.25">
      <c r="A4679" s="1" t="str">
        <f>IF('XML a procesar'!A4678&gt;0,'XML a procesar'!A4678,"")</f>
        <v/>
      </c>
      <c r="B4679" s="7">
        <f t="shared" si="814"/>
        <v>0</v>
      </c>
      <c r="C4679" s="1">
        <f t="shared" si="815"/>
        <v>0</v>
      </c>
      <c r="D4679" s="1">
        <f t="shared" si="816"/>
        <v>0</v>
      </c>
      <c r="E4679" s="1">
        <f t="shared" si="817"/>
        <v>0</v>
      </c>
      <c r="F4679" s="1" t="str">
        <f t="shared" ca="1" si="818"/>
        <v/>
      </c>
      <c r="G4679" s="1">
        <f t="shared" ca="1" si="819"/>
        <v>0</v>
      </c>
      <c r="H4679" s="1">
        <f ca="1">IF(AND(G4678&gt;0,G4679&gt;G4678,NOT(ISERROR(MATCH(G4678,D:D,0)))),H4678+1,H4678)</f>
        <v>0</v>
      </c>
      <c r="I4679" s="1">
        <f t="shared" ca="1" si="820"/>
        <v>0</v>
      </c>
      <c r="J4679" s="7" t="str">
        <f t="shared" ca="1" si="821"/>
        <v/>
      </c>
      <c r="K4679" s="1" t="str">
        <f ca="1">IF(J4679="Linea_para_MAIL_creada_por_LuXML",IF(ISERROR(MATCH(INDIRECT(ADDRESS(ROW()-G4679,7)),D:D,0)),J4679,INDIRECT(ADDRESS(MATCH(INDIRECT(ADDRESS(ROW()-G4679,7)),D:D,0),1))),J4679)</f>
        <v/>
      </c>
      <c r="L4679" s="7">
        <f t="shared" ca="1" si="822"/>
        <v>0</v>
      </c>
      <c r="M4679" s="7" t="str">
        <f t="shared" ca="1" si="823"/>
        <v/>
      </c>
      <c r="N4679" s="7">
        <f t="shared" ca="1" si="824"/>
        <v>0</v>
      </c>
      <c r="O4679" s="9" t="str">
        <f ca="1">IF(N4679&gt;-1,INDIRECT(ADDRESS(ROW(),13)),IF(N4679&lt;N4678,CONCATENATE("&lt;page-count count=",CHAR(34),1+LARGE(N:N,1)-LARGE(N:N,2),CHAR(34),"/&gt;"),INDIRECT(ADDRESS(ROW()-1,13))))</f>
        <v/>
      </c>
      <c r="P4679" s="1">
        <f>IF(ROW()&lt;$S$4+2,IF('XML a procesar'!A4678="",P4678,IF(MID('XML a procesar'!A4678,1,1)="&lt;",P4678,P4678+1)),P4678)</f>
        <v>1</v>
      </c>
    </row>
    <row r="4680" spans="1:16" x14ac:dyDescent="0.25">
      <c r="A4680" s="1" t="str">
        <f>IF('XML a procesar'!A4679&gt;0,'XML a procesar'!A4679,"")</f>
        <v/>
      </c>
      <c r="B4680" s="7">
        <f t="shared" si="814"/>
        <v>0</v>
      </c>
      <c r="C4680" s="1">
        <f t="shared" si="815"/>
        <v>0</v>
      </c>
      <c r="D4680" s="1">
        <f t="shared" si="816"/>
        <v>0</v>
      </c>
      <c r="E4680" s="1">
        <f t="shared" si="817"/>
        <v>0</v>
      </c>
      <c r="F4680" s="1" t="str">
        <f t="shared" ca="1" si="818"/>
        <v/>
      </c>
      <c r="G4680" s="1">
        <f t="shared" ca="1" si="819"/>
        <v>0</v>
      </c>
      <c r="H4680" s="1">
        <f ca="1">IF(AND(G4679&gt;0,G4680&gt;G4679,NOT(ISERROR(MATCH(G4679,D:D,0)))),H4679+1,H4679)</f>
        <v>0</v>
      </c>
      <c r="I4680" s="1">
        <f t="shared" ca="1" si="820"/>
        <v>0</v>
      </c>
      <c r="J4680" s="7" t="str">
        <f t="shared" ca="1" si="821"/>
        <v/>
      </c>
      <c r="K4680" s="1" t="str">
        <f ca="1">IF(J4680="Linea_para_MAIL_creada_por_LuXML",IF(ISERROR(MATCH(INDIRECT(ADDRESS(ROW()-G4680,7)),D:D,0)),J4680,INDIRECT(ADDRESS(MATCH(INDIRECT(ADDRESS(ROW()-G4680,7)),D:D,0),1))),J4680)</f>
        <v/>
      </c>
      <c r="L4680" s="7">
        <f t="shared" ca="1" si="822"/>
        <v>0</v>
      </c>
      <c r="M4680" s="7" t="str">
        <f t="shared" ca="1" si="823"/>
        <v/>
      </c>
      <c r="N4680" s="7">
        <f t="shared" ca="1" si="824"/>
        <v>0</v>
      </c>
      <c r="O4680" s="9" t="str">
        <f ca="1">IF(N4680&gt;-1,INDIRECT(ADDRESS(ROW(),13)),IF(N4680&lt;N4679,CONCATENATE("&lt;page-count count=",CHAR(34),1+LARGE(N:N,1)-LARGE(N:N,2),CHAR(34),"/&gt;"),INDIRECT(ADDRESS(ROW()-1,13))))</f>
        <v/>
      </c>
      <c r="P4680" s="1">
        <f>IF(ROW()&lt;$S$4+2,IF('XML a procesar'!A4679="",P4679,IF(MID('XML a procesar'!A4679,1,1)="&lt;",P4679,P4679+1)),P4679)</f>
        <v>1</v>
      </c>
    </row>
    <row r="4681" spans="1:16" x14ac:dyDescent="0.25">
      <c r="A4681" s="1" t="str">
        <f>IF('XML a procesar'!A4680&gt;0,'XML a procesar'!A4680,"")</f>
        <v/>
      </c>
      <c r="B4681" s="7">
        <f t="shared" si="814"/>
        <v>0</v>
      </c>
      <c r="C4681" s="1">
        <f t="shared" si="815"/>
        <v>0</v>
      </c>
      <c r="D4681" s="1">
        <f t="shared" si="816"/>
        <v>0</v>
      </c>
      <c r="E4681" s="1">
        <f t="shared" si="817"/>
        <v>0</v>
      </c>
      <c r="F4681" s="1" t="str">
        <f t="shared" ca="1" si="818"/>
        <v/>
      </c>
      <c r="G4681" s="1">
        <f t="shared" ca="1" si="819"/>
        <v>0</v>
      </c>
      <c r="H4681" s="1">
        <f ca="1">IF(AND(G4680&gt;0,G4681&gt;G4680,NOT(ISERROR(MATCH(G4680,D:D,0)))),H4680+1,H4680)</f>
        <v>0</v>
      </c>
      <c r="I4681" s="1">
        <f t="shared" ca="1" si="820"/>
        <v>0</v>
      </c>
      <c r="J4681" s="7" t="str">
        <f t="shared" ca="1" si="821"/>
        <v/>
      </c>
      <c r="K4681" s="1" t="str">
        <f ca="1">IF(J4681="Linea_para_MAIL_creada_por_LuXML",IF(ISERROR(MATCH(INDIRECT(ADDRESS(ROW()-G4681,7)),D:D,0)),J4681,INDIRECT(ADDRESS(MATCH(INDIRECT(ADDRESS(ROW()-G4681,7)),D:D,0),1))),J4681)</f>
        <v/>
      </c>
      <c r="L4681" s="7">
        <f t="shared" ca="1" si="822"/>
        <v>0</v>
      </c>
      <c r="M4681" s="7" t="str">
        <f t="shared" ca="1" si="823"/>
        <v/>
      </c>
      <c r="N4681" s="7">
        <f t="shared" ca="1" si="824"/>
        <v>0</v>
      </c>
      <c r="O4681" s="9" t="str">
        <f ca="1">IF(N4681&gt;-1,INDIRECT(ADDRESS(ROW(),13)),IF(N4681&lt;N4680,CONCATENATE("&lt;page-count count=",CHAR(34),1+LARGE(N:N,1)-LARGE(N:N,2),CHAR(34),"/&gt;"),INDIRECT(ADDRESS(ROW()-1,13))))</f>
        <v/>
      </c>
      <c r="P4681" s="1">
        <f>IF(ROW()&lt;$S$4+2,IF('XML a procesar'!A4680="",P4680,IF(MID('XML a procesar'!A4680,1,1)="&lt;",P4680,P4680+1)),P4680)</f>
        <v>1</v>
      </c>
    </row>
    <row r="4682" spans="1:16" x14ac:dyDescent="0.25">
      <c r="A4682" s="1" t="str">
        <f>IF('XML a procesar'!A4681&gt;0,'XML a procesar'!A4681,"")</f>
        <v/>
      </c>
      <c r="B4682" s="7">
        <f t="shared" si="814"/>
        <v>0</v>
      </c>
      <c r="C4682" s="1">
        <f t="shared" si="815"/>
        <v>0</v>
      </c>
      <c r="D4682" s="1">
        <f t="shared" si="816"/>
        <v>0</v>
      </c>
      <c r="E4682" s="1">
        <f t="shared" si="817"/>
        <v>0</v>
      </c>
      <c r="F4682" s="1" t="str">
        <f t="shared" ca="1" si="818"/>
        <v/>
      </c>
      <c r="G4682" s="1">
        <f t="shared" ca="1" si="819"/>
        <v>0</v>
      </c>
      <c r="H4682" s="1">
        <f ca="1">IF(AND(G4681&gt;0,G4682&gt;G4681,NOT(ISERROR(MATCH(G4681,D:D,0)))),H4681+1,H4681)</f>
        <v>0</v>
      </c>
      <c r="I4682" s="1">
        <f t="shared" ca="1" si="820"/>
        <v>0</v>
      </c>
      <c r="J4682" s="7" t="str">
        <f t="shared" ca="1" si="821"/>
        <v/>
      </c>
      <c r="K4682" s="1" t="str">
        <f ca="1">IF(J4682="Linea_para_MAIL_creada_por_LuXML",IF(ISERROR(MATCH(INDIRECT(ADDRESS(ROW()-G4682,7)),D:D,0)),J4682,INDIRECT(ADDRESS(MATCH(INDIRECT(ADDRESS(ROW()-G4682,7)),D:D,0),1))),J4682)</f>
        <v/>
      </c>
      <c r="L4682" s="7">
        <f t="shared" ca="1" si="822"/>
        <v>0</v>
      </c>
      <c r="M4682" s="7" t="str">
        <f t="shared" ca="1" si="823"/>
        <v/>
      </c>
      <c r="N4682" s="7">
        <f t="shared" ca="1" si="824"/>
        <v>0</v>
      </c>
      <c r="O4682" s="9" t="str">
        <f ca="1">IF(N4682&gt;-1,INDIRECT(ADDRESS(ROW(),13)),IF(N4682&lt;N4681,CONCATENATE("&lt;page-count count=",CHAR(34),1+LARGE(N:N,1)-LARGE(N:N,2),CHAR(34),"/&gt;"),INDIRECT(ADDRESS(ROW()-1,13))))</f>
        <v/>
      </c>
      <c r="P4682" s="1">
        <f>IF(ROW()&lt;$S$4+2,IF('XML a procesar'!A4681="",P4681,IF(MID('XML a procesar'!A4681,1,1)="&lt;",P4681,P4681+1)),P4681)</f>
        <v>1</v>
      </c>
    </row>
    <row r="4683" spans="1:16" x14ac:dyDescent="0.25">
      <c r="A4683" s="1" t="str">
        <f>IF('XML a procesar'!A4682&gt;0,'XML a procesar'!A4682,"")</f>
        <v/>
      </c>
      <c r="B4683" s="7">
        <f t="shared" si="814"/>
        <v>0</v>
      </c>
      <c r="C4683" s="1">
        <f t="shared" si="815"/>
        <v>0</v>
      </c>
      <c r="D4683" s="1">
        <f t="shared" si="816"/>
        <v>0</v>
      </c>
      <c r="E4683" s="1">
        <f t="shared" si="817"/>
        <v>0</v>
      </c>
      <c r="F4683" s="1" t="str">
        <f t="shared" ca="1" si="818"/>
        <v/>
      </c>
      <c r="G4683" s="1">
        <f t="shared" ca="1" si="819"/>
        <v>0</v>
      </c>
      <c r="H4683" s="1">
        <f ca="1">IF(AND(G4682&gt;0,G4683&gt;G4682,NOT(ISERROR(MATCH(G4682,D:D,0)))),H4682+1,H4682)</f>
        <v>0</v>
      </c>
      <c r="I4683" s="1">
        <f t="shared" ca="1" si="820"/>
        <v>0</v>
      </c>
      <c r="J4683" s="7" t="str">
        <f t="shared" ca="1" si="821"/>
        <v/>
      </c>
      <c r="K4683" s="1" t="str">
        <f ca="1">IF(J4683="Linea_para_MAIL_creada_por_LuXML",IF(ISERROR(MATCH(INDIRECT(ADDRESS(ROW()-G4683,7)),D:D,0)),J4683,INDIRECT(ADDRESS(MATCH(INDIRECT(ADDRESS(ROW()-G4683,7)),D:D,0),1))),J4683)</f>
        <v/>
      </c>
      <c r="L4683" s="7">
        <f t="shared" ca="1" si="822"/>
        <v>0</v>
      </c>
      <c r="M4683" s="7" t="str">
        <f t="shared" ca="1" si="823"/>
        <v/>
      </c>
      <c r="N4683" s="7">
        <f t="shared" ca="1" si="824"/>
        <v>0</v>
      </c>
      <c r="O4683" s="9" t="str">
        <f ca="1">IF(N4683&gt;-1,INDIRECT(ADDRESS(ROW(),13)),IF(N4683&lt;N4682,CONCATENATE("&lt;page-count count=",CHAR(34),1+LARGE(N:N,1)-LARGE(N:N,2),CHAR(34),"/&gt;"),INDIRECT(ADDRESS(ROW()-1,13))))</f>
        <v/>
      </c>
      <c r="P4683" s="1">
        <f>IF(ROW()&lt;$S$4+2,IF('XML a procesar'!A4682="",P4682,IF(MID('XML a procesar'!A4682,1,1)="&lt;",P4682,P4682+1)),P4682)</f>
        <v>1</v>
      </c>
    </row>
    <row r="4684" spans="1:16" x14ac:dyDescent="0.25">
      <c r="A4684" s="1" t="str">
        <f>IF('XML a procesar'!A4683&gt;0,'XML a procesar'!A4683,"")</f>
        <v/>
      </c>
      <c r="B4684" s="7">
        <f t="shared" si="814"/>
        <v>0</v>
      </c>
      <c r="C4684" s="1">
        <f t="shared" si="815"/>
        <v>0</v>
      </c>
      <c r="D4684" s="1">
        <f t="shared" si="816"/>
        <v>0</v>
      </c>
      <c r="E4684" s="1">
        <f t="shared" si="817"/>
        <v>0</v>
      </c>
      <c r="F4684" s="1" t="str">
        <f t="shared" ca="1" si="818"/>
        <v/>
      </c>
      <c r="G4684" s="1">
        <f t="shared" ca="1" si="819"/>
        <v>0</v>
      </c>
      <c r="H4684" s="1">
        <f ca="1">IF(AND(G4683&gt;0,G4684&gt;G4683,NOT(ISERROR(MATCH(G4683,D:D,0)))),H4683+1,H4683)</f>
        <v>0</v>
      </c>
      <c r="I4684" s="1">
        <f t="shared" ca="1" si="820"/>
        <v>0</v>
      </c>
      <c r="J4684" s="7" t="str">
        <f t="shared" ca="1" si="821"/>
        <v/>
      </c>
      <c r="K4684" s="1" t="str">
        <f ca="1">IF(J4684="Linea_para_MAIL_creada_por_LuXML",IF(ISERROR(MATCH(INDIRECT(ADDRESS(ROW()-G4684,7)),D:D,0)),J4684,INDIRECT(ADDRESS(MATCH(INDIRECT(ADDRESS(ROW()-G4684,7)),D:D,0),1))),J4684)</f>
        <v/>
      </c>
      <c r="L4684" s="7">
        <f t="shared" ca="1" si="822"/>
        <v>0</v>
      </c>
      <c r="M4684" s="7" t="str">
        <f t="shared" ca="1" si="823"/>
        <v/>
      </c>
      <c r="N4684" s="7">
        <f t="shared" ca="1" si="824"/>
        <v>0</v>
      </c>
      <c r="O4684" s="9" t="str">
        <f ca="1">IF(N4684&gt;-1,INDIRECT(ADDRESS(ROW(),13)),IF(N4684&lt;N4683,CONCATENATE("&lt;page-count count=",CHAR(34),1+LARGE(N:N,1)-LARGE(N:N,2),CHAR(34),"/&gt;"),INDIRECT(ADDRESS(ROW()-1,13))))</f>
        <v/>
      </c>
      <c r="P4684" s="1">
        <f>IF(ROW()&lt;$S$4+2,IF('XML a procesar'!A4683="",P4683,IF(MID('XML a procesar'!A4683,1,1)="&lt;",P4683,P4683+1)),P4683)</f>
        <v>1</v>
      </c>
    </row>
    <row r="4685" spans="1:16" x14ac:dyDescent="0.25">
      <c r="A4685" s="1" t="str">
        <f>IF('XML a procesar'!A4684&gt;0,'XML a procesar'!A4684,"")</f>
        <v/>
      </c>
      <c r="B4685" s="7">
        <f t="shared" si="814"/>
        <v>0</v>
      </c>
      <c r="C4685" s="1">
        <f t="shared" si="815"/>
        <v>0</v>
      </c>
      <c r="D4685" s="1">
        <f t="shared" si="816"/>
        <v>0</v>
      </c>
      <c r="E4685" s="1">
        <f t="shared" si="817"/>
        <v>0</v>
      </c>
      <c r="F4685" s="1" t="str">
        <f t="shared" ca="1" si="818"/>
        <v/>
      </c>
      <c r="G4685" s="1">
        <f t="shared" ca="1" si="819"/>
        <v>0</v>
      </c>
      <c r="H4685" s="1">
        <f ca="1">IF(AND(G4684&gt;0,G4685&gt;G4684,NOT(ISERROR(MATCH(G4684,D:D,0)))),H4684+1,H4684)</f>
        <v>0</v>
      </c>
      <c r="I4685" s="1">
        <f t="shared" ca="1" si="820"/>
        <v>0</v>
      </c>
      <c r="J4685" s="7" t="str">
        <f t="shared" ca="1" si="821"/>
        <v/>
      </c>
      <c r="K4685" s="1" t="str">
        <f ca="1">IF(J4685="Linea_para_MAIL_creada_por_LuXML",IF(ISERROR(MATCH(INDIRECT(ADDRESS(ROW()-G4685,7)),D:D,0)),J4685,INDIRECT(ADDRESS(MATCH(INDIRECT(ADDRESS(ROW()-G4685,7)),D:D,0),1))),J4685)</f>
        <v/>
      </c>
      <c r="L4685" s="7">
        <f t="shared" ca="1" si="822"/>
        <v>0</v>
      </c>
      <c r="M4685" s="7" t="str">
        <f t="shared" ca="1" si="823"/>
        <v/>
      </c>
      <c r="N4685" s="7">
        <f t="shared" ca="1" si="824"/>
        <v>0</v>
      </c>
      <c r="O4685" s="9" t="str">
        <f ca="1">IF(N4685&gt;-1,INDIRECT(ADDRESS(ROW(),13)),IF(N4685&lt;N4684,CONCATENATE("&lt;page-count count=",CHAR(34),1+LARGE(N:N,1)-LARGE(N:N,2),CHAR(34),"/&gt;"),INDIRECT(ADDRESS(ROW()-1,13))))</f>
        <v/>
      </c>
      <c r="P4685" s="1">
        <f>IF(ROW()&lt;$S$4+2,IF('XML a procesar'!A4684="",P4684,IF(MID('XML a procesar'!A4684,1,1)="&lt;",P4684,P4684+1)),P4684)</f>
        <v>1</v>
      </c>
    </row>
    <row r="4686" spans="1:16" x14ac:dyDescent="0.25">
      <c r="A4686" s="1" t="str">
        <f>IF('XML a procesar'!A4685&gt;0,'XML a procesar'!A4685,"")</f>
        <v/>
      </c>
      <c r="B4686" s="7">
        <f t="shared" si="814"/>
        <v>0</v>
      </c>
      <c r="C4686" s="1">
        <f t="shared" si="815"/>
        <v>0</v>
      </c>
      <c r="D4686" s="1">
        <f t="shared" si="816"/>
        <v>0</v>
      </c>
      <c r="E4686" s="1">
        <f t="shared" si="817"/>
        <v>0</v>
      </c>
      <c r="F4686" s="1" t="str">
        <f t="shared" ca="1" si="818"/>
        <v/>
      </c>
      <c r="G4686" s="1">
        <f t="shared" ca="1" si="819"/>
        <v>0</v>
      </c>
      <c r="H4686" s="1">
        <f ca="1">IF(AND(G4685&gt;0,G4686&gt;G4685,NOT(ISERROR(MATCH(G4685,D:D,0)))),H4685+1,H4685)</f>
        <v>0</v>
      </c>
      <c r="I4686" s="1">
        <f t="shared" ca="1" si="820"/>
        <v>0</v>
      </c>
      <c r="J4686" s="7" t="str">
        <f t="shared" ca="1" si="821"/>
        <v/>
      </c>
      <c r="K4686" s="1" t="str">
        <f ca="1">IF(J4686="Linea_para_MAIL_creada_por_LuXML",IF(ISERROR(MATCH(INDIRECT(ADDRESS(ROW()-G4686,7)),D:D,0)),J4686,INDIRECT(ADDRESS(MATCH(INDIRECT(ADDRESS(ROW()-G4686,7)),D:D,0),1))),J4686)</f>
        <v/>
      </c>
      <c r="L4686" s="7">
        <f t="shared" ca="1" si="822"/>
        <v>0</v>
      </c>
      <c r="M4686" s="7" t="str">
        <f t="shared" ca="1" si="823"/>
        <v/>
      </c>
      <c r="N4686" s="7">
        <f t="shared" ca="1" si="824"/>
        <v>0</v>
      </c>
      <c r="O4686" s="9" t="str">
        <f ca="1">IF(N4686&gt;-1,INDIRECT(ADDRESS(ROW(),13)),IF(N4686&lt;N4685,CONCATENATE("&lt;page-count count=",CHAR(34),1+LARGE(N:N,1)-LARGE(N:N,2),CHAR(34),"/&gt;"),INDIRECT(ADDRESS(ROW()-1,13))))</f>
        <v/>
      </c>
      <c r="P4686" s="1">
        <f>IF(ROW()&lt;$S$4+2,IF('XML a procesar'!A4685="",P4685,IF(MID('XML a procesar'!A4685,1,1)="&lt;",P4685,P4685+1)),P4685)</f>
        <v>1</v>
      </c>
    </row>
    <row r="4687" spans="1:16" x14ac:dyDescent="0.25">
      <c r="A4687" s="1" t="str">
        <f>IF('XML a procesar'!A4686&gt;0,'XML a procesar'!A4686,"")</f>
        <v/>
      </c>
      <c r="B4687" s="7">
        <f t="shared" si="814"/>
        <v>0</v>
      </c>
      <c r="C4687" s="1">
        <f t="shared" si="815"/>
        <v>0</v>
      </c>
      <c r="D4687" s="1">
        <f t="shared" si="816"/>
        <v>0</v>
      </c>
      <c r="E4687" s="1">
        <f t="shared" si="817"/>
        <v>0</v>
      </c>
      <c r="F4687" s="1" t="str">
        <f t="shared" ca="1" si="818"/>
        <v/>
      </c>
      <c r="G4687" s="1">
        <f t="shared" ca="1" si="819"/>
        <v>0</v>
      </c>
      <c r="H4687" s="1">
        <f ca="1">IF(AND(G4686&gt;0,G4687&gt;G4686,NOT(ISERROR(MATCH(G4686,D:D,0)))),H4686+1,H4686)</f>
        <v>0</v>
      </c>
      <c r="I4687" s="1">
        <f t="shared" ca="1" si="820"/>
        <v>0</v>
      </c>
      <c r="J4687" s="7" t="str">
        <f t="shared" ca="1" si="821"/>
        <v/>
      </c>
      <c r="K4687" s="1" t="str">
        <f ca="1">IF(J4687="Linea_para_MAIL_creada_por_LuXML",IF(ISERROR(MATCH(INDIRECT(ADDRESS(ROW()-G4687,7)),D:D,0)),J4687,INDIRECT(ADDRESS(MATCH(INDIRECT(ADDRESS(ROW()-G4687,7)),D:D,0),1))),J4687)</f>
        <v/>
      </c>
      <c r="L4687" s="7">
        <f t="shared" ca="1" si="822"/>
        <v>0</v>
      </c>
      <c r="M4687" s="7" t="str">
        <f t="shared" ca="1" si="823"/>
        <v/>
      </c>
      <c r="N4687" s="7">
        <f t="shared" ca="1" si="824"/>
        <v>0</v>
      </c>
      <c r="O4687" s="9" t="str">
        <f ca="1">IF(N4687&gt;-1,INDIRECT(ADDRESS(ROW(),13)),IF(N4687&lt;N4686,CONCATENATE("&lt;page-count count=",CHAR(34),1+LARGE(N:N,1)-LARGE(N:N,2),CHAR(34),"/&gt;"),INDIRECT(ADDRESS(ROW()-1,13))))</f>
        <v/>
      </c>
      <c r="P4687" s="1">
        <f>IF(ROW()&lt;$S$4+2,IF('XML a procesar'!A4686="",P4686,IF(MID('XML a procesar'!A4686,1,1)="&lt;",P4686,P4686+1)),P4686)</f>
        <v>1</v>
      </c>
    </row>
    <row r="4688" spans="1:16" x14ac:dyDescent="0.25">
      <c r="A4688" s="1" t="str">
        <f>IF('XML a procesar'!A4687&gt;0,'XML a procesar'!A4687,"")</f>
        <v/>
      </c>
      <c r="B4688" s="7">
        <f t="shared" si="814"/>
        <v>0</v>
      </c>
      <c r="C4688" s="1">
        <f t="shared" si="815"/>
        <v>0</v>
      </c>
      <c r="D4688" s="1">
        <f t="shared" si="816"/>
        <v>0</v>
      </c>
      <c r="E4688" s="1">
        <f t="shared" si="817"/>
        <v>0</v>
      </c>
      <c r="F4688" s="1" t="str">
        <f t="shared" ca="1" si="818"/>
        <v/>
      </c>
      <c r="G4688" s="1">
        <f t="shared" ca="1" si="819"/>
        <v>0</v>
      </c>
      <c r="H4688" s="1">
        <f ca="1">IF(AND(G4687&gt;0,G4688&gt;G4687,NOT(ISERROR(MATCH(G4687,D:D,0)))),H4687+1,H4687)</f>
        <v>0</v>
      </c>
      <c r="I4688" s="1">
        <f t="shared" ca="1" si="820"/>
        <v>0</v>
      </c>
      <c r="J4688" s="7" t="str">
        <f t="shared" ca="1" si="821"/>
        <v/>
      </c>
      <c r="K4688" s="1" t="str">
        <f ca="1">IF(J4688="Linea_para_MAIL_creada_por_LuXML",IF(ISERROR(MATCH(INDIRECT(ADDRESS(ROW()-G4688,7)),D:D,0)),J4688,INDIRECT(ADDRESS(MATCH(INDIRECT(ADDRESS(ROW()-G4688,7)),D:D,0),1))),J4688)</f>
        <v/>
      </c>
      <c r="L4688" s="7">
        <f t="shared" ca="1" si="822"/>
        <v>0</v>
      </c>
      <c r="M4688" s="7" t="str">
        <f t="shared" ca="1" si="823"/>
        <v/>
      </c>
      <c r="N4688" s="7">
        <f t="shared" ca="1" si="824"/>
        <v>0</v>
      </c>
      <c r="O4688" s="9" t="str">
        <f ca="1">IF(N4688&gt;-1,INDIRECT(ADDRESS(ROW(),13)),IF(N4688&lt;N4687,CONCATENATE("&lt;page-count count=",CHAR(34),1+LARGE(N:N,1)-LARGE(N:N,2),CHAR(34),"/&gt;"),INDIRECT(ADDRESS(ROW()-1,13))))</f>
        <v/>
      </c>
      <c r="P4688" s="1">
        <f>IF(ROW()&lt;$S$4+2,IF('XML a procesar'!A4687="",P4687,IF(MID('XML a procesar'!A4687,1,1)="&lt;",P4687,P4687+1)),P4687)</f>
        <v>1</v>
      </c>
    </row>
    <row r="4689" spans="1:16" x14ac:dyDescent="0.25">
      <c r="A4689" s="1" t="str">
        <f>IF('XML a procesar'!A4688&gt;0,'XML a procesar'!A4688,"")</f>
        <v/>
      </c>
      <c r="B4689" s="7">
        <f t="shared" si="814"/>
        <v>0</v>
      </c>
      <c r="C4689" s="1">
        <f t="shared" si="815"/>
        <v>0</v>
      </c>
      <c r="D4689" s="1">
        <f t="shared" si="816"/>
        <v>0</v>
      </c>
      <c r="E4689" s="1">
        <f t="shared" si="817"/>
        <v>0</v>
      </c>
      <c r="F4689" s="1" t="str">
        <f t="shared" ca="1" si="818"/>
        <v/>
      </c>
      <c r="G4689" s="1">
        <f t="shared" ca="1" si="819"/>
        <v>0</v>
      </c>
      <c r="H4689" s="1">
        <f ca="1">IF(AND(G4688&gt;0,G4689&gt;G4688,NOT(ISERROR(MATCH(G4688,D:D,0)))),H4688+1,H4688)</f>
        <v>0</v>
      </c>
      <c r="I4689" s="1">
        <f t="shared" ca="1" si="820"/>
        <v>0</v>
      </c>
      <c r="J4689" s="7" t="str">
        <f t="shared" ca="1" si="821"/>
        <v/>
      </c>
      <c r="K4689" s="1" t="str">
        <f ca="1">IF(J4689="Linea_para_MAIL_creada_por_LuXML",IF(ISERROR(MATCH(INDIRECT(ADDRESS(ROW()-G4689,7)),D:D,0)),J4689,INDIRECT(ADDRESS(MATCH(INDIRECT(ADDRESS(ROW()-G4689,7)),D:D,0),1))),J4689)</f>
        <v/>
      </c>
      <c r="L4689" s="7">
        <f t="shared" ca="1" si="822"/>
        <v>0</v>
      </c>
      <c r="M4689" s="7" t="str">
        <f t="shared" ca="1" si="823"/>
        <v/>
      </c>
      <c r="N4689" s="7">
        <f t="shared" ca="1" si="824"/>
        <v>0</v>
      </c>
      <c r="O4689" s="9" t="str">
        <f ca="1">IF(N4689&gt;-1,INDIRECT(ADDRESS(ROW(),13)),IF(N4689&lt;N4688,CONCATENATE("&lt;page-count count=",CHAR(34),1+LARGE(N:N,1)-LARGE(N:N,2),CHAR(34),"/&gt;"),INDIRECT(ADDRESS(ROW()-1,13))))</f>
        <v/>
      </c>
      <c r="P4689" s="1">
        <f>IF(ROW()&lt;$S$4+2,IF('XML a procesar'!A4688="",P4688,IF(MID('XML a procesar'!A4688,1,1)="&lt;",P4688,P4688+1)),P4688)</f>
        <v>1</v>
      </c>
    </row>
    <row r="4690" spans="1:16" x14ac:dyDescent="0.25">
      <c r="A4690" s="1" t="str">
        <f>IF('XML a procesar'!A4689&gt;0,'XML a procesar'!A4689,"")</f>
        <v/>
      </c>
      <c r="B4690" s="7">
        <f t="shared" si="814"/>
        <v>0</v>
      </c>
      <c r="C4690" s="1">
        <f t="shared" si="815"/>
        <v>0</v>
      </c>
      <c r="D4690" s="1">
        <f t="shared" si="816"/>
        <v>0</v>
      </c>
      <c r="E4690" s="1">
        <f t="shared" si="817"/>
        <v>0</v>
      </c>
      <c r="F4690" s="1" t="str">
        <f t="shared" ca="1" si="818"/>
        <v/>
      </c>
      <c r="G4690" s="1">
        <f t="shared" ca="1" si="819"/>
        <v>0</v>
      </c>
      <c r="H4690" s="1">
        <f ca="1">IF(AND(G4689&gt;0,G4690&gt;G4689,NOT(ISERROR(MATCH(G4689,D:D,0)))),H4689+1,H4689)</f>
        <v>0</v>
      </c>
      <c r="I4690" s="1">
        <f t="shared" ca="1" si="820"/>
        <v>0</v>
      </c>
      <c r="J4690" s="7" t="str">
        <f t="shared" ca="1" si="821"/>
        <v/>
      </c>
      <c r="K4690" s="1" t="str">
        <f ca="1">IF(J4690="Linea_para_MAIL_creada_por_LuXML",IF(ISERROR(MATCH(INDIRECT(ADDRESS(ROW()-G4690,7)),D:D,0)),J4690,INDIRECT(ADDRESS(MATCH(INDIRECT(ADDRESS(ROW()-G4690,7)),D:D,0),1))),J4690)</f>
        <v/>
      </c>
      <c r="L4690" s="7">
        <f t="shared" ca="1" si="822"/>
        <v>0</v>
      </c>
      <c r="M4690" s="7" t="str">
        <f t="shared" ca="1" si="823"/>
        <v/>
      </c>
      <c r="N4690" s="7">
        <f t="shared" ca="1" si="824"/>
        <v>0</v>
      </c>
      <c r="O4690" s="9" t="str">
        <f ca="1">IF(N4690&gt;-1,INDIRECT(ADDRESS(ROW(),13)),IF(N4690&lt;N4689,CONCATENATE("&lt;page-count count=",CHAR(34),1+LARGE(N:N,1)-LARGE(N:N,2),CHAR(34),"/&gt;"),INDIRECT(ADDRESS(ROW()-1,13))))</f>
        <v/>
      </c>
      <c r="P4690" s="1">
        <f>IF(ROW()&lt;$S$4+2,IF('XML a procesar'!A4689="",P4689,IF(MID('XML a procesar'!A4689,1,1)="&lt;",P4689,P4689+1)),P4689)</f>
        <v>1</v>
      </c>
    </row>
    <row r="4691" spans="1:16" x14ac:dyDescent="0.25">
      <c r="A4691" s="1" t="str">
        <f>IF('XML a procesar'!A4690&gt;0,'XML a procesar'!A4690,"")</f>
        <v/>
      </c>
      <c r="B4691" s="7">
        <f t="shared" si="814"/>
        <v>0</v>
      </c>
      <c r="C4691" s="1">
        <f t="shared" si="815"/>
        <v>0</v>
      </c>
      <c r="D4691" s="1">
        <f t="shared" si="816"/>
        <v>0</v>
      </c>
      <c r="E4691" s="1">
        <f t="shared" si="817"/>
        <v>0</v>
      </c>
      <c r="F4691" s="1" t="str">
        <f t="shared" ca="1" si="818"/>
        <v/>
      </c>
      <c r="G4691" s="1">
        <f t="shared" ca="1" si="819"/>
        <v>0</v>
      </c>
      <c r="H4691" s="1">
        <f ca="1">IF(AND(G4690&gt;0,G4691&gt;G4690,NOT(ISERROR(MATCH(G4690,D:D,0)))),H4690+1,H4690)</f>
        <v>0</v>
      </c>
      <c r="I4691" s="1">
        <f t="shared" ca="1" si="820"/>
        <v>0</v>
      </c>
      <c r="J4691" s="7" t="str">
        <f t="shared" ca="1" si="821"/>
        <v/>
      </c>
      <c r="K4691" s="1" t="str">
        <f ca="1">IF(J4691="Linea_para_MAIL_creada_por_LuXML",IF(ISERROR(MATCH(INDIRECT(ADDRESS(ROW()-G4691,7)),D:D,0)),J4691,INDIRECT(ADDRESS(MATCH(INDIRECT(ADDRESS(ROW()-G4691,7)),D:D,0),1))),J4691)</f>
        <v/>
      </c>
      <c r="L4691" s="7">
        <f t="shared" ca="1" si="822"/>
        <v>0</v>
      </c>
      <c r="M4691" s="7" t="str">
        <f t="shared" ca="1" si="823"/>
        <v/>
      </c>
      <c r="N4691" s="7">
        <f t="shared" ca="1" si="824"/>
        <v>0</v>
      </c>
      <c r="O4691" s="9" t="str">
        <f ca="1">IF(N4691&gt;-1,INDIRECT(ADDRESS(ROW(),13)),IF(N4691&lt;N4690,CONCATENATE("&lt;page-count count=",CHAR(34),1+LARGE(N:N,1)-LARGE(N:N,2),CHAR(34),"/&gt;"),INDIRECT(ADDRESS(ROW()-1,13))))</f>
        <v/>
      </c>
      <c r="P4691" s="1">
        <f>IF(ROW()&lt;$S$4+2,IF('XML a procesar'!A4690="",P4690,IF(MID('XML a procesar'!A4690,1,1)="&lt;",P4690,P4690+1)),P4690)</f>
        <v>1</v>
      </c>
    </row>
    <row r="4692" spans="1:16" x14ac:dyDescent="0.25">
      <c r="A4692" s="1" t="str">
        <f>IF('XML a procesar'!A4691&gt;0,'XML a procesar'!A4691,"")</f>
        <v/>
      </c>
      <c r="B4692" s="7">
        <f t="shared" si="814"/>
        <v>0</v>
      </c>
      <c r="C4692" s="1">
        <f t="shared" si="815"/>
        <v>0</v>
      </c>
      <c r="D4692" s="1">
        <f t="shared" si="816"/>
        <v>0</v>
      </c>
      <c r="E4692" s="1">
        <f t="shared" si="817"/>
        <v>0</v>
      </c>
      <c r="F4692" s="1" t="str">
        <f t="shared" ca="1" si="818"/>
        <v/>
      </c>
      <c r="G4692" s="1">
        <f t="shared" ca="1" si="819"/>
        <v>0</v>
      </c>
      <c r="H4692" s="1">
        <f ca="1">IF(AND(G4691&gt;0,G4692&gt;G4691,NOT(ISERROR(MATCH(G4691,D:D,0)))),H4691+1,H4691)</f>
        <v>0</v>
      </c>
      <c r="I4692" s="1">
        <f t="shared" ca="1" si="820"/>
        <v>0</v>
      </c>
      <c r="J4692" s="7" t="str">
        <f t="shared" ca="1" si="821"/>
        <v/>
      </c>
      <c r="K4692" s="1" t="str">
        <f ca="1">IF(J4692="Linea_para_MAIL_creada_por_LuXML",IF(ISERROR(MATCH(INDIRECT(ADDRESS(ROW()-G4692,7)),D:D,0)),J4692,INDIRECT(ADDRESS(MATCH(INDIRECT(ADDRESS(ROW()-G4692,7)),D:D,0),1))),J4692)</f>
        <v/>
      </c>
      <c r="L4692" s="7">
        <f t="shared" ca="1" si="822"/>
        <v>0</v>
      </c>
      <c r="M4692" s="7" t="str">
        <f t="shared" ca="1" si="823"/>
        <v/>
      </c>
      <c r="N4692" s="7">
        <f t="shared" ca="1" si="824"/>
        <v>0</v>
      </c>
      <c r="O4692" s="9" t="str">
        <f ca="1">IF(N4692&gt;-1,INDIRECT(ADDRESS(ROW(),13)),IF(N4692&lt;N4691,CONCATENATE("&lt;page-count count=",CHAR(34),1+LARGE(N:N,1)-LARGE(N:N,2),CHAR(34),"/&gt;"),INDIRECT(ADDRESS(ROW()-1,13))))</f>
        <v/>
      </c>
      <c r="P4692" s="1">
        <f>IF(ROW()&lt;$S$4+2,IF('XML a procesar'!A4691="",P4691,IF(MID('XML a procesar'!A4691,1,1)="&lt;",P4691,P4691+1)),P4691)</f>
        <v>1</v>
      </c>
    </row>
    <row r="4693" spans="1:16" x14ac:dyDescent="0.25">
      <c r="A4693" s="1" t="str">
        <f>IF('XML a procesar'!A4692&gt;0,'XML a procesar'!A4692,"")</f>
        <v/>
      </c>
      <c r="B4693" s="7">
        <f t="shared" si="814"/>
        <v>0</v>
      </c>
      <c r="C4693" s="1">
        <f t="shared" si="815"/>
        <v>0</v>
      </c>
      <c r="D4693" s="1">
        <f t="shared" si="816"/>
        <v>0</v>
      </c>
      <c r="E4693" s="1">
        <f t="shared" si="817"/>
        <v>0</v>
      </c>
      <c r="F4693" s="1" t="str">
        <f t="shared" ca="1" si="818"/>
        <v/>
      </c>
      <c r="G4693" s="1">
        <f t="shared" ca="1" si="819"/>
        <v>0</v>
      </c>
      <c r="H4693" s="1">
        <f ca="1">IF(AND(G4692&gt;0,G4693&gt;G4692,NOT(ISERROR(MATCH(G4692,D:D,0)))),H4692+1,H4692)</f>
        <v>0</v>
      </c>
      <c r="I4693" s="1">
        <f t="shared" ca="1" si="820"/>
        <v>0</v>
      </c>
      <c r="J4693" s="7" t="str">
        <f t="shared" ca="1" si="821"/>
        <v/>
      </c>
      <c r="K4693" s="1" t="str">
        <f ca="1">IF(J4693="Linea_para_MAIL_creada_por_LuXML",IF(ISERROR(MATCH(INDIRECT(ADDRESS(ROW()-G4693,7)),D:D,0)),J4693,INDIRECT(ADDRESS(MATCH(INDIRECT(ADDRESS(ROW()-G4693,7)),D:D,0),1))),J4693)</f>
        <v/>
      </c>
      <c r="L4693" s="7">
        <f t="shared" ca="1" si="822"/>
        <v>0</v>
      </c>
      <c r="M4693" s="7" t="str">
        <f t="shared" ca="1" si="823"/>
        <v/>
      </c>
      <c r="N4693" s="7">
        <f t="shared" ca="1" si="824"/>
        <v>0</v>
      </c>
      <c r="O4693" s="9" t="str">
        <f ca="1">IF(N4693&gt;-1,INDIRECT(ADDRESS(ROW(),13)),IF(N4693&lt;N4692,CONCATENATE("&lt;page-count count=",CHAR(34),1+LARGE(N:N,1)-LARGE(N:N,2),CHAR(34),"/&gt;"),INDIRECT(ADDRESS(ROW()-1,13))))</f>
        <v/>
      </c>
      <c r="P4693" s="1">
        <f>IF(ROW()&lt;$S$4+2,IF('XML a procesar'!A4692="",P4692,IF(MID('XML a procesar'!A4692,1,1)="&lt;",P4692,P4692+1)),P4692)</f>
        <v>1</v>
      </c>
    </row>
    <row r="4694" spans="1:16" x14ac:dyDescent="0.25">
      <c r="A4694" s="1" t="str">
        <f>IF('XML a procesar'!A4693&gt;0,'XML a procesar'!A4693,"")</f>
        <v/>
      </c>
      <c r="B4694" s="7">
        <f t="shared" si="814"/>
        <v>0</v>
      </c>
      <c r="C4694" s="1">
        <f t="shared" si="815"/>
        <v>0</v>
      </c>
      <c r="D4694" s="1">
        <f t="shared" si="816"/>
        <v>0</v>
      </c>
      <c r="E4694" s="1">
        <f t="shared" si="817"/>
        <v>0</v>
      </c>
      <c r="F4694" s="1" t="str">
        <f t="shared" ca="1" si="818"/>
        <v/>
      </c>
      <c r="G4694" s="1">
        <f t="shared" ca="1" si="819"/>
        <v>0</v>
      </c>
      <c r="H4694" s="1">
        <f ca="1">IF(AND(G4693&gt;0,G4694&gt;G4693,NOT(ISERROR(MATCH(G4693,D:D,0)))),H4693+1,H4693)</f>
        <v>0</v>
      </c>
      <c r="I4694" s="1">
        <f t="shared" ca="1" si="820"/>
        <v>0</v>
      </c>
      <c r="J4694" s="7" t="str">
        <f t="shared" ca="1" si="821"/>
        <v/>
      </c>
      <c r="K4694" s="1" t="str">
        <f ca="1">IF(J4694="Linea_para_MAIL_creada_por_LuXML",IF(ISERROR(MATCH(INDIRECT(ADDRESS(ROW()-G4694,7)),D:D,0)),J4694,INDIRECT(ADDRESS(MATCH(INDIRECT(ADDRESS(ROW()-G4694,7)),D:D,0),1))),J4694)</f>
        <v/>
      </c>
      <c r="L4694" s="7">
        <f t="shared" ca="1" si="822"/>
        <v>0</v>
      </c>
      <c r="M4694" s="7" t="str">
        <f t="shared" ca="1" si="823"/>
        <v/>
      </c>
      <c r="N4694" s="7">
        <f t="shared" ca="1" si="824"/>
        <v>0</v>
      </c>
      <c r="O4694" s="9" t="str">
        <f ca="1">IF(N4694&gt;-1,INDIRECT(ADDRESS(ROW(),13)),IF(N4694&lt;N4693,CONCATENATE("&lt;page-count count=",CHAR(34),1+LARGE(N:N,1)-LARGE(N:N,2),CHAR(34),"/&gt;"),INDIRECT(ADDRESS(ROW()-1,13))))</f>
        <v/>
      </c>
      <c r="P4694" s="1">
        <f>IF(ROW()&lt;$S$4+2,IF('XML a procesar'!A4693="",P4693,IF(MID('XML a procesar'!A4693,1,1)="&lt;",P4693,P4693+1)),P4693)</f>
        <v>1</v>
      </c>
    </row>
    <row r="4695" spans="1:16" x14ac:dyDescent="0.25">
      <c r="A4695" s="1" t="str">
        <f>IF('XML a procesar'!A4694&gt;0,'XML a procesar'!A4694,"")</f>
        <v/>
      </c>
      <c r="B4695" s="7">
        <f t="shared" si="814"/>
        <v>0</v>
      </c>
      <c r="C4695" s="1">
        <f t="shared" si="815"/>
        <v>0</v>
      </c>
      <c r="D4695" s="1">
        <f t="shared" si="816"/>
        <v>0</v>
      </c>
      <c r="E4695" s="1">
        <f t="shared" si="817"/>
        <v>0</v>
      </c>
      <c r="F4695" s="1" t="str">
        <f t="shared" ca="1" si="818"/>
        <v/>
      </c>
      <c r="G4695" s="1">
        <f t="shared" ca="1" si="819"/>
        <v>0</v>
      </c>
      <c r="H4695" s="1">
        <f ca="1">IF(AND(G4694&gt;0,G4695&gt;G4694,NOT(ISERROR(MATCH(G4694,D:D,0)))),H4694+1,H4694)</f>
        <v>0</v>
      </c>
      <c r="I4695" s="1">
        <f t="shared" ca="1" si="820"/>
        <v>0</v>
      </c>
      <c r="J4695" s="7" t="str">
        <f t="shared" ca="1" si="821"/>
        <v/>
      </c>
      <c r="K4695" s="1" t="str">
        <f ca="1">IF(J4695="Linea_para_MAIL_creada_por_LuXML",IF(ISERROR(MATCH(INDIRECT(ADDRESS(ROW()-G4695,7)),D:D,0)),J4695,INDIRECT(ADDRESS(MATCH(INDIRECT(ADDRESS(ROW()-G4695,7)),D:D,0),1))),J4695)</f>
        <v/>
      </c>
      <c r="L4695" s="7">
        <f t="shared" ca="1" si="822"/>
        <v>0</v>
      </c>
      <c r="M4695" s="7" t="str">
        <f t="shared" ca="1" si="823"/>
        <v/>
      </c>
      <c r="N4695" s="7">
        <f t="shared" ca="1" si="824"/>
        <v>0</v>
      </c>
      <c r="O4695" s="9" t="str">
        <f ca="1">IF(N4695&gt;-1,INDIRECT(ADDRESS(ROW(),13)),IF(N4695&lt;N4694,CONCATENATE("&lt;page-count count=",CHAR(34),1+LARGE(N:N,1)-LARGE(N:N,2),CHAR(34),"/&gt;"),INDIRECT(ADDRESS(ROW()-1,13))))</f>
        <v/>
      </c>
      <c r="P4695" s="1">
        <f>IF(ROW()&lt;$S$4+2,IF('XML a procesar'!A4694="",P4694,IF(MID('XML a procesar'!A4694,1,1)="&lt;",P4694,P4694+1)),P4694)</f>
        <v>1</v>
      </c>
    </row>
    <row r="4696" spans="1:16" x14ac:dyDescent="0.25">
      <c r="A4696" s="1" t="str">
        <f>IF('XML a procesar'!A4695&gt;0,'XML a procesar'!A4695,"")</f>
        <v/>
      </c>
      <c r="B4696" s="7">
        <f t="shared" si="814"/>
        <v>0</v>
      </c>
      <c r="C4696" s="1">
        <f t="shared" si="815"/>
        <v>0</v>
      </c>
      <c r="D4696" s="1">
        <f t="shared" si="816"/>
        <v>0</v>
      </c>
      <c r="E4696" s="1">
        <f t="shared" si="817"/>
        <v>0</v>
      </c>
      <c r="F4696" s="1" t="str">
        <f t="shared" ca="1" si="818"/>
        <v/>
      </c>
      <c r="G4696" s="1">
        <f t="shared" ca="1" si="819"/>
        <v>0</v>
      </c>
      <c r="H4696" s="1">
        <f ca="1">IF(AND(G4695&gt;0,G4696&gt;G4695,NOT(ISERROR(MATCH(G4695,D:D,0)))),H4695+1,H4695)</f>
        <v>0</v>
      </c>
      <c r="I4696" s="1">
        <f t="shared" ca="1" si="820"/>
        <v>0</v>
      </c>
      <c r="J4696" s="7" t="str">
        <f t="shared" ca="1" si="821"/>
        <v/>
      </c>
      <c r="K4696" s="1" t="str">
        <f ca="1">IF(J4696="Linea_para_MAIL_creada_por_LuXML",IF(ISERROR(MATCH(INDIRECT(ADDRESS(ROW()-G4696,7)),D:D,0)),J4696,INDIRECT(ADDRESS(MATCH(INDIRECT(ADDRESS(ROW()-G4696,7)),D:D,0),1))),J4696)</f>
        <v/>
      </c>
      <c r="L4696" s="7">
        <f t="shared" ca="1" si="822"/>
        <v>0</v>
      </c>
      <c r="M4696" s="7" t="str">
        <f t="shared" ca="1" si="823"/>
        <v/>
      </c>
      <c r="N4696" s="7">
        <f t="shared" ca="1" si="824"/>
        <v>0</v>
      </c>
      <c r="O4696" s="9" t="str">
        <f ca="1">IF(N4696&gt;-1,INDIRECT(ADDRESS(ROW(),13)),IF(N4696&lt;N4695,CONCATENATE("&lt;page-count count=",CHAR(34),1+LARGE(N:N,1)-LARGE(N:N,2),CHAR(34),"/&gt;"),INDIRECT(ADDRESS(ROW()-1,13))))</f>
        <v/>
      </c>
      <c r="P4696" s="1">
        <f>IF(ROW()&lt;$S$4+2,IF('XML a procesar'!A4695="",P4695,IF(MID('XML a procesar'!A4695,1,1)="&lt;",P4695,P4695+1)),P4695)</f>
        <v>1</v>
      </c>
    </row>
    <row r="4697" spans="1:16" x14ac:dyDescent="0.25">
      <c r="A4697" s="1" t="str">
        <f>IF('XML a procesar'!A4696&gt;0,'XML a procesar'!A4696,"")</f>
        <v/>
      </c>
      <c r="B4697" s="7">
        <f t="shared" si="814"/>
        <v>0</v>
      </c>
      <c r="C4697" s="1">
        <f t="shared" si="815"/>
        <v>0</v>
      </c>
      <c r="D4697" s="1">
        <f t="shared" si="816"/>
        <v>0</v>
      </c>
      <c r="E4697" s="1">
        <f t="shared" si="817"/>
        <v>0</v>
      </c>
      <c r="F4697" s="1" t="str">
        <f t="shared" ca="1" si="818"/>
        <v/>
      </c>
      <c r="G4697" s="1">
        <f t="shared" ca="1" si="819"/>
        <v>0</v>
      </c>
      <c r="H4697" s="1">
        <f ca="1">IF(AND(G4696&gt;0,G4697&gt;G4696,NOT(ISERROR(MATCH(G4696,D:D,0)))),H4696+1,H4696)</f>
        <v>0</v>
      </c>
      <c r="I4697" s="1">
        <f t="shared" ca="1" si="820"/>
        <v>0</v>
      </c>
      <c r="J4697" s="7" t="str">
        <f t="shared" ca="1" si="821"/>
        <v/>
      </c>
      <c r="K4697" s="1" t="str">
        <f ca="1">IF(J4697="Linea_para_MAIL_creada_por_LuXML",IF(ISERROR(MATCH(INDIRECT(ADDRESS(ROW()-G4697,7)),D:D,0)),J4697,INDIRECT(ADDRESS(MATCH(INDIRECT(ADDRESS(ROW()-G4697,7)),D:D,0),1))),J4697)</f>
        <v/>
      </c>
      <c r="L4697" s="7">
        <f t="shared" ca="1" si="822"/>
        <v>0</v>
      </c>
      <c r="M4697" s="7" t="str">
        <f t="shared" ca="1" si="823"/>
        <v/>
      </c>
      <c r="N4697" s="7">
        <f t="shared" ca="1" si="824"/>
        <v>0</v>
      </c>
      <c r="O4697" s="9" t="str">
        <f ca="1">IF(N4697&gt;-1,INDIRECT(ADDRESS(ROW(),13)),IF(N4697&lt;N4696,CONCATENATE("&lt;page-count count=",CHAR(34),1+LARGE(N:N,1)-LARGE(N:N,2),CHAR(34),"/&gt;"),INDIRECT(ADDRESS(ROW()-1,13))))</f>
        <v/>
      </c>
      <c r="P4697" s="1">
        <f>IF(ROW()&lt;$S$4+2,IF('XML a procesar'!A4696="",P4696,IF(MID('XML a procesar'!A4696,1,1)="&lt;",P4696,P4696+1)),P4696)</f>
        <v>1</v>
      </c>
    </row>
    <row r="4698" spans="1:16" x14ac:dyDescent="0.25">
      <c r="A4698" s="1" t="str">
        <f>IF('XML a procesar'!A4697&gt;0,'XML a procesar'!A4697,"")</f>
        <v/>
      </c>
      <c r="B4698" s="7">
        <f t="shared" si="814"/>
        <v>0</v>
      </c>
      <c r="C4698" s="1">
        <f t="shared" si="815"/>
        <v>0</v>
      </c>
      <c r="D4698" s="1">
        <f t="shared" si="816"/>
        <v>0</v>
      </c>
      <c r="E4698" s="1">
        <f t="shared" si="817"/>
        <v>0</v>
      </c>
      <c r="F4698" s="1" t="str">
        <f t="shared" ca="1" si="818"/>
        <v/>
      </c>
      <c r="G4698" s="1">
        <f t="shared" ca="1" si="819"/>
        <v>0</v>
      </c>
      <c r="H4698" s="1">
        <f ca="1">IF(AND(G4697&gt;0,G4698&gt;G4697,NOT(ISERROR(MATCH(G4697,D:D,0)))),H4697+1,H4697)</f>
        <v>0</v>
      </c>
      <c r="I4698" s="1">
        <f t="shared" ca="1" si="820"/>
        <v>0</v>
      </c>
      <c r="J4698" s="7" t="str">
        <f t="shared" ca="1" si="821"/>
        <v/>
      </c>
      <c r="K4698" s="1" t="str">
        <f ca="1">IF(J4698="Linea_para_MAIL_creada_por_LuXML",IF(ISERROR(MATCH(INDIRECT(ADDRESS(ROW()-G4698,7)),D:D,0)),J4698,INDIRECT(ADDRESS(MATCH(INDIRECT(ADDRESS(ROW()-G4698,7)),D:D,0),1))),J4698)</f>
        <v/>
      </c>
      <c r="L4698" s="7">
        <f t="shared" ca="1" si="822"/>
        <v>0</v>
      </c>
      <c r="M4698" s="7" t="str">
        <f t="shared" ca="1" si="823"/>
        <v/>
      </c>
      <c r="N4698" s="7">
        <f t="shared" ca="1" si="824"/>
        <v>0</v>
      </c>
      <c r="O4698" s="9" t="str">
        <f ca="1">IF(N4698&gt;-1,INDIRECT(ADDRESS(ROW(),13)),IF(N4698&lt;N4697,CONCATENATE("&lt;page-count count=",CHAR(34),1+LARGE(N:N,1)-LARGE(N:N,2),CHAR(34),"/&gt;"),INDIRECT(ADDRESS(ROW()-1,13))))</f>
        <v/>
      </c>
      <c r="P4698" s="1">
        <f>IF(ROW()&lt;$S$4+2,IF('XML a procesar'!A4697="",P4697,IF(MID('XML a procesar'!A4697,1,1)="&lt;",P4697,P4697+1)),P4697)</f>
        <v>1</v>
      </c>
    </row>
    <row r="4699" spans="1:16" x14ac:dyDescent="0.25">
      <c r="A4699" s="1" t="str">
        <f>IF('XML a procesar'!A4698&gt;0,'XML a procesar'!A4698,"")</f>
        <v/>
      </c>
      <c r="B4699" s="7">
        <f t="shared" si="814"/>
        <v>0</v>
      </c>
      <c r="C4699" s="1">
        <f t="shared" si="815"/>
        <v>0</v>
      </c>
      <c r="D4699" s="1">
        <f t="shared" si="816"/>
        <v>0</v>
      </c>
      <c r="E4699" s="1">
        <f t="shared" si="817"/>
        <v>0</v>
      </c>
      <c r="F4699" s="1" t="str">
        <f t="shared" ca="1" si="818"/>
        <v/>
      </c>
      <c r="G4699" s="1">
        <f t="shared" ca="1" si="819"/>
        <v>0</v>
      </c>
      <c r="H4699" s="1">
        <f ca="1">IF(AND(G4698&gt;0,G4699&gt;G4698,NOT(ISERROR(MATCH(G4698,D:D,0)))),H4698+1,H4698)</f>
        <v>0</v>
      </c>
      <c r="I4699" s="1">
        <f t="shared" ca="1" si="820"/>
        <v>0</v>
      </c>
      <c r="J4699" s="7" t="str">
        <f t="shared" ca="1" si="821"/>
        <v/>
      </c>
      <c r="K4699" s="1" t="str">
        <f ca="1">IF(J4699="Linea_para_MAIL_creada_por_LuXML",IF(ISERROR(MATCH(INDIRECT(ADDRESS(ROW()-G4699,7)),D:D,0)),J4699,INDIRECT(ADDRESS(MATCH(INDIRECT(ADDRESS(ROW()-G4699,7)),D:D,0),1))),J4699)</f>
        <v/>
      </c>
      <c r="L4699" s="7">
        <f t="shared" ca="1" si="822"/>
        <v>0</v>
      </c>
      <c r="M4699" s="7" t="str">
        <f t="shared" ca="1" si="823"/>
        <v/>
      </c>
      <c r="N4699" s="7">
        <f t="shared" ca="1" si="824"/>
        <v>0</v>
      </c>
      <c r="O4699" s="9" t="str">
        <f ca="1">IF(N4699&gt;-1,INDIRECT(ADDRESS(ROW(),13)),IF(N4699&lt;N4698,CONCATENATE("&lt;page-count count=",CHAR(34),1+LARGE(N:N,1)-LARGE(N:N,2),CHAR(34),"/&gt;"),INDIRECT(ADDRESS(ROW()-1,13))))</f>
        <v/>
      </c>
      <c r="P4699" s="1">
        <f>IF(ROW()&lt;$S$4+2,IF('XML a procesar'!A4698="",P4698,IF(MID('XML a procesar'!A4698,1,1)="&lt;",P4698,P4698+1)),P4698)</f>
        <v>1</v>
      </c>
    </row>
    <row r="4700" spans="1:16" x14ac:dyDescent="0.25">
      <c r="A4700" s="1" t="str">
        <f>IF('XML a procesar'!A4699&gt;0,'XML a procesar'!A4699,"")</f>
        <v/>
      </c>
      <c r="B4700" s="7">
        <f t="shared" si="814"/>
        <v>0</v>
      </c>
      <c r="C4700" s="1">
        <f t="shared" si="815"/>
        <v>0</v>
      </c>
      <c r="D4700" s="1">
        <f t="shared" si="816"/>
        <v>0</v>
      </c>
      <c r="E4700" s="1">
        <f t="shared" si="817"/>
        <v>0</v>
      </c>
      <c r="F4700" s="1" t="str">
        <f t="shared" ca="1" si="818"/>
        <v/>
      </c>
      <c r="G4700" s="1">
        <f t="shared" ca="1" si="819"/>
        <v>0</v>
      </c>
      <c r="H4700" s="1">
        <f ca="1">IF(AND(G4699&gt;0,G4700&gt;G4699,NOT(ISERROR(MATCH(G4699,D:D,0)))),H4699+1,H4699)</f>
        <v>0</v>
      </c>
      <c r="I4700" s="1">
        <f t="shared" ca="1" si="820"/>
        <v>0</v>
      </c>
      <c r="J4700" s="7" t="str">
        <f t="shared" ca="1" si="821"/>
        <v/>
      </c>
      <c r="K4700" s="1" t="str">
        <f ca="1">IF(J4700="Linea_para_MAIL_creada_por_LuXML",IF(ISERROR(MATCH(INDIRECT(ADDRESS(ROW()-G4700,7)),D:D,0)),J4700,INDIRECT(ADDRESS(MATCH(INDIRECT(ADDRESS(ROW()-G4700,7)),D:D,0),1))),J4700)</f>
        <v/>
      </c>
      <c r="L4700" s="7">
        <f t="shared" ca="1" si="822"/>
        <v>0</v>
      </c>
      <c r="M4700" s="7" t="str">
        <f t="shared" ca="1" si="823"/>
        <v/>
      </c>
      <c r="N4700" s="7">
        <f t="shared" ca="1" si="824"/>
        <v>0</v>
      </c>
      <c r="O4700" s="9" t="str">
        <f ca="1">IF(N4700&gt;-1,INDIRECT(ADDRESS(ROW(),13)),IF(N4700&lt;N4699,CONCATENATE("&lt;page-count count=",CHAR(34),1+LARGE(N:N,1)-LARGE(N:N,2),CHAR(34),"/&gt;"),INDIRECT(ADDRESS(ROW()-1,13))))</f>
        <v/>
      </c>
      <c r="P4700" s="1">
        <f>IF(ROW()&lt;$S$4+2,IF('XML a procesar'!A4699="",P4699,IF(MID('XML a procesar'!A4699,1,1)="&lt;",P4699,P4699+1)),P4699)</f>
        <v>1</v>
      </c>
    </row>
    <row r="4701" spans="1:16" x14ac:dyDescent="0.25">
      <c r="A4701" s="1" t="str">
        <f>IF('XML a procesar'!A4700&gt;0,'XML a procesar'!A4700,"")</f>
        <v/>
      </c>
      <c r="B4701" s="7">
        <f t="shared" si="814"/>
        <v>0</v>
      </c>
      <c r="C4701" s="1">
        <f t="shared" si="815"/>
        <v>0</v>
      </c>
      <c r="D4701" s="1">
        <f t="shared" si="816"/>
        <v>0</v>
      </c>
      <c r="E4701" s="1">
        <f t="shared" si="817"/>
        <v>0</v>
      </c>
      <c r="F4701" s="1" t="str">
        <f t="shared" ca="1" si="818"/>
        <v/>
      </c>
      <c r="G4701" s="1">
        <f t="shared" ca="1" si="819"/>
        <v>0</v>
      </c>
      <c r="H4701" s="1">
        <f ca="1">IF(AND(G4700&gt;0,G4701&gt;G4700,NOT(ISERROR(MATCH(G4700,D:D,0)))),H4700+1,H4700)</f>
        <v>0</v>
      </c>
      <c r="I4701" s="1">
        <f t="shared" ca="1" si="820"/>
        <v>0</v>
      </c>
      <c r="J4701" s="7" t="str">
        <f t="shared" ca="1" si="821"/>
        <v/>
      </c>
      <c r="K4701" s="1" t="str">
        <f ca="1">IF(J4701="Linea_para_MAIL_creada_por_LuXML",IF(ISERROR(MATCH(INDIRECT(ADDRESS(ROW()-G4701,7)),D:D,0)),J4701,INDIRECT(ADDRESS(MATCH(INDIRECT(ADDRESS(ROW()-G4701,7)),D:D,0),1))),J4701)</f>
        <v/>
      </c>
      <c r="L4701" s="7">
        <f t="shared" ca="1" si="822"/>
        <v>0</v>
      </c>
      <c r="M4701" s="7" t="str">
        <f t="shared" ca="1" si="823"/>
        <v/>
      </c>
      <c r="N4701" s="7">
        <f t="shared" ca="1" si="824"/>
        <v>0</v>
      </c>
      <c r="O4701" s="9" t="str">
        <f ca="1">IF(N4701&gt;-1,INDIRECT(ADDRESS(ROW(),13)),IF(N4701&lt;N4700,CONCATENATE("&lt;page-count count=",CHAR(34),1+LARGE(N:N,1)-LARGE(N:N,2),CHAR(34),"/&gt;"),INDIRECT(ADDRESS(ROW()-1,13))))</f>
        <v/>
      </c>
      <c r="P4701" s="1">
        <f>IF(ROW()&lt;$S$4+2,IF('XML a procesar'!A4700="",P4700,IF(MID('XML a procesar'!A4700,1,1)="&lt;",P4700,P4700+1)),P4700)</f>
        <v>1</v>
      </c>
    </row>
    <row r="4702" spans="1:16" x14ac:dyDescent="0.25">
      <c r="A4702" s="1" t="str">
        <f>IF('XML a procesar'!A4701&gt;0,'XML a procesar'!A4701,"")</f>
        <v/>
      </c>
      <c r="B4702" s="7">
        <f t="shared" si="814"/>
        <v>0</v>
      </c>
      <c r="C4702" s="1">
        <f t="shared" si="815"/>
        <v>0</v>
      </c>
      <c r="D4702" s="1">
        <f t="shared" si="816"/>
        <v>0</v>
      </c>
      <c r="E4702" s="1">
        <f t="shared" si="817"/>
        <v>0</v>
      </c>
      <c r="F4702" s="1" t="str">
        <f t="shared" ca="1" si="818"/>
        <v/>
      </c>
      <c r="G4702" s="1">
        <f t="shared" ca="1" si="819"/>
        <v>0</v>
      </c>
      <c r="H4702" s="1">
        <f ca="1">IF(AND(G4701&gt;0,G4702&gt;G4701,NOT(ISERROR(MATCH(G4701,D:D,0)))),H4701+1,H4701)</f>
        <v>0</v>
      </c>
      <c r="I4702" s="1">
        <f t="shared" ca="1" si="820"/>
        <v>0</v>
      </c>
      <c r="J4702" s="7" t="str">
        <f t="shared" ca="1" si="821"/>
        <v/>
      </c>
      <c r="K4702" s="1" t="str">
        <f ca="1">IF(J4702="Linea_para_MAIL_creada_por_LuXML",IF(ISERROR(MATCH(INDIRECT(ADDRESS(ROW()-G4702,7)),D:D,0)),J4702,INDIRECT(ADDRESS(MATCH(INDIRECT(ADDRESS(ROW()-G4702,7)),D:D,0),1))),J4702)</f>
        <v/>
      </c>
      <c r="L4702" s="7">
        <f t="shared" ca="1" si="822"/>
        <v>0</v>
      </c>
      <c r="M4702" s="7" t="str">
        <f t="shared" ca="1" si="823"/>
        <v/>
      </c>
      <c r="N4702" s="7">
        <f t="shared" ca="1" si="824"/>
        <v>0</v>
      </c>
      <c r="O4702" s="9" t="str">
        <f ca="1">IF(N4702&gt;-1,INDIRECT(ADDRESS(ROW(),13)),IF(N4702&lt;N4701,CONCATENATE("&lt;page-count count=",CHAR(34),1+LARGE(N:N,1)-LARGE(N:N,2),CHAR(34),"/&gt;"),INDIRECT(ADDRESS(ROW()-1,13))))</f>
        <v/>
      </c>
      <c r="P4702" s="1">
        <f>IF(ROW()&lt;$S$4+2,IF('XML a procesar'!A4701="",P4701,IF(MID('XML a procesar'!A4701,1,1)="&lt;",P4701,P4701+1)),P4701)</f>
        <v>1</v>
      </c>
    </row>
    <row r="4703" spans="1:16" x14ac:dyDescent="0.25">
      <c r="A4703" s="1" t="str">
        <f>IF('XML a procesar'!A4702&gt;0,'XML a procesar'!A4702,"")</f>
        <v/>
      </c>
      <c r="B4703" s="7">
        <f t="shared" si="814"/>
        <v>0</v>
      </c>
      <c r="C4703" s="1">
        <f t="shared" si="815"/>
        <v>0</v>
      </c>
      <c r="D4703" s="1">
        <f t="shared" si="816"/>
        <v>0</v>
      </c>
      <c r="E4703" s="1">
        <f t="shared" si="817"/>
        <v>0</v>
      </c>
      <c r="F4703" s="1" t="str">
        <f t="shared" ca="1" si="818"/>
        <v/>
      </c>
      <c r="G4703" s="1">
        <f t="shared" ca="1" si="819"/>
        <v>0</v>
      </c>
      <c r="H4703" s="1">
        <f ca="1">IF(AND(G4702&gt;0,G4703&gt;G4702,NOT(ISERROR(MATCH(G4702,D:D,0)))),H4702+1,H4702)</f>
        <v>0</v>
      </c>
      <c r="I4703" s="1">
        <f t="shared" ca="1" si="820"/>
        <v>0</v>
      </c>
      <c r="J4703" s="7" t="str">
        <f t="shared" ca="1" si="821"/>
        <v/>
      </c>
      <c r="K4703" s="1" t="str">
        <f ca="1">IF(J4703="Linea_para_MAIL_creada_por_LuXML",IF(ISERROR(MATCH(INDIRECT(ADDRESS(ROW()-G4703,7)),D:D,0)),J4703,INDIRECT(ADDRESS(MATCH(INDIRECT(ADDRESS(ROW()-G4703,7)),D:D,0),1))),J4703)</f>
        <v/>
      </c>
      <c r="L4703" s="7">
        <f t="shared" ca="1" si="822"/>
        <v>0</v>
      </c>
      <c r="M4703" s="7" t="str">
        <f t="shared" ca="1" si="823"/>
        <v/>
      </c>
      <c r="N4703" s="7">
        <f t="shared" ca="1" si="824"/>
        <v>0</v>
      </c>
      <c r="O4703" s="9" t="str">
        <f ca="1">IF(N4703&gt;-1,INDIRECT(ADDRESS(ROW(),13)),IF(N4703&lt;N4702,CONCATENATE("&lt;page-count count=",CHAR(34),1+LARGE(N:N,1)-LARGE(N:N,2),CHAR(34),"/&gt;"),INDIRECT(ADDRESS(ROW()-1,13))))</f>
        <v/>
      </c>
      <c r="P4703" s="1">
        <f>IF(ROW()&lt;$S$4+2,IF('XML a procesar'!A4702="",P4702,IF(MID('XML a procesar'!A4702,1,1)="&lt;",P4702,P4702+1)),P4702)</f>
        <v>1</v>
      </c>
    </row>
    <row r="4704" spans="1:16" x14ac:dyDescent="0.25">
      <c r="A4704" s="1" t="str">
        <f>IF('XML a procesar'!A4703&gt;0,'XML a procesar'!A4703,"")</f>
        <v/>
      </c>
      <c r="B4704" s="7">
        <f t="shared" si="814"/>
        <v>0</v>
      </c>
      <c r="C4704" s="1">
        <f t="shared" si="815"/>
        <v>0</v>
      </c>
      <c r="D4704" s="1">
        <f t="shared" si="816"/>
        <v>0</v>
      </c>
      <c r="E4704" s="1">
        <f t="shared" si="817"/>
        <v>0</v>
      </c>
      <c r="F4704" s="1" t="str">
        <f t="shared" ca="1" si="818"/>
        <v/>
      </c>
      <c r="G4704" s="1">
        <f t="shared" ca="1" si="819"/>
        <v>0</v>
      </c>
      <c r="H4704" s="1">
        <f ca="1">IF(AND(G4703&gt;0,G4704&gt;G4703,NOT(ISERROR(MATCH(G4703,D:D,0)))),H4703+1,H4703)</f>
        <v>0</v>
      </c>
      <c r="I4704" s="1">
        <f t="shared" ca="1" si="820"/>
        <v>0</v>
      </c>
      <c r="J4704" s="7" t="str">
        <f t="shared" ca="1" si="821"/>
        <v/>
      </c>
      <c r="K4704" s="1" t="str">
        <f ca="1">IF(J4704="Linea_para_MAIL_creada_por_LuXML",IF(ISERROR(MATCH(INDIRECT(ADDRESS(ROW()-G4704,7)),D:D,0)),J4704,INDIRECT(ADDRESS(MATCH(INDIRECT(ADDRESS(ROW()-G4704,7)),D:D,0),1))),J4704)</f>
        <v/>
      </c>
      <c r="L4704" s="7">
        <f t="shared" ca="1" si="822"/>
        <v>0</v>
      </c>
      <c r="M4704" s="7" t="str">
        <f t="shared" ca="1" si="823"/>
        <v/>
      </c>
      <c r="N4704" s="7">
        <f t="shared" ca="1" si="824"/>
        <v>0</v>
      </c>
      <c r="O4704" s="9" t="str">
        <f ca="1">IF(N4704&gt;-1,INDIRECT(ADDRESS(ROW(),13)),IF(N4704&lt;N4703,CONCATENATE("&lt;page-count count=",CHAR(34),1+LARGE(N:N,1)-LARGE(N:N,2),CHAR(34),"/&gt;"),INDIRECT(ADDRESS(ROW()-1,13))))</f>
        <v/>
      </c>
      <c r="P4704" s="1">
        <f>IF(ROW()&lt;$S$4+2,IF('XML a procesar'!A4703="",P4703,IF(MID('XML a procesar'!A4703,1,1)="&lt;",P4703,P4703+1)),P4703)</f>
        <v>1</v>
      </c>
    </row>
    <row r="4705" spans="1:16" x14ac:dyDescent="0.25">
      <c r="A4705" s="1" t="str">
        <f>IF('XML a procesar'!A4704&gt;0,'XML a procesar'!A4704,"")</f>
        <v/>
      </c>
      <c r="B4705" s="7">
        <f t="shared" si="814"/>
        <v>0</v>
      </c>
      <c r="C4705" s="1">
        <f t="shared" si="815"/>
        <v>0</v>
      </c>
      <c r="D4705" s="1">
        <f t="shared" si="816"/>
        <v>0</v>
      </c>
      <c r="E4705" s="1">
        <f t="shared" si="817"/>
        <v>0</v>
      </c>
      <c r="F4705" s="1" t="str">
        <f t="shared" ca="1" si="818"/>
        <v/>
      </c>
      <c r="G4705" s="1">
        <f t="shared" ca="1" si="819"/>
        <v>0</v>
      </c>
      <c r="H4705" s="1">
        <f ca="1">IF(AND(G4704&gt;0,G4705&gt;G4704,NOT(ISERROR(MATCH(G4704,D:D,0)))),H4704+1,H4704)</f>
        <v>0</v>
      </c>
      <c r="I4705" s="1">
        <f t="shared" ca="1" si="820"/>
        <v>0</v>
      </c>
      <c r="J4705" s="7" t="str">
        <f t="shared" ca="1" si="821"/>
        <v/>
      </c>
      <c r="K4705" s="1" t="str">
        <f ca="1">IF(J4705="Linea_para_MAIL_creada_por_LuXML",IF(ISERROR(MATCH(INDIRECT(ADDRESS(ROW()-G4705,7)),D:D,0)),J4705,INDIRECT(ADDRESS(MATCH(INDIRECT(ADDRESS(ROW()-G4705,7)),D:D,0),1))),J4705)</f>
        <v/>
      </c>
      <c r="L4705" s="7">
        <f t="shared" ca="1" si="822"/>
        <v>0</v>
      </c>
      <c r="M4705" s="7" t="str">
        <f t="shared" ca="1" si="823"/>
        <v/>
      </c>
      <c r="N4705" s="7">
        <f t="shared" ca="1" si="824"/>
        <v>0</v>
      </c>
      <c r="O4705" s="9" t="str">
        <f ca="1">IF(N4705&gt;-1,INDIRECT(ADDRESS(ROW(),13)),IF(N4705&lt;N4704,CONCATENATE("&lt;page-count count=",CHAR(34),1+LARGE(N:N,1)-LARGE(N:N,2),CHAR(34),"/&gt;"),INDIRECT(ADDRESS(ROW()-1,13))))</f>
        <v/>
      </c>
      <c r="P4705" s="1">
        <f>IF(ROW()&lt;$S$4+2,IF('XML a procesar'!A4704="",P4704,IF(MID('XML a procesar'!A4704,1,1)="&lt;",P4704,P4704+1)),P4704)</f>
        <v>1</v>
      </c>
    </row>
    <row r="4706" spans="1:16" x14ac:dyDescent="0.25">
      <c r="A4706" s="1" t="str">
        <f>IF('XML a procesar'!A4705&gt;0,'XML a procesar'!A4705,"")</f>
        <v/>
      </c>
      <c r="B4706" s="7">
        <f t="shared" si="814"/>
        <v>0</v>
      </c>
      <c r="C4706" s="1">
        <f t="shared" si="815"/>
        <v>0</v>
      </c>
      <c r="D4706" s="1">
        <f t="shared" si="816"/>
        <v>0</v>
      </c>
      <c r="E4706" s="1">
        <f t="shared" si="817"/>
        <v>0</v>
      </c>
      <c r="F4706" s="1" t="str">
        <f t="shared" ca="1" si="818"/>
        <v/>
      </c>
      <c r="G4706" s="1">
        <f t="shared" ca="1" si="819"/>
        <v>0</v>
      </c>
      <c r="H4706" s="1">
        <f ca="1">IF(AND(G4705&gt;0,G4706&gt;G4705,NOT(ISERROR(MATCH(G4705,D:D,0)))),H4705+1,H4705)</f>
        <v>0</v>
      </c>
      <c r="I4706" s="1">
        <f t="shared" ca="1" si="820"/>
        <v>0</v>
      </c>
      <c r="J4706" s="7" t="str">
        <f t="shared" ca="1" si="821"/>
        <v/>
      </c>
      <c r="K4706" s="1" t="str">
        <f ca="1">IF(J4706="Linea_para_MAIL_creada_por_LuXML",IF(ISERROR(MATCH(INDIRECT(ADDRESS(ROW()-G4706,7)),D:D,0)),J4706,INDIRECT(ADDRESS(MATCH(INDIRECT(ADDRESS(ROW()-G4706,7)),D:D,0),1))),J4706)</f>
        <v/>
      </c>
      <c r="L4706" s="7">
        <f t="shared" ca="1" si="822"/>
        <v>0</v>
      </c>
      <c r="M4706" s="7" t="str">
        <f t="shared" ca="1" si="823"/>
        <v/>
      </c>
      <c r="N4706" s="7">
        <f t="shared" ca="1" si="824"/>
        <v>0</v>
      </c>
      <c r="O4706" s="9" t="str">
        <f ca="1">IF(N4706&gt;-1,INDIRECT(ADDRESS(ROW(),13)),IF(N4706&lt;N4705,CONCATENATE("&lt;page-count count=",CHAR(34),1+LARGE(N:N,1)-LARGE(N:N,2),CHAR(34),"/&gt;"),INDIRECT(ADDRESS(ROW()-1,13))))</f>
        <v/>
      </c>
      <c r="P4706" s="1">
        <f>IF(ROW()&lt;$S$4+2,IF('XML a procesar'!A4705="",P4705,IF(MID('XML a procesar'!A4705,1,1)="&lt;",P4705,P4705+1)),P4705)</f>
        <v>1</v>
      </c>
    </row>
    <row r="4707" spans="1:16" x14ac:dyDescent="0.25">
      <c r="A4707" s="1" t="str">
        <f>IF('XML a procesar'!A4706&gt;0,'XML a procesar'!A4706,"")</f>
        <v/>
      </c>
      <c r="B4707" s="7">
        <f t="shared" si="814"/>
        <v>0</v>
      </c>
      <c r="C4707" s="1">
        <f t="shared" si="815"/>
        <v>0</v>
      </c>
      <c r="D4707" s="1">
        <f t="shared" si="816"/>
        <v>0</v>
      </c>
      <c r="E4707" s="1">
        <f t="shared" si="817"/>
        <v>0</v>
      </c>
      <c r="F4707" s="1" t="str">
        <f t="shared" ca="1" si="818"/>
        <v/>
      </c>
      <c r="G4707" s="1">
        <f t="shared" ca="1" si="819"/>
        <v>0</v>
      </c>
      <c r="H4707" s="1">
        <f ca="1">IF(AND(G4706&gt;0,G4707&gt;G4706,NOT(ISERROR(MATCH(G4706,D:D,0)))),H4706+1,H4706)</f>
        <v>0</v>
      </c>
      <c r="I4707" s="1">
        <f t="shared" ca="1" si="820"/>
        <v>0</v>
      </c>
      <c r="J4707" s="7" t="str">
        <f t="shared" ca="1" si="821"/>
        <v/>
      </c>
      <c r="K4707" s="1" t="str">
        <f ca="1">IF(J4707="Linea_para_MAIL_creada_por_LuXML",IF(ISERROR(MATCH(INDIRECT(ADDRESS(ROW()-G4707,7)),D:D,0)),J4707,INDIRECT(ADDRESS(MATCH(INDIRECT(ADDRESS(ROW()-G4707,7)),D:D,0),1))),J4707)</f>
        <v/>
      </c>
      <c r="L4707" s="7">
        <f t="shared" ca="1" si="822"/>
        <v>0</v>
      </c>
      <c r="M4707" s="7" t="str">
        <f t="shared" ca="1" si="823"/>
        <v/>
      </c>
      <c r="N4707" s="7">
        <f t="shared" ca="1" si="824"/>
        <v>0</v>
      </c>
      <c r="O4707" s="9" t="str">
        <f ca="1">IF(N4707&gt;-1,INDIRECT(ADDRESS(ROW(),13)),IF(N4707&lt;N4706,CONCATENATE("&lt;page-count count=",CHAR(34),1+LARGE(N:N,1)-LARGE(N:N,2),CHAR(34),"/&gt;"),INDIRECT(ADDRESS(ROW()-1,13))))</f>
        <v/>
      </c>
      <c r="P4707" s="1">
        <f>IF(ROW()&lt;$S$4+2,IF('XML a procesar'!A4706="",P4706,IF(MID('XML a procesar'!A4706,1,1)="&lt;",P4706,P4706+1)),P4706)</f>
        <v>1</v>
      </c>
    </row>
    <row r="4708" spans="1:16" x14ac:dyDescent="0.25">
      <c r="A4708" s="1" t="str">
        <f>IF('XML a procesar'!A4707&gt;0,'XML a procesar'!A4707,"")</f>
        <v/>
      </c>
      <c r="B4708" s="7">
        <f t="shared" si="814"/>
        <v>0</v>
      </c>
      <c r="C4708" s="1">
        <f t="shared" si="815"/>
        <v>0</v>
      </c>
      <c r="D4708" s="1">
        <f t="shared" si="816"/>
        <v>0</v>
      </c>
      <c r="E4708" s="1">
        <f t="shared" si="817"/>
        <v>0</v>
      </c>
      <c r="F4708" s="1" t="str">
        <f t="shared" ca="1" si="818"/>
        <v/>
      </c>
      <c r="G4708" s="1">
        <f t="shared" ca="1" si="819"/>
        <v>0</v>
      </c>
      <c r="H4708" s="1">
        <f ca="1">IF(AND(G4707&gt;0,G4708&gt;G4707,NOT(ISERROR(MATCH(G4707,D:D,0)))),H4707+1,H4707)</f>
        <v>0</v>
      </c>
      <c r="I4708" s="1">
        <f t="shared" ca="1" si="820"/>
        <v>0</v>
      </c>
      <c r="J4708" s="7" t="str">
        <f t="shared" ca="1" si="821"/>
        <v/>
      </c>
      <c r="K4708" s="1" t="str">
        <f ca="1">IF(J4708="Linea_para_MAIL_creada_por_LuXML",IF(ISERROR(MATCH(INDIRECT(ADDRESS(ROW()-G4708,7)),D:D,0)),J4708,INDIRECT(ADDRESS(MATCH(INDIRECT(ADDRESS(ROW()-G4708,7)),D:D,0),1))),J4708)</f>
        <v/>
      </c>
      <c r="L4708" s="7">
        <f t="shared" ca="1" si="822"/>
        <v>0</v>
      </c>
      <c r="M4708" s="7" t="str">
        <f t="shared" ca="1" si="823"/>
        <v/>
      </c>
      <c r="N4708" s="7">
        <f t="shared" ca="1" si="824"/>
        <v>0</v>
      </c>
      <c r="O4708" s="9" t="str">
        <f ca="1">IF(N4708&gt;-1,INDIRECT(ADDRESS(ROW(),13)),IF(N4708&lt;N4707,CONCATENATE("&lt;page-count count=",CHAR(34),1+LARGE(N:N,1)-LARGE(N:N,2),CHAR(34),"/&gt;"),INDIRECT(ADDRESS(ROW()-1,13))))</f>
        <v/>
      </c>
      <c r="P4708" s="1">
        <f>IF(ROW()&lt;$S$4+2,IF('XML a procesar'!A4707="",P4707,IF(MID('XML a procesar'!A4707,1,1)="&lt;",P4707,P4707+1)),P4707)</f>
        <v>1</v>
      </c>
    </row>
    <row r="4709" spans="1:16" x14ac:dyDescent="0.25">
      <c r="A4709" s="1" t="str">
        <f>IF('XML a procesar'!A4708&gt;0,'XML a procesar'!A4708,"")</f>
        <v/>
      </c>
      <c r="B4709" s="7">
        <f t="shared" si="814"/>
        <v>0</v>
      </c>
      <c r="C4709" s="1">
        <f t="shared" si="815"/>
        <v>0</v>
      </c>
      <c r="D4709" s="1">
        <f t="shared" si="816"/>
        <v>0</v>
      </c>
      <c r="E4709" s="1">
        <f t="shared" si="817"/>
        <v>0</v>
      </c>
      <c r="F4709" s="1" t="str">
        <f t="shared" ca="1" si="818"/>
        <v/>
      </c>
      <c r="G4709" s="1">
        <f t="shared" ca="1" si="819"/>
        <v>0</v>
      </c>
      <c r="H4709" s="1">
        <f ca="1">IF(AND(G4708&gt;0,G4709&gt;G4708,NOT(ISERROR(MATCH(G4708,D:D,0)))),H4708+1,H4708)</f>
        <v>0</v>
      </c>
      <c r="I4709" s="1">
        <f t="shared" ca="1" si="820"/>
        <v>0</v>
      </c>
      <c r="J4709" s="7" t="str">
        <f t="shared" ca="1" si="821"/>
        <v/>
      </c>
      <c r="K4709" s="1" t="str">
        <f ca="1">IF(J4709="Linea_para_MAIL_creada_por_LuXML",IF(ISERROR(MATCH(INDIRECT(ADDRESS(ROW()-G4709,7)),D:D,0)),J4709,INDIRECT(ADDRESS(MATCH(INDIRECT(ADDRESS(ROW()-G4709,7)),D:D,0),1))),J4709)</f>
        <v/>
      </c>
      <c r="L4709" s="7">
        <f t="shared" ca="1" si="822"/>
        <v>0</v>
      </c>
      <c r="M4709" s="7" t="str">
        <f t="shared" ca="1" si="823"/>
        <v/>
      </c>
      <c r="N4709" s="7">
        <f t="shared" ca="1" si="824"/>
        <v>0</v>
      </c>
      <c r="O4709" s="9" t="str">
        <f ca="1">IF(N4709&gt;-1,INDIRECT(ADDRESS(ROW(),13)),IF(N4709&lt;N4708,CONCATENATE("&lt;page-count count=",CHAR(34),1+LARGE(N:N,1)-LARGE(N:N,2),CHAR(34),"/&gt;"),INDIRECT(ADDRESS(ROW()-1,13))))</f>
        <v/>
      </c>
      <c r="P4709" s="1">
        <f>IF(ROW()&lt;$S$4+2,IF('XML a procesar'!A4708="",P4708,IF(MID('XML a procesar'!A4708,1,1)="&lt;",P4708,P4708+1)),P4708)</f>
        <v>1</v>
      </c>
    </row>
    <row r="4710" spans="1:16" x14ac:dyDescent="0.25">
      <c r="A4710" s="1" t="str">
        <f>IF('XML a procesar'!A4709&gt;0,'XML a procesar'!A4709,"")</f>
        <v/>
      </c>
      <c r="B4710" s="7">
        <f t="shared" si="814"/>
        <v>0</v>
      </c>
      <c r="C4710" s="1">
        <f t="shared" si="815"/>
        <v>0</v>
      </c>
      <c r="D4710" s="1">
        <f t="shared" si="816"/>
        <v>0</v>
      </c>
      <c r="E4710" s="1">
        <f t="shared" si="817"/>
        <v>0</v>
      </c>
      <c r="F4710" s="1" t="str">
        <f t="shared" ca="1" si="818"/>
        <v/>
      </c>
      <c r="G4710" s="1">
        <f t="shared" ca="1" si="819"/>
        <v>0</v>
      </c>
      <c r="H4710" s="1">
        <f ca="1">IF(AND(G4709&gt;0,G4710&gt;G4709,NOT(ISERROR(MATCH(G4709,D:D,0)))),H4709+1,H4709)</f>
        <v>0</v>
      </c>
      <c r="I4710" s="1">
        <f t="shared" ca="1" si="820"/>
        <v>0</v>
      </c>
      <c r="J4710" s="7" t="str">
        <f t="shared" ca="1" si="821"/>
        <v/>
      </c>
      <c r="K4710" s="1" t="str">
        <f ca="1">IF(J4710="Linea_para_MAIL_creada_por_LuXML",IF(ISERROR(MATCH(INDIRECT(ADDRESS(ROW()-G4710,7)),D:D,0)),J4710,INDIRECT(ADDRESS(MATCH(INDIRECT(ADDRESS(ROW()-G4710,7)),D:D,0),1))),J4710)</f>
        <v/>
      </c>
      <c r="L4710" s="7">
        <f t="shared" ca="1" si="822"/>
        <v>0</v>
      </c>
      <c r="M4710" s="7" t="str">
        <f t="shared" ca="1" si="823"/>
        <v/>
      </c>
      <c r="N4710" s="7">
        <f t="shared" ca="1" si="824"/>
        <v>0</v>
      </c>
      <c r="O4710" s="9" t="str">
        <f ca="1">IF(N4710&gt;-1,INDIRECT(ADDRESS(ROW(),13)),IF(N4710&lt;N4709,CONCATENATE("&lt;page-count count=",CHAR(34),1+LARGE(N:N,1)-LARGE(N:N,2),CHAR(34),"/&gt;"),INDIRECT(ADDRESS(ROW()-1,13))))</f>
        <v/>
      </c>
      <c r="P4710" s="1">
        <f>IF(ROW()&lt;$S$4+2,IF('XML a procesar'!A4709="",P4709,IF(MID('XML a procesar'!A4709,1,1)="&lt;",P4709,P4709+1)),P4709)</f>
        <v>1</v>
      </c>
    </row>
    <row r="4711" spans="1:16" x14ac:dyDescent="0.25">
      <c r="A4711" s="1" t="str">
        <f>IF('XML a procesar'!A4710&gt;0,'XML a procesar'!A4710,"")</f>
        <v/>
      </c>
      <c r="B4711" s="7">
        <f t="shared" si="814"/>
        <v>0</v>
      </c>
      <c r="C4711" s="1">
        <f t="shared" si="815"/>
        <v>0</v>
      </c>
      <c r="D4711" s="1">
        <f t="shared" si="816"/>
        <v>0</v>
      </c>
      <c r="E4711" s="1">
        <f t="shared" si="817"/>
        <v>0</v>
      </c>
      <c r="F4711" s="1" t="str">
        <f t="shared" ca="1" si="818"/>
        <v/>
      </c>
      <c r="G4711" s="1">
        <f t="shared" ca="1" si="819"/>
        <v>0</v>
      </c>
      <c r="H4711" s="1">
        <f ca="1">IF(AND(G4710&gt;0,G4711&gt;G4710,NOT(ISERROR(MATCH(G4710,D:D,0)))),H4710+1,H4710)</f>
        <v>0</v>
      </c>
      <c r="I4711" s="1">
        <f t="shared" ca="1" si="820"/>
        <v>0</v>
      </c>
      <c r="J4711" s="7" t="str">
        <f t="shared" ca="1" si="821"/>
        <v/>
      </c>
      <c r="K4711" s="1" t="str">
        <f ca="1">IF(J4711="Linea_para_MAIL_creada_por_LuXML",IF(ISERROR(MATCH(INDIRECT(ADDRESS(ROW()-G4711,7)),D:D,0)),J4711,INDIRECT(ADDRESS(MATCH(INDIRECT(ADDRESS(ROW()-G4711,7)),D:D,0),1))),J4711)</f>
        <v/>
      </c>
      <c r="L4711" s="7">
        <f t="shared" ca="1" si="822"/>
        <v>0</v>
      </c>
      <c r="M4711" s="7" t="str">
        <f t="shared" ca="1" si="823"/>
        <v/>
      </c>
      <c r="N4711" s="7">
        <f t="shared" ca="1" si="824"/>
        <v>0</v>
      </c>
      <c r="O4711" s="9" t="str">
        <f ca="1">IF(N4711&gt;-1,INDIRECT(ADDRESS(ROW(),13)),IF(N4711&lt;N4710,CONCATENATE("&lt;page-count count=",CHAR(34),1+LARGE(N:N,1)-LARGE(N:N,2),CHAR(34),"/&gt;"),INDIRECT(ADDRESS(ROW()-1,13))))</f>
        <v/>
      </c>
      <c r="P4711" s="1">
        <f>IF(ROW()&lt;$S$4+2,IF('XML a procesar'!A4710="",P4710,IF(MID('XML a procesar'!A4710,1,1)="&lt;",P4710,P4710+1)),P4710)</f>
        <v>1</v>
      </c>
    </row>
    <row r="4712" spans="1:16" x14ac:dyDescent="0.25">
      <c r="A4712" s="1" t="str">
        <f>IF('XML a procesar'!A4711&gt;0,'XML a procesar'!A4711,"")</f>
        <v/>
      </c>
      <c r="B4712" s="7">
        <f t="shared" si="814"/>
        <v>0</v>
      </c>
      <c r="C4712" s="1">
        <f t="shared" si="815"/>
        <v>0</v>
      </c>
      <c r="D4712" s="1">
        <f t="shared" si="816"/>
        <v>0</v>
      </c>
      <c r="E4712" s="1">
        <f t="shared" si="817"/>
        <v>0</v>
      </c>
      <c r="F4712" s="1" t="str">
        <f t="shared" ca="1" si="818"/>
        <v/>
      </c>
      <c r="G4712" s="1">
        <f t="shared" ca="1" si="819"/>
        <v>0</v>
      </c>
      <c r="H4712" s="1">
        <f ca="1">IF(AND(G4711&gt;0,G4712&gt;G4711,NOT(ISERROR(MATCH(G4711,D:D,0)))),H4711+1,H4711)</f>
        <v>0</v>
      </c>
      <c r="I4712" s="1">
        <f t="shared" ca="1" si="820"/>
        <v>0</v>
      </c>
      <c r="J4712" s="7" t="str">
        <f t="shared" ca="1" si="821"/>
        <v/>
      </c>
      <c r="K4712" s="1" t="str">
        <f ca="1">IF(J4712="Linea_para_MAIL_creada_por_LuXML",IF(ISERROR(MATCH(INDIRECT(ADDRESS(ROW()-G4712,7)),D:D,0)),J4712,INDIRECT(ADDRESS(MATCH(INDIRECT(ADDRESS(ROW()-G4712,7)),D:D,0),1))),J4712)</f>
        <v/>
      </c>
      <c r="L4712" s="7">
        <f t="shared" ca="1" si="822"/>
        <v>0</v>
      </c>
      <c r="M4712" s="7" t="str">
        <f t="shared" ca="1" si="823"/>
        <v/>
      </c>
      <c r="N4712" s="7">
        <f t="shared" ca="1" si="824"/>
        <v>0</v>
      </c>
      <c r="O4712" s="9" t="str">
        <f ca="1">IF(N4712&gt;-1,INDIRECT(ADDRESS(ROW(),13)),IF(N4712&lt;N4711,CONCATENATE("&lt;page-count count=",CHAR(34),1+LARGE(N:N,1)-LARGE(N:N,2),CHAR(34),"/&gt;"),INDIRECT(ADDRESS(ROW()-1,13))))</f>
        <v/>
      </c>
      <c r="P4712" s="1">
        <f>IF(ROW()&lt;$S$4+2,IF('XML a procesar'!A4711="",P4711,IF(MID('XML a procesar'!A4711,1,1)="&lt;",P4711,P4711+1)),P4711)</f>
        <v>1</v>
      </c>
    </row>
    <row r="4713" spans="1:16" x14ac:dyDescent="0.25">
      <c r="A4713" s="1" t="str">
        <f>IF('XML a procesar'!A4712&gt;0,'XML a procesar'!A4712,"")</f>
        <v/>
      </c>
      <c r="B4713" s="7">
        <f t="shared" si="814"/>
        <v>0</v>
      </c>
      <c r="C4713" s="1">
        <f t="shared" si="815"/>
        <v>0</v>
      </c>
      <c r="D4713" s="1">
        <f t="shared" si="816"/>
        <v>0</v>
      </c>
      <c r="E4713" s="1">
        <f t="shared" si="817"/>
        <v>0</v>
      </c>
      <c r="F4713" s="1" t="str">
        <f t="shared" ca="1" si="818"/>
        <v/>
      </c>
      <c r="G4713" s="1">
        <f t="shared" ca="1" si="819"/>
        <v>0</v>
      </c>
      <c r="H4713" s="1">
        <f ca="1">IF(AND(G4712&gt;0,G4713&gt;G4712,NOT(ISERROR(MATCH(G4712,D:D,0)))),H4712+1,H4712)</f>
        <v>0</v>
      </c>
      <c r="I4713" s="1">
        <f t="shared" ca="1" si="820"/>
        <v>0</v>
      </c>
      <c r="J4713" s="7" t="str">
        <f t="shared" ca="1" si="821"/>
        <v/>
      </c>
      <c r="K4713" s="1" t="str">
        <f ca="1">IF(J4713="Linea_para_MAIL_creada_por_LuXML",IF(ISERROR(MATCH(INDIRECT(ADDRESS(ROW()-G4713,7)),D:D,0)),J4713,INDIRECT(ADDRESS(MATCH(INDIRECT(ADDRESS(ROW()-G4713,7)),D:D,0),1))),J4713)</f>
        <v/>
      </c>
      <c r="L4713" s="7">
        <f t="shared" ca="1" si="822"/>
        <v>0</v>
      </c>
      <c r="M4713" s="7" t="str">
        <f t="shared" ca="1" si="823"/>
        <v/>
      </c>
      <c r="N4713" s="7">
        <f t="shared" ca="1" si="824"/>
        <v>0</v>
      </c>
      <c r="O4713" s="9" t="str">
        <f ca="1">IF(N4713&gt;-1,INDIRECT(ADDRESS(ROW(),13)),IF(N4713&lt;N4712,CONCATENATE("&lt;page-count count=",CHAR(34),1+LARGE(N:N,1)-LARGE(N:N,2),CHAR(34),"/&gt;"),INDIRECT(ADDRESS(ROW()-1,13))))</f>
        <v/>
      </c>
      <c r="P4713" s="1">
        <f>IF(ROW()&lt;$S$4+2,IF('XML a procesar'!A4712="",P4712,IF(MID('XML a procesar'!A4712,1,1)="&lt;",P4712,P4712+1)),P4712)</f>
        <v>1</v>
      </c>
    </row>
    <row r="4714" spans="1:16" x14ac:dyDescent="0.25">
      <c r="A4714" s="1" t="str">
        <f>IF('XML a procesar'!A4713&gt;0,'XML a procesar'!A4713,"")</f>
        <v/>
      </c>
      <c r="B4714" s="7">
        <f t="shared" si="814"/>
        <v>0</v>
      </c>
      <c r="C4714" s="1">
        <f t="shared" si="815"/>
        <v>0</v>
      </c>
      <c r="D4714" s="1">
        <f t="shared" si="816"/>
        <v>0</v>
      </c>
      <c r="E4714" s="1">
        <f t="shared" si="817"/>
        <v>0</v>
      </c>
      <c r="F4714" s="1" t="str">
        <f t="shared" ca="1" si="818"/>
        <v/>
      </c>
      <c r="G4714" s="1">
        <f t="shared" ca="1" si="819"/>
        <v>0</v>
      </c>
      <c r="H4714" s="1">
        <f ca="1">IF(AND(G4713&gt;0,G4714&gt;G4713,NOT(ISERROR(MATCH(G4713,D:D,0)))),H4713+1,H4713)</f>
        <v>0</v>
      </c>
      <c r="I4714" s="1">
        <f t="shared" ca="1" si="820"/>
        <v>0</v>
      </c>
      <c r="J4714" s="7" t="str">
        <f t="shared" ca="1" si="821"/>
        <v/>
      </c>
      <c r="K4714" s="1" t="str">
        <f ca="1">IF(J4714="Linea_para_MAIL_creada_por_LuXML",IF(ISERROR(MATCH(INDIRECT(ADDRESS(ROW()-G4714,7)),D:D,0)),J4714,INDIRECT(ADDRESS(MATCH(INDIRECT(ADDRESS(ROW()-G4714,7)),D:D,0),1))),J4714)</f>
        <v/>
      </c>
      <c r="L4714" s="7">
        <f t="shared" ca="1" si="822"/>
        <v>0</v>
      </c>
      <c r="M4714" s="7" t="str">
        <f t="shared" ca="1" si="823"/>
        <v/>
      </c>
      <c r="N4714" s="7">
        <f t="shared" ca="1" si="824"/>
        <v>0</v>
      </c>
      <c r="O4714" s="9" t="str">
        <f ca="1">IF(N4714&gt;-1,INDIRECT(ADDRESS(ROW(),13)),IF(N4714&lt;N4713,CONCATENATE("&lt;page-count count=",CHAR(34),1+LARGE(N:N,1)-LARGE(N:N,2),CHAR(34),"/&gt;"),INDIRECT(ADDRESS(ROW()-1,13))))</f>
        <v/>
      </c>
      <c r="P4714" s="1">
        <f>IF(ROW()&lt;$S$4+2,IF('XML a procesar'!A4713="",P4713,IF(MID('XML a procesar'!A4713,1,1)="&lt;",P4713,P4713+1)),P4713)</f>
        <v>1</v>
      </c>
    </row>
    <row r="4715" spans="1:16" x14ac:dyDescent="0.25">
      <c r="A4715" s="1" t="str">
        <f>IF('XML a procesar'!A4714&gt;0,'XML a procesar'!A4714,"")</f>
        <v/>
      </c>
      <c r="B4715" s="7">
        <f t="shared" si="814"/>
        <v>0</v>
      </c>
      <c r="C4715" s="1">
        <f t="shared" si="815"/>
        <v>0</v>
      </c>
      <c r="D4715" s="1">
        <f t="shared" si="816"/>
        <v>0</v>
      </c>
      <c r="E4715" s="1">
        <f t="shared" si="817"/>
        <v>0</v>
      </c>
      <c r="F4715" s="1" t="str">
        <f t="shared" ca="1" si="818"/>
        <v/>
      </c>
      <c r="G4715" s="1">
        <f t="shared" ca="1" si="819"/>
        <v>0</v>
      </c>
      <c r="H4715" s="1">
        <f ca="1">IF(AND(G4714&gt;0,G4715&gt;G4714,NOT(ISERROR(MATCH(G4714,D:D,0)))),H4714+1,H4714)</f>
        <v>0</v>
      </c>
      <c r="I4715" s="1">
        <f t="shared" ca="1" si="820"/>
        <v>0</v>
      </c>
      <c r="J4715" s="7" t="str">
        <f t="shared" ca="1" si="821"/>
        <v/>
      </c>
      <c r="K4715" s="1" t="str">
        <f ca="1">IF(J4715="Linea_para_MAIL_creada_por_LuXML",IF(ISERROR(MATCH(INDIRECT(ADDRESS(ROW()-G4715,7)),D:D,0)),J4715,INDIRECT(ADDRESS(MATCH(INDIRECT(ADDRESS(ROW()-G4715,7)),D:D,0),1))),J4715)</f>
        <v/>
      </c>
      <c r="L4715" s="7">
        <f t="shared" ca="1" si="822"/>
        <v>0</v>
      </c>
      <c r="M4715" s="7" t="str">
        <f t="shared" ca="1" si="823"/>
        <v/>
      </c>
      <c r="N4715" s="7">
        <f t="shared" ca="1" si="824"/>
        <v>0</v>
      </c>
      <c r="O4715" s="9" t="str">
        <f ca="1">IF(N4715&gt;-1,INDIRECT(ADDRESS(ROW(),13)),IF(N4715&lt;N4714,CONCATENATE("&lt;page-count count=",CHAR(34),1+LARGE(N:N,1)-LARGE(N:N,2),CHAR(34),"/&gt;"),INDIRECT(ADDRESS(ROW()-1,13))))</f>
        <v/>
      </c>
      <c r="P4715" s="1">
        <f>IF(ROW()&lt;$S$4+2,IF('XML a procesar'!A4714="",P4714,IF(MID('XML a procesar'!A4714,1,1)="&lt;",P4714,P4714+1)),P4714)</f>
        <v>1</v>
      </c>
    </row>
    <row r="4716" spans="1:16" x14ac:dyDescent="0.25">
      <c r="A4716" s="1" t="str">
        <f>IF('XML a procesar'!A4715&gt;0,'XML a procesar'!A4715,"")</f>
        <v/>
      </c>
      <c r="B4716" s="7">
        <f t="shared" si="814"/>
        <v>0</v>
      </c>
      <c r="C4716" s="1">
        <f t="shared" si="815"/>
        <v>0</v>
      </c>
      <c r="D4716" s="1">
        <f t="shared" si="816"/>
        <v>0</v>
      </c>
      <c r="E4716" s="1">
        <f t="shared" si="817"/>
        <v>0</v>
      </c>
      <c r="F4716" s="1" t="str">
        <f t="shared" ca="1" si="818"/>
        <v/>
      </c>
      <c r="G4716" s="1">
        <f t="shared" ca="1" si="819"/>
        <v>0</v>
      </c>
      <c r="H4716" s="1">
        <f ca="1">IF(AND(G4715&gt;0,G4716&gt;G4715,NOT(ISERROR(MATCH(G4715,D:D,0)))),H4715+1,H4715)</f>
        <v>0</v>
      </c>
      <c r="I4716" s="1">
        <f t="shared" ca="1" si="820"/>
        <v>0</v>
      </c>
      <c r="J4716" s="7" t="str">
        <f t="shared" ca="1" si="821"/>
        <v/>
      </c>
      <c r="K4716" s="1" t="str">
        <f ca="1">IF(J4716="Linea_para_MAIL_creada_por_LuXML",IF(ISERROR(MATCH(INDIRECT(ADDRESS(ROW()-G4716,7)),D:D,0)),J4716,INDIRECT(ADDRESS(MATCH(INDIRECT(ADDRESS(ROW()-G4716,7)),D:D,0),1))),J4716)</f>
        <v/>
      </c>
      <c r="L4716" s="7">
        <f t="shared" ca="1" si="822"/>
        <v>0</v>
      </c>
      <c r="M4716" s="7" t="str">
        <f t="shared" ca="1" si="823"/>
        <v/>
      </c>
      <c r="N4716" s="7">
        <f t="shared" ca="1" si="824"/>
        <v>0</v>
      </c>
      <c r="O4716" s="9" t="str">
        <f ca="1">IF(N4716&gt;-1,INDIRECT(ADDRESS(ROW(),13)),IF(N4716&lt;N4715,CONCATENATE("&lt;page-count count=",CHAR(34),1+LARGE(N:N,1)-LARGE(N:N,2),CHAR(34),"/&gt;"),INDIRECT(ADDRESS(ROW()-1,13))))</f>
        <v/>
      </c>
      <c r="P4716" s="1">
        <f>IF(ROW()&lt;$S$4+2,IF('XML a procesar'!A4715="",P4715,IF(MID('XML a procesar'!A4715,1,1)="&lt;",P4715,P4715+1)),P4715)</f>
        <v>1</v>
      </c>
    </row>
    <row r="4717" spans="1:16" x14ac:dyDescent="0.25">
      <c r="A4717" s="1" t="str">
        <f>IF('XML a procesar'!A4716&gt;0,'XML a procesar'!A4716,"")</f>
        <v/>
      </c>
      <c r="B4717" s="7">
        <f t="shared" si="814"/>
        <v>0</v>
      </c>
      <c r="C4717" s="1">
        <f t="shared" si="815"/>
        <v>0</v>
      </c>
      <c r="D4717" s="1">
        <f t="shared" si="816"/>
        <v>0</v>
      </c>
      <c r="E4717" s="1">
        <f t="shared" si="817"/>
        <v>0</v>
      </c>
      <c r="F4717" s="1" t="str">
        <f t="shared" ca="1" si="818"/>
        <v/>
      </c>
      <c r="G4717" s="1">
        <f t="shared" ca="1" si="819"/>
        <v>0</v>
      </c>
      <c r="H4717" s="1">
        <f ca="1">IF(AND(G4716&gt;0,G4717&gt;G4716,NOT(ISERROR(MATCH(G4716,D:D,0)))),H4716+1,H4716)</f>
        <v>0</v>
      </c>
      <c r="I4717" s="1">
        <f t="shared" ca="1" si="820"/>
        <v>0</v>
      </c>
      <c r="J4717" s="7" t="str">
        <f t="shared" ca="1" si="821"/>
        <v/>
      </c>
      <c r="K4717" s="1" t="str">
        <f ca="1">IF(J4717="Linea_para_MAIL_creada_por_LuXML",IF(ISERROR(MATCH(INDIRECT(ADDRESS(ROW()-G4717,7)),D:D,0)),J4717,INDIRECT(ADDRESS(MATCH(INDIRECT(ADDRESS(ROW()-G4717,7)),D:D,0),1))),J4717)</f>
        <v/>
      </c>
      <c r="L4717" s="7">
        <f t="shared" ca="1" si="822"/>
        <v>0</v>
      </c>
      <c r="M4717" s="7" t="str">
        <f t="shared" ca="1" si="823"/>
        <v/>
      </c>
      <c r="N4717" s="7">
        <f t="shared" ca="1" si="824"/>
        <v>0</v>
      </c>
      <c r="O4717" s="9" t="str">
        <f ca="1">IF(N4717&gt;-1,INDIRECT(ADDRESS(ROW(),13)),IF(N4717&lt;N4716,CONCATENATE("&lt;page-count count=",CHAR(34),1+LARGE(N:N,1)-LARGE(N:N,2),CHAR(34),"/&gt;"),INDIRECT(ADDRESS(ROW()-1,13))))</f>
        <v/>
      </c>
      <c r="P4717" s="1">
        <f>IF(ROW()&lt;$S$4+2,IF('XML a procesar'!A4716="",P4716,IF(MID('XML a procesar'!A4716,1,1)="&lt;",P4716,P4716+1)),P4716)</f>
        <v>1</v>
      </c>
    </row>
    <row r="4718" spans="1:16" x14ac:dyDescent="0.25">
      <c r="A4718" s="1" t="str">
        <f>IF('XML a procesar'!A4717&gt;0,'XML a procesar'!A4717,"")</f>
        <v/>
      </c>
      <c r="B4718" s="7">
        <f t="shared" si="814"/>
        <v>0</v>
      </c>
      <c r="C4718" s="1">
        <f t="shared" si="815"/>
        <v>0</v>
      </c>
      <c r="D4718" s="1">
        <f t="shared" si="816"/>
        <v>0</v>
      </c>
      <c r="E4718" s="1">
        <f t="shared" si="817"/>
        <v>0</v>
      </c>
      <c r="F4718" s="1" t="str">
        <f t="shared" ca="1" si="818"/>
        <v/>
      </c>
      <c r="G4718" s="1">
        <f t="shared" ca="1" si="819"/>
        <v>0</v>
      </c>
      <c r="H4718" s="1">
        <f ca="1">IF(AND(G4717&gt;0,G4718&gt;G4717,NOT(ISERROR(MATCH(G4717,D:D,0)))),H4717+1,H4717)</f>
        <v>0</v>
      </c>
      <c r="I4718" s="1">
        <f t="shared" ca="1" si="820"/>
        <v>0</v>
      </c>
      <c r="J4718" s="7" t="str">
        <f t="shared" ca="1" si="821"/>
        <v/>
      </c>
      <c r="K4718" s="1" t="str">
        <f ca="1">IF(J4718="Linea_para_MAIL_creada_por_LuXML",IF(ISERROR(MATCH(INDIRECT(ADDRESS(ROW()-G4718,7)),D:D,0)),J4718,INDIRECT(ADDRESS(MATCH(INDIRECT(ADDRESS(ROW()-G4718,7)),D:D,0),1))),J4718)</f>
        <v/>
      </c>
      <c r="L4718" s="7">
        <f t="shared" ca="1" si="822"/>
        <v>0</v>
      </c>
      <c r="M4718" s="7" t="str">
        <f t="shared" ca="1" si="823"/>
        <v/>
      </c>
      <c r="N4718" s="7">
        <f t="shared" ca="1" si="824"/>
        <v>0</v>
      </c>
      <c r="O4718" s="9" t="str">
        <f ca="1">IF(N4718&gt;-1,INDIRECT(ADDRESS(ROW(),13)),IF(N4718&lt;N4717,CONCATENATE("&lt;page-count count=",CHAR(34),1+LARGE(N:N,1)-LARGE(N:N,2),CHAR(34),"/&gt;"),INDIRECT(ADDRESS(ROW()-1,13))))</f>
        <v/>
      </c>
      <c r="P4718" s="1">
        <f>IF(ROW()&lt;$S$4+2,IF('XML a procesar'!A4717="",P4717,IF(MID('XML a procesar'!A4717,1,1)="&lt;",P4717,P4717+1)),P4717)</f>
        <v>1</v>
      </c>
    </row>
    <row r="4719" spans="1:16" x14ac:dyDescent="0.25">
      <c r="A4719" s="1" t="str">
        <f>IF('XML a procesar'!A4718&gt;0,'XML a procesar'!A4718,"")</f>
        <v/>
      </c>
      <c r="B4719" s="7">
        <f t="shared" si="814"/>
        <v>0</v>
      </c>
      <c r="C4719" s="1">
        <f t="shared" si="815"/>
        <v>0</v>
      </c>
      <c r="D4719" s="1">
        <f t="shared" si="816"/>
        <v>0</v>
      </c>
      <c r="E4719" s="1">
        <f t="shared" si="817"/>
        <v>0</v>
      </c>
      <c r="F4719" s="1" t="str">
        <f t="shared" ca="1" si="818"/>
        <v/>
      </c>
      <c r="G4719" s="1">
        <f t="shared" ca="1" si="819"/>
        <v>0</v>
      </c>
      <c r="H4719" s="1">
        <f ca="1">IF(AND(G4718&gt;0,G4719&gt;G4718,NOT(ISERROR(MATCH(G4718,D:D,0)))),H4718+1,H4718)</f>
        <v>0</v>
      </c>
      <c r="I4719" s="1">
        <f t="shared" ca="1" si="820"/>
        <v>0</v>
      </c>
      <c r="J4719" s="7" t="str">
        <f t="shared" ca="1" si="821"/>
        <v/>
      </c>
      <c r="K4719" s="1" t="str">
        <f ca="1">IF(J4719="Linea_para_MAIL_creada_por_LuXML",IF(ISERROR(MATCH(INDIRECT(ADDRESS(ROW()-G4719,7)),D:D,0)),J4719,INDIRECT(ADDRESS(MATCH(INDIRECT(ADDRESS(ROW()-G4719,7)),D:D,0),1))),J4719)</f>
        <v/>
      </c>
      <c r="L4719" s="7">
        <f t="shared" ca="1" si="822"/>
        <v>0</v>
      </c>
      <c r="M4719" s="7" t="str">
        <f t="shared" ca="1" si="823"/>
        <v/>
      </c>
      <c r="N4719" s="7">
        <f t="shared" ca="1" si="824"/>
        <v>0</v>
      </c>
      <c r="O4719" s="9" t="str">
        <f ca="1">IF(N4719&gt;-1,INDIRECT(ADDRESS(ROW(),13)),IF(N4719&lt;N4718,CONCATENATE("&lt;page-count count=",CHAR(34),1+LARGE(N:N,1)-LARGE(N:N,2),CHAR(34),"/&gt;"),INDIRECT(ADDRESS(ROW()-1,13))))</f>
        <v/>
      </c>
      <c r="P4719" s="1">
        <f>IF(ROW()&lt;$S$4+2,IF('XML a procesar'!A4718="",P4718,IF(MID('XML a procesar'!A4718,1,1)="&lt;",P4718,P4718+1)),P4718)</f>
        <v>1</v>
      </c>
    </row>
    <row r="4720" spans="1:16" x14ac:dyDescent="0.25">
      <c r="A4720" s="1" t="str">
        <f>IF('XML a procesar'!A4719&gt;0,'XML a procesar'!A4719,"")</f>
        <v/>
      </c>
      <c r="B4720" s="7">
        <f t="shared" si="814"/>
        <v>0</v>
      </c>
      <c r="C4720" s="1">
        <f t="shared" si="815"/>
        <v>0</v>
      </c>
      <c r="D4720" s="1">
        <f t="shared" si="816"/>
        <v>0</v>
      </c>
      <c r="E4720" s="1">
        <f t="shared" si="817"/>
        <v>0</v>
      </c>
      <c r="F4720" s="1" t="str">
        <f t="shared" ca="1" si="818"/>
        <v/>
      </c>
      <c r="G4720" s="1">
        <f t="shared" ca="1" si="819"/>
        <v>0</v>
      </c>
      <c r="H4720" s="1">
        <f ca="1">IF(AND(G4719&gt;0,G4720&gt;G4719,NOT(ISERROR(MATCH(G4719,D:D,0)))),H4719+1,H4719)</f>
        <v>0</v>
      </c>
      <c r="I4720" s="1">
        <f t="shared" ca="1" si="820"/>
        <v>0</v>
      </c>
      <c r="J4720" s="7" t="str">
        <f t="shared" ca="1" si="821"/>
        <v/>
      </c>
      <c r="K4720" s="1" t="str">
        <f ca="1">IF(J4720="Linea_para_MAIL_creada_por_LuXML",IF(ISERROR(MATCH(INDIRECT(ADDRESS(ROW()-G4720,7)),D:D,0)),J4720,INDIRECT(ADDRESS(MATCH(INDIRECT(ADDRESS(ROW()-G4720,7)),D:D,0),1))),J4720)</f>
        <v/>
      </c>
      <c r="L4720" s="7">
        <f t="shared" ca="1" si="822"/>
        <v>0</v>
      </c>
      <c r="M4720" s="7" t="str">
        <f t="shared" ca="1" si="823"/>
        <v/>
      </c>
      <c r="N4720" s="7">
        <f t="shared" ca="1" si="824"/>
        <v>0</v>
      </c>
      <c r="O4720" s="9" t="str">
        <f ca="1">IF(N4720&gt;-1,INDIRECT(ADDRESS(ROW(),13)),IF(N4720&lt;N4719,CONCATENATE("&lt;page-count count=",CHAR(34),1+LARGE(N:N,1)-LARGE(N:N,2),CHAR(34),"/&gt;"),INDIRECT(ADDRESS(ROW()-1,13))))</f>
        <v/>
      </c>
      <c r="P4720" s="1">
        <f>IF(ROW()&lt;$S$4+2,IF('XML a procesar'!A4719="",P4719,IF(MID('XML a procesar'!A4719,1,1)="&lt;",P4719,P4719+1)),P4719)</f>
        <v>1</v>
      </c>
    </row>
    <row r="4721" spans="1:16" x14ac:dyDescent="0.25">
      <c r="A4721" s="1" t="str">
        <f>IF('XML a procesar'!A4720&gt;0,'XML a procesar'!A4720,"")</f>
        <v/>
      </c>
      <c r="B4721" s="7">
        <f t="shared" si="814"/>
        <v>0</v>
      </c>
      <c r="C4721" s="1">
        <f t="shared" si="815"/>
        <v>0</v>
      </c>
      <c r="D4721" s="1">
        <f t="shared" si="816"/>
        <v>0</v>
      </c>
      <c r="E4721" s="1">
        <f t="shared" si="817"/>
        <v>0</v>
      </c>
      <c r="F4721" s="1" t="str">
        <f t="shared" ca="1" si="818"/>
        <v/>
      </c>
      <c r="G4721" s="1">
        <f t="shared" ca="1" si="819"/>
        <v>0</v>
      </c>
      <c r="H4721" s="1">
        <f ca="1">IF(AND(G4720&gt;0,G4721&gt;G4720,NOT(ISERROR(MATCH(G4720,D:D,0)))),H4720+1,H4720)</f>
        <v>0</v>
      </c>
      <c r="I4721" s="1">
        <f t="shared" ca="1" si="820"/>
        <v>0</v>
      </c>
      <c r="J4721" s="7" t="str">
        <f t="shared" ca="1" si="821"/>
        <v/>
      </c>
      <c r="K4721" s="1" t="str">
        <f ca="1">IF(J4721="Linea_para_MAIL_creada_por_LuXML",IF(ISERROR(MATCH(INDIRECT(ADDRESS(ROW()-G4721,7)),D:D,0)),J4721,INDIRECT(ADDRESS(MATCH(INDIRECT(ADDRESS(ROW()-G4721,7)),D:D,0),1))),J4721)</f>
        <v/>
      </c>
      <c r="L4721" s="7">
        <f t="shared" ca="1" si="822"/>
        <v>0</v>
      </c>
      <c r="M4721" s="7" t="str">
        <f t="shared" ca="1" si="823"/>
        <v/>
      </c>
      <c r="N4721" s="7">
        <f t="shared" ca="1" si="824"/>
        <v>0</v>
      </c>
      <c r="O4721" s="9" t="str">
        <f ca="1">IF(N4721&gt;-1,INDIRECT(ADDRESS(ROW(),13)),IF(N4721&lt;N4720,CONCATENATE("&lt;page-count count=",CHAR(34),1+LARGE(N:N,1)-LARGE(N:N,2),CHAR(34),"/&gt;"),INDIRECT(ADDRESS(ROW()-1,13))))</f>
        <v/>
      </c>
      <c r="P4721" s="1">
        <f>IF(ROW()&lt;$S$4+2,IF('XML a procesar'!A4720="",P4720,IF(MID('XML a procesar'!A4720,1,1)="&lt;",P4720,P4720+1)),P4720)</f>
        <v>1</v>
      </c>
    </row>
    <row r="4722" spans="1:16" x14ac:dyDescent="0.25">
      <c r="A4722" s="1" t="str">
        <f>IF('XML a procesar'!A4721&gt;0,'XML a procesar'!A4721,"")</f>
        <v/>
      </c>
      <c r="B4722" s="7">
        <f t="shared" si="814"/>
        <v>0</v>
      </c>
      <c r="C4722" s="1">
        <f t="shared" si="815"/>
        <v>0</v>
      </c>
      <c r="D4722" s="1">
        <f t="shared" si="816"/>
        <v>0</v>
      </c>
      <c r="E4722" s="1">
        <f t="shared" si="817"/>
        <v>0</v>
      </c>
      <c r="F4722" s="1" t="str">
        <f t="shared" ca="1" si="818"/>
        <v/>
      </c>
      <c r="G4722" s="1">
        <f t="shared" ca="1" si="819"/>
        <v>0</v>
      </c>
      <c r="H4722" s="1">
        <f ca="1">IF(AND(G4721&gt;0,G4722&gt;G4721,NOT(ISERROR(MATCH(G4721,D:D,0)))),H4721+1,H4721)</f>
        <v>0</v>
      </c>
      <c r="I4722" s="1">
        <f t="shared" ca="1" si="820"/>
        <v>0</v>
      </c>
      <c r="J4722" s="7" t="str">
        <f t="shared" ca="1" si="821"/>
        <v/>
      </c>
      <c r="K4722" s="1" t="str">
        <f ca="1">IF(J4722="Linea_para_MAIL_creada_por_LuXML",IF(ISERROR(MATCH(INDIRECT(ADDRESS(ROW()-G4722,7)),D:D,0)),J4722,INDIRECT(ADDRESS(MATCH(INDIRECT(ADDRESS(ROW()-G4722,7)),D:D,0),1))),J4722)</f>
        <v/>
      </c>
      <c r="L4722" s="7">
        <f t="shared" ca="1" si="822"/>
        <v>0</v>
      </c>
      <c r="M4722" s="7" t="str">
        <f t="shared" ca="1" si="823"/>
        <v/>
      </c>
      <c r="N4722" s="7">
        <f t="shared" ca="1" si="824"/>
        <v>0</v>
      </c>
      <c r="O4722" s="9" t="str">
        <f ca="1">IF(N4722&gt;-1,INDIRECT(ADDRESS(ROW(),13)),IF(N4722&lt;N4721,CONCATENATE("&lt;page-count count=",CHAR(34),1+LARGE(N:N,1)-LARGE(N:N,2),CHAR(34),"/&gt;"),INDIRECT(ADDRESS(ROW()-1,13))))</f>
        <v/>
      </c>
      <c r="P4722" s="1">
        <f>IF(ROW()&lt;$S$4+2,IF('XML a procesar'!A4721="",P4721,IF(MID('XML a procesar'!A4721,1,1)="&lt;",P4721,P4721+1)),P4721)</f>
        <v>1</v>
      </c>
    </row>
    <row r="4723" spans="1:16" x14ac:dyDescent="0.25">
      <c r="A4723" s="1" t="str">
        <f>IF('XML a procesar'!A4722&gt;0,'XML a procesar'!A4722,"")</f>
        <v/>
      </c>
      <c r="B4723" s="7">
        <f t="shared" si="814"/>
        <v>0</v>
      </c>
      <c r="C4723" s="1">
        <f t="shared" si="815"/>
        <v>0</v>
      </c>
      <c r="D4723" s="1">
        <f t="shared" si="816"/>
        <v>0</v>
      </c>
      <c r="E4723" s="1">
        <f t="shared" si="817"/>
        <v>0</v>
      </c>
      <c r="F4723" s="1" t="str">
        <f t="shared" ca="1" si="818"/>
        <v/>
      </c>
      <c r="G4723" s="1">
        <f t="shared" ca="1" si="819"/>
        <v>0</v>
      </c>
      <c r="H4723" s="1">
        <f ca="1">IF(AND(G4722&gt;0,G4723&gt;G4722,NOT(ISERROR(MATCH(G4722,D:D,0)))),H4722+1,H4722)</f>
        <v>0</v>
      </c>
      <c r="I4723" s="1">
        <f t="shared" ca="1" si="820"/>
        <v>0</v>
      </c>
      <c r="J4723" s="7" t="str">
        <f t="shared" ca="1" si="821"/>
        <v/>
      </c>
      <c r="K4723" s="1" t="str">
        <f ca="1">IF(J4723="Linea_para_MAIL_creada_por_LuXML",IF(ISERROR(MATCH(INDIRECT(ADDRESS(ROW()-G4723,7)),D:D,0)),J4723,INDIRECT(ADDRESS(MATCH(INDIRECT(ADDRESS(ROW()-G4723,7)),D:D,0),1))),J4723)</f>
        <v/>
      </c>
      <c r="L4723" s="7">
        <f t="shared" ca="1" si="822"/>
        <v>0</v>
      </c>
      <c r="M4723" s="7" t="str">
        <f t="shared" ca="1" si="823"/>
        <v/>
      </c>
      <c r="N4723" s="7">
        <f t="shared" ca="1" si="824"/>
        <v>0</v>
      </c>
      <c r="O4723" s="9" t="str">
        <f ca="1">IF(N4723&gt;-1,INDIRECT(ADDRESS(ROW(),13)),IF(N4723&lt;N4722,CONCATENATE("&lt;page-count count=",CHAR(34),1+LARGE(N:N,1)-LARGE(N:N,2),CHAR(34),"/&gt;"),INDIRECT(ADDRESS(ROW()-1,13))))</f>
        <v/>
      </c>
      <c r="P4723" s="1">
        <f>IF(ROW()&lt;$S$4+2,IF('XML a procesar'!A4722="",P4722,IF(MID('XML a procesar'!A4722,1,1)="&lt;",P4722,P4722+1)),P4722)</f>
        <v>1</v>
      </c>
    </row>
    <row r="4724" spans="1:16" x14ac:dyDescent="0.25">
      <c r="A4724" s="1" t="str">
        <f>IF('XML a procesar'!A4723&gt;0,'XML a procesar'!A4723,"")</f>
        <v/>
      </c>
      <c r="B4724" s="7">
        <f t="shared" si="814"/>
        <v>0</v>
      </c>
      <c r="C4724" s="1">
        <f t="shared" si="815"/>
        <v>0</v>
      </c>
      <c r="D4724" s="1">
        <f t="shared" si="816"/>
        <v>0</v>
      </c>
      <c r="E4724" s="1">
        <f t="shared" si="817"/>
        <v>0</v>
      </c>
      <c r="F4724" s="1" t="str">
        <f t="shared" ca="1" si="818"/>
        <v/>
      </c>
      <c r="G4724" s="1">
        <f t="shared" ca="1" si="819"/>
        <v>0</v>
      </c>
      <c r="H4724" s="1">
        <f ca="1">IF(AND(G4723&gt;0,G4724&gt;G4723,NOT(ISERROR(MATCH(G4723,D:D,0)))),H4723+1,H4723)</f>
        <v>0</v>
      </c>
      <c r="I4724" s="1">
        <f t="shared" ca="1" si="820"/>
        <v>0</v>
      </c>
      <c r="J4724" s="7" t="str">
        <f t="shared" ca="1" si="821"/>
        <v/>
      </c>
      <c r="K4724" s="1" t="str">
        <f ca="1">IF(J4724="Linea_para_MAIL_creada_por_LuXML",IF(ISERROR(MATCH(INDIRECT(ADDRESS(ROW()-G4724,7)),D:D,0)),J4724,INDIRECT(ADDRESS(MATCH(INDIRECT(ADDRESS(ROW()-G4724,7)),D:D,0),1))),J4724)</f>
        <v/>
      </c>
      <c r="L4724" s="7">
        <f t="shared" ca="1" si="822"/>
        <v>0</v>
      </c>
      <c r="M4724" s="7" t="str">
        <f t="shared" ca="1" si="823"/>
        <v/>
      </c>
      <c r="N4724" s="7">
        <f t="shared" ca="1" si="824"/>
        <v>0</v>
      </c>
      <c r="O4724" s="9" t="str">
        <f ca="1">IF(N4724&gt;-1,INDIRECT(ADDRESS(ROW(),13)),IF(N4724&lt;N4723,CONCATENATE("&lt;page-count count=",CHAR(34),1+LARGE(N:N,1)-LARGE(N:N,2),CHAR(34),"/&gt;"),INDIRECT(ADDRESS(ROW()-1,13))))</f>
        <v/>
      </c>
      <c r="P4724" s="1">
        <f>IF(ROW()&lt;$S$4+2,IF('XML a procesar'!A4723="",P4723,IF(MID('XML a procesar'!A4723,1,1)="&lt;",P4723,P4723+1)),P4723)</f>
        <v>1</v>
      </c>
    </row>
    <row r="4725" spans="1:16" x14ac:dyDescent="0.25">
      <c r="A4725" s="1" t="str">
        <f>IF('XML a procesar'!A4724&gt;0,'XML a procesar'!A4724,"")</f>
        <v/>
      </c>
      <c r="B4725" s="7">
        <f t="shared" si="814"/>
        <v>0</v>
      </c>
      <c r="C4725" s="1">
        <f t="shared" si="815"/>
        <v>0</v>
      </c>
      <c r="D4725" s="1">
        <f t="shared" si="816"/>
        <v>0</v>
      </c>
      <c r="E4725" s="1">
        <f t="shared" si="817"/>
        <v>0</v>
      </c>
      <c r="F4725" s="1" t="str">
        <f t="shared" ca="1" si="818"/>
        <v/>
      </c>
      <c r="G4725" s="1">
        <f t="shared" ca="1" si="819"/>
        <v>0</v>
      </c>
      <c r="H4725" s="1">
        <f ca="1">IF(AND(G4724&gt;0,G4725&gt;G4724,NOT(ISERROR(MATCH(G4724,D:D,0)))),H4724+1,H4724)</f>
        <v>0</v>
      </c>
      <c r="I4725" s="1">
        <f t="shared" ca="1" si="820"/>
        <v>0</v>
      </c>
      <c r="J4725" s="7" t="str">
        <f t="shared" ca="1" si="821"/>
        <v/>
      </c>
      <c r="K4725" s="1" t="str">
        <f ca="1">IF(J4725="Linea_para_MAIL_creada_por_LuXML",IF(ISERROR(MATCH(INDIRECT(ADDRESS(ROW()-G4725,7)),D:D,0)),J4725,INDIRECT(ADDRESS(MATCH(INDIRECT(ADDRESS(ROW()-G4725,7)),D:D,0),1))),J4725)</f>
        <v/>
      </c>
      <c r="L4725" s="7">
        <f t="shared" ca="1" si="822"/>
        <v>0</v>
      </c>
      <c r="M4725" s="7" t="str">
        <f t="shared" ca="1" si="823"/>
        <v/>
      </c>
      <c r="N4725" s="7">
        <f t="shared" ca="1" si="824"/>
        <v>0</v>
      </c>
      <c r="O4725" s="9" t="str">
        <f ca="1">IF(N4725&gt;-1,INDIRECT(ADDRESS(ROW(),13)),IF(N4725&lt;N4724,CONCATENATE("&lt;page-count count=",CHAR(34),1+LARGE(N:N,1)-LARGE(N:N,2),CHAR(34),"/&gt;"),INDIRECT(ADDRESS(ROW()-1,13))))</f>
        <v/>
      </c>
      <c r="P4725" s="1">
        <f>IF(ROW()&lt;$S$4+2,IF('XML a procesar'!A4724="",P4724,IF(MID('XML a procesar'!A4724,1,1)="&lt;",P4724,P4724+1)),P4724)</f>
        <v>1</v>
      </c>
    </row>
    <row r="4726" spans="1:16" x14ac:dyDescent="0.25">
      <c r="A4726" s="1" t="str">
        <f>IF('XML a procesar'!A4725&gt;0,'XML a procesar'!A4725,"")</f>
        <v/>
      </c>
      <c r="B4726" s="7">
        <f t="shared" si="814"/>
        <v>0</v>
      </c>
      <c r="C4726" s="1">
        <f t="shared" si="815"/>
        <v>0</v>
      </c>
      <c r="D4726" s="1">
        <f t="shared" si="816"/>
        <v>0</v>
      </c>
      <c r="E4726" s="1">
        <f t="shared" si="817"/>
        <v>0</v>
      </c>
      <c r="F4726" s="1" t="str">
        <f t="shared" ca="1" si="818"/>
        <v/>
      </c>
      <c r="G4726" s="1">
        <f t="shared" ca="1" si="819"/>
        <v>0</v>
      </c>
      <c r="H4726" s="1">
        <f ca="1">IF(AND(G4725&gt;0,G4726&gt;G4725,NOT(ISERROR(MATCH(G4725,D:D,0)))),H4725+1,H4725)</f>
        <v>0</v>
      </c>
      <c r="I4726" s="1">
        <f t="shared" ca="1" si="820"/>
        <v>0</v>
      </c>
      <c r="J4726" s="7" t="str">
        <f t="shared" ca="1" si="821"/>
        <v/>
      </c>
      <c r="K4726" s="1" t="str">
        <f ca="1">IF(J4726="Linea_para_MAIL_creada_por_LuXML",IF(ISERROR(MATCH(INDIRECT(ADDRESS(ROW()-G4726,7)),D:D,0)),J4726,INDIRECT(ADDRESS(MATCH(INDIRECT(ADDRESS(ROW()-G4726,7)),D:D,0),1))),J4726)</f>
        <v/>
      </c>
      <c r="L4726" s="7">
        <f t="shared" ca="1" si="822"/>
        <v>0</v>
      </c>
      <c r="M4726" s="7" t="str">
        <f t="shared" ca="1" si="823"/>
        <v/>
      </c>
      <c r="N4726" s="7">
        <f t="shared" ca="1" si="824"/>
        <v>0</v>
      </c>
      <c r="O4726" s="9" t="str">
        <f ca="1">IF(N4726&gt;-1,INDIRECT(ADDRESS(ROW(),13)),IF(N4726&lt;N4725,CONCATENATE("&lt;page-count count=",CHAR(34),1+LARGE(N:N,1)-LARGE(N:N,2),CHAR(34),"/&gt;"),INDIRECT(ADDRESS(ROW()-1,13))))</f>
        <v/>
      </c>
      <c r="P4726" s="1">
        <f>IF(ROW()&lt;$S$4+2,IF('XML a procesar'!A4725="",P4725,IF(MID('XML a procesar'!A4725,1,1)="&lt;",P4725,P4725+1)),P4725)</f>
        <v>1</v>
      </c>
    </row>
    <row r="4727" spans="1:16" x14ac:dyDescent="0.25">
      <c r="A4727" s="1" t="str">
        <f>IF('XML a procesar'!A4726&gt;0,'XML a procesar'!A4726,"")</f>
        <v/>
      </c>
      <c r="B4727" s="7">
        <f t="shared" si="814"/>
        <v>0</v>
      </c>
      <c r="C4727" s="1">
        <f t="shared" si="815"/>
        <v>0</v>
      </c>
      <c r="D4727" s="1">
        <f t="shared" si="816"/>
        <v>0</v>
      </c>
      <c r="E4727" s="1">
        <f t="shared" si="817"/>
        <v>0</v>
      </c>
      <c r="F4727" s="1" t="str">
        <f t="shared" ca="1" si="818"/>
        <v/>
      </c>
      <c r="G4727" s="1">
        <f t="shared" ca="1" si="819"/>
        <v>0</v>
      </c>
      <c r="H4727" s="1">
        <f ca="1">IF(AND(G4726&gt;0,G4727&gt;G4726,NOT(ISERROR(MATCH(G4726,D:D,0)))),H4726+1,H4726)</f>
        <v>0</v>
      </c>
      <c r="I4727" s="1">
        <f t="shared" ca="1" si="820"/>
        <v>0</v>
      </c>
      <c r="J4727" s="7" t="str">
        <f t="shared" ca="1" si="821"/>
        <v/>
      </c>
      <c r="K4727" s="1" t="str">
        <f ca="1">IF(J4727="Linea_para_MAIL_creada_por_LuXML",IF(ISERROR(MATCH(INDIRECT(ADDRESS(ROW()-G4727,7)),D:D,0)),J4727,INDIRECT(ADDRESS(MATCH(INDIRECT(ADDRESS(ROW()-G4727,7)),D:D,0),1))),J4727)</f>
        <v/>
      </c>
      <c r="L4727" s="7">
        <f t="shared" ca="1" si="822"/>
        <v>0</v>
      </c>
      <c r="M4727" s="7" t="str">
        <f t="shared" ca="1" si="823"/>
        <v/>
      </c>
      <c r="N4727" s="7">
        <f t="shared" ca="1" si="824"/>
        <v>0</v>
      </c>
      <c r="O4727" s="9" t="str">
        <f ca="1">IF(N4727&gt;-1,INDIRECT(ADDRESS(ROW(),13)),IF(N4727&lt;N4726,CONCATENATE("&lt;page-count count=",CHAR(34),1+LARGE(N:N,1)-LARGE(N:N,2),CHAR(34),"/&gt;"),INDIRECT(ADDRESS(ROW()-1,13))))</f>
        <v/>
      </c>
      <c r="P4727" s="1">
        <f>IF(ROW()&lt;$S$4+2,IF('XML a procesar'!A4726="",P4726,IF(MID('XML a procesar'!A4726,1,1)="&lt;",P4726,P4726+1)),P4726)</f>
        <v>1</v>
      </c>
    </row>
    <row r="4728" spans="1:16" x14ac:dyDescent="0.25">
      <c r="A4728" s="1" t="str">
        <f>IF('XML a procesar'!A4727&gt;0,'XML a procesar'!A4727,"")</f>
        <v/>
      </c>
      <c r="B4728" s="7">
        <f t="shared" si="814"/>
        <v>0</v>
      </c>
      <c r="C4728" s="1">
        <f t="shared" si="815"/>
        <v>0</v>
      </c>
      <c r="D4728" s="1">
        <f t="shared" si="816"/>
        <v>0</v>
      </c>
      <c r="E4728" s="1">
        <f t="shared" si="817"/>
        <v>0</v>
      </c>
      <c r="F4728" s="1" t="str">
        <f t="shared" ca="1" si="818"/>
        <v/>
      </c>
      <c r="G4728" s="1">
        <f t="shared" ca="1" si="819"/>
        <v>0</v>
      </c>
      <c r="H4728" s="1">
        <f ca="1">IF(AND(G4727&gt;0,G4728&gt;G4727,NOT(ISERROR(MATCH(G4727,D:D,0)))),H4727+1,H4727)</f>
        <v>0</v>
      </c>
      <c r="I4728" s="1">
        <f t="shared" ca="1" si="820"/>
        <v>0</v>
      </c>
      <c r="J4728" s="7" t="str">
        <f t="shared" ca="1" si="821"/>
        <v/>
      </c>
      <c r="K4728" s="1" t="str">
        <f ca="1">IF(J4728="Linea_para_MAIL_creada_por_LuXML",IF(ISERROR(MATCH(INDIRECT(ADDRESS(ROW()-G4728,7)),D:D,0)),J4728,INDIRECT(ADDRESS(MATCH(INDIRECT(ADDRESS(ROW()-G4728,7)),D:D,0),1))),J4728)</f>
        <v/>
      </c>
      <c r="L4728" s="7">
        <f t="shared" ca="1" si="822"/>
        <v>0</v>
      </c>
      <c r="M4728" s="7" t="str">
        <f t="shared" ca="1" si="823"/>
        <v/>
      </c>
      <c r="N4728" s="7">
        <f t="shared" ca="1" si="824"/>
        <v>0</v>
      </c>
      <c r="O4728" s="9" t="str">
        <f ca="1">IF(N4728&gt;-1,INDIRECT(ADDRESS(ROW(),13)),IF(N4728&lt;N4727,CONCATENATE("&lt;page-count count=",CHAR(34),1+LARGE(N:N,1)-LARGE(N:N,2),CHAR(34),"/&gt;"),INDIRECT(ADDRESS(ROW()-1,13))))</f>
        <v/>
      </c>
      <c r="P4728" s="1">
        <f>IF(ROW()&lt;$S$4+2,IF('XML a procesar'!A4727="",P4727,IF(MID('XML a procesar'!A4727,1,1)="&lt;",P4727,P4727+1)),P4727)</f>
        <v>1</v>
      </c>
    </row>
    <row r="4729" spans="1:16" x14ac:dyDescent="0.25">
      <c r="A4729" s="1" t="str">
        <f>IF('XML a procesar'!A4728&gt;0,'XML a procesar'!A4728,"")</f>
        <v/>
      </c>
      <c r="B4729" s="7">
        <f t="shared" si="814"/>
        <v>0</v>
      </c>
      <c r="C4729" s="1">
        <f t="shared" si="815"/>
        <v>0</v>
      </c>
      <c r="D4729" s="1">
        <f t="shared" si="816"/>
        <v>0</v>
      </c>
      <c r="E4729" s="1">
        <f t="shared" si="817"/>
        <v>0</v>
      </c>
      <c r="F4729" s="1" t="str">
        <f t="shared" ca="1" si="818"/>
        <v/>
      </c>
      <c r="G4729" s="1">
        <f t="shared" ca="1" si="819"/>
        <v>0</v>
      </c>
      <c r="H4729" s="1">
        <f ca="1">IF(AND(G4728&gt;0,G4729&gt;G4728,NOT(ISERROR(MATCH(G4728,D:D,0)))),H4728+1,H4728)</f>
        <v>0</v>
      </c>
      <c r="I4729" s="1">
        <f t="shared" ca="1" si="820"/>
        <v>0</v>
      </c>
      <c r="J4729" s="7" t="str">
        <f t="shared" ca="1" si="821"/>
        <v/>
      </c>
      <c r="K4729" s="1" t="str">
        <f ca="1">IF(J4729="Linea_para_MAIL_creada_por_LuXML",IF(ISERROR(MATCH(INDIRECT(ADDRESS(ROW()-G4729,7)),D:D,0)),J4729,INDIRECT(ADDRESS(MATCH(INDIRECT(ADDRESS(ROW()-G4729,7)),D:D,0),1))),J4729)</f>
        <v/>
      </c>
      <c r="L4729" s="7">
        <f t="shared" ca="1" si="822"/>
        <v>0</v>
      </c>
      <c r="M4729" s="7" t="str">
        <f t="shared" ca="1" si="823"/>
        <v/>
      </c>
      <c r="N4729" s="7">
        <f t="shared" ca="1" si="824"/>
        <v>0</v>
      </c>
      <c r="O4729" s="9" t="str">
        <f ca="1">IF(N4729&gt;-1,INDIRECT(ADDRESS(ROW(),13)),IF(N4729&lt;N4728,CONCATENATE("&lt;page-count count=",CHAR(34),1+LARGE(N:N,1)-LARGE(N:N,2),CHAR(34),"/&gt;"),INDIRECT(ADDRESS(ROW()-1,13))))</f>
        <v/>
      </c>
      <c r="P4729" s="1">
        <f>IF(ROW()&lt;$S$4+2,IF('XML a procesar'!A4728="",P4728,IF(MID('XML a procesar'!A4728,1,1)="&lt;",P4728,P4728+1)),P4728)</f>
        <v>1</v>
      </c>
    </row>
    <row r="4730" spans="1:16" x14ac:dyDescent="0.25">
      <c r="A4730" s="1" t="str">
        <f>IF('XML a procesar'!A4729&gt;0,'XML a procesar'!A4729,"")</f>
        <v/>
      </c>
      <c r="B4730" s="7">
        <f t="shared" si="814"/>
        <v>0</v>
      </c>
      <c r="C4730" s="1">
        <f t="shared" si="815"/>
        <v>0</v>
      </c>
      <c r="D4730" s="1">
        <f t="shared" si="816"/>
        <v>0</v>
      </c>
      <c r="E4730" s="1">
        <f t="shared" si="817"/>
        <v>0</v>
      </c>
      <c r="F4730" s="1" t="str">
        <f t="shared" ca="1" si="818"/>
        <v/>
      </c>
      <c r="G4730" s="1">
        <f t="shared" ca="1" si="819"/>
        <v>0</v>
      </c>
      <c r="H4730" s="1">
        <f ca="1">IF(AND(G4729&gt;0,G4730&gt;G4729,NOT(ISERROR(MATCH(G4729,D:D,0)))),H4729+1,H4729)</f>
        <v>0</v>
      </c>
      <c r="I4730" s="1">
        <f t="shared" ca="1" si="820"/>
        <v>0</v>
      </c>
      <c r="J4730" s="7" t="str">
        <f t="shared" ca="1" si="821"/>
        <v/>
      </c>
      <c r="K4730" s="1" t="str">
        <f ca="1">IF(J4730="Linea_para_MAIL_creada_por_LuXML",IF(ISERROR(MATCH(INDIRECT(ADDRESS(ROW()-G4730,7)),D:D,0)),J4730,INDIRECT(ADDRESS(MATCH(INDIRECT(ADDRESS(ROW()-G4730,7)),D:D,0),1))),J4730)</f>
        <v/>
      </c>
      <c r="L4730" s="7">
        <f t="shared" ca="1" si="822"/>
        <v>0</v>
      </c>
      <c r="M4730" s="7" t="str">
        <f t="shared" ca="1" si="823"/>
        <v/>
      </c>
      <c r="N4730" s="7">
        <f t="shared" ca="1" si="824"/>
        <v>0</v>
      </c>
      <c r="O4730" s="9" t="str">
        <f ca="1">IF(N4730&gt;-1,INDIRECT(ADDRESS(ROW(),13)),IF(N4730&lt;N4729,CONCATENATE("&lt;page-count count=",CHAR(34),1+LARGE(N:N,1)-LARGE(N:N,2),CHAR(34),"/&gt;"),INDIRECT(ADDRESS(ROW()-1,13))))</f>
        <v/>
      </c>
      <c r="P4730" s="1">
        <f>IF(ROW()&lt;$S$4+2,IF('XML a procesar'!A4729="",P4729,IF(MID('XML a procesar'!A4729,1,1)="&lt;",P4729,P4729+1)),P4729)</f>
        <v>1</v>
      </c>
    </row>
    <row r="4731" spans="1:16" x14ac:dyDescent="0.25">
      <c r="A4731" s="1" t="str">
        <f>IF('XML a procesar'!A4730&gt;0,'XML a procesar'!A4730,"")</f>
        <v/>
      </c>
      <c r="B4731" s="7">
        <f t="shared" si="814"/>
        <v>0</v>
      </c>
      <c r="C4731" s="1">
        <f t="shared" si="815"/>
        <v>0</v>
      </c>
      <c r="D4731" s="1">
        <f t="shared" si="816"/>
        <v>0</v>
      </c>
      <c r="E4731" s="1">
        <f t="shared" si="817"/>
        <v>0</v>
      </c>
      <c r="F4731" s="1" t="str">
        <f t="shared" ca="1" si="818"/>
        <v/>
      </c>
      <c r="G4731" s="1">
        <f t="shared" ca="1" si="819"/>
        <v>0</v>
      </c>
      <c r="H4731" s="1">
        <f ca="1">IF(AND(G4730&gt;0,G4731&gt;G4730,NOT(ISERROR(MATCH(G4730,D:D,0)))),H4730+1,H4730)</f>
        <v>0</v>
      </c>
      <c r="I4731" s="1">
        <f t="shared" ca="1" si="820"/>
        <v>0</v>
      </c>
      <c r="J4731" s="7" t="str">
        <f t="shared" ca="1" si="821"/>
        <v/>
      </c>
      <c r="K4731" s="1" t="str">
        <f ca="1">IF(J4731="Linea_para_MAIL_creada_por_LuXML",IF(ISERROR(MATCH(INDIRECT(ADDRESS(ROW()-G4731,7)),D:D,0)),J4731,INDIRECT(ADDRESS(MATCH(INDIRECT(ADDRESS(ROW()-G4731,7)),D:D,0),1))),J4731)</f>
        <v/>
      </c>
      <c r="L4731" s="7">
        <f t="shared" ca="1" si="822"/>
        <v>0</v>
      </c>
      <c r="M4731" s="7" t="str">
        <f t="shared" ca="1" si="823"/>
        <v/>
      </c>
      <c r="N4731" s="7">
        <f t="shared" ca="1" si="824"/>
        <v>0</v>
      </c>
      <c r="O4731" s="9" t="str">
        <f ca="1">IF(N4731&gt;-1,INDIRECT(ADDRESS(ROW(),13)),IF(N4731&lt;N4730,CONCATENATE("&lt;page-count count=",CHAR(34),1+LARGE(N:N,1)-LARGE(N:N,2),CHAR(34),"/&gt;"),INDIRECT(ADDRESS(ROW()-1,13))))</f>
        <v/>
      </c>
      <c r="P4731" s="1">
        <f>IF(ROW()&lt;$S$4+2,IF('XML a procesar'!A4730="",P4730,IF(MID('XML a procesar'!A4730,1,1)="&lt;",P4730,P4730+1)),P4730)</f>
        <v>1</v>
      </c>
    </row>
    <row r="4732" spans="1:16" x14ac:dyDescent="0.25">
      <c r="A4732" s="1" t="str">
        <f>IF('XML a procesar'!A4731&gt;0,'XML a procesar'!A4731,"")</f>
        <v/>
      </c>
      <c r="B4732" s="7">
        <f t="shared" si="814"/>
        <v>0</v>
      </c>
      <c r="C4732" s="1">
        <f t="shared" si="815"/>
        <v>0</v>
      </c>
      <c r="D4732" s="1">
        <f t="shared" si="816"/>
        <v>0</v>
      </c>
      <c r="E4732" s="1">
        <f t="shared" si="817"/>
        <v>0</v>
      </c>
      <c r="F4732" s="1" t="str">
        <f t="shared" ca="1" si="818"/>
        <v/>
      </c>
      <c r="G4732" s="1">
        <f t="shared" ca="1" si="819"/>
        <v>0</v>
      </c>
      <c r="H4732" s="1">
        <f ca="1">IF(AND(G4731&gt;0,G4732&gt;G4731,NOT(ISERROR(MATCH(G4731,D:D,0)))),H4731+1,H4731)</f>
        <v>0</v>
      </c>
      <c r="I4732" s="1">
        <f t="shared" ca="1" si="820"/>
        <v>0</v>
      </c>
      <c r="J4732" s="7" t="str">
        <f t="shared" ca="1" si="821"/>
        <v/>
      </c>
      <c r="K4732" s="1" t="str">
        <f ca="1">IF(J4732="Linea_para_MAIL_creada_por_LuXML",IF(ISERROR(MATCH(INDIRECT(ADDRESS(ROW()-G4732,7)),D:D,0)),J4732,INDIRECT(ADDRESS(MATCH(INDIRECT(ADDRESS(ROW()-G4732,7)),D:D,0),1))),J4732)</f>
        <v/>
      </c>
      <c r="L4732" s="7">
        <f t="shared" ca="1" si="822"/>
        <v>0</v>
      </c>
      <c r="M4732" s="7" t="str">
        <f t="shared" ca="1" si="823"/>
        <v/>
      </c>
      <c r="N4732" s="7">
        <f t="shared" ca="1" si="824"/>
        <v>0</v>
      </c>
      <c r="O4732" s="9" t="str">
        <f ca="1">IF(N4732&gt;-1,INDIRECT(ADDRESS(ROW(),13)),IF(N4732&lt;N4731,CONCATENATE("&lt;page-count count=",CHAR(34),1+LARGE(N:N,1)-LARGE(N:N,2),CHAR(34),"/&gt;"),INDIRECT(ADDRESS(ROW()-1,13))))</f>
        <v/>
      </c>
      <c r="P4732" s="1">
        <f>IF(ROW()&lt;$S$4+2,IF('XML a procesar'!A4731="",P4731,IF(MID('XML a procesar'!A4731,1,1)="&lt;",P4731,P4731+1)),P4731)</f>
        <v>1</v>
      </c>
    </row>
    <row r="4733" spans="1:16" x14ac:dyDescent="0.25">
      <c r="A4733" s="1" t="str">
        <f>IF('XML a procesar'!A4732&gt;0,'XML a procesar'!A4732,"")</f>
        <v/>
      </c>
      <c r="B4733" s="7">
        <f t="shared" si="814"/>
        <v>0</v>
      </c>
      <c r="C4733" s="1">
        <f t="shared" si="815"/>
        <v>0</v>
      </c>
      <c r="D4733" s="1">
        <f t="shared" si="816"/>
        <v>0</v>
      </c>
      <c r="E4733" s="1">
        <f t="shared" si="817"/>
        <v>0</v>
      </c>
      <c r="F4733" s="1" t="str">
        <f t="shared" ca="1" si="818"/>
        <v/>
      </c>
      <c r="G4733" s="1">
        <f t="shared" ca="1" si="819"/>
        <v>0</v>
      </c>
      <c r="H4733" s="1">
        <f ca="1">IF(AND(G4732&gt;0,G4733&gt;G4732,NOT(ISERROR(MATCH(G4732,D:D,0)))),H4732+1,H4732)</f>
        <v>0</v>
      </c>
      <c r="I4733" s="1">
        <f t="shared" ca="1" si="820"/>
        <v>0</v>
      </c>
      <c r="J4733" s="7" t="str">
        <f t="shared" ca="1" si="821"/>
        <v/>
      </c>
      <c r="K4733" s="1" t="str">
        <f ca="1">IF(J4733="Linea_para_MAIL_creada_por_LuXML",IF(ISERROR(MATCH(INDIRECT(ADDRESS(ROW()-G4733,7)),D:D,0)),J4733,INDIRECT(ADDRESS(MATCH(INDIRECT(ADDRESS(ROW()-G4733,7)),D:D,0),1))),J4733)</f>
        <v/>
      </c>
      <c r="L4733" s="7">
        <f t="shared" ca="1" si="822"/>
        <v>0</v>
      </c>
      <c r="M4733" s="7" t="str">
        <f t="shared" ca="1" si="823"/>
        <v/>
      </c>
      <c r="N4733" s="7">
        <f t="shared" ca="1" si="824"/>
        <v>0</v>
      </c>
      <c r="O4733" s="9" t="str">
        <f ca="1">IF(N4733&gt;-1,INDIRECT(ADDRESS(ROW(),13)),IF(N4733&lt;N4732,CONCATENATE("&lt;page-count count=",CHAR(34),1+LARGE(N:N,1)-LARGE(N:N,2),CHAR(34),"/&gt;"),INDIRECT(ADDRESS(ROW()-1,13))))</f>
        <v/>
      </c>
      <c r="P4733" s="1">
        <f>IF(ROW()&lt;$S$4+2,IF('XML a procesar'!A4732="",P4732,IF(MID('XML a procesar'!A4732,1,1)="&lt;",P4732,P4732+1)),P4732)</f>
        <v>1</v>
      </c>
    </row>
    <row r="4734" spans="1:16" x14ac:dyDescent="0.25">
      <c r="A4734" s="1" t="str">
        <f>IF('XML a procesar'!A4733&gt;0,'XML a procesar'!A4733,"")</f>
        <v/>
      </c>
      <c r="B4734" s="7">
        <f t="shared" si="814"/>
        <v>0</v>
      </c>
      <c r="C4734" s="1">
        <f t="shared" si="815"/>
        <v>0</v>
      </c>
      <c r="D4734" s="1">
        <f t="shared" si="816"/>
        <v>0</v>
      </c>
      <c r="E4734" s="1">
        <f t="shared" si="817"/>
        <v>0</v>
      </c>
      <c r="F4734" s="1" t="str">
        <f t="shared" ca="1" si="818"/>
        <v/>
      </c>
      <c r="G4734" s="1">
        <f t="shared" ca="1" si="819"/>
        <v>0</v>
      </c>
      <c r="H4734" s="1">
        <f ca="1">IF(AND(G4733&gt;0,G4734&gt;G4733,NOT(ISERROR(MATCH(G4733,D:D,0)))),H4733+1,H4733)</f>
        <v>0</v>
      </c>
      <c r="I4734" s="1">
        <f t="shared" ca="1" si="820"/>
        <v>0</v>
      </c>
      <c r="J4734" s="7" t="str">
        <f t="shared" ca="1" si="821"/>
        <v/>
      </c>
      <c r="K4734" s="1" t="str">
        <f ca="1">IF(J4734="Linea_para_MAIL_creada_por_LuXML",IF(ISERROR(MATCH(INDIRECT(ADDRESS(ROW()-G4734,7)),D:D,0)),J4734,INDIRECT(ADDRESS(MATCH(INDIRECT(ADDRESS(ROW()-G4734,7)),D:D,0),1))),J4734)</f>
        <v/>
      </c>
      <c r="L4734" s="7">
        <f t="shared" ca="1" si="822"/>
        <v>0</v>
      </c>
      <c r="M4734" s="7" t="str">
        <f t="shared" ca="1" si="823"/>
        <v/>
      </c>
      <c r="N4734" s="7">
        <f t="shared" ca="1" si="824"/>
        <v>0</v>
      </c>
      <c r="O4734" s="9" t="str">
        <f ca="1">IF(N4734&gt;-1,INDIRECT(ADDRESS(ROW(),13)),IF(N4734&lt;N4733,CONCATENATE("&lt;page-count count=",CHAR(34),1+LARGE(N:N,1)-LARGE(N:N,2),CHAR(34),"/&gt;"),INDIRECT(ADDRESS(ROW()-1,13))))</f>
        <v/>
      </c>
      <c r="P4734" s="1">
        <f>IF(ROW()&lt;$S$4+2,IF('XML a procesar'!A4733="",P4733,IF(MID('XML a procesar'!A4733,1,1)="&lt;",P4733,P4733+1)),P4733)</f>
        <v>1</v>
      </c>
    </row>
    <row r="4735" spans="1:16" x14ac:dyDescent="0.25">
      <c r="A4735" s="1" t="str">
        <f>IF('XML a procesar'!A4734&gt;0,'XML a procesar'!A4734,"")</f>
        <v/>
      </c>
      <c r="B4735" s="7">
        <f t="shared" si="814"/>
        <v>0</v>
      </c>
      <c r="C4735" s="1">
        <f t="shared" si="815"/>
        <v>0</v>
      </c>
      <c r="D4735" s="1">
        <f t="shared" si="816"/>
        <v>0</v>
      </c>
      <c r="E4735" s="1">
        <f t="shared" si="817"/>
        <v>0</v>
      </c>
      <c r="F4735" s="1" t="str">
        <f t="shared" ca="1" si="818"/>
        <v/>
      </c>
      <c r="G4735" s="1">
        <f t="shared" ca="1" si="819"/>
        <v>0</v>
      </c>
      <c r="H4735" s="1">
        <f ca="1">IF(AND(G4734&gt;0,G4735&gt;G4734,NOT(ISERROR(MATCH(G4734,D:D,0)))),H4734+1,H4734)</f>
        <v>0</v>
      </c>
      <c r="I4735" s="1">
        <f t="shared" ca="1" si="820"/>
        <v>0</v>
      </c>
      <c r="J4735" s="7" t="str">
        <f t="shared" ca="1" si="821"/>
        <v/>
      </c>
      <c r="K4735" s="1" t="str">
        <f ca="1">IF(J4735="Linea_para_MAIL_creada_por_LuXML",IF(ISERROR(MATCH(INDIRECT(ADDRESS(ROW()-G4735,7)),D:D,0)),J4735,INDIRECT(ADDRESS(MATCH(INDIRECT(ADDRESS(ROW()-G4735,7)),D:D,0),1))),J4735)</f>
        <v/>
      </c>
      <c r="L4735" s="7">
        <f t="shared" ca="1" si="822"/>
        <v>0</v>
      </c>
      <c r="M4735" s="7" t="str">
        <f t="shared" ca="1" si="823"/>
        <v/>
      </c>
      <c r="N4735" s="7">
        <f t="shared" ca="1" si="824"/>
        <v>0</v>
      </c>
      <c r="O4735" s="9" t="str">
        <f ca="1">IF(N4735&gt;-1,INDIRECT(ADDRESS(ROW(),13)),IF(N4735&lt;N4734,CONCATENATE("&lt;page-count count=",CHAR(34),1+LARGE(N:N,1)-LARGE(N:N,2),CHAR(34),"/&gt;"),INDIRECT(ADDRESS(ROW()-1,13))))</f>
        <v/>
      </c>
      <c r="P4735" s="1">
        <f>IF(ROW()&lt;$S$4+2,IF('XML a procesar'!A4734="",P4734,IF(MID('XML a procesar'!A4734,1,1)="&lt;",P4734,P4734+1)),P4734)</f>
        <v>1</v>
      </c>
    </row>
    <row r="4736" spans="1:16" x14ac:dyDescent="0.25">
      <c r="A4736" s="1" t="str">
        <f>IF('XML a procesar'!A4735&gt;0,'XML a procesar'!A4735,"")</f>
        <v/>
      </c>
      <c r="B4736" s="7">
        <f t="shared" si="814"/>
        <v>0</v>
      </c>
      <c r="C4736" s="1">
        <f t="shared" si="815"/>
        <v>0</v>
      </c>
      <c r="D4736" s="1">
        <f t="shared" si="816"/>
        <v>0</v>
      </c>
      <c r="E4736" s="1">
        <f t="shared" si="817"/>
        <v>0</v>
      </c>
      <c r="F4736" s="1" t="str">
        <f t="shared" ca="1" si="818"/>
        <v/>
      </c>
      <c r="G4736" s="1">
        <f t="shared" ca="1" si="819"/>
        <v>0</v>
      </c>
      <c r="H4736" s="1">
        <f ca="1">IF(AND(G4735&gt;0,G4736&gt;G4735,NOT(ISERROR(MATCH(G4735,D:D,0)))),H4735+1,H4735)</f>
        <v>0</v>
      </c>
      <c r="I4736" s="1">
        <f t="shared" ca="1" si="820"/>
        <v>0</v>
      </c>
      <c r="J4736" s="7" t="str">
        <f t="shared" ca="1" si="821"/>
        <v/>
      </c>
      <c r="K4736" s="1" t="str">
        <f ca="1">IF(J4736="Linea_para_MAIL_creada_por_LuXML",IF(ISERROR(MATCH(INDIRECT(ADDRESS(ROW()-G4736,7)),D:D,0)),J4736,INDIRECT(ADDRESS(MATCH(INDIRECT(ADDRESS(ROW()-G4736,7)),D:D,0),1))),J4736)</f>
        <v/>
      </c>
      <c r="L4736" s="7">
        <f t="shared" ca="1" si="822"/>
        <v>0</v>
      </c>
      <c r="M4736" s="7" t="str">
        <f t="shared" ca="1" si="823"/>
        <v/>
      </c>
      <c r="N4736" s="7">
        <f t="shared" ca="1" si="824"/>
        <v>0</v>
      </c>
      <c r="O4736" s="9" t="str">
        <f ca="1">IF(N4736&gt;-1,INDIRECT(ADDRESS(ROW(),13)),IF(N4736&lt;N4735,CONCATENATE("&lt;page-count count=",CHAR(34),1+LARGE(N:N,1)-LARGE(N:N,2),CHAR(34),"/&gt;"),INDIRECT(ADDRESS(ROW()-1,13))))</f>
        <v/>
      </c>
      <c r="P4736" s="1">
        <f>IF(ROW()&lt;$S$4+2,IF('XML a procesar'!A4735="",P4735,IF(MID('XML a procesar'!A4735,1,1)="&lt;",P4735,P4735+1)),P4735)</f>
        <v>1</v>
      </c>
    </row>
    <row r="4737" spans="1:16" x14ac:dyDescent="0.25">
      <c r="A4737" s="1" t="str">
        <f>IF('XML a procesar'!A4736&gt;0,'XML a procesar'!A4736,"")</f>
        <v/>
      </c>
      <c r="B4737" s="7">
        <f t="shared" ref="B4737:B4800" si="825">IF(ISERROR(FIND("/doi.org/",A4737,1)),0,1)</f>
        <v>0</v>
      </c>
      <c r="C4737" s="1">
        <f t="shared" ref="C4737:C4800" si="826">IF(LEFT(A4736,16)="&lt;contrib contrib",C4736+1,IF(LEFT(A4736,16)="&lt;/contrib-group&gt;",0,IF(LEFT(A4736,10)="&lt;/contrib&gt;",C4736,C4736)))</f>
        <v>0</v>
      </c>
      <c r="D4737" s="1">
        <f t="shared" ref="D4737:D4800" si="827">IF(AND(C4737&gt;0,LEFT(A4737,7)="&lt;email&gt;",ISNUMBER(SEARCH("@",A4737,1))),C4737,IF(LEFT(A4737,10)="&lt;alt-text&gt;",-1,0))</f>
        <v>0</v>
      </c>
      <c r="E4737" s="1">
        <f t="shared" ref="E4737:E4800" si="828">IF(D4737=0,E4736,E4736+1)</f>
        <v>0</v>
      </c>
      <c r="F4737" s="1" t="str">
        <f t="shared" ref="F4737:F4800" ca="1" si="829">INDIRECT(ADDRESS(ROW()+INDIRECT(ADDRESS(ROW()+E4737,5)),1))</f>
        <v/>
      </c>
      <c r="G4737" s="1">
        <f t="shared" ref="G4737:G4800" ca="1" si="830">IF(LEFT(F4737,7)="&lt;aff id",_xlfn.NUMBERVALUE(MID(F4737,13,LEN(F4737)-14)),IF(F4737="&lt;/aff&gt;",G4736+1,G4736))</f>
        <v>0</v>
      </c>
      <c r="H4737" s="1">
        <f ca="1">IF(AND(G4736&gt;0,G4737&gt;G4736,NOT(ISERROR(MATCH(G4736,D:D,0)))),H4736+1,H4736)</f>
        <v>0</v>
      </c>
      <c r="I4737" s="1">
        <f t="shared" ref="I4737:I4800" ca="1" si="831">INDIRECT(ADDRESS(ROW()-INDIRECT(ADDRESS(ROW()-H4737,8)),8))</f>
        <v>0</v>
      </c>
      <c r="J4737" s="7" t="str">
        <f t="shared" ref="J4737:J4800" ca="1" si="832">IF(J4736="Linea_para_MAIL_creada_por_LuXML","&lt;/aff&gt;",IF(I4737&gt;INDIRECT(ADDRESS(ROW()-I4737-1,8)),"Linea_para_MAIL_creada_por_LuXML",INDIRECT(ADDRESS(ROW()-I4737,6))))</f>
        <v/>
      </c>
      <c r="K4737" s="1" t="str">
        <f ca="1">IF(J4737="Linea_para_MAIL_creada_por_LuXML",IF(ISERROR(MATCH(INDIRECT(ADDRESS(ROW()-G4737,7)),D:D,0)),J4737,INDIRECT(ADDRESS(MATCH(INDIRECT(ADDRESS(ROW()-G4737,7)),D:D,0),1))),J4737)</f>
        <v/>
      </c>
      <c r="L4737" s="7">
        <f t="shared" ref="L4737:L4800" ca="1" si="833">IF(OR(MID(K4735,3,5)="page&gt;",MID(K4736,3,5)="page&gt;"),L4736,IF(OR(K4736="&lt;history&gt;",K4737="&lt;history&gt;"),L4736+1,L4736))</f>
        <v>0</v>
      </c>
      <c r="M4737" s="7" t="str">
        <f t="shared" ref="M4737:M4800" ca="1" si="834">IF(L4737&gt;L4736,IF(L4737=1,CONCATENATE("&lt;fpage&gt;",$S$10,"&lt;/fpage&gt;"),CONCATENATE("&lt;lpage&gt;",$S$10+1,"&lt;/lpage&gt;")),IF(ISERROR(INDIRECT(ADDRESS(ROW()-L4737,11),1)),"",INDIRECT(ADDRESS(ROW()-L4737,11),1)))</f>
        <v/>
      </c>
      <c r="N4737" s="7">
        <f t="shared" ref="N4737:N4800" ca="1" si="835">IF(N4736=-1,-1,IF(M4737="&lt;/counts&gt;",-1,IF(OR(LEFT(M4737,7)="&lt;fpage&gt;",LEFT(M4737,7)="&lt;lpage&gt;"),VALUE(MID(M4737,8,LEN(M4737)-15)),0)))</f>
        <v>0</v>
      </c>
      <c r="O4737" s="9" t="str">
        <f ca="1">IF(N4737&gt;-1,INDIRECT(ADDRESS(ROW(),13)),IF(N4737&lt;N4736,CONCATENATE("&lt;page-count count=",CHAR(34),1+LARGE(N:N,1)-LARGE(N:N,2),CHAR(34),"/&gt;"),INDIRECT(ADDRESS(ROW()-1,13))))</f>
        <v/>
      </c>
      <c r="P4737" s="1">
        <f>IF(ROW()&lt;$S$4+2,IF('XML a procesar'!A4736="",P4736,IF(MID('XML a procesar'!A4736,1,1)="&lt;",P4736,P4736+1)),P4736)</f>
        <v>1</v>
      </c>
    </row>
    <row r="4738" spans="1:16" x14ac:dyDescent="0.25">
      <c r="A4738" s="1" t="str">
        <f>IF('XML a procesar'!A4737&gt;0,'XML a procesar'!A4737,"")</f>
        <v/>
      </c>
      <c r="B4738" s="7">
        <f t="shared" si="825"/>
        <v>0</v>
      </c>
      <c r="C4738" s="1">
        <f t="shared" si="826"/>
        <v>0</v>
      </c>
      <c r="D4738" s="1">
        <f t="shared" si="827"/>
        <v>0</v>
      </c>
      <c r="E4738" s="1">
        <f t="shared" si="828"/>
        <v>0</v>
      </c>
      <c r="F4738" s="1" t="str">
        <f t="shared" ca="1" si="829"/>
        <v/>
      </c>
      <c r="G4738" s="1">
        <f t="shared" ca="1" si="830"/>
        <v>0</v>
      </c>
      <c r="H4738" s="1">
        <f ca="1">IF(AND(G4737&gt;0,G4738&gt;G4737,NOT(ISERROR(MATCH(G4737,D:D,0)))),H4737+1,H4737)</f>
        <v>0</v>
      </c>
      <c r="I4738" s="1">
        <f t="shared" ca="1" si="831"/>
        <v>0</v>
      </c>
      <c r="J4738" s="7" t="str">
        <f t="shared" ca="1" si="832"/>
        <v/>
      </c>
      <c r="K4738" s="1" t="str">
        <f ca="1">IF(J4738="Linea_para_MAIL_creada_por_LuXML",IF(ISERROR(MATCH(INDIRECT(ADDRESS(ROW()-G4738,7)),D:D,0)),J4738,INDIRECT(ADDRESS(MATCH(INDIRECT(ADDRESS(ROW()-G4738,7)),D:D,0),1))),J4738)</f>
        <v/>
      </c>
      <c r="L4738" s="7">
        <f t="shared" ca="1" si="833"/>
        <v>0</v>
      </c>
      <c r="M4738" s="7" t="str">
        <f t="shared" ca="1" si="834"/>
        <v/>
      </c>
      <c r="N4738" s="7">
        <f t="shared" ca="1" si="835"/>
        <v>0</v>
      </c>
      <c r="O4738" s="9" t="str">
        <f ca="1">IF(N4738&gt;-1,INDIRECT(ADDRESS(ROW(),13)),IF(N4738&lt;N4737,CONCATENATE("&lt;page-count count=",CHAR(34),1+LARGE(N:N,1)-LARGE(N:N,2),CHAR(34),"/&gt;"),INDIRECT(ADDRESS(ROW()-1,13))))</f>
        <v/>
      </c>
      <c r="P4738" s="1">
        <f>IF(ROW()&lt;$S$4+2,IF('XML a procesar'!A4737="",P4737,IF(MID('XML a procesar'!A4737,1,1)="&lt;",P4737,P4737+1)),P4737)</f>
        <v>1</v>
      </c>
    </row>
    <row r="4739" spans="1:16" x14ac:dyDescent="0.25">
      <c r="A4739" s="1" t="str">
        <f>IF('XML a procesar'!A4738&gt;0,'XML a procesar'!A4738,"")</f>
        <v/>
      </c>
      <c r="B4739" s="7">
        <f t="shared" si="825"/>
        <v>0</v>
      </c>
      <c r="C4739" s="1">
        <f t="shared" si="826"/>
        <v>0</v>
      </c>
      <c r="D4739" s="1">
        <f t="shared" si="827"/>
        <v>0</v>
      </c>
      <c r="E4739" s="1">
        <f t="shared" si="828"/>
        <v>0</v>
      </c>
      <c r="F4739" s="1" t="str">
        <f t="shared" ca="1" si="829"/>
        <v/>
      </c>
      <c r="G4739" s="1">
        <f t="shared" ca="1" si="830"/>
        <v>0</v>
      </c>
      <c r="H4739" s="1">
        <f ca="1">IF(AND(G4738&gt;0,G4739&gt;G4738,NOT(ISERROR(MATCH(G4738,D:D,0)))),H4738+1,H4738)</f>
        <v>0</v>
      </c>
      <c r="I4739" s="1">
        <f t="shared" ca="1" si="831"/>
        <v>0</v>
      </c>
      <c r="J4739" s="7" t="str">
        <f t="shared" ca="1" si="832"/>
        <v/>
      </c>
      <c r="K4739" s="1" t="str">
        <f ca="1">IF(J4739="Linea_para_MAIL_creada_por_LuXML",IF(ISERROR(MATCH(INDIRECT(ADDRESS(ROW()-G4739,7)),D:D,0)),J4739,INDIRECT(ADDRESS(MATCH(INDIRECT(ADDRESS(ROW()-G4739,7)),D:D,0),1))),J4739)</f>
        <v/>
      </c>
      <c r="L4739" s="7">
        <f t="shared" ca="1" si="833"/>
        <v>0</v>
      </c>
      <c r="M4739" s="7" t="str">
        <f t="shared" ca="1" si="834"/>
        <v/>
      </c>
      <c r="N4739" s="7">
        <f t="shared" ca="1" si="835"/>
        <v>0</v>
      </c>
      <c r="O4739" s="9" t="str">
        <f ca="1">IF(N4739&gt;-1,INDIRECT(ADDRESS(ROW(),13)),IF(N4739&lt;N4738,CONCATENATE("&lt;page-count count=",CHAR(34),1+LARGE(N:N,1)-LARGE(N:N,2),CHAR(34),"/&gt;"),INDIRECT(ADDRESS(ROW()-1,13))))</f>
        <v/>
      </c>
      <c r="P4739" s="1">
        <f>IF(ROW()&lt;$S$4+2,IF('XML a procesar'!A4738="",P4738,IF(MID('XML a procesar'!A4738,1,1)="&lt;",P4738,P4738+1)),P4738)</f>
        <v>1</v>
      </c>
    </row>
    <row r="4740" spans="1:16" x14ac:dyDescent="0.25">
      <c r="A4740" s="1" t="str">
        <f>IF('XML a procesar'!A4739&gt;0,'XML a procesar'!A4739,"")</f>
        <v/>
      </c>
      <c r="B4740" s="7">
        <f t="shared" si="825"/>
        <v>0</v>
      </c>
      <c r="C4740" s="1">
        <f t="shared" si="826"/>
        <v>0</v>
      </c>
      <c r="D4740" s="1">
        <f t="shared" si="827"/>
        <v>0</v>
      </c>
      <c r="E4740" s="1">
        <f t="shared" si="828"/>
        <v>0</v>
      </c>
      <c r="F4740" s="1" t="str">
        <f t="shared" ca="1" si="829"/>
        <v/>
      </c>
      <c r="G4740" s="1">
        <f t="shared" ca="1" si="830"/>
        <v>0</v>
      </c>
      <c r="H4740" s="1">
        <f ca="1">IF(AND(G4739&gt;0,G4740&gt;G4739,NOT(ISERROR(MATCH(G4739,D:D,0)))),H4739+1,H4739)</f>
        <v>0</v>
      </c>
      <c r="I4740" s="1">
        <f t="shared" ca="1" si="831"/>
        <v>0</v>
      </c>
      <c r="J4740" s="7" t="str">
        <f t="shared" ca="1" si="832"/>
        <v/>
      </c>
      <c r="K4740" s="1" t="str">
        <f ca="1">IF(J4740="Linea_para_MAIL_creada_por_LuXML",IF(ISERROR(MATCH(INDIRECT(ADDRESS(ROW()-G4740,7)),D:D,0)),J4740,INDIRECT(ADDRESS(MATCH(INDIRECT(ADDRESS(ROW()-G4740,7)),D:D,0),1))),J4740)</f>
        <v/>
      </c>
      <c r="L4740" s="7">
        <f t="shared" ca="1" si="833"/>
        <v>0</v>
      </c>
      <c r="M4740" s="7" t="str">
        <f t="shared" ca="1" si="834"/>
        <v/>
      </c>
      <c r="N4740" s="7">
        <f t="shared" ca="1" si="835"/>
        <v>0</v>
      </c>
      <c r="O4740" s="9" t="str">
        <f ca="1">IF(N4740&gt;-1,INDIRECT(ADDRESS(ROW(),13)),IF(N4740&lt;N4739,CONCATENATE("&lt;page-count count=",CHAR(34),1+LARGE(N:N,1)-LARGE(N:N,2),CHAR(34),"/&gt;"),INDIRECT(ADDRESS(ROW()-1,13))))</f>
        <v/>
      </c>
      <c r="P4740" s="1">
        <f>IF(ROW()&lt;$S$4+2,IF('XML a procesar'!A4739="",P4739,IF(MID('XML a procesar'!A4739,1,1)="&lt;",P4739,P4739+1)),P4739)</f>
        <v>1</v>
      </c>
    </row>
    <row r="4741" spans="1:16" x14ac:dyDescent="0.25">
      <c r="A4741" s="1" t="str">
        <f>IF('XML a procesar'!A4740&gt;0,'XML a procesar'!A4740,"")</f>
        <v/>
      </c>
      <c r="B4741" s="7">
        <f t="shared" si="825"/>
        <v>0</v>
      </c>
      <c r="C4741" s="1">
        <f t="shared" si="826"/>
        <v>0</v>
      </c>
      <c r="D4741" s="1">
        <f t="shared" si="827"/>
        <v>0</v>
      </c>
      <c r="E4741" s="1">
        <f t="shared" si="828"/>
        <v>0</v>
      </c>
      <c r="F4741" s="1" t="str">
        <f t="shared" ca="1" si="829"/>
        <v/>
      </c>
      <c r="G4741" s="1">
        <f t="shared" ca="1" si="830"/>
        <v>0</v>
      </c>
      <c r="H4741" s="1">
        <f ca="1">IF(AND(G4740&gt;0,G4741&gt;G4740,NOT(ISERROR(MATCH(G4740,D:D,0)))),H4740+1,H4740)</f>
        <v>0</v>
      </c>
      <c r="I4741" s="1">
        <f t="shared" ca="1" si="831"/>
        <v>0</v>
      </c>
      <c r="J4741" s="7" t="str">
        <f t="shared" ca="1" si="832"/>
        <v/>
      </c>
      <c r="K4741" s="1" t="str">
        <f ca="1">IF(J4741="Linea_para_MAIL_creada_por_LuXML",IF(ISERROR(MATCH(INDIRECT(ADDRESS(ROW()-G4741,7)),D:D,0)),J4741,INDIRECT(ADDRESS(MATCH(INDIRECT(ADDRESS(ROW()-G4741,7)),D:D,0),1))),J4741)</f>
        <v/>
      </c>
      <c r="L4741" s="7">
        <f t="shared" ca="1" si="833"/>
        <v>0</v>
      </c>
      <c r="M4741" s="7" t="str">
        <f t="shared" ca="1" si="834"/>
        <v/>
      </c>
      <c r="N4741" s="7">
        <f t="shared" ca="1" si="835"/>
        <v>0</v>
      </c>
      <c r="O4741" s="9" t="str">
        <f ca="1">IF(N4741&gt;-1,INDIRECT(ADDRESS(ROW(),13)),IF(N4741&lt;N4740,CONCATENATE("&lt;page-count count=",CHAR(34),1+LARGE(N:N,1)-LARGE(N:N,2),CHAR(34),"/&gt;"),INDIRECT(ADDRESS(ROW()-1,13))))</f>
        <v/>
      </c>
      <c r="P4741" s="1">
        <f>IF(ROW()&lt;$S$4+2,IF('XML a procesar'!A4740="",P4740,IF(MID('XML a procesar'!A4740,1,1)="&lt;",P4740,P4740+1)),P4740)</f>
        <v>1</v>
      </c>
    </row>
    <row r="4742" spans="1:16" x14ac:dyDescent="0.25">
      <c r="A4742" s="1" t="str">
        <f>IF('XML a procesar'!A4741&gt;0,'XML a procesar'!A4741,"")</f>
        <v/>
      </c>
      <c r="B4742" s="7">
        <f t="shared" si="825"/>
        <v>0</v>
      </c>
      <c r="C4742" s="1">
        <f t="shared" si="826"/>
        <v>0</v>
      </c>
      <c r="D4742" s="1">
        <f t="shared" si="827"/>
        <v>0</v>
      </c>
      <c r="E4742" s="1">
        <f t="shared" si="828"/>
        <v>0</v>
      </c>
      <c r="F4742" s="1" t="str">
        <f t="shared" ca="1" si="829"/>
        <v/>
      </c>
      <c r="G4742" s="1">
        <f t="shared" ca="1" si="830"/>
        <v>0</v>
      </c>
      <c r="H4742" s="1">
        <f ca="1">IF(AND(G4741&gt;0,G4742&gt;G4741,NOT(ISERROR(MATCH(G4741,D:D,0)))),H4741+1,H4741)</f>
        <v>0</v>
      </c>
      <c r="I4742" s="1">
        <f t="shared" ca="1" si="831"/>
        <v>0</v>
      </c>
      <c r="J4742" s="7" t="str">
        <f t="shared" ca="1" si="832"/>
        <v/>
      </c>
      <c r="K4742" s="1" t="str">
        <f ca="1">IF(J4742="Linea_para_MAIL_creada_por_LuXML",IF(ISERROR(MATCH(INDIRECT(ADDRESS(ROW()-G4742,7)),D:D,0)),J4742,INDIRECT(ADDRESS(MATCH(INDIRECT(ADDRESS(ROW()-G4742,7)),D:D,0),1))),J4742)</f>
        <v/>
      </c>
      <c r="L4742" s="7">
        <f t="shared" ca="1" si="833"/>
        <v>0</v>
      </c>
      <c r="M4742" s="7" t="str">
        <f t="shared" ca="1" si="834"/>
        <v/>
      </c>
      <c r="N4742" s="7">
        <f t="shared" ca="1" si="835"/>
        <v>0</v>
      </c>
      <c r="O4742" s="9" t="str">
        <f ca="1">IF(N4742&gt;-1,INDIRECT(ADDRESS(ROW(),13)),IF(N4742&lt;N4741,CONCATENATE("&lt;page-count count=",CHAR(34),1+LARGE(N:N,1)-LARGE(N:N,2),CHAR(34),"/&gt;"),INDIRECT(ADDRESS(ROW()-1,13))))</f>
        <v/>
      </c>
      <c r="P4742" s="1">
        <f>IF(ROW()&lt;$S$4+2,IF('XML a procesar'!A4741="",P4741,IF(MID('XML a procesar'!A4741,1,1)="&lt;",P4741,P4741+1)),P4741)</f>
        <v>1</v>
      </c>
    </row>
    <row r="4743" spans="1:16" x14ac:dyDescent="0.25">
      <c r="A4743" s="1" t="str">
        <f>IF('XML a procesar'!A4742&gt;0,'XML a procesar'!A4742,"")</f>
        <v/>
      </c>
      <c r="B4743" s="7">
        <f t="shared" si="825"/>
        <v>0</v>
      </c>
      <c r="C4743" s="1">
        <f t="shared" si="826"/>
        <v>0</v>
      </c>
      <c r="D4743" s="1">
        <f t="shared" si="827"/>
        <v>0</v>
      </c>
      <c r="E4743" s="1">
        <f t="shared" si="828"/>
        <v>0</v>
      </c>
      <c r="F4743" s="1" t="str">
        <f t="shared" ca="1" si="829"/>
        <v/>
      </c>
      <c r="G4743" s="1">
        <f t="shared" ca="1" si="830"/>
        <v>0</v>
      </c>
      <c r="H4743" s="1">
        <f ca="1">IF(AND(G4742&gt;0,G4743&gt;G4742,NOT(ISERROR(MATCH(G4742,D:D,0)))),H4742+1,H4742)</f>
        <v>0</v>
      </c>
      <c r="I4743" s="1">
        <f t="shared" ca="1" si="831"/>
        <v>0</v>
      </c>
      <c r="J4743" s="7" t="str">
        <f t="shared" ca="1" si="832"/>
        <v/>
      </c>
      <c r="K4743" s="1" t="str">
        <f ca="1">IF(J4743="Linea_para_MAIL_creada_por_LuXML",IF(ISERROR(MATCH(INDIRECT(ADDRESS(ROW()-G4743,7)),D:D,0)),J4743,INDIRECT(ADDRESS(MATCH(INDIRECT(ADDRESS(ROW()-G4743,7)),D:D,0),1))),J4743)</f>
        <v/>
      </c>
      <c r="L4743" s="7">
        <f t="shared" ca="1" si="833"/>
        <v>0</v>
      </c>
      <c r="M4743" s="7" t="str">
        <f t="shared" ca="1" si="834"/>
        <v/>
      </c>
      <c r="N4743" s="7">
        <f t="shared" ca="1" si="835"/>
        <v>0</v>
      </c>
      <c r="O4743" s="9" t="str">
        <f ca="1">IF(N4743&gt;-1,INDIRECT(ADDRESS(ROW(),13)),IF(N4743&lt;N4742,CONCATENATE("&lt;page-count count=",CHAR(34),1+LARGE(N:N,1)-LARGE(N:N,2),CHAR(34),"/&gt;"),INDIRECT(ADDRESS(ROW()-1,13))))</f>
        <v/>
      </c>
      <c r="P4743" s="1">
        <f>IF(ROW()&lt;$S$4+2,IF('XML a procesar'!A4742="",P4742,IF(MID('XML a procesar'!A4742,1,1)="&lt;",P4742,P4742+1)),P4742)</f>
        <v>1</v>
      </c>
    </row>
    <row r="4744" spans="1:16" x14ac:dyDescent="0.25">
      <c r="A4744" s="1" t="str">
        <f>IF('XML a procesar'!A4743&gt;0,'XML a procesar'!A4743,"")</f>
        <v/>
      </c>
      <c r="B4744" s="7">
        <f t="shared" si="825"/>
        <v>0</v>
      </c>
      <c r="C4744" s="1">
        <f t="shared" si="826"/>
        <v>0</v>
      </c>
      <c r="D4744" s="1">
        <f t="shared" si="827"/>
        <v>0</v>
      </c>
      <c r="E4744" s="1">
        <f t="shared" si="828"/>
        <v>0</v>
      </c>
      <c r="F4744" s="1" t="str">
        <f t="shared" ca="1" si="829"/>
        <v/>
      </c>
      <c r="G4744" s="1">
        <f t="shared" ca="1" si="830"/>
        <v>0</v>
      </c>
      <c r="H4744" s="1">
        <f ca="1">IF(AND(G4743&gt;0,G4744&gt;G4743,NOT(ISERROR(MATCH(G4743,D:D,0)))),H4743+1,H4743)</f>
        <v>0</v>
      </c>
      <c r="I4744" s="1">
        <f t="shared" ca="1" si="831"/>
        <v>0</v>
      </c>
      <c r="J4744" s="7" t="str">
        <f t="shared" ca="1" si="832"/>
        <v/>
      </c>
      <c r="K4744" s="1" t="str">
        <f ca="1">IF(J4744="Linea_para_MAIL_creada_por_LuXML",IF(ISERROR(MATCH(INDIRECT(ADDRESS(ROW()-G4744,7)),D:D,0)),J4744,INDIRECT(ADDRESS(MATCH(INDIRECT(ADDRESS(ROW()-G4744,7)),D:D,0),1))),J4744)</f>
        <v/>
      </c>
      <c r="L4744" s="7">
        <f t="shared" ca="1" si="833"/>
        <v>0</v>
      </c>
      <c r="M4744" s="7" t="str">
        <f t="shared" ca="1" si="834"/>
        <v/>
      </c>
      <c r="N4744" s="7">
        <f t="shared" ca="1" si="835"/>
        <v>0</v>
      </c>
      <c r="O4744" s="9" t="str">
        <f ca="1">IF(N4744&gt;-1,INDIRECT(ADDRESS(ROW(),13)),IF(N4744&lt;N4743,CONCATENATE("&lt;page-count count=",CHAR(34),1+LARGE(N:N,1)-LARGE(N:N,2),CHAR(34),"/&gt;"),INDIRECT(ADDRESS(ROW()-1,13))))</f>
        <v/>
      </c>
      <c r="P4744" s="1">
        <f>IF(ROW()&lt;$S$4+2,IF('XML a procesar'!A4743="",P4743,IF(MID('XML a procesar'!A4743,1,1)="&lt;",P4743,P4743+1)),P4743)</f>
        <v>1</v>
      </c>
    </row>
    <row r="4745" spans="1:16" x14ac:dyDescent="0.25">
      <c r="A4745" s="1" t="str">
        <f>IF('XML a procesar'!A4744&gt;0,'XML a procesar'!A4744,"")</f>
        <v/>
      </c>
      <c r="B4745" s="7">
        <f t="shared" si="825"/>
        <v>0</v>
      </c>
      <c r="C4745" s="1">
        <f t="shared" si="826"/>
        <v>0</v>
      </c>
      <c r="D4745" s="1">
        <f t="shared" si="827"/>
        <v>0</v>
      </c>
      <c r="E4745" s="1">
        <f t="shared" si="828"/>
        <v>0</v>
      </c>
      <c r="F4745" s="1" t="str">
        <f t="shared" ca="1" si="829"/>
        <v/>
      </c>
      <c r="G4745" s="1">
        <f t="shared" ca="1" si="830"/>
        <v>0</v>
      </c>
      <c r="H4745" s="1">
        <f ca="1">IF(AND(G4744&gt;0,G4745&gt;G4744,NOT(ISERROR(MATCH(G4744,D:D,0)))),H4744+1,H4744)</f>
        <v>0</v>
      </c>
      <c r="I4745" s="1">
        <f t="shared" ca="1" si="831"/>
        <v>0</v>
      </c>
      <c r="J4745" s="7" t="str">
        <f t="shared" ca="1" si="832"/>
        <v/>
      </c>
      <c r="K4745" s="1" t="str">
        <f ca="1">IF(J4745="Linea_para_MAIL_creada_por_LuXML",IF(ISERROR(MATCH(INDIRECT(ADDRESS(ROW()-G4745,7)),D:D,0)),J4745,INDIRECT(ADDRESS(MATCH(INDIRECT(ADDRESS(ROW()-G4745,7)),D:D,0),1))),J4745)</f>
        <v/>
      </c>
      <c r="L4745" s="7">
        <f t="shared" ca="1" si="833"/>
        <v>0</v>
      </c>
      <c r="M4745" s="7" t="str">
        <f t="shared" ca="1" si="834"/>
        <v/>
      </c>
      <c r="N4745" s="7">
        <f t="shared" ca="1" si="835"/>
        <v>0</v>
      </c>
      <c r="O4745" s="9" t="str">
        <f ca="1">IF(N4745&gt;-1,INDIRECT(ADDRESS(ROW(),13)),IF(N4745&lt;N4744,CONCATENATE("&lt;page-count count=",CHAR(34),1+LARGE(N:N,1)-LARGE(N:N,2),CHAR(34),"/&gt;"),INDIRECT(ADDRESS(ROW()-1,13))))</f>
        <v/>
      </c>
      <c r="P4745" s="1">
        <f>IF(ROW()&lt;$S$4+2,IF('XML a procesar'!A4744="",P4744,IF(MID('XML a procesar'!A4744,1,1)="&lt;",P4744,P4744+1)),P4744)</f>
        <v>1</v>
      </c>
    </row>
    <row r="4746" spans="1:16" x14ac:dyDescent="0.25">
      <c r="A4746" s="1" t="str">
        <f>IF('XML a procesar'!A4745&gt;0,'XML a procesar'!A4745,"")</f>
        <v/>
      </c>
      <c r="B4746" s="7">
        <f t="shared" si="825"/>
        <v>0</v>
      </c>
      <c r="C4746" s="1">
        <f t="shared" si="826"/>
        <v>0</v>
      </c>
      <c r="D4746" s="1">
        <f t="shared" si="827"/>
        <v>0</v>
      </c>
      <c r="E4746" s="1">
        <f t="shared" si="828"/>
        <v>0</v>
      </c>
      <c r="F4746" s="1" t="str">
        <f t="shared" ca="1" si="829"/>
        <v/>
      </c>
      <c r="G4746" s="1">
        <f t="shared" ca="1" si="830"/>
        <v>0</v>
      </c>
      <c r="H4746" s="1">
        <f ca="1">IF(AND(G4745&gt;0,G4746&gt;G4745,NOT(ISERROR(MATCH(G4745,D:D,0)))),H4745+1,H4745)</f>
        <v>0</v>
      </c>
      <c r="I4746" s="1">
        <f t="shared" ca="1" si="831"/>
        <v>0</v>
      </c>
      <c r="J4746" s="7" t="str">
        <f t="shared" ca="1" si="832"/>
        <v/>
      </c>
      <c r="K4746" s="1" t="str">
        <f ca="1">IF(J4746="Linea_para_MAIL_creada_por_LuXML",IF(ISERROR(MATCH(INDIRECT(ADDRESS(ROW()-G4746,7)),D:D,0)),J4746,INDIRECT(ADDRESS(MATCH(INDIRECT(ADDRESS(ROW()-G4746,7)),D:D,0),1))),J4746)</f>
        <v/>
      </c>
      <c r="L4746" s="7">
        <f t="shared" ca="1" si="833"/>
        <v>0</v>
      </c>
      <c r="M4746" s="7" t="str">
        <f t="shared" ca="1" si="834"/>
        <v/>
      </c>
      <c r="N4746" s="7">
        <f t="shared" ca="1" si="835"/>
        <v>0</v>
      </c>
      <c r="O4746" s="9" t="str">
        <f ca="1">IF(N4746&gt;-1,INDIRECT(ADDRESS(ROW(),13)),IF(N4746&lt;N4745,CONCATENATE("&lt;page-count count=",CHAR(34),1+LARGE(N:N,1)-LARGE(N:N,2),CHAR(34),"/&gt;"),INDIRECT(ADDRESS(ROW()-1,13))))</f>
        <v/>
      </c>
      <c r="P4746" s="1">
        <f>IF(ROW()&lt;$S$4+2,IF('XML a procesar'!A4745="",P4745,IF(MID('XML a procesar'!A4745,1,1)="&lt;",P4745,P4745+1)),P4745)</f>
        <v>1</v>
      </c>
    </row>
    <row r="4747" spans="1:16" x14ac:dyDescent="0.25">
      <c r="A4747" s="1" t="str">
        <f>IF('XML a procesar'!A4746&gt;0,'XML a procesar'!A4746,"")</f>
        <v/>
      </c>
      <c r="B4747" s="7">
        <f t="shared" si="825"/>
        <v>0</v>
      </c>
      <c r="C4747" s="1">
        <f t="shared" si="826"/>
        <v>0</v>
      </c>
      <c r="D4747" s="1">
        <f t="shared" si="827"/>
        <v>0</v>
      </c>
      <c r="E4747" s="1">
        <f t="shared" si="828"/>
        <v>0</v>
      </c>
      <c r="F4747" s="1" t="str">
        <f t="shared" ca="1" si="829"/>
        <v/>
      </c>
      <c r="G4747" s="1">
        <f t="shared" ca="1" si="830"/>
        <v>0</v>
      </c>
      <c r="H4747" s="1">
        <f ca="1">IF(AND(G4746&gt;0,G4747&gt;G4746,NOT(ISERROR(MATCH(G4746,D:D,0)))),H4746+1,H4746)</f>
        <v>0</v>
      </c>
      <c r="I4747" s="1">
        <f t="shared" ca="1" si="831"/>
        <v>0</v>
      </c>
      <c r="J4747" s="7" t="str">
        <f t="shared" ca="1" si="832"/>
        <v/>
      </c>
      <c r="K4747" s="1" t="str">
        <f ca="1">IF(J4747="Linea_para_MAIL_creada_por_LuXML",IF(ISERROR(MATCH(INDIRECT(ADDRESS(ROW()-G4747,7)),D:D,0)),J4747,INDIRECT(ADDRESS(MATCH(INDIRECT(ADDRESS(ROW()-G4747,7)),D:D,0),1))),J4747)</f>
        <v/>
      </c>
      <c r="L4747" s="7">
        <f t="shared" ca="1" si="833"/>
        <v>0</v>
      </c>
      <c r="M4747" s="7" t="str">
        <f t="shared" ca="1" si="834"/>
        <v/>
      </c>
      <c r="N4747" s="7">
        <f t="shared" ca="1" si="835"/>
        <v>0</v>
      </c>
      <c r="O4747" s="9" t="str">
        <f ca="1">IF(N4747&gt;-1,INDIRECT(ADDRESS(ROW(),13)),IF(N4747&lt;N4746,CONCATENATE("&lt;page-count count=",CHAR(34),1+LARGE(N:N,1)-LARGE(N:N,2),CHAR(34),"/&gt;"),INDIRECT(ADDRESS(ROW()-1,13))))</f>
        <v/>
      </c>
      <c r="P4747" s="1">
        <f>IF(ROW()&lt;$S$4+2,IF('XML a procesar'!A4746="",P4746,IF(MID('XML a procesar'!A4746,1,1)="&lt;",P4746,P4746+1)),P4746)</f>
        <v>1</v>
      </c>
    </row>
    <row r="4748" spans="1:16" x14ac:dyDescent="0.25">
      <c r="A4748" s="1" t="str">
        <f>IF('XML a procesar'!A4747&gt;0,'XML a procesar'!A4747,"")</f>
        <v/>
      </c>
      <c r="B4748" s="7">
        <f t="shared" si="825"/>
        <v>0</v>
      </c>
      <c r="C4748" s="1">
        <f t="shared" si="826"/>
        <v>0</v>
      </c>
      <c r="D4748" s="1">
        <f t="shared" si="827"/>
        <v>0</v>
      </c>
      <c r="E4748" s="1">
        <f t="shared" si="828"/>
        <v>0</v>
      </c>
      <c r="F4748" s="1" t="str">
        <f t="shared" ca="1" si="829"/>
        <v/>
      </c>
      <c r="G4748" s="1">
        <f t="shared" ca="1" si="830"/>
        <v>0</v>
      </c>
      <c r="H4748" s="1">
        <f ca="1">IF(AND(G4747&gt;0,G4748&gt;G4747,NOT(ISERROR(MATCH(G4747,D:D,0)))),H4747+1,H4747)</f>
        <v>0</v>
      </c>
      <c r="I4748" s="1">
        <f t="shared" ca="1" si="831"/>
        <v>0</v>
      </c>
      <c r="J4748" s="7" t="str">
        <f t="shared" ca="1" si="832"/>
        <v/>
      </c>
      <c r="K4748" s="1" t="str">
        <f ca="1">IF(J4748="Linea_para_MAIL_creada_por_LuXML",IF(ISERROR(MATCH(INDIRECT(ADDRESS(ROW()-G4748,7)),D:D,0)),J4748,INDIRECT(ADDRESS(MATCH(INDIRECT(ADDRESS(ROW()-G4748,7)),D:D,0),1))),J4748)</f>
        <v/>
      </c>
      <c r="L4748" s="7">
        <f t="shared" ca="1" si="833"/>
        <v>0</v>
      </c>
      <c r="M4748" s="7" t="str">
        <f t="shared" ca="1" si="834"/>
        <v/>
      </c>
      <c r="N4748" s="7">
        <f t="shared" ca="1" si="835"/>
        <v>0</v>
      </c>
      <c r="O4748" s="9" t="str">
        <f ca="1">IF(N4748&gt;-1,INDIRECT(ADDRESS(ROW(),13)),IF(N4748&lt;N4747,CONCATENATE("&lt;page-count count=",CHAR(34),1+LARGE(N:N,1)-LARGE(N:N,2),CHAR(34),"/&gt;"),INDIRECT(ADDRESS(ROW()-1,13))))</f>
        <v/>
      </c>
      <c r="P4748" s="1">
        <f>IF(ROW()&lt;$S$4+2,IF('XML a procesar'!A4747="",P4747,IF(MID('XML a procesar'!A4747,1,1)="&lt;",P4747,P4747+1)),P4747)</f>
        <v>1</v>
      </c>
    </row>
    <row r="4749" spans="1:16" x14ac:dyDescent="0.25">
      <c r="A4749" s="1" t="str">
        <f>IF('XML a procesar'!A4748&gt;0,'XML a procesar'!A4748,"")</f>
        <v/>
      </c>
      <c r="B4749" s="7">
        <f t="shared" si="825"/>
        <v>0</v>
      </c>
      <c r="C4749" s="1">
        <f t="shared" si="826"/>
        <v>0</v>
      </c>
      <c r="D4749" s="1">
        <f t="shared" si="827"/>
        <v>0</v>
      </c>
      <c r="E4749" s="1">
        <f t="shared" si="828"/>
        <v>0</v>
      </c>
      <c r="F4749" s="1" t="str">
        <f t="shared" ca="1" si="829"/>
        <v/>
      </c>
      <c r="G4749" s="1">
        <f t="shared" ca="1" si="830"/>
        <v>0</v>
      </c>
      <c r="H4749" s="1">
        <f ca="1">IF(AND(G4748&gt;0,G4749&gt;G4748,NOT(ISERROR(MATCH(G4748,D:D,0)))),H4748+1,H4748)</f>
        <v>0</v>
      </c>
      <c r="I4749" s="1">
        <f t="shared" ca="1" si="831"/>
        <v>0</v>
      </c>
      <c r="J4749" s="7" t="str">
        <f t="shared" ca="1" si="832"/>
        <v/>
      </c>
      <c r="K4749" s="1" t="str">
        <f ca="1">IF(J4749="Linea_para_MAIL_creada_por_LuXML",IF(ISERROR(MATCH(INDIRECT(ADDRESS(ROW()-G4749,7)),D:D,0)),J4749,INDIRECT(ADDRESS(MATCH(INDIRECT(ADDRESS(ROW()-G4749,7)),D:D,0),1))),J4749)</f>
        <v/>
      </c>
      <c r="L4749" s="7">
        <f t="shared" ca="1" si="833"/>
        <v>0</v>
      </c>
      <c r="M4749" s="7" t="str">
        <f t="shared" ca="1" si="834"/>
        <v/>
      </c>
      <c r="N4749" s="7">
        <f t="shared" ca="1" si="835"/>
        <v>0</v>
      </c>
      <c r="O4749" s="9" t="str">
        <f ca="1">IF(N4749&gt;-1,INDIRECT(ADDRESS(ROW(),13)),IF(N4749&lt;N4748,CONCATENATE("&lt;page-count count=",CHAR(34),1+LARGE(N:N,1)-LARGE(N:N,2),CHAR(34),"/&gt;"),INDIRECT(ADDRESS(ROW()-1,13))))</f>
        <v/>
      </c>
      <c r="P4749" s="1">
        <f>IF(ROW()&lt;$S$4+2,IF('XML a procesar'!A4748="",P4748,IF(MID('XML a procesar'!A4748,1,1)="&lt;",P4748,P4748+1)),P4748)</f>
        <v>1</v>
      </c>
    </row>
    <row r="4750" spans="1:16" x14ac:dyDescent="0.25">
      <c r="A4750" s="1" t="str">
        <f>IF('XML a procesar'!A4749&gt;0,'XML a procesar'!A4749,"")</f>
        <v/>
      </c>
      <c r="B4750" s="7">
        <f t="shared" si="825"/>
        <v>0</v>
      </c>
      <c r="C4750" s="1">
        <f t="shared" si="826"/>
        <v>0</v>
      </c>
      <c r="D4750" s="1">
        <f t="shared" si="827"/>
        <v>0</v>
      </c>
      <c r="E4750" s="1">
        <f t="shared" si="828"/>
        <v>0</v>
      </c>
      <c r="F4750" s="1" t="str">
        <f t="shared" ca="1" si="829"/>
        <v/>
      </c>
      <c r="G4750" s="1">
        <f t="shared" ca="1" si="830"/>
        <v>0</v>
      </c>
      <c r="H4750" s="1">
        <f ca="1">IF(AND(G4749&gt;0,G4750&gt;G4749,NOT(ISERROR(MATCH(G4749,D:D,0)))),H4749+1,H4749)</f>
        <v>0</v>
      </c>
      <c r="I4750" s="1">
        <f t="shared" ca="1" si="831"/>
        <v>0</v>
      </c>
      <c r="J4750" s="7" t="str">
        <f t="shared" ca="1" si="832"/>
        <v/>
      </c>
      <c r="K4750" s="1" t="str">
        <f ca="1">IF(J4750="Linea_para_MAIL_creada_por_LuXML",IF(ISERROR(MATCH(INDIRECT(ADDRESS(ROW()-G4750,7)),D:D,0)),J4750,INDIRECT(ADDRESS(MATCH(INDIRECT(ADDRESS(ROW()-G4750,7)),D:D,0),1))),J4750)</f>
        <v/>
      </c>
      <c r="L4750" s="7">
        <f t="shared" ca="1" si="833"/>
        <v>0</v>
      </c>
      <c r="M4750" s="7" t="str">
        <f t="shared" ca="1" si="834"/>
        <v/>
      </c>
      <c r="N4750" s="7">
        <f t="shared" ca="1" si="835"/>
        <v>0</v>
      </c>
      <c r="O4750" s="9" t="str">
        <f ca="1">IF(N4750&gt;-1,INDIRECT(ADDRESS(ROW(),13)),IF(N4750&lt;N4749,CONCATENATE("&lt;page-count count=",CHAR(34),1+LARGE(N:N,1)-LARGE(N:N,2),CHAR(34),"/&gt;"),INDIRECT(ADDRESS(ROW()-1,13))))</f>
        <v/>
      </c>
      <c r="P4750" s="1">
        <f>IF(ROW()&lt;$S$4+2,IF('XML a procesar'!A4749="",P4749,IF(MID('XML a procesar'!A4749,1,1)="&lt;",P4749,P4749+1)),P4749)</f>
        <v>1</v>
      </c>
    </row>
    <row r="4751" spans="1:16" x14ac:dyDescent="0.25">
      <c r="A4751" s="1" t="str">
        <f>IF('XML a procesar'!A4750&gt;0,'XML a procesar'!A4750,"")</f>
        <v/>
      </c>
      <c r="B4751" s="7">
        <f t="shared" si="825"/>
        <v>0</v>
      </c>
      <c r="C4751" s="1">
        <f t="shared" si="826"/>
        <v>0</v>
      </c>
      <c r="D4751" s="1">
        <f t="shared" si="827"/>
        <v>0</v>
      </c>
      <c r="E4751" s="1">
        <f t="shared" si="828"/>
        <v>0</v>
      </c>
      <c r="F4751" s="1" t="str">
        <f t="shared" ca="1" si="829"/>
        <v/>
      </c>
      <c r="G4751" s="1">
        <f t="shared" ca="1" si="830"/>
        <v>0</v>
      </c>
      <c r="H4751" s="1">
        <f ca="1">IF(AND(G4750&gt;0,G4751&gt;G4750,NOT(ISERROR(MATCH(G4750,D:D,0)))),H4750+1,H4750)</f>
        <v>0</v>
      </c>
      <c r="I4751" s="1">
        <f t="shared" ca="1" si="831"/>
        <v>0</v>
      </c>
      <c r="J4751" s="7" t="str">
        <f t="shared" ca="1" si="832"/>
        <v/>
      </c>
      <c r="K4751" s="1" t="str">
        <f ca="1">IF(J4751="Linea_para_MAIL_creada_por_LuXML",IF(ISERROR(MATCH(INDIRECT(ADDRESS(ROW()-G4751,7)),D:D,0)),J4751,INDIRECT(ADDRESS(MATCH(INDIRECT(ADDRESS(ROW()-G4751,7)),D:D,0),1))),J4751)</f>
        <v/>
      </c>
      <c r="L4751" s="7">
        <f t="shared" ca="1" si="833"/>
        <v>0</v>
      </c>
      <c r="M4751" s="7" t="str">
        <f t="shared" ca="1" si="834"/>
        <v/>
      </c>
      <c r="N4751" s="7">
        <f t="shared" ca="1" si="835"/>
        <v>0</v>
      </c>
      <c r="O4751" s="9" t="str">
        <f ca="1">IF(N4751&gt;-1,INDIRECT(ADDRESS(ROW(),13)),IF(N4751&lt;N4750,CONCATENATE("&lt;page-count count=",CHAR(34),1+LARGE(N:N,1)-LARGE(N:N,2),CHAR(34),"/&gt;"),INDIRECT(ADDRESS(ROW()-1,13))))</f>
        <v/>
      </c>
      <c r="P4751" s="1">
        <f>IF(ROW()&lt;$S$4+2,IF('XML a procesar'!A4750="",P4750,IF(MID('XML a procesar'!A4750,1,1)="&lt;",P4750,P4750+1)),P4750)</f>
        <v>1</v>
      </c>
    </row>
    <row r="4752" spans="1:16" x14ac:dyDescent="0.25">
      <c r="A4752" s="1" t="str">
        <f>IF('XML a procesar'!A4751&gt;0,'XML a procesar'!A4751,"")</f>
        <v/>
      </c>
      <c r="B4752" s="7">
        <f t="shared" si="825"/>
        <v>0</v>
      </c>
      <c r="C4752" s="1">
        <f t="shared" si="826"/>
        <v>0</v>
      </c>
      <c r="D4752" s="1">
        <f t="shared" si="827"/>
        <v>0</v>
      </c>
      <c r="E4752" s="1">
        <f t="shared" si="828"/>
        <v>0</v>
      </c>
      <c r="F4752" s="1" t="str">
        <f t="shared" ca="1" si="829"/>
        <v/>
      </c>
      <c r="G4752" s="1">
        <f t="shared" ca="1" si="830"/>
        <v>0</v>
      </c>
      <c r="H4752" s="1">
        <f ca="1">IF(AND(G4751&gt;0,G4752&gt;G4751,NOT(ISERROR(MATCH(G4751,D:D,0)))),H4751+1,H4751)</f>
        <v>0</v>
      </c>
      <c r="I4752" s="1">
        <f t="shared" ca="1" si="831"/>
        <v>0</v>
      </c>
      <c r="J4752" s="7" t="str">
        <f t="shared" ca="1" si="832"/>
        <v/>
      </c>
      <c r="K4752" s="1" t="str">
        <f ca="1">IF(J4752="Linea_para_MAIL_creada_por_LuXML",IF(ISERROR(MATCH(INDIRECT(ADDRESS(ROW()-G4752,7)),D:D,0)),J4752,INDIRECT(ADDRESS(MATCH(INDIRECT(ADDRESS(ROW()-G4752,7)),D:D,0),1))),J4752)</f>
        <v/>
      </c>
      <c r="L4752" s="7">
        <f t="shared" ca="1" si="833"/>
        <v>0</v>
      </c>
      <c r="M4752" s="7" t="str">
        <f t="shared" ca="1" si="834"/>
        <v/>
      </c>
      <c r="N4752" s="7">
        <f t="shared" ca="1" si="835"/>
        <v>0</v>
      </c>
      <c r="O4752" s="9" t="str">
        <f ca="1">IF(N4752&gt;-1,INDIRECT(ADDRESS(ROW(),13)),IF(N4752&lt;N4751,CONCATENATE("&lt;page-count count=",CHAR(34),1+LARGE(N:N,1)-LARGE(N:N,2),CHAR(34),"/&gt;"),INDIRECT(ADDRESS(ROW()-1,13))))</f>
        <v/>
      </c>
      <c r="P4752" s="1">
        <f>IF(ROW()&lt;$S$4+2,IF('XML a procesar'!A4751="",P4751,IF(MID('XML a procesar'!A4751,1,1)="&lt;",P4751,P4751+1)),P4751)</f>
        <v>1</v>
      </c>
    </row>
    <row r="4753" spans="1:16" x14ac:dyDescent="0.25">
      <c r="A4753" s="1" t="str">
        <f>IF('XML a procesar'!A4752&gt;0,'XML a procesar'!A4752,"")</f>
        <v/>
      </c>
      <c r="B4753" s="7">
        <f t="shared" si="825"/>
        <v>0</v>
      </c>
      <c r="C4753" s="1">
        <f t="shared" si="826"/>
        <v>0</v>
      </c>
      <c r="D4753" s="1">
        <f t="shared" si="827"/>
        <v>0</v>
      </c>
      <c r="E4753" s="1">
        <f t="shared" si="828"/>
        <v>0</v>
      </c>
      <c r="F4753" s="1" t="str">
        <f t="shared" ca="1" si="829"/>
        <v/>
      </c>
      <c r="G4753" s="1">
        <f t="shared" ca="1" si="830"/>
        <v>0</v>
      </c>
      <c r="H4753" s="1">
        <f ca="1">IF(AND(G4752&gt;0,G4753&gt;G4752,NOT(ISERROR(MATCH(G4752,D:D,0)))),H4752+1,H4752)</f>
        <v>0</v>
      </c>
      <c r="I4753" s="1">
        <f t="shared" ca="1" si="831"/>
        <v>0</v>
      </c>
      <c r="J4753" s="7" t="str">
        <f t="shared" ca="1" si="832"/>
        <v/>
      </c>
      <c r="K4753" s="1" t="str">
        <f ca="1">IF(J4753="Linea_para_MAIL_creada_por_LuXML",IF(ISERROR(MATCH(INDIRECT(ADDRESS(ROW()-G4753,7)),D:D,0)),J4753,INDIRECT(ADDRESS(MATCH(INDIRECT(ADDRESS(ROW()-G4753,7)),D:D,0),1))),J4753)</f>
        <v/>
      </c>
      <c r="L4753" s="7">
        <f t="shared" ca="1" si="833"/>
        <v>0</v>
      </c>
      <c r="M4753" s="7" t="str">
        <f t="shared" ca="1" si="834"/>
        <v/>
      </c>
      <c r="N4753" s="7">
        <f t="shared" ca="1" si="835"/>
        <v>0</v>
      </c>
      <c r="O4753" s="9" t="str">
        <f ca="1">IF(N4753&gt;-1,INDIRECT(ADDRESS(ROW(),13)),IF(N4753&lt;N4752,CONCATENATE("&lt;page-count count=",CHAR(34),1+LARGE(N:N,1)-LARGE(N:N,2),CHAR(34),"/&gt;"),INDIRECT(ADDRESS(ROW()-1,13))))</f>
        <v/>
      </c>
      <c r="P4753" s="1">
        <f>IF(ROW()&lt;$S$4+2,IF('XML a procesar'!A4752="",P4752,IF(MID('XML a procesar'!A4752,1,1)="&lt;",P4752,P4752+1)),P4752)</f>
        <v>1</v>
      </c>
    </row>
    <row r="4754" spans="1:16" x14ac:dyDescent="0.25">
      <c r="A4754" s="1" t="str">
        <f>IF('XML a procesar'!A4753&gt;0,'XML a procesar'!A4753,"")</f>
        <v/>
      </c>
      <c r="B4754" s="7">
        <f t="shared" si="825"/>
        <v>0</v>
      </c>
      <c r="C4754" s="1">
        <f t="shared" si="826"/>
        <v>0</v>
      </c>
      <c r="D4754" s="1">
        <f t="shared" si="827"/>
        <v>0</v>
      </c>
      <c r="E4754" s="1">
        <f t="shared" si="828"/>
        <v>0</v>
      </c>
      <c r="F4754" s="1" t="str">
        <f t="shared" ca="1" si="829"/>
        <v/>
      </c>
      <c r="G4754" s="1">
        <f t="shared" ca="1" si="830"/>
        <v>0</v>
      </c>
      <c r="H4754" s="1">
        <f ca="1">IF(AND(G4753&gt;0,G4754&gt;G4753,NOT(ISERROR(MATCH(G4753,D:D,0)))),H4753+1,H4753)</f>
        <v>0</v>
      </c>
      <c r="I4754" s="1">
        <f t="shared" ca="1" si="831"/>
        <v>0</v>
      </c>
      <c r="J4754" s="7" t="str">
        <f t="shared" ca="1" si="832"/>
        <v/>
      </c>
      <c r="K4754" s="1" t="str">
        <f ca="1">IF(J4754="Linea_para_MAIL_creada_por_LuXML",IF(ISERROR(MATCH(INDIRECT(ADDRESS(ROW()-G4754,7)),D:D,0)),J4754,INDIRECT(ADDRESS(MATCH(INDIRECT(ADDRESS(ROW()-G4754,7)),D:D,0),1))),J4754)</f>
        <v/>
      </c>
      <c r="L4754" s="7">
        <f t="shared" ca="1" si="833"/>
        <v>0</v>
      </c>
      <c r="M4754" s="7" t="str">
        <f t="shared" ca="1" si="834"/>
        <v/>
      </c>
      <c r="N4754" s="7">
        <f t="shared" ca="1" si="835"/>
        <v>0</v>
      </c>
      <c r="O4754" s="9" t="str">
        <f ca="1">IF(N4754&gt;-1,INDIRECT(ADDRESS(ROW(),13)),IF(N4754&lt;N4753,CONCATENATE("&lt;page-count count=",CHAR(34),1+LARGE(N:N,1)-LARGE(N:N,2),CHAR(34),"/&gt;"),INDIRECT(ADDRESS(ROW()-1,13))))</f>
        <v/>
      </c>
      <c r="P4754" s="1">
        <f>IF(ROW()&lt;$S$4+2,IF('XML a procesar'!A4753="",P4753,IF(MID('XML a procesar'!A4753,1,1)="&lt;",P4753,P4753+1)),P4753)</f>
        <v>1</v>
      </c>
    </row>
    <row r="4755" spans="1:16" x14ac:dyDescent="0.25">
      <c r="A4755" s="1" t="str">
        <f>IF('XML a procesar'!A4754&gt;0,'XML a procesar'!A4754,"")</f>
        <v/>
      </c>
      <c r="B4755" s="7">
        <f t="shared" si="825"/>
        <v>0</v>
      </c>
      <c r="C4755" s="1">
        <f t="shared" si="826"/>
        <v>0</v>
      </c>
      <c r="D4755" s="1">
        <f t="shared" si="827"/>
        <v>0</v>
      </c>
      <c r="E4755" s="1">
        <f t="shared" si="828"/>
        <v>0</v>
      </c>
      <c r="F4755" s="1" t="str">
        <f t="shared" ca="1" si="829"/>
        <v/>
      </c>
      <c r="G4755" s="1">
        <f t="shared" ca="1" si="830"/>
        <v>0</v>
      </c>
      <c r="H4755" s="1">
        <f ca="1">IF(AND(G4754&gt;0,G4755&gt;G4754,NOT(ISERROR(MATCH(G4754,D:D,0)))),H4754+1,H4754)</f>
        <v>0</v>
      </c>
      <c r="I4755" s="1">
        <f t="shared" ca="1" si="831"/>
        <v>0</v>
      </c>
      <c r="J4755" s="7" t="str">
        <f t="shared" ca="1" si="832"/>
        <v/>
      </c>
      <c r="K4755" s="1" t="str">
        <f ca="1">IF(J4755="Linea_para_MAIL_creada_por_LuXML",IF(ISERROR(MATCH(INDIRECT(ADDRESS(ROW()-G4755,7)),D:D,0)),J4755,INDIRECT(ADDRESS(MATCH(INDIRECT(ADDRESS(ROW()-G4755,7)),D:D,0),1))),J4755)</f>
        <v/>
      </c>
      <c r="L4755" s="7">
        <f t="shared" ca="1" si="833"/>
        <v>0</v>
      </c>
      <c r="M4755" s="7" t="str">
        <f t="shared" ca="1" si="834"/>
        <v/>
      </c>
      <c r="N4755" s="7">
        <f t="shared" ca="1" si="835"/>
        <v>0</v>
      </c>
      <c r="O4755" s="9" t="str">
        <f ca="1">IF(N4755&gt;-1,INDIRECT(ADDRESS(ROW(),13)),IF(N4755&lt;N4754,CONCATENATE("&lt;page-count count=",CHAR(34),1+LARGE(N:N,1)-LARGE(N:N,2),CHAR(34),"/&gt;"),INDIRECT(ADDRESS(ROW()-1,13))))</f>
        <v/>
      </c>
      <c r="P4755" s="1">
        <f>IF(ROW()&lt;$S$4+2,IF('XML a procesar'!A4754="",P4754,IF(MID('XML a procesar'!A4754,1,1)="&lt;",P4754,P4754+1)),P4754)</f>
        <v>1</v>
      </c>
    </row>
    <row r="4756" spans="1:16" x14ac:dyDescent="0.25">
      <c r="A4756" s="1" t="str">
        <f>IF('XML a procesar'!A4755&gt;0,'XML a procesar'!A4755,"")</f>
        <v/>
      </c>
      <c r="B4756" s="7">
        <f t="shared" si="825"/>
        <v>0</v>
      </c>
      <c r="C4756" s="1">
        <f t="shared" si="826"/>
        <v>0</v>
      </c>
      <c r="D4756" s="1">
        <f t="shared" si="827"/>
        <v>0</v>
      </c>
      <c r="E4756" s="1">
        <f t="shared" si="828"/>
        <v>0</v>
      </c>
      <c r="F4756" s="1" t="str">
        <f t="shared" ca="1" si="829"/>
        <v/>
      </c>
      <c r="G4756" s="1">
        <f t="shared" ca="1" si="830"/>
        <v>0</v>
      </c>
      <c r="H4756" s="1">
        <f ca="1">IF(AND(G4755&gt;0,G4756&gt;G4755,NOT(ISERROR(MATCH(G4755,D:D,0)))),H4755+1,H4755)</f>
        <v>0</v>
      </c>
      <c r="I4756" s="1">
        <f t="shared" ca="1" si="831"/>
        <v>0</v>
      </c>
      <c r="J4756" s="7" t="str">
        <f t="shared" ca="1" si="832"/>
        <v/>
      </c>
      <c r="K4756" s="1" t="str">
        <f ca="1">IF(J4756="Linea_para_MAIL_creada_por_LuXML",IF(ISERROR(MATCH(INDIRECT(ADDRESS(ROW()-G4756,7)),D:D,0)),J4756,INDIRECT(ADDRESS(MATCH(INDIRECT(ADDRESS(ROW()-G4756,7)),D:D,0),1))),J4756)</f>
        <v/>
      </c>
      <c r="L4756" s="7">
        <f t="shared" ca="1" si="833"/>
        <v>0</v>
      </c>
      <c r="M4756" s="7" t="str">
        <f t="shared" ca="1" si="834"/>
        <v/>
      </c>
      <c r="N4756" s="7">
        <f t="shared" ca="1" si="835"/>
        <v>0</v>
      </c>
      <c r="O4756" s="9" t="str">
        <f ca="1">IF(N4756&gt;-1,INDIRECT(ADDRESS(ROW(),13)),IF(N4756&lt;N4755,CONCATENATE("&lt;page-count count=",CHAR(34),1+LARGE(N:N,1)-LARGE(N:N,2),CHAR(34),"/&gt;"),INDIRECT(ADDRESS(ROW()-1,13))))</f>
        <v/>
      </c>
      <c r="P4756" s="1">
        <f>IF(ROW()&lt;$S$4+2,IF('XML a procesar'!A4755="",P4755,IF(MID('XML a procesar'!A4755,1,1)="&lt;",P4755,P4755+1)),P4755)</f>
        <v>1</v>
      </c>
    </row>
    <row r="4757" spans="1:16" x14ac:dyDescent="0.25">
      <c r="A4757" s="1" t="str">
        <f>IF('XML a procesar'!A4756&gt;0,'XML a procesar'!A4756,"")</f>
        <v/>
      </c>
      <c r="B4757" s="7">
        <f t="shared" si="825"/>
        <v>0</v>
      </c>
      <c r="C4757" s="1">
        <f t="shared" si="826"/>
        <v>0</v>
      </c>
      <c r="D4757" s="1">
        <f t="shared" si="827"/>
        <v>0</v>
      </c>
      <c r="E4757" s="1">
        <f t="shared" si="828"/>
        <v>0</v>
      </c>
      <c r="F4757" s="1" t="str">
        <f t="shared" ca="1" si="829"/>
        <v/>
      </c>
      <c r="G4757" s="1">
        <f t="shared" ca="1" si="830"/>
        <v>0</v>
      </c>
      <c r="H4757" s="1">
        <f ca="1">IF(AND(G4756&gt;0,G4757&gt;G4756,NOT(ISERROR(MATCH(G4756,D:D,0)))),H4756+1,H4756)</f>
        <v>0</v>
      </c>
      <c r="I4757" s="1">
        <f t="shared" ca="1" si="831"/>
        <v>0</v>
      </c>
      <c r="J4757" s="7" t="str">
        <f t="shared" ca="1" si="832"/>
        <v/>
      </c>
      <c r="K4757" s="1" t="str">
        <f ca="1">IF(J4757="Linea_para_MAIL_creada_por_LuXML",IF(ISERROR(MATCH(INDIRECT(ADDRESS(ROW()-G4757,7)),D:D,0)),J4757,INDIRECT(ADDRESS(MATCH(INDIRECT(ADDRESS(ROW()-G4757,7)),D:D,0),1))),J4757)</f>
        <v/>
      </c>
      <c r="L4757" s="7">
        <f t="shared" ca="1" si="833"/>
        <v>0</v>
      </c>
      <c r="M4757" s="7" t="str">
        <f t="shared" ca="1" si="834"/>
        <v/>
      </c>
      <c r="N4757" s="7">
        <f t="shared" ca="1" si="835"/>
        <v>0</v>
      </c>
      <c r="O4757" s="9" t="str">
        <f ca="1">IF(N4757&gt;-1,INDIRECT(ADDRESS(ROW(),13)),IF(N4757&lt;N4756,CONCATENATE("&lt;page-count count=",CHAR(34),1+LARGE(N:N,1)-LARGE(N:N,2),CHAR(34),"/&gt;"),INDIRECT(ADDRESS(ROW()-1,13))))</f>
        <v/>
      </c>
      <c r="P4757" s="1">
        <f>IF(ROW()&lt;$S$4+2,IF('XML a procesar'!A4756="",P4756,IF(MID('XML a procesar'!A4756,1,1)="&lt;",P4756,P4756+1)),P4756)</f>
        <v>1</v>
      </c>
    </row>
    <row r="4758" spans="1:16" x14ac:dyDescent="0.25">
      <c r="A4758" s="1" t="str">
        <f>IF('XML a procesar'!A4757&gt;0,'XML a procesar'!A4757,"")</f>
        <v/>
      </c>
      <c r="B4758" s="7">
        <f t="shared" si="825"/>
        <v>0</v>
      </c>
      <c r="C4758" s="1">
        <f t="shared" si="826"/>
        <v>0</v>
      </c>
      <c r="D4758" s="1">
        <f t="shared" si="827"/>
        <v>0</v>
      </c>
      <c r="E4758" s="1">
        <f t="shared" si="828"/>
        <v>0</v>
      </c>
      <c r="F4758" s="1" t="str">
        <f t="shared" ca="1" si="829"/>
        <v/>
      </c>
      <c r="G4758" s="1">
        <f t="shared" ca="1" si="830"/>
        <v>0</v>
      </c>
      <c r="H4758" s="1">
        <f ca="1">IF(AND(G4757&gt;0,G4758&gt;G4757,NOT(ISERROR(MATCH(G4757,D:D,0)))),H4757+1,H4757)</f>
        <v>0</v>
      </c>
      <c r="I4758" s="1">
        <f t="shared" ca="1" si="831"/>
        <v>0</v>
      </c>
      <c r="J4758" s="7" t="str">
        <f t="shared" ca="1" si="832"/>
        <v/>
      </c>
      <c r="K4758" s="1" t="str">
        <f ca="1">IF(J4758="Linea_para_MAIL_creada_por_LuXML",IF(ISERROR(MATCH(INDIRECT(ADDRESS(ROW()-G4758,7)),D:D,0)),J4758,INDIRECT(ADDRESS(MATCH(INDIRECT(ADDRESS(ROW()-G4758,7)),D:D,0),1))),J4758)</f>
        <v/>
      </c>
      <c r="L4758" s="7">
        <f t="shared" ca="1" si="833"/>
        <v>0</v>
      </c>
      <c r="M4758" s="7" t="str">
        <f t="shared" ca="1" si="834"/>
        <v/>
      </c>
      <c r="N4758" s="7">
        <f t="shared" ca="1" si="835"/>
        <v>0</v>
      </c>
      <c r="O4758" s="9" t="str">
        <f ca="1">IF(N4758&gt;-1,INDIRECT(ADDRESS(ROW(),13)),IF(N4758&lt;N4757,CONCATENATE("&lt;page-count count=",CHAR(34),1+LARGE(N:N,1)-LARGE(N:N,2),CHAR(34),"/&gt;"),INDIRECT(ADDRESS(ROW()-1,13))))</f>
        <v/>
      </c>
      <c r="P4758" s="1">
        <f>IF(ROW()&lt;$S$4+2,IF('XML a procesar'!A4757="",P4757,IF(MID('XML a procesar'!A4757,1,1)="&lt;",P4757,P4757+1)),P4757)</f>
        <v>1</v>
      </c>
    </row>
    <row r="4759" spans="1:16" x14ac:dyDescent="0.25">
      <c r="A4759" s="1" t="str">
        <f>IF('XML a procesar'!A4758&gt;0,'XML a procesar'!A4758,"")</f>
        <v/>
      </c>
      <c r="B4759" s="7">
        <f t="shared" si="825"/>
        <v>0</v>
      </c>
      <c r="C4759" s="1">
        <f t="shared" si="826"/>
        <v>0</v>
      </c>
      <c r="D4759" s="1">
        <f t="shared" si="827"/>
        <v>0</v>
      </c>
      <c r="E4759" s="1">
        <f t="shared" si="828"/>
        <v>0</v>
      </c>
      <c r="F4759" s="1" t="str">
        <f t="shared" ca="1" si="829"/>
        <v/>
      </c>
      <c r="G4759" s="1">
        <f t="shared" ca="1" si="830"/>
        <v>0</v>
      </c>
      <c r="H4759" s="1">
        <f ca="1">IF(AND(G4758&gt;0,G4759&gt;G4758,NOT(ISERROR(MATCH(G4758,D:D,0)))),H4758+1,H4758)</f>
        <v>0</v>
      </c>
      <c r="I4759" s="1">
        <f t="shared" ca="1" si="831"/>
        <v>0</v>
      </c>
      <c r="J4759" s="7" t="str">
        <f t="shared" ca="1" si="832"/>
        <v/>
      </c>
      <c r="K4759" s="1" t="str">
        <f ca="1">IF(J4759="Linea_para_MAIL_creada_por_LuXML",IF(ISERROR(MATCH(INDIRECT(ADDRESS(ROW()-G4759,7)),D:D,0)),J4759,INDIRECT(ADDRESS(MATCH(INDIRECT(ADDRESS(ROW()-G4759,7)),D:D,0),1))),J4759)</f>
        <v/>
      </c>
      <c r="L4759" s="7">
        <f t="shared" ca="1" si="833"/>
        <v>0</v>
      </c>
      <c r="M4759" s="7" t="str">
        <f t="shared" ca="1" si="834"/>
        <v/>
      </c>
      <c r="N4759" s="7">
        <f t="shared" ca="1" si="835"/>
        <v>0</v>
      </c>
      <c r="O4759" s="9" t="str">
        <f ca="1">IF(N4759&gt;-1,INDIRECT(ADDRESS(ROW(),13)),IF(N4759&lt;N4758,CONCATENATE("&lt;page-count count=",CHAR(34),1+LARGE(N:N,1)-LARGE(N:N,2),CHAR(34),"/&gt;"),INDIRECT(ADDRESS(ROW()-1,13))))</f>
        <v/>
      </c>
      <c r="P4759" s="1">
        <f>IF(ROW()&lt;$S$4+2,IF('XML a procesar'!A4758="",P4758,IF(MID('XML a procesar'!A4758,1,1)="&lt;",P4758,P4758+1)),P4758)</f>
        <v>1</v>
      </c>
    </row>
    <row r="4760" spans="1:16" x14ac:dyDescent="0.25">
      <c r="A4760" s="1" t="str">
        <f>IF('XML a procesar'!A4759&gt;0,'XML a procesar'!A4759,"")</f>
        <v/>
      </c>
      <c r="B4760" s="7">
        <f t="shared" si="825"/>
        <v>0</v>
      </c>
      <c r="C4760" s="1">
        <f t="shared" si="826"/>
        <v>0</v>
      </c>
      <c r="D4760" s="1">
        <f t="shared" si="827"/>
        <v>0</v>
      </c>
      <c r="E4760" s="1">
        <f t="shared" si="828"/>
        <v>0</v>
      </c>
      <c r="F4760" s="1" t="str">
        <f t="shared" ca="1" si="829"/>
        <v/>
      </c>
      <c r="G4760" s="1">
        <f t="shared" ca="1" si="830"/>
        <v>0</v>
      </c>
      <c r="H4760" s="1">
        <f ca="1">IF(AND(G4759&gt;0,G4760&gt;G4759,NOT(ISERROR(MATCH(G4759,D:D,0)))),H4759+1,H4759)</f>
        <v>0</v>
      </c>
      <c r="I4760" s="1">
        <f t="shared" ca="1" si="831"/>
        <v>0</v>
      </c>
      <c r="J4760" s="7" t="str">
        <f t="shared" ca="1" si="832"/>
        <v/>
      </c>
      <c r="K4760" s="1" t="str">
        <f ca="1">IF(J4760="Linea_para_MAIL_creada_por_LuXML",IF(ISERROR(MATCH(INDIRECT(ADDRESS(ROW()-G4760,7)),D:D,0)),J4760,INDIRECT(ADDRESS(MATCH(INDIRECT(ADDRESS(ROW()-G4760,7)),D:D,0),1))),J4760)</f>
        <v/>
      </c>
      <c r="L4760" s="7">
        <f t="shared" ca="1" si="833"/>
        <v>0</v>
      </c>
      <c r="M4760" s="7" t="str">
        <f t="shared" ca="1" si="834"/>
        <v/>
      </c>
      <c r="N4760" s="7">
        <f t="shared" ca="1" si="835"/>
        <v>0</v>
      </c>
      <c r="O4760" s="9" t="str">
        <f ca="1">IF(N4760&gt;-1,INDIRECT(ADDRESS(ROW(),13)),IF(N4760&lt;N4759,CONCATENATE("&lt;page-count count=",CHAR(34),1+LARGE(N:N,1)-LARGE(N:N,2),CHAR(34),"/&gt;"),INDIRECT(ADDRESS(ROW()-1,13))))</f>
        <v/>
      </c>
      <c r="P4760" s="1">
        <f>IF(ROW()&lt;$S$4+2,IF('XML a procesar'!A4759="",P4759,IF(MID('XML a procesar'!A4759,1,1)="&lt;",P4759,P4759+1)),P4759)</f>
        <v>1</v>
      </c>
    </row>
    <row r="4761" spans="1:16" x14ac:dyDescent="0.25">
      <c r="A4761" s="1" t="str">
        <f>IF('XML a procesar'!A4760&gt;0,'XML a procesar'!A4760,"")</f>
        <v/>
      </c>
      <c r="B4761" s="7">
        <f t="shared" si="825"/>
        <v>0</v>
      </c>
      <c r="C4761" s="1">
        <f t="shared" si="826"/>
        <v>0</v>
      </c>
      <c r="D4761" s="1">
        <f t="shared" si="827"/>
        <v>0</v>
      </c>
      <c r="E4761" s="1">
        <f t="shared" si="828"/>
        <v>0</v>
      </c>
      <c r="F4761" s="1" t="str">
        <f t="shared" ca="1" si="829"/>
        <v/>
      </c>
      <c r="G4761" s="1">
        <f t="shared" ca="1" si="830"/>
        <v>0</v>
      </c>
      <c r="H4761" s="1">
        <f ca="1">IF(AND(G4760&gt;0,G4761&gt;G4760,NOT(ISERROR(MATCH(G4760,D:D,0)))),H4760+1,H4760)</f>
        <v>0</v>
      </c>
      <c r="I4761" s="1">
        <f t="shared" ca="1" si="831"/>
        <v>0</v>
      </c>
      <c r="J4761" s="7" t="str">
        <f t="shared" ca="1" si="832"/>
        <v/>
      </c>
      <c r="K4761" s="1" t="str">
        <f ca="1">IF(J4761="Linea_para_MAIL_creada_por_LuXML",IF(ISERROR(MATCH(INDIRECT(ADDRESS(ROW()-G4761,7)),D:D,0)),J4761,INDIRECT(ADDRESS(MATCH(INDIRECT(ADDRESS(ROW()-G4761,7)),D:D,0),1))),J4761)</f>
        <v/>
      </c>
      <c r="L4761" s="7">
        <f t="shared" ca="1" si="833"/>
        <v>0</v>
      </c>
      <c r="M4761" s="7" t="str">
        <f t="shared" ca="1" si="834"/>
        <v/>
      </c>
      <c r="N4761" s="7">
        <f t="shared" ca="1" si="835"/>
        <v>0</v>
      </c>
      <c r="O4761" s="9" t="str">
        <f ca="1">IF(N4761&gt;-1,INDIRECT(ADDRESS(ROW(),13)),IF(N4761&lt;N4760,CONCATENATE("&lt;page-count count=",CHAR(34),1+LARGE(N:N,1)-LARGE(N:N,2),CHAR(34),"/&gt;"),INDIRECT(ADDRESS(ROW()-1,13))))</f>
        <v/>
      </c>
      <c r="P4761" s="1">
        <f>IF(ROW()&lt;$S$4+2,IF('XML a procesar'!A4760="",P4760,IF(MID('XML a procesar'!A4760,1,1)="&lt;",P4760,P4760+1)),P4760)</f>
        <v>1</v>
      </c>
    </row>
    <row r="4762" spans="1:16" x14ac:dyDescent="0.25">
      <c r="A4762" s="1" t="str">
        <f>IF('XML a procesar'!A4761&gt;0,'XML a procesar'!A4761,"")</f>
        <v/>
      </c>
      <c r="B4762" s="7">
        <f t="shared" si="825"/>
        <v>0</v>
      </c>
      <c r="C4762" s="1">
        <f t="shared" si="826"/>
        <v>0</v>
      </c>
      <c r="D4762" s="1">
        <f t="shared" si="827"/>
        <v>0</v>
      </c>
      <c r="E4762" s="1">
        <f t="shared" si="828"/>
        <v>0</v>
      </c>
      <c r="F4762" s="1" t="str">
        <f t="shared" ca="1" si="829"/>
        <v/>
      </c>
      <c r="G4762" s="1">
        <f t="shared" ca="1" si="830"/>
        <v>0</v>
      </c>
      <c r="H4762" s="1">
        <f ca="1">IF(AND(G4761&gt;0,G4762&gt;G4761,NOT(ISERROR(MATCH(G4761,D:D,0)))),H4761+1,H4761)</f>
        <v>0</v>
      </c>
      <c r="I4762" s="1">
        <f t="shared" ca="1" si="831"/>
        <v>0</v>
      </c>
      <c r="J4762" s="7" t="str">
        <f t="shared" ca="1" si="832"/>
        <v/>
      </c>
      <c r="K4762" s="1" t="str">
        <f ca="1">IF(J4762="Linea_para_MAIL_creada_por_LuXML",IF(ISERROR(MATCH(INDIRECT(ADDRESS(ROW()-G4762,7)),D:D,0)),J4762,INDIRECT(ADDRESS(MATCH(INDIRECT(ADDRESS(ROW()-G4762,7)),D:D,0),1))),J4762)</f>
        <v/>
      </c>
      <c r="L4762" s="7">
        <f t="shared" ca="1" si="833"/>
        <v>0</v>
      </c>
      <c r="M4762" s="7" t="str">
        <f t="shared" ca="1" si="834"/>
        <v/>
      </c>
      <c r="N4762" s="7">
        <f t="shared" ca="1" si="835"/>
        <v>0</v>
      </c>
      <c r="O4762" s="9" t="str">
        <f ca="1">IF(N4762&gt;-1,INDIRECT(ADDRESS(ROW(),13)),IF(N4762&lt;N4761,CONCATENATE("&lt;page-count count=",CHAR(34),1+LARGE(N:N,1)-LARGE(N:N,2),CHAR(34),"/&gt;"),INDIRECT(ADDRESS(ROW()-1,13))))</f>
        <v/>
      </c>
      <c r="P4762" s="1">
        <f>IF(ROW()&lt;$S$4+2,IF('XML a procesar'!A4761="",P4761,IF(MID('XML a procesar'!A4761,1,1)="&lt;",P4761,P4761+1)),P4761)</f>
        <v>1</v>
      </c>
    </row>
    <row r="4763" spans="1:16" x14ac:dyDescent="0.25">
      <c r="A4763" s="1" t="str">
        <f>IF('XML a procesar'!A4762&gt;0,'XML a procesar'!A4762,"")</f>
        <v/>
      </c>
      <c r="B4763" s="7">
        <f t="shared" si="825"/>
        <v>0</v>
      </c>
      <c r="C4763" s="1">
        <f t="shared" si="826"/>
        <v>0</v>
      </c>
      <c r="D4763" s="1">
        <f t="shared" si="827"/>
        <v>0</v>
      </c>
      <c r="E4763" s="1">
        <f t="shared" si="828"/>
        <v>0</v>
      </c>
      <c r="F4763" s="1" t="str">
        <f t="shared" ca="1" si="829"/>
        <v/>
      </c>
      <c r="G4763" s="1">
        <f t="shared" ca="1" si="830"/>
        <v>0</v>
      </c>
      <c r="H4763" s="1">
        <f ca="1">IF(AND(G4762&gt;0,G4763&gt;G4762,NOT(ISERROR(MATCH(G4762,D:D,0)))),H4762+1,H4762)</f>
        <v>0</v>
      </c>
      <c r="I4763" s="1">
        <f t="shared" ca="1" si="831"/>
        <v>0</v>
      </c>
      <c r="J4763" s="7" t="str">
        <f t="shared" ca="1" si="832"/>
        <v/>
      </c>
      <c r="K4763" s="1" t="str">
        <f ca="1">IF(J4763="Linea_para_MAIL_creada_por_LuXML",IF(ISERROR(MATCH(INDIRECT(ADDRESS(ROW()-G4763,7)),D:D,0)),J4763,INDIRECT(ADDRESS(MATCH(INDIRECT(ADDRESS(ROW()-G4763,7)),D:D,0),1))),J4763)</f>
        <v/>
      </c>
      <c r="L4763" s="7">
        <f t="shared" ca="1" si="833"/>
        <v>0</v>
      </c>
      <c r="M4763" s="7" t="str">
        <f t="shared" ca="1" si="834"/>
        <v/>
      </c>
      <c r="N4763" s="7">
        <f t="shared" ca="1" si="835"/>
        <v>0</v>
      </c>
      <c r="O4763" s="9" t="str">
        <f ca="1">IF(N4763&gt;-1,INDIRECT(ADDRESS(ROW(),13)),IF(N4763&lt;N4762,CONCATENATE("&lt;page-count count=",CHAR(34),1+LARGE(N:N,1)-LARGE(N:N,2),CHAR(34),"/&gt;"),INDIRECT(ADDRESS(ROW()-1,13))))</f>
        <v/>
      </c>
      <c r="P4763" s="1">
        <f>IF(ROW()&lt;$S$4+2,IF('XML a procesar'!A4762="",P4762,IF(MID('XML a procesar'!A4762,1,1)="&lt;",P4762,P4762+1)),P4762)</f>
        <v>1</v>
      </c>
    </row>
    <row r="4764" spans="1:16" x14ac:dyDescent="0.25">
      <c r="A4764" s="1" t="str">
        <f>IF('XML a procesar'!A4763&gt;0,'XML a procesar'!A4763,"")</f>
        <v/>
      </c>
      <c r="B4764" s="7">
        <f t="shared" si="825"/>
        <v>0</v>
      </c>
      <c r="C4764" s="1">
        <f t="shared" si="826"/>
        <v>0</v>
      </c>
      <c r="D4764" s="1">
        <f t="shared" si="827"/>
        <v>0</v>
      </c>
      <c r="E4764" s="1">
        <f t="shared" si="828"/>
        <v>0</v>
      </c>
      <c r="F4764" s="1" t="str">
        <f t="shared" ca="1" si="829"/>
        <v/>
      </c>
      <c r="G4764" s="1">
        <f t="shared" ca="1" si="830"/>
        <v>0</v>
      </c>
      <c r="H4764" s="1">
        <f ca="1">IF(AND(G4763&gt;0,G4764&gt;G4763,NOT(ISERROR(MATCH(G4763,D:D,0)))),H4763+1,H4763)</f>
        <v>0</v>
      </c>
      <c r="I4764" s="1">
        <f t="shared" ca="1" si="831"/>
        <v>0</v>
      </c>
      <c r="J4764" s="7" t="str">
        <f t="shared" ca="1" si="832"/>
        <v/>
      </c>
      <c r="K4764" s="1" t="str">
        <f ca="1">IF(J4764="Linea_para_MAIL_creada_por_LuXML",IF(ISERROR(MATCH(INDIRECT(ADDRESS(ROW()-G4764,7)),D:D,0)),J4764,INDIRECT(ADDRESS(MATCH(INDIRECT(ADDRESS(ROW()-G4764,7)),D:D,0),1))),J4764)</f>
        <v/>
      </c>
      <c r="L4764" s="7">
        <f t="shared" ca="1" si="833"/>
        <v>0</v>
      </c>
      <c r="M4764" s="7" t="str">
        <f t="shared" ca="1" si="834"/>
        <v/>
      </c>
      <c r="N4764" s="7">
        <f t="shared" ca="1" si="835"/>
        <v>0</v>
      </c>
      <c r="O4764" s="9" t="str">
        <f ca="1">IF(N4764&gt;-1,INDIRECT(ADDRESS(ROW(),13)),IF(N4764&lt;N4763,CONCATENATE("&lt;page-count count=",CHAR(34),1+LARGE(N:N,1)-LARGE(N:N,2),CHAR(34),"/&gt;"),INDIRECT(ADDRESS(ROW()-1,13))))</f>
        <v/>
      </c>
      <c r="P4764" s="1">
        <f>IF(ROW()&lt;$S$4+2,IF('XML a procesar'!A4763="",P4763,IF(MID('XML a procesar'!A4763,1,1)="&lt;",P4763,P4763+1)),P4763)</f>
        <v>1</v>
      </c>
    </row>
    <row r="4765" spans="1:16" x14ac:dyDescent="0.25">
      <c r="A4765" s="1" t="str">
        <f>IF('XML a procesar'!A4764&gt;0,'XML a procesar'!A4764,"")</f>
        <v/>
      </c>
      <c r="B4765" s="7">
        <f t="shared" si="825"/>
        <v>0</v>
      </c>
      <c r="C4765" s="1">
        <f t="shared" si="826"/>
        <v>0</v>
      </c>
      <c r="D4765" s="1">
        <f t="shared" si="827"/>
        <v>0</v>
      </c>
      <c r="E4765" s="1">
        <f t="shared" si="828"/>
        <v>0</v>
      </c>
      <c r="F4765" s="1" t="str">
        <f t="shared" ca="1" si="829"/>
        <v/>
      </c>
      <c r="G4765" s="1">
        <f t="shared" ca="1" si="830"/>
        <v>0</v>
      </c>
      <c r="H4765" s="1">
        <f ca="1">IF(AND(G4764&gt;0,G4765&gt;G4764,NOT(ISERROR(MATCH(G4764,D:D,0)))),H4764+1,H4764)</f>
        <v>0</v>
      </c>
      <c r="I4765" s="1">
        <f t="shared" ca="1" si="831"/>
        <v>0</v>
      </c>
      <c r="J4765" s="7" t="str">
        <f t="shared" ca="1" si="832"/>
        <v/>
      </c>
      <c r="K4765" s="1" t="str">
        <f ca="1">IF(J4765="Linea_para_MAIL_creada_por_LuXML",IF(ISERROR(MATCH(INDIRECT(ADDRESS(ROW()-G4765,7)),D:D,0)),J4765,INDIRECT(ADDRESS(MATCH(INDIRECT(ADDRESS(ROW()-G4765,7)),D:D,0),1))),J4765)</f>
        <v/>
      </c>
      <c r="L4765" s="7">
        <f t="shared" ca="1" si="833"/>
        <v>0</v>
      </c>
      <c r="M4765" s="7" t="str">
        <f t="shared" ca="1" si="834"/>
        <v/>
      </c>
      <c r="N4765" s="7">
        <f t="shared" ca="1" si="835"/>
        <v>0</v>
      </c>
      <c r="O4765" s="9" t="str">
        <f ca="1">IF(N4765&gt;-1,INDIRECT(ADDRESS(ROW(),13)),IF(N4765&lt;N4764,CONCATENATE("&lt;page-count count=",CHAR(34),1+LARGE(N:N,1)-LARGE(N:N,2),CHAR(34),"/&gt;"),INDIRECT(ADDRESS(ROW()-1,13))))</f>
        <v/>
      </c>
      <c r="P4765" s="1">
        <f>IF(ROW()&lt;$S$4+2,IF('XML a procesar'!A4764="",P4764,IF(MID('XML a procesar'!A4764,1,1)="&lt;",P4764,P4764+1)),P4764)</f>
        <v>1</v>
      </c>
    </row>
    <row r="4766" spans="1:16" x14ac:dyDescent="0.25">
      <c r="A4766" s="1" t="str">
        <f>IF('XML a procesar'!A4765&gt;0,'XML a procesar'!A4765,"")</f>
        <v/>
      </c>
      <c r="B4766" s="7">
        <f t="shared" si="825"/>
        <v>0</v>
      </c>
      <c r="C4766" s="1">
        <f t="shared" si="826"/>
        <v>0</v>
      </c>
      <c r="D4766" s="1">
        <f t="shared" si="827"/>
        <v>0</v>
      </c>
      <c r="E4766" s="1">
        <f t="shared" si="828"/>
        <v>0</v>
      </c>
      <c r="F4766" s="1" t="str">
        <f t="shared" ca="1" si="829"/>
        <v/>
      </c>
      <c r="G4766" s="1">
        <f t="shared" ca="1" si="830"/>
        <v>0</v>
      </c>
      <c r="H4766" s="1">
        <f ca="1">IF(AND(G4765&gt;0,G4766&gt;G4765,NOT(ISERROR(MATCH(G4765,D:D,0)))),H4765+1,H4765)</f>
        <v>0</v>
      </c>
      <c r="I4766" s="1">
        <f t="shared" ca="1" si="831"/>
        <v>0</v>
      </c>
      <c r="J4766" s="7" t="str">
        <f t="shared" ca="1" si="832"/>
        <v/>
      </c>
      <c r="K4766" s="1" t="str">
        <f ca="1">IF(J4766="Linea_para_MAIL_creada_por_LuXML",IF(ISERROR(MATCH(INDIRECT(ADDRESS(ROW()-G4766,7)),D:D,0)),J4766,INDIRECT(ADDRESS(MATCH(INDIRECT(ADDRESS(ROW()-G4766,7)),D:D,0),1))),J4766)</f>
        <v/>
      </c>
      <c r="L4766" s="7">
        <f t="shared" ca="1" si="833"/>
        <v>0</v>
      </c>
      <c r="M4766" s="7" t="str">
        <f t="shared" ca="1" si="834"/>
        <v/>
      </c>
      <c r="N4766" s="7">
        <f t="shared" ca="1" si="835"/>
        <v>0</v>
      </c>
      <c r="O4766" s="9" t="str">
        <f ca="1">IF(N4766&gt;-1,INDIRECT(ADDRESS(ROW(),13)),IF(N4766&lt;N4765,CONCATENATE("&lt;page-count count=",CHAR(34),1+LARGE(N:N,1)-LARGE(N:N,2),CHAR(34),"/&gt;"),INDIRECT(ADDRESS(ROW()-1,13))))</f>
        <v/>
      </c>
      <c r="P4766" s="1">
        <f>IF(ROW()&lt;$S$4+2,IF('XML a procesar'!A4765="",P4765,IF(MID('XML a procesar'!A4765,1,1)="&lt;",P4765,P4765+1)),P4765)</f>
        <v>1</v>
      </c>
    </row>
    <row r="4767" spans="1:16" x14ac:dyDescent="0.25">
      <c r="A4767" s="1" t="str">
        <f>IF('XML a procesar'!A4766&gt;0,'XML a procesar'!A4766,"")</f>
        <v/>
      </c>
      <c r="B4767" s="7">
        <f t="shared" si="825"/>
        <v>0</v>
      </c>
      <c r="C4767" s="1">
        <f t="shared" si="826"/>
        <v>0</v>
      </c>
      <c r="D4767" s="1">
        <f t="shared" si="827"/>
        <v>0</v>
      </c>
      <c r="E4767" s="1">
        <f t="shared" si="828"/>
        <v>0</v>
      </c>
      <c r="F4767" s="1" t="str">
        <f t="shared" ca="1" si="829"/>
        <v/>
      </c>
      <c r="G4767" s="1">
        <f t="shared" ca="1" si="830"/>
        <v>0</v>
      </c>
      <c r="H4767" s="1">
        <f ca="1">IF(AND(G4766&gt;0,G4767&gt;G4766,NOT(ISERROR(MATCH(G4766,D:D,0)))),H4766+1,H4766)</f>
        <v>0</v>
      </c>
      <c r="I4767" s="1">
        <f t="shared" ca="1" si="831"/>
        <v>0</v>
      </c>
      <c r="J4767" s="7" t="str">
        <f t="shared" ca="1" si="832"/>
        <v/>
      </c>
      <c r="K4767" s="1" t="str">
        <f ca="1">IF(J4767="Linea_para_MAIL_creada_por_LuXML",IF(ISERROR(MATCH(INDIRECT(ADDRESS(ROW()-G4767,7)),D:D,0)),J4767,INDIRECT(ADDRESS(MATCH(INDIRECT(ADDRESS(ROW()-G4767,7)),D:D,0),1))),J4767)</f>
        <v/>
      </c>
      <c r="L4767" s="7">
        <f t="shared" ca="1" si="833"/>
        <v>0</v>
      </c>
      <c r="M4767" s="7" t="str">
        <f t="shared" ca="1" si="834"/>
        <v/>
      </c>
      <c r="N4767" s="7">
        <f t="shared" ca="1" si="835"/>
        <v>0</v>
      </c>
      <c r="O4767" s="9" t="str">
        <f ca="1">IF(N4767&gt;-1,INDIRECT(ADDRESS(ROW(),13)),IF(N4767&lt;N4766,CONCATENATE("&lt;page-count count=",CHAR(34),1+LARGE(N:N,1)-LARGE(N:N,2),CHAR(34),"/&gt;"),INDIRECT(ADDRESS(ROW()-1,13))))</f>
        <v/>
      </c>
      <c r="P4767" s="1">
        <f>IF(ROW()&lt;$S$4+2,IF('XML a procesar'!A4766="",P4766,IF(MID('XML a procesar'!A4766,1,1)="&lt;",P4766,P4766+1)),P4766)</f>
        <v>1</v>
      </c>
    </row>
    <row r="4768" spans="1:16" x14ac:dyDescent="0.25">
      <c r="A4768" s="1" t="str">
        <f>IF('XML a procesar'!A4767&gt;0,'XML a procesar'!A4767,"")</f>
        <v/>
      </c>
      <c r="B4768" s="7">
        <f t="shared" si="825"/>
        <v>0</v>
      </c>
      <c r="C4768" s="1">
        <f t="shared" si="826"/>
        <v>0</v>
      </c>
      <c r="D4768" s="1">
        <f t="shared" si="827"/>
        <v>0</v>
      </c>
      <c r="E4768" s="1">
        <f t="shared" si="828"/>
        <v>0</v>
      </c>
      <c r="F4768" s="1" t="str">
        <f t="shared" ca="1" si="829"/>
        <v/>
      </c>
      <c r="G4768" s="1">
        <f t="shared" ca="1" si="830"/>
        <v>0</v>
      </c>
      <c r="H4768" s="1">
        <f ca="1">IF(AND(G4767&gt;0,G4768&gt;G4767,NOT(ISERROR(MATCH(G4767,D:D,0)))),H4767+1,H4767)</f>
        <v>0</v>
      </c>
      <c r="I4768" s="1">
        <f t="shared" ca="1" si="831"/>
        <v>0</v>
      </c>
      <c r="J4768" s="7" t="str">
        <f t="shared" ca="1" si="832"/>
        <v/>
      </c>
      <c r="K4768" s="1" t="str">
        <f ca="1">IF(J4768="Linea_para_MAIL_creada_por_LuXML",IF(ISERROR(MATCH(INDIRECT(ADDRESS(ROW()-G4768,7)),D:D,0)),J4768,INDIRECT(ADDRESS(MATCH(INDIRECT(ADDRESS(ROW()-G4768,7)),D:D,0),1))),J4768)</f>
        <v/>
      </c>
      <c r="L4768" s="7">
        <f t="shared" ca="1" si="833"/>
        <v>0</v>
      </c>
      <c r="M4768" s="7" t="str">
        <f t="shared" ca="1" si="834"/>
        <v/>
      </c>
      <c r="N4768" s="7">
        <f t="shared" ca="1" si="835"/>
        <v>0</v>
      </c>
      <c r="O4768" s="9" t="str">
        <f ca="1">IF(N4768&gt;-1,INDIRECT(ADDRESS(ROW(),13)),IF(N4768&lt;N4767,CONCATENATE("&lt;page-count count=",CHAR(34),1+LARGE(N:N,1)-LARGE(N:N,2),CHAR(34),"/&gt;"),INDIRECT(ADDRESS(ROW()-1,13))))</f>
        <v/>
      </c>
      <c r="P4768" s="1">
        <f>IF(ROW()&lt;$S$4+2,IF('XML a procesar'!A4767="",P4767,IF(MID('XML a procesar'!A4767,1,1)="&lt;",P4767,P4767+1)),P4767)</f>
        <v>1</v>
      </c>
    </row>
    <row r="4769" spans="1:16" x14ac:dyDescent="0.25">
      <c r="A4769" s="1" t="str">
        <f>IF('XML a procesar'!A4768&gt;0,'XML a procesar'!A4768,"")</f>
        <v/>
      </c>
      <c r="B4769" s="7">
        <f t="shared" si="825"/>
        <v>0</v>
      </c>
      <c r="C4769" s="1">
        <f t="shared" si="826"/>
        <v>0</v>
      </c>
      <c r="D4769" s="1">
        <f t="shared" si="827"/>
        <v>0</v>
      </c>
      <c r="E4769" s="1">
        <f t="shared" si="828"/>
        <v>0</v>
      </c>
      <c r="F4769" s="1" t="str">
        <f t="shared" ca="1" si="829"/>
        <v/>
      </c>
      <c r="G4769" s="1">
        <f t="shared" ca="1" si="830"/>
        <v>0</v>
      </c>
      <c r="H4769" s="1">
        <f ca="1">IF(AND(G4768&gt;0,G4769&gt;G4768,NOT(ISERROR(MATCH(G4768,D:D,0)))),H4768+1,H4768)</f>
        <v>0</v>
      </c>
      <c r="I4769" s="1">
        <f t="shared" ca="1" si="831"/>
        <v>0</v>
      </c>
      <c r="J4769" s="7" t="str">
        <f t="shared" ca="1" si="832"/>
        <v/>
      </c>
      <c r="K4769" s="1" t="str">
        <f ca="1">IF(J4769="Linea_para_MAIL_creada_por_LuXML",IF(ISERROR(MATCH(INDIRECT(ADDRESS(ROW()-G4769,7)),D:D,0)),J4769,INDIRECT(ADDRESS(MATCH(INDIRECT(ADDRESS(ROW()-G4769,7)),D:D,0),1))),J4769)</f>
        <v/>
      </c>
      <c r="L4769" s="7">
        <f t="shared" ca="1" si="833"/>
        <v>0</v>
      </c>
      <c r="M4769" s="7" t="str">
        <f t="shared" ca="1" si="834"/>
        <v/>
      </c>
      <c r="N4769" s="7">
        <f t="shared" ca="1" si="835"/>
        <v>0</v>
      </c>
      <c r="O4769" s="9" t="str">
        <f ca="1">IF(N4769&gt;-1,INDIRECT(ADDRESS(ROW(),13)),IF(N4769&lt;N4768,CONCATENATE("&lt;page-count count=",CHAR(34),1+LARGE(N:N,1)-LARGE(N:N,2),CHAR(34),"/&gt;"),INDIRECT(ADDRESS(ROW()-1,13))))</f>
        <v/>
      </c>
      <c r="P4769" s="1">
        <f>IF(ROW()&lt;$S$4+2,IF('XML a procesar'!A4768="",P4768,IF(MID('XML a procesar'!A4768,1,1)="&lt;",P4768,P4768+1)),P4768)</f>
        <v>1</v>
      </c>
    </row>
    <row r="4770" spans="1:16" x14ac:dyDescent="0.25">
      <c r="A4770" s="1" t="str">
        <f>IF('XML a procesar'!A4769&gt;0,'XML a procesar'!A4769,"")</f>
        <v/>
      </c>
      <c r="B4770" s="7">
        <f t="shared" si="825"/>
        <v>0</v>
      </c>
      <c r="C4770" s="1">
        <f t="shared" si="826"/>
        <v>0</v>
      </c>
      <c r="D4770" s="1">
        <f t="shared" si="827"/>
        <v>0</v>
      </c>
      <c r="E4770" s="1">
        <f t="shared" si="828"/>
        <v>0</v>
      </c>
      <c r="F4770" s="1" t="str">
        <f t="shared" ca="1" si="829"/>
        <v/>
      </c>
      <c r="G4770" s="1">
        <f t="shared" ca="1" si="830"/>
        <v>0</v>
      </c>
      <c r="H4770" s="1">
        <f ca="1">IF(AND(G4769&gt;0,G4770&gt;G4769,NOT(ISERROR(MATCH(G4769,D:D,0)))),H4769+1,H4769)</f>
        <v>0</v>
      </c>
      <c r="I4770" s="1">
        <f t="shared" ca="1" si="831"/>
        <v>0</v>
      </c>
      <c r="J4770" s="7" t="str">
        <f t="shared" ca="1" si="832"/>
        <v/>
      </c>
      <c r="K4770" s="1" t="str">
        <f ca="1">IF(J4770="Linea_para_MAIL_creada_por_LuXML",IF(ISERROR(MATCH(INDIRECT(ADDRESS(ROW()-G4770,7)),D:D,0)),J4770,INDIRECT(ADDRESS(MATCH(INDIRECT(ADDRESS(ROW()-G4770,7)),D:D,0),1))),J4770)</f>
        <v/>
      </c>
      <c r="L4770" s="7">
        <f t="shared" ca="1" si="833"/>
        <v>0</v>
      </c>
      <c r="M4770" s="7" t="str">
        <f t="shared" ca="1" si="834"/>
        <v/>
      </c>
      <c r="N4770" s="7">
        <f t="shared" ca="1" si="835"/>
        <v>0</v>
      </c>
      <c r="O4770" s="9" t="str">
        <f ca="1">IF(N4770&gt;-1,INDIRECT(ADDRESS(ROW(),13)),IF(N4770&lt;N4769,CONCATENATE("&lt;page-count count=",CHAR(34),1+LARGE(N:N,1)-LARGE(N:N,2),CHAR(34),"/&gt;"),INDIRECT(ADDRESS(ROW()-1,13))))</f>
        <v/>
      </c>
      <c r="P4770" s="1">
        <f>IF(ROW()&lt;$S$4+2,IF('XML a procesar'!A4769="",P4769,IF(MID('XML a procesar'!A4769,1,1)="&lt;",P4769,P4769+1)),P4769)</f>
        <v>1</v>
      </c>
    </row>
    <row r="4771" spans="1:16" x14ac:dyDescent="0.25">
      <c r="A4771" s="1" t="str">
        <f>IF('XML a procesar'!A4770&gt;0,'XML a procesar'!A4770,"")</f>
        <v/>
      </c>
      <c r="B4771" s="7">
        <f t="shared" si="825"/>
        <v>0</v>
      </c>
      <c r="C4771" s="1">
        <f t="shared" si="826"/>
        <v>0</v>
      </c>
      <c r="D4771" s="1">
        <f t="shared" si="827"/>
        <v>0</v>
      </c>
      <c r="E4771" s="1">
        <f t="shared" si="828"/>
        <v>0</v>
      </c>
      <c r="F4771" s="1" t="str">
        <f t="shared" ca="1" si="829"/>
        <v/>
      </c>
      <c r="G4771" s="1">
        <f t="shared" ca="1" si="830"/>
        <v>0</v>
      </c>
      <c r="H4771" s="1">
        <f ca="1">IF(AND(G4770&gt;0,G4771&gt;G4770,NOT(ISERROR(MATCH(G4770,D:D,0)))),H4770+1,H4770)</f>
        <v>0</v>
      </c>
      <c r="I4771" s="1">
        <f t="shared" ca="1" si="831"/>
        <v>0</v>
      </c>
      <c r="J4771" s="7" t="str">
        <f t="shared" ca="1" si="832"/>
        <v/>
      </c>
      <c r="K4771" s="1" t="str">
        <f ca="1">IF(J4771="Linea_para_MAIL_creada_por_LuXML",IF(ISERROR(MATCH(INDIRECT(ADDRESS(ROW()-G4771,7)),D:D,0)),J4771,INDIRECT(ADDRESS(MATCH(INDIRECT(ADDRESS(ROW()-G4771,7)),D:D,0),1))),J4771)</f>
        <v/>
      </c>
      <c r="L4771" s="7">
        <f t="shared" ca="1" si="833"/>
        <v>0</v>
      </c>
      <c r="M4771" s="7" t="str">
        <f t="shared" ca="1" si="834"/>
        <v/>
      </c>
      <c r="N4771" s="7">
        <f t="shared" ca="1" si="835"/>
        <v>0</v>
      </c>
      <c r="O4771" s="9" t="str">
        <f ca="1">IF(N4771&gt;-1,INDIRECT(ADDRESS(ROW(),13)),IF(N4771&lt;N4770,CONCATENATE("&lt;page-count count=",CHAR(34),1+LARGE(N:N,1)-LARGE(N:N,2),CHAR(34),"/&gt;"),INDIRECT(ADDRESS(ROW()-1,13))))</f>
        <v/>
      </c>
      <c r="P4771" s="1">
        <f>IF(ROW()&lt;$S$4+2,IF('XML a procesar'!A4770="",P4770,IF(MID('XML a procesar'!A4770,1,1)="&lt;",P4770,P4770+1)),P4770)</f>
        <v>1</v>
      </c>
    </row>
    <row r="4772" spans="1:16" x14ac:dyDescent="0.25">
      <c r="A4772" s="1" t="str">
        <f>IF('XML a procesar'!A4771&gt;0,'XML a procesar'!A4771,"")</f>
        <v/>
      </c>
      <c r="B4772" s="7">
        <f t="shared" si="825"/>
        <v>0</v>
      </c>
      <c r="C4772" s="1">
        <f t="shared" si="826"/>
        <v>0</v>
      </c>
      <c r="D4772" s="1">
        <f t="shared" si="827"/>
        <v>0</v>
      </c>
      <c r="E4772" s="1">
        <f t="shared" si="828"/>
        <v>0</v>
      </c>
      <c r="F4772" s="1" t="str">
        <f t="shared" ca="1" si="829"/>
        <v/>
      </c>
      <c r="G4772" s="1">
        <f t="shared" ca="1" si="830"/>
        <v>0</v>
      </c>
      <c r="H4772" s="1">
        <f ca="1">IF(AND(G4771&gt;0,G4772&gt;G4771,NOT(ISERROR(MATCH(G4771,D:D,0)))),H4771+1,H4771)</f>
        <v>0</v>
      </c>
      <c r="I4772" s="1">
        <f t="shared" ca="1" si="831"/>
        <v>0</v>
      </c>
      <c r="J4772" s="7" t="str">
        <f t="shared" ca="1" si="832"/>
        <v/>
      </c>
      <c r="K4772" s="1" t="str">
        <f ca="1">IF(J4772="Linea_para_MAIL_creada_por_LuXML",IF(ISERROR(MATCH(INDIRECT(ADDRESS(ROW()-G4772,7)),D:D,0)),J4772,INDIRECT(ADDRESS(MATCH(INDIRECT(ADDRESS(ROW()-G4772,7)),D:D,0),1))),J4772)</f>
        <v/>
      </c>
      <c r="L4772" s="7">
        <f t="shared" ca="1" si="833"/>
        <v>0</v>
      </c>
      <c r="M4772" s="7" t="str">
        <f t="shared" ca="1" si="834"/>
        <v/>
      </c>
      <c r="N4772" s="7">
        <f t="shared" ca="1" si="835"/>
        <v>0</v>
      </c>
      <c r="O4772" s="9" t="str">
        <f ca="1">IF(N4772&gt;-1,INDIRECT(ADDRESS(ROW(),13)),IF(N4772&lt;N4771,CONCATENATE("&lt;page-count count=",CHAR(34),1+LARGE(N:N,1)-LARGE(N:N,2),CHAR(34),"/&gt;"),INDIRECT(ADDRESS(ROW()-1,13))))</f>
        <v/>
      </c>
      <c r="P4772" s="1">
        <f>IF(ROW()&lt;$S$4+2,IF('XML a procesar'!A4771="",P4771,IF(MID('XML a procesar'!A4771,1,1)="&lt;",P4771,P4771+1)),P4771)</f>
        <v>1</v>
      </c>
    </row>
    <row r="4773" spans="1:16" x14ac:dyDescent="0.25">
      <c r="A4773" s="1" t="str">
        <f>IF('XML a procesar'!A4772&gt;0,'XML a procesar'!A4772,"")</f>
        <v/>
      </c>
      <c r="B4773" s="7">
        <f t="shared" si="825"/>
        <v>0</v>
      </c>
      <c r="C4773" s="1">
        <f t="shared" si="826"/>
        <v>0</v>
      </c>
      <c r="D4773" s="1">
        <f t="shared" si="827"/>
        <v>0</v>
      </c>
      <c r="E4773" s="1">
        <f t="shared" si="828"/>
        <v>0</v>
      </c>
      <c r="F4773" s="1" t="str">
        <f t="shared" ca="1" si="829"/>
        <v/>
      </c>
      <c r="G4773" s="1">
        <f t="shared" ca="1" si="830"/>
        <v>0</v>
      </c>
      <c r="H4773" s="1">
        <f ca="1">IF(AND(G4772&gt;0,G4773&gt;G4772,NOT(ISERROR(MATCH(G4772,D:D,0)))),H4772+1,H4772)</f>
        <v>0</v>
      </c>
      <c r="I4773" s="1">
        <f t="shared" ca="1" si="831"/>
        <v>0</v>
      </c>
      <c r="J4773" s="7" t="str">
        <f t="shared" ca="1" si="832"/>
        <v/>
      </c>
      <c r="K4773" s="1" t="str">
        <f ca="1">IF(J4773="Linea_para_MAIL_creada_por_LuXML",IF(ISERROR(MATCH(INDIRECT(ADDRESS(ROW()-G4773,7)),D:D,0)),J4773,INDIRECT(ADDRESS(MATCH(INDIRECT(ADDRESS(ROW()-G4773,7)),D:D,0),1))),J4773)</f>
        <v/>
      </c>
      <c r="L4773" s="7">
        <f t="shared" ca="1" si="833"/>
        <v>0</v>
      </c>
      <c r="M4773" s="7" t="str">
        <f t="shared" ca="1" si="834"/>
        <v/>
      </c>
      <c r="N4773" s="7">
        <f t="shared" ca="1" si="835"/>
        <v>0</v>
      </c>
      <c r="O4773" s="9" t="str">
        <f ca="1">IF(N4773&gt;-1,INDIRECT(ADDRESS(ROW(),13)),IF(N4773&lt;N4772,CONCATENATE("&lt;page-count count=",CHAR(34),1+LARGE(N:N,1)-LARGE(N:N,2),CHAR(34),"/&gt;"),INDIRECT(ADDRESS(ROW()-1,13))))</f>
        <v/>
      </c>
      <c r="P4773" s="1">
        <f>IF(ROW()&lt;$S$4+2,IF('XML a procesar'!A4772="",P4772,IF(MID('XML a procesar'!A4772,1,1)="&lt;",P4772,P4772+1)),P4772)</f>
        <v>1</v>
      </c>
    </row>
    <row r="4774" spans="1:16" x14ac:dyDescent="0.25">
      <c r="A4774" s="1" t="str">
        <f>IF('XML a procesar'!A4773&gt;0,'XML a procesar'!A4773,"")</f>
        <v/>
      </c>
      <c r="B4774" s="7">
        <f t="shared" si="825"/>
        <v>0</v>
      </c>
      <c r="C4774" s="1">
        <f t="shared" si="826"/>
        <v>0</v>
      </c>
      <c r="D4774" s="1">
        <f t="shared" si="827"/>
        <v>0</v>
      </c>
      <c r="E4774" s="1">
        <f t="shared" si="828"/>
        <v>0</v>
      </c>
      <c r="F4774" s="1" t="str">
        <f t="shared" ca="1" si="829"/>
        <v/>
      </c>
      <c r="G4774" s="1">
        <f t="shared" ca="1" si="830"/>
        <v>0</v>
      </c>
      <c r="H4774" s="1">
        <f ca="1">IF(AND(G4773&gt;0,G4774&gt;G4773,NOT(ISERROR(MATCH(G4773,D:D,0)))),H4773+1,H4773)</f>
        <v>0</v>
      </c>
      <c r="I4774" s="1">
        <f t="shared" ca="1" si="831"/>
        <v>0</v>
      </c>
      <c r="J4774" s="7" t="str">
        <f t="shared" ca="1" si="832"/>
        <v/>
      </c>
      <c r="K4774" s="1" t="str">
        <f ca="1">IF(J4774="Linea_para_MAIL_creada_por_LuXML",IF(ISERROR(MATCH(INDIRECT(ADDRESS(ROW()-G4774,7)),D:D,0)),J4774,INDIRECT(ADDRESS(MATCH(INDIRECT(ADDRESS(ROW()-G4774,7)),D:D,0),1))),J4774)</f>
        <v/>
      </c>
      <c r="L4774" s="7">
        <f t="shared" ca="1" si="833"/>
        <v>0</v>
      </c>
      <c r="M4774" s="7" t="str">
        <f t="shared" ca="1" si="834"/>
        <v/>
      </c>
      <c r="N4774" s="7">
        <f t="shared" ca="1" si="835"/>
        <v>0</v>
      </c>
      <c r="O4774" s="9" t="str">
        <f ca="1">IF(N4774&gt;-1,INDIRECT(ADDRESS(ROW(),13)),IF(N4774&lt;N4773,CONCATENATE("&lt;page-count count=",CHAR(34),1+LARGE(N:N,1)-LARGE(N:N,2),CHAR(34),"/&gt;"),INDIRECT(ADDRESS(ROW()-1,13))))</f>
        <v/>
      </c>
      <c r="P4774" s="1">
        <f>IF(ROW()&lt;$S$4+2,IF('XML a procesar'!A4773="",P4773,IF(MID('XML a procesar'!A4773,1,1)="&lt;",P4773,P4773+1)),P4773)</f>
        <v>1</v>
      </c>
    </row>
    <row r="4775" spans="1:16" x14ac:dyDescent="0.25">
      <c r="A4775" s="1" t="str">
        <f>IF('XML a procesar'!A4774&gt;0,'XML a procesar'!A4774,"")</f>
        <v/>
      </c>
      <c r="B4775" s="7">
        <f t="shared" si="825"/>
        <v>0</v>
      </c>
      <c r="C4775" s="1">
        <f t="shared" si="826"/>
        <v>0</v>
      </c>
      <c r="D4775" s="1">
        <f t="shared" si="827"/>
        <v>0</v>
      </c>
      <c r="E4775" s="1">
        <f t="shared" si="828"/>
        <v>0</v>
      </c>
      <c r="F4775" s="1" t="str">
        <f t="shared" ca="1" si="829"/>
        <v/>
      </c>
      <c r="G4775" s="1">
        <f t="shared" ca="1" si="830"/>
        <v>0</v>
      </c>
      <c r="H4775" s="1">
        <f ca="1">IF(AND(G4774&gt;0,G4775&gt;G4774,NOT(ISERROR(MATCH(G4774,D:D,0)))),H4774+1,H4774)</f>
        <v>0</v>
      </c>
      <c r="I4775" s="1">
        <f t="shared" ca="1" si="831"/>
        <v>0</v>
      </c>
      <c r="J4775" s="7" t="str">
        <f t="shared" ca="1" si="832"/>
        <v/>
      </c>
      <c r="K4775" s="1" t="str">
        <f ca="1">IF(J4775="Linea_para_MAIL_creada_por_LuXML",IF(ISERROR(MATCH(INDIRECT(ADDRESS(ROW()-G4775,7)),D:D,0)),J4775,INDIRECT(ADDRESS(MATCH(INDIRECT(ADDRESS(ROW()-G4775,7)),D:D,0),1))),J4775)</f>
        <v/>
      </c>
      <c r="L4775" s="7">
        <f t="shared" ca="1" si="833"/>
        <v>0</v>
      </c>
      <c r="M4775" s="7" t="str">
        <f t="shared" ca="1" si="834"/>
        <v/>
      </c>
      <c r="N4775" s="7">
        <f t="shared" ca="1" si="835"/>
        <v>0</v>
      </c>
      <c r="O4775" s="9" t="str">
        <f ca="1">IF(N4775&gt;-1,INDIRECT(ADDRESS(ROW(),13)),IF(N4775&lt;N4774,CONCATENATE("&lt;page-count count=",CHAR(34),1+LARGE(N:N,1)-LARGE(N:N,2),CHAR(34),"/&gt;"),INDIRECT(ADDRESS(ROW()-1,13))))</f>
        <v/>
      </c>
      <c r="P4775" s="1">
        <f>IF(ROW()&lt;$S$4+2,IF('XML a procesar'!A4774="",P4774,IF(MID('XML a procesar'!A4774,1,1)="&lt;",P4774,P4774+1)),P4774)</f>
        <v>1</v>
      </c>
    </row>
    <row r="4776" spans="1:16" x14ac:dyDescent="0.25">
      <c r="A4776" s="1" t="str">
        <f>IF('XML a procesar'!A4775&gt;0,'XML a procesar'!A4775,"")</f>
        <v/>
      </c>
      <c r="B4776" s="7">
        <f t="shared" si="825"/>
        <v>0</v>
      </c>
      <c r="C4776" s="1">
        <f t="shared" si="826"/>
        <v>0</v>
      </c>
      <c r="D4776" s="1">
        <f t="shared" si="827"/>
        <v>0</v>
      </c>
      <c r="E4776" s="1">
        <f t="shared" si="828"/>
        <v>0</v>
      </c>
      <c r="F4776" s="1" t="str">
        <f t="shared" ca="1" si="829"/>
        <v/>
      </c>
      <c r="G4776" s="1">
        <f t="shared" ca="1" si="830"/>
        <v>0</v>
      </c>
      <c r="H4776" s="1">
        <f ca="1">IF(AND(G4775&gt;0,G4776&gt;G4775,NOT(ISERROR(MATCH(G4775,D:D,0)))),H4775+1,H4775)</f>
        <v>0</v>
      </c>
      <c r="I4776" s="1">
        <f t="shared" ca="1" si="831"/>
        <v>0</v>
      </c>
      <c r="J4776" s="7" t="str">
        <f t="shared" ca="1" si="832"/>
        <v/>
      </c>
      <c r="K4776" s="1" t="str">
        <f ca="1">IF(J4776="Linea_para_MAIL_creada_por_LuXML",IF(ISERROR(MATCH(INDIRECT(ADDRESS(ROW()-G4776,7)),D:D,0)),J4776,INDIRECT(ADDRESS(MATCH(INDIRECT(ADDRESS(ROW()-G4776,7)),D:D,0),1))),J4776)</f>
        <v/>
      </c>
      <c r="L4776" s="7">
        <f t="shared" ca="1" si="833"/>
        <v>0</v>
      </c>
      <c r="M4776" s="7" t="str">
        <f t="shared" ca="1" si="834"/>
        <v/>
      </c>
      <c r="N4776" s="7">
        <f t="shared" ca="1" si="835"/>
        <v>0</v>
      </c>
      <c r="O4776" s="9" t="str">
        <f ca="1">IF(N4776&gt;-1,INDIRECT(ADDRESS(ROW(),13)),IF(N4776&lt;N4775,CONCATENATE("&lt;page-count count=",CHAR(34),1+LARGE(N:N,1)-LARGE(N:N,2),CHAR(34),"/&gt;"),INDIRECT(ADDRESS(ROW()-1,13))))</f>
        <v/>
      </c>
      <c r="P4776" s="1">
        <f>IF(ROW()&lt;$S$4+2,IF('XML a procesar'!A4775="",P4775,IF(MID('XML a procesar'!A4775,1,1)="&lt;",P4775,P4775+1)),P4775)</f>
        <v>1</v>
      </c>
    </row>
    <row r="4777" spans="1:16" x14ac:dyDescent="0.25">
      <c r="A4777" s="1" t="str">
        <f>IF('XML a procesar'!A4776&gt;0,'XML a procesar'!A4776,"")</f>
        <v/>
      </c>
      <c r="B4777" s="7">
        <f t="shared" si="825"/>
        <v>0</v>
      </c>
      <c r="C4777" s="1">
        <f t="shared" si="826"/>
        <v>0</v>
      </c>
      <c r="D4777" s="1">
        <f t="shared" si="827"/>
        <v>0</v>
      </c>
      <c r="E4777" s="1">
        <f t="shared" si="828"/>
        <v>0</v>
      </c>
      <c r="F4777" s="1" t="str">
        <f t="shared" ca="1" si="829"/>
        <v/>
      </c>
      <c r="G4777" s="1">
        <f t="shared" ca="1" si="830"/>
        <v>0</v>
      </c>
      <c r="H4777" s="1">
        <f ca="1">IF(AND(G4776&gt;0,G4777&gt;G4776,NOT(ISERROR(MATCH(G4776,D:D,0)))),H4776+1,H4776)</f>
        <v>0</v>
      </c>
      <c r="I4777" s="1">
        <f t="shared" ca="1" si="831"/>
        <v>0</v>
      </c>
      <c r="J4777" s="7" t="str">
        <f t="shared" ca="1" si="832"/>
        <v/>
      </c>
      <c r="K4777" s="1" t="str">
        <f ca="1">IF(J4777="Linea_para_MAIL_creada_por_LuXML",IF(ISERROR(MATCH(INDIRECT(ADDRESS(ROW()-G4777,7)),D:D,0)),J4777,INDIRECT(ADDRESS(MATCH(INDIRECT(ADDRESS(ROW()-G4777,7)),D:D,0),1))),J4777)</f>
        <v/>
      </c>
      <c r="L4777" s="7">
        <f t="shared" ca="1" si="833"/>
        <v>0</v>
      </c>
      <c r="M4777" s="7" t="str">
        <f t="shared" ca="1" si="834"/>
        <v/>
      </c>
      <c r="N4777" s="7">
        <f t="shared" ca="1" si="835"/>
        <v>0</v>
      </c>
      <c r="O4777" s="9" t="str">
        <f ca="1">IF(N4777&gt;-1,INDIRECT(ADDRESS(ROW(),13)),IF(N4777&lt;N4776,CONCATENATE("&lt;page-count count=",CHAR(34),1+LARGE(N:N,1)-LARGE(N:N,2),CHAR(34),"/&gt;"),INDIRECT(ADDRESS(ROW()-1,13))))</f>
        <v/>
      </c>
      <c r="P4777" s="1">
        <f>IF(ROW()&lt;$S$4+2,IF('XML a procesar'!A4776="",P4776,IF(MID('XML a procesar'!A4776,1,1)="&lt;",P4776,P4776+1)),P4776)</f>
        <v>1</v>
      </c>
    </row>
    <row r="4778" spans="1:16" x14ac:dyDescent="0.25">
      <c r="A4778" s="1" t="str">
        <f>IF('XML a procesar'!A4777&gt;0,'XML a procesar'!A4777,"")</f>
        <v/>
      </c>
      <c r="B4778" s="7">
        <f t="shared" si="825"/>
        <v>0</v>
      </c>
      <c r="C4778" s="1">
        <f t="shared" si="826"/>
        <v>0</v>
      </c>
      <c r="D4778" s="1">
        <f t="shared" si="827"/>
        <v>0</v>
      </c>
      <c r="E4778" s="1">
        <f t="shared" si="828"/>
        <v>0</v>
      </c>
      <c r="F4778" s="1" t="str">
        <f t="shared" ca="1" si="829"/>
        <v/>
      </c>
      <c r="G4778" s="1">
        <f t="shared" ca="1" si="830"/>
        <v>0</v>
      </c>
      <c r="H4778" s="1">
        <f ca="1">IF(AND(G4777&gt;0,G4778&gt;G4777,NOT(ISERROR(MATCH(G4777,D:D,0)))),H4777+1,H4777)</f>
        <v>0</v>
      </c>
      <c r="I4778" s="1">
        <f t="shared" ca="1" si="831"/>
        <v>0</v>
      </c>
      <c r="J4778" s="7" t="str">
        <f t="shared" ca="1" si="832"/>
        <v/>
      </c>
      <c r="K4778" s="1" t="str">
        <f ca="1">IF(J4778="Linea_para_MAIL_creada_por_LuXML",IF(ISERROR(MATCH(INDIRECT(ADDRESS(ROW()-G4778,7)),D:D,0)),J4778,INDIRECT(ADDRESS(MATCH(INDIRECT(ADDRESS(ROW()-G4778,7)),D:D,0),1))),J4778)</f>
        <v/>
      </c>
      <c r="L4778" s="7">
        <f t="shared" ca="1" si="833"/>
        <v>0</v>
      </c>
      <c r="M4778" s="7" t="str">
        <f t="shared" ca="1" si="834"/>
        <v/>
      </c>
      <c r="N4778" s="7">
        <f t="shared" ca="1" si="835"/>
        <v>0</v>
      </c>
      <c r="O4778" s="9" t="str">
        <f ca="1">IF(N4778&gt;-1,INDIRECT(ADDRESS(ROW(),13)),IF(N4778&lt;N4777,CONCATENATE("&lt;page-count count=",CHAR(34),1+LARGE(N:N,1)-LARGE(N:N,2),CHAR(34),"/&gt;"),INDIRECT(ADDRESS(ROW()-1,13))))</f>
        <v/>
      </c>
      <c r="P4778" s="1">
        <f>IF(ROW()&lt;$S$4+2,IF('XML a procesar'!A4777="",P4777,IF(MID('XML a procesar'!A4777,1,1)="&lt;",P4777,P4777+1)),P4777)</f>
        <v>1</v>
      </c>
    </row>
    <row r="4779" spans="1:16" x14ac:dyDescent="0.25">
      <c r="A4779" s="1" t="str">
        <f>IF('XML a procesar'!A4778&gt;0,'XML a procesar'!A4778,"")</f>
        <v/>
      </c>
      <c r="B4779" s="7">
        <f t="shared" si="825"/>
        <v>0</v>
      </c>
      <c r="C4779" s="1">
        <f t="shared" si="826"/>
        <v>0</v>
      </c>
      <c r="D4779" s="1">
        <f t="shared" si="827"/>
        <v>0</v>
      </c>
      <c r="E4779" s="1">
        <f t="shared" si="828"/>
        <v>0</v>
      </c>
      <c r="F4779" s="1" t="str">
        <f t="shared" ca="1" si="829"/>
        <v/>
      </c>
      <c r="G4779" s="1">
        <f t="shared" ca="1" si="830"/>
        <v>0</v>
      </c>
      <c r="H4779" s="1">
        <f ca="1">IF(AND(G4778&gt;0,G4779&gt;G4778,NOT(ISERROR(MATCH(G4778,D:D,0)))),H4778+1,H4778)</f>
        <v>0</v>
      </c>
      <c r="I4779" s="1">
        <f t="shared" ca="1" si="831"/>
        <v>0</v>
      </c>
      <c r="J4779" s="7" t="str">
        <f t="shared" ca="1" si="832"/>
        <v/>
      </c>
      <c r="K4779" s="1" t="str">
        <f ca="1">IF(J4779="Linea_para_MAIL_creada_por_LuXML",IF(ISERROR(MATCH(INDIRECT(ADDRESS(ROW()-G4779,7)),D:D,0)),J4779,INDIRECT(ADDRESS(MATCH(INDIRECT(ADDRESS(ROW()-G4779,7)),D:D,0),1))),J4779)</f>
        <v/>
      </c>
      <c r="L4779" s="7">
        <f t="shared" ca="1" si="833"/>
        <v>0</v>
      </c>
      <c r="M4779" s="7" t="str">
        <f t="shared" ca="1" si="834"/>
        <v/>
      </c>
      <c r="N4779" s="7">
        <f t="shared" ca="1" si="835"/>
        <v>0</v>
      </c>
      <c r="O4779" s="9" t="str">
        <f ca="1">IF(N4779&gt;-1,INDIRECT(ADDRESS(ROW(),13)),IF(N4779&lt;N4778,CONCATENATE("&lt;page-count count=",CHAR(34),1+LARGE(N:N,1)-LARGE(N:N,2),CHAR(34),"/&gt;"),INDIRECT(ADDRESS(ROW()-1,13))))</f>
        <v/>
      </c>
      <c r="P4779" s="1">
        <f>IF(ROW()&lt;$S$4+2,IF('XML a procesar'!A4778="",P4778,IF(MID('XML a procesar'!A4778,1,1)="&lt;",P4778,P4778+1)),P4778)</f>
        <v>1</v>
      </c>
    </row>
    <row r="4780" spans="1:16" x14ac:dyDescent="0.25">
      <c r="A4780" s="1" t="str">
        <f>IF('XML a procesar'!A4779&gt;0,'XML a procesar'!A4779,"")</f>
        <v/>
      </c>
      <c r="B4780" s="7">
        <f t="shared" si="825"/>
        <v>0</v>
      </c>
      <c r="C4780" s="1">
        <f t="shared" si="826"/>
        <v>0</v>
      </c>
      <c r="D4780" s="1">
        <f t="shared" si="827"/>
        <v>0</v>
      </c>
      <c r="E4780" s="1">
        <f t="shared" si="828"/>
        <v>0</v>
      </c>
      <c r="F4780" s="1" t="str">
        <f t="shared" ca="1" si="829"/>
        <v/>
      </c>
      <c r="G4780" s="1">
        <f t="shared" ca="1" si="830"/>
        <v>0</v>
      </c>
      <c r="H4780" s="1">
        <f ca="1">IF(AND(G4779&gt;0,G4780&gt;G4779,NOT(ISERROR(MATCH(G4779,D:D,0)))),H4779+1,H4779)</f>
        <v>0</v>
      </c>
      <c r="I4780" s="1">
        <f t="shared" ca="1" si="831"/>
        <v>0</v>
      </c>
      <c r="J4780" s="7" t="str">
        <f t="shared" ca="1" si="832"/>
        <v/>
      </c>
      <c r="K4780" s="1" t="str">
        <f ca="1">IF(J4780="Linea_para_MAIL_creada_por_LuXML",IF(ISERROR(MATCH(INDIRECT(ADDRESS(ROW()-G4780,7)),D:D,0)),J4780,INDIRECT(ADDRESS(MATCH(INDIRECT(ADDRESS(ROW()-G4780,7)),D:D,0),1))),J4780)</f>
        <v/>
      </c>
      <c r="L4780" s="7">
        <f t="shared" ca="1" si="833"/>
        <v>0</v>
      </c>
      <c r="M4780" s="7" t="str">
        <f t="shared" ca="1" si="834"/>
        <v/>
      </c>
      <c r="N4780" s="7">
        <f t="shared" ca="1" si="835"/>
        <v>0</v>
      </c>
      <c r="O4780" s="9" t="str">
        <f ca="1">IF(N4780&gt;-1,INDIRECT(ADDRESS(ROW(),13)),IF(N4780&lt;N4779,CONCATENATE("&lt;page-count count=",CHAR(34),1+LARGE(N:N,1)-LARGE(N:N,2),CHAR(34),"/&gt;"),INDIRECT(ADDRESS(ROW()-1,13))))</f>
        <v/>
      </c>
      <c r="P4780" s="1">
        <f>IF(ROW()&lt;$S$4+2,IF('XML a procesar'!A4779="",P4779,IF(MID('XML a procesar'!A4779,1,1)="&lt;",P4779,P4779+1)),P4779)</f>
        <v>1</v>
      </c>
    </row>
    <row r="4781" spans="1:16" x14ac:dyDescent="0.25">
      <c r="A4781" s="1" t="str">
        <f>IF('XML a procesar'!A4780&gt;0,'XML a procesar'!A4780,"")</f>
        <v/>
      </c>
      <c r="B4781" s="7">
        <f t="shared" si="825"/>
        <v>0</v>
      </c>
      <c r="C4781" s="1">
        <f t="shared" si="826"/>
        <v>0</v>
      </c>
      <c r="D4781" s="1">
        <f t="shared" si="827"/>
        <v>0</v>
      </c>
      <c r="E4781" s="1">
        <f t="shared" si="828"/>
        <v>0</v>
      </c>
      <c r="F4781" s="1" t="str">
        <f t="shared" ca="1" si="829"/>
        <v/>
      </c>
      <c r="G4781" s="1">
        <f t="shared" ca="1" si="830"/>
        <v>0</v>
      </c>
      <c r="H4781" s="1">
        <f ca="1">IF(AND(G4780&gt;0,G4781&gt;G4780,NOT(ISERROR(MATCH(G4780,D:D,0)))),H4780+1,H4780)</f>
        <v>0</v>
      </c>
      <c r="I4781" s="1">
        <f t="shared" ca="1" si="831"/>
        <v>0</v>
      </c>
      <c r="J4781" s="7" t="str">
        <f t="shared" ca="1" si="832"/>
        <v/>
      </c>
      <c r="K4781" s="1" t="str">
        <f ca="1">IF(J4781="Linea_para_MAIL_creada_por_LuXML",IF(ISERROR(MATCH(INDIRECT(ADDRESS(ROW()-G4781,7)),D:D,0)),J4781,INDIRECT(ADDRESS(MATCH(INDIRECT(ADDRESS(ROW()-G4781,7)),D:D,0),1))),J4781)</f>
        <v/>
      </c>
      <c r="L4781" s="7">
        <f t="shared" ca="1" si="833"/>
        <v>0</v>
      </c>
      <c r="M4781" s="7" t="str">
        <f t="shared" ca="1" si="834"/>
        <v/>
      </c>
      <c r="N4781" s="7">
        <f t="shared" ca="1" si="835"/>
        <v>0</v>
      </c>
      <c r="O4781" s="9" t="str">
        <f ca="1">IF(N4781&gt;-1,INDIRECT(ADDRESS(ROW(),13)),IF(N4781&lt;N4780,CONCATENATE("&lt;page-count count=",CHAR(34),1+LARGE(N:N,1)-LARGE(N:N,2),CHAR(34),"/&gt;"),INDIRECT(ADDRESS(ROW()-1,13))))</f>
        <v/>
      </c>
      <c r="P4781" s="1">
        <f>IF(ROW()&lt;$S$4+2,IF('XML a procesar'!A4780="",P4780,IF(MID('XML a procesar'!A4780,1,1)="&lt;",P4780,P4780+1)),P4780)</f>
        <v>1</v>
      </c>
    </row>
    <row r="4782" spans="1:16" x14ac:dyDescent="0.25">
      <c r="A4782" s="1" t="str">
        <f>IF('XML a procesar'!A4781&gt;0,'XML a procesar'!A4781,"")</f>
        <v/>
      </c>
      <c r="B4782" s="7">
        <f t="shared" si="825"/>
        <v>0</v>
      </c>
      <c r="C4782" s="1">
        <f t="shared" si="826"/>
        <v>0</v>
      </c>
      <c r="D4782" s="1">
        <f t="shared" si="827"/>
        <v>0</v>
      </c>
      <c r="E4782" s="1">
        <f t="shared" si="828"/>
        <v>0</v>
      </c>
      <c r="F4782" s="1" t="str">
        <f t="shared" ca="1" si="829"/>
        <v/>
      </c>
      <c r="G4782" s="1">
        <f t="shared" ca="1" si="830"/>
        <v>0</v>
      </c>
      <c r="H4782" s="1">
        <f ca="1">IF(AND(G4781&gt;0,G4782&gt;G4781,NOT(ISERROR(MATCH(G4781,D:D,0)))),H4781+1,H4781)</f>
        <v>0</v>
      </c>
      <c r="I4782" s="1">
        <f t="shared" ca="1" si="831"/>
        <v>0</v>
      </c>
      <c r="J4782" s="7" t="str">
        <f t="shared" ca="1" si="832"/>
        <v/>
      </c>
      <c r="K4782" s="1" t="str">
        <f ca="1">IF(J4782="Linea_para_MAIL_creada_por_LuXML",IF(ISERROR(MATCH(INDIRECT(ADDRESS(ROW()-G4782,7)),D:D,0)),J4782,INDIRECT(ADDRESS(MATCH(INDIRECT(ADDRESS(ROW()-G4782,7)),D:D,0),1))),J4782)</f>
        <v/>
      </c>
      <c r="L4782" s="7">
        <f t="shared" ca="1" si="833"/>
        <v>0</v>
      </c>
      <c r="M4782" s="7" t="str">
        <f t="shared" ca="1" si="834"/>
        <v/>
      </c>
      <c r="N4782" s="7">
        <f t="shared" ca="1" si="835"/>
        <v>0</v>
      </c>
      <c r="O4782" s="9" t="str">
        <f ca="1">IF(N4782&gt;-1,INDIRECT(ADDRESS(ROW(),13)),IF(N4782&lt;N4781,CONCATENATE("&lt;page-count count=",CHAR(34),1+LARGE(N:N,1)-LARGE(N:N,2),CHAR(34),"/&gt;"),INDIRECT(ADDRESS(ROW()-1,13))))</f>
        <v/>
      </c>
      <c r="P4782" s="1">
        <f>IF(ROW()&lt;$S$4+2,IF('XML a procesar'!A4781="",P4781,IF(MID('XML a procesar'!A4781,1,1)="&lt;",P4781,P4781+1)),P4781)</f>
        <v>1</v>
      </c>
    </row>
    <row r="4783" spans="1:16" x14ac:dyDescent="0.25">
      <c r="A4783" s="1" t="str">
        <f>IF('XML a procesar'!A4782&gt;0,'XML a procesar'!A4782,"")</f>
        <v/>
      </c>
      <c r="B4783" s="7">
        <f t="shared" si="825"/>
        <v>0</v>
      </c>
      <c r="C4783" s="1">
        <f t="shared" si="826"/>
        <v>0</v>
      </c>
      <c r="D4783" s="1">
        <f t="shared" si="827"/>
        <v>0</v>
      </c>
      <c r="E4783" s="1">
        <f t="shared" si="828"/>
        <v>0</v>
      </c>
      <c r="F4783" s="1" t="str">
        <f t="shared" ca="1" si="829"/>
        <v/>
      </c>
      <c r="G4783" s="1">
        <f t="shared" ca="1" si="830"/>
        <v>0</v>
      </c>
      <c r="H4783" s="1">
        <f ca="1">IF(AND(G4782&gt;0,G4783&gt;G4782,NOT(ISERROR(MATCH(G4782,D:D,0)))),H4782+1,H4782)</f>
        <v>0</v>
      </c>
      <c r="I4783" s="1">
        <f t="shared" ca="1" si="831"/>
        <v>0</v>
      </c>
      <c r="J4783" s="7" t="str">
        <f t="shared" ca="1" si="832"/>
        <v/>
      </c>
      <c r="K4783" s="1" t="str">
        <f ca="1">IF(J4783="Linea_para_MAIL_creada_por_LuXML",IF(ISERROR(MATCH(INDIRECT(ADDRESS(ROW()-G4783,7)),D:D,0)),J4783,INDIRECT(ADDRESS(MATCH(INDIRECT(ADDRESS(ROW()-G4783,7)),D:D,0),1))),J4783)</f>
        <v/>
      </c>
      <c r="L4783" s="7">
        <f t="shared" ca="1" si="833"/>
        <v>0</v>
      </c>
      <c r="M4783" s="7" t="str">
        <f t="shared" ca="1" si="834"/>
        <v/>
      </c>
      <c r="N4783" s="7">
        <f t="shared" ca="1" si="835"/>
        <v>0</v>
      </c>
      <c r="O4783" s="9" t="str">
        <f ca="1">IF(N4783&gt;-1,INDIRECT(ADDRESS(ROW(),13)),IF(N4783&lt;N4782,CONCATENATE("&lt;page-count count=",CHAR(34),1+LARGE(N:N,1)-LARGE(N:N,2),CHAR(34),"/&gt;"),INDIRECT(ADDRESS(ROW()-1,13))))</f>
        <v/>
      </c>
      <c r="P4783" s="1">
        <f>IF(ROW()&lt;$S$4+2,IF('XML a procesar'!A4782="",P4782,IF(MID('XML a procesar'!A4782,1,1)="&lt;",P4782,P4782+1)),P4782)</f>
        <v>1</v>
      </c>
    </row>
    <row r="4784" spans="1:16" x14ac:dyDescent="0.25">
      <c r="A4784" s="1" t="str">
        <f>IF('XML a procesar'!A4783&gt;0,'XML a procesar'!A4783,"")</f>
        <v/>
      </c>
      <c r="B4784" s="7">
        <f t="shared" si="825"/>
        <v>0</v>
      </c>
      <c r="C4784" s="1">
        <f t="shared" si="826"/>
        <v>0</v>
      </c>
      <c r="D4784" s="1">
        <f t="shared" si="827"/>
        <v>0</v>
      </c>
      <c r="E4784" s="1">
        <f t="shared" si="828"/>
        <v>0</v>
      </c>
      <c r="F4784" s="1" t="str">
        <f t="shared" ca="1" si="829"/>
        <v/>
      </c>
      <c r="G4784" s="1">
        <f t="shared" ca="1" si="830"/>
        <v>0</v>
      </c>
      <c r="H4784" s="1">
        <f ca="1">IF(AND(G4783&gt;0,G4784&gt;G4783,NOT(ISERROR(MATCH(G4783,D:D,0)))),H4783+1,H4783)</f>
        <v>0</v>
      </c>
      <c r="I4784" s="1">
        <f t="shared" ca="1" si="831"/>
        <v>0</v>
      </c>
      <c r="J4784" s="7" t="str">
        <f t="shared" ca="1" si="832"/>
        <v/>
      </c>
      <c r="K4784" s="1" t="str">
        <f ca="1">IF(J4784="Linea_para_MAIL_creada_por_LuXML",IF(ISERROR(MATCH(INDIRECT(ADDRESS(ROW()-G4784,7)),D:D,0)),J4784,INDIRECT(ADDRESS(MATCH(INDIRECT(ADDRESS(ROW()-G4784,7)),D:D,0),1))),J4784)</f>
        <v/>
      </c>
      <c r="L4784" s="7">
        <f t="shared" ca="1" si="833"/>
        <v>0</v>
      </c>
      <c r="M4784" s="7" t="str">
        <f t="shared" ca="1" si="834"/>
        <v/>
      </c>
      <c r="N4784" s="7">
        <f t="shared" ca="1" si="835"/>
        <v>0</v>
      </c>
      <c r="O4784" s="9" t="str">
        <f ca="1">IF(N4784&gt;-1,INDIRECT(ADDRESS(ROW(),13)),IF(N4784&lt;N4783,CONCATENATE("&lt;page-count count=",CHAR(34),1+LARGE(N:N,1)-LARGE(N:N,2),CHAR(34),"/&gt;"),INDIRECT(ADDRESS(ROW()-1,13))))</f>
        <v/>
      </c>
      <c r="P4784" s="1">
        <f>IF(ROW()&lt;$S$4+2,IF('XML a procesar'!A4783="",P4783,IF(MID('XML a procesar'!A4783,1,1)="&lt;",P4783,P4783+1)),P4783)</f>
        <v>1</v>
      </c>
    </row>
    <row r="4785" spans="1:16" x14ac:dyDescent="0.25">
      <c r="A4785" s="1" t="str">
        <f>IF('XML a procesar'!A4784&gt;0,'XML a procesar'!A4784,"")</f>
        <v/>
      </c>
      <c r="B4785" s="7">
        <f t="shared" si="825"/>
        <v>0</v>
      </c>
      <c r="C4785" s="1">
        <f t="shared" si="826"/>
        <v>0</v>
      </c>
      <c r="D4785" s="1">
        <f t="shared" si="827"/>
        <v>0</v>
      </c>
      <c r="E4785" s="1">
        <f t="shared" si="828"/>
        <v>0</v>
      </c>
      <c r="F4785" s="1" t="str">
        <f t="shared" ca="1" si="829"/>
        <v/>
      </c>
      <c r="G4785" s="1">
        <f t="shared" ca="1" si="830"/>
        <v>0</v>
      </c>
      <c r="H4785" s="1">
        <f ca="1">IF(AND(G4784&gt;0,G4785&gt;G4784,NOT(ISERROR(MATCH(G4784,D:D,0)))),H4784+1,H4784)</f>
        <v>0</v>
      </c>
      <c r="I4785" s="1">
        <f t="shared" ca="1" si="831"/>
        <v>0</v>
      </c>
      <c r="J4785" s="7" t="str">
        <f t="shared" ca="1" si="832"/>
        <v/>
      </c>
      <c r="K4785" s="1" t="str">
        <f ca="1">IF(J4785="Linea_para_MAIL_creada_por_LuXML",IF(ISERROR(MATCH(INDIRECT(ADDRESS(ROW()-G4785,7)),D:D,0)),J4785,INDIRECT(ADDRESS(MATCH(INDIRECT(ADDRESS(ROW()-G4785,7)),D:D,0),1))),J4785)</f>
        <v/>
      </c>
      <c r="L4785" s="7">
        <f t="shared" ca="1" si="833"/>
        <v>0</v>
      </c>
      <c r="M4785" s="7" t="str">
        <f t="shared" ca="1" si="834"/>
        <v/>
      </c>
      <c r="N4785" s="7">
        <f t="shared" ca="1" si="835"/>
        <v>0</v>
      </c>
      <c r="O4785" s="9" t="str">
        <f ca="1">IF(N4785&gt;-1,INDIRECT(ADDRESS(ROW(),13)),IF(N4785&lt;N4784,CONCATENATE("&lt;page-count count=",CHAR(34),1+LARGE(N:N,1)-LARGE(N:N,2),CHAR(34),"/&gt;"),INDIRECT(ADDRESS(ROW()-1,13))))</f>
        <v/>
      </c>
      <c r="P4785" s="1">
        <f>IF(ROW()&lt;$S$4+2,IF('XML a procesar'!A4784="",P4784,IF(MID('XML a procesar'!A4784,1,1)="&lt;",P4784,P4784+1)),P4784)</f>
        <v>1</v>
      </c>
    </row>
    <row r="4786" spans="1:16" x14ac:dyDescent="0.25">
      <c r="A4786" s="1" t="str">
        <f>IF('XML a procesar'!A4785&gt;0,'XML a procesar'!A4785,"")</f>
        <v/>
      </c>
      <c r="B4786" s="7">
        <f t="shared" si="825"/>
        <v>0</v>
      </c>
      <c r="C4786" s="1">
        <f t="shared" si="826"/>
        <v>0</v>
      </c>
      <c r="D4786" s="1">
        <f t="shared" si="827"/>
        <v>0</v>
      </c>
      <c r="E4786" s="1">
        <f t="shared" si="828"/>
        <v>0</v>
      </c>
      <c r="F4786" s="1" t="str">
        <f t="shared" ca="1" si="829"/>
        <v/>
      </c>
      <c r="G4786" s="1">
        <f t="shared" ca="1" si="830"/>
        <v>0</v>
      </c>
      <c r="H4786" s="1">
        <f ca="1">IF(AND(G4785&gt;0,G4786&gt;G4785,NOT(ISERROR(MATCH(G4785,D:D,0)))),H4785+1,H4785)</f>
        <v>0</v>
      </c>
      <c r="I4786" s="1">
        <f t="shared" ca="1" si="831"/>
        <v>0</v>
      </c>
      <c r="J4786" s="7" t="str">
        <f t="shared" ca="1" si="832"/>
        <v/>
      </c>
      <c r="K4786" s="1" t="str">
        <f ca="1">IF(J4786="Linea_para_MAIL_creada_por_LuXML",IF(ISERROR(MATCH(INDIRECT(ADDRESS(ROW()-G4786,7)),D:D,0)),J4786,INDIRECT(ADDRESS(MATCH(INDIRECT(ADDRESS(ROW()-G4786,7)),D:D,0),1))),J4786)</f>
        <v/>
      </c>
      <c r="L4786" s="7">
        <f t="shared" ca="1" si="833"/>
        <v>0</v>
      </c>
      <c r="M4786" s="7" t="str">
        <f t="shared" ca="1" si="834"/>
        <v/>
      </c>
      <c r="N4786" s="7">
        <f t="shared" ca="1" si="835"/>
        <v>0</v>
      </c>
      <c r="O4786" s="9" t="str">
        <f ca="1">IF(N4786&gt;-1,INDIRECT(ADDRESS(ROW(),13)),IF(N4786&lt;N4785,CONCATENATE("&lt;page-count count=",CHAR(34),1+LARGE(N:N,1)-LARGE(N:N,2),CHAR(34),"/&gt;"),INDIRECT(ADDRESS(ROW()-1,13))))</f>
        <v/>
      </c>
      <c r="P4786" s="1">
        <f>IF(ROW()&lt;$S$4+2,IF('XML a procesar'!A4785="",P4785,IF(MID('XML a procesar'!A4785,1,1)="&lt;",P4785,P4785+1)),P4785)</f>
        <v>1</v>
      </c>
    </row>
    <row r="4787" spans="1:16" x14ac:dyDescent="0.25">
      <c r="A4787" s="1" t="str">
        <f>IF('XML a procesar'!A4786&gt;0,'XML a procesar'!A4786,"")</f>
        <v/>
      </c>
      <c r="B4787" s="7">
        <f t="shared" si="825"/>
        <v>0</v>
      </c>
      <c r="C4787" s="1">
        <f t="shared" si="826"/>
        <v>0</v>
      </c>
      <c r="D4787" s="1">
        <f t="shared" si="827"/>
        <v>0</v>
      </c>
      <c r="E4787" s="1">
        <f t="shared" si="828"/>
        <v>0</v>
      </c>
      <c r="F4787" s="1" t="str">
        <f t="shared" ca="1" si="829"/>
        <v/>
      </c>
      <c r="G4787" s="1">
        <f t="shared" ca="1" si="830"/>
        <v>0</v>
      </c>
      <c r="H4787" s="1">
        <f ca="1">IF(AND(G4786&gt;0,G4787&gt;G4786,NOT(ISERROR(MATCH(G4786,D:D,0)))),H4786+1,H4786)</f>
        <v>0</v>
      </c>
      <c r="I4787" s="1">
        <f t="shared" ca="1" si="831"/>
        <v>0</v>
      </c>
      <c r="J4787" s="7" t="str">
        <f t="shared" ca="1" si="832"/>
        <v/>
      </c>
      <c r="K4787" s="1" t="str">
        <f ca="1">IF(J4787="Linea_para_MAIL_creada_por_LuXML",IF(ISERROR(MATCH(INDIRECT(ADDRESS(ROW()-G4787,7)),D:D,0)),J4787,INDIRECT(ADDRESS(MATCH(INDIRECT(ADDRESS(ROW()-G4787,7)),D:D,0),1))),J4787)</f>
        <v/>
      </c>
      <c r="L4787" s="7">
        <f t="shared" ca="1" si="833"/>
        <v>0</v>
      </c>
      <c r="M4787" s="7" t="str">
        <f t="shared" ca="1" si="834"/>
        <v/>
      </c>
      <c r="N4787" s="7">
        <f t="shared" ca="1" si="835"/>
        <v>0</v>
      </c>
      <c r="O4787" s="9" t="str">
        <f ca="1">IF(N4787&gt;-1,INDIRECT(ADDRESS(ROW(),13)),IF(N4787&lt;N4786,CONCATENATE("&lt;page-count count=",CHAR(34),1+LARGE(N:N,1)-LARGE(N:N,2),CHAR(34),"/&gt;"),INDIRECT(ADDRESS(ROW()-1,13))))</f>
        <v/>
      </c>
      <c r="P4787" s="1">
        <f>IF(ROW()&lt;$S$4+2,IF('XML a procesar'!A4786="",P4786,IF(MID('XML a procesar'!A4786,1,1)="&lt;",P4786,P4786+1)),P4786)</f>
        <v>1</v>
      </c>
    </row>
    <row r="4788" spans="1:16" x14ac:dyDescent="0.25">
      <c r="A4788" s="1" t="str">
        <f>IF('XML a procesar'!A4787&gt;0,'XML a procesar'!A4787,"")</f>
        <v/>
      </c>
      <c r="B4788" s="7">
        <f t="shared" si="825"/>
        <v>0</v>
      </c>
      <c r="C4788" s="1">
        <f t="shared" si="826"/>
        <v>0</v>
      </c>
      <c r="D4788" s="1">
        <f t="shared" si="827"/>
        <v>0</v>
      </c>
      <c r="E4788" s="1">
        <f t="shared" si="828"/>
        <v>0</v>
      </c>
      <c r="F4788" s="1" t="str">
        <f t="shared" ca="1" si="829"/>
        <v/>
      </c>
      <c r="G4788" s="1">
        <f t="shared" ca="1" si="830"/>
        <v>0</v>
      </c>
      <c r="H4788" s="1">
        <f ca="1">IF(AND(G4787&gt;0,G4788&gt;G4787,NOT(ISERROR(MATCH(G4787,D:D,0)))),H4787+1,H4787)</f>
        <v>0</v>
      </c>
      <c r="I4788" s="1">
        <f t="shared" ca="1" si="831"/>
        <v>0</v>
      </c>
      <c r="J4788" s="7" t="str">
        <f t="shared" ca="1" si="832"/>
        <v/>
      </c>
      <c r="K4788" s="1" t="str">
        <f ca="1">IF(J4788="Linea_para_MAIL_creada_por_LuXML",IF(ISERROR(MATCH(INDIRECT(ADDRESS(ROW()-G4788,7)),D:D,0)),J4788,INDIRECT(ADDRESS(MATCH(INDIRECT(ADDRESS(ROW()-G4788,7)),D:D,0),1))),J4788)</f>
        <v/>
      </c>
      <c r="L4788" s="7">
        <f t="shared" ca="1" si="833"/>
        <v>0</v>
      </c>
      <c r="M4788" s="7" t="str">
        <f t="shared" ca="1" si="834"/>
        <v/>
      </c>
      <c r="N4788" s="7">
        <f t="shared" ca="1" si="835"/>
        <v>0</v>
      </c>
      <c r="O4788" s="9" t="str">
        <f ca="1">IF(N4788&gt;-1,INDIRECT(ADDRESS(ROW(),13)),IF(N4788&lt;N4787,CONCATENATE("&lt;page-count count=",CHAR(34),1+LARGE(N:N,1)-LARGE(N:N,2),CHAR(34),"/&gt;"),INDIRECT(ADDRESS(ROW()-1,13))))</f>
        <v/>
      </c>
      <c r="P4788" s="1">
        <f>IF(ROW()&lt;$S$4+2,IF('XML a procesar'!A4787="",P4787,IF(MID('XML a procesar'!A4787,1,1)="&lt;",P4787,P4787+1)),P4787)</f>
        <v>1</v>
      </c>
    </row>
    <row r="4789" spans="1:16" x14ac:dyDescent="0.25">
      <c r="A4789" s="1" t="str">
        <f>IF('XML a procesar'!A4788&gt;0,'XML a procesar'!A4788,"")</f>
        <v/>
      </c>
      <c r="B4789" s="7">
        <f t="shared" si="825"/>
        <v>0</v>
      </c>
      <c r="C4789" s="1">
        <f t="shared" si="826"/>
        <v>0</v>
      </c>
      <c r="D4789" s="1">
        <f t="shared" si="827"/>
        <v>0</v>
      </c>
      <c r="E4789" s="1">
        <f t="shared" si="828"/>
        <v>0</v>
      </c>
      <c r="F4789" s="1" t="str">
        <f t="shared" ca="1" si="829"/>
        <v/>
      </c>
      <c r="G4789" s="1">
        <f t="shared" ca="1" si="830"/>
        <v>0</v>
      </c>
      <c r="H4789" s="1">
        <f ca="1">IF(AND(G4788&gt;0,G4789&gt;G4788,NOT(ISERROR(MATCH(G4788,D:D,0)))),H4788+1,H4788)</f>
        <v>0</v>
      </c>
      <c r="I4789" s="1">
        <f t="shared" ca="1" si="831"/>
        <v>0</v>
      </c>
      <c r="J4789" s="7" t="str">
        <f t="shared" ca="1" si="832"/>
        <v/>
      </c>
      <c r="K4789" s="1" t="str">
        <f ca="1">IF(J4789="Linea_para_MAIL_creada_por_LuXML",IF(ISERROR(MATCH(INDIRECT(ADDRESS(ROW()-G4789,7)),D:D,0)),J4789,INDIRECT(ADDRESS(MATCH(INDIRECT(ADDRESS(ROW()-G4789,7)),D:D,0),1))),J4789)</f>
        <v/>
      </c>
      <c r="L4789" s="7">
        <f t="shared" ca="1" si="833"/>
        <v>0</v>
      </c>
      <c r="M4789" s="7" t="str">
        <f t="shared" ca="1" si="834"/>
        <v/>
      </c>
      <c r="N4789" s="7">
        <f t="shared" ca="1" si="835"/>
        <v>0</v>
      </c>
      <c r="O4789" s="9" t="str">
        <f ca="1">IF(N4789&gt;-1,INDIRECT(ADDRESS(ROW(),13)),IF(N4789&lt;N4788,CONCATENATE("&lt;page-count count=",CHAR(34),1+LARGE(N:N,1)-LARGE(N:N,2),CHAR(34),"/&gt;"),INDIRECT(ADDRESS(ROW()-1,13))))</f>
        <v/>
      </c>
      <c r="P4789" s="1">
        <f>IF(ROW()&lt;$S$4+2,IF('XML a procesar'!A4788="",P4788,IF(MID('XML a procesar'!A4788,1,1)="&lt;",P4788,P4788+1)),P4788)</f>
        <v>1</v>
      </c>
    </row>
    <row r="4790" spans="1:16" x14ac:dyDescent="0.25">
      <c r="A4790" s="1" t="str">
        <f>IF('XML a procesar'!A4789&gt;0,'XML a procesar'!A4789,"")</f>
        <v/>
      </c>
      <c r="B4790" s="7">
        <f t="shared" si="825"/>
        <v>0</v>
      </c>
      <c r="C4790" s="1">
        <f t="shared" si="826"/>
        <v>0</v>
      </c>
      <c r="D4790" s="1">
        <f t="shared" si="827"/>
        <v>0</v>
      </c>
      <c r="E4790" s="1">
        <f t="shared" si="828"/>
        <v>0</v>
      </c>
      <c r="F4790" s="1" t="str">
        <f t="shared" ca="1" si="829"/>
        <v/>
      </c>
      <c r="G4790" s="1">
        <f t="shared" ca="1" si="830"/>
        <v>0</v>
      </c>
      <c r="H4790" s="1">
        <f ca="1">IF(AND(G4789&gt;0,G4790&gt;G4789,NOT(ISERROR(MATCH(G4789,D:D,0)))),H4789+1,H4789)</f>
        <v>0</v>
      </c>
      <c r="I4790" s="1">
        <f t="shared" ca="1" si="831"/>
        <v>0</v>
      </c>
      <c r="J4790" s="7" t="str">
        <f t="shared" ca="1" si="832"/>
        <v/>
      </c>
      <c r="K4790" s="1" t="str">
        <f ca="1">IF(J4790="Linea_para_MAIL_creada_por_LuXML",IF(ISERROR(MATCH(INDIRECT(ADDRESS(ROW()-G4790,7)),D:D,0)),J4790,INDIRECT(ADDRESS(MATCH(INDIRECT(ADDRESS(ROW()-G4790,7)),D:D,0),1))),J4790)</f>
        <v/>
      </c>
      <c r="L4790" s="7">
        <f t="shared" ca="1" si="833"/>
        <v>0</v>
      </c>
      <c r="M4790" s="7" t="str">
        <f t="shared" ca="1" si="834"/>
        <v/>
      </c>
      <c r="N4790" s="7">
        <f t="shared" ca="1" si="835"/>
        <v>0</v>
      </c>
      <c r="O4790" s="9" t="str">
        <f ca="1">IF(N4790&gt;-1,INDIRECT(ADDRESS(ROW(),13)),IF(N4790&lt;N4789,CONCATENATE("&lt;page-count count=",CHAR(34),1+LARGE(N:N,1)-LARGE(N:N,2),CHAR(34),"/&gt;"),INDIRECT(ADDRESS(ROW()-1,13))))</f>
        <v/>
      </c>
      <c r="P4790" s="1">
        <f>IF(ROW()&lt;$S$4+2,IF('XML a procesar'!A4789="",P4789,IF(MID('XML a procesar'!A4789,1,1)="&lt;",P4789,P4789+1)),P4789)</f>
        <v>1</v>
      </c>
    </row>
    <row r="4791" spans="1:16" x14ac:dyDescent="0.25">
      <c r="A4791" s="1" t="str">
        <f>IF('XML a procesar'!A4790&gt;0,'XML a procesar'!A4790,"")</f>
        <v/>
      </c>
      <c r="B4791" s="7">
        <f t="shared" si="825"/>
        <v>0</v>
      </c>
      <c r="C4791" s="1">
        <f t="shared" si="826"/>
        <v>0</v>
      </c>
      <c r="D4791" s="1">
        <f t="shared" si="827"/>
        <v>0</v>
      </c>
      <c r="E4791" s="1">
        <f t="shared" si="828"/>
        <v>0</v>
      </c>
      <c r="F4791" s="1" t="str">
        <f t="shared" ca="1" si="829"/>
        <v/>
      </c>
      <c r="G4791" s="1">
        <f t="shared" ca="1" si="830"/>
        <v>0</v>
      </c>
      <c r="H4791" s="1">
        <f ca="1">IF(AND(G4790&gt;0,G4791&gt;G4790,NOT(ISERROR(MATCH(G4790,D:D,0)))),H4790+1,H4790)</f>
        <v>0</v>
      </c>
      <c r="I4791" s="1">
        <f t="shared" ca="1" si="831"/>
        <v>0</v>
      </c>
      <c r="J4791" s="7" t="str">
        <f t="shared" ca="1" si="832"/>
        <v/>
      </c>
      <c r="K4791" s="1" t="str">
        <f ca="1">IF(J4791="Linea_para_MAIL_creada_por_LuXML",IF(ISERROR(MATCH(INDIRECT(ADDRESS(ROW()-G4791,7)),D:D,0)),J4791,INDIRECT(ADDRESS(MATCH(INDIRECT(ADDRESS(ROW()-G4791,7)),D:D,0),1))),J4791)</f>
        <v/>
      </c>
      <c r="L4791" s="7">
        <f t="shared" ca="1" si="833"/>
        <v>0</v>
      </c>
      <c r="M4791" s="7" t="str">
        <f t="shared" ca="1" si="834"/>
        <v/>
      </c>
      <c r="N4791" s="7">
        <f t="shared" ca="1" si="835"/>
        <v>0</v>
      </c>
      <c r="O4791" s="9" t="str">
        <f ca="1">IF(N4791&gt;-1,INDIRECT(ADDRESS(ROW(),13)),IF(N4791&lt;N4790,CONCATENATE("&lt;page-count count=",CHAR(34),1+LARGE(N:N,1)-LARGE(N:N,2),CHAR(34),"/&gt;"),INDIRECT(ADDRESS(ROW()-1,13))))</f>
        <v/>
      </c>
      <c r="P4791" s="1">
        <f>IF(ROW()&lt;$S$4+2,IF('XML a procesar'!A4790="",P4790,IF(MID('XML a procesar'!A4790,1,1)="&lt;",P4790,P4790+1)),P4790)</f>
        <v>1</v>
      </c>
    </row>
    <row r="4792" spans="1:16" x14ac:dyDescent="0.25">
      <c r="A4792" s="1" t="str">
        <f>IF('XML a procesar'!A4791&gt;0,'XML a procesar'!A4791,"")</f>
        <v/>
      </c>
      <c r="B4792" s="7">
        <f t="shared" si="825"/>
        <v>0</v>
      </c>
      <c r="C4792" s="1">
        <f t="shared" si="826"/>
        <v>0</v>
      </c>
      <c r="D4792" s="1">
        <f t="shared" si="827"/>
        <v>0</v>
      </c>
      <c r="E4792" s="1">
        <f t="shared" si="828"/>
        <v>0</v>
      </c>
      <c r="F4792" s="1" t="str">
        <f t="shared" ca="1" si="829"/>
        <v/>
      </c>
      <c r="G4792" s="1">
        <f t="shared" ca="1" si="830"/>
        <v>0</v>
      </c>
      <c r="H4792" s="1">
        <f ca="1">IF(AND(G4791&gt;0,G4792&gt;G4791,NOT(ISERROR(MATCH(G4791,D:D,0)))),H4791+1,H4791)</f>
        <v>0</v>
      </c>
      <c r="I4792" s="1">
        <f t="shared" ca="1" si="831"/>
        <v>0</v>
      </c>
      <c r="J4792" s="7" t="str">
        <f t="shared" ca="1" si="832"/>
        <v/>
      </c>
      <c r="K4792" s="1" t="str">
        <f ca="1">IF(J4792="Linea_para_MAIL_creada_por_LuXML",IF(ISERROR(MATCH(INDIRECT(ADDRESS(ROW()-G4792,7)),D:D,0)),J4792,INDIRECT(ADDRESS(MATCH(INDIRECT(ADDRESS(ROW()-G4792,7)),D:D,0),1))),J4792)</f>
        <v/>
      </c>
      <c r="L4792" s="7">
        <f t="shared" ca="1" si="833"/>
        <v>0</v>
      </c>
      <c r="M4792" s="7" t="str">
        <f t="shared" ca="1" si="834"/>
        <v/>
      </c>
      <c r="N4792" s="7">
        <f t="shared" ca="1" si="835"/>
        <v>0</v>
      </c>
      <c r="O4792" s="9" t="str">
        <f ca="1">IF(N4792&gt;-1,INDIRECT(ADDRESS(ROW(),13)),IF(N4792&lt;N4791,CONCATENATE("&lt;page-count count=",CHAR(34),1+LARGE(N:N,1)-LARGE(N:N,2),CHAR(34),"/&gt;"),INDIRECT(ADDRESS(ROW()-1,13))))</f>
        <v/>
      </c>
      <c r="P4792" s="1">
        <f>IF(ROW()&lt;$S$4+2,IF('XML a procesar'!A4791="",P4791,IF(MID('XML a procesar'!A4791,1,1)="&lt;",P4791,P4791+1)),P4791)</f>
        <v>1</v>
      </c>
    </row>
    <row r="4793" spans="1:16" x14ac:dyDescent="0.25">
      <c r="A4793" s="1" t="str">
        <f>IF('XML a procesar'!A4792&gt;0,'XML a procesar'!A4792,"")</f>
        <v/>
      </c>
      <c r="B4793" s="7">
        <f t="shared" si="825"/>
        <v>0</v>
      </c>
      <c r="C4793" s="1">
        <f t="shared" si="826"/>
        <v>0</v>
      </c>
      <c r="D4793" s="1">
        <f t="shared" si="827"/>
        <v>0</v>
      </c>
      <c r="E4793" s="1">
        <f t="shared" si="828"/>
        <v>0</v>
      </c>
      <c r="F4793" s="1" t="str">
        <f t="shared" ca="1" si="829"/>
        <v/>
      </c>
      <c r="G4793" s="1">
        <f t="shared" ca="1" si="830"/>
        <v>0</v>
      </c>
      <c r="H4793" s="1">
        <f ca="1">IF(AND(G4792&gt;0,G4793&gt;G4792,NOT(ISERROR(MATCH(G4792,D:D,0)))),H4792+1,H4792)</f>
        <v>0</v>
      </c>
      <c r="I4793" s="1">
        <f t="shared" ca="1" si="831"/>
        <v>0</v>
      </c>
      <c r="J4793" s="7" t="str">
        <f t="shared" ca="1" si="832"/>
        <v/>
      </c>
      <c r="K4793" s="1" t="str">
        <f ca="1">IF(J4793="Linea_para_MAIL_creada_por_LuXML",IF(ISERROR(MATCH(INDIRECT(ADDRESS(ROW()-G4793,7)),D:D,0)),J4793,INDIRECT(ADDRESS(MATCH(INDIRECT(ADDRESS(ROW()-G4793,7)),D:D,0),1))),J4793)</f>
        <v/>
      </c>
      <c r="L4793" s="7">
        <f t="shared" ca="1" si="833"/>
        <v>0</v>
      </c>
      <c r="M4793" s="7" t="str">
        <f t="shared" ca="1" si="834"/>
        <v/>
      </c>
      <c r="N4793" s="7">
        <f t="shared" ca="1" si="835"/>
        <v>0</v>
      </c>
      <c r="O4793" s="9" t="str">
        <f ca="1">IF(N4793&gt;-1,INDIRECT(ADDRESS(ROW(),13)),IF(N4793&lt;N4792,CONCATENATE("&lt;page-count count=",CHAR(34),1+LARGE(N:N,1)-LARGE(N:N,2),CHAR(34),"/&gt;"),INDIRECT(ADDRESS(ROW()-1,13))))</f>
        <v/>
      </c>
      <c r="P4793" s="1">
        <f>IF(ROW()&lt;$S$4+2,IF('XML a procesar'!A4792="",P4792,IF(MID('XML a procesar'!A4792,1,1)="&lt;",P4792,P4792+1)),P4792)</f>
        <v>1</v>
      </c>
    </row>
    <row r="4794" spans="1:16" x14ac:dyDescent="0.25">
      <c r="A4794" s="1" t="str">
        <f>IF('XML a procesar'!A4793&gt;0,'XML a procesar'!A4793,"")</f>
        <v/>
      </c>
      <c r="B4794" s="7">
        <f t="shared" si="825"/>
        <v>0</v>
      </c>
      <c r="C4794" s="1">
        <f t="shared" si="826"/>
        <v>0</v>
      </c>
      <c r="D4794" s="1">
        <f t="shared" si="827"/>
        <v>0</v>
      </c>
      <c r="E4794" s="1">
        <f t="shared" si="828"/>
        <v>0</v>
      </c>
      <c r="F4794" s="1" t="str">
        <f t="shared" ca="1" si="829"/>
        <v/>
      </c>
      <c r="G4794" s="1">
        <f t="shared" ca="1" si="830"/>
        <v>0</v>
      </c>
      <c r="H4794" s="1">
        <f ca="1">IF(AND(G4793&gt;0,G4794&gt;G4793,NOT(ISERROR(MATCH(G4793,D:D,0)))),H4793+1,H4793)</f>
        <v>0</v>
      </c>
      <c r="I4794" s="1">
        <f t="shared" ca="1" si="831"/>
        <v>0</v>
      </c>
      <c r="J4794" s="7" t="str">
        <f t="shared" ca="1" si="832"/>
        <v/>
      </c>
      <c r="K4794" s="1" t="str">
        <f ca="1">IF(J4794="Linea_para_MAIL_creada_por_LuXML",IF(ISERROR(MATCH(INDIRECT(ADDRESS(ROW()-G4794,7)),D:D,0)),J4794,INDIRECT(ADDRESS(MATCH(INDIRECT(ADDRESS(ROW()-G4794,7)),D:D,0),1))),J4794)</f>
        <v/>
      </c>
      <c r="L4794" s="7">
        <f t="shared" ca="1" si="833"/>
        <v>0</v>
      </c>
      <c r="M4794" s="7" t="str">
        <f t="shared" ca="1" si="834"/>
        <v/>
      </c>
      <c r="N4794" s="7">
        <f t="shared" ca="1" si="835"/>
        <v>0</v>
      </c>
      <c r="O4794" s="9" t="str">
        <f ca="1">IF(N4794&gt;-1,INDIRECT(ADDRESS(ROW(),13)),IF(N4794&lt;N4793,CONCATENATE("&lt;page-count count=",CHAR(34),1+LARGE(N:N,1)-LARGE(N:N,2),CHAR(34),"/&gt;"),INDIRECT(ADDRESS(ROW()-1,13))))</f>
        <v/>
      </c>
      <c r="P4794" s="1">
        <f>IF(ROW()&lt;$S$4+2,IF('XML a procesar'!A4793="",P4793,IF(MID('XML a procesar'!A4793,1,1)="&lt;",P4793,P4793+1)),P4793)</f>
        <v>1</v>
      </c>
    </row>
    <row r="4795" spans="1:16" x14ac:dyDescent="0.25">
      <c r="A4795" s="1" t="str">
        <f>IF('XML a procesar'!A4794&gt;0,'XML a procesar'!A4794,"")</f>
        <v/>
      </c>
      <c r="B4795" s="7">
        <f t="shared" si="825"/>
        <v>0</v>
      </c>
      <c r="C4795" s="1">
        <f t="shared" si="826"/>
        <v>0</v>
      </c>
      <c r="D4795" s="1">
        <f t="shared" si="827"/>
        <v>0</v>
      </c>
      <c r="E4795" s="1">
        <f t="shared" si="828"/>
        <v>0</v>
      </c>
      <c r="F4795" s="1" t="str">
        <f t="shared" ca="1" si="829"/>
        <v/>
      </c>
      <c r="G4795" s="1">
        <f t="shared" ca="1" si="830"/>
        <v>0</v>
      </c>
      <c r="H4795" s="1">
        <f ca="1">IF(AND(G4794&gt;0,G4795&gt;G4794,NOT(ISERROR(MATCH(G4794,D:D,0)))),H4794+1,H4794)</f>
        <v>0</v>
      </c>
      <c r="I4795" s="1">
        <f t="shared" ca="1" si="831"/>
        <v>0</v>
      </c>
      <c r="J4795" s="7" t="str">
        <f t="shared" ca="1" si="832"/>
        <v/>
      </c>
      <c r="K4795" s="1" t="str">
        <f ca="1">IF(J4795="Linea_para_MAIL_creada_por_LuXML",IF(ISERROR(MATCH(INDIRECT(ADDRESS(ROW()-G4795,7)),D:D,0)),J4795,INDIRECT(ADDRESS(MATCH(INDIRECT(ADDRESS(ROW()-G4795,7)),D:D,0),1))),J4795)</f>
        <v/>
      </c>
      <c r="L4795" s="7">
        <f t="shared" ca="1" si="833"/>
        <v>0</v>
      </c>
      <c r="M4795" s="7" t="str">
        <f t="shared" ca="1" si="834"/>
        <v/>
      </c>
      <c r="N4795" s="7">
        <f t="shared" ca="1" si="835"/>
        <v>0</v>
      </c>
      <c r="O4795" s="9" t="str">
        <f ca="1">IF(N4795&gt;-1,INDIRECT(ADDRESS(ROW(),13)),IF(N4795&lt;N4794,CONCATENATE("&lt;page-count count=",CHAR(34),1+LARGE(N:N,1)-LARGE(N:N,2),CHAR(34),"/&gt;"),INDIRECT(ADDRESS(ROW()-1,13))))</f>
        <v/>
      </c>
      <c r="P4795" s="1">
        <f>IF(ROW()&lt;$S$4+2,IF('XML a procesar'!A4794="",P4794,IF(MID('XML a procesar'!A4794,1,1)="&lt;",P4794,P4794+1)),P4794)</f>
        <v>1</v>
      </c>
    </row>
    <row r="4796" spans="1:16" x14ac:dyDescent="0.25">
      <c r="A4796" s="1" t="str">
        <f>IF('XML a procesar'!A4795&gt;0,'XML a procesar'!A4795,"")</f>
        <v/>
      </c>
      <c r="B4796" s="7">
        <f t="shared" si="825"/>
        <v>0</v>
      </c>
      <c r="C4796" s="1">
        <f t="shared" si="826"/>
        <v>0</v>
      </c>
      <c r="D4796" s="1">
        <f t="shared" si="827"/>
        <v>0</v>
      </c>
      <c r="E4796" s="1">
        <f t="shared" si="828"/>
        <v>0</v>
      </c>
      <c r="F4796" s="1" t="str">
        <f t="shared" ca="1" si="829"/>
        <v/>
      </c>
      <c r="G4796" s="1">
        <f t="shared" ca="1" si="830"/>
        <v>0</v>
      </c>
      <c r="H4796" s="1">
        <f ca="1">IF(AND(G4795&gt;0,G4796&gt;G4795,NOT(ISERROR(MATCH(G4795,D:D,0)))),H4795+1,H4795)</f>
        <v>0</v>
      </c>
      <c r="I4796" s="1">
        <f t="shared" ca="1" si="831"/>
        <v>0</v>
      </c>
      <c r="J4796" s="7" t="str">
        <f t="shared" ca="1" si="832"/>
        <v/>
      </c>
      <c r="K4796" s="1" t="str">
        <f ca="1">IF(J4796="Linea_para_MAIL_creada_por_LuXML",IF(ISERROR(MATCH(INDIRECT(ADDRESS(ROW()-G4796,7)),D:D,0)),J4796,INDIRECT(ADDRESS(MATCH(INDIRECT(ADDRESS(ROW()-G4796,7)),D:D,0),1))),J4796)</f>
        <v/>
      </c>
      <c r="L4796" s="7">
        <f t="shared" ca="1" si="833"/>
        <v>0</v>
      </c>
      <c r="M4796" s="7" t="str">
        <f t="shared" ca="1" si="834"/>
        <v/>
      </c>
      <c r="N4796" s="7">
        <f t="shared" ca="1" si="835"/>
        <v>0</v>
      </c>
      <c r="O4796" s="9" t="str">
        <f ca="1">IF(N4796&gt;-1,INDIRECT(ADDRESS(ROW(),13)),IF(N4796&lt;N4795,CONCATENATE("&lt;page-count count=",CHAR(34),1+LARGE(N:N,1)-LARGE(N:N,2),CHAR(34),"/&gt;"),INDIRECT(ADDRESS(ROW()-1,13))))</f>
        <v/>
      </c>
      <c r="P4796" s="1">
        <f>IF(ROW()&lt;$S$4+2,IF('XML a procesar'!A4795="",P4795,IF(MID('XML a procesar'!A4795,1,1)="&lt;",P4795,P4795+1)),P4795)</f>
        <v>1</v>
      </c>
    </row>
    <row r="4797" spans="1:16" x14ac:dyDescent="0.25">
      <c r="A4797" s="1" t="str">
        <f>IF('XML a procesar'!A4796&gt;0,'XML a procesar'!A4796,"")</f>
        <v/>
      </c>
      <c r="B4797" s="7">
        <f t="shared" si="825"/>
        <v>0</v>
      </c>
      <c r="C4797" s="1">
        <f t="shared" si="826"/>
        <v>0</v>
      </c>
      <c r="D4797" s="1">
        <f t="shared" si="827"/>
        <v>0</v>
      </c>
      <c r="E4797" s="1">
        <f t="shared" si="828"/>
        <v>0</v>
      </c>
      <c r="F4797" s="1" t="str">
        <f t="shared" ca="1" si="829"/>
        <v/>
      </c>
      <c r="G4797" s="1">
        <f t="shared" ca="1" si="830"/>
        <v>0</v>
      </c>
      <c r="H4797" s="1">
        <f ca="1">IF(AND(G4796&gt;0,G4797&gt;G4796,NOT(ISERROR(MATCH(G4796,D:D,0)))),H4796+1,H4796)</f>
        <v>0</v>
      </c>
      <c r="I4797" s="1">
        <f t="shared" ca="1" si="831"/>
        <v>0</v>
      </c>
      <c r="J4797" s="7" t="str">
        <f t="shared" ca="1" si="832"/>
        <v/>
      </c>
      <c r="K4797" s="1" t="str">
        <f ca="1">IF(J4797="Linea_para_MAIL_creada_por_LuXML",IF(ISERROR(MATCH(INDIRECT(ADDRESS(ROW()-G4797,7)),D:D,0)),J4797,INDIRECT(ADDRESS(MATCH(INDIRECT(ADDRESS(ROW()-G4797,7)),D:D,0),1))),J4797)</f>
        <v/>
      </c>
      <c r="L4797" s="7">
        <f t="shared" ca="1" si="833"/>
        <v>0</v>
      </c>
      <c r="M4797" s="7" t="str">
        <f t="shared" ca="1" si="834"/>
        <v/>
      </c>
      <c r="N4797" s="7">
        <f t="shared" ca="1" si="835"/>
        <v>0</v>
      </c>
      <c r="O4797" s="9" t="str">
        <f ca="1">IF(N4797&gt;-1,INDIRECT(ADDRESS(ROW(),13)),IF(N4797&lt;N4796,CONCATENATE("&lt;page-count count=",CHAR(34),1+LARGE(N:N,1)-LARGE(N:N,2),CHAR(34),"/&gt;"),INDIRECT(ADDRESS(ROW()-1,13))))</f>
        <v/>
      </c>
      <c r="P4797" s="1">
        <f>IF(ROW()&lt;$S$4+2,IF('XML a procesar'!A4796="",P4796,IF(MID('XML a procesar'!A4796,1,1)="&lt;",P4796,P4796+1)),P4796)</f>
        <v>1</v>
      </c>
    </row>
    <row r="4798" spans="1:16" x14ac:dyDescent="0.25">
      <c r="A4798" s="1" t="str">
        <f>IF('XML a procesar'!A4797&gt;0,'XML a procesar'!A4797,"")</f>
        <v/>
      </c>
      <c r="B4798" s="7">
        <f t="shared" si="825"/>
        <v>0</v>
      </c>
      <c r="C4798" s="1">
        <f t="shared" si="826"/>
        <v>0</v>
      </c>
      <c r="D4798" s="1">
        <f t="shared" si="827"/>
        <v>0</v>
      </c>
      <c r="E4798" s="1">
        <f t="shared" si="828"/>
        <v>0</v>
      </c>
      <c r="F4798" s="1" t="str">
        <f t="shared" ca="1" si="829"/>
        <v/>
      </c>
      <c r="G4798" s="1">
        <f t="shared" ca="1" si="830"/>
        <v>0</v>
      </c>
      <c r="H4798" s="1">
        <f ca="1">IF(AND(G4797&gt;0,G4798&gt;G4797,NOT(ISERROR(MATCH(G4797,D:D,0)))),H4797+1,H4797)</f>
        <v>0</v>
      </c>
      <c r="I4798" s="1">
        <f t="shared" ca="1" si="831"/>
        <v>0</v>
      </c>
      <c r="J4798" s="7" t="str">
        <f t="shared" ca="1" si="832"/>
        <v/>
      </c>
      <c r="K4798" s="1" t="str">
        <f ca="1">IF(J4798="Linea_para_MAIL_creada_por_LuXML",IF(ISERROR(MATCH(INDIRECT(ADDRESS(ROW()-G4798,7)),D:D,0)),J4798,INDIRECT(ADDRESS(MATCH(INDIRECT(ADDRESS(ROW()-G4798,7)),D:D,0),1))),J4798)</f>
        <v/>
      </c>
      <c r="L4798" s="7">
        <f t="shared" ca="1" si="833"/>
        <v>0</v>
      </c>
      <c r="M4798" s="7" t="str">
        <f t="shared" ca="1" si="834"/>
        <v/>
      </c>
      <c r="N4798" s="7">
        <f t="shared" ca="1" si="835"/>
        <v>0</v>
      </c>
      <c r="O4798" s="9" t="str">
        <f ca="1">IF(N4798&gt;-1,INDIRECT(ADDRESS(ROW(),13)),IF(N4798&lt;N4797,CONCATENATE("&lt;page-count count=",CHAR(34),1+LARGE(N:N,1)-LARGE(N:N,2),CHAR(34),"/&gt;"),INDIRECT(ADDRESS(ROW()-1,13))))</f>
        <v/>
      </c>
      <c r="P4798" s="1">
        <f>IF(ROW()&lt;$S$4+2,IF('XML a procesar'!A4797="",P4797,IF(MID('XML a procesar'!A4797,1,1)="&lt;",P4797,P4797+1)),P4797)</f>
        <v>1</v>
      </c>
    </row>
    <row r="4799" spans="1:16" x14ac:dyDescent="0.25">
      <c r="A4799" s="1" t="str">
        <f>IF('XML a procesar'!A4798&gt;0,'XML a procesar'!A4798,"")</f>
        <v/>
      </c>
      <c r="B4799" s="7">
        <f t="shared" si="825"/>
        <v>0</v>
      </c>
      <c r="C4799" s="1">
        <f t="shared" si="826"/>
        <v>0</v>
      </c>
      <c r="D4799" s="1">
        <f t="shared" si="827"/>
        <v>0</v>
      </c>
      <c r="E4799" s="1">
        <f t="shared" si="828"/>
        <v>0</v>
      </c>
      <c r="F4799" s="1" t="str">
        <f t="shared" ca="1" si="829"/>
        <v/>
      </c>
      <c r="G4799" s="1">
        <f t="shared" ca="1" si="830"/>
        <v>0</v>
      </c>
      <c r="H4799" s="1">
        <f ca="1">IF(AND(G4798&gt;0,G4799&gt;G4798,NOT(ISERROR(MATCH(G4798,D:D,0)))),H4798+1,H4798)</f>
        <v>0</v>
      </c>
      <c r="I4799" s="1">
        <f t="shared" ca="1" si="831"/>
        <v>0</v>
      </c>
      <c r="J4799" s="7" t="str">
        <f t="shared" ca="1" si="832"/>
        <v/>
      </c>
      <c r="K4799" s="1" t="str">
        <f ca="1">IF(J4799="Linea_para_MAIL_creada_por_LuXML",IF(ISERROR(MATCH(INDIRECT(ADDRESS(ROW()-G4799,7)),D:D,0)),J4799,INDIRECT(ADDRESS(MATCH(INDIRECT(ADDRESS(ROW()-G4799,7)),D:D,0),1))),J4799)</f>
        <v/>
      </c>
      <c r="L4799" s="7">
        <f t="shared" ca="1" si="833"/>
        <v>0</v>
      </c>
      <c r="M4799" s="7" t="str">
        <f t="shared" ca="1" si="834"/>
        <v/>
      </c>
      <c r="N4799" s="7">
        <f t="shared" ca="1" si="835"/>
        <v>0</v>
      </c>
      <c r="O4799" s="9" t="str">
        <f ca="1">IF(N4799&gt;-1,INDIRECT(ADDRESS(ROW(),13)),IF(N4799&lt;N4798,CONCATENATE("&lt;page-count count=",CHAR(34),1+LARGE(N:N,1)-LARGE(N:N,2),CHAR(34),"/&gt;"),INDIRECT(ADDRESS(ROW()-1,13))))</f>
        <v/>
      </c>
      <c r="P4799" s="1">
        <f>IF(ROW()&lt;$S$4+2,IF('XML a procesar'!A4798="",P4798,IF(MID('XML a procesar'!A4798,1,1)="&lt;",P4798,P4798+1)),P4798)</f>
        <v>1</v>
      </c>
    </row>
    <row r="4800" spans="1:16" x14ac:dyDescent="0.25">
      <c r="A4800" s="1" t="str">
        <f>IF('XML a procesar'!A4799&gt;0,'XML a procesar'!A4799,"")</f>
        <v/>
      </c>
      <c r="B4800" s="7">
        <f t="shared" si="825"/>
        <v>0</v>
      </c>
      <c r="C4800" s="1">
        <f t="shared" si="826"/>
        <v>0</v>
      </c>
      <c r="D4800" s="1">
        <f t="shared" si="827"/>
        <v>0</v>
      </c>
      <c r="E4800" s="1">
        <f t="shared" si="828"/>
        <v>0</v>
      </c>
      <c r="F4800" s="1" t="str">
        <f t="shared" ca="1" si="829"/>
        <v/>
      </c>
      <c r="G4800" s="1">
        <f t="shared" ca="1" si="830"/>
        <v>0</v>
      </c>
      <c r="H4800" s="1">
        <f ca="1">IF(AND(G4799&gt;0,G4800&gt;G4799,NOT(ISERROR(MATCH(G4799,D:D,0)))),H4799+1,H4799)</f>
        <v>0</v>
      </c>
      <c r="I4800" s="1">
        <f t="shared" ca="1" si="831"/>
        <v>0</v>
      </c>
      <c r="J4800" s="7" t="str">
        <f t="shared" ca="1" si="832"/>
        <v/>
      </c>
      <c r="K4800" s="1" t="str">
        <f ca="1">IF(J4800="Linea_para_MAIL_creada_por_LuXML",IF(ISERROR(MATCH(INDIRECT(ADDRESS(ROW()-G4800,7)),D:D,0)),J4800,INDIRECT(ADDRESS(MATCH(INDIRECT(ADDRESS(ROW()-G4800,7)),D:D,0),1))),J4800)</f>
        <v/>
      </c>
      <c r="L4800" s="7">
        <f t="shared" ca="1" si="833"/>
        <v>0</v>
      </c>
      <c r="M4800" s="7" t="str">
        <f t="shared" ca="1" si="834"/>
        <v/>
      </c>
      <c r="N4800" s="7">
        <f t="shared" ca="1" si="835"/>
        <v>0</v>
      </c>
      <c r="O4800" s="9" t="str">
        <f ca="1">IF(N4800&gt;-1,INDIRECT(ADDRESS(ROW(),13)),IF(N4800&lt;N4799,CONCATENATE("&lt;page-count count=",CHAR(34),1+LARGE(N:N,1)-LARGE(N:N,2),CHAR(34),"/&gt;"),INDIRECT(ADDRESS(ROW()-1,13))))</f>
        <v/>
      </c>
      <c r="P4800" s="1">
        <f>IF(ROW()&lt;$S$4+2,IF('XML a procesar'!A4799="",P4799,IF(MID('XML a procesar'!A4799,1,1)="&lt;",P4799,P4799+1)),P4799)</f>
        <v>1</v>
      </c>
    </row>
    <row r="4801" spans="1:16" x14ac:dyDescent="0.25">
      <c r="A4801" s="1" t="str">
        <f>IF('XML a procesar'!A4800&gt;0,'XML a procesar'!A4800,"")</f>
        <v/>
      </c>
      <c r="B4801" s="7">
        <f t="shared" ref="B4801:B4864" si="836">IF(ISERROR(FIND("/doi.org/",A4801,1)),0,1)</f>
        <v>0</v>
      </c>
      <c r="C4801" s="1">
        <f t="shared" ref="C4801:C4864" si="837">IF(LEFT(A4800,16)="&lt;contrib contrib",C4800+1,IF(LEFT(A4800,16)="&lt;/contrib-group&gt;",0,IF(LEFT(A4800,10)="&lt;/contrib&gt;",C4800,C4800)))</f>
        <v>0</v>
      </c>
      <c r="D4801" s="1">
        <f t="shared" ref="D4801:D4864" si="838">IF(AND(C4801&gt;0,LEFT(A4801,7)="&lt;email&gt;",ISNUMBER(SEARCH("@",A4801,1))),C4801,IF(LEFT(A4801,10)="&lt;alt-text&gt;",-1,0))</f>
        <v>0</v>
      </c>
      <c r="E4801" s="1">
        <f t="shared" ref="E4801:E4864" si="839">IF(D4801=0,E4800,E4800+1)</f>
        <v>0</v>
      </c>
      <c r="F4801" s="1" t="str">
        <f t="shared" ref="F4801:F4864" ca="1" si="840">INDIRECT(ADDRESS(ROW()+INDIRECT(ADDRESS(ROW()+E4801,5)),1))</f>
        <v/>
      </c>
      <c r="G4801" s="1">
        <f t="shared" ref="G4801:G4864" ca="1" si="841">IF(LEFT(F4801,7)="&lt;aff id",_xlfn.NUMBERVALUE(MID(F4801,13,LEN(F4801)-14)),IF(F4801="&lt;/aff&gt;",G4800+1,G4800))</f>
        <v>0</v>
      </c>
      <c r="H4801" s="1">
        <f ca="1">IF(AND(G4800&gt;0,G4801&gt;G4800,NOT(ISERROR(MATCH(G4800,D:D,0)))),H4800+1,H4800)</f>
        <v>0</v>
      </c>
      <c r="I4801" s="1">
        <f t="shared" ref="I4801:I4864" ca="1" si="842">INDIRECT(ADDRESS(ROW()-INDIRECT(ADDRESS(ROW()-H4801,8)),8))</f>
        <v>0</v>
      </c>
      <c r="J4801" s="7" t="str">
        <f t="shared" ref="J4801:J4864" ca="1" si="843">IF(J4800="Linea_para_MAIL_creada_por_LuXML","&lt;/aff&gt;",IF(I4801&gt;INDIRECT(ADDRESS(ROW()-I4801-1,8)),"Linea_para_MAIL_creada_por_LuXML",INDIRECT(ADDRESS(ROW()-I4801,6))))</f>
        <v/>
      </c>
      <c r="K4801" s="1" t="str">
        <f ca="1">IF(J4801="Linea_para_MAIL_creada_por_LuXML",IF(ISERROR(MATCH(INDIRECT(ADDRESS(ROW()-G4801,7)),D:D,0)),J4801,INDIRECT(ADDRESS(MATCH(INDIRECT(ADDRESS(ROW()-G4801,7)),D:D,0),1))),J4801)</f>
        <v/>
      </c>
      <c r="L4801" s="7">
        <f t="shared" ref="L4801:L4864" ca="1" si="844">IF(OR(MID(K4799,3,5)="page&gt;",MID(K4800,3,5)="page&gt;"),L4800,IF(OR(K4800="&lt;history&gt;",K4801="&lt;history&gt;"),L4800+1,L4800))</f>
        <v>0</v>
      </c>
      <c r="M4801" s="7" t="str">
        <f t="shared" ref="M4801:M4864" ca="1" si="845">IF(L4801&gt;L4800,IF(L4801=1,CONCATENATE("&lt;fpage&gt;",$S$10,"&lt;/fpage&gt;"),CONCATENATE("&lt;lpage&gt;",$S$10+1,"&lt;/lpage&gt;")),IF(ISERROR(INDIRECT(ADDRESS(ROW()-L4801,11),1)),"",INDIRECT(ADDRESS(ROW()-L4801,11),1)))</f>
        <v/>
      </c>
      <c r="N4801" s="7">
        <f t="shared" ref="N4801:N4864" ca="1" si="846">IF(N4800=-1,-1,IF(M4801="&lt;/counts&gt;",-1,IF(OR(LEFT(M4801,7)="&lt;fpage&gt;",LEFT(M4801,7)="&lt;lpage&gt;"),VALUE(MID(M4801,8,LEN(M4801)-15)),0)))</f>
        <v>0</v>
      </c>
      <c r="O4801" s="9" t="str">
        <f ca="1">IF(N4801&gt;-1,INDIRECT(ADDRESS(ROW(),13)),IF(N4801&lt;N4800,CONCATENATE("&lt;page-count count=",CHAR(34),1+LARGE(N:N,1)-LARGE(N:N,2),CHAR(34),"/&gt;"),INDIRECT(ADDRESS(ROW()-1,13))))</f>
        <v/>
      </c>
      <c r="P4801" s="1">
        <f>IF(ROW()&lt;$S$4+2,IF('XML a procesar'!A4800="",P4800,IF(MID('XML a procesar'!A4800,1,1)="&lt;",P4800,P4800+1)),P4800)</f>
        <v>1</v>
      </c>
    </row>
    <row r="4802" spans="1:16" x14ac:dyDescent="0.25">
      <c r="A4802" s="1" t="str">
        <f>IF('XML a procesar'!A4801&gt;0,'XML a procesar'!A4801,"")</f>
        <v/>
      </c>
      <c r="B4802" s="7">
        <f t="shared" si="836"/>
        <v>0</v>
      </c>
      <c r="C4802" s="1">
        <f t="shared" si="837"/>
        <v>0</v>
      </c>
      <c r="D4802" s="1">
        <f t="shared" si="838"/>
        <v>0</v>
      </c>
      <c r="E4802" s="1">
        <f t="shared" si="839"/>
        <v>0</v>
      </c>
      <c r="F4802" s="1" t="str">
        <f t="shared" ca="1" si="840"/>
        <v/>
      </c>
      <c r="G4802" s="1">
        <f t="shared" ca="1" si="841"/>
        <v>0</v>
      </c>
      <c r="H4802" s="1">
        <f ca="1">IF(AND(G4801&gt;0,G4802&gt;G4801,NOT(ISERROR(MATCH(G4801,D:D,0)))),H4801+1,H4801)</f>
        <v>0</v>
      </c>
      <c r="I4802" s="1">
        <f t="shared" ca="1" si="842"/>
        <v>0</v>
      </c>
      <c r="J4802" s="7" t="str">
        <f t="shared" ca="1" si="843"/>
        <v/>
      </c>
      <c r="K4802" s="1" t="str">
        <f ca="1">IF(J4802="Linea_para_MAIL_creada_por_LuXML",IF(ISERROR(MATCH(INDIRECT(ADDRESS(ROW()-G4802,7)),D:D,0)),J4802,INDIRECT(ADDRESS(MATCH(INDIRECT(ADDRESS(ROW()-G4802,7)),D:D,0),1))),J4802)</f>
        <v/>
      </c>
      <c r="L4802" s="7">
        <f t="shared" ca="1" si="844"/>
        <v>0</v>
      </c>
      <c r="M4802" s="7" t="str">
        <f t="shared" ca="1" si="845"/>
        <v/>
      </c>
      <c r="N4802" s="7">
        <f t="shared" ca="1" si="846"/>
        <v>0</v>
      </c>
      <c r="O4802" s="9" t="str">
        <f ca="1">IF(N4802&gt;-1,INDIRECT(ADDRESS(ROW(),13)),IF(N4802&lt;N4801,CONCATENATE("&lt;page-count count=",CHAR(34),1+LARGE(N:N,1)-LARGE(N:N,2),CHAR(34),"/&gt;"),INDIRECT(ADDRESS(ROW()-1,13))))</f>
        <v/>
      </c>
      <c r="P4802" s="1">
        <f>IF(ROW()&lt;$S$4+2,IF('XML a procesar'!A4801="",P4801,IF(MID('XML a procesar'!A4801,1,1)="&lt;",P4801,P4801+1)),P4801)</f>
        <v>1</v>
      </c>
    </row>
    <row r="4803" spans="1:16" x14ac:dyDescent="0.25">
      <c r="A4803" s="1" t="str">
        <f>IF('XML a procesar'!A4802&gt;0,'XML a procesar'!A4802,"")</f>
        <v/>
      </c>
      <c r="B4803" s="7">
        <f t="shared" si="836"/>
        <v>0</v>
      </c>
      <c r="C4803" s="1">
        <f t="shared" si="837"/>
        <v>0</v>
      </c>
      <c r="D4803" s="1">
        <f t="shared" si="838"/>
        <v>0</v>
      </c>
      <c r="E4803" s="1">
        <f t="shared" si="839"/>
        <v>0</v>
      </c>
      <c r="F4803" s="1" t="str">
        <f t="shared" ca="1" si="840"/>
        <v/>
      </c>
      <c r="G4803" s="1">
        <f t="shared" ca="1" si="841"/>
        <v>0</v>
      </c>
      <c r="H4803" s="1">
        <f ca="1">IF(AND(G4802&gt;0,G4803&gt;G4802,NOT(ISERROR(MATCH(G4802,D:D,0)))),H4802+1,H4802)</f>
        <v>0</v>
      </c>
      <c r="I4803" s="1">
        <f t="shared" ca="1" si="842"/>
        <v>0</v>
      </c>
      <c r="J4803" s="7" t="str">
        <f t="shared" ca="1" si="843"/>
        <v/>
      </c>
      <c r="K4803" s="1" t="str">
        <f ca="1">IF(J4803="Linea_para_MAIL_creada_por_LuXML",IF(ISERROR(MATCH(INDIRECT(ADDRESS(ROW()-G4803,7)),D:D,0)),J4803,INDIRECT(ADDRESS(MATCH(INDIRECT(ADDRESS(ROW()-G4803,7)),D:D,0),1))),J4803)</f>
        <v/>
      </c>
      <c r="L4803" s="7">
        <f t="shared" ca="1" si="844"/>
        <v>0</v>
      </c>
      <c r="M4803" s="7" t="str">
        <f t="shared" ca="1" si="845"/>
        <v/>
      </c>
      <c r="N4803" s="7">
        <f t="shared" ca="1" si="846"/>
        <v>0</v>
      </c>
      <c r="O4803" s="9" t="str">
        <f ca="1">IF(N4803&gt;-1,INDIRECT(ADDRESS(ROW(),13)),IF(N4803&lt;N4802,CONCATENATE("&lt;page-count count=",CHAR(34),1+LARGE(N:N,1)-LARGE(N:N,2),CHAR(34),"/&gt;"),INDIRECT(ADDRESS(ROW()-1,13))))</f>
        <v/>
      </c>
      <c r="P4803" s="1">
        <f>IF(ROW()&lt;$S$4+2,IF('XML a procesar'!A4802="",P4802,IF(MID('XML a procesar'!A4802,1,1)="&lt;",P4802,P4802+1)),P4802)</f>
        <v>1</v>
      </c>
    </row>
    <row r="4804" spans="1:16" x14ac:dyDescent="0.25">
      <c r="A4804" s="1" t="str">
        <f>IF('XML a procesar'!A4803&gt;0,'XML a procesar'!A4803,"")</f>
        <v/>
      </c>
      <c r="B4804" s="7">
        <f t="shared" si="836"/>
        <v>0</v>
      </c>
      <c r="C4804" s="1">
        <f t="shared" si="837"/>
        <v>0</v>
      </c>
      <c r="D4804" s="1">
        <f t="shared" si="838"/>
        <v>0</v>
      </c>
      <c r="E4804" s="1">
        <f t="shared" si="839"/>
        <v>0</v>
      </c>
      <c r="F4804" s="1" t="str">
        <f t="shared" ca="1" si="840"/>
        <v/>
      </c>
      <c r="G4804" s="1">
        <f t="shared" ca="1" si="841"/>
        <v>0</v>
      </c>
      <c r="H4804" s="1">
        <f ca="1">IF(AND(G4803&gt;0,G4804&gt;G4803,NOT(ISERROR(MATCH(G4803,D:D,0)))),H4803+1,H4803)</f>
        <v>0</v>
      </c>
      <c r="I4804" s="1">
        <f t="shared" ca="1" si="842"/>
        <v>0</v>
      </c>
      <c r="J4804" s="7" t="str">
        <f t="shared" ca="1" si="843"/>
        <v/>
      </c>
      <c r="K4804" s="1" t="str">
        <f ca="1">IF(J4804="Linea_para_MAIL_creada_por_LuXML",IF(ISERROR(MATCH(INDIRECT(ADDRESS(ROW()-G4804,7)),D:D,0)),J4804,INDIRECT(ADDRESS(MATCH(INDIRECT(ADDRESS(ROW()-G4804,7)),D:D,0),1))),J4804)</f>
        <v/>
      </c>
      <c r="L4804" s="7">
        <f t="shared" ca="1" si="844"/>
        <v>0</v>
      </c>
      <c r="M4804" s="7" t="str">
        <f t="shared" ca="1" si="845"/>
        <v/>
      </c>
      <c r="N4804" s="7">
        <f t="shared" ca="1" si="846"/>
        <v>0</v>
      </c>
      <c r="O4804" s="9" t="str">
        <f ca="1">IF(N4804&gt;-1,INDIRECT(ADDRESS(ROW(),13)),IF(N4804&lt;N4803,CONCATENATE("&lt;page-count count=",CHAR(34),1+LARGE(N:N,1)-LARGE(N:N,2),CHAR(34),"/&gt;"),INDIRECT(ADDRESS(ROW()-1,13))))</f>
        <v/>
      </c>
      <c r="P4804" s="1">
        <f>IF(ROW()&lt;$S$4+2,IF('XML a procesar'!A4803="",P4803,IF(MID('XML a procesar'!A4803,1,1)="&lt;",P4803,P4803+1)),P4803)</f>
        <v>1</v>
      </c>
    </row>
    <row r="4805" spans="1:16" x14ac:dyDescent="0.25">
      <c r="A4805" s="1" t="str">
        <f>IF('XML a procesar'!A4804&gt;0,'XML a procesar'!A4804,"")</f>
        <v/>
      </c>
      <c r="B4805" s="7">
        <f t="shared" si="836"/>
        <v>0</v>
      </c>
      <c r="C4805" s="1">
        <f t="shared" si="837"/>
        <v>0</v>
      </c>
      <c r="D4805" s="1">
        <f t="shared" si="838"/>
        <v>0</v>
      </c>
      <c r="E4805" s="1">
        <f t="shared" si="839"/>
        <v>0</v>
      </c>
      <c r="F4805" s="1" t="str">
        <f t="shared" ca="1" si="840"/>
        <v/>
      </c>
      <c r="G4805" s="1">
        <f t="shared" ca="1" si="841"/>
        <v>0</v>
      </c>
      <c r="H4805" s="1">
        <f ca="1">IF(AND(G4804&gt;0,G4805&gt;G4804,NOT(ISERROR(MATCH(G4804,D:D,0)))),H4804+1,H4804)</f>
        <v>0</v>
      </c>
      <c r="I4805" s="1">
        <f t="shared" ca="1" si="842"/>
        <v>0</v>
      </c>
      <c r="J4805" s="7" t="str">
        <f t="shared" ca="1" si="843"/>
        <v/>
      </c>
      <c r="K4805" s="1" t="str">
        <f ca="1">IF(J4805="Linea_para_MAIL_creada_por_LuXML",IF(ISERROR(MATCH(INDIRECT(ADDRESS(ROW()-G4805,7)),D:D,0)),J4805,INDIRECT(ADDRESS(MATCH(INDIRECT(ADDRESS(ROW()-G4805,7)),D:D,0),1))),J4805)</f>
        <v/>
      </c>
      <c r="L4805" s="7">
        <f t="shared" ca="1" si="844"/>
        <v>0</v>
      </c>
      <c r="M4805" s="7" t="str">
        <f t="shared" ca="1" si="845"/>
        <v/>
      </c>
      <c r="N4805" s="7">
        <f t="shared" ca="1" si="846"/>
        <v>0</v>
      </c>
      <c r="O4805" s="9" t="str">
        <f ca="1">IF(N4805&gt;-1,INDIRECT(ADDRESS(ROW(),13)),IF(N4805&lt;N4804,CONCATENATE("&lt;page-count count=",CHAR(34),1+LARGE(N:N,1)-LARGE(N:N,2),CHAR(34),"/&gt;"),INDIRECT(ADDRESS(ROW()-1,13))))</f>
        <v/>
      </c>
      <c r="P4805" s="1">
        <f>IF(ROW()&lt;$S$4+2,IF('XML a procesar'!A4804="",P4804,IF(MID('XML a procesar'!A4804,1,1)="&lt;",P4804,P4804+1)),P4804)</f>
        <v>1</v>
      </c>
    </row>
    <row r="4806" spans="1:16" x14ac:dyDescent="0.25">
      <c r="A4806" s="1" t="str">
        <f>IF('XML a procesar'!A4805&gt;0,'XML a procesar'!A4805,"")</f>
        <v/>
      </c>
      <c r="B4806" s="7">
        <f t="shared" si="836"/>
        <v>0</v>
      </c>
      <c r="C4806" s="1">
        <f t="shared" si="837"/>
        <v>0</v>
      </c>
      <c r="D4806" s="1">
        <f t="shared" si="838"/>
        <v>0</v>
      </c>
      <c r="E4806" s="1">
        <f t="shared" si="839"/>
        <v>0</v>
      </c>
      <c r="F4806" s="1" t="str">
        <f t="shared" ca="1" si="840"/>
        <v/>
      </c>
      <c r="G4806" s="1">
        <f t="shared" ca="1" si="841"/>
        <v>0</v>
      </c>
      <c r="H4806" s="1">
        <f ca="1">IF(AND(G4805&gt;0,G4806&gt;G4805,NOT(ISERROR(MATCH(G4805,D:D,0)))),H4805+1,H4805)</f>
        <v>0</v>
      </c>
      <c r="I4806" s="1">
        <f t="shared" ca="1" si="842"/>
        <v>0</v>
      </c>
      <c r="J4806" s="7" t="str">
        <f t="shared" ca="1" si="843"/>
        <v/>
      </c>
      <c r="K4806" s="1" t="str">
        <f ca="1">IF(J4806="Linea_para_MAIL_creada_por_LuXML",IF(ISERROR(MATCH(INDIRECT(ADDRESS(ROW()-G4806,7)),D:D,0)),J4806,INDIRECT(ADDRESS(MATCH(INDIRECT(ADDRESS(ROW()-G4806,7)),D:D,0),1))),J4806)</f>
        <v/>
      </c>
      <c r="L4806" s="7">
        <f t="shared" ca="1" si="844"/>
        <v>0</v>
      </c>
      <c r="M4806" s="7" t="str">
        <f t="shared" ca="1" si="845"/>
        <v/>
      </c>
      <c r="N4806" s="7">
        <f t="shared" ca="1" si="846"/>
        <v>0</v>
      </c>
      <c r="O4806" s="9" t="str">
        <f ca="1">IF(N4806&gt;-1,INDIRECT(ADDRESS(ROW(),13)),IF(N4806&lt;N4805,CONCATENATE("&lt;page-count count=",CHAR(34),1+LARGE(N:N,1)-LARGE(N:N,2),CHAR(34),"/&gt;"),INDIRECT(ADDRESS(ROW()-1,13))))</f>
        <v/>
      </c>
      <c r="P4806" s="1">
        <f>IF(ROW()&lt;$S$4+2,IF('XML a procesar'!A4805="",P4805,IF(MID('XML a procesar'!A4805,1,1)="&lt;",P4805,P4805+1)),P4805)</f>
        <v>1</v>
      </c>
    </row>
    <row r="4807" spans="1:16" x14ac:dyDescent="0.25">
      <c r="A4807" s="1" t="str">
        <f>IF('XML a procesar'!A4806&gt;0,'XML a procesar'!A4806,"")</f>
        <v/>
      </c>
      <c r="B4807" s="7">
        <f t="shared" si="836"/>
        <v>0</v>
      </c>
      <c r="C4807" s="1">
        <f t="shared" si="837"/>
        <v>0</v>
      </c>
      <c r="D4807" s="1">
        <f t="shared" si="838"/>
        <v>0</v>
      </c>
      <c r="E4807" s="1">
        <f t="shared" si="839"/>
        <v>0</v>
      </c>
      <c r="F4807" s="1" t="str">
        <f t="shared" ca="1" si="840"/>
        <v/>
      </c>
      <c r="G4807" s="1">
        <f t="shared" ca="1" si="841"/>
        <v>0</v>
      </c>
      <c r="H4807" s="1">
        <f ca="1">IF(AND(G4806&gt;0,G4807&gt;G4806,NOT(ISERROR(MATCH(G4806,D:D,0)))),H4806+1,H4806)</f>
        <v>0</v>
      </c>
      <c r="I4807" s="1">
        <f t="shared" ca="1" si="842"/>
        <v>0</v>
      </c>
      <c r="J4807" s="7" t="str">
        <f t="shared" ca="1" si="843"/>
        <v/>
      </c>
      <c r="K4807" s="1" t="str">
        <f ca="1">IF(J4807="Linea_para_MAIL_creada_por_LuXML",IF(ISERROR(MATCH(INDIRECT(ADDRESS(ROW()-G4807,7)),D:D,0)),J4807,INDIRECT(ADDRESS(MATCH(INDIRECT(ADDRESS(ROW()-G4807,7)),D:D,0),1))),J4807)</f>
        <v/>
      </c>
      <c r="L4807" s="7">
        <f t="shared" ca="1" si="844"/>
        <v>0</v>
      </c>
      <c r="M4807" s="7" t="str">
        <f t="shared" ca="1" si="845"/>
        <v/>
      </c>
      <c r="N4807" s="7">
        <f t="shared" ca="1" si="846"/>
        <v>0</v>
      </c>
      <c r="O4807" s="9" t="str">
        <f ca="1">IF(N4807&gt;-1,INDIRECT(ADDRESS(ROW(),13)),IF(N4807&lt;N4806,CONCATENATE("&lt;page-count count=",CHAR(34),1+LARGE(N:N,1)-LARGE(N:N,2),CHAR(34),"/&gt;"),INDIRECT(ADDRESS(ROW()-1,13))))</f>
        <v/>
      </c>
      <c r="P4807" s="1">
        <f>IF(ROW()&lt;$S$4+2,IF('XML a procesar'!A4806="",P4806,IF(MID('XML a procesar'!A4806,1,1)="&lt;",P4806,P4806+1)),P4806)</f>
        <v>1</v>
      </c>
    </row>
    <row r="4808" spans="1:16" x14ac:dyDescent="0.25">
      <c r="A4808" s="1" t="str">
        <f>IF('XML a procesar'!A4807&gt;0,'XML a procesar'!A4807,"")</f>
        <v/>
      </c>
      <c r="B4808" s="7">
        <f t="shared" si="836"/>
        <v>0</v>
      </c>
      <c r="C4808" s="1">
        <f t="shared" si="837"/>
        <v>0</v>
      </c>
      <c r="D4808" s="1">
        <f t="shared" si="838"/>
        <v>0</v>
      </c>
      <c r="E4808" s="1">
        <f t="shared" si="839"/>
        <v>0</v>
      </c>
      <c r="F4808" s="1" t="str">
        <f t="shared" ca="1" si="840"/>
        <v/>
      </c>
      <c r="G4808" s="1">
        <f t="shared" ca="1" si="841"/>
        <v>0</v>
      </c>
      <c r="H4808" s="1">
        <f ca="1">IF(AND(G4807&gt;0,G4808&gt;G4807,NOT(ISERROR(MATCH(G4807,D:D,0)))),H4807+1,H4807)</f>
        <v>0</v>
      </c>
      <c r="I4808" s="1">
        <f t="shared" ca="1" si="842"/>
        <v>0</v>
      </c>
      <c r="J4808" s="7" t="str">
        <f t="shared" ca="1" si="843"/>
        <v/>
      </c>
      <c r="K4808" s="1" t="str">
        <f ca="1">IF(J4808="Linea_para_MAIL_creada_por_LuXML",IF(ISERROR(MATCH(INDIRECT(ADDRESS(ROW()-G4808,7)),D:D,0)),J4808,INDIRECT(ADDRESS(MATCH(INDIRECT(ADDRESS(ROW()-G4808,7)),D:D,0),1))),J4808)</f>
        <v/>
      </c>
      <c r="L4808" s="7">
        <f t="shared" ca="1" si="844"/>
        <v>0</v>
      </c>
      <c r="M4808" s="7" t="str">
        <f t="shared" ca="1" si="845"/>
        <v/>
      </c>
      <c r="N4808" s="7">
        <f t="shared" ca="1" si="846"/>
        <v>0</v>
      </c>
      <c r="O4808" s="9" t="str">
        <f ca="1">IF(N4808&gt;-1,INDIRECT(ADDRESS(ROW(),13)),IF(N4808&lt;N4807,CONCATENATE("&lt;page-count count=",CHAR(34),1+LARGE(N:N,1)-LARGE(N:N,2),CHAR(34),"/&gt;"),INDIRECT(ADDRESS(ROW()-1,13))))</f>
        <v/>
      </c>
      <c r="P4808" s="1">
        <f>IF(ROW()&lt;$S$4+2,IF('XML a procesar'!A4807="",P4807,IF(MID('XML a procesar'!A4807,1,1)="&lt;",P4807,P4807+1)),P4807)</f>
        <v>1</v>
      </c>
    </row>
    <row r="4809" spans="1:16" x14ac:dyDescent="0.25">
      <c r="A4809" s="1" t="str">
        <f>IF('XML a procesar'!A4808&gt;0,'XML a procesar'!A4808,"")</f>
        <v/>
      </c>
      <c r="B4809" s="7">
        <f t="shared" si="836"/>
        <v>0</v>
      </c>
      <c r="C4809" s="1">
        <f t="shared" si="837"/>
        <v>0</v>
      </c>
      <c r="D4809" s="1">
        <f t="shared" si="838"/>
        <v>0</v>
      </c>
      <c r="E4809" s="1">
        <f t="shared" si="839"/>
        <v>0</v>
      </c>
      <c r="F4809" s="1" t="str">
        <f t="shared" ca="1" si="840"/>
        <v/>
      </c>
      <c r="G4809" s="1">
        <f t="shared" ca="1" si="841"/>
        <v>0</v>
      </c>
      <c r="H4809" s="1">
        <f ca="1">IF(AND(G4808&gt;0,G4809&gt;G4808,NOT(ISERROR(MATCH(G4808,D:D,0)))),H4808+1,H4808)</f>
        <v>0</v>
      </c>
      <c r="I4809" s="1">
        <f t="shared" ca="1" si="842"/>
        <v>0</v>
      </c>
      <c r="J4809" s="7" t="str">
        <f t="shared" ca="1" si="843"/>
        <v/>
      </c>
      <c r="K4809" s="1" t="str">
        <f ca="1">IF(J4809="Linea_para_MAIL_creada_por_LuXML",IF(ISERROR(MATCH(INDIRECT(ADDRESS(ROW()-G4809,7)),D:D,0)),J4809,INDIRECT(ADDRESS(MATCH(INDIRECT(ADDRESS(ROW()-G4809,7)),D:D,0),1))),J4809)</f>
        <v/>
      </c>
      <c r="L4809" s="7">
        <f t="shared" ca="1" si="844"/>
        <v>0</v>
      </c>
      <c r="M4809" s="7" t="str">
        <f t="shared" ca="1" si="845"/>
        <v/>
      </c>
      <c r="N4809" s="7">
        <f t="shared" ca="1" si="846"/>
        <v>0</v>
      </c>
      <c r="O4809" s="9" t="str">
        <f ca="1">IF(N4809&gt;-1,INDIRECT(ADDRESS(ROW(),13)),IF(N4809&lt;N4808,CONCATENATE("&lt;page-count count=",CHAR(34),1+LARGE(N:N,1)-LARGE(N:N,2),CHAR(34),"/&gt;"),INDIRECT(ADDRESS(ROW()-1,13))))</f>
        <v/>
      </c>
      <c r="P4809" s="1">
        <f>IF(ROW()&lt;$S$4+2,IF('XML a procesar'!A4808="",P4808,IF(MID('XML a procesar'!A4808,1,1)="&lt;",P4808,P4808+1)),P4808)</f>
        <v>1</v>
      </c>
    </row>
    <row r="4810" spans="1:16" x14ac:dyDescent="0.25">
      <c r="A4810" s="1" t="str">
        <f>IF('XML a procesar'!A4809&gt;0,'XML a procesar'!A4809,"")</f>
        <v/>
      </c>
      <c r="B4810" s="7">
        <f t="shared" si="836"/>
        <v>0</v>
      </c>
      <c r="C4810" s="1">
        <f t="shared" si="837"/>
        <v>0</v>
      </c>
      <c r="D4810" s="1">
        <f t="shared" si="838"/>
        <v>0</v>
      </c>
      <c r="E4810" s="1">
        <f t="shared" si="839"/>
        <v>0</v>
      </c>
      <c r="F4810" s="1" t="str">
        <f t="shared" ca="1" si="840"/>
        <v/>
      </c>
      <c r="G4810" s="1">
        <f t="shared" ca="1" si="841"/>
        <v>0</v>
      </c>
      <c r="H4810" s="1">
        <f ca="1">IF(AND(G4809&gt;0,G4810&gt;G4809,NOT(ISERROR(MATCH(G4809,D:D,0)))),H4809+1,H4809)</f>
        <v>0</v>
      </c>
      <c r="I4810" s="1">
        <f t="shared" ca="1" si="842"/>
        <v>0</v>
      </c>
      <c r="J4810" s="7" t="str">
        <f t="shared" ca="1" si="843"/>
        <v/>
      </c>
      <c r="K4810" s="1" t="str">
        <f ca="1">IF(J4810="Linea_para_MAIL_creada_por_LuXML",IF(ISERROR(MATCH(INDIRECT(ADDRESS(ROW()-G4810,7)),D:D,0)),J4810,INDIRECT(ADDRESS(MATCH(INDIRECT(ADDRESS(ROW()-G4810,7)),D:D,0),1))),J4810)</f>
        <v/>
      </c>
      <c r="L4810" s="7">
        <f t="shared" ca="1" si="844"/>
        <v>0</v>
      </c>
      <c r="M4810" s="7" t="str">
        <f t="shared" ca="1" si="845"/>
        <v/>
      </c>
      <c r="N4810" s="7">
        <f t="shared" ca="1" si="846"/>
        <v>0</v>
      </c>
      <c r="O4810" s="9" t="str">
        <f ca="1">IF(N4810&gt;-1,INDIRECT(ADDRESS(ROW(),13)),IF(N4810&lt;N4809,CONCATENATE("&lt;page-count count=",CHAR(34),1+LARGE(N:N,1)-LARGE(N:N,2),CHAR(34),"/&gt;"),INDIRECT(ADDRESS(ROW()-1,13))))</f>
        <v/>
      </c>
      <c r="P4810" s="1">
        <f>IF(ROW()&lt;$S$4+2,IF('XML a procesar'!A4809="",P4809,IF(MID('XML a procesar'!A4809,1,1)="&lt;",P4809,P4809+1)),P4809)</f>
        <v>1</v>
      </c>
    </row>
    <row r="4811" spans="1:16" x14ac:dyDescent="0.25">
      <c r="A4811" s="1" t="str">
        <f>IF('XML a procesar'!A4810&gt;0,'XML a procesar'!A4810,"")</f>
        <v/>
      </c>
      <c r="B4811" s="7">
        <f t="shared" si="836"/>
        <v>0</v>
      </c>
      <c r="C4811" s="1">
        <f t="shared" si="837"/>
        <v>0</v>
      </c>
      <c r="D4811" s="1">
        <f t="shared" si="838"/>
        <v>0</v>
      </c>
      <c r="E4811" s="1">
        <f t="shared" si="839"/>
        <v>0</v>
      </c>
      <c r="F4811" s="1" t="str">
        <f t="shared" ca="1" si="840"/>
        <v/>
      </c>
      <c r="G4811" s="1">
        <f t="shared" ca="1" si="841"/>
        <v>0</v>
      </c>
      <c r="H4811" s="1">
        <f ca="1">IF(AND(G4810&gt;0,G4811&gt;G4810,NOT(ISERROR(MATCH(G4810,D:D,0)))),H4810+1,H4810)</f>
        <v>0</v>
      </c>
      <c r="I4811" s="1">
        <f t="shared" ca="1" si="842"/>
        <v>0</v>
      </c>
      <c r="J4811" s="7" t="str">
        <f t="shared" ca="1" si="843"/>
        <v/>
      </c>
      <c r="K4811" s="1" t="str">
        <f ca="1">IF(J4811="Linea_para_MAIL_creada_por_LuXML",IF(ISERROR(MATCH(INDIRECT(ADDRESS(ROW()-G4811,7)),D:D,0)),J4811,INDIRECT(ADDRESS(MATCH(INDIRECT(ADDRESS(ROW()-G4811,7)),D:D,0),1))),J4811)</f>
        <v/>
      </c>
      <c r="L4811" s="7">
        <f t="shared" ca="1" si="844"/>
        <v>0</v>
      </c>
      <c r="M4811" s="7" t="str">
        <f t="shared" ca="1" si="845"/>
        <v/>
      </c>
      <c r="N4811" s="7">
        <f t="shared" ca="1" si="846"/>
        <v>0</v>
      </c>
      <c r="O4811" s="9" t="str">
        <f ca="1">IF(N4811&gt;-1,INDIRECT(ADDRESS(ROW(),13)),IF(N4811&lt;N4810,CONCATENATE("&lt;page-count count=",CHAR(34),1+LARGE(N:N,1)-LARGE(N:N,2),CHAR(34),"/&gt;"),INDIRECT(ADDRESS(ROW()-1,13))))</f>
        <v/>
      </c>
      <c r="P4811" s="1">
        <f>IF(ROW()&lt;$S$4+2,IF('XML a procesar'!A4810="",P4810,IF(MID('XML a procesar'!A4810,1,1)="&lt;",P4810,P4810+1)),P4810)</f>
        <v>1</v>
      </c>
    </row>
    <row r="4812" spans="1:16" x14ac:dyDescent="0.25">
      <c r="A4812" s="1" t="str">
        <f>IF('XML a procesar'!A4811&gt;0,'XML a procesar'!A4811,"")</f>
        <v/>
      </c>
      <c r="B4812" s="7">
        <f t="shared" si="836"/>
        <v>0</v>
      </c>
      <c r="C4812" s="1">
        <f t="shared" si="837"/>
        <v>0</v>
      </c>
      <c r="D4812" s="1">
        <f t="shared" si="838"/>
        <v>0</v>
      </c>
      <c r="E4812" s="1">
        <f t="shared" si="839"/>
        <v>0</v>
      </c>
      <c r="F4812" s="1" t="str">
        <f t="shared" ca="1" si="840"/>
        <v/>
      </c>
      <c r="G4812" s="1">
        <f t="shared" ca="1" si="841"/>
        <v>0</v>
      </c>
      <c r="H4812" s="1">
        <f ca="1">IF(AND(G4811&gt;0,G4812&gt;G4811,NOT(ISERROR(MATCH(G4811,D:D,0)))),H4811+1,H4811)</f>
        <v>0</v>
      </c>
      <c r="I4812" s="1">
        <f t="shared" ca="1" si="842"/>
        <v>0</v>
      </c>
      <c r="J4812" s="7" t="str">
        <f t="shared" ca="1" si="843"/>
        <v/>
      </c>
      <c r="K4812" s="1" t="str">
        <f ca="1">IF(J4812="Linea_para_MAIL_creada_por_LuXML",IF(ISERROR(MATCH(INDIRECT(ADDRESS(ROW()-G4812,7)),D:D,0)),J4812,INDIRECT(ADDRESS(MATCH(INDIRECT(ADDRESS(ROW()-G4812,7)),D:D,0),1))),J4812)</f>
        <v/>
      </c>
      <c r="L4812" s="7">
        <f t="shared" ca="1" si="844"/>
        <v>0</v>
      </c>
      <c r="M4812" s="7" t="str">
        <f t="shared" ca="1" si="845"/>
        <v/>
      </c>
      <c r="N4812" s="7">
        <f t="shared" ca="1" si="846"/>
        <v>0</v>
      </c>
      <c r="O4812" s="9" t="str">
        <f ca="1">IF(N4812&gt;-1,INDIRECT(ADDRESS(ROW(),13)),IF(N4812&lt;N4811,CONCATENATE("&lt;page-count count=",CHAR(34),1+LARGE(N:N,1)-LARGE(N:N,2),CHAR(34),"/&gt;"),INDIRECT(ADDRESS(ROW()-1,13))))</f>
        <v/>
      </c>
      <c r="P4812" s="1">
        <f>IF(ROW()&lt;$S$4+2,IF('XML a procesar'!A4811="",P4811,IF(MID('XML a procesar'!A4811,1,1)="&lt;",P4811,P4811+1)),P4811)</f>
        <v>1</v>
      </c>
    </row>
    <row r="4813" spans="1:16" x14ac:dyDescent="0.25">
      <c r="A4813" s="1" t="str">
        <f>IF('XML a procesar'!A4812&gt;0,'XML a procesar'!A4812,"")</f>
        <v/>
      </c>
      <c r="B4813" s="7">
        <f t="shared" si="836"/>
        <v>0</v>
      </c>
      <c r="C4813" s="1">
        <f t="shared" si="837"/>
        <v>0</v>
      </c>
      <c r="D4813" s="1">
        <f t="shared" si="838"/>
        <v>0</v>
      </c>
      <c r="E4813" s="1">
        <f t="shared" si="839"/>
        <v>0</v>
      </c>
      <c r="F4813" s="1" t="str">
        <f t="shared" ca="1" si="840"/>
        <v/>
      </c>
      <c r="G4813" s="1">
        <f t="shared" ca="1" si="841"/>
        <v>0</v>
      </c>
      <c r="H4813" s="1">
        <f ca="1">IF(AND(G4812&gt;0,G4813&gt;G4812,NOT(ISERROR(MATCH(G4812,D:D,0)))),H4812+1,H4812)</f>
        <v>0</v>
      </c>
      <c r="I4813" s="1">
        <f t="shared" ca="1" si="842"/>
        <v>0</v>
      </c>
      <c r="J4813" s="7" t="str">
        <f t="shared" ca="1" si="843"/>
        <v/>
      </c>
      <c r="K4813" s="1" t="str">
        <f ca="1">IF(J4813="Linea_para_MAIL_creada_por_LuXML",IF(ISERROR(MATCH(INDIRECT(ADDRESS(ROW()-G4813,7)),D:D,0)),J4813,INDIRECT(ADDRESS(MATCH(INDIRECT(ADDRESS(ROW()-G4813,7)),D:D,0),1))),J4813)</f>
        <v/>
      </c>
      <c r="L4813" s="7">
        <f t="shared" ca="1" si="844"/>
        <v>0</v>
      </c>
      <c r="M4813" s="7" t="str">
        <f t="shared" ca="1" si="845"/>
        <v/>
      </c>
      <c r="N4813" s="7">
        <f t="shared" ca="1" si="846"/>
        <v>0</v>
      </c>
      <c r="O4813" s="9" t="str">
        <f ca="1">IF(N4813&gt;-1,INDIRECT(ADDRESS(ROW(),13)),IF(N4813&lt;N4812,CONCATENATE("&lt;page-count count=",CHAR(34),1+LARGE(N:N,1)-LARGE(N:N,2),CHAR(34),"/&gt;"),INDIRECT(ADDRESS(ROW()-1,13))))</f>
        <v/>
      </c>
      <c r="P4813" s="1">
        <f>IF(ROW()&lt;$S$4+2,IF('XML a procesar'!A4812="",P4812,IF(MID('XML a procesar'!A4812,1,1)="&lt;",P4812,P4812+1)),P4812)</f>
        <v>1</v>
      </c>
    </row>
    <row r="4814" spans="1:16" x14ac:dyDescent="0.25">
      <c r="A4814" s="1" t="str">
        <f>IF('XML a procesar'!A4813&gt;0,'XML a procesar'!A4813,"")</f>
        <v/>
      </c>
      <c r="B4814" s="7">
        <f t="shared" si="836"/>
        <v>0</v>
      </c>
      <c r="C4814" s="1">
        <f t="shared" si="837"/>
        <v>0</v>
      </c>
      <c r="D4814" s="1">
        <f t="shared" si="838"/>
        <v>0</v>
      </c>
      <c r="E4814" s="1">
        <f t="shared" si="839"/>
        <v>0</v>
      </c>
      <c r="F4814" s="1" t="str">
        <f t="shared" ca="1" si="840"/>
        <v/>
      </c>
      <c r="G4814" s="1">
        <f t="shared" ca="1" si="841"/>
        <v>0</v>
      </c>
      <c r="H4814" s="1">
        <f ca="1">IF(AND(G4813&gt;0,G4814&gt;G4813,NOT(ISERROR(MATCH(G4813,D:D,0)))),H4813+1,H4813)</f>
        <v>0</v>
      </c>
      <c r="I4814" s="1">
        <f t="shared" ca="1" si="842"/>
        <v>0</v>
      </c>
      <c r="J4814" s="7" t="str">
        <f t="shared" ca="1" si="843"/>
        <v/>
      </c>
      <c r="K4814" s="1" t="str">
        <f ca="1">IF(J4814="Linea_para_MAIL_creada_por_LuXML",IF(ISERROR(MATCH(INDIRECT(ADDRESS(ROW()-G4814,7)),D:D,0)),J4814,INDIRECT(ADDRESS(MATCH(INDIRECT(ADDRESS(ROW()-G4814,7)),D:D,0),1))),J4814)</f>
        <v/>
      </c>
      <c r="L4814" s="7">
        <f t="shared" ca="1" si="844"/>
        <v>0</v>
      </c>
      <c r="M4814" s="7" t="str">
        <f t="shared" ca="1" si="845"/>
        <v/>
      </c>
      <c r="N4814" s="7">
        <f t="shared" ca="1" si="846"/>
        <v>0</v>
      </c>
      <c r="O4814" s="9" t="str">
        <f ca="1">IF(N4814&gt;-1,INDIRECT(ADDRESS(ROW(),13)),IF(N4814&lt;N4813,CONCATENATE("&lt;page-count count=",CHAR(34),1+LARGE(N:N,1)-LARGE(N:N,2),CHAR(34),"/&gt;"),INDIRECT(ADDRESS(ROW()-1,13))))</f>
        <v/>
      </c>
      <c r="P4814" s="1">
        <f>IF(ROW()&lt;$S$4+2,IF('XML a procesar'!A4813="",P4813,IF(MID('XML a procesar'!A4813,1,1)="&lt;",P4813,P4813+1)),P4813)</f>
        <v>1</v>
      </c>
    </row>
    <row r="4815" spans="1:16" x14ac:dyDescent="0.25">
      <c r="A4815" s="1" t="str">
        <f>IF('XML a procesar'!A4814&gt;0,'XML a procesar'!A4814,"")</f>
        <v/>
      </c>
      <c r="B4815" s="7">
        <f t="shared" si="836"/>
        <v>0</v>
      </c>
      <c r="C4815" s="1">
        <f t="shared" si="837"/>
        <v>0</v>
      </c>
      <c r="D4815" s="1">
        <f t="shared" si="838"/>
        <v>0</v>
      </c>
      <c r="E4815" s="1">
        <f t="shared" si="839"/>
        <v>0</v>
      </c>
      <c r="F4815" s="1" t="str">
        <f t="shared" ca="1" si="840"/>
        <v/>
      </c>
      <c r="G4815" s="1">
        <f t="shared" ca="1" si="841"/>
        <v>0</v>
      </c>
      <c r="H4815" s="1">
        <f ca="1">IF(AND(G4814&gt;0,G4815&gt;G4814,NOT(ISERROR(MATCH(G4814,D:D,0)))),H4814+1,H4814)</f>
        <v>0</v>
      </c>
      <c r="I4815" s="1">
        <f t="shared" ca="1" si="842"/>
        <v>0</v>
      </c>
      <c r="J4815" s="7" t="str">
        <f t="shared" ca="1" si="843"/>
        <v/>
      </c>
      <c r="K4815" s="1" t="str">
        <f ca="1">IF(J4815="Linea_para_MAIL_creada_por_LuXML",IF(ISERROR(MATCH(INDIRECT(ADDRESS(ROW()-G4815,7)),D:D,0)),J4815,INDIRECT(ADDRESS(MATCH(INDIRECT(ADDRESS(ROW()-G4815,7)),D:D,0),1))),J4815)</f>
        <v/>
      </c>
      <c r="L4815" s="7">
        <f t="shared" ca="1" si="844"/>
        <v>0</v>
      </c>
      <c r="M4815" s="7" t="str">
        <f t="shared" ca="1" si="845"/>
        <v/>
      </c>
      <c r="N4815" s="7">
        <f t="shared" ca="1" si="846"/>
        <v>0</v>
      </c>
      <c r="O4815" s="9" t="str">
        <f ca="1">IF(N4815&gt;-1,INDIRECT(ADDRESS(ROW(),13)),IF(N4815&lt;N4814,CONCATENATE("&lt;page-count count=",CHAR(34),1+LARGE(N:N,1)-LARGE(N:N,2),CHAR(34),"/&gt;"),INDIRECT(ADDRESS(ROW()-1,13))))</f>
        <v/>
      </c>
      <c r="P4815" s="1">
        <f>IF(ROW()&lt;$S$4+2,IF('XML a procesar'!A4814="",P4814,IF(MID('XML a procesar'!A4814,1,1)="&lt;",P4814,P4814+1)),P4814)</f>
        <v>1</v>
      </c>
    </row>
    <row r="4816" spans="1:16" x14ac:dyDescent="0.25">
      <c r="A4816" s="1" t="str">
        <f>IF('XML a procesar'!A4815&gt;0,'XML a procesar'!A4815,"")</f>
        <v/>
      </c>
      <c r="B4816" s="7">
        <f t="shared" si="836"/>
        <v>0</v>
      </c>
      <c r="C4816" s="1">
        <f t="shared" si="837"/>
        <v>0</v>
      </c>
      <c r="D4816" s="1">
        <f t="shared" si="838"/>
        <v>0</v>
      </c>
      <c r="E4816" s="1">
        <f t="shared" si="839"/>
        <v>0</v>
      </c>
      <c r="F4816" s="1" t="str">
        <f t="shared" ca="1" si="840"/>
        <v/>
      </c>
      <c r="G4816" s="1">
        <f t="shared" ca="1" si="841"/>
        <v>0</v>
      </c>
      <c r="H4816" s="1">
        <f ca="1">IF(AND(G4815&gt;0,G4816&gt;G4815,NOT(ISERROR(MATCH(G4815,D:D,0)))),H4815+1,H4815)</f>
        <v>0</v>
      </c>
      <c r="I4816" s="1">
        <f t="shared" ca="1" si="842"/>
        <v>0</v>
      </c>
      <c r="J4816" s="7" t="str">
        <f t="shared" ca="1" si="843"/>
        <v/>
      </c>
      <c r="K4816" s="1" t="str">
        <f ca="1">IF(J4816="Linea_para_MAIL_creada_por_LuXML",IF(ISERROR(MATCH(INDIRECT(ADDRESS(ROW()-G4816,7)),D:D,0)),J4816,INDIRECT(ADDRESS(MATCH(INDIRECT(ADDRESS(ROW()-G4816,7)),D:D,0),1))),J4816)</f>
        <v/>
      </c>
      <c r="L4816" s="7">
        <f t="shared" ca="1" si="844"/>
        <v>0</v>
      </c>
      <c r="M4816" s="7" t="str">
        <f t="shared" ca="1" si="845"/>
        <v/>
      </c>
      <c r="N4816" s="7">
        <f t="shared" ca="1" si="846"/>
        <v>0</v>
      </c>
      <c r="O4816" s="9" t="str">
        <f ca="1">IF(N4816&gt;-1,INDIRECT(ADDRESS(ROW(),13)),IF(N4816&lt;N4815,CONCATENATE("&lt;page-count count=",CHAR(34),1+LARGE(N:N,1)-LARGE(N:N,2),CHAR(34),"/&gt;"),INDIRECT(ADDRESS(ROW()-1,13))))</f>
        <v/>
      </c>
      <c r="P4816" s="1">
        <f>IF(ROW()&lt;$S$4+2,IF('XML a procesar'!A4815="",P4815,IF(MID('XML a procesar'!A4815,1,1)="&lt;",P4815,P4815+1)),P4815)</f>
        <v>1</v>
      </c>
    </row>
    <row r="4817" spans="1:16" x14ac:dyDescent="0.25">
      <c r="A4817" s="1" t="str">
        <f>IF('XML a procesar'!A4816&gt;0,'XML a procesar'!A4816,"")</f>
        <v/>
      </c>
      <c r="B4817" s="7">
        <f t="shared" si="836"/>
        <v>0</v>
      </c>
      <c r="C4817" s="1">
        <f t="shared" si="837"/>
        <v>0</v>
      </c>
      <c r="D4817" s="1">
        <f t="shared" si="838"/>
        <v>0</v>
      </c>
      <c r="E4817" s="1">
        <f t="shared" si="839"/>
        <v>0</v>
      </c>
      <c r="F4817" s="1" t="str">
        <f t="shared" ca="1" si="840"/>
        <v/>
      </c>
      <c r="G4817" s="1">
        <f t="shared" ca="1" si="841"/>
        <v>0</v>
      </c>
      <c r="H4817" s="1">
        <f ca="1">IF(AND(G4816&gt;0,G4817&gt;G4816,NOT(ISERROR(MATCH(G4816,D:D,0)))),H4816+1,H4816)</f>
        <v>0</v>
      </c>
      <c r="I4817" s="1">
        <f t="shared" ca="1" si="842"/>
        <v>0</v>
      </c>
      <c r="J4817" s="7" t="str">
        <f t="shared" ca="1" si="843"/>
        <v/>
      </c>
      <c r="K4817" s="1" t="str">
        <f ca="1">IF(J4817="Linea_para_MAIL_creada_por_LuXML",IF(ISERROR(MATCH(INDIRECT(ADDRESS(ROW()-G4817,7)),D:D,0)),J4817,INDIRECT(ADDRESS(MATCH(INDIRECT(ADDRESS(ROW()-G4817,7)),D:D,0),1))),J4817)</f>
        <v/>
      </c>
      <c r="L4817" s="7">
        <f t="shared" ca="1" si="844"/>
        <v>0</v>
      </c>
      <c r="M4817" s="7" t="str">
        <f t="shared" ca="1" si="845"/>
        <v/>
      </c>
      <c r="N4817" s="7">
        <f t="shared" ca="1" si="846"/>
        <v>0</v>
      </c>
      <c r="O4817" s="9" t="str">
        <f ca="1">IF(N4817&gt;-1,INDIRECT(ADDRESS(ROW(),13)),IF(N4817&lt;N4816,CONCATENATE("&lt;page-count count=",CHAR(34),1+LARGE(N:N,1)-LARGE(N:N,2),CHAR(34),"/&gt;"),INDIRECT(ADDRESS(ROW()-1,13))))</f>
        <v/>
      </c>
      <c r="P4817" s="1">
        <f>IF(ROW()&lt;$S$4+2,IF('XML a procesar'!A4816="",P4816,IF(MID('XML a procesar'!A4816,1,1)="&lt;",P4816,P4816+1)),P4816)</f>
        <v>1</v>
      </c>
    </row>
    <row r="4818" spans="1:16" x14ac:dyDescent="0.25">
      <c r="A4818" s="1" t="str">
        <f>IF('XML a procesar'!A4817&gt;0,'XML a procesar'!A4817,"")</f>
        <v/>
      </c>
      <c r="B4818" s="7">
        <f t="shared" si="836"/>
        <v>0</v>
      </c>
      <c r="C4818" s="1">
        <f t="shared" si="837"/>
        <v>0</v>
      </c>
      <c r="D4818" s="1">
        <f t="shared" si="838"/>
        <v>0</v>
      </c>
      <c r="E4818" s="1">
        <f t="shared" si="839"/>
        <v>0</v>
      </c>
      <c r="F4818" s="1" t="str">
        <f t="shared" ca="1" si="840"/>
        <v/>
      </c>
      <c r="G4818" s="1">
        <f t="shared" ca="1" si="841"/>
        <v>0</v>
      </c>
      <c r="H4818" s="1">
        <f ca="1">IF(AND(G4817&gt;0,G4818&gt;G4817,NOT(ISERROR(MATCH(G4817,D:D,0)))),H4817+1,H4817)</f>
        <v>0</v>
      </c>
      <c r="I4818" s="1">
        <f t="shared" ca="1" si="842"/>
        <v>0</v>
      </c>
      <c r="J4818" s="7" t="str">
        <f t="shared" ca="1" si="843"/>
        <v/>
      </c>
      <c r="K4818" s="1" t="str">
        <f ca="1">IF(J4818="Linea_para_MAIL_creada_por_LuXML",IF(ISERROR(MATCH(INDIRECT(ADDRESS(ROW()-G4818,7)),D:D,0)),J4818,INDIRECT(ADDRESS(MATCH(INDIRECT(ADDRESS(ROW()-G4818,7)),D:D,0),1))),J4818)</f>
        <v/>
      </c>
      <c r="L4818" s="7">
        <f t="shared" ca="1" si="844"/>
        <v>0</v>
      </c>
      <c r="M4818" s="7" t="str">
        <f t="shared" ca="1" si="845"/>
        <v/>
      </c>
      <c r="N4818" s="7">
        <f t="shared" ca="1" si="846"/>
        <v>0</v>
      </c>
      <c r="O4818" s="9" t="str">
        <f ca="1">IF(N4818&gt;-1,INDIRECT(ADDRESS(ROW(),13)),IF(N4818&lt;N4817,CONCATENATE("&lt;page-count count=",CHAR(34),1+LARGE(N:N,1)-LARGE(N:N,2),CHAR(34),"/&gt;"),INDIRECT(ADDRESS(ROW()-1,13))))</f>
        <v/>
      </c>
      <c r="P4818" s="1">
        <f>IF(ROW()&lt;$S$4+2,IF('XML a procesar'!A4817="",P4817,IF(MID('XML a procesar'!A4817,1,1)="&lt;",P4817,P4817+1)),P4817)</f>
        <v>1</v>
      </c>
    </row>
    <row r="4819" spans="1:16" x14ac:dyDescent="0.25">
      <c r="A4819" s="1" t="str">
        <f>IF('XML a procesar'!A4818&gt;0,'XML a procesar'!A4818,"")</f>
        <v/>
      </c>
      <c r="B4819" s="7">
        <f t="shared" si="836"/>
        <v>0</v>
      </c>
      <c r="C4819" s="1">
        <f t="shared" si="837"/>
        <v>0</v>
      </c>
      <c r="D4819" s="1">
        <f t="shared" si="838"/>
        <v>0</v>
      </c>
      <c r="E4819" s="1">
        <f t="shared" si="839"/>
        <v>0</v>
      </c>
      <c r="F4819" s="1" t="str">
        <f t="shared" ca="1" si="840"/>
        <v/>
      </c>
      <c r="G4819" s="1">
        <f t="shared" ca="1" si="841"/>
        <v>0</v>
      </c>
      <c r="H4819" s="1">
        <f ca="1">IF(AND(G4818&gt;0,G4819&gt;G4818,NOT(ISERROR(MATCH(G4818,D:D,0)))),H4818+1,H4818)</f>
        <v>0</v>
      </c>
      <c r="I4819" s="1">
        <f t="shared" ca="1" si="842"/>
        <v>0</v>
      </c>
      <c r="J4819" s="7" t="str">
        <f t="shared" ca="1" si="843"/>
        <v/>
      </c>
      <c r="K4819" s="1" t="str">
        <f ca="1">IF(J4819="Linea_para_MAIL_creada_por_LuXML",IF(ISERROR(MATCH(INDIRECT(ADDRESS(ROW()-G4819,7)),D:D,0)),J4819,INDIRECT(ADDRESS(MATCH(INDIRECT(ADDRESS(ROW()-G4819,7)),D:D,0),1))),J4819)</f>
        <v/>
      </c>
      <c r="L4819" s="7">
        <f t="shared" ca="1" si="844"/>
        <v>0</v>
      </c>
      <c r="M4819" s="7" t="str">
        <f t="shared" ca="1" si="845"/>
        <v/>
      </c>
      <c r="N4819" s="7">
        <f t="shared" ca="1" si="846"/>
        <v>0</v>
      </c>
      <c r="O4819" s="9" t="str">
        <f ca="1">IF(N4819&gt;-1,INDIRECT(ADDRESS(ROW(),13)),IF(N4819&lt;N4818,CONCATENATE("&lt;page-count count=",CHAR(34),1+LARGE(N:N,1)-LARGE(N:N,2),CHAR(34),"/&gt;"),INDIRECT(ADDRESS(ROW()-1,13))))</f>
        <v/>
      </c>
      <c r="P4819" s="1">
        <f>IF(ROW()&lt;$S$4+2,IF('XML a procesar'!A4818="",P4818,IF(MID('XML a procesar'!A4818,1,1)="&lt;",P4818,P4818+1)),P4818)</f>
        <v>1</v>
      </c>
    </row>
    <row r="4820" spans="1:16" x14ac:dyDescent="0.25">
      <c r="A4820" s="1" t="str">
        <f>IF('XML a procesar'!A4819&gt;0,'XML a procesar'!A4819,"")</f>
        <v/>
      </c>
      <c r="B4820" s="7">
        <f t="shared" si="836"/>
        <v>0</v>
      </c>
      <c r="C4820" s="1">
        <f t="shared" si="837"/>
        <v>0</v>
      </c>
      <c r="D4820" s="1">
        <f t="shared" si="838"/>
        <v>0</v>
      </c>
      <c r="E4820" s="1">
        <f t="shared" si="839"/>
        <v>0</v>
      </c>
      <c r="F4820" s="1" t="str">
        <f t="shared" ca="1" si="840"/>
        <v/>
      </c>
      <c r="G4820" s="1">
        <f t="shared" ca="1" si="841"/>
        <v>0</v>
      </c>
      <c r="H4820" s="1">
        <f ca="1">IF(AND(G4819&gt;0,G4820&gt;G4819,NOT(ISERROR(MATCH(G4819,D:D,0)))),H4819+1,H4819)</f>
        <v>0</v>
      </c>
      <c r="I4820" s="1">
        <f t="shared" ca="1" si="842"/>
        <v>0</v>
      </c>
      <c r="J4820" s="7" t="str">
        <f t="shared" ca="1" si="843"/>
        <v/>
      </c>
      <c r="K4820" s="1" t="str">
        <f ca="1">IF(J4820="Linea_para_MAIL_creada_por_LuXML",IF(ISERROR(MATCH(INDIRECT(ADDRESS(ROW()-G4820,7)),D:D,0)),J4820,INDIRECT(ADDRESS(MATCH(INDIRECT(ADDRESS(ROW()-G4820,7)),D:D,0),1))),J4820)</f>
        <v/>
      </c>
      <c r="L4820" s="7">
        <f t="shared" ca="1" si="844"/>
        <v>0</v>
      </c>
      <c r="M4820" s="7" t="str">
        <f t="shared" ca="1" si="845"/>
        <v/>
      </c>
      <c r="N4820" s="7">
        <f t="shared" ca="1" si="846"/>
        <v>0</v>
      </c>
      <c r="O4820" s="9" t="str">
        <f ca="1">IF(N4820&gt;-1,INDIRECT(ADDRESS(ROW(),13)),IF(N4820&lt;N4819,CONCATENATE("&lt;page-count count=",CHAR(34),1+LARGE(N:N,1)-LARGE(N:N,2),CHAR(34),"/&gt;"),INDIRECT(ADDRESS(ROW()-1,13))))</f>
        <v/>
      </c>
      <c r="P4820" s="1">
        <f>IF(ROW()&lt;$S$4+2,IF('XML a procesar'!A4819="",P4819,IF(MID('XML a procesar'!A4819,1,1)="&lt;",P4819,P4819+1)),P4819)</f>
        <v>1</v>
      </c>
    </row>
    <row r="4821" spans="1:16" x14ac:dyDescent="0.25">
      <c r="A4821" s="1" t="str">
        <f>IF('XML a procesar'!A4820&gt;0,'XML a procesar'!A4820,"")</f>
        <v/>
      </c>
      <c r="B4821" s="7">
        <f t="shared" si="836"/>
        <v>0</v>
      </c>
      <c r="C4821" s="1">
        <f t="shared" si="837"/>
        <v>0</v>
      </c>
      <c r="D4821" s="1">
        <f t="shared" si="838"/>
        <v>0</v>
      </c>
      <c r="E4821" s="1">
        <f t="shared" si="839"/>
        <v>0</v>
      </c>
      <c r="F4821" s="1" t="str">
        <f t="shared" ca="1" si="840"/>
        <v/>
      </c>
      <c r="G4821" s="1">
        <f t="shared" ca="1" si="841"/>
        <v>0</v>
      </c>
      <c r="H4821" s="1">
        <f ca="1">IF(AND(G4820&gt;0,G4821&gt;G4820,NOT(ISERROR(MATCH(G4820,D:D,0)))),H4820+1,H4820)</f>
        <v>0</v>
      </c>
      <c r="I4821" s="1">
        <f t="shared" ca="1" si="842"/>
        <v>0</v>
      </c>
      <c r="J4821" s="7" t="str">
        <f t="shared" ca="1" si="843"/>
        <v/>
      </c>
      <c r="K4821" s="1" t="str">
        <f ca="1">IF(J4821="Linea_para_MAIL_creada_por_LuXML",IF(ISERROR(MATCH(INDIRECT(ADDRESS(ROW()-G4821,7)),D:D,0)),J4821,INDIRECT(ADDRESS(MATCH(INDIRECT(ADDRESS(ROW()-G4821,7)),D:D,0),1))),J4821)</f>
        <v/>
      </c>
      <c r="L4821" s="7">
        <f t="shared" ca="1" si="844"/>
        <v>0</v>
      </c>
      <c r="M4821" s="7" t="str">
        <f t="shared" ca="1" si="845"/>
        <v/>
      </c>
      <c r="N4821" s="7">
        <f t="shared" ca="1" si="846"/>
        <v>0</v>
      </c>
      <c r="O4821" s="9" t="str">
        <f ca="1">IF(N4821&gt;-1,INDIRECT(ADDRESS(ROW(),13)),IF(N4821&lt;N4820,CONCATENATE("&lt;page-count count=",CHAR(34),1+LARGE(N:N,1)-LARGE(N:N,2),CHAR(34),"/&gt;"),INDIRECT(ADDRESS(ROW()-1,13))))</f>
        <v/>
      </c>
      <c r="P4821" s="1">
        <f>IF(ROW()&lt;$S$4+2,IF('XML a procesar'!A4820="",P4820,IF(MID('XML a procesar'!A4820,1,1)="&lt;",P4820,P4820+1)),P4820)</f>
        <v>1</v>
      </c>
    </row>
    <row r="4822" spans="1:16" x14ac:dyDescent="0.25">
      <c r="A4822" s="1" t="str">
        <f>IF('XML a procesar'!A4821&gt;0,'XML a procesar'!A4821,"")</f>
        <v/>
      </c>
      <c r="B4822" s="7">
        <f t="shared" si="836"/>
        <v>0</v>
      </c>
      <c r="C4822" s="1">
        <f t="shared" si="837"/>
        <v>0</v>
      </c>
      <c r="D4822" s="1">
        <f t="shared" si="838"/>
        <v>0</v>
      </c>
      <c r="E4822" s="1">
        <f t="shared" si="839"/>
        <v>0</v>
      </c>
      <c r="F4822" s="1" t="str">
        <f t="shared" ca="1" si="840"/>
        <v/>
      </c>
      <c r="G4822" s="1">
        <f t="shared" ca="1" si="841"/>
        <v>0</v>
      </c>
      <c r="H4822" s="1">
        <f ca="1">IF(AND(G4821&gt;0,G4822&gt;G4821,NOT(ISERROR(MATCH(G4821,D:D,0)))),H4821+1,H4821)</f>
        <v>0</v>
      </c>
      <c r="I4822" s="1">
        <f t="shared" ca="1" si="842"/>
        <v>0</v>
      </c>
      <c r="J4822" s="7" t="str">
        <f t="shared" ca="1" si="843"/>
        <v/>
      </c>
      <c r="K4822" s="1" t="str">
        <f ca="1">IF(J4822="Linea_para_MAIL_creada_por_LuXML",IF(ISERROR(MATCH(INDIRECT(ADDRESS(ROW()-G4822,7)),D:D,0)),J4822,INDIRECT(ADDRESS(MATCH(INDIRECT(ADDRESS(ROW()-G4822,7)),D:D,0),1))),J4822)</f>
        <v/>
      </c>
      <c r="L4822" s="7">
        <f t="shared" ca="1" si="844"/>
        <v>0</v>
      </c>
      <c r="M4822" s="7" t="str">
        <f t="shared" ca="1" si="845"/>
        <v/>
      </c>
      <c r="N4822" s="7">
        <f t="shared" ca="1" si="846"/>
        <v>0</v>
      </c>
      <c r="O4822" s="9" t="str">
        <f ca="1">IF(N4822&gt;-1,INDIRECT(ADDRESS(ROW(),13)),IF(N4822&lt;N4821,CONCATENATE("&lt;page-count count=",CHAR(34),1+LARGE(N:N,1)-LARGE(N:N,2),CHAR(34),"/&gt;"),INDIRECT(ADDRESS(ROW()-1,13))))</f>
        <v/>
      </c>
      <c r="P4822" s="1">
        <f>IF(ROW()&lt;$S$4+2,IF('XML a procesar'!A4821="",P4821,IF(MID('XML a procesar'!A4821,1,1)="&lt;",P4821,P4821+1)),P4821)</f>
        <v>1</v>
      </c>
    </row>
    <row r="4823" spans="1:16" x14ac:dyDescent="0.25">
      <c r="A4823" s="1" t="str">
        <f>IF('XML a procesar'!A4822&gt;0,'XML a procesar'!A4822,"")</f>
        <v/>
      </c>
      <c r="B4823" s="7">
        <f t="shared" si="836"/>
        <v>0</v>
      </c>
      <c r="C4823" s="1">
        <f t="shared" si="837"/>
        <v>0</v>
      </c>
      <c r="D4823" s="1">
        <f t="shared" si="838"/>
        <v>0</v>
      </c>
      <c r="E4823" s="1">
        <f t="shared" si="839"/>
        <v>0</v>
      </c>
      <c r="F4823" s="1" t="str">
        <f t="shared" ca="1" si="840"/>
        <v/>
      </c>
      <c r="G4823" s="1">
        <f t="shared" ca="1" si="841"/>
        <v>0</v>
      </c>
      <c r="H4823" s="1">
        <f ca="1">IF(AND(G4822&gt;0,G4823&gt;G4822,NOT(ISERROR(MATCH(G4822,D:D,0)))),H4822+1,H4822)</f>
        <v>0</v>
      </c>
      <c r="I4823" s="1">
        <f t="shared" ca="1" si="842"/>
        <v>0</v>
      </c>
      <c r="J4823" s="7" t="str">
        <f t="shared" ca="1" si="843"/>
        <v/>
      </c>
      <c r="K4823" s="1" t="str">
        <f ca="1">IF(J4823="Linea_para_MAIL_creada_por_LuXML",IF(ISERROR(MATCH(INDIRECT(ADDRESS(ROW()-G4823,7)),D:D,0)),J4823,INDIRECT(ADDRESS(MATCH(INDIRECT(ADDRESS(ROW()-G4823,7)),D:D,0),1))),J4823)</f>
        <v/>
      </c>
      <c r="L4823" s="7">
        <f t="shared" ca="1" si="844"/>
        <v>0</v>
      </c>
      <c r="M4823" s="7" t="str">
        <f t="shared" ca="1" si="845"/>
        <v/>
      </c>
      <c r="N4823" s="7">
        <f t="shared" ca="1" si="846"/>
        <v>0</v>
      </c>
      <c r="O4823" s="9" t="str">
        <f ca="1">IF(N4823&gt;-1,INDIRECT(ADDRESS(ROW(),13)),IF(N4823&lt;N4822,CONCATENATE("&lt;page-count count=",CHAR(34),1+LARGE(N:N,1)-LARGE(N:N,2),CHAR(34),"/&gt;"),INDIRECT(ADDRESS(ROW()-1,13))))</f>
        <v/>
      </c>
      <c r="P4823" s="1">
        <f>IF(ROW()&lt;$S$4+2,IF('XML a procesar'!A4822="",P4822,IF(MID('XML a procesar'!A4822,1,1)="&lt;",P4822,P4822+1)),P4822)</f>
        <v>1</v>
      </c>
    </row>
    <row r="4824" spans="1:16" x14ac:dyDescent="0.25">
      <c r="A4824" s="1" t="str">
        <f>IF('XML a procesar'!A4823&gt;0,'XML a procesar'!A4823,"")</f>
        <v/>
      </c>
      <c r="B4824" s="7">
        <f t="shared" si="836"/>
        <v>0</v>
      </c>
      <c r="C4824" s="1">
        <f t="shared" si="837"/>
        <v>0</v>
      </c>
      <c r="D4824" s="1">
        <f t="shared" si="838"/>
        <v>0</v>
      </c>
      <c r="E4824" s="1">
        <f t="shared" si="839"/>
        <v>0</v>
      </c>
      <c r="F4824" s="1" t="str">
        <f t="shared" ca="1" si="840"/>
        <v/>
      </c>
      <c r="G4824" s="1">
        <f t="shared" ca="1" si="841"/>
        <v>0</v>
      </c>
      <c r="H4824" s="1">
        <f ca="1">IF(AND(G4823&gt;0,G4824&gt;G4823,NOT(ISERROR(MATCH(G4823,D:D,0)))),H4823+1,H4823)</f>
        <v>0</v>
      </c>
      <c r="I4824" s="1">
        <f t="shared" ca="1" si="842"/>
        <v>0</v>
      </c>
      <c r="J4824" s="7" t="str">
        <f t="shared" ca="1" si="843"/>
        <v/>
      </c>
      <c r="K4824" s="1" t="str">
        <f ca="1">IF(J4824="Linea_para_MAIL_creada_por_LuXML",IF(ISERROR(MATCH(INDIRECT(ADDRESS(ROW()-G4824,7)),D:D,0)),J4824,INDIRECT(ADDRESS(MATCH(INDIRECT(ADDRESS(ROW()-G4824,7)),D:D,0),1))),J4824)</f>
        <v/>
      </c>
      <c r="L4824" s="7">
        <f t="shared" ca="1" si="844"/>
        <v>0</v>
      </c>
      <c r="M4824" s="7" t="str">
        <f t="shared" ca="1" si="845"/>
        <v/>
      </c>
      <c r="N4824" s="7">
        <f t="shared" ca="1" si="846"/>
        <v>0</v>
      </c>
      <c r="O4824" s="9" t="str">
        <f ca="1">IF(N4824&gt;-1,INDIRECT(ADDRESS(ROW(),13)),IF(N4824&lt;N4823,CONCATENATE("&lt;page-count count=",CHAR(34),1+LARGE(N:N,1)-LARGE(N:N,2),CHAR(34),"/&gt;"),INDIRECT(ADDRESS(ROW()-1,13))))</f>
        <v/>
      </c>
      <c r="P4824" s="1">
        <f>IF(ROW()&lt;$S$4+2,IF('XML a procesar'!A4823="",P4823,IF(MID('XML a procesar'!A4823,1,1)="&lt;",P4823,P4823+1)),P4823)</f>
        <v>1</v>
      </c>
    </row>
    <row r="4825" spans="1:16" x14ac:dyDescent="0.25">
      <c r="A4825" s="1" t="str">
        <f>IF('XML a procesar'!A4824&gt;0,'XML a procesar'!A4824,"")</f>
        <v/>
      </c>
      <c r="B4825" s="7">
        <f t="shared" si="836"/>
        <v>0</v>
      </c>
      <c r="C4825" s="1">
        <f t="shared" si="837"/>
        <v>0</v>
      </c>
      <c r="D4825" s="1">
        <f t="shared" si="838"/>
        <v>0</v>
      </c>
      <c r="E4825" s="1">
        <f t="shared" si="839"/>
        <v>0</v>
      </c>
      <c r="F4825" s="1" t="str">
        <f t="shared" ca="1" si="840"/>
        <v/>
      </c>
      <c r="G4825" s="1">
        <f t="shared" ca="1" si="841"/>
        <v>0</v>
      </c>
      <c r="H4825" s="1">
        <f ca="1">IF(AND(G4824&gt;0,G4825&gt;G4824,NOT(ISERROR(MATCH(G4824,D:D,0)))),H4824+1,H4824)</f>
        <v>0</v>
      </c>
      <c r="I4825" s="1">
        <f t="shared" ca="1" si="842"/>
        <v>0</v>
      </c>
      <c r="J4825" s="7" t="str">
        <f t="shared" ca="1" si="843"/>
        <v/>
      </c>
      <c r="K4825" s="1" t="str">
        <f ca="1">IF(J4825="Linea_para_MAIL_creada_por_LuXML",IF(ISERROR(MATCH(INDIRECT(ADDRESS(ROW()-G4825,7)),D:D,0)),J4825,INDIRECT(ADDRESS(MATCH(INDIRECT(ADDRESS(ROW()-G4825,7)),D:D,0),1))),J4825)</f>
        <v/>
      </c>
      <c r="L4825" s="7">
        <f t="shared" ca="1" si="844"/>
        <v>0</v>
      </c>
      <c r="M4825" s="7" t="str">
        <f t="shared" ca="1" si="845"/>
        <v/>
      </c>
      <c r="N4825" s="7">
        <f t="shared" ca="1" si="846"/>
        <v>0</v>
      </c>
      <c r="O4825" s="9" t="str">
        <f ca="1">IF(N4825&gt;-1,INDIRECT(ADDRESS(ROW(),13)),IF(N4825&lt;N4824,CONCATENATE("&lt;page-count count=",CHAR(34),1+LARGE(N:N,1)-LARGE(N:N,2),CHAR(34),"/&gt;"),INDIRECT(ADDRESS(ROW()-1,13))))</f>
        <v/>
      </c>
      <c r="P4825" s="1">
        <f>IF(ROW()&lt;$S$4+2,IF('XML a procesar'!A4824="",P4824,IF(MID('XML a procesar'!A4824,1,1)="&lt;",P4824,P4824+1)),P4824)</f>
        <v>1</v>
      </c>
    </row>
    <row r="4826" spans="1:16" x14ac:dyDescent="0.25">
      <c r="A4826" s="1" t="str">
        <f>IF('XML a procesar'!A4825&gt;0,'XML a procesar'!A4825,"")</f>
        <v/>
      </c>
      <c r="B4826" s="7">
        <f t="shared" si="836"/>
        <v>0</v>
      </c>
      <c r="C4826" s="1">
        <f t="shared" si="837"/>
        <v>0</v>
      </c>
      <c r="D4826" s="1">
        <f t="shared" si="838"/>
        <v>0</v>
      </c>
      <c r="E4826" s="1">
        <f t="shared" si="839"/>
        <v>0</v>
      </c>
      <c r="F4826" s="1" t="str">
        <f t="shared" ca="1" si="840"/>
        <v/>
      </c>
      <c r="G4826" s="1">
        <f t="shared" ca="1" si="841"/>
        <v>0</v>
      </c>
      <c r="H4826" s="1">
        <f ca="1">IF(AND(G4825&gt;0,G4826&gt;G4825,NOT(ISERROR(MATCH(G4825,D:D,0)))),H4825+1,H4825)</f>
        <v>0</v>
      </c>
      <c r="I4826" s="1">
        <f t="shared" ca="1" si="842"/>
        <v>0</v>
      </c>
      <c r="J4826" s="7" t="str">
        <f t="shared" ca="1" si="843"/>
        <v/>
      </c>
      <c r="K4826" s="1" t="str">
        <f ca="1">IF(J4826="Linea_para_MAIL_creada_por_LuXML",IF(ISERROR(MATCH(INDIRECT(ADDRESS(ROW()-G4826,7)),D:D,0)),J4826,INDIRECT(ADDRESS(MATCH(INDIRECT(ADDRESS(ROW()-G4826,7)),D:D,0),1))),J4826)</f>
        <v/>
      </c>
      <c r="L4826" s="7">
        <f t="shared" ca="1" si="844"/>
        <v>0</v>
      </c>
      <c r="M4826" s="7" t="str">
        <f t="shared" ca="1" si="845"/>
        <v/>
      </c>
      <c r="N4826" s="7">
        <f t="shared" ca="1" si="846"/>
        <v>0</v>
      </c>
      <c r="O4826" s="9" t="str">
        <f ca="1">IF(N4826&gt;-1,INDIRECT(ADDRESS(ROW(),13)),IF(N4826&lt;N4825,CONCATENATE("&lt;page-count count=",CHAR(34),1+LARGE(N:N,1)-LARGE(N:N,2),CHAR(34),"/&gt;"),INDIRECT(ADDRESS(ROW()-1,13))))</f>
        <v/>
      </c>
      <c r="P4826" s="1">
        <f>IF(ROW()&lt;$S$4+2,IF('XML a procesar'!A4825="",P4825,IF(MID('XML a procesar'!A4825,1,1)="&lt;",P4825,P4825+1)),P4825)</f>
        <v>1</v>
      </c>
    </row>
    <row r="4827" spans="1:16" x14ac:dyDescent="0.25">
      <c r="A4827" s="1" t="str">
        <f>IF('XML a procesar'!A4826&gt;0,'XML a procesar'!A4826,"")</f>
        <v/>
      </c>
      <c r="B4827" s="7">
        <f t="shared" si="836"/>
        <v>0</v>
      </c>
      <c r="C4827" s="1">
        <f t="shared" si="837"/>
        <v>0</v>
      </c>
      <c r="D4827" s="1">
        <f t="shared" si="838"/>
        <v>0</v>
      </c>
      <c r="E4827" s="1">
        <f t="shared" si="839"/>
        <v>0</v>
      </c>
      <c r="F4827" s="1" t="str">
        <f t="shared" ca="1" si="840"/>
        <v/>
      </c>
      <c r="G4827" s="1">
        <f t="shared" ca="1" si="841"/>
        <v>0</v>
      </c>
      <c r="H4827" s="1">
        <f ca="1">IF(AND(G4826&gt;0,G4827&gt;G4826,NOT(ISERROR(MATCH(G4826,D:D,0)))),H4826+1,H4826)</f>
        <v>0</v>
      </c>
      <c r="I4827" s="1">
        <f t="shared" ca="1" si="842"/>
        <v>0</v>
      </c>
      <c r="J4827" s="7" t="str">
        <f t="shared" ca="1" si="843"/>
        <v/>
      </c>
      <c r="K4827" s="1" t="str">
        <f ca="1">IF(J4827="Linea_para_MAIL_creada_por_LuXML",IF(ISERROR(MATCH(INDIRECT(ADDRESS(ROW()-G4827,7)),D:D,0)),J4827,INDIRECT(ADDRESS(MATCH(INDIRECT(ADDRESS(ROW()-G4827,7)),D:D,0),1))),J4827)</f>
        <v/>
      </c>
      <c r="L4827" s="7">
        <f t="shared" ca="1" si="844"/>
        <v>0</v>
      </c>
      <c r="M4827" s="7" t="str">
        <f t="shared" ca="1" si="845"/>
        <v/>
      </c>
      <c r="N4827" s="7">
        <f t="shared" ca="1" si="846"/>
        <v>0</v>
      </c>
      <c r="O4827" s="9" t="str">
        <f ca="1">IF(N4827&gt;-1,INDIRECT(ADDRESS(ROW(),13)),IF(N4827&lt;N4826,CONCATENATE("&lt;page-count count=",CHAR(34),1+LARGE(N:N,1)-LARGE(N:N,2),CHAR(34),"/&gt;"),INDIRECT(ADDRESS(ROW()-1,13))))</f>
        <v/>
      </c>
      <c r="P4827" s="1">
        <f>IF(ROW()&lt;$S$4+2,IF('XML a procesar'!A4826="",P4826,IF(MID('XML a procesar'!A4826,1,1)="&lt;",P4826,P4826+1)),P4826)</f>
        <v>1</v>
      </c>
    </row>
    <row r="4828" spans="1:16" x14ac:dyDescent="0.25">
      <c r="A4828" s="1" t="str">
        <f>IF('XML a procesar'!A4827&gt;0,'XML a procesar'!A4827,"")</f>
        <v/>
      </c>
      <c r="B4828" s="7">
        <f t="shared" si="836"/>
        <v>0</v>
      </c>
      <c r="C4828" s="1">
        <f t="shared" si="837"/>
        <v>0</v>
      </c>
      <c r="D4828" s="1">
        <f t="shared" si="838"/>
        <v>0</v>
      </c>
      <c r="E4828" s="1">
        <f t="shared" si="839"/>
        <v>0</v>
      </c>
      <c r="F4828" s="1" t="str">
        <f t="shared" ca="1" si="840"/>
        <v/>
      </c>
      <c r="G4828" s="1">
        <f t="shared" ca="1" si="841"/>
        <v>0</v>
      </c>
      <c r="H4828" s="1">
        <f ca="1">IF(AND(G4827&gt;0,G4828&gt;G4827,NOT(ISERROR(MATCH(G4827,D:D,0)))),H4827+1,H4827)</f>
        <v>0</v>
      </c>
      <c r="I4828" s="1">
        <f t="shared" ca="1" si="842"/>
        <v>0</v>
      </c>
      <c r="J4828" s="7" t="str">
        <f t="shared" ca="1" si="843"/>
        <v/>
      </c>
      <c r="K4828" s="1" t="str">
        <f ca="1">IF(J4828="Linea_para_MAIL_creada_por_LuXML",IF(ISERROR(MATCH(INDIRECT(ADDRESS(ROW()-G4828,7)),D:D,0)),J4828,INDIRECT(ADDRESS(MATCH(INDIRECT(ADDRESS(ROW()-G4828,7)),D:D,0),1))),J4828)</f>
        <v/>
      </c>
      <c r="L4828" s="7">
        <f t="shared" ca="1" si="844"/>
        <v>0</v>
      </c>
      <c r="M4828" s="7" t="str">
        <f t="shared" ca="1" si="845"/>
        <v/>
      </c>
      <c r="N4828" s="7">
        <f t="shared" ca="1" si="846"/>
        <v>0</v>
      </c>
      <c r="O4828" s="9" t="str">
        <f ca="1">IF(N4828&gt;-1,INDIRECT(ADDRESS(ROW(),13)),IF(N4828&lt;N4827,CONCATENATE("&lt;page-count count=",CHAR(34),1+LARGE(N:N,1)-LARGE(N:N,2),CHAR(34),"/&gt;"),INDIRECT(ADDRESS(ROW()-1,13))))</f>
        <v/>
      </c>
      <c r="P4828" s="1">
        <f>IF(ROW()&lt;$S$4+2,IF('XML a procesar'!A4827="",P4827,IF(MID('XML a procesar'!A4827,1,1)="&lt;",P4827,P4827+1)),P4827)</f>
        <v>1</v>
      </c>
    </row>
    <row r="4829" spans="1:16" x14ac:dyDescent="0.25">
      <c r="A4829" s="1" t="str">
        <f>IF('XML a procesar'!A4828&gt;0,'XML a procesar'!A4828,"")</f>
        <v/>
      </c>
      <c r="B4829" s="7">
        <f t="shared" si="836"/>
        <v>0</v>
      </c>
      <c r="C4829" s="1">
        <f t="shared" si="837"/>
        <v>0</v>
      </c>
      <c r="D4829" s="1">
        <f t="shared" si="838"/>
        <v>0</v>
      </c>
      <c r="E4829" s="1">
        <f t="shared" si="839"/>
        <v>0</v>
      </c>
      <c r="F4829" s="1" t="str">
        <f t="shared" ca="1" si="840"/>
        <v/>
      </c>
      <c r="G4829" s="1">
        <f t="shared" ca="1" si="841"/>
        <v>0</v>
      </c>
      <c r="H4829" s="1">
        <f ca="1">IF(AND(G4828&gt;0,G4829&gt;G4828,NOT(ISERROR(MATCH(G4828,D:D,0)))),H4828+1,H4828)</f>
        <v>0</v>
      </c>
      <c r="I4829" s="1">
        <f t="shared" ca="1" si="842"/>
        <v>0</v>
      </c>
      <c r="J4829" s="7" t="str">
        <f t="shared" ca="1" si="843"/>
        <v/>
      </c>
      <c r="K4829" s="1" t="str">
        <f ca="1">IF(J4829="Linea_para_MAIL_creada_por_LuXML",IF(ISERROR(MATCH(INDIRECT(ADDRESS(ROW()-G4829,7)),D:D,0)),J4829,INDIRECT(ADDRESS(MATCH(INDIRECT(ADDRESS(ROW()-G4829,7)),D:D,0),1))),J4829)</f>
        <v/>
      </c>
      <c r="L4829" s="7">
        <f t="shared" ca="1" si="844"/>
        <v>0</v>
      </c>
      <c r="M4829" s="7" t="str">
        <f t="shared" ca="1" si="845"/>
        <v/>
      </c>
      <c r="N4829" s="7">
        <f t="shared" ca="1" si="846"/>
        <v>0</v>
      </c>
      <c r="O4829" s="9" t="str">
        <f ca="1">IF(N4829&gt;-1,INDIRECT(ADDRESS(ROW(),13)),IF(N4829&lt;N4828,CONCATENATE("&lt;page-count count=",CHAR(34),1+LARGE(N:N,1)-LARGE(N:N,2),CHAR(34),"/&gt;"),INDIRECT(ADDRESS(ROW()-1,13))))</f>
        <v/>
      </c>
      <c r="P4829" s="1">
        <f>IF(ROW()&lt;$S$4+2,IF('XML a procesar'!A4828="",P4828,IF(MID('XML a procesar'!A4828,1,1)="&lt;",P4828,P4828+1)),P4828)</f>
        <v>1</v>
      </c>
    </row>
    <row r="4830" spans="1:16" x14ac:dyDescent="0.25">
      <c r="A4830" s="1" t="str">
        <f>IF('XML a procesar'!A4829&gt;0,'XML a procesar'!A4829,"")</f>
        <v/>
      </c>
      <c r="B4830" s="7">
        <f t="shared" si="836"/>
        <v>0</v>
      </c>
      <c r="C4830" s="1">
        <f t="shared" si="837"/>
        <v>0</v>
      </c>
      <c r="D4830" s="1">
        <f t="shared" si="838"/>
        <v>0</v>
      </c>
      <c r="E4830" s="1">
        <f t="shared" si="839"/>
        <v>0</v>
      </c>
      <c r="F4830" s="1" t="str">
        <f t="shared" ca="1" si="840"/>
        <v/>
      </c>
      <c r="G4830" s="1">
        <f t="shared" ca="1" si="841"/>
        <v>0</v>
      </c>
      <c r="H4830" s="1">
        <f ca="1">IF(AND(G4829&gt;0,G4830&gt;G4829,NOT(ISERROR(MATCH(G4829,D:D,0)))),H4829+1,H4829)</f>
        <v>0</v>
      </c>
      <c r="I4830" s="1">
        <f t="shared" ca="1" si="842"/>
        <v>0</v>
      </c>
      <c r="J4830" s="7" t="str">
        <f t="shared" ca="1" si="843"/>
        <v/>
      </c>
      <c r="K4830" s="1" t="str">
        <f ca="1">IF(J4830="Linea_para_MAIL_creada_por_LuXML",IF(ISERROR(MATCH(INDIRECT(ADDRESS(ROW()-G4830,7)),D:D,0)),J4830,INDIRECT(ADDRESS(MATCH(INDIRECT(ADDRESS(ROW()-G4830,7)),D:D,0),1))),J4830)</f>
        <v/>
      </c>
      <c r="L4830" s="7">
        <f t="shared" ca="1" si="844"/>
        <v>0</v>
      </c>
      <c r="M4830" s="7" t="str">
        <f t="shared" ca="1" si="845"/>
        <v/>
      </c>
      <c r="N4830" s="7">
        <f t="shared" ca="1" si="846"/>
        <v>0</v>
      </c>
      <c r="O4830" s="9" t="str">
        <f ca="1">IF(N4830&gt;-1,INDIRECT(ADDRESS(ROW(),13)),IF(N4830&lt;N4829,CONCATENATE("&lt;page-count count=",CHAR(34),1+LARGE(N:N,1)-LARGE(N:N,2),CHAR(34),"/&gt;"),INDIRECT(ADDRESS(ROW()-1,13))))</f>
        <v/>
      </c>
      <c r="P4830" s="1">
        <f>IF(ROW()&lt;$S$4+2,IF('XML a procesar'!A4829="",P4829,IF(MID('XML a procesar'!A4829,1,1)="&lt;",P4829,P4829+1)),P4829)</f>
        <v>1</v>
      </c>
    </row>
    <row r="4831" spans="1:16" x14ac:dyDescent="0.25">
      <c r="A4831" s="1" t="str">
        <f>IF('XML a procesar'!A4830&gt;0,'XML a procesar'!A4830,"")</f>
        <v/>
      </c>
      <c r="B4831" s="7">
        <f t="shared" si="836"/>
        <v>0</v>
      </c>
      <c r="C4831" s="1">
        <f t="shared" si="837"/>
        <v>0</v>
      </c>
      <c r="D4831" s="1">
        <f t="shared" si="838"/>
        <v>0</v>
      </c>
      <c r="E4831" s="1">
        <f t="shared" si="839"/>
        <v>0</v>
      </c>
      <c r="F4831" s="1" t="str">
        <f t="shared" ca="1" si="840"/>
        <v/>
      </c>
      <c r="G4831" s="1">
        <f t="shared" ca="1" si="841"/>
        <v>0</v>
      </c>
      <c r="H4831" s="1">
        <f ca="1">IF(AND(G4830&gt;0,G4831&gt;G4830,NOT(ISERROR(MATCH(G4830,D:D,0)))),H4830+1,H4830)</f>
        <v>0</v>
      </c>
      <c r="I4831" s="1">
        <f t="shared" ca="1" si="842"/>
        <v>0</v>
      </c>
      <c r="J4831" s="7" t="str">
        <f t="shared" ca="1" si="843"/>
        <v/>
      </c>
      <c r="K4831" s="1" t="str">
        <f ca="1">IF(J4831="Linea_para_MAIL_creada_por_LuXML",IF(ISERROR(MATCH(INDIRECT(ADDRESS(ROW()-G4831,7)),D:D,0)),J4831,INDIRECT(ADDRESS(MATCH(INDIRECT(ADDRESS(ROW()-G4831,7)),D:D,0),1))),J4831)</f>
        <v/>
      </c>
      <c r="L4831" s="7">
        <f t="shared" ca="1" si="844"/>
        <v>0</v>
      </c>
      <c r="M4831" s="7" t="str">
        <f t="shared" ca="1" si="845"/>
        <v/>
      </c>
      <c r="N4831" s="7">
        <f t="shared" ca="1" si="846"/>
        <v>0</v>
      </c>
      <c r="O4831" s="9" t="str">
        <f ca="1">IF(N4831&gt;-1,INDIRECT(ADDRESS(ROW(),13)),IF(N4831&lt;N4830,CONCATENATE("&lt;page-count count=",CHAR(34),1+LARGE(N:N,1)-LARGE(N:N,2),CHAR(34),"/&gt;"),INDIRECT(ADDRESS(ROW()-1,13))))</f>
        <v/>
      </c>
      <c r="P4831" s="1">
        <f>IF(ROW()&lt;$S$4+2,IF('XML a procesar'!A4830="",P4830,IF(MID('XML a procesar'!A4830,1,1)="&lt;",P4830,P4830+1)),P4830)</f>
        <v>1</v>
      </c>
    </row>
    <row r="4832" spans="1:16" x14ac:dyDescent="0.25">
      <c r="A4832" s="1" t="str">
        <f>IF('XML a procesar'!A4831&gt;0,'XML a procesar'!A4831,"")</f>
        <v/>
      </c>
      <c r="B4832" s="7">
        <f t="shared" si="836"/>
        <v>0</v>
      </c>
      <c r="C4832" s="1">
        <f t="shared" si="837"/>
        <v>0</v>
      </c>
      <c r="D4832" s="1">
        <f t="shared" si="838"/>
        <v>0</v>
      </c>
      <c r="E4832" s="1">
        <f t="shared" si="839"/>
        <v>0</v>
      </c>
      <c r="F4832" s="1" t="str">
        <f t="shared" ca="1" si="840"/>
        <v/>
      </c>
      <c r="G4832" s="1">
        <f t="shared" ca="1" si="841"/>
        <v>0</v>
      </c>
      <c r="H4832" s="1">
        <f ca="1">IF(AND(G4831&gt;0,G4832&gt;G4831,NOT(ISERROR(MATCH(G4831,D:D,0)))),H4831+1,H4831)</f>
        <v>0</v>
      </c>
      <c r="I4832" s="1">
        <f t="shared" ca="1" si="842"/>
        <v>0</v>
      </c>
      <c r="J4832" s="7" t="str">
        <f t="shared" ca="1" si="843"/>
        <v/>
      </c>
      <c r="K4832" s="1" t="str">
        <f ca="1">IF(J4832="Linea_para_MAIL_creada_por_LuXML",IF(ISERROR(MATCH(INDIRECT(ADDRESS(ROW()-G4832,7)),D:D,0)),J4832,INDIRECT(ADDRESS(MATCH(INDIRECT(ADDRESS(ROW()-G4832,7)),D:D,0),1))),J4832)</f>
        <v/>
      </c>
      <c r="L4832" s="7">
        <f t="shared" ca="1" si="844"/>
        <v>0</v>
      </c>
      <c r="M4832" s="7" t="str">
        <f t="shared" ca="1" si="845"/>
        <v/>
      </c>
      <c r="N4832" s="7">
        <f t="shared" ca="1" si="846"/>
        <v>0</v>
      </c>
      <c r="O4832" s="9" t="str">
        <f ca="1">IF(N4832&gt;-1,INDIRECT(ADDRESS(ROW(),13)),IF(N4832&lt;N4831,CONCATENATE("&lt;page-count count=",CHAR(34),1+LARGE(N:N,1)-LARGE(N:N,2),CHAR(34),"/&gt;"),INDIRECT(ADDRESS(ROW()-1,13))))</f>
        <v/>
      </c>
      <c r="P4832" s="1">
        <f>IF(ROW()&lt;$S$4+2,IF('XML a procesar'!A4831="",P4831,IF(MID('XML a procesar'!A4831,1,1)="&lt;",P4831,P4831+1)),P4831)</f>
        <v>1</v>
      </c>
    </row>
    <row r="4833" spans="1:16" x14ac:dyDescent="0.25">
      <c r="A4833" s="1" t="str">
        <f>IF('XML a procesar'!A4832&gt;0,'XML a procesar'!A4832,"")</f>
        <v/>
      </c>
      <c r="B4833" s="7">
        <f t="shared" si="836"/>
        <v>0</v>
      </c>
      <c r="C4833" s="1">
        <f t="shared" si="837"/>
        <v>0</v>
      </c>
      <c r="D4833" s="1">
        <f t="shared" si="838"/>
        <v>0</v>
      </c>
      <c r="E4833" s="1">
        <f t="shared" si="839"/>
        <v>0</v>
      </c>
      <c r="F4833" s="1" t="str">
        <f t="shared" ca="1" si="840"/>
        <v/>
      </c>
      <c r="G4833" s="1">
        <f t="shared" ca="1" si="841"/>
        <v>0</v>
      </c>
      <c r="H4833" s="1">
        <f ca="1">IF(AND(G4832&gt;0,G4833&gt;G4832,NOT(ISERROR(MATCH(G4832,D:D,0)))),H4832+1,H4832)</f>
        <v>0</v>
      </c>
      <c r="I4833" s="1">
        <f t="shared" ca="1" si="842"/>
        <v>0</v>
      </c>
      <c r="J4833" s="7" t="str">
        <f t="shared" ca="1" si="843"/>
        <v/>
      </c>
      <c r="K4833" s="1" t="str">
        <f ca="1">IF(J4833="Linea_para_MAIL_creada_por_LuXML",IF(ISERROR(MATCH(INDIRECT(ADDRESS(ROW()-G4833,7)),D:D,0)),J4833,INDIRECT(ADDRESS(MATCH(INDIRECT(ADDRESS(ROW()-G4833,7)),D:D,0),1))),J4833)</f>
        <v/>
      </c>
      <c r="L4833" s="7">
        <f t="shared" ca="1" si="844"/>
        <v>0</v>
      </c>
      <c r="M4833" s="7" t="str">
        <f t="shared" ca="1" si="845"/>
        <v/>
      </c>
      <c r="N4833" s="7">
        <f t="shared" ca="1" si="846"/>
        <v>0</v>
      </c>
      <c r="O4833" s="9" t="str">
        <f ca="1">IF(N4833&gt;-1,INDIRECT(ADDRESS(ROW(),13)),IF(N4833&lt;N4832,CONCATENATE("&lt;page-count count=",CHAR(34),1+LARGE(N:N,1)-LARGE(N:N,2),CHAR(34),"/&gt;"),INDIRECT(ADDRESS(ROW()-1,13))))</f>
        <v/>
      </c>
      <c r="P4833" s="1">
        <f>IF(ROW()&lt;$S$4+2,IF('XML a procesar'!A4832="",P4832,IF(MID('XML a procesar'!A4832,1,1)="&lt;",P4832,P4832+1)),P4832)</f>
        <v>1</v>
      </c>
    </row>
    <row r="4834" spans="1:16" x14ac:dyDescent="0.25">
      <c r="A4834" s="1" t="str">
        <f>IF('XML a procesar'!A4833&gt;0,'XML a procesar'!A4833,"")</f>
        <v/>
      </c>
      <c r="B4834" s="7">
        <f t="shared" si="836"/>
        <v>0</v>
      </c>
      <c r="C4834" s="1">
        <f t="shared" si="837"/>
        <v>0</v>
      </c>
      <c r="D4834" s="1">
        <f t="shared" si="838"/>
        <v>0</v>
      </c>
      <c r="E4834" s="1">
        <f t="shared" si="839"/>
        <v>0</v>
      </c>
      <c r="F4834" s="1" t="str">
        <f t="shared" ca="1" si="840"/>
        <v/>
      </c>
      <c r="G4834" s="1">
        <f t="shared" ca="1" si="841"/>
        <v>0</v>
      </c>
      <c r="H4834" s="1">
        <f ca="1">IF(AND(G4833&gt;0,G4834&gt;G4833,NOT(ISERROR(MATCH(G4833,D:D,0)))),H4833+1,H4833)</f>
        <v>0</v>
      </c>
      <c r="I4834" s="1">
        <f t="shared" ca="1" si="842"/>
        <v>0</v>
      </c>
      <c r="J4834" s="7" t="str">
        <f t="shared" ca="1" si="843"/>
        <v/>
      </c>
      <c r="K4834" s="1" t="str">
        <f ca="1">IF(J4834="Linea_para_MAIL_creada_por_LuXML",IF(ISERROR(MATCH(INDIRECT(ADDRESS(ROW()-G4834,7)),D:D,0)),J4834,INDIRECT(ADDRESS(MATCH(INDIRECT(ADDRESS(ROW()-G4834,7)),D:D,0),1))),J4834)</f>
        <v/>
      </c>
      <c r="L4834" s="7">
        <f t="shared" ca="1" si="844"/>
        <v>0</v>
      </c>
      <c r="M4834" s="7" t="str">
        <f t="shared" ca="1" si="845"/>
        <v/>
      </c>
      <c r="N4834" s="7">
        <f t="shared" ca="1" si="846"/>
        <v>0</v>
      </c>
      <c r="O4834" s="9" t="str">
        <f ca="1">IF(N4834&gt;-1,INDIRECT(ADDRESS(ROW(),13)),IF(N4834&lt;N4833,CONCATENATE("&lt;page-count count=",CHAR(34),1+LARGE(N:N,1)-LARGE(N:N,2),CHAR(34),"/&gt;"),INDIRECT(ADDRESS(ROW()-1,13))))</f>
        <v/>
      </c>
      <c r="P4834" s="1">
        <f>IF(ROW()&lt;$S$4+2,IF('XML a procesar'!A4833="",P4833,IF(MID('XML a procesar'!A4833,1,1)="&lt;",P4833,P4833+1)),P4833)</f>
        <v>1</v>
      </c>
    </row>
    <row r="4835" spans="1:16" x14ac:dyDescent="0.25">
      <c r="A4835" s="1" t="str">
        <f>IF('XML a procesar'!A4834&gt;0,'XML a procesar'!A4834,"")</f>
        <v/>
      </c>
      <c r="B4835" s="7">
        <f t="shared" si="836"/>
        <v>0</v>
      </c>
      <c r="C4835" s="1">
        <f t="shared" si="837"/>
        <v>0</v>
      </c>
      <c r="D4835" s="1">
        <f t="shared" si="838"/>
        <v>0</v>
      </c>
      <c r="E4835" s="1">
        <f t="shared" si="839"/>
        <v>0</v>
      </c>
      <c r="F4835" s="1" t="str">
        <f t="shared" ca="1" si="840"/>
        <v/>
      </c>
      <c r="G4835" s="1">
        <f t="shared" ca="1" si="841"/>
        <v>0</v>
      </c>
      <c r="H4835" s="1">
        <f ca="1">IF(AND(G4834&gt;0,G4835&gt;G4834,NOT(ISERROR(MATCH(G4834,D:D,0)))),H4834+1,H4834)</f>
        <v>0</v>
      </c>
      <c r="I4835" s="1">
        <f t="shared" ca="1" si="842"/>
        <v>0</v>
      </c>
      <c r="J4835" s="7" t="str">
        <f t="shared" ca="1" si="843"/>
        <v/>
      </c>
      <c r="K4835" s="1" t="str">
        <f ca="1">IF(J4835="Linea_para_MAIL_creada_por_LuXML",IF(ISERROR(MATCH(INDIRECT(ADDRESS(ROW()-G4835,7)),D:D,0)),J4835,INDIRECT(ADDRESS(MATCH(INDIRECT(ADDRESS(ROW()-G4835,7)),D:D,0),1))),J4835)</f>
        <v/>
      </c>
      <c r="L4835" s="7">
        <f t="shared" ca="1" si="844"/>
        <v>0</v>
      </c>
      <c r="M4835" s="7" t="str">
        <f t="shared" ca="1" si="845"/>
        <v/>
      </c>
      <c r="N4835" s="7">
        <f t="shared" ca="1" si="846"/>
        <v>0</v>
      </c>
      <c r="O4835" s="9" t="str">
        <f ca="1">IF(N4835&gt;-1,INDIRECT(ADDRESS(ROW(),13)),IF(N4835&lt;N4834,CONCATENATE("&lt;page-count count=",CHAR(34),1+LARGE(N:N,1)-LARGE(N:N,2),CHAR(34),"/&gt;"),INDIRECT(ADDRESS(ROW()-1,13))))</f>
        <v/>
      </c>
      <c r="P4835" s="1">
        <f>IF(ROW()&lt;$S$4+2,IF('XML a procesar'!A4834="",P4834,IF(MID('XML a procesar'!A4834,1,1)="&lt;",P4834,P4834+1)),P4834)</f>
        <v>1</v>
      </c>
    </row>
    <row r="4836" spans="1:16" x14ac:dyDescent="0.25">
      <c r="A4836" s="1" t="str">
        <f>IF('XML a procesar'!A4835&gt;0,'XML a procesar'!A4835,"")</f>
        <v/>
      </c>
      <c r="B4836" s="7">
        <f t="shared" si="836"/>
        <v>0</v>
      </c>
      <c r="C4836" s="1">
        <f t="shared" si="837"/>
        <v>0</v>
      </c>
      <c r="D4836" s="1">
        <f t="shared" si="838"/>
        <v>0</v>
      </c>
      <c r="E4836" s="1">
        <f t="shared" si="839"/>
        <v>0</v>
      </c>
      <c r="F4836" s="1" t="str">
        <f t="shared" ca="1" si="840"/>
        <v/>
      </c>
      <c r="G4836" s="1">
        <f t="shared" ca="1" si="841"/>
        <v>0</v>
      </c>
      <c r="H4836" s="1">
        <f ca="1">IF(AND(G4835&gt;0,G4836&gt;G4835,NOT(ISERROR(MATCH(G4835,D:D,0)))),H4835+1,H4835)</f>
        <v>0</v>
      </c>
      <c r="I4836" s="1">
        <f t="shared" ca="1" si="842"/>
        <v>0</v>
      </c>
      <c r="J4836" s="7" t="str">
        <f t="shared" ca="1" si="843"/>
        <v/>
      </c>
      <c r="K4836" s="1" t="str">
        <f ca="1">IF(J4836="Linea_para_MAIL_creada_por_LuXML",IF(ISERROR(MATCH(INDIRECT(ADDRESS(ROW()-G4836,7)),D:D,0)),J4836,INDIRECT(ADDRESS(MATCH(INDIRECT(ADDRESS(ROW()-G4836,7)),D:D,0),1))),J4836)</f>
        <v/>
      </c>
      <c r="L4836" s="7">
        <f t="shared" ca="1" si="844"/>
        <v>0</v>
      </c>
      <c r="M4836" s="7" t="str">
        <f t="shared" ca="1" si="845"/>
        <v/>
      </c>
      <c r="N4836" s="7">
        <f t="shared" ca="1" si="846"/>
        <v>0</v>
      </c>
      <c r="O4836" s="9" t="str">
        <f ca="1">IF(N4836&gt;-1,INDIRECT(ADDRESS(ROW(),13)),IF(N4836&lt;N4835,CONCATENATE("&lt;page-count count=",CHAR(34),1+LARGE(N:N,1)-LARGE(N:N,2),CHAR(34),"/&gt;"),INDIRECT(ADDRESS(ROW()-1,13))))</f>
        <v/>
      </c>
      <c r="P4836" s="1">
        <f>IF(ROW()&lt;$S$4+2,IF('XML a procesar'!A4835="",P4835,IF(MID('XML a procesar'!A4835,1,1)="&lt;",P4835,P4835+1)),P4835)</f>
        <v>1</v>
      </c>
    </row>
    <row r="4837" spans="1:16" x14ac:dyDescent="0.25">
      <c r="A4837" s="1" t="str">
        <f>IF('XML a procesar'!A4836&gt;0,'XML a procesar'!A4836,"")</f>
        <v/>
      </c>
      <c r="B4837" s="7">
        <f t="shared" si="836"/>
        <v>0</v>
      </c>
      <c r="C4837" s="1">
        <f t="shared" si="837"/>
        <v>0</v>
      </c>
      <c r="D4837" s="1">
        <f t="shared" si="838"/>
        <v>0</v>
      </c>
      <c r="E4837" s="1">
        <f t="shared" si="839"/>
        <v>0</v>
      </c>
      <c r="F4837" s="1" t="str">
        <f t="shared" ca="1" si="840"/>
        <v/>
      </c>
      <c r="G4837" s="1">
        <f t="shared" ca="1" si="841"/>
        <v>0</v>
      </c>
      <c r="H4837" s="1">
        <f ca="1">IF(AND(G4836&gt;0,G4837&gt;G4836,NOT(ISERROR(MATCH(G4836,D:D,0)))),H4836+1,H4836)</f>
        <v>0</v>
      </c>
      <c r="I4837" s="1">
        <f t="shared" ca="1" si="842"/>
        <v>0</v>
      </c>
      <c r="J4837" s="7" t="str">
        <f t="shared" ca="1" si="843"/>
        <v/>
      </c>
      <c r="K4837" s="1" t="str">
        <f ca="1">IF(J4837="Linea_para_MAIL_creada_por_LuXML",IF(ISERROR(MATCH(INDIRECT(ADDRESS(ROW()-G4837,7)),D:D,0)),J4837,INDIRECT(ADDRESS(MATCH(INDIRECT(ADDRESS(ROW()-G4837,7)),D:D,0),1))),J4837)</f>
        <v/>
      </c>
      <c r="L4837" s="7">
        <f t="shared" ca="1" si="844"/>
        <v>0</v>
      </c>
      <c r="M4837" s="7" t="str">
        <f t="shared" ca="1" si="845"/>
        <v/>
      </c>
      <c r="N4837" s="7">
        <f t="shared" ca="1" si="846"/>
        <v>0</v>
      </c>
      <c r="O4837" s="9" t="str">
        <f ca="1">IF(N4837&gt;-1,INDIRECT(ADDRESS(ROW(),13)),IF(N4837&lt;N4836,CONCATENATE("&lt;page-count count=",CHAR(34),1+LARGE(N:N,1)-LARGE(N:N,2),CHAR(34),"/&gt;"),INDIRECT(ADDRESS(ROW()-1,13))))</f>
        <v/>
      </c>
      <c r="P4837" s="1">
        <f>IF(ROW()&lt;$S$4+2,IF('XML a procesar'!A4836="",P4836,IF(MID('XML a procesar'!A4836,1,1)="&lt;",P4836,P4836+1)),P4836)</f>
        <v>1</v>
      </c>
    </row>
    <row r="4838" spans="1:16" x14ac:dyDescent="0.25">
      <c r="A4838" s="1" t="str">
        <f>IF('XML a procesar'!A4837&gt;0,'XML a procesar'!A4837,"")</f>
        <v/>
      </c>
      <c r="B4838" s="7">
        <f t="shared" si="836"/>
        <v>0</v>
      </c>
      <c r="C4838" s="1">
        <f t="shared" si="837"/>
        <v>0</v>
      </c>
      <c r="D4838" s="1">
        <f t="shared" si="838"/>
        <v>0</v>
      </c>
      <c r="E4838" s="1">
        <f t="shared" si="839"/>
        <v>0</v>
      </c>
      <c r="F4838" s="1" t="str">
        <f t="shared" ca="1" si="840"/>
        <v/>
      </c>
      <c r="G4838" s="1">
        <f t="shared" ca="1" si="841"/>
        <v>0</v>
      </c>
      <c r="H4838" s="1">
        <f ca="1">IF(AND(G4837&gt;0,G4838&gt;G4837,NOT(ISERROR(MATCH(G4837,D:D,0)))),H4837+1,H4837)</f>
        <v>0</v>
      </c>
      <c r="I4838" s="1">
        <f t="shared" ca="1" si="842"/>
        <v>0</v>
      </c>
      <c r="J4838" s="7" t="str">
        <f t="shared" ca="1" si="843"/>
        <v/>
      </c>
      <c r="K4838" s="1" t="str">
        <f ca="1">IF(J4838="Linea_para_MAIL_creada_por_LuXML",IF(ISERROR(MATCH(INDIRECT(ADDRESS(ROW()-G4838,7)),D:D,0)),J4838,INDIRECT(ADDRESS(MATCH(INDIRECT(ADDRESS(ROW()-G4838,7)),D:D,0),1))),J4838)</f>
        <v/>
      </c>
      <c r="L4838" s="7">
        <f t="shared" ca="1" si="844"/>
        <v>0</v>
      </c>
      <c r="M4838" s="7" t="str">
        <f t="shared" ca="1" si="845"/>
        <v/>
      </c>
      <c r="N4838" s="7">
        <f t="shared" ca="1" si="846"/>
        <v>0</v>
      </c>
      <c r="O4838" s="9" t="str">
        <f ca="1">IF(N4838&gt;-1,INDIRECT(ADDRESS(ROW(),13)),IF(N4838&lt;N4837,CONCATENATE("&lt;page-count count=",CHAR(34),1+LARGE(N:N,1)-LARGE(N:N,2),CHAR(34),"/&gt;"),INDIRECT(ADDRESS(ROW()-1,13))))</f>
        <v/>
      </c>
      <c r="P4838" s="1">
        <f>IF(ROW()&lt;$S$4+2,IF('XML a procesar'!A4837="",P4837,IF(MID('XML a procesar'!A4837,1,1)="&lt;",P4837,P4837+1)),P4837)</f>
        <v>1</v>
      </c>
    </row>
    <row r="4839" spans="1:16" x14ac:dyDescent="0.25">
      <c r="A4839" s="1" t="str">
        <f>IF('XML a procesar'!A4838&gt;0,'XML a procesar'!A4838,"")</f>
        <v/>
      </c>
      <c r="B4839" s="7">
        <f t="shared" si="836"/>
        <v>0</v>
      </c>
      <c r="C4839" s="1">
        <f t="shared" si="837"/>
        <v>0</v>
      </c>
      <c r="D4839" s="1">
        <f t="shared" si="838"/>
        <v>0</v>
      </c>
      <c r="E4839" s="1">
        <f t="shared" si="839"/>
        <v>0</v>
      </c>
      <c r="F4839" s="1" t="str">
        <f t="shared" ca="1" si="840"/>
        <v/>
      </c>
      <c r="G4839" s="1">
        <f t="shared" ca="1" si="841"/>
        <v>0</v>
      </c>
      <c r="H4839" s="1">
        <f ca="1">IF(AND(G4838&gt;0,G4839&gt;G4838,NOT(ISERROR(MATCH(G4838,D:D,0)))),H4838+1,H4838)</f>
        <v>0</v>
      </c>
      <c r="I4839" s="1">
        <f t="shared" ca="1" si="842"/>
        <v>0</v>
      </c>
      <c r="J4839" s="7" t="str">
        <f t="shared" ca="1" si="843"/>
        <v/>
      </c>
      <c r="K4839" s="1" t="str">
        <f ca="1">IF(J4839="Linea_para_MAIL_creada_por_LuXML",IF(ISERROR(MATCH(INDIRECT(ADDRESS(ROW()-G4839,7)),D:D,0)),J4839,INDIRECT(ADDRESS(MATCH(INDIRECT(ADDRESS(ROW()-G4839,7)),D:D,0),1))),J4839)</f>
        <v/>
      </c>
      <c r="L4839" s="7">
        <f t="shared" ca="1" si="844"/>
        <v>0</v>
      </c>
      <c r="M4839" s="7" t="str">
        <f t="shared" ca="1" si="845"/>
        <v/>
      </c>
      <c r="N4839" s="7">
        <f t="shared" ca="1" si="846"/>
        <v>0</v>
      </c>
      <c r="O4839" s="9" t="str">
        <f ca="1">IF(N4839&gt;-1,INDIRECT(ADDRESS(ROW(),13)),IF(N4839&lt;N4838,CONCATENATE("&lt;page-count count=",CHAR(34),1+LARGE(N:N,1)-LARGE(N:N,2),CHAR(34),"/&gt;"),INDIRECT(ADDRESS(ROW()-1,13))))</f>
        <v/>
      </c>
      <c r="P4839" s="1">
        <f>IF(ROW()&lt;$S$4+2,IF('XML a procesar'!A4838="",P4838,IF(MID('XML a procesar'!A4838,1,1)="&lt;",P4838,P4838+1)),P4838)</f>
        <v>1</v>
      </c>
    </row>
    <row r="4840" spans="1:16" x14ac:dyDescent="0.25">
      <c r="A4840" s="1" t="str">
        <f>IF('XML a procesar'!A4839&gt;0,'XML a procesar'!A4839,"")</f>
        <v/>
      </c>
      <c r="B4840" s="7">
        <f t="shared" si="836"/>
        <v>0</v>
      </c>
      <c r="C4840" s="1">
        <f t="shared" si="837"/>
        <v>0</v>
      </c>
      <c r="D4840" s="1">
        <f t="shared" si="838"/>
        <v>0</v>
      </c>
      <c r="E4840" s="1">
        <f t="shared" si="839"/>
        <v>0</v>
      </c>
      <c r="F4840" s="1" t="str">
        <f t="shared" ca="1" si="840"/>
        <v/>
      </c>
      <c r="G4840" s="1">
        <f t="shared" ca="1" si="841"/>
        <v>0</v>
      </c>
      <c r="H4840" s="1">
        <f ca="1">IF(AND(G4839&gt;0,G4840&gt;G4839,NOT(ISERROR(MATCH(G4839,D:D,0)))),H4839+1,H4839)</f>
        <v>0</v>
      </c>
      <c r="I4840" s="1">
        <f t="shared" ca="1" si="842"/>
        <v>0</v>
      </c>
      <c r="J4840" s="7" t="str">
        <f t="shared" ca="1" si="843"/>
        <v/>
      </c>
      <c r="K4840" s="1" t="str">
        <f ca="1">IF(J4840="Linea_para_MAIL_creada_por_LuXML",IF(ISERROR(MATCH(INDIRECT(ADDRESS(ROW()-G4840,7)),D:D,0)),J4840,INDIRECT(ADDRESS(MATCH(INDIRECT(ADDRESS(ROW()-G4840,7)),D:D,0),1))),J4840)</f>
        <v/>
      </c>
      <c r="L4840" s="7">
        <f t="shared" ca="1" si="844"/>
        <v>0</v>
      </c>
      <c r="M4840" s="7" t="str">
        <f t="shared" ca="1" si="845"/>
        <v/>
      </c>
      <c r="N4840" s="7">
        <f t="shared" ca="1" si="846"/>
        <v>0</v>
      </c>
      <c r="O4840" s="9" t="str">
        <f ca="1">IF(N4840&gt;-1,INDIRECT(ADDRESS(ROW(),13)),IF(N4840&lt;N4839,CONCATENATE("&lt;page-count count=",CHAR(34),1+LARGE(N:N,1)-LARGE(N:N,2),CHAR(34),"/&gt;"),INDIRECT(ADDRESS(ROW()-1,13))))</f>
        <v/>
      </c>
      <c r="P4840" s="1">
        <f>IF(ROW()&lt;$S$4+2,IF('XML a procesar'!A4839="",P4839,IF(MID('XML a procesar'!A4839,1,1)="&lt;",P4839,P4839+1)),P4839)</f>
        <v>1</v>
      </c>
    </row>
    <row r="4841" spans="1:16" x14ac:dyDescent="0.25">
      <c r="A4841" s="1" t="str">
        <f>IF('XML a procesar'!A4840&gt;0,'XML a procesar'!A4840,"")</f>
        <v/>
      </c>
      <c r="B4841" s="7">
        <f t="shared" si="836"/>
        <v>0</v>
      </c>
      <c r="C4841" s="1">
        <f t="shared" si="837"/>
        <v>0</v>
      </c>
      <c r="D4841" s="1">
        <f t="shared" si="838"/>
        <v>0</v>
      </c>
      <c r="E4841" s="1">
        <f t="shared" si="839"/>
        <v>0</v>
      </c>
      <c r="F4841" s="1" t="str">
        <f t="shared" ca="1" si="840"/>
        <v/>
      </c>
      <c r="G4841" s="1">
        <f t="shared" ca="1" si="841"/>
        <v>0</v>
      </c>
      <c r="H4841" s="1">
        <f ca="1">IF(AND(G4840&gt;0,G4841&gt;G4840,NOT(ISERROR(MATCH(G4840,D:D,0)))),H4840+1,H4840)</f>
        <v>0</v>
      </c>
      <c r="I4841" s="1">
        <f t="shared" ca="1" si="842"/>
        <v>0</v>
      </c>
      <c r="J4841" s="7" t="str">
        <f t="shared" ca="1" si="843"/>
        <v/>
      </c>
      <c r="K4841" s="1" t="str">
        <f ca="1">IF(J4841="Linea_para_MAIL_creada_por_LuXML",IF(ISERROR(MATCH(INDIRECT(ADDRESS(ROW()-G4841,7)),D:D,0)),J4841,INDIRECT(ADDRESS(MATCH(INDIRECT(ADDRESS(ROW()-G4841,7)),D:D,0),1))),J4841)</f>
        <v/>
      </c>
      <c r="L4841" s="7">
        <f t="shared" ca="1" si="844"/>
        <v>0</v>
      </c>
      <c r="M4841" s="7" t="str">
        <f t="shared" ca="1" si="845"/>
        <v/>
      </c>
      <c r="N4841" s="7">
        <f t="shared" ca="1" si="846"/>
        <v>0</v>
      </c>
      <c r="O4841" s="9" t="str">
        <f ca="1">IF(N4841&gt;-1,INDIRECT(ADDRESS(ROW(),13)),IF(N4841&lt;N4840,CONCATENATE("&lt;page-count count=",CHAR(34),1+LARGE(N:N,1)-LARGE(N:N,2),CHAR(34),"/&gt;"),INDIRECT(ADDRESS(ROW()-1,13))))</f>
        <v/>
      </c>
      <c r="P4841" s="1">
        <f>IF(ROW()&lt;$S$4+2,IF('XML a procesar'!A4840="",P4840,IF(MID('XML a procesar'!A4840,1,1)="&lt;",P4840,P4840+1)),P4840)</f>
        <v>1</v>
      </c>
    </row>
    <row r="4842" spans="1:16" x14ac:dyDescent="0.25">
      <c r="A4842" s="1" t="str">
        <f>IF('XML a procesar'!A4841&gt;0,'XML a procesar'!A4841,"")</f>
        <v/>
      </c>
      <c r="B4842" s="7">
        <f t="shared" si="836"/>
        <v>0</v>
      </c>
      <c r="C4842" s="1">
        <f t="shared" si="837"/>
        <v>0</v>
      </c>
      <c r="D4842" s="1">
        <f t="shared" si="838"/>
        <v>0</v>
      </c>
      <c r="E4842" s="1">
        <f t="shared" si="839"/>
        <v>0</v>
      </c>
      <c r="F4842" s="1" t="str">
        <f t="shared" ca="1" si="840"/>
        <v/>
      </c>
      <c r="G4842" s="1">
        <f t="shared" ca="1" si="841"/>
        <v>0</v>
      </c>
      <c r="H4842" s="1">
        <f ca="1">IF(AND(G4841&gt;0,G4842&gt;G4841,NOT(ISERROR(MATCH(G4841,D:D,0)))),H4841+1,H4841)</f>
        <v>0</v>
      </c>
      <c r="I4842" s="1">
        <f t="shared" ca="1" si="842"/>
        <v>0</v>
      </c>
      <c r="J4842" s="7" t="str">
        <f t="shared" ca="1" si="843"/>
        <v/>
      </c>
      <c r="K4842" s="1" t="str">
        <f ca="1">IF(J4842="Linea_para_MAIL_creada_por_LuXML",IF(ISERROR(MATCH(INDIRECT(ADDRESS(ROW()-G4842,7)),D:D,0)),J4842,INDIRECT(ADDRESS(MATCH(INDIRECT(ADDRESS(ROW()-G4842,7)),D:D,0),1))),J4842)</f>
        <v/>
      </c>
      <c r="L4842" s="7">
        <f t="shared" ca="1" si="844"/>
        <v>0</v>
      </c>
      <c r="M4842" s="7" t="str">
        <f t="shared" ca="1" si="845"/>
        <v/>
      </c>
      <c r="N4842" s="7">
        <f t="shared" ca="1" si="846"/>
        <v>0</v>
      </c>
      <c r="O4842" s="9" t="str">
        <f ca="1">IF(N4842&gt;-1,INDIRECT(ADDRESS(ROW(),13)),IF(N4842&lt;N4841,CONCATENATE("&lt;page-count count=",CHAR(34),1+LARGE(N:N,1)-LARGE(N:N,2),CHAR(34),"/&gt;"),INDIRECT(ADDRESS(ROW()-1,13))))</f>
        <v/>
      </c>
      <c r="P4842" s="1">
        <f>IF(ROW()&lt;$S$4+2,IF('XML a procesar'!A4841="",P4841,IF(MID('XML a procesar'!A4841,1,1)="&lt;",P4841,P4841+1)),P4841)</f>
        <v>1</v>
      </c>
    </row>
    <row r="4843" spans="1:16" x14ac:dyDescent="0.25">
      <c r="A4843" s="1" t="str">
        <f>IF('XML a procesar'!A4842&gt;0,'XML a procesar'!A4842,"")</f>
        <v/>
      </c>
      <c r="B4843" s="7">
        <f t="shared" si="836"/>
        <v>0</v>
      </c>
      <c r="C4843" s="1">
        <f t="shared" si="837"/>
        <v>0</v>
      </c>
      <c r="D4843" s="1">
        <f t="shared" si="838"/>
        <v>0</v>
      </c>
      <c r="E4843" s="1">
        <f t="shared" si="839"/>
        <v>0</v>
      </c>
      <c r="F4843" s="1" t="str">
        <f t="shared" ca="1" si="840"/>
        <v/>
      </c>
      <c r="G4843" s="1">
        <f t="shared" ca="1" si="841"/>
        <v>0</v>
      </c>
      <c r="H4843" s="1">
        <f ca="1">IF(AND(G4842&gt;0,G4843&gt;G4842,NOT(ISERROR(MATCH(G4842,D:D,0)))),H4842+1,H4842)</f>
        <v>0</v>
      </c>
      <c r="I4843" s="1">
        <f t="shared" ca="1" si="842"/>
        <v>0</v>
      </c>
      <c r="J4843" s="7" t="str">
        <f t="shared" ca="1" si="843"/>
        <v/>
      </c>
      <c r="K4843" s="1" t="str">
        <f ca="1">IF(J4843="Linea_para_MAIL_creada_por_LuXML",IF(ISERROR(MATCH(INDIRECT(ADDRESS(ROW()-G4843,7)),D:D,0)),J4843,INDIRECT(ADDRESS(MATCH(INDIRECT(ADDRESS(ROW()-G4843,7)),D:D,0),1))),J4843)</f>
        <v/>
      </c>
      <c r="L4843" s="7">
        <f t="shared" ca="1" si="844"/>
        <v>0</v>
      </c>
      <c r="M4843" s="7" t="str">
        <f t="shared" ca="1" si="845"/>
        <v/>
      </c>
      <c r="N4843" s="7">
        <f t="shared" ca="1" si="846"/>
        <v>0</v>
      </c>
      <c r="O4843" s="9" t="str">
        <f ca="1">IF(N4843&gt;-1,INDIRECT(ADDRESS(ROW(),13)),IF(N4843&lt;N4842,CONCATENATE("&lt;page-count count=",CHAR(34),1+LARGE(N:N,1)-LARGE(N:N,2),CHAR(34),"/&gt;"),INDIRECT(ADDRESS(ROW()-1,13))))</f>
        <v/>
      </c>
      <c r="P4843" s="1">
        <f>IF(ROW()&lt;$S$4+2,IF('XML a procesar'!A4842="",P4842,IF(MID('XML a procesar'!A4842,1,1)="&lt;",P4842,P4842+1)),P4842)</f>
        <v>1</v>
      </c>
    </row>
    <row r="4844" spans="1:16" x14ac:dyDescent="0.25">
      <c r="A4844" s="1" t="str">
        <f>IF('XML a procesar'!A4843&gt;0,'XML a procesar'!A4843,"")</f>
        <v/>
      </c>
      <c r="B4844" s="7">
        <f t="shared" si="836"/>
        <v>0</v>
      </c>
      <c r="C4844" s="1">
        <f t="shared" si="837"/>
        <v>0</v>
      </c>
      <c r="D4844" s="1">
        <f t="shared" si="838"/>
        <v>0</v>
      </c>
      <c r="E4844" s="1">
        <f t="shared" si="839"/>
        <v>0</v>
      </c>
      <c r="F4844" s="1" t="str">
        <f t="shared" ca="1" si="840"/>
        <v/>
      </c>
      <c r="G4844" s="1">
        <f t="shared" ca="1" si="841"/>
        <v>0</v>
      </c>
      <c r="H4844" s="1">
        <f ca="1">IF(AND(G4843&gt;0,G4844&gt;G4843,NOT(ISERROR(MATCH(G4843,D:D,0)))),H4843+1,H4843)</f>
        <v>0</v>
      </c>
      <c r="I4844" s="1">
        <f t="shared" ca="1" si="842"/>
        <v>0</v>
      </c>
      <c r="J4844" s="7" t="str">
        <f t="shared" ca="1" si="843"/>
        <v/>
      </c>
      <c r="K4844" s="1" t="str">
        <f ca="1">IF(J4844="Linea_para_MAIL_creada_por_LuXML",IF(ISERROR(MATCH(INDIRECT(ADDRESS(ROW()-G4844,7)),D:D,0)),J4844,INDIRECT(ADDRESS(MATCH(INDIRECT(ADDRESS(ROW()-G4844,7)),D:D,0),1))),J4844)</f>
        <v/>
      </c>
      <c r="L4844" s="7">
        <f t="shared" ca="1" si="844"/>
        <v>0</v>
      </c>
      <c r="M4844" s="7" t="str">
        <f t="shared" ca="1" si="845"/>
        <v/>
      </c>
      <c r="N4844" s="7">
        <f t="shared" ca="1" si="846"/>
        <v>0</v>
      </c>
      <c r="O4844" s="9" t="str">
        <f ca="1">IF(N4844&gt;-1,INDIRECT(ADDRESS(ROW(),13)),IF(N4844&lt;N4843,CONCATENATE("&lt;page-count count=",CHAR(34),1+LARGE(N:N,1)-LARGE(N:N,2),CHAR(34),"/&gt;"),INDIRECT(ADDRESS(ROW()-1,13))))</f>
        <v/>
      </c>
      <c r="P4844" s="1">
        <f>IF(ROW()&lt;$S$4+2,IF('XML a procesar'!A4843="",P4843,IF(MID('XML a procesar'!A4843,1,1)="&lt;",P4843,P4843+1)),P4843)</f>
        <v>1</v>
      </c>
    </row>
    <row r="4845" spans="1:16" x14ac:dyDescent="0.25">
      <c r="A4845" s="1" t="str">
        <f>IF('XML a procesar'!A4844&gt;0,'XML a procesar'!A4844,"")</f>
        <v/>
      </c>
      <c r="B4845" s="7">
        <f t="shared" si="836"/>
        <v>0</v>
      </c>
      <c r="C4845" s="1">
        <f t="shared" si="837"/>
        <v>0</v>
      </c>
      <c r="D4845" s="1">
        <f t="shared" si="838"/>
        <v>0</v>
      </c>
      <c r="E4845" s="1">
        <f t="shared" si="839"/>
        <v>0</v>
      </c>
      <c r="F4845" s="1" t="str">
        <f t="shared" ca="1" si="840"/>
        <v/>
      </c>
      <c r="G4845" s="1">
        <f t="shared" ca="1" si="841"/>
        <v>0</v>
      </c>
      <c r="H4845" s="1">
        <f ca="1">IF(AND(G4844&gt;0,G4845&gt;G4844,NOT(ISERROR(MATCH(G4844,D:D,0)))),H4844+1,H4844)</f>
        <v>0</v>
      </c>
      <c r="I4845" s="1">
        <f t="shared" ca="1" si="842"/>
        <v>0</v>
      </c>
      <c r="J4845" s="7" t="str">
        <f t="shared" ca="1" si="843"/>
        <v/>
      </c>
      <c r="K4845" s="1" t="str">
        <f ca="1">IF(J4845="Linea_para_MAIL_creada_por_LuXML",IF(ISERROR(MATCH(INDIRECT(ADDRESS(ROW()-G4845,7)),D:D,0)),J4845,INDIRECT(ADDRESS(MATCH(INDIRECT(ADDRESS(ROW()-G4845,7)),D:D,0),1))),J4845)</f>
        <v/>
      </c>
      <c r="L4845" s="7">
        <f t="shared" ca="1" si="844"/>
        <v>0</v>
      </c>
      <c r="M4845" s="7" t="str">
        <f t="shared" ca="1" si="845"/>
        <v/>
      </c>
      <c r="N4845" s="7">
        <f t="shared" ca="1" si="846"/>
        <v>0</v>
      </c>
      <c r="O4845" s="9" t="str">
        <f ca="1">IF(N4845&gt;-1,INDIRECT(ADDRESS(ROW(),13)),IF(N4845&lt;N4844,CONCATENATE("&lt;page-count count=",CHAR(34),1+LARGE(N:N,1)-LARGE(N:N,2),CHAR(34),"/&gt;"),INDIRECT(ADDRESS(ROW()-1,13))))</f>
        <v/>
      </c>
      <c r="P4845" s="1">
        <f>IF(ROW()&lt;$S$4+2,IF('XML a procesar'!A4844="",P4844,IF(MID('XML a procesar'!A4844,1,1)="&lt;",P4844,P4844+1)),P4844)</f>
        <v>1</v>
      </c>
    </row>
    <row r="4846" spans="1:16" x14ac:dyDescent="0.25">
      <c r="A4846" s="1" t="str">
        <f>IF('XML a procesar'!A4845&gt;0,'XML a procesar'!A4845,"")</f>
        <v/>
      </c>
      <c r="B4846" s="7">
        <f t="shared" si="836"/>
        <v>0</v>
      </c>
      <c r="C4846" s="1">
        <f t="shared" si="837"/>
        <v>0</v>
      </c>
      <c r="D4846" s="1">
        <f t="shared" si="838"/>
        <v>0</v>
      </c>
      <c r="E4846" s="1">
        <f t="shared" si="839"/>
        <v>0</v>
      </c>
      <c r="F4846" s="1" t="str">
        <f t="shared" ca="1" si="840"/>
        <v/>
      </c>
      <c r="G4846" s="1">
        <f t="shared" ca="1" si="841"/>
        <v>0</v>
      </c>
      <c r="H4846" s="1">
        <f ca="1">IF(AND(G4845&gt;0,G4846&gt;G4845,NOT(ISERROR(MATCH(G4845,D:D,0)))),H4845+1,H4845)</f>
        <v>0</v>
      </c>
      <c r="I4846" s="1">
        <f t="shared" ca="1" si="842"/>
        <v>0</v>
      </c>
      <c r="J4846" s="7" t="str">
        <f t="shared" ca="1" si="843"/>
        <v/>
      </c>
      <c r="K4846" s="1" t="str">
        <f ca="1">IF(J4846="Linea_para_MAIL_creada_por_LuXML",IF(ISERROR(MATCH(INDIRECT(ADDRESS(ROW()-G4846,7)),D:D,0)),J4846,INDIRECT(ADDRESS(MATCH(INDIRECT(ADDRESS(ROW()-G4846,7)),D:D,0),1))),J4846)</f>
        <v/>
      </c>
      <c r="L4846" s="7">
        <f t="shared" ca="1" si="844"/>
        <v>0</v>
      </c>
      <c r="M4846" s="7" t="str">
        <f t="shared" ca="1" si="845"/>
        <v/>
      </c>
      <c r="N4846" s="7">
        <f t="shared" ca="1" si="846"/>
        <v>0</v>
      </c>
      <c r="O4846" s="9" t="str">
        <f ca="1">IF(N4846&gt;-1,INDIRECT(ADDRESS(ROW(),13)),IF(N4846&lt;N4845,CONCATENATE("&lt;page-count count=",CHAR(34),1+LARGE(N:N,1)-LARGE(N:N,2),CHAR(34),"/&gt;"),INDIRECT(ADDRESS(ROW()-1,13))))</f>
        <v/>
      </c>
      <c r="P4846" s="1">
        <f>IF(ROW()&lt;$S$4+2,IF('XML a procesar'!A4845="",P4845,IF(MID('XML a procesar'!A4845,1,1)="&lt;",P4845,P4845+1)),P4845)</f>
        <v>1</v>
      </c>
    </row>
    <row r="4847" spans="1:16" x14ac:dyDescent="0.25">
      <c r="A4847" s="1" t="str">
        <f>IF('XML a procesar'!A4846&gt;0,'XML a procesar'!A4846,"")</f>
        <v/>
      </c>
      <c r="B4847" s="7">
        <f t="shared" si="836"/>
        <v>0</v>
      </c>
      <c r="C4847" s="1">
        <f t="shared" si="837"/>
        <v>0</v>
      </c>
      <c r="D4847" s="1">
        <f t="shared" si="838"/>
        <v>0</v>
      </c>
      <c r="E4847" s="1">
        <f t="shared" si="839"/>
        <v>0</v>
      </c>
      <c r="F4847" s="1" t="str">
        <f t="shared" ca="1" si="840"/>
        <v/>
      </c>
      <c r="G4847" s="1">
        <f t="shared" ca="1" si="841"/>
        <v>0</v>
      </c>
      <c r="H4847" s="1">
        <f ca="1">IF(AND(G4846&gt;0,G4847&gt;G4846,NOT(ISERROR(MATCH(G4846,D:D,0)))),H4846+1,H4846)</f>
        <v>0</v>
      </c>
      <c r="I4847" s="1">
        <f t="shared" ca="1" si="842"/>
        <v>0</v>
      </c>
      <c r="J4847" s="7" t="str">
        <f t="shared" ca="1" si="843"/>
        <v/>
      </c>
      <c r="K4847" s="1" t="str">
        <f ca="1">IF(J4847="Linea_para_MAIL_creada_por_LuXML",IF(ISERROR(MATCH(INDIRECT(ADDRESS(ROW()-G4847,7)),D:D,0)),J4847,INDIRECT(ADDRESS(MATCH(INDIRECT(ADDRESS(ROW()-G4847,7)),D:D,0),1))),J4847)</f>
        <v/>
      </c>
      <c r="L4847" s="7">
        <f t="shared" ca="1" si="844"/>
        <v>0</v>
      </c>
      <c r="M4847" s="7" t="str">
        <f t="shared" ca="1" si="845"/>
        <v/>
      </c>
      <c r="N4847" s="7">
        <f t="shared" ca="1" si="846"/>
        <v>0</v>
      </c>
      <c r="O4847" s="9" t="str">
        <f ca="1">IF(N4847&gt;-1,INDIRECT(ADDRESS(ROW(),13)),IF(N4847&lt;N4846,CONCATENATE("&lt;page-count count=",CHAR(34),1+LARGE(N:N,1)-LARGE(N:N,2),CHAR(34),"/&gt;"),INDIRECT(ADDRESS(ROW()-1,13))))</f>
        <v/>
      </c>
      <c r="P4847" s="1">
        <f>IF(ROW()&lt;$S$4+2,IF('XML a procesar'!A4846="",P4846,IF(MID('XML a procesar'!A4846,1,1)="&lt;",P4846,P4846+1)),P4846)</f>
        <v>1</v>
      </c>
    </row>
    <row r="4848" spans="1:16" x14ac:dyDescent="0.25">
      <c r="A4848" s="1" t="str">
        <f>IF('XML a procesar'!A4847&gt;0,'XML a procesar'!A4847,"")</f>
        <v/>
      </c>
      <c r="B4848" s="7">
        <f t="shared" si="836"/>
        <v>0</v>
      </c>
      <c r="C4848" s="1">
        <f t="shared" si="837"/>
        <v>0</v>
      </c>
      <c r="D4848" s="1">
        <f t="shared" si="838"/>
        <v>0</v>
      </c>
      <c r="E4848" s="1">
        <f t="shared" si="839"/>
        <v>0</v>
      </c>
      <c r="F4848" s="1" t="str">
        <f t="shared" ca="1" si="840"/>
        <v/>
      </c>
      <c r="G4848" s="1">
        <f t="shared" ca="1" si="841"/>
        <v>0</v>
      </c>
      <c r="H4848" s="1">
        <f ca="1">IF(AND(G4847&gt;0,G4848&gt;G4847,NOT(ISERROR(MATCH(G4847,D:D,0)))),H4847+1,H4847)</f>
        <v>0</v>
      </c>
      <c r="I4848" s="1">
        <f t="shared" ca="1" si="842"/>
        <v>0</v>
      </c>
      <c r="J4848" s="7" t="str">
        <f t="shared" ca="1" si="843"/>
        <v/>
      </c>
      <c r="K4848" s="1" t="str">
        <f ca="1">IF(J4848="Linea_para_MAIL_creada_por_LuXML",IF(ISERROR(MATCH(INDIRECT(ADDRESS(ROW()-G4848,7)),D:D,0)),J4848,INDIRECT(ADDRESS(MATCH(INDIRECT(ADDRESS(ROW()-G4848,7)),D:D,0),1))),J4848)</f>
        <v/>
      </c>
      <c r="L4848" s="7">
        <f t="shared" ca="1" si="844"/>
        <v>0</v>
      </c>
      <c r="M4848" s="7" t="str">
        <f t="shared" ca="1" si="845"/>
        <v/>
      </c>
      <c r="N4848" s="7">
        <f t="shared" ca="1" si="846"/>
        <v>0</v>
      </c>
      <c r="O4848" s="9" t="str">
        <f ca="1">IF(N4848&gt;-1,INDIRECT(ADDRESS(ROW(),13)),IF(N4848&lt;N4847,CONCATENATE("&lt;page-count count=",CHAR(34),1+LARGE(N:N,1)-LARGE(N:N,2),CHAR(34),"/&gt;"),INDIRECT(ADDRESS(ROW()-1,13))))</f>
        <v/>
      </c>
      <c r="P4848" s="1">
        <f>IF(ROW()&lt;$S$4+2,IF('XML a procesar'!A4847="",P4847,IF(MID('XML a procesar'!A4847,1,1)="&lt;",P4847,P4847+1)),P4847)</f>
        <v>1</v>
      </c>
    </row>
    <row r="4849" spans="1:16" x14ac:dyDescent="0.25">
      <c r="A4849" s="1" t="str">
        <f>IF('XML a procesar'!A4848&gt;0,'XML a procesar'!A4848,"")</f>
        <v/>
      </c>
      <c r="B4849" s="7">
        <f t="shared" si="836"/>
        <v>0</v>
      </c>
      <c r="C4849" s="1">
        <f t="shared" si="837"/>
        <v>0</v>
      </c>
      <c r="D4849" s="1">
        <f t="shared" si="838"/>
        <v>0</v>
      </c>
      <c r="E4849" s="1">
        <f t="shared" si="839"/>
        <v>0</v>
      </c>
      <c r="F4849" s="1" t="str">
        <f t="shared" ca="1" si="840"/>
        <v/>
      </c>
      <c r="G4849" s="1">
        <f t="shared" ca="1" si="841"/>
        <v>0</v>
      </c>
      <c r="H4849" s="1">
        <f ca="1">IF(AND(G4848&gt;0,G4849&gt;G4848,NOT(ISERROR(MATCH(G4848,D:D,0)))),H4848+1,H4848)</f>
        <v>0</v>
      </c>
      <c r="I4849" s="1">
        <f t="shared" ca="1" si="842"/>
        <v>0</v>
      </c>
      <c r="J4849" s="7" t="str">
        <f t="shared" ca="1" si="843"/>
        <v/>
      </c>
      <c r="K4849" s="1" t="str">
        <f ca="1">IF(J4849="Linea_para_MAIL_creada_por_LuXML",IF(ISERROR(MATCH(INDIRECT(ADDRESS(ROW()-G4849,7)),D:D,0)),J4849,INDIRECT(ADDRESS(MATCH(INDIRECT(ADDRESS(ROW()-G4849,7)),D:D,0),1))),J4849)</f>
        <v/>
      </c>
      <c r="L4849" s="7">
        <f t="shared" ca="1" si="844"/>
        <v>0</v>
      </c>
      <c r="M4849" s="7" t="str">
        <f t="shared" ca="1" si="845"/>
        <v/>
      </c>
      <c r="N4849" s="7">
        <f t="shared" ca="1" si="846"/>
        <v>0</v>
      </c>
      <c r="O4849" s="9" t="str">
        <f ca="1">IF(N4849&gt;-1,INDIRECT(ADDRESS(ROW(),13)),IF(N4849&lt;N4848,CONCATENATE("&lt;page-count count=",CHAR(34),1+LARGE(N:N,1)-LARGE(N:N,2),CHAR(34),"/&gt;"),INDIRECT(ADDRESS(ROW()-1,13))))</f>
        <v/>
      </c>
      <c r="P4849" s="1">
        <f>IF(ROW()&lt;$S$4+2,IF('XML a procesar'!A4848="",P4848,IF(MID('XML a procesar'!A4848,1,1)="&lt;",P4848,P4848+1)),P4848)</f>
        <v>1</v>
      </c>
    </row>
    <row r="4850" spans="1:16" x14ac:dyDescent="0.25">
      <c r="A4850" s="1" t="str">
        <f>IF('XML a procesar'!A4849&gt;0,'XML a procesar'!A4849,"")</f>
        <v/>
      </c>
      <c r="B4850" s="7">
        <f t="shared" si="836"/>
        <v>0</v>
      </c>
      <c r="C4850" s="1">
        <f t="shared" si="837"/>
        <v>0</v>
      </c>
      <c r="D4850" s="1">
        <f t="shared" si="838"/>
        <v>0</v>
      </c>
      <c r="E4850" s="1">
        <f t="shared" si="839"/>
        <v>0</v>
      </c>
      <c r="F4850" s="1" t="str">
        <f t="shared" ca="1" si="840"/>
        <v/>
      </c>
      <c r="G4850" s="1">
        <f t="shared" ca="1" si="841"/>
        <v>0</v>
      </c>
      <c r="H4850" s="1">
        <f ca="1">IF(AND(G4849&gt;0,G4850&gt;G4849,NOT(ISERROR(MATCH(G4849,D:D,0)))),H4849+1,H4849)</f>
        <v>0</v>
      </c>
      <c r="I4850" s="1">
        <f t="shared" ca="1" si="842"/>
        <v>0</v>
      </c>
      <c r="J4850" s="7" t="str">
        <f t="shared" ca="1" si="843"/>
        <v/>
      </c>
      <c r="K4850" s="1" t="str">
        <f ca="1">IF(J4850="Linea_para_MAIL_creada_por_LuXML",IF(ISERROR(MATCH(INDIRECT(ADDRESS(ROW()-G4850,7)),D:D,0)),J4850,INDIRECT(ADDRESS(MATCH(INDIRECT(ADDRESS(ROW()-G4850,7)),D:D,0),1))),J4850)</f>
        <v/>
      </c>
      <c r="L4850" s="7">
        <f t="shared" ca="1" si="844"/>
        <v>0</v>
      </c>
      <c r="M4850" s="7" t="str">
        <f t="shared" ca="1" si="845"/>
        <v/>
      </c>
      <c r="N4850" s="7">
        <f t="shared" ca="1" si="846"/>
        <v>0</v>
      </c>
      <c r="O4850" s="9" t="str">
        <f ca="1">IF(N4850&gt;-1,INDIRECT(ADDRESS(ROW(),13)),IF(N4850&lt;N4849,CONCATENATE("&lt;page-count count=",CHAR(34),1+LARGE(N:N,1)-LARGE(N:N,2),CHAR(34),"/&gt;"),INDIRECT(ADDRESS(ROW()-1,13))))</f>
        <v/>
      </c>
      <c r="P4850" s="1">
        <f>IF(ROW()&lt;$S$4+2,IF('XML a procesar'!A4849="",P4849,IF(MID('XML a procesar'!A4849,1,1)="&lt;",P4849,P4849+1)),P4849)</f>
        <v>1</v>
      </c>
    </row>
    <row r="4851" spans="1:16" x14ac:dyDescent="0.25">
      <c r="A4851" s="1" t="str">
        <f>IF('XML a procesar'!A4850&gt;0,'XML a procesar'!A4850,"")</f>
        <v/>
      </c>
      <c r="B4851" s="7">
        <f t="shared" si="836"/>
        <v>0</v>
      </c>
      <c r="C4851" s="1">
        <f t="shared" si="837"/>
        <v>0</v>
      </c>
      <c r="D4851" s="1">
        <f t="shared" si="838"/>
        <v>0</v>
      </c>
      <c r="E4851" s="1">
        <f t="shared" si="839"/>
        <v>0</v>
      </c>
      <c r="F4851" s="1" t="str">
        <f t="shared" ca="1" si="840"/>
        <v/>
      </c>
      <c r="G4851" s="1">
        <f t="shared" ca="1" si="841"/>
        <v>0</v>
      </c>
      <c r="H4851" s="1">
        <f ca="1">IF(AND(G4850&gt;0,G4851&gt;G4850,NOT(ISERROR(MATCH(G4850,D:D,0)))),H4850+1,H4850)</f>
        <v>0</v>
      </c>
      <c r="I4851" s="1">
        <f t="shared" ca="1" si="842"/>
        <v>0</v>
      </c>
      <c r="J4851" s="7" t="str">
        <f t="shared" ca="1" si="843"/>
        <v/>
      </c>
      <c r="K4851" s="1" t="str">
        <f ca="1">IF(J4851="Linea_para_MAIL_creada_por_LuXML",IF(ISERROR(MATCH(INDIRECT(ADDRESS(ROW()-G4851,7)),D:D,0)),J4851,INDIRECT(ADDRESS(MATCH(INDIRECT(ADDRESS(ROW()-G4851,7)),D:D,0),1))),J4851)</f>
        <v/>
      </c>
      <c r="L4851" s="7">
        <f t="shared" ca="1" si="844"/>
        <v>0</v>
      </c>
      <c r="M4851" s="7" t="str">
        <f t="shared" ca="1" si="845"/>
        <v/>
      </c>
      <c r="N4851" s="7">
        <f t="shared" ca="1" si="846"/>
        <v>0</v>
      </c>
      <c r="O4851" s="9" t="str">
        <f ca="1">IF(N4851&gt;-1,INDIRECT(ADDRESS(ROW(),13)),IF(N4851&lt;N4850,CONCATENATE("&lt;page-count count=",CHAR(34),1+LARGE(N:N,1)-LARGE(N:N,2),CHAR(34),"/&gt;"),INDIRECT(ADDRESS(ROW()-1,13))))</f>
        <v/>
      </c>
      <c r="P4851" s="1">
        <f>IF(ROW()&lt;$S$4+2,IF('XML a procesar'!A4850="",P4850,IF(MID('XML a procesar'!A4850,1,1)="&lt;",P4850,P4850+1)),P4850)</f>
        <v>1</v>
      </c>
    </row>
    <row r="4852" spans="1:16" x14ac:dyDescent="0.25">
      <c r="A4852" s="1" t="str">
        <f>IF('XML a procesar'!A4851&gt;0,'XML a procesar'!A4851,"")</f>
        <v/>
      </c>
      <c r="B4852" s="7">
        <f t="shared" si="836"/>
        <v>0</v>
      </c>
      <c r="C4852" s="1">
        <f t="shared" si="837"/>
        <v>0</v>
      </c>
      <c r="D4852" s="1">
        <f t="shared" si="838"/>
        <v>0</v>
      </c>
      <c r="E4852" s="1">
        <f t="shared" si="839"/>
        <v>0</v>
      </c>
      <c r="F4852" s="1" t="str">
        <f t="shared" ca="1" si="840"/>
        <v/>
      </c>
      <c r="G4852" s="1">
        <f t="shared" ca="1" si="841"/>
        <v>0</v>
      </c>
      <c r="H4852" s="1">
        <f ca="1">IF(AND(G4851&gt;0,G4852&gt;G4851,NOT(ISERROR(MATCH(G4851,D:D,0)))),H4851+1,H4851)</f>
        <v>0</v>
      </c>
      <c r="I4852" s="1">
        <f t="shared" ca="1" si="842"/>
        <v>0</v>
      </c>
      <c r="J4852" s="7" t="str">
        <f t="shared" ca="1" si="843"/>
        <v/>
      </c>
      <c r="K4852" s="1" t="str">
        <f ca="1">IF(J4852="Linea_para_MAIL_creada_por_LuXML",IF(ISERROR(MATCH(INDIRECT(ADDRESS(ROW()-G4852,7)),D:D,0)),J4852,INDIRECT(ADDRESS(MATCH(INDIRECT(ADDRESS(ROW()-G4852,7)),D:D,0),1))),J4852)</f>
        <v/>
      </c>
      <c r="L4852" s="7">
        <f t="shared" ca="1" si="844"/>
        <v>0</v>
      </c>
      <c r="M4852" s="7" t="str">
        <f t="shared" ca="1" si="845"/>
        <v/>
      </c>
      <c r="N4852" s="7">
        <f t="shared" ca="1" si="846"/>
        <v>0</v>
      </c>
      <c r="O4852" s="9" t="str">
        <f ca="1">IF(N4852&gt;-1,INDIRECT(ADDRESS(ROW(),13)),IF(N4852&lt;N4851,CONCATENATE("&lt;page-count count=",CHAR(34),1+LARGE(N:N,1)-LARGE(N:N,2),CHAR(34),"/&gt;"),INDIRECT(ADDRESS(ROW()-1,13))))</f>
        <v/>
      </c>
      <c r="P4852" s="1">
        <f>IF(ROW()&lt;$S$4+2,IF('XML a procesar'!A4851="",P4851,IF(MID('XML a procesar'!A4851,1,1)="&lt;",P4851,P4851+1)),P4851)</f>
        <v>1</v>
      </c>
    </row>
    <row r="4853" spans="1:16" x14ac:dyDescent="0.25">
      <c r="A4853" s="1" t="str">
        <f>IF('XML a procesar'!A4852&gt;0,'XML a procesar'!A4852,"")</f>
        <v/>
      </c>
      <c r="B4853" s="7">
        <f t="shared" si="836"/>
        <v>0</v>
      </c>
      <c r="C4853" s="1">
        <f t="shared" si="837"/>
        <v>0</v>
      </c>
      <c r="D4853" s="1">
        <f t="shared" si="838"/>
        <v>0</v>
      </c>
      <c r="E4853" s="1">
        <f t="shared" si="839"/>
        <v>0</v>
      </c>
      <c r="F4853" s="1" t="str">
        <f t="shared" ca="1" si="840"/>
        <v/>
      </c>
      <c r="G4853" s="1">
        <f t="shared" ca="1" si="841"/>
        <v>0</v>
      </c>
      <c r="H4853" s="1">
        <f ca="1">IF(AND(G4852&gt;0,G4853&gt;G4852,NOT(ISERROR(MATCH(G4852,D:D,0)))),H4852+1,H4852)</f>
        <v>0</v>
      </c>
      <c r="I4853" s="1">
        <f t="shared" ca="1" si="842"/>
        <v>0</v>
      </c>
      <c r="J4853" s="7" t="str">
        <f t="shared" ca="1" si="843"/>
        <v/>
      </c>
      <c r="K4853" s="1" t="str">
        <f ca="1">IF(J4853="Linea_para_MAIL_creada_por_LuXML",IF(ISERROR(MATCH(INDIRECT(ADDRESS(ROW()-G4853,7)),D:D,0)),J4853,INDIRECT(ADDRESS(MATCH(INDIRECT(ADDRESS(ROW()-G4853,7)),D:D,0),1))),J4853)</f>
        <v/>
      </c>
      <c r="L4853" s="7">
        <f t="shared" ca="1" si="844"/>
        <v>0</v>
      </c>
      <c r="M4853" s="7" t="str">
        <f t="shared" ca="1" si="845"/>
        <v/>
      </c>
      <c r="N4853" s="7">
        <f t="shared" ca="1" si="846"/>
        <v>0</v>
      </c>
      <c r="O4853" s="9" t="str">
        <f ca="1">IF(N4853&gt;-1,INDIRECT(ADDRESS(ROW(),13)),IF(N4853&lt;N4852,CONCATENATE("&lt;page-count count=",CHAR(34),1+LARGE(N:N,1)-LARGE(N:N,2),CHAR(34),"/&gt;"),INDIRECT(ADDRESS(ROW()-1,13))))</f>
        <v/>
      </c>
      <c r="P4853" s="1">
        <f>IF(ROW()&lt;$S$4+2,IF('XML a procesar'!A4852="",P4852,IF(MID('XML a procesar'!A4852,1,1)="&lt;",P4852,P4852+1)),P4852)</f>
        <v>1</v>
      </c>
    </row>
    <row r="4854" spans="1:16" x14ac:dyDescent="0.25">
      <c r="A4854" s="1" t="str">
        <f>IF('XML a procesar'!A4853&gt;0,'XML a procesar'!A4853,"")</f>
        <v/>
      </c>
      <c r="B4854" s="7">
        <f t="shared" si="836"/>
        <v>0</v>
      </c>
      <c r="C4854" s="1">
        <f t="shared" si="837"/>
        <v>0</v>
      </c>
      <c r="D4854" s="1">
        <f t="shared" si="838"/>
        <v>0</v>
      </c>
      <c r="E4854" s="1">
        <f t="shared" si="839"/>
        <v>0</v>
      </c>
      <c r="F4854" s="1" t="str">
        <f t="shared" ca="1" si="840"/>
        <v/>
      </c>
      <c r="G4854" s="1">
        <f t="shared" ca="1" si="841"/>
        <v>0</v>
      </c>
      <c r="H4854" s="1">
        <f ca="1">IF(AND(G4853&gt;0,G4854&gt;G4853,NOT(ISERROR(MATCH(G4853,D:D,0)))),H4853+1,H4853)</f>
        <v>0</v>
      </c>
      <c r="I4854" s="1">
        <f t="shared" ca="1" si="842"/>
        <v>0</v>
      </c>
      <c r="J4854" s="7" t="str">
        <f t="shared" ca="1" si="843"/>
        <v/>
      </c>
      <c r="K4854" s="1" t="str">
        <f ca="1">IF(J4854="Linea_para_MAIL_creada_por_LuXML",IF(ISERROR(MATCH(INDIRECT(ADDRESS(ROW()-G4854,7)),D:D,0)),J4854,INDIRECT(ADDRESS(MATCH(INDIRECT(ADDRESS(ROW()-G4854,7)),D:D,0),1))),J4854)</f>
        <v/>
      </c>
      <c r="L4854" s="7">
        <f t="shared" ca="1" si="844"/>
        <v>0</v>
      </c>
      <c r="M4854" s="7" t="str">
        <f t="shared" ca="1" si="845"/>
        <v/>
      </c>
      <c r="N4854" s="7">
        <f t="shared" ca="1" si="846"/>
        <v>0</v>
      </c>
      <c r="O4854" s="9" t="str">
        <f ca="1">IF(N4854&gt;-1,INDIRECT(ADDRESS(ROW(),13)),IF(N4854&lt;N4853,CONCATENATE("&lt;page-count count=",CHAR(34),1+LARGE(N:N,1)-LARGE(N:N,2),CHAR(34),"/&gt;"),INDIRECT(ADDRESS(ROW()-1,13))))</f>
        <v/>
      </c>
      <c r="P4854" s="1">
        <f>IF(ROW()&lt;$S$4+2,IF('XML a procesar'!A4853="",P4853,IF(MID('XML a procesar'!A4853,1,1)="&lt;",P4853,P4853+1)),P4853)</f>
        <v>1</v>
      </c>
    </row>
    <row r="4855" spans="1:16" x14ac:dyDescent="0.25">
      <c r="A4855" s="1" t="str">
        <f>IF('XML a procesar'!A4854&gt;0,'XML a procesar'!A4854,"")</f>
        <v/>
      </c>
      <c r="B4855" s="7">
        <f t="shared" si="836"/>
        <v>0</v>
      </c>
      <c r="C4855" s="1">
        <f t="shared" si="837"/>
        <v>0</v>
      </c>
      <c r="D4855" s="1">
        <f t="shared" si="838"/>
        <v>0</v>
      </c>
      <c r="E4855" s="1">
        <f t="shared" si="839"/>
        <v>0</v>
      </c>
      <c r="F4855" s="1" t="str">
        <f t="shared" ca="1" si="840"/>
        <v/>
      </c>
      <c r="G4855" s="1">
        <f t="shared" ca="1" si="841"/>
        <v>0</v>
      </c>
      <c r="H4855" s="1">
        <f ca="1">IF(AND(G4854&gt;0,G4855&gt;G4854,NOT(ISERROR(MATCH(G4854,D:D,0)))),H4854+1,H4854)</f>
        <v>0</v>
      </c>
      <c r="I4855" s="1">
        <f t="shared" ca="1" si="842"/>
        <v>0</v>
      </c>
      <c r="J4855" s="7" t="str">
        <f t="shared" ca="1" si="843"/>
        <v/>
      </c>
      <c r="K4855" s="1" t="str">
        <f ca="1">IF(J4855="Linea_para_MAIL_creada_por_LuXML",IF(ISERROR(MATCH(INDIRECT(ADDRESS(ROW()-G4855,7)),D:D,0)),J4855,INDIRECT(ADDRESS(MATCH(INDIRECT(ADDRESS(ROW()-G4855,7)),D:D,0),1))),J4855)</f>
        <v/>
      </c>
      <c r="L4855" s="7">
        <f t="shared" ca="1" si="844"/>
        <v>0</v>
      </c>
      <c r="M4855" s="7" t="str">
        <f t="shared" ca="1" si="845"/>
        <v/>
      </c>
      <c r="N4855" s="7">
        <f t="shared" ca="1" si="846"/>
        <v>0</v>
      </c>
      <c r="O4855" s="9" t="str">
        <f ca="1">IF(N4855&gt;-1,INDIRECT(ADDRESS(ROW(),13)),IF(N4855&lt;N4854,CONCATENATE("&lt;page-count count=",CHAR(34),1+LARGE(N:N,1)-LARGE(N:N,2),CHAR(34),"/&gt;"),INDIRECT(ADDRESS(ROW()-1,13))))</f>
        <v/>
      </c>
      <c r="P4855" s="1">
        <f>IF(ROW()&lt;$S$4+2,IF('XML a procesar'!A4854="",P4854,IF(MID('XML a procesar'!A4854,1,1)="&lt;",P4854,P4854+1)),P4854)</f>
        <v>1</v>
      </c>
    </row>
    <row r="4856" spans="1:16" x14ac:dyDescent="0.25">
      <c r="A4856" s="1" t="str">
        <f>IF('XML a procesar'!A4855&gt;0,'XML a procesar'!A4855,"")</f>
        <v/>
      </c>
      <c r="B4856" s="7">
        <f t="shared" si="836"/>
        <v>0</v>
      </c>
      <c r="C4856" s="1">
        <f t="shared" si="837"/>
        <v>0</v>
      </c>
      <c r="D4856" s="1">
        <f t="shared" si="838"/>
        <v>0</v>
      </c>
      <c r="E4856" s="1">
        <f t="shared" si="839"/>
        <v>0</v>
      </c>
      <c r="F4856" s="1" t="str">
        <f t="shared" ca="1" si="840"/>
        <v/>
      </c>
      <c r="G4856" s="1">
        <f t="shared" ca="1" si="841"/>
        <v>0</v>
      </c>
      <c r="H4856" s="1">
        <f ca="1">IF(AND(G4855&gt;0,G4856&gt;G4855,NOT(ISERROR(MATCH(G4855,D:D,0)))),H4855+1,H4855)</f>
        <v>0</v>
      </c>
      <c r="I4856" s="1">
        <f t="shared" ca="1" si="842"/>
        <v>0</v>
      </c>
      <c r="J4856" s="7" t="str">
        <f t="shared" ca="1" si="843"/>
        <v/>
      </c>
      <c r="K4856" s="1" t="str">
        <f ca="1">IF(J4856="Linea_para_MAIL_creada_por_LuXML",IF(ISERROR(MATCH(INDIRECT(ADDRESS(ROW()-G4856,7)),D:D,0)),J4856,INDIRECT(ADDRESS(MATCH(INDIRECT(ADDRESS(ROW()-G4856,7)),D:D,0),1))),J4856)</f>
        <v/>
      </c>
      <c r="L4856" s="7">
        <f t="shared" ca="1" si="844"/>
        <v>0</v>
      </c>
      <c r="M4856" s="7" t="str">
        <f t="shared" ca="1" si="845"/>
        <v/>
      </c>
      <c r="N4856" s="7">
        <f t="shared" ca="1" si="846"/>
        <v>0</v>
      </c>
      <c r="O4856" s="9" t="str">
        <f ca="1">IF(N4856&gt;-1,INDIRECT(ADDRESS(ROW(),13)),IF(N4856&lt;N4855,CONCATENATE("&lt;page-count count=",CHAR(34),1+LARGE(N:N,1)-LARGE(N:N,2),CHAR(34),"/&gt;"),INDIRECT(ADDRESS(ROW()-1,13))))</f>
        <v/>
      </c>
      <c r="P4856" s="1">
        <f>IF(ROW()&lt;$S$4+2,IF('XML a procesar'!A4855="",P4855,IF(MID('XML a procesar'!A4855,1,1)="&lt;",P4855,P4855+1)),P4855)</f>
        <v>1</v>
      </c>
    </row>
    <row r="4857" spans="1:16" x14ac:dyDescent="0.25">
      <c r="A4857" s="1" t="str">
        <f>IF('XML a procesar'!A4856&gt;0,'XML a procesar'!A4856,"")</f>
        <v/>
      </c>
      <c r="B4857" s="7">
        <f t="shared" si="836"/>
        <v>0</v>
      </c>
      <c r="C4857" s="1">
        <f t="shared" si="837"/>
        <v>0</v>
      </c>
      <c r="D4857" s="1">
        <f t="shared" si="838"/>
        <v>0</v>
      </c>
      <c r="E4857" s="1">
        <f t="shared" si="839"/>
        <v>0</v>
      </c>
      <c r="F4857" s="1" t="str">
        <f t="shared" ca="1" si="840"/>
        <v/>
      </c>
      <c r="G4857" s="1">
        <f t="shared" ca="1" si="841"/>
        <v>0</v>
      </c>
      <c r="H4857" s="1">
        <f ca="1">IF(AND(G4856&gt;0,G4857&gt;G4856,NOT(ISERROR(MATCH(G4856,D:D,0)))),H4856+1,H4856)</f>
        <v>0</v>
      </c>
      <c r="I4857" s="1">
        <f t="shared" ca="1" si="842"/>
        <v>0</v>
      </c>
      <c r="J4857" s="7" t="str">
        <f t="shared" ca="1" si="843"/>
        <v/>
      </c>
      <c r="K4857" s="1" t="str">
        <f ca="1">IF(J4857="Linea_para_MAIL_creada_por_LuXML",IF(ISERROR(MATCH(INDIRECT(ADDRESS(ROW()-G4857,7)),D:D,0)),J4857,INDIRECT(ADDRESS(MATCH(INDIRECT(ADDRESS(ROW()-G4857,7)),D:D,0),1))),J4857)</f>
        <v/>
      </c>
      <c r="L4857" s="7">
        <f t="shared" ca="1" si="844"/>
        <v>0</v>
      </c>
      <c r="M4857" s="7" t="str">
        <f t="shared" ca="1" si="845"/>
        <v/>
      </c>
      <c r="N4857" s="7">
        <f t="shared" ca="1" si="846"/>
        <v>0</v>
      </c>
      <c r="O4857" s="9" t="str">
        <f ca="1">IF(N4857&gt;-1,INDIRECT(ADDRESS(ROW(),13)),IF(N4857&lt;N4856,CONCATENATE("&lt;page-count count=",CHAR(34),1+LARGE(N:N,1)-LARGE(N:N,2),CHAR(34),"/&gt;"),INDIRECT(ADDRESS(ROW()-1,13))))</f>
        <v/>
      </c>
      <c r="P4857" s="1">
        <f>IF(ROW()&lt;$S$4+2,IF('XML a procesar'!A4856="",P4856,IF(MID('XML a procesar'!A4856,1,1)="&lt;",P4856,P4856+1)),P4856)</f>
        <v>1</v>
      </c>
    </row>
    <row r="4858" spans="1:16" x14ac:dyDescent="0.25">
      <c r="A4858" s="1" t="str">
        <f>IF('XML a procesar'!A4857&gt;0,'XML a procesar'!A4857,"")</f>
        <v/>
      </c>
      <c r="B4858" s="7">
        <f t="shared" si="836"/>
        <v>0</v>
      </c>
      <c r="C4858" s="1">
        <f t="shared" si="837"/>
        <v>0</v>
      </c>
      <c r="D4858" s="1">
        <f t="shared" si="838"/>
        <v>0</v>
      </c>
      <c r="E4858" s="1">
        <f t="shared" si="839"/>
        <v>0</v>
      </c>
      <c r="F4858" s="1" t="str">
        <f t="shared" ca="1" si="840"/>
        <v/>
      </c>
      <c r="G4858" s="1">
        <f t="shared" ca="1" si="841"/>
        <v>0</v>
      </c>
      <c r="H4858" s="1">
        <f ca="1">IF(AND(G4857&gt;0,G4858&gt;G4857,NOT(ISERROR(MATCH(G4857,D:D,0)))),H4857+1,H4857)</f>
        <v>0</v>
      </c>
      <c r="I4858" s="1">
        <f t="shared" ca="1" si="842"/>
        <v>0</v>
      </c>
      <c r="J4858" s="7" t="str">
        <f t="shared" ca="1" si="843"/>
        <v/>
      </c>
      <c r="K4858" s="1" t="str">
        <f ca="1">IF(J4858="Linea_para_MAIL_creada_por_LuXML",IF(ISERROR(MATCH(INDIRECT(ADDRESS(ROW()-G4858,7)),D:D,0)),J4858,INDIRECT(ADDRESS(MATCH(INDIRECT(ADDRESS(ROW()-G4858,7)),D:D,0),1))),J4858)</f>
        <v/>
      </c>
      <c r="L4858" s="7">
        <f t="shared" ca="1" si="844"/>
        <v>0</v>
      </c>
      <c r="M4858" s="7" t="str">
        <f t="shared" ca="1" si="845"/>
        <v/>
      </c>
      <c r="N4858" s="7">
        <f t="shared" ca="1" si="846"/>
        <v>0</v>
      </c>
      <c r="O4858" s="9" t="str">
        <f ca="1">IF(N4858&gt;-1,INDIRECT(ADDRESS(ROW(),13)),IF(N4858&lt;N4857,CONCATENATE("&lt;page-count count=",CHAR(34),1+LARGE(N:N,1)-LARGE(N:N,2),CHAR(34),"/&gt;"),INDIRECT(ADDRESS(ROW()-1,13))))</f>
        <v/>
      </c>
      <c r="P4858" s="1">
        <f>IF(ROW()&lt;$S$4+2,IF('XML a procesar'!A4857="",P4857,IF(MID('XML a procesar'!A4857,1,1)="&lt;",P4857,P4857+1)),P4857)</f>
        <v>1</v>
      </c>
    </row>
    <row r="4859" spans="1:16" x14ac:dyDescent="0.25">
      <c r="A4859" s="1" t="str">
        <f>IF('XML a procesar'!A4858&gt;0,'XML a procesar'!A4858,"")</f>
        <v/>
      </c>
      <c r="B4859" s="7">
        <f t="shared" si="836"/>
        <v>0</v>
      </c>
      <c r="C4859" s="1">
        <f t="shared" si="837"/>
        <v>0</v>
      </c>
      <c r="D4859" s="1">
        <f t="shared" si="838"/>
        <v>0</v>
      </c>
      <c r="E4859" s="1">
        <f t="shared" si="839"/>
        <v>0</v>
      </c>
      <c r="F4859" s="1" t="str">
        <f t="shared" ca="1" si="840"/>
        <v/>
      </c>
      <c r="G4859" s="1">
        <f t="shared" ca="1" si="841"/>
        <v>0</v>
      </c>
      <c r="H4859" s="1">
        <f ca="1">IF(AND(G4858&gt;0,G4859&gt;G4858,NOT(ISERROR(MATCH(G4858,D:D,0)))),H4858+1,H4858)</f>
        <v>0</v>
      </c>
      <c r="I4859" s="1">
        <f t="shared" ca="1" si="842"/>
        <v>0</v>
      </c>
      <c r="J4859" s="7" t="str">
        <f t="shared" ca="1" si="843"/>
        <v/>
      </c>
      <c r="K4859" s="1" t="str">
        <f ca="1">IF(J4859="Linea_para_MAIL_creada_por_LuXML",IF(ISERROR(MATCH(INDIRECT(ADDRESS(ROW()-G4859,7)),D:D,0)),J4859,INDIRECT(ADDRESS(MATCH(INDIRECT(ADDRESS(ROW()-G4859,7)),D:D,0),1))),J4859)</f>
        <v/>
      </c>
      <c r="L4859" s="7">
        <f t="shared" ca="1" si="844"/>
        <v>0</v>
      </c>
      <c r="M4859" s="7" t="str">
        <f t="shared" ca="1" si="845"/>
        <v/>
      </c>
      <c r="N4859" s="7">
        <f t="shared" ca="1" si="846"/>
        <v>0</v>
      </c>
      <c r="O4859" s="9" t="str">
        <f ca="1">IF(N4859&gt;-1,INDIRECT(ADDRESS(ROW(),13)),IF(N4859&lt;N4858,CONCATENATE("&lt;page-count count=",CHAR(34),1+LARGE(N:N,1)-LARGE(N:N,2),CHAR(34),"/&gt;"),INDIRECT(ADDRESS(ROW()-1,13))))</f>
        <v/>
      </c>
      <c r="P4859" s="1">
        <f>IF(ROW()&lt;$S$4+2,IF('XML a procesar'!A4858="",P4858,IF(MID('XML a procesar'!A4858,1,1)="&lt;",P4858,P4858+1)),P4858)</f>
        <v>1</v>
      </c>
    </row>
    <row r="4860" spans="1:16" x14ac:dyDescent="0.25">
      <c r="A4860" s="1" t="str">
        <f>IF('XML a procesar'!A4859&gt;0,'XML a procesar'!A4859,"")</f>
        <v/>
      </c>
      <c r="B4860" s="7">
        <f t="shared" si="836"/>
        <v>0</v>
      </c>
      <c r="C4860" s="1">
        <f t="shared" si="837"/>
        <v>0</v>
      </c>
      <c r="D4860" s="1">
        <f t="shared" si="838"/>
        <v>0</v>
      </c>
      <c r="E4860" s="1">
        <f t="shared" si="839"/>
        <v>0</v>
      </c>
      <c r="F4860" s="1" t="str">
        <f t="shared" ca="1" si="840"/>
        <v/>
      </c>
      <c r="G4860" s="1">
        <f t="shared" ca="1" si="841"/>
        <v>0</v>
      </c>
      <c r="H4860" s="1">
        <f ca="1">IF(AND(G4859&gt;0,G4860&gt;G4859,NOT(ISERROR(MATCH(G4859,D:D,0)))),H4859+1,H4859)</f>
        <v>0</v>
      </c>
      <c r="I4860" s="1">
        <f t="shared" ca="1" si="842"/>
        <v>0</v>
      </c>
      <c r="J4860" s="7" t="str">
        <f t="shared" ca="1" si="843"/>
        <v/>
      </c>
      <c r="K4860" s="1" t="str">
        <f ca="1">IF(J4860="Linea_para_MAIL_creada_por_LuXML",IF(ISERROR(MATCH(INDIRECT(ADDRESS(ROW()-G4860,7)),D:D,0)),J4860,INDIRECT(ADDRESS(MATCH(INDIRECT(ADDRESS(ROW()-G4860,7)),D:D,0),1))),J4860)</f>
        <v/>
      </c>
      <c r="L4860" s="7">
        <f t="shared" ca="1" si="844"/>
        <v>0</v>
      </c>
      <c r="M4860" s="7" t="str">
        <f t="shared" ca="1" si="845"/>
        <v/>
      </c>
      <c r="N4860" s="7">
        <f t="shared" ca="1" si="846"/>
        <v>0</v>
      </c>
      <c r="O4860" s="9" t="str">
        <f ca="1">IF(N4860&gt;-1,INDIRECT(ADDRESS(ROW(),13)),IF(N4860&lt;N4859,CONCATENATE("&lt;page-count count=",CHAR(34),1+LARGE(N:N,1)-LARGE(N:N,2),CHAR(34),"/&gt;"),INDIRECT(ADDRESS(ROW()-1,13))))</f>
        <v/>
      </c>
      <c r="P4860" s="1">
        <f>IF(ROW()&lt;$S$4+2,IF('XML a procesar'!A4859="",P4859,IF(MID('XML a procesar'!A4859,1,1)="&lt;",P4859,P4859+1)),P4859)</f>
        <v>1</v>
      </c>
    </row>
    <row r="4861" spans="1:16" x14ac:dyDescent="0.25">
      <c r="A4861" s="1" t="str">
        <f>IF('XML a procesar'!A4860&gt;0,'XML a procesar'!A4860,"")</f>
        <v/>
      </c>
      <c r="B4861" s="7">
        <f t="shared" si="836"/>
        <v>0</v>
      </c>
      <c r="C4861" s="1">
        <f t="shared" si="837"/>
        <v>0</v>
      </c>
      <c r="D4861" s="1">
        <f t="shared" si="838"/>
        <v>0</v>
      </c>
      <c r="E4861" s="1">
        <f t="shared" si="839"/>
        <v>0</v>
      </c>
      <c r="F4861" s="1" t="str">
        <f t="shared" ca="1" si="840"/>
        <v/>
      </c>
      <c r="G4861" s="1">
        <f t="shared" ca="1" si="841"/>
        <v>0</v>
      </c>
      <c r="H4861" s="1">
        <f ca="1">IF(AND(G4860&gt;0,G4861&gt;G4860,NOT(ISERROR(MATCH(G4860,D:D,0)))),H4860+1,H4860)</f>
        <v>0</v>
      </c>
      <c r="I4861" s="1">
        <f t="shared" ca="1" si="842"/>
        <v>0</v>
      </c>
      <c r="J4861" s="7" t="str">
        <f t="shared" ca="1" si="843"/>
        <v/>
      </c>
      <c r="K4861" s="1" t="str">
        <f ca="1">IF(J4861="Linea_para_MAIL_creada_por_LuXML",IF(ISERROR(MATCH(INDIRECT(ADDRESS(ROW()-G4861,7)),D:D,0)),J4861,INDIRECT(ADDRESS(MATCH(INDIRECT(ADDRESS(ROW()-G4861,7)),D:D,0),1))),J4861)</f>
        <v/>
      </c>
      <c r="L4861" s="7">
        <f t="shared" ca="1" si="844"/>
        <v>0</v>
      </c>
      <c r="M4861" s="7" t="str">
        <f t="shared" ca="1" si="845"/>
        <v/>
      </c>
      <c r="N4861" s="7">
        <f t="shared" ca="1" si="846"/>
        <v>0</v>
      </c>
      <c r="O4861" s="9" t="str">
        <f ca="1">IF(N4861&gt;-1,INDIRECT(ADDRESS(ROW(),13)),IF(N4861&lt;N4860,CONCATENATE("&lt;page-count count=",CHAR(34),1+LARGE(N:N,1)-LARGE(N:N,2),CHAR(34),"/&gt;"),INDIRECT(ADDRESS(ROW()-1,13))))</f>
        <v/>
      </c>
      <c r="P4861" s="1">
        <f>IF(ROW()&lt;$S$4+2,IF('XML a procesar'!A4860="",P4860,IF(MID('XML a procesar'!A4860,1,1)="&lt;",P4860,P4860+1)),P4860)</f>
        <v>1</v>
      </c>
    </row>
    <row r="4862" spans="1:16" x14ac:dyDescent="0.25">
      <c r="A4862" s="1" t="str">
        <f>IF('XML a procesar'!A4861&gt;0,'XML a procesar'!A4861,"")</f>
        <v/>
      </c>
      <c r="B4862" s="7">
        <f t="shared" si="836"/>
        <v>0</v>
      </c>
      <c r="C4862" s="1">
        <f t="shared" si="837"/>
        <v>0</v>
      </c>
      <c r="D4862" s="1">
        <f t="shared" si="838"/>
        <v>0</v>
      </c>
      <c r="E4862" s="1">
        <f t="shared" si="839"/>
        <v>0</v>
      </c>
      <c r="F4862" s="1" t="str">
        <f t="shared" ca="1" si="840"/>
        <v/>
      </c>
      <c r="G4862" s="1">
        <f t="shared" ca="1" si="841"/>
        <v>0</v>
      </c>
      <c r="H4862" s="1">
        <f ca="1">IF(AND(G4861&gt;0,G4862&gt;G4861,NOT(ISERROR(MATCH(G4861,D:D,0)))),H4861+1,H4861)</f>
        <v>0</v>
      </c>
      <c r="I4862" s="1">
        <f t="shared" ca="1" si="842"/>
        <v>0</v>
      </c>
      <c r="J4862" s="7" t="str">
        <f t="shared" ca="1" si="843"/>
        <v/>
      </c>
      <c r="K4862" s="1" t="str">
        <f ca="1">IF(J4862="Linea_para_MAIL_creada_por_LuXML",IF(ISERROR(MATCH(INDIRECT(ADDRESS(ROW()-G4862,7)),D:D,0)),J4862,INDIRECT(ADDRESS(MATCH(INDIRECT(ADDRESS(ROW()-G4862,7)),D:D,0),1))),J4862)</f>
        <v/>
      </c>
      <c r="L4862" s="7">
        <f t="shared" ca="1" si="844"/>
        <v>0</v>
      </c>
      <c r="M4862" s="7" t="str">
        <f t="shared" ca="1" si="845"/>
        <v/>
      </c>
      <c r="N4862" s="7">
        <f t="shared" ca="1" si="846"/>
        <v>0</v>
      </c>
      <c r="O4862" s="9" t="str">
        <f ca="1">IF(N4862&gt;-1,INDIRECT(ADDRESS(ROW(),13)),IF(N4862&lt;N4861,CONCATENATE("&lt;page-count count=",CHAR(34),1+LARGE(N:N,1)-LARGE(N:N,2),CHAR(34),"/&gt;"),INDIRECT(ADDRESS(ROW()-1,13))))</f>
        <v/>
      </c>
      <c r="P4862" s="1">
        <f>IF(ROW()&lt;$S$4+2,IF('XML a procesar'!A4861="",P4861,IF(MID('XML a procesar'!A4861,1,1)="&lt;",P4861,P4861+1)),P4861)</f>
        <v>1</v>
      </c>
    </row>
    <row r="4863" spans="1:16" x14ac:dyDescent="0.25">
      <c r="A4863" s="1" t="str">
        <f>IF('XML a procesar'!A4862&gt;0,'XML a procesar'!A4862,"")</f>
        <v/>
      </c>
      <c r="B4863" s="7">
        <f t="shared" si="836"/>
        <v>0</v>
      </c>
      <c r="C4863" s="1">
        <f t="shared" si="837"/>
        <v>0</v>
      </c>
      <c r="D4863" s="1">
        <f t="shared" si="838"/>
        <v>0</v>
      </c>
      <c r="E4863" s="1">
        <f t="shared" si="839"/>
        <v>0</v>
      </c>
      <c r="F4863" s="1" t="str">
        <f t="shared" ca="1" si="840"/>
        <v/>
      </c>
      <c r="G4863" s="1">
        <f t="shared" ca="1" si="841"/>
        <v>0</v>
      </c>
      <c r="H4863" s="1">
        <f ca="1">IF(AND(G4862&gt;0,G4863&gt;G4862,NOT(ISERROR(MATCH(G4862,D:D,0)))),H4862+1,H4862)</f>
        <v>0</v>
      </c>
      <c r="I4863" s="1">
        <f t="shared" ca="1" si="842"/>
        <v>0</v>
      </c>
      <c r="J4863" s="7" t="str">
        <f t="shared" ca="1" si="843"/>
        <v/>
      </c>
      <c r="K4863" s="1" t="str">
        <f ca="1">IF(J4863="Linea_para_MAIL_creada_por_LuXML",IF(ISERROR(MATCH(INDIRECT(ADDRESS(ROW()-G4863,7)),D:D,0)),J4863,INDIRECT(ADDRESS(MATCH(INDIRECT(ADDRESS(ROW()-G4863,7)),D:D,0),1))),J4863)</f>
        <v/>
      </c>
      <c r="L4863" s="7">
        <f t="shared" ca="1" si="844"/>
        <v>0</v>
      </c>
      <c r="M4863" s="7" t="str">
        <f t="shared" ca="1" si="845"/>
        <v/>
      </c>
      <c r="N4863" s="7">
        <f t="shared" ca="1" si="846"/>
        <v>0</v>
      </c>
      <c r="O4863" s="9" t="str">
        <f ca="1">IF(N4863&gt;-1,INDIRECT(ADDRESS(ROW(),13)),IF(N4863&lt;N4862,CONCATENATE("&lt;page-count count=",CHAR(34),1+LARGE(N:N,1)-LARGE(N:N,2),CHAR(34),"/&gt;"),INDIRECT(ADDRESS(ROW()-1,13))))</f>
        <v/>
      </c>
      <c r="P4863" s="1">
        <f>IF(ROW()&lt;$S$4+2,IF('XML a procesar'!A4862="",P4862,IF(MID('XML a procesar'!A4862,1,1)="&lt;",P4862,P4862+1)),P4862)</f>
        <v>1</v>
      </c>
    </row>
    <row r="4864" spans="1:16" x14ac:dyDescent="0.25">
      <c r="A4864" s="1" t="str">
        <f>IF('XML a procesar'!A4863&gt;0,'XML a procesar'!A4863,"")</f>
        <v/>
      </c>
      <c r="B4864" s="7">
        <f t="shared" si="836"/>
        <v>0</v>
      </c>
      <c r="C4864" s="1">
        <f t="shared" si="837"/>
        <v>0</v>
      </c>
      <c r="D4864" s="1">
        <f t="shared" si="838"/>
        <v>0</v>
      </c>
      <c r="E4864" s="1">
        <f t="shared" si="839"/>
        <v>0</v>
      </c>
      <c r="F4864" s="1" t="str">
        <f t="shared" ca="1" si="840"/>
        <v/>
      </c>
      <c r="G4864" s="1">
        <f t="shared" ca="1" si="841"/>
        <v>0</v>
      </c>
      <c r="H4864" s="1">
        <f ca="1">IF(AND(G4863&gt;0,G4864&gt;G4863,NOT(ISERROR(MATCH(G4863,D:D,0)))),H4863+1,H4863)</f>
        <v>0</v>
      </c>
      <c r="I4864" s="1">
        <f t="shared" ca="1" si="842"/>
        <v>0</v>
      </c>
      <c r="J4864" s="7" t="str">
        <f t="shared" ca="1" si="843"/>
        <v/>
      </c>
      <c r="K4864" s="1" t="str">
        <f ca="1">IF(J4864="Linea_para_MAIL_creada_por_LuXML",IF(ISERROR(MATCH(INDIRECT(ADDRESS(ROW()-G4864,7)),D:D,0)),J4864,INDIRECT(ADDRESS(MATCH(INDIRECT(ADDRESS(ROW()-G4864,7)),D:D,0),1))),J4864)</f>
        <v/>
      </c>
      <c r="L4864" s="7">
        <f t="shared" ca="1" si="844"/>
        <v>0</v>
      </c>
      <c r="M4864" s="7" t="str">
        <f t="shared" ca="1" si="845"/>
        <v/>
      </c>
      <c r="N4864" s="7">
        <f t="shared" ca="1" si="846"/>
        <v>0</v>
      </c>
      <c r="O4864" s="9" t="str">
        <f ca="1">IF(N4864&gt;-1,INDIRECT(ADDRESS(ROW(),13)),IF(N4864&lt;N4863,CONCATENATE("&lt;page-count count=",CHAR(34),1+LARGE(N:N,1)-LARGE(N:N,2),CHAR(34),"/&gt;"),INDIRECT(ADDRESS(ROW()-1,13))))</f>
        <v/>
      </c>
      <c r="P4864" s="1">
        <f>IF(ROW()&lt;$S$4+2,IF('XML a procesar'!A4863="",P4863,IF(MID('XML a procesar'!A4863,1,1)="&lt;",P4863,P4863+1)),P4863)</f>
        <v>1</v>
      </c>
    </row>
    <row r="4865" spans="1:16" x14ac:dyDescent="0.25">
      <c r="A4865" s="1" t="str">
        <f>IF('XML a procesar'!A4864&gt;0,'XML a procesar'!A4864,"")</f>
        <v/>
      </c>
      <c r="B4865" s="7">
        <f t="shared" ref="B4865:B4928" si="847">IF(ISERROR(FIND("/doi.org/",A4865,1)),0,1)</f>
        <v>0</v>
      </c>
      <c r="C4865" s="1">
        <f t="shared" ref="C4865:C4928" si="848">IF(LEFT(A4864,16)="&lt;contrib contrib",C4864+1,IF(LEFT(A4864,16)="&lt;/contrib-group&gt;",0,IF(LEFT(A4864,10)="&lt;/contrib&gt;",C4864,C4864)))</f>
        <v>0</v>
      </c>
      <c r="D4865" s="1">
        <f t="shared" ref="D4865:D4928" si="849">IF(AND(C4865&gt;0,LEFT(A4865,7)="&lt;email&gt;",ISNUMBER(SEARCH("@",A4865,1))),C4865,IF(LEFT(A4865,10)="&lt;alt-text&gt;",-1,0))</f>
        <v>0</v>
      </c>
      <c r="E4865" s="1">
        <f t="shared" ref="E4865:E4928" si="850">IF(D4865=0,E4864,E4864+1)</f>
        <v>0</v>
      </c>
      <c r="F4865" s="1" t="str">
        <f t="shared" ref="F4865:F4928" ca="1" si="851">INDIRECT(ADDRESS(ROW()+INDIRECT(ADDRESS(ROW()+E4865,5)),1))</f>
        <v/>
      </c>
      <c r="G4865" s="1">
        <f t="shared" ref="G4865:G4928" ca="1" si="852">IF(LEFT(F4865,7)="&lt;aff id",_xlfn.NUMBERVALUE(MID(F4865,13,LEN(F4865)-14)),IF(F4865="&lt;/aff&gt;",G4864+1,G4864))</f>
        <v>0</v>
      </c>
      <c r="H4865" s="1">
        <f ca="1">IF(AND(G4864&gt;0,G4865&gt;G4864,NOT(ISERROR(MATCH(G4864,D:D,0)))),H4864+1,H4864)</f>
        <v>0</v>
      </c>
      <c r="I4865" s="1">
        <f t="shared" ref="I4865:I4928" ca="1" si="853">INDIRECT(ADDRESS(ROW()-INDIRECT(ADDRESS(ROW()-H4865,8)),8))</f>
        <v>0</v>
      </c>
      <c r="J4865" s="7" t="str">
        <f t="shared" ref="J4865:J4928" ca="1" si="854">IF(J4864="Linea_para_MAIL_creada_por_LuXML","&lt;/aff&gt;",IF(I4865&gt;INDIRECT(ADDRESS(ROW()-I4865-1,8)),"Linea_para_MAIL_creada_por_LuXML",INDIRECT(ADDRESS(ROW()-I4865,6))))</f>
        <v/>
      </c>
      <c r="K4865" s="1" t="str">
        <f ca="1">IF(J4865="Linea_para_MAIL_creada_por_LuXML",IF(ISERROR(MATCH(INDIRECT(ADDRESS(ROW()-G4865,7)),D:D,0)),J4865,INDIRECT(ADDRESS(MATCH(INDIRECT(ADDRESS(ROW()-G4865,7)),D:D,0),1))),J4865)</f>
        <v/>
      </c>
      <c r="L4865" s="7">
        <f t="shared" ref="L4865:L4928" ca="1" si="855">IF(OR(MID(K4863,3,5)="page&gt;",MID(K4864,3,5)="page&gt;"),L4864,IF(OR(K4864="&lt;history&gt;",K4865="&lt;history&gt;"),L4864+1,L4864))</f>
        <v>0</v>
      </c>
      <c r="M4865" s="7" t="str">
        <f t="shared" ref="M4865:M4928" ca="1" si="856">IF(L4865&gt;L4864,IF(L4865=1,CONCATENATE("&lt;fpage&gt;",$S$10,"&lt;/fpage&gt;"),CONCATENATE("&lt;lpage&gt;",$S$10+1,"&lt;/lpage&gt;")),IF(ISERROR(INDIRECT(ADDRESS(ROW()-L4865,11),1)),"",INDIRECT(ADDRESS(ROW()-L4865,11),1)))</f>
        <v/>
      </c>
      <c r="N4865" s="7">
        <f t="shared" ref="N4865:N4928" ca="1" si="857">IF(N4864=-1,-1,IF(M4865="&lt;/counts&gt;",-1,IF(OR(LEFT(M4865,7)="&lt;fpage&gt;",LEFT(M4865,7)="&lt;lpage&gt;"),VALUE(MID(M4865,8,LEN(M4865)-15)),0)))</f>
        <v>0</v>
      </c>
      <c r="O4865" s="9" t="str">
        <f ca="1">IF(N4865&gt;-1,INDIRECT(ADDRESS(ROW(),13)),IF(N4865&lt;N4864,CONCATENATE("&lt;page-count count=",CHAR(34),1+LARGE(N:N,1)-LARGE(N:N,2),CHAR(34),"/&gt;"),INDIRECT(ADDRESS(ROW()-1,13))))</f>
        <v/>
      </c>
      <c r="P4865" s="1">
        <f>IF(ROW()&lt;$S$4+2,IF('XML a procesar'!A4864="",P4864,IF(MID('XML a procesar'!A4864,1,1)="&lt;",P4864,P4864+1)),P4864)</f>
        <v>1</v>
      </c>
    </row>
    <row r="4866" spans="1:16" x14ac:dyDescent="0.25">
      <c r="A4866" s="1" t="str">
        <f>IF('XML a procesar'!A4865&gt;0,'XML a procesar'!A4865,"")</f>
        <v/>
      </c>
      <c r="B4866" s="7">
        <f t="shared" si="847"/>
        <v>0</v>
      </c>
      <c r="C4866" s="1">
        <f t="shared" si="848"/>
        <v>0</v>
      </c>
      <c r="D4866" s="1">
        <f t="shared" si="849"/>
        <v>0</v>
      </c>
      <c r="E4866" s="1">
        <f t="shared" si="850"/>
        <v>0</v>
      </c>
      <c r="F4866" s="1" t="str">
        <f t="shared" ca="1" si="851"/>
        <v/>
      </c>
      <c r="G4866" s="1">
        <f t="shared" ca="1" si="852"/>
        <v>0</v>
      </c>
      <c r="H4866" s="1">
        <f ca="1">IF(AND(G4865&gt;0,G4866&gt;G4865,NOT(ISERROR(MATCH(G4865,D:D,0)))),H4865+1,H4865)</f>
        <v>0</v>
      </c>
      <c r="I4866" s="1">
        <f t="shared" ca="1" si="853"/>
        <v>0</v>
      </c>
      <c r="J4866" s="7" t="str">
        <f t="shared" ca="1" si="854"/>
        <v/>
      </c>
      <c r="K4866" s="1" t="str">
        <f ca="1">IF(J4866="Linea_para_MAIL_creada_por_LuXML",IF(ISERROR(MATCH(INDIRECT(ADDRESS(ROW()-G4866,7)),D:D,0)),J4866,INDIRECT(ADDRESS(MATCH(INDIRECT(ADDRESS(ROW()-G4866,7)),D:D,0),1))),J4866)</f>
        <v/>
      </c>
      <c r="L4866" s="7">
        <f t="shared" ca="1" si="855"/>
        <v>0</v>
      </c>
      <c r="M4866" s="7" t="str">
        <f t="shared" ca="1" si="856"/>
        <v/>
      </c>
      <c r="N4866" s="7">
        <f t="shared" ca="1" si="857"/>
        <v>0</v>
      </c>
      <c r="O4866" s="9" t="str">
        <f ca="1">IF(N4866&gt;-1,INDIRECT(ADDRESS(ROW(),13)),IF(N4866&lt;N4865,CONCATENATE("&lt;page-count count=",CHAR(34),1+LARGE(N:N,1)-LARGE(N:N,2),CHAR(34),"/&gt;"),INDIRECT(ADDRESS(ROW()-1,13))))</f>
        <v/>
      </c>
      <c r="P4866" s="1">
        <f>IF(ROW()&lt;$S$4+2,IF('XML a procesar'!A4865="",P4865,IF(MID('XML a procesar'!A4865,1,1)="&lt;",P4865,P4865+1)),P4865)</f>
        <v>1</v>
      </c>
    </row>
    <row r="4867" spans="1:16" x14ac:dyDescent="0.25">
      <c r="A4867" s="1" t="str">
        <f>IF('XML a procesar'!A4866&gt;0,'XML a procesar'!A4866,"")</f>
        <v/>
      </c>
      <c r="B4867" s="7">
        <f t="shared" si="847"/>
        <v>0</v>
      </c>
      <c r="C4867" s="1">
        <f t="shared" si="848"/>
        <v>0</v>
      </c>
      <c r="D4867" s="1">
        <f t="shared" si="849"/>
        <v>0</v>
      </c>
      <c r="E4867" s="1">
        <f t="shared" si="850"/>
        <v>0</v>
      </c>
      <c r="F4867" s="1" t="str">
        <f t="shared" ca="1" si="851"/>
        <v/>
      </c>
      <c r="G4867" s="1">
        <f t="shared" ca="1" si="852"/>
        <v>0</v>
      </c>
      <c r="H4867" s="1">
        <f ca="1">IF(AND(G4866&gt;0,G4867&gt;G4866,NOT(ISERROR(MATCH(G4866,D:D,0)))),H4866+1,H4866)</f>
        <v>0</v>
      </c>
      <c r="I4867" s="1">
        <f t="shared" ca="1" si="853"/>
        <v>0</v>
      </c>
      <c r="J4867" s="7" t="str">
        <f t="shared" ca="1" si="854"/>
        <v/>
      </c>
      <c r="K4867" s="1" t="str">
        <f ca="1">IF(J4867="Linea_para_MAIL_creada_por_LuXML",IF(ISERROR(MATCH(INDIRECT(ADDRESS(ROW()-G4867,7)),D:D,0)),J4867,INDIRECT(ADDRESS(MATCH(INDIRECT(ADDRESS(ROW()-G4867,7)),D:D,0),1))),J4867)</f>
        <v/>
      </c>
      <c r="L4867" s="7">
        <f t="shared" ca="1" si="855"/>
        <v>0</v>
      </c>
      <c r="M4867" s="7" t="str">
        <f t="shared" ca="1" si="856"/>
        <v/>
      </c>
      <c r="N4867" s="7">
        <f t="shared" ca="1" si="857"/>
        <v>0</v>
      </c>
      <c r="O4867" s="9" t="str">
        <f ca="1">IF(N4867&gt;-1,INDIRECT(ADDRESS(ROW(),13)),IF(N4867&lt;N4866,CONCATENATE("&lt;page-count count=",CHAR(34),1+LARGE(N:N,1)-LARGE(N:N,2),CHAR(34),"/&gt;"),INDIRECT(ADDRESS(ROW()-1,13))))</f>
        <v/>
      </c>
      <c r="P4867" s="1">
        <f>IF(ROW()&lt;$S$4+2,IF('XML a procesar'!A4866="",P4866,IF(MID('XML a procesar'!A4866,1,1)="&lt;",P4866,P4866+1)),P4866)</f>
        <v>1</v>
      </c>
    </row>
    <row r="4868" spans="1:16" x14ac:dyDescent="0.25">
      <c r="A4868" s="1" t="str">
        <f>IF('XML a procesar'!A4867&gt;0,'XML a procesar'!A4867,"")</f>
        <v/>
      </c>
      <c r="B4868" s="7">
        <f t="shared" si="847"/>
        <v>0</v>
      </c>
      <c r="C4868" s="1">
        <f t="shared" si="848"/>
        <v>0</v>
      </c>
      <c r="D4868" s="1">
        <f t="shared" si="849"/>
        <v>0</v>
      </c>
      <c r="E4868" s="1">
        <f t="shared" si="850"/>
        <v>0</v>
      </c>
      <c r="F4868" s="1" t="str">
        <f t="shared" ca="1" si="851"/>
        <v/>
      </c>
      <c r="G4868" s="1">
        <f t="shared" ca="1" si="852"/>
        <v>0</v>
      </c>
      <c r="H4868" s="1">
        <f ca="1">IF(AND(G4867&gt;0,G4868&gt;G4867,NOT(ISERROR(MATCH(G4867,D:D,0)))),H4867+1,H4867)</f>
        <v>0</v>
      </c>
      <c r="I4868" s="1">
        <f t="shared" ca="1" si="853"/>
        <v>0</v>
      </c>
      <c r="J4868" s="7" t="str">
        <f t="shared" ca="1" si="854"/>
        <v/>
      </c>
      <c r="K4868" s="1" t="str">
        <f ca="1">IF(J4868="Linea_para_MAIL_creada_por_LuXML",IF(ISERROR(MATCH(INDIRECT(ADDRESS(ROW()-G4868,7)),D:D,0)),J4868,INDIRECT(ADDRESS(MATCH(INDIRECT(ADDRESS(ROW()-G4868,7)),D:D,0),1))),J4868)</f>
        <v/>
      </c>
      <c r="L4868" s="7">
        <f t="shared" ca="1" si="855"/>
        <v>0</v>
      </c>
      <c r="M4868" s="7" t="str">
        <f t="shared" ca="1" si="856"/>
        <v/>
      </c>
      <c r="N4868" s="7">
        <f t="shared" ca="1" si="857"/>
        <v>0</v>
      </c>
      <c r="O4868" s="9" t="str">
        <f ca="1">IF(N4868&gt;-1,INDIRECT(ADDRESS(ROW(),13)),IF(N4868&lt;N4867,CONCATENATE("&lt;page-count count=",CHAR(34),1+LARGE(N:N,1)-LARGE(N:N,2),CHAR(34),"/&gt;"),INDIRECT(ADDRESS(ROW()-1,13))))</f>
        <v/>
      </c>
      <c r="P4868" s="1">
        <f>IF(ROW()&lt;$S$4+2,IF('XML a procesar'!A4867="",P4867,IF(MID('XML a procesar'!A4867,1,1)="&lt;",P4867,P4867+1)),P4867)</f>
        <v>1</v>
      </c>
    </row>
    <row r="4869" spans="1:16" x14ac:dyDescent="0.25">
      <c r="A4869" s="1" t="str">
        <f>IF('XML a procesar'!A4868&gt;0,'XML a procesar'!A4868,"")</f>
        <v/>
      </c>
      <c r="B4869" s="7">
        <f t="shared" si="847"/>
        <v>0</v>
      </c>
      <c r="C4869" s="1">
        <f t="shared" si="848"/>
        <v>0</v>
      </c>
      <c r="D4869" s="1">
        <f t="shared" si="849"/>
        <v>0</v>
      </c>
      <c r="E4869" s="1">
        <f t="shared" si="850"/>
        <v>0</v>
      </c>
      <c r="F4869" s="1" t="str">
        <f t="shared" ca="1" si="851"/>
        <v/>
      </c>
      <c r="G4869" s="1">
        <f t="shared" ca="1" si="852"/>
        <v>0</v>
      </c>
      <c r="H4869" s="1">
        <f ca="1">IF(AND(G4868&gt;0,G4869&gt;G4868,NOT(ISERROR(MATCH(G4868,D:D,0)))),H4868+1,H4868)</f>
        <v>0</v>
      </c>
      <c r="I4869" s="1">
        <f t="shared" ca="1" si="853"/>
        <v>0</v>
      </c>
      <c r="J4869" s="7" t="str">
        <f t="shared" ca="1" si="854"/>
        <v/>
      </c>
      <c r="K4869" s="1" t="str">
        <f ca="1">IF(J4869="Linea_para_MAIL_creada_por_LuXML",IF(ISERROR(MATCH(INDIRECT(ADDRESS(ROW()-G4869,7)),D:D,0)),J4869,INDIRECT(ADDRESS(MATCH(INDIRECT(ADDRESS(ROW()-G4869,7)),D:D,0),1))),J4869)</f>
        <v/>
      </c>
      <c r="L4869" s="7">
        <f t="shared" ca="1" si="855"/>
        <v>0</v>
      </c>
      <c r="M4869" s="7" t="str">
        <f t="shared" ca="1" si="856"/>
        <v/>
      </c>
      <c r="N4869" s="7">
        <f t="shared" ca="1" si="857"/>
        <v>0</v>
      </c>
      <c r="O4869" s="9" t="str">
        <f ca="1">IF(N4869&gt;-1,INDIRECT(ADDRESS(ROW(),13)),IF(N4869&lt;N4868,CONCATENATE("&lt;page-count count=",CHAR(34),1+LARGE(N:N,1)-LARGE(N:N,2),CHAR(34),"/&gt;"),INDIRECT(ADDRESS(ROW()-1,13))))</f>
        <v/>
      </c>
      <c r="P4869" s="1">
        <f>IF(ROW()&lt;$S$4+2,IF('XML a procesar'!A4868="",P4868,IF(MID('XML a procesar'!A4868,1,1)="&lt;",P4868,P4868+1)),P4868)</f>
        <v>1</v>
      </c>
    </row>
    <row r="4870" spans="1:16" x14ac:dyDescent="0.25">
      <c r="A4870" s="1" t="str">
        <f>IF('XML a procesar'!A4869&gt;0,'XML a procesar'!A4869,"")</f>
        <v/>
      </c>
      <c r="B4870" s="7">
        <f t="shared" si="847"/>
        <v>0</v>
      </c>
      <c r="C4870" s="1">
        <f t="shared" si="848"/>
        <v>0</v>
      </c>
      <c r="D4870" s="1">
        <f t="shared" si="849"/>
        <v>0</v>
      </c>
      <c r="E4870" s="1">
        <f t="shared" si="850"/>
        <v>0</v>
      </c>
      <c r="F4870" s="1" t="str">
        <f t="shared" ca="1" si="851"/>
        <v/>
      </c>
      <c r="G4870" s="1">
        <f t="shared" ca="1" si="852"/>
        <v>0</v>
      </c>
      <c r="H4870" s="1">
        <f ca="1">IF(AND(G4869&gt;0,G4870&gt;G4869,NOT(ISERROR(MATCH(G4869,D:D,0)))),H4869+1,H4869)</f>
        <v>0</v>
      </c>
      <c r="I4870" s="1">
        <f t="shared" ca="1" si="853"/>
        <v>0</v>
      </c>
      <c r="J4870" s="7" t="str">
        <f t="shared" ca="1" si="854"/>
        <v/>
      </c>
      <c r="K4870" s="1" t="str">
        <f ca="1">IF(J4870="Linea_para_MAIL_creada_por_LuXML",IF(ISERROR(MATCH(INDIRECT(ADDRESS(ROW()-G4870,7)),D:D,0)),J4870,INDIRECT(ADDRESS(MATCH(INDIRECT(ADDRESS(ROW()-G4870,7)),D:D,0),1))),J4870)</f>
        <v/>
      </c>
      <c r="L4870" s="7">
        <f t="shared" ca="1" si="855"/>
        <v>0</v>
      </c>
      <c r="M4870" s="7" t="str">
        <f t="shared" ca="1" si="856"/>
        <v/>
      </c>
      <c r="N4870" s="7">
        <f t="shared" ca="1" si="857"/>
        <v>0</v>
      </c>
      <c r="O4870" s="9" t="str">
        <f ca="1">IF(N4870&gt;-1,INDIRECT(ADDRESS(ROW(),13)),IF(N4870&lt;N4869,CONCATENATE("&lt;page-count count=",CHAR(34),1+LARGE(N:N,1)-LARGE(N:N,2),CHAR(34),"/&gt;"),INDIRECT(ADDRESS(ROW()-1,13))))</f>
        <v/>
      </c>
      <c r="P4870" s="1">
        <f>IF(ROW()&lt;$S$4+2,IF('XML a procesar'!A4869="",P4869,IF(MID('XML a procesar'!A4869,1,1)="&lt;",P4869,P4869+1)),P4869)</f>
        <v>1</v>
      </c>
    </row>
    <row r="4871" spans="1:16" x14ac:dyDescent="0.25">
      <c r="A4871" s="1" t="str">
        <f>IF('XML a procesar'!A4870&gt;0,'XML a procesar'!A4870,"")</f>
        <v/>
      </c>
      <c r="B4871" s="7">
        <f t="shared" si="847"/>
        <v>0</v>
      </c>
      <c r="C4871" s="1">
        <f t="shared" si="848"/>
        <v>0</v>
      </c>
      <c r="D4871" s="1">
        <f t="shared" si="849"/>
        <v>0</v>
      </c>
      <c r="E4871" s="1">
        <f t="shared" si="850"/>
        <v>0</v>
      </c>
      <c r="F4871" s="1" t="str">
        <f t="shared" ca="1" si="851"/>
        <v/>
      </c>
      <c r="G4871" s="1">
        <f t="shared" ca="1" si="852"/>
        <v>0</v>
      </c>
      <c r="H4871" s="1">
        <f ca="1">IF(AND(G4870&gt;0,G4871&gt;G4870,NOT(ISERROR(MATCH(G4870,D:D,0)))),H4870+1,H4870)</f>
        <v>0</v>
      </c>
      <c r="I4871" s="1">
        <f t="shared" ca="1" si="853"/>
        <v>0</v>
      </c>
      <c r="J4871" s="7" t="str">
        <f t="shared" ca="1" si="854"/>
        <v/>
      </c>
      <c r="K4871" s="1" t="str">
        <f ca="1">IF(J4871="Linea_para_MAIL_creada_por_LuXML",IF(ISERROR(MATCH(INDIRECT(ADDRESS(ROW()-G4871,7)),D:D,0)),J4871,INDIRECT(ADDRESS(MATCH(INDIRECT(ADDRESS(ROW()-G4871,7)),D:D,0),1))),J4871)</f>
        <v/>
      </c>
      <c r="L4871" s="7">
        <f t="shared" ca="1" si="855"/>
        <v>0</v>
      </c>
      <c r="M4871" s="7" t="str">
        <f t="shared" ca="1" si="856"/>
        <v/>
      </c>
      <c r="N4871" s="7">
        <f t="shared" ca="1" si="857"/>
        <v>0</v>
      </c>
      <c r="O4871" s="9" t="str">
        <f ca="1">IF(N4871&gt;-1,INDIRECT(ADDRESS(ROW(),13)),IF(N4871&lt;N4870,CONCATENATE("&lt;page-count count=",CHAR(34),1+LARGE(N:N,1)-LARGE(N:N,2),CHAR(34),"/&gt;"),INDIRECT(ADDRESS(ROW()-1,13))))</f>
        <v/>
      </c>
      <c r="P4871" s="1">
        <f>IF(ROW()&lt;$S$4+2,IF('XML a procesar'!A4870="",P4870,IF(MID('XML a procesar'!A4870,1,1)="&lt;",P4870,P4870+1)),P4870)</f>
        <v>1</v>
      </c>
    </row>
    <row r="4872" spans="1:16" x14ac:dyDescent="0.25">
      <c r="A4872" s="1" t="str">
        <f>IF('XML a procesar'!A4871&gt;0,'XML a procesar'!A4871,"")</f>
        <v/>
      </c>
      <c r="B4872" s="7">
        <f t="shared" si="847"/>
        <v>0</v>
      </c>
      <c r="C4872" s="1">
        <f t="shared" si="848"/>
        <v>0</v>
      </c>
      <c r="D4872" s="1">
        <f t="shared" si="849"/>
        <v>0</v>
      </c>
      <c r="E4872" s="1">
        <f t="shared" si="850"/>
        <v>0</v>
      </c>
      <c r="F4872" s="1" t="str">
        <f t="shared" ca="1" si="851"/>
        <v/>
      </c>
      <c r="G4872" s="1">
        <f t="shared" ca="1" si="852"/>
        <v>0</v>
      </c>
      <c r="H4872" s="1">
        <f ca="1">IF(AND(G4871&gt;0,G4872&gt;G4871,NOT(ISERROR(MATCH(G4871,D:D,0)))),H4871+1,H4871)</f>
        <v>0</v>
      </c>
      <c r="I4872" s="1">
        <f t="shared" ca="1" si="853"/>
        <v>0</v>
      </c>
      <c r="J4872" s="7" t="str">
        <f t="shared" ca="1" si="854"/>
        <v/>
      </c>
      <c r="K4872" s="1" t="str">
        <f ca="1">IF(J4872="Linea_para_MAIL_creada_por_LuXML",IF(ISERROR(MATCH(INDIRECT(ADDRESS(ROW()-G4872,7)),D:D,0)),J4872,INDIRECT(ADDRESS(MATCH(INDIRECT(ADDRESS(ROW()-G4872,7)),D:D,0),1))),J4872)</f>
        <v/>
      </c>
      <c r="L4872" s="7">
        <f t="shared" ca="1" si="855"/>
        <v>0</v>
      </c>
      <c r="M4872" s="7" t="str">
        <f t="shared" ca="1" si="856"/>
        <v/>
      </c>
      <c r="N4872" s="7">
        <f t="shared" ca="1" si="857"/>
        <v>0</v>
      </c>
      <c r="O4872" s="9" t="str">
        <f ca="1">IF(N4872&gt;-1,INDIRECT(ADDRESS(ROW(),13)),IF(N4872&lt;N4871,CONCATENATE("&lt;page-count count=",CHAR(34),1+LARGE(N:N,1)-LARGE(N:N,2),CHAR(34),"/&gt;"),INDIRECT(ADDRESS(ROW()-1,13))))</f>
        <v/>
      </c>
      <c r="P4872" s="1">
        <f>IF(ROW()&lt;$S$4+2,IF('XML a procesar'!A4871="",P4871,IF(MID('XML a procesar'!A4871,1,1)="&lt;",P4871,P4871+1)),P4871)</f>
        <v>1</v>
      </c>
    </row>
    <row r="4873" spans="1:16" x14ac:dyDescent="0.25">
      <c r="A4873" s="1" t="str">
        <f>IF('XML a procesar'!A4872&gt;0,'XML a procesar'!A4872,"")</f>
        <v/>
      </c>
      <c r="B4873" s="7">
        <f t="shared" si="847"/>
        <v>0</v>
      </c>
      <c r="C4873" s="1">
        <f t="shared" si="848"/>
        <v>0</v>
      </c>
      <c r="D4873" s="1">
        <f t="shared" si="849"/>
        <v>0</v>
      </c>
      <c r="E4873" s="1">
        <f t="shared" si="850"/>
        <v>0</v>
      </c>
      <c r="F4873" s="1" t="str">
        <f t="shared" ca="1" si="851"/>
        <v/>
      </c>
      <c r="G4873" s="1">
        <f t="shared" ca="1" si="852"/>
        <v>0</v>
      </c>
      <c r="H4873" s="1">
        <f ca="1">IF(AND(G4872&gt;0,G4873&gt;G4872,NOT(ISERROR(MATCH(G4872,D:D,0)))),H4872+1,H4872)</f>
        <v>0</v>
      </c>
      <c r="I4873" s="1">
        <f t="shared" ca="1" si="853"/>
        <v>0</v>
      </c>
      <c r="J4873" s="7" t="str">
        <f t="shared" ca="1" si="854"/>
        <v/>
      </c>
      <c r="K4873" s="1" t="str">
        <f ca="1">IF(J4873="Linea_para_MAIL_creada_por_LuXML",IF(ISERROR(MATCH(INDIRECT(ADDRESS(ROW()-G4873,7)),D:D,0)),J4873,INDIRECT(ADDRESS(MATCH(INDIRECT(ADDRESS(ROW()-G4873,7)),D:D,0),1))),J4873)</f>
        <v/>
      </c>
      <c r="L4873" s="7">
        <f t="shared" ca="1" si="855"/>
        <v>0</v>
      </c>
      <c r="M4873" s="7" t="str">
        <f t="shared" ca="1" si="856"/>
        <v/>
      </c>
      <c r="N4873" s="7">
        <f t="shared" ca="1" si="857"/>
        <v>0</v>
      </c>
      <c r="O4873" s="9" t="str">
        <f ca="1">IF(N4873&gt;-1,INDIRECT(ADDRESS(ROW(),13)),IF(N4873&lt;N4872,CONCATENATE("&lt;page-count count=",CHAR(34),1+LARGE(N:N,1)-LARGE(N:N,2),CHAR(34),"/&gt;"),INDIRECT(ADDRESS(ROW()-1,13))))</f>
        <v/>
      </c>
      <c r="P4873" s="1">
        <f>IF(ROW()&lt;$S$4+2,IF('XML a procesar'!A4872="",P4872,IF(MID('XML a procesar'!A4872,1,1)="&lt;",P4872,P4872+1)),P4872)</f>
        <v>1</v>
      </c>
    </row>
    <row r="4874" spans="1:16" x14ac:dyDescent="0.25">
      <c r="A4874" s="1" t="str">
        <f>IF('XML a procesar'!A4873&gt;0,'XML a procesar'!A4873,"")</f>
        <v/>
      </c>
      <c r="B4874" s="7">
        <f t="shared" si="847"/>
        <v>0</v>
      </c>
      <c r="C4874" s="1">
        <f t="shared" si="848"/>
        <v>0</v>
      </c>
      <c r="D4874" s="1">
        <f t="shared" si="849"/>
        <v>0</v>
      </c>
      <c r="E4874" s="1">
        <f t="shared" si="850"/>
        <v>0</v>
      </c>
      <c r="F4874" s="1" t="str">
        <f t="shared" ca="1" si="851"/>
        <v/>
      </c>
      <c r="G4874" s="1">
        <f t="shared" ca="1" si="852"/>
        <v>0</v>
      </c>
      <c r="H4874" s="1">
        <f ca="1">IF(AND(G4873&gt;0,G4874&gt;G4873,NOT(ISERROR(MATCH(G4873,D:D,0)))),H4873+1,H4873)</f>
        <v>0</v>
      </c>
      <c r="I4874" s="1">
        <f t="shared" ca="1" si="853"/>
        <v>0</v>
      </c>
      <c r="J4874" s="7" t="str">
        <f t="shared" ca="1" si="854"/>
        <v/>
      </c>
      <c r="K4874" s="1" t="str">
        <f ca="1">IF(J4874="Linea_para_MAIL_creada_por_LuXML",IF(ISERROR(MATCH(INDIRECT(ADDRESS(ROW()-G4874,7)),D:D,0)),J4874,INDIRECT(ADDRESS(MATCH(INDIRECT(ADDRESS(ROW()-G4874,7)),D:D,0),1))),J4874)</f>
        <v/>
      </c>
      <c r="L4874" s="7">
        <f t="shared" ca="1" si="855"/>
        <v>0</v>
      </c>
      <c r="M4874" s="7" t="str">
        <f t="shared" ca="1" si="856"/>
        <v/>
      </c>
      <c r="N4874" s="7">
        <f t="shared" ca="1" si="857"/>
        <v>0</v>
      </c>
      <c r="O4874" s="9" t="str">
        <f ca="1">IF(N4874&gt;-1,INDIRECT(ADDRESS(ROW(),13)),IF(N4874&lt;N4873,CONCATENATE("&lt;page-count count=",CHAR(34),1+LARGE(N:N,1)-LARGE(N:N,2),CHAR(34),"/&gt;"),INDIRECT(ADDRESS(ROW()-1,13))))</f>
        <v/>
      </c>
      <c r="P4874" s="1">
        <f>IF(ROW()&lt;$S$4+2,IF('XML a procesar'!A4873="",P4873,IF(MID('XML a procesar'!A4873,1,1)="&lt;",P4873,P4873+1)),P4873)</f>
        <v>1</v>
      </c>
    </row>
    <row r="4875" spans="1:16" x14ac:dyDescent="0.25">
      <c r="A4875" s="1" t="str">
        <f>IF('XML a procesar'!A4874&gt;0,'XML a procesar'!A4874,"")</f>
        <v/>
      </c>
      <c r="B4875" s="7">
        <f t="shared" si="847"/>
        <v>0</v>
      </c>
      <c r="C4875" s="1">
        <f t="shared" si="848"/>
        <v>0</v>
      </c>
      <c r="D4875" s="1">
        <f t="shared" si="849"/>
        <v>0</v>
      </c>
      <c r="E4875" s="1">
        <f t="shared" si="850"/>
        <v>0</v>
      </c>
      <c r="F4875" s="1" t="str">
        <f t="shared" ca="1" si="851"/>
        <v/>
      </c>
      <c r="G4875" s="1">
        <f t="shared" ca="1" si="852"/>
        <v>0</v>
      </c>
      <c r="H4875" s="1">
        <f ca="1">IF(AND(G4874&gt;0,G4875&gt;G4874,NOT(ISERROR(MATCH(G4874,D:D,0)))),H4874+1,H4874)</f>
        <v>0</v>
      </c>
      <c r="I4875" s="1">
        <f t="shared" ca="1" si="853"/>
        <v>0</v>
      </c>
      <c r="J4875" s="7" t="str">
        <f t="shared" ca="1" si="854"/>
        <v/>
      </c>
      <c r="K4875" s="1" t="str">
        <f ca="1">IF(J4875="Linea_para_MAIL_creada_por_LuXML",IF(ISERROR(MATCH(INDIRECT(ADDRESS(ROW()-G4875,7)),D:D,0)),J4875,INDIRECT(ADDRESS(MATCH(INDIRECT(ADDRESS(ROW()-G4875,7)),D:D,0),1))),J4875)</f>
        <v/>
      </c>
      <c r="L4875" s="7">
        <f t="shared" ca="1" si="855"/>
        <v>0</v>
      </c>
      <c r="M4875" s="7" t="str">
        <f t="shared" ca="1" si="856"/>
        <v/>
      </c>
      <c r="N4875" s="7">
        <f t="shared" ca="1" si="857"/>
        <v>0</v>
      </c>
      <c r="O4875" s="9" t="str">
        <f ca="1">IF(N4875&gt;-1,INDIRECT(ADDRESS(ROW(),13)),IF(N4875&lt;N4874,CONCATENATE("&lt;page-count count=",CHAR(34),1+LARGE(N:N,1)-LARGE(N:N,2),CHAR(34),"/&gt;"),INDIRECT(ADDRESS(ROW()-1,13))))</f>
        <v/>
      </c>
      <c r="P4875" s="1">
        <f>IF(ROW()&lt;$S$4+2,IF('XML a procesar'!A4874="",P4874,IF(MID('XML a procesar'!A4874,1,1)="&lt;",P4874,P4874+1)),P4874)</f>
        <v>1</v>
      </c>
    </row>
    <row r="4876" spans="1:16" x14ac:dyDescent="0.25">
      <c r="A4876" s="1" t="str">
        <f>IF('XML a procesar'!A4875&gt;0,'XML a procesar'!A4875,"")</f>
        <v/>
      </c>
      <c r="B4876" s="7">
        <f t="shared" si="847"/>
        <v>0</v>
      </c>
      <c r="C4876" s="1">
        <f t="shared" si="848"/>
        <v>0</v>
      </c>
      <c r="D4876" s="1">
        <f t="shared" si="849"/>
        <v>0</v>
      </c>
      <c r="E4876" s="1">
        <f t="shared" si="850"/>
        <v>0</v>
      </c>
      <c r="F4876" s="1" t="str">
        <f t="shared" ca="1" si="851"/>
        <v/>
      </c>
      <c r="G4876" s="1">
        <f t="shared" ca="1" si="852"/>
        <v>0</v>
      </c>
      <c r="H4876" s="1">
        <f ca="1">IF(AND(G4875&gt;0,G4876&gt;G4875,NOT(ISERROR(MATCH(G4875,D:D,0)))),H4875+1,H4875)</f>
        <v>0</v>
      </c>
      <c r="I4876" s="1">
        <f t="shared" ca="1" si="853"/>
        <v>0</v>
      </c>
      <c r="J4876" s="7" t="str">
        <f t="shared" ca="1" si="854"/>
        <v/>
      </c>
      <c r="K4876" s="1" t="str">
        <f ca="1">IF(J4876="Linea_para_MAIL_creada_por_LuXML",IF(ISERROR(MATCH(INDIRECT(ADDRESS(ROW()-G4876,7)),D:D,0)),J4876,INDIRECT(ADDRESS(MATCH(INDIRECT(ADDRESS(ROW()-G4876,7)),D:D,0),1))),J4876)</f>
        <v/>
      </c>
      <c r="L4876" s="7">
        <f t="shared" ca="1" si="855"/>
        <v>0</v>
      </c>
      <c r="M4876" s="7" t="str">
        <f t="shared" ca="1" si="856"/>
        <v/>
      </c>
      <c r="N4876" s="7">
        <f t="shared" ca="1" si="857"/>
        <v>0</v>
      </c>
      <c r="O4876" s="9" t="str">
        <f ca="1">IF(N4876&gt;-1,INDIRECT(ADDRESS(ROW(),13)),IF(N4876&lt;N4875,CONCATENATE("&lt;page-count count=",CHAR(34),1+LARGE(N:N,1)-LARGE(N:N,2),CHAR(34),"/&gt;"),INDIRECT(ADDRESS(ROW()-1,13))))</f>
        <v/>
      </c>
      <c r="P4876" s="1">
        <f>IF(ROW()&lt;$S$4+2,IF('XML a procesar'!A4875="",P4875,IF(MID('XML a procesar'!A4875,1,1)="&lt;",P4875,P4875+1)),P4875)</f>
        <v>1</v>
      </c>
    </row>
    <row r="4877" spans="1:16" x14ac:dyDescent="0.25">
      <c r="A4877" s="1" t="str">
        <f>IF('XML a procesar'!A4876&gt;0,'XML a procesar'!A4876,"")</f>
        <v/>
      </c>
      <c r="B4877" s="7">
        <f t="shared" si="847"/>
        <v>0</v>
      </c>
      <c r="C4877" s="1">
        <f t="shared" si="848"/>
        <v>0</v>
      </c>
      <c r="D4877" s="1">
        <f t="shared" si="849"/>
        <v>0</v>
      </c>
      <c r="E4877" s="1">
        <f t="shared" si="850"/>
        <v>0</v>
      </c>
      <c r="F4877" s="1" t="str">
        <f t="shared" ca="1" si="851"/>
        <v/>
      </c>
      <c r="G4877" s="1">
        <f t="shared" ca="1" si="852"/>
        <v>0</v>
      </c>
      <c r="H4877" s="1">
        <f ca="1">IF(AND(G4876&gt;0,G4877&gt;G4876,NOT(ISERROR(MATCH(G4876,D:D,0)))),H4876+1,H4876)</f>
        <v>0</v>
      </c>
      <c r="I4877" s="1">
        <f t="shared" ca="1" si="853"/>
        <v>0</v>
      </c>
      <c r="J4877" s="7" t="str">
        <f t="shared" ca="1" si="854"/>
        <v/>
      </c>
      <c r="K4877" s="1" t="str">
        <f ca="1">IF(J4877="Linea_para_MAIL_creada_por_LuXML",IF(ISERROR(MATCH(INDIRECT(ADDRESS(ROW()-G4877,7)),D:D,0)),J4877,INDIRECT(ADDRESS(MATCH(INDIRECT(ADDRESS(ROW()-G4877,7)),D:D,0),1))),J4877)</f>
        <v/>
      </c>
      <c r="L4877" s="7">
        <f t="shared" ca="1" si="855"/>
        <v>0</v>
      </c>
      <c r="M4877" s="7" t="str">
        <f t="shared" ca="1" si="856"/>
        <v/>
      </c>
      <c r="N4877" s="7">
        <f t="shared" ca="1" si="857"/>
        <v>0</v>
      </c>
      <c r="O4877" s="9" t="str">
        <f ca="1">IF(N4877&gt;-1,INDIRECT(ADDRESS(ROW(),13)),IF(N4877&lt;N4876,CONCATENATE("&lt;page-count count=",CHAR(34),1+LARGE(N:N,1)-LARGE(N:N,2),CHAR(34),"/&gt;"),INDIRECT(ADDRESS(ROW()-1,13))))</f>
        <v/>
      </c>
      <c r="P4877" s="1">
        <f>IF(ROW()&lt;$S$4+2,IF('XML a procesar'!A4876="",P4876,IF(MID('XML a procesar'!A4876,1,1)="&lt;",P4876,P4876+1)),P4876)</f>
        <v>1</v>
      </c>
    </row>
    <row r="4878" spans="1:16" x14ac:dyDescent="0.25">
      <c r="A4878" s="1" t="str">
        <f>IF('XML a procesar'!A4877&gt;0,'XML a procesar'!A4877,"")</f>
        <v/>
      </c>
      <c r="B4878" s="7">
        <f t="shared" si="847"/>
        <v>0</v>
      </c>
      <c r="C4878" s="1">
        <f t="shared" si="848"/>
        <v>0</v>
      </c>
      <c r="D4878" s="1">
        <f t="shared" si="849"/>
        <v>0</v>
      </c>
      <c r="E4878" s="1">
        <f t="shared" si="850"/>
        <v>0</v>
      </c>
      <c r="F4878" s="1" t="str">
        <f t="shared" ca="1" si="851"/>
        <v/>
      </c>
      <c r="G4878" s="1">
        <f t="shared" ca="1" si="852"/>
        <v>0</v>
      </c>
      <c r="H4878" s="1">
        <f ca="1">IF(AND(G4877&gt;0,G4878&gt;G4877,NOT(ISERROR(MATCH(G4877,D:D,0)))),H4877+1,H4877)</f>
        <v>0</v>
      </c>
      <c r="I4878" s="1">
        <f t="shared" ca="1" si="853"/>
        <v>0</v>
      </c>
      <c r="J4878" s="7" t="str">
        <f t="shared" ca="1" si="854"/>
        <v/>
      </c>
      <c r="K4878" s="1" t="str">
        <f ca="1">IF(J4878="Linea_para_MAIL_creada_por_LuXML",IF(ISERROR(MATCH(INDIRECT(ADDRESS(ROW()-G4878,7)),D:D,0)),J4878,INDIRECT(ADDRESS(MATCH(INDIRECT(ADDRESS(ROW()-G4878,7)),D:D,0),1))),J4878)</f>
        <v/>
      </c>
      <c r="L4878" s="7">
        <f t="shared" ca="1" si="855"/>
        <v>0</v>
      </c>
      <c r="M4878" s="7" t="str">
        <f t="shared" ca="1" si="856"/>
        <v/>
      </c>
      <c r="N4878" s="7">
        <f t="shared" ca="1" si="857"/>
        <v>0</v>
      </c>
      <c r="O4878" s="9" t="str">
        <f ca="1">IF(N4878&gt;-1,INDIRECT(ADDRESS(ROW(),13)),IF(N4878&lt;N4877,CONCATENATE("&lt;page-count count=",CHAR(34),1+LARGE(N:N,1)-LARGE(N:N,2),CHAR(34),"/&gt;"),INDIRECT(ADDRESS(ROW()-1,13))))</f>
        <v/>
      </c>
      <c r="P4878" s="1">
        <f>IF(ROW()&lt;$S$4+2,IF('XML a procesar'!A4877="",P4877,IF(MID('XML a procesar'!A4877,1,1)="&lt;",P4877,P4877+1)),P4877)</f>
        <v>1</v>
      </c>
    </row>
    <row r="4879" spans="1:16" x14ac:dyDescent="0.25">
      <c r="A4879" s="1" t="str">
        <f>IF('XML a procesar'!A4878&gt;0,'XML a procesar'!A4878,"")</f>
        <v/>
      </c>
      <c r="B4879" s="7">
        <f t="shared" si="847"/>
        <v>0</v>
      </c>
      <c r="C4879" s="1">
        <f t="shared" si="848"/>
        <v>0</v>
      </c>
      <c r="D4879" s="1">
        <f t="shared" si="849"/>
        <v>0</v>
      </c>
      <c r="E4879" s="1">
        <f t="shared" si="850"/>
        <v>0</v>
      </c>
      <c r="F4879" s="1" t="str">
        <f t="shared" ca="1" si="851"/>
        <v/>
      </c>
      <c r="G4879" s="1">
        <f t="shared" ca="1" si="852"/>
        <v>0</v>
      </c>
      <c r="H4879" s="1">
        <f ca="1">IF(AND(G4878&gt;0,G4879&gt;G4878,NOT(ISERROR(MATCH(G4878,D:D,0)))),H4878+1,H4878)</f>
        <v>0</v>
      </c>
      <c r="I4879" s="1">
        <f t="shared" ca="1" si="853"/>
        <v>0</v>
      </c>
      <c r="J4879" s="7" t="str">
        <f t="shared" ca="1" si="854"/>
        <v/>
      </c>
      <c r="K4879" s="1" t="str">
        <f ca="1">IF(J4879="Linea_para_MAIL_creada_por_LuXML",IF(ISERROR(MATCH(INDIRECT(ADDRESS(ROW()-G4879,7)),D:D,0)),J4879,INDIRECT(ADDRESS(MATCH(INDIRECT(ADDRESS(ROW()-G4879,7)),D:D,0),1))),J4879)</f>
        <v/>
      </c>
      <c r="L4879" s="7">
        <f t="shared" ca="1" si="855"/>
        <v>0</v>
      </c>
      <c r="M4879" s="7" t="str">
        <f t="shared" ca="1" si="856"/>
        <v/>
      </c>
      <c r="N4879" s="7">
        <f t="shared" ca="1" si="857"/>
        <v>0</v>
      </c>
      <c r="O4879" s="9" t="str">
        <f ca="1">IF(N4879&gt;-1,INDIRECT(ADDRESS(ROW(),13)),IF(N4879&lt;N4878,CONCATENATE("&lt;page-count count=",CHAR(34),1+LARGE(N:N,1)-LARGE(N:N,2),CHAR(34),"/&gt;"),INDIRECT(ADDRESS(ROW()-1,13))))</f>
        <v/>
      </c>
      <c r="P4879" s="1">
        <f>IF(ROW()&lt;$S$4+2,IF('XML a procesar'!A4878="",P4878,IF(MID('XML a procesar'!A4878,1,1)="&lt;",P4878,P4878+1)),P4878)</f>
        <v>1</v>
      </c>
    </row>
    <row r="4880" spans="1:16" x14ac:dyDescent="0.25">
      <c r="A4880" s="1" t="str">
        <f>IF('XML a procesar'!A4879&gt;0,'XML a procesar'!A4879,"")</f>
        <v/>
      </c>
      <c r="B4880" s="7">
        <f t="shared" si="847"/>
        <v>0</v>
      </c>
      <c r="C4880" s="1">
        <f t="shared" si="848"/>
        <v>0</v>
      </c>
      <c r="D4880" s="1">
        <f t="shared" si="849"/>
        <v>0</v>
      </c>
      <c r="E4880" s="1">
        <f t="shared" si="850"/>
        <v>0</v>
      </c>
      <c r="F4880" s="1" t="str">
        <f t="shared" ca="1" si="851"/>
        <v/>
      </c>
      <c r="G4880" s="1">
        <f t="shared" ca="1" si="852"/>
        <v>0</v>
      </c>
      <c r="H4880" s="1">
        <f ca="1">IF(AND(G4879&gt;0,G4880&gt;G4879,NOT(ISERROR(MATCH(G4879,D:D,0)))),H4879+1,H4879)</f>
        <v>0</v>
      </c>
      <c r="I4880" s="1">
        <f t="shared" ca="1" si="853"/>
        <v>0</v>
      </c>
      <c r="J4880" s="7" t="str">
        <f t="shared" ca="1" si="854"/>
        <v/>
      </c>
      <c r="K4880" s="1" t="str">
        <f ca="1">IF(J4880="Linea_para_MAIL_creada_por_LuXML",IF(ISERROR(MATCH(INDIRECT(ADDRESS(ROW()-G4880,7)),D:D,0)),J4880,INDIRECT(ADDRESS(MATCH(INDIRECT(ADDRESS(ROW()-G4880,7)),D:D,0),1))),J4880)</f>
        <v/>
      </c>
      <c r="L4880" s="7">
        <f t="shared" ca="1" si="855"/>
        <v>0</v>
      </c>
      <c r="M4880" s="7" t="str">
        <f t="shared" ca="1" si="856"/>
        <v/>
      </c>
      <c r="N4880" s="7">
        <f t="shared" ca="1" si="857"/>
        <v>0</v>
      </c>
      <c r="O4880" s="9" t="str">
        <f ca="1">IF(N4880&gt;-1,INDIRECT(ADDRESS(ROW(),13)),IF(N4880&lt;N4879,CONCATENATE("&lt;page-count count=",CHAR(34),1+LARGE(N:N,1)-LARGE(N:N,2),CHAR(34),"/&gt;"),INDIRECT(ADDRESS(ROW()-1,13))))</f>
        <v/>
      </c>
      <c r="P4880" s="1">
        <f>IF(ROW()&lt;$S$4+2,IF('XML a procesar'!A4879="",P4879,IF(MID('XML a procesar'!A4879,1,1)="&lt;",P4879,P4879+1)),P4879)</f>
        <v>1</v>
      </c>
    </row>
    <row r="4881" spans="1:16" x14ac:dyDescent="0.25">
      <c r="A4881" s="1" t="str">
        <f>IF('XML a procesar'!A4880&gt;0,'XML a procesar'!A4880,"")</f>
        <v/>
      </c>
      <c r="B4881" s="7">
        <f t="shared" si="847"/>
        <v>0</v>
      </c>
      <c r="C4881" s="1">
        <f t="shared" si="848"/>
        <v>0</v>
      </c>
      <c r="D4881" s="1">
        <f t="shared" si="849"/>
        <v>0</v>
      </c>
      <c r="E4881" s="1">
        <f t="shared" si="850"/>
        <v>0</v>
      </c>
      <c r="F4881" s="1" t="str">
        <f t="shared" ca="1" si="851"/>
        <v/>
      </c>
      <c r="G4881" s="1">
        <f t="shared" ca="1" si="852"/>
        <v>0</v>
      </c>
      <c r="H4881" s="1">
        <f ca="1">IF(AND(G4880&gt;0,G4881&gt;G4880,NOT(ISERROR(MATCH(G4880,D:D,0)))),H4880+1,H4880)</f>
        <v>0</v>
      </c>
      <c r="I4881" s="1">
        <f t="shared" ca="1" si="853"/>
        <v>0</v>
      </c>
      <c r="J4881" s="7" t="str">
        <f t="shared" ca="1" si="854"/>
        <v/>
      </c>
      <c r="K4881" s="1" t="str">
        <f ca="1">IF(J4881="Linea_para_MAIL_creada_por_LuXML",IF(ISERROR(MATCH(INDIRECT(ADDRESS(ROW()-G4881,7)),D:D,0)),J4881,INDIRECT(ADDRESS(MATCH(INDIRECT(ADDRESS(ROW()-G4881,7)),D:D,0),1))),J4881)</f>
        <v/>
      </c>
      <c r="L4881" s="7">
        <f t="shared" ca="1" si="855"/>
        <v>0</v>
      </c>
      <c r="M4881" s="7" t="str">
        <f t="shared" ca="1" si="856"/>
        <v/>
      </c>
      <c r="N4881" s="7">
        <f t="shared" ca="1" si="857"/>
        <v>0</v>
      </c>
      <c r="O4881" s="9" t="str">
        <f ca="1">IF(N4881&gt;-1,INDIRECT(ADDRESS(ROW(),13)),IF(N4881&lt;N4880,CONCATENATE("&lt;page-count count=",CHAR(34),1+LARGE(N:N,1)-LARGE(N:N,2),CHAR(34),"/&gt;"),INDIRECT(ADDRESS(ROW()-1,13))))</f>
        <v/>
      </c>
      <c r="P4881" s="1">
        <f>IF(ROW()&lt;$S$4+2,IF('XML a procesar'!A4880="",P4880,IF(MID('XML a procesar'!A4880,1,1)="&lt;",P4880,P4880+1)),P4880)</f>
        <v>1</v>
      </c>
    </row>
    <row r="4882" spans="1:16" x14ac:dyDescent="0.25">
      <c r="A4882" s="1" t="str">
        <f>IF('XML a procesar'!A4881&gt;0,'XML a procesar'!A4881,"")</f>
        <v/>
      </c>
      <c r="B4882" s="7">
        <f t="shared" si="847"/>
        <v>0</v>
      </c>
      <c r="C4882" s="1">
        <f t="shared" si="848"/>
        <v>0</v>
      </c>
      <c r="D4882" s="1">
        <f t="shared" si="849"/>
        <v>0</v>
      </c>
      <c r="E4882" s="1">
        <f t="shared" si="850"/>
        <v>0</v>
      </c>
      <c r="F4882" s="1" t="str">
        <f t="shared" ca="1" si="851"/>
        <v/>
      </c>
      <c r="G4882" s="1">
        <f t="shared" ca="1" si="852"/>
        <v>0</v>
      </c>
      <c r="H4882" s="1">
        <f ca="1">IF(AND(G4881&gt;0,G4882&gt;G4881,NOT(ISERROR(MATCH(G4881,D:D,0)))),H4881+1,H4881)</f>
        <v>0</v>
      </c>
      <c r="I4882" s="1">
        <f t="shared" ca="1" si="853"/>
        <v>0</v>
      </c>
      <c r="J4882" s="7" t="str">
        <f t="shared" ca="1" si="854"/>
        <v/>
      </c>
      <c r="K4882" s="1" t="str">
        <f ca="1">IF(J4882="Linea_para_MAIL_creada_por_LuXML",IF(ISERROR(MATCH(INDIRECT(ADDRESS(ROW()-G4882,7)),D:D,0)),J4882,INDIRECT(ADDRESS(MATCH(INDIRECT(ADDRESS(ROW()-G4882,7)),D:D,0),1))),J4882)</f>
        <v/>
      </c>
      <c r="L4882" s="7">
        <f t="shared" ca="1" si="855"/>
        <v>0</v>
      </c>
      <c r="M4882" s="7" t="str">
        <f t="shared" ca="1" si="856"/>
        <v/>
      </c>
      <c r="N4882" s="7">
        <f t="shared" ca="1" si="857"/>
        <v>0</v>
      </c>
      <c r="O4882" s="9" t="str">
        <f ca="1">IF(N4882&gt;-1,INDIRECT(ADDRESS(ROW(),13)),IF(N4882&lt;N4881,CONCATENATE("&lt;page-count count=",CHAR(34),1+LARGE(N:N,1)-LARGE(N:N,2),CHAR(34),"/&gt;"),INDIRECT(ADDRESS(ROW()-1,13))))</f>
        <v/>
      </c>
      <c r="P4882" s="1">
        <f>IF(ROW()&lt;$S$4+2,IF('XML a procesar'!A4881="",P4881,IF(MID('XML a procesar'!A4881,1,1)="&lt;",P4881,P4881+1)),P4881)</f>
        <v>1</v>
      </c>
    </row>
    <row r="4883" spans="1:16" x14ac:dyDescent="0.25">
      <c r="A4883" s="1" t="str">
        <f>IF('XML a procesar'!A4882&gt;0,'XML a procesar'!A4882,"")</f>
        <v/>
      </c>
      <c r="B4883" s="7">
        <f t="shared" si="847"/>
        <v>0</v>
      </c>
      <c r="C4883" s="1">
        <f t="shared" si="848"/>
        <v>0</v>
      </c>
      <c r="D4883" s="1">
        <f t="shared" si="849"/>
        <v>0</v>
      </c>
      <c r="E4883" s="1">
        <f t="shared" si="850"/>
        <v>0</v>
      </c>
      <c r="F4883" s="1" t="str">
        <f t="shared" ca="1" si="851"/>
        <v/>
      </c>
      <c r="G4883" s="1">
        <f t="shared" ca="1" si="852"/>
        <v>0</v>
      </c>
      <c r="H4883" s="1">
        <f ca="1">IF(AND(G4882&gt;0,G4883&gt;G4882,NOT(ISERROR(MATCH(G4882,D:D,0)))),H4882+1,H4882)</f>
        <v>0</v>
      </c>
      <c r="I4883" s="1">
        <f t="shared" ca="1" si="853"/>
        <v>0</v>
      </c>
      <c r="J4883" s="7" t="str">
        <f t="shared" ca="1" si="854"/>
        <v/>
      </c>
      <c r="K4883" s="1" t="str">
        <f ca="1">IF(J4883="Linea_para_MAIL_creada_por_LuXML",IF(ISERROR(MATCH(INDIRECT(ADDRESS(ROW()-G4883,7)),D:D,0)),J4883,INDIRECT(ADDRESS(MATCH(INDIRECT(ADDRESS(ROW()-G4883,7)),D:D,0),1))),J4883)</f>
        <v/>
      </c>
      <c r="L4883" s="7">
        <f t="shared" ca="1" si="855"/>
        <v>0</v>
      </c>
      <c r="M4883" s="7" t="str">
        <f t="shared" ca="1" si="856"/>
        <v/>
      </c>
      <c r="N4883" s="7">
        <f t="shared" ca="1" si="857"/>
        <v>0</v>
      </c>
      <c r="O4883" s="9" t="str">
        <f ca="1">IF(N4883&gt;-1,INDIRECT(ADDRESS(ROW(),13)),IF(N4883&lt;N4882,CONCATENATE("&lt;page-count count=",CHAR(34),1+LARGE(N:N,1)-LARGE(N:N,2),CHAR(34),"/&gt;"),INDIRECT(ADDRESS(ROW()-1,13))))</f>
        <v/>
      </c>
      <c r="P4883" s="1">
        <f>IF(ROW()&lt;$S$4+2,IF('XML a procesar'!A4882="",P4882,IF(MID('XML a procesar'!A4882,1,1)="&lt;",P4882,P4882+1)),P4882)</f>
        <v>1</v>
      </c>
    </row>
    <row r="4884" spans="1:16" x14ac:dyDescent="0.25">
      <c r="A4884" s="1" t="str">
        <f>IF('XML a procesar'!A4883&gt;0,'XML a procesar'!A4883,"")</f>
        <v/>
      </c>
      <c r="B4884" s="7">
        <f t="shared" si="847"/>
        <v>0</v>
      </c>
      <c r="C4884" s="1">
        <f t="shared" si="848"/>
        <v>0</v>
      </c>
      <c r="D4884" s="1">
        <f t="shared" si="849"/>
        <v>0</v>
      </c>
      <c r="E4884" s="1">
        <f t="shared" si="850"/>
        <v>0</v>
      </c>
      <c r="F4884" s="1" t="str">
        <f t="shared" ca="1" si="851"/>
        <v/>
      </c>
      <c r="G4884" s="1">
        <f t="shared" ca="1" si="852"/>
        <v>0</v>
      </c>
      <c r="H4884" s="1">
        <f ca="1">IF(AND(G4883&gt;0,G4884&gt;G4883,NOT(ISERROR(MATCH(G4883,D:D,0)))),H4883+1,H4883)</f>
        <v>0</v>
      </c>
      <c r="I4884" s="1">
        <f t="shared" ca="1" si="853"/>
        <v>0</v>
      </c>
      <c r="J4884" s="7" t="str">
        <f t="shared" ca="1" si="854"/>
        <v/>
      </c>
      <c r="K4884" s="1" t="str">
        <f ca="1">IF(J4884="Linea_para_MAIL_creada_por_LuXML",IF(ISERROR(MATCH(INDIRECT(ADDRESS(ROW()-G4884,7)),D:D,0)),J4884,INDIRECT(ADDRESS(MATCH(INDIRECT(ADDRESS(ROW()-G4884,7)),D:D,0),1))),J4884)</f>
        <v/>
      </c>
      <c r="L4884" s="7">
        <f t="shared" ca="1" si="855"/>
        <v>0</v>
      </c>
      <c r="M4884" s="7" t="str">
        <f t="shared" ca="1" si="856"/>
        <v/>
      </c>
      <c r="N4884" s="7">
        <f t="shared" ca="1" si="857"/>
        <v>0</v>
      </c>
      <c r="O4884" s="9" t="str">
        <f ca="1">IF(N4884&gt;-1,INDIRECT(ADDRESS(ROW(),13)),IF(N4884&lt;N4883,CONCATENATE("&lt;page-count count=",CHAR(34),1+LARGE(N:N,1)-LARGE(N:N,2),CHAR(34),"/&gt;"),INDIRECT(ADDRESS(ROW()-1,13))))</f>
        <v/>
      </c>
      <c r="P4884" s="1">
        <f>IF(ROW()&lt;$S$4+2,IF('XML a procesar'!A4883="",P4883,IF(MID('XML a procesar'!A4883,1,1)="&lt;",P4883,P4883+1)),P4883)</f>
        <v>1</v>
      </c>
    </row>
    <row r="4885" spans="1:16" x14ac:dyDescent="0.25">
      <c r="A4885" s="1" t="str">
        <f>IF('XML a procesar'!A4884&gt;0,'XML a procesar'!A4884,"")</f>
        <v/>
      </c>
      <c r="B4885" s="7">
        <f t="shared" si="847"/>
        <v>0</v>
      </c>
      <c r="C4885" s="1">
        <f t="shared" si="848"/>
        <v>0</v>
      </c>
      <c r="D4885" s="1">
        <f t="shared" si="849"/>
        <v>0</v>
      </c>
      <c r="E4885" s="1">
        <f t="shared" si="850"/>
        <v>0</v>
      </c>
      <c r="F4885" s="1" t="str">
        <f t="shared" ca="1" si="851"/>
        <v/>
      </c>
      <c r="G4885" s="1">
        <f t="shared" ca="1" si="852"/>
        <v>0</v>
      </c>
      <c r="H4885" s="1">
        <f ca="1">IF(AND(G4884&gt;0,G4885&gt;G4884,NOT(ISERROR(MATCH(G4884,D:D,0)))),H4884+1,H4884)</f>
        <v>0</v>
      </c>
      <c r="I4885" s="1">
        <f t="shared" ca="1" si="853"/>
        <v>0</v>
      </c>
      <c r="J4885" s="7" t="str">
        <f t="shared" ca="1" si="854"/>
        <v/>
      </c>
      <c r="K4885" s="1" t="str">
        <f ca="1">IF(J4885="Linea_para_MAIL_creada_por_LuXML",IF(ISERROR(MATCH(INDIRECT(ADDRESS(ROW()-G4885,7)),D:D,0)),J4885,INDIRECT(ADDRESS(MATCH(INDIRECT(ADDRESS(ROW()-G4885,7)),D:D,0),1))),J4885)</f>
        <v/>
      </c>
      <c r="L4885" s="7">
        <f t="shared" ca="1" si="855"/>
        <v>0</v>
      </c>
      <c r="M4885" s="7" t="str">
        <f t="shared" ca="1" si="856"/>
        <v/>
      </c>
      <c r="N4885" s="7">
        <f t="shared" ca="1" si="857"/>
        <v>0</v>
      </c>
      <c r="O4885" s="9" t="str">
        <f ca="1">IF(N4885&gt;-1,INDIRECT(ADDRESS(ROW(),13)),IF(N4885&lt;N4884,CONCATENATE("&lt;page-count count=",CHAR(34),1+LARGE(N:N,1)-LARGE(N:N,2),CHAR(34),"/&gt;"),INDIRECT(ADDRESS(ROW()-1,13))))</f>
        <v/>
      </c>
      <c r="P4885" s="1">
        <f>IF(ROW()&lt;$S$4+2,IF('XML a procesar'!A4884="",P4884,IF(MID('XML a procesar'!A4884,1,1)="&lt;",P4884,P4884+1)),P4884)</f>
        <v>1</v>
      </c>
    </row>
    <row r="4886" spans="1:16" x14ac:dyDescent="0.25">
      <c r="A4886" s="1" t="str">
        <f>IF('XML a procesar'!A4885&gt;0,'XML a procesar'!A4885,"")</f>
        <v/>
      </c>
      <c r="B4886" s="7">
        <f t="shared" si="847"/>
        <v>0</v>
      </c>
      <c r="C4886" s="1">
        <f t="shared" si="848"/>
        <v>0</v>
      </c>
      <c r="D4886" s="1">
        <f t="shared" si="849"/>
        <v>0</v>
      </c>
      <c r="E4886" s="1">
        <f t="shared" si="850"/>
        <v>0</v>
      </c>
      <c r="F4886" s="1" t="str">
        <f t="shared" ca="1" si="851"/>
        <v/>
      </c>
      <c r="G4886" s="1">
        <f t="shared" ca="1" si="852"/>
        <v>0</v>
      </c>
      <c r="H4886" s="1">
        <f ca="1">IF(AND(G4885&gt;0,G4886&gt;G4885,NOT(ISERROR(MATCH(G4885,D:D,0)))),H4885+1,H4885)</f>
        <v>0</v>
      </c>
      <c r="I4886" s="1">
        <f t="shared" ca="1" si="853"/>
        <v>0</v>
      </c>
      <c r="J4886" s="7" t="str">
        <f t="shared" ca="1" si="854"/>
        <v/>
      </c>
      <c r="K4886" s="1" t="str">
        <f ca="1">IF(J4886="Linea_para_MAIL_creada_por_LuXML",IF(ISERROR(MATCH(INDIRECT(ADDRESS(ROW()-G4886,7)),D:D,0)),J4886,INDIRECT(ADDRESS(MATCH(INDIRECT(ADDRESS(ROW()-G4886,7)),D:D,0),1))),J4886)</f>
        <v/>
      </c>
      <c r="L4886" s="7">
        <f t="shared" ca="1" si="855"/>
        <v>0</v>
      </c>
      <c r="M4886" s="7" t="str">
        <f t="shared" ca="1" si="856"/>
        <v/>
      </c>
      <c r="N4886" s="7">
        <f t="shared" ca="1" si="857"/>
        <v>0</v>
      </c>
      <c r="O4886" s="9" t="str">
        <f ca="1">IF(N4886&gt;-1,INDIRECT(ADDRESS(ROW(),13)),IF(N4886&lt;N4885,CONCATENATE("&lt;page-count count=",CHAR(34),1+LARGE(N:N,1)-LARGE(N:N,2),CHAR(34),"/&gt;"),INDIRECT(ADDRESS(ROW()-1,13))))</f>
        <v/>
      </c>
      <c r="P4886" s="1">
        <f>IF(ROW()&lt;$S$4+2,IF('XML a procesar'!A4885="",P4885,IF(MID('XML a procesar'!A4885,1,1)="&lt;",P4885,P4885+1)),P4885)</f>
        <v>1</v>
      </c>
    </row>
    <row r="4887" spans="1:16" x14ac:dyDescent="0.25">
      <c r="A4887" s="1" t="str">
        <f>IF('XML a procesar'!A4886&gt;0,'XML a procesar'!A4886,"")</f>
        <v/>
      </c>
      <c r="B4887" s="7">
        <f t="shared" si="847"/>
        <v>0</v>
      </c>
      <c r="C4887" s="1">
        <f t="shared" si="848"/>
        <v>0</v>
      </c>
      <c r="D4887" s="1">
        <f t="shared" si="849"/>
        <v>0</v>
      </c>
      <c r="E4887" s="1">
        <f t="shared" si="850"/>
        <v>0</v>
      </c>
      <c r="F4887" s="1" t="str">
        <f t="shared" ca="1" si="851"/>
        <v/>
      </c>
      <c r="G4887" s="1">
        <f t="shared" ca="1" si="852"/>
        <v>0</v>
      </c>
      <c r="H4887" s="1">
        <f ca="1">IF(AND(G4886&gt;0,G4887&gt;G4886,NOT(ISERROR(MATCH(G4886,D:D,0)))),H4886+1,H4886)</f>
        <v>0</v>
      </c>
      <c r="I4887" s="1">
        <f t="shared" ca="1" si="853"/>
        <v>0</v>
      </c>
      <c r="J4887" s="7" t="str">
        <f t="shared" ca="1" si="854"/>
        <v/>
      </c>
      <c r="K4887" s="1" t="str">
        <f ca="1">IF(J4887="Linea_para_MAIL_creada_por_LuXML",IF(ISERROR(MATCH(INDIRECT(ADDRESS(ROW()-G4887,7)),D:D,0)),J4887,INDIRECT(ADDRESS(MATCH(INDIRECT(ADDRESS(ROW()-G4887,7)),D:D,0),1))),J4887)</f>
        <v/>
      </c>
      <c r="L4887" s="7">
        <f t="shared" ca="1" si="855"/>
        <v>0</v>
      </c>
      <c r="M4887" s="7" t="str">
        <f t="shared" ca="1" si="856"/>
        <v/>
      </c>
      <c r="N4887" s="7">
        <f t="shared" ca="1" si="857"/>
        <v>0</v>
      </c>
      <c r="O4887" s="9" t="str">
        <f ca="1">IF(N4887&gt;-1,INDIRECT(ADDRESS(ROW(),13)),IF(N4887&lt;N4886,CONCATENATE("&lt;page-count count=",CHAR(34),1+LARGE(N:N,1)-LARGE(N:N,2),CHAR(34),"/&gt;"),INDIRECT(ADDRESS(ROW()-1,13))))</f>
        <v/>
      </c>
      <c r="P4887" s="1">
        <f>IF(ROW()&lt;$S$4+2,IF('XML a procesar'!A4886="",P4886,IF(MID('XML a procesar'!A4886,1,1)="&lt;",P4886,P4886+1)),P4886)</f>
        <v>1</v>
      </c>
    </row>
    <row r="4888" spans="1:16" x14ac:dyDescent="0.25">
      <c r="A4888" s="1" t="str">
        <f>IF('XML a procesar'!A4887&gt;0,'XML a procesar'!A4887,"")</f>
        <v/>
      </c>
      <c r="B4888" s="7">
        <f t="shared" si="847"/>
        <v>0</v>
      </c>
      <c r="C4888" s="1">
        <f t="shared" si="848"/>
        <v>0</v>
      </c>
      <c r="D4888" s="1">
        <f t="shared" si="849"/>
        <v>0</v>
      </c>
      <c r="E4888" s="1">
        <f t="shared" si="850"/>
        <v>0</v>
      </c>
      <c r="F4888" s="1" t="str">
        <f t="shared" ca="1" si="851"/>
        <v/>
      </c>
      <c r="G4888" s="1">
        <f t="shared" ca="1" si="852"/>
        <v>0</v>
      </c>
      <c r="H4888" s="1">
        <f ca="1">IF(AND(G4887&gt;0,G4888&gt;G4887,NOT(ISERROR(MATCH(G4887,D:D,0)))),H4887+1,H4887)</f>
        <v>0</v>
      </c>
      <c r="I4888" s="1">
        <f t="shared" ca="1" si="853"/>
        <v>0</v>
      </c>
      <c r="J4888" s="7" t="str">
        <f t="shared" ca="1" si="854"/>
        <v/>
      </c>
      <c r="K4888" s="1" t="str">
        <f ca="1">IF(J4888="Linea_para_MAIL_creada_por_LuXML",IF(ISERROR(MATCH(INDIRECT(ADDRESS(ROW()-G4888,7)),D:D,0)),J4888,INDIRECT(ADDRESS(MATCH(INDIRECT(ADDRESS(ROW()-G4888,7)),D:D,0),1))),J4888)</f>
        <v/>
      </c>
      <c r="L4888" s="7">
        <f t="shared" ca="1" si="855"/>
        <v>0</v>
      </c>
      <c r="M4888" s="7" t="str">
        <f t="shared" ca="1" si="856"/>
        <v/>
      </c>
      <c r="N4888" s="7">
        <f t="shared" ca="1" si="857"/>
        <v>0</v>
      </c>
      <c r="O4888" s="9" t="str">
        <f ca="1">IF(N4888&gt;-1,INDIRECT(ADDRESS(ROW(),13)),IF(N4888&lt;N4887,CONCATENATE("&lt;page-count count=",CHAR(34),1+LARGE(N:N,1)-LARGE(N:N,2),CHAR(34),"/&gt;"),INDIRECT(ADDRESS(ROW()-1,13))))</f>
        <v/>
      </c>
      <c r="P4888" s="1">
        <f>IF(ROW()&lt;$S$4+2,IF('XML a procesar'!A4887="",P4887,IF(MID('XML a procesar'!A4887,1,1)="&lt;",P4887,P4887+1)),P4887)</f>
        <v>1</v>
      </c>
    </row>
    <row r="4889" spans="1:16" x14ac:dyDescent="0.25">
      <c r="A4889" s="1" t="str">
        <f>IF('XML a procesar'!A4888&gt;0,'XML a procesar'!A4888,"")</f>
        <v/>
      </c>
      <c r="B4889" s="7">
        <f t="shared" si="847"/>
        <v>0</v>
      </c>
      <c r="C4889" s="1">
        <f t="shared" si="848"/>
        <v>0</v>
      </c>
      <c r="D4889" s="1">
        <f t="shared" si="849"/>
        <v>0</v>
      </c>
      <c r="E4889" s="1">
        <f t="shared" si="850"/>
        <v>0</v>
      </c>
      <c r="F4889" s="1" t="str">
        <f t="shared" ca="1" si="851"/>
        <v/>
      </c>
      <c r="G4889" s="1">
        <f t="shared" ca="1" si="852"/>
        <v>0</v>
      </c>
      <c r="H4889" s="1">
        <f ca="1">IF(AND(G4888&gt;0,G4889&gt;G4888,NOT(ISERROR(MATCH(G4888,D:D,0)))),H4888+1,H4888)</f>
        <v>0</v>
      </c>
      <c r="I4889" s="1">
        <f t="shared" ca="1" si="853"/>
        <v>0</v>
      </c>
      <c r="J4889" s="7" t="str">
        <f t="shared" ca="1" si="854"/>
        <v/>
      </c>
      <c r="K4889" s="1" t="str">
        <f ca="1">IF(J4889="Linea_para_MAIL_creada_por_LuXML",IF(ISERROR(MATCH(INDIRECT(ADDRESS(ROW()-G4889,7)),D:D,0)),J4889,INDIRECT(ADDRESS(MATCH(INDIRECT(ADDRESS(ROW()-G4889,7)),D:D,0),1))),J4889)</f>
        <v/>
      </c>
      <c r="L4889" s="7">
        <f t="shared" ca="1" si="855"/>
        <v>0</v>
      </c>
      <c r="M4889" s="7" t="str">
        <f t="shared" ca="1" si="856"/>
        <v/>
      </c>
      <c r="N4889" s="7">
        <f t="shared" ca="1" si="857"/>
        <v>0</v>
      </c>
      <c r="O4889" s="9" t="str">
        <f ca="1">IF(N4889&gt;-1,INDIRECT(ADDRESS(ROW(),13)),IF(N4889&lt;N4888,CONCATENATE("&lt;page-count count=",CHAR(34),1+LARGE(N:N,1)-LARGE(N:N,2),CHAR(34),"/&gt;"),INDIRECT(ADDRESS(ROW()-1,13))))</f>
        <v/>
      </c>
      <c r="P4889" s="1">
        <f>IF(ROW()&lt;$S$4+2,IF('XML a procesar'!A4888="",P4888,IF(MID('XML a procesar'!A4888,1,1)="&lt;",P4888,P4888+1)),P4888)</f>
        <v>1</v>
      </c>
    </row>
    <row r="4890" spans="1:16" x14ac:dyDescent="0.25">
      <c r="A4890" s="1" t="str">
        <f>IF('XML a procesar'!A4889&gt;0,'XML a procesar'!A4889,"")</f>
        <v/>
      </c>
      <c r="B4890" s="7">
        <f t="shared" si="847"/>
        <v>0</v>
      </c>
      <c r="C4890" s="1">
        <f t="shared" si="848"/>
        <v>0</v>
      </c>
      <c r="D4890" s="1">
        <f t="shared" si="849"/>
        <v>0</v>
      </c>
      <c r="E4890" s="1">
        <f t="shared" si="850"/>
        <v>0</v>
      </c>
      <c r="F4890" s="1" t="str">
        <f t="shared" ca="1" si="851"/>
        <v/>
      </c>
      <c r="G4890" s="1">
        <f t="shared" ca="1" si="852"/>
        <v>0</v>
      </c>
      <c r="H4890" s="1">
        <f ca="1">IF(AND(G4889&gt;0,G4890&gt;G4889,NOT(ISERROR(MATCH(G4889,D:D,0)))),H4889+1,H4889)</f>
        <v>0</v>
      </c>
      <c r="I4890" s="1">
        <f t="shared" ca="1" si="853"/>
        <v>0</v>
      </c>
      <c r="J4890" s="7" t="str">
        <f t="shared" ca="1" si="854"/>
        <v/>
      </c>
      <c r="K4890" s="1" t="str">
        <f ca="1">IF(J4890="Linea_para_MAIL_creada_por_LuXML",IF(ISERROR(MATCH(INDIRECT(ADDRESS(ROW()-G4890,7)),D:D,0)),J4890,INDIRECT(ADDRESS(MATCH(INDIRECT(ADDRESS(ROW()-G4890,7)),D:D,0),1))),J4890)</f>
        <v/>
      </c>
      <c r="L4890" s="7">
        <f t="shared" ca="1" si="855"/>
        <v>0</v>
      </c>
      <c r="M4890" s="7" t="str">
        <f t="shared" ca="1" si="856"/>
        <v/>
      </c>
      <c r="N4890" s="7">
        <f t="shared" ca="1" si="857"/>
        <v>0</v>
      </c>
      <c r="O4890" s="9" t="str">
        <f ca="1">IF(N4890&gt;-1,INDIRECT(ADDRESS(ROW(),13)),IF(N4890&lt;N4889,CONCATENATE("&lt;page-count count=",CHAR(34),1+LARGE(N:N,1)-LARGE(N:N,2),CHAR(34),"/&gt;"),INDIRECT(ADDRESS(ROW()-1,13))))</f>
        <v/>
      </c>
      <c r="P4890" s="1">
        <f>IF(ROW()&lt;$S$4+2,IF('XML a procesar'!A4889="",P4889,IF(MID('XML a procesar'!A4889,1,1)="&lt;",P4889,P4889+1)),P4889)</f>
        <v>1</v>
      </c>
    </row>
    <row r="4891" spans="1:16" x14ac:dyDescent="0.25">
      <c r="A4891" s="1" t="str">
        <f>IF('XML a procesar'!A4890&gt;0,'XML a procesar'!A4890,"")</f>
        <v/>
      </c>
      <c r="B4891" s="7">
        <f t="shared" si="847"/>
        <v>0</v>
      </c>
      <c r="C4891" s="1">
        <f t="shared" si="848"/>
        <v>0</v>
      </c>
      <c r="D4891" s="1">
        <f t="shared" si="849"/>
        <v>0</v>
      </c>
      <c r="E4891" s="1">
        <f t="shared" si="850"/>
        <v>0</v>
      </c>
      <c r="F4891" s="1" t="str">
        <f t="shared" ca="1" si="851"/>
        <v/>
      </c>
      <c r="G4891" s="1">
        <f t="shared" ca="1" si="852"/>
        <v>0</v>
      </c>
      <c r="H4891" s="1">
        <f ca="1">IF(AND(G4890&gt;0,G4891&gt;G4890,NOT(ISERROR(MATCH(G4890,D:D,0)))),H4890+1,H4890)</f>
        <v>0</v>
      </c>
      <c r="I4891" s="1">
        <f t="shared" ca="1" si="853"/>
        <v>0</v>
      </c>
      <c r="J4891" s="7" t="str">
        <f t="shared" ca="1" si="854"/>
        <v/>
      </c>
      <c r="K4891" s="1" t="str">
        <f ca="1">IF(J4891="Linea_para_MAIL_creada_por_LuXML",IF(ISERROR(MATCH(INDIRECT(ADDRESS(ROW()-G4891,7)),D:D,0)),J4891,INDIRECT(ADDRESS(MATCH(INDIRECT(ADDRESS(ROW()-G4891,7)),D:D,0),1))),J4891)</f>
        <v/>
      </c>
      <c r="L4891" s="7">
        <f t="shared" ca="1" si="855"/>
        <v>0</v>
      </c>
      <c r="M4891" s="7" t="str">
        <f t="shared" ca="1" si="856"/>
        <v/>
      </c>
      <c r="N4891" s="7">
        <f t="shared" ca="1" si="857"/>
        <v>0</v>
      </c>
      <c r="O4891" s="9" t="str">
        <f ca="1">IF(N4891&gt;-1,INDIRECT(ADDRESS(ROW(),13)),IF(N4891&lt;N4890,CONCATENATE("&lt;page-count count=",CHAR(34),1+LARGE(N:N,1)-LARGE(N:N,2),CHAR(34),"/&gt;"),INDIRECT(ADDRESS(ROW()-1,13))))</f>
        <v/>
      </c>
      <c r="P4891" s="1">
        <f>IF(ROW()&lt;$S$4+2,IF('XML a procesar'!A4890="",P4890,IF(MID('XML a procesar'!A4890,1,1)="&lt;",P4890,P4890+1)),P4890)</f>
        <v>1</v>
      </c>
    </row>
    <row r="4892" spans="1:16" x14ac:dyDescent="0.25">
      <c r="A4892" s="1" t="str">
        <f>IF('XML a procesar'!A4891&gt;0,'XML a procesar'!A4891,"")</f>
        <v/>
      </c>
      <c r="B4892" s="7">
        <f t="shared" si="847"/>
        <v>0</v>
      </c>
      <c r="C4892" s="1">
        <f t="shared" si="848"/>
        <v>0</v>
      </c>
      <c r="D4892" s="1">
        <f t="shared" si="849"/>
        <v>0</v>
      </c>
      <c r="E4892" s="1">
        <f t="shared" si="850"/>
        <v>0</v>
      </c>
      <c r="F4892" s="1" t="str">
        <f t="shared" ca="1" si="851"/>
        <v/>
      </c>
      <c r="G4892" s="1">
        <f t="shared" ca="1" si="852"/>
        <v>0</v>
      </c>
      <c r="H4892" s="1">
        <f ca="1">IF(AND(G4891&gt;0,G4892&gt;G4891,NOT(ISERROR(MATCH(G4891,D:D,0)))),H4891+1,H4891)</f>
        <v>0</v>
      </c>
      <c r="I4892" s="1">
        <f t="shared" ca="1" si="853"/>
        <v>0</v>
      </c>
      <c r="J4892" s="7" t="str">
        <f t="shared" ca="1" si="854"/>
        <v/>
      </c>
      <c r="K4892" s="1" t="str">
        <f ca="1">IF(J4892="Linea_para_MAIL_creada_por_LuXML",IF(ISERROR(MATCH(INDIRECT(ADDRESS(ROW()-G4892,7)),D:D,0)),J4892,INDIRECT(ADDRESS(MATCH(INDIRECT(ADDRESS(ROW()-G4892,7)),D:D,0),1))),J4892)</f>
        <v/>
      </c>
      <c r="L4892" s="7">
        <f t="shared" ca="1" si="855"/>
        <v>0</v>
      </c>
      <c r="M4892" s="7" t="str">
        <f t="shared" ca="1" si="856"/>
        <v/>
      </c>
      <c r="N4892" s="7">
        <f t="shared" ca="1" si="857"/>
        <v>0</v>
      </c>
      <c r="O4892" s="9" t="str">
        <f ca="1">IF(N4892&gt;-1,INDIRECT(ADDRESS(ROW(),13)),IF(N4892&lt;N4891,CONCATENATE("&lt;page-count count=",CHAR(34),1+LARGE(N:N,1)-LARGE(N:N,2),CHAR(34),"/&gt;"),INDIRECT(ADDRESS(ROW()-1,13))))</f>
        <v/>
      </c>
      <c r="P4892" s="1">
        <f>IF(ROW()&lt;$S$4+2,IF('XML a procesar'!A4891="",P4891,IF(MID('XML a procesar'!A4891,1,1)="&lt;",P4891,P4891+1)),P4891)</f>
        <v>1</v>
      </c>
    </row>
    <row r="4893" spans="1:16" x14ac:dyDescent="0.25">
      <c r="A4893" s="1" t="str">
        <f>IF('XML a procesar'!A4892&gt;0,'XML a procesar'!A4892,"")</f>
        <v/>
      </c>
      <c r="B4893" s="7">
        <f t="shared" si="847"/>
        <v>0</v>
      </c>
      <c r="C4893" s="1">
        <f t="shared" si="848"/>
        <v>0</v>
      </c>
      <c r="D4893" s="1">
        <f t="shared" si="849"/>
        <v>0</v>
      </c>
      <c r="E4893" s="1">
        <f t="shared" si="850"/>
        <v>0</v>
      </c>
      <c r="F4893" s="1" t="str">
        <f t="shared" ca="1" si="851"/>
        <v/>
      </c>
      <c r="G4893" s="1">
        <f t="shared" ca="1" si="852"/>
        <v>0</v>
      </c>
      <c r="H4893" s="1">
        <f ca="1">IF(AND(G4892&gt;0,G4893&gt;G4892,NOT(ISERROR(MATCH(G4892,D:D,0)))),H4892+1,H4892)</f>
        <v>0</v>
      </c>
      <c r="I4893" s="1">
        <f t="shared" ca="1" si="853"/>
        <v>0</v>
      </c>
      <c r="J4893" s="7" t="str">
        <f t="shared" ca="1" si="854"/>
        <v/>
      </c>
      <c r="K4893" s="1" t="str">
        <f ca="1">IF(J4893="Linea_para_MAIL_creada_por_LuXML",IF(ISERROR(MATCH(INDIRECT(ADDRESS(ROW()-G4893,7)),D:D,0)),J4893,INDIRECT(ADDRESS(MATCH(INDIRECT(ADDRESS(ROW()-G4893,7)),D:D,0),1))),J4893)</f>
        <v/>
      </c>
      <c r="L4893" s="7">
        <f t="shared" ca="1" si="855"/>
        <v>0</v>
      </c>
      <c r="M4893" s="7" t="str">
        <f t="shared" ca="1" si="856"/>
        <v/>
      </c>
      <c r="N4893" s="7">
        <f t="shared" ca="1" si="857"/>
        <v>0</v>
      </c>
      <c r="O4893" s="9" t="str">
        <f ca="1">IF(N4893&gt;-1,INDIRECT(ADDRESS(ROW(),13)),IF(N4893&lt;N4892,CONCATENATE("&lt;page-count count=",CHAR(34),1+LARGE(N:N,1)-LARGE(N:N,2),CHAR(34),"/&gt;"),INDIRECT(ADDRESS(ROW()-1,13))))</f>
        <v/>
      </c>
      <c r="P4893" s="1">
        <f>IF(ROW()&lt;$S$4+2,IF('XML a procesar'!A4892="",P4892,IF(MID('XML a procesar'!A4892,1,1)="&lt;",P4892,P4892+1)),P4892)</f>
        <v>1</v>
      </c>
    </row>
    <row r="4894" spans="1:16" x14ac:dyDescent="0.25">
      <c r="A4894" s="1" t="str">
        <f>IF('XML a procesar'!A4893&gt;0,'XML a procesar'!A4893,"")</f>
        <v/>
      </c>
      <c r="B4894" s="7">
        <f t="shared" si="847"/>
        <v>0</v>
      </c>
      <c r="C4894" s="1">
        <f t="shared" si="848"/>
        <v>0</v>
      </c>
      <c r="D4894" s="1">
        <f t="shared" si="849"/>
        <v>0</v>
      </c>
      <c r="E4894" s="1">
        <f t="shared" si="850"/>
        <v>0</v>
      </c>
      <c r="F4894" s="1" t="str">
        <f t="shared" ca="1" si="851"/>
        <v/>
      </c>
      <c r="G4894" s="1">
        <f t="shared" ca="1" si="852"/>
        <v>0</v>
      </c>
      <c r="H4894" s="1">
        <f ca="1">IF(AND(G4893&gt;0,G4894&gt;G4893,NOT(ISERROR(MATCH(G4893,D:D,0)))),H4893+1,H4893)</f>
        <v>0</v>
      </c>
      <c r="I4894" s="1">
        <f t="shared" ca="1" si="853"/>
        <v>0</v>
      </c>
      <c r="J4894" s="7" t="str">
        <f t="shared" ca="1" si="854"/>
        <v/>
      </c>
      <c r="K4894" s="1" t="str">
        <f ca="1">IF(J4894="Linea_para_MAIL_creada_por_LuXML",IF(ISERROR(MATCH(INDIRECT(ADDRESS(ROW()-G4894,7)),D:D,0)),J4894,INDIRECT(ADDRESS(MATCH(INDIRECT(ADDRESS(ROW()-G4894,7)),D:D,0),1))),J4894)</f>
        <v/>
      </c>
      <c r="L4894" s="7">
        <f t="shared" ca="1" si="855"/>
        <v>0</v>
      </c>
      <c r="M4894" s="7" t="str">
        <f t="shared" ca="1" si="856"/>
        <v/>
      </c>
      <c r="N4894" s="7">
        <f t="shared" ca="1" si="857"/>
        <v>0</v>
      </c>
      <c r="O4894" s="9" t="str">
        <f ca="1">IF(N4894&gt;-1,INDIRECT(ADDRESS(ROW(),13)),IF(N4894&lt;N4893,CONCATENATE("&lt;page-count count=",CHAR(34),1+LARGE(N:N,1)-LARGE(N:N,2),CHAR(34),"/&gt;"),INDIRECT(ADDRESS(ROW()-1,13))))</f>
        <v/>
      </c>
      <c r="P4894" s="1">
        <f>IF(ROW()&lt;$S$4+2,IF('XML a procesar'!A4893="",P4893,IF(MID('XML a procesar'!A4893,1,1)="&lt;",P4893,P4893+1)),P4893)</f>
        <v>1</v>
      </c>
    </row>
    <row r="4895" spans="1:16" x14ac:dyDescent="0.25">
      <c r="A4895" s="1" t="str">
        <f>IF('XML a procesar'!A4894&gt;0,'XML a procesar'!A4894,"")</f>
        <v/>
      </c>
      <c r="B4895" s="7">
        <f t="shared" si="847"/>
        <v>0</v>
      </c>
      <c r="C4895" s="1">
        <f t="shared" si="848"/>
        <v>0</v>
      </c>
      <c r="D4895" s="1">
        <f t="shared" si="849"/>
        <v>0</v>
      </c>
      <c r="E4895" s="1">
        <f t="shared" si="850"/>
        <v>0</v>
      </c>
      <c r="F4895" s="1" t="str">
        <f t="shared" ca="1" si="851"/>
        <v/>
      </c>
      <c r="G4895" s="1">
        <f t="shared" ca="1" si="852"/>
        <v>0</v>
      </c>
      <c r="H4895" s="1">
        <f ca="1">IF(AND(G4894&gt;0,G4895&gt;G4894,NOT(ISERROR(MATCH(G4894,D:D,0)))),H4894+1,H4894)</f>
        <v>0</v>
      </c>
      <c r="I4895" s="1">
        <f t="shared" ca="1" si="853"/>
        <v>0</v>
      </c>
      <c r="J4895" s="7" t="str">
        <f t="shared" ca="1" si="854"/>
        <v/>
      </c>
      <c r="K4895" s="1" t="str">
        <f ca="1">IF(J4895="Linea_para_MAIL_creada_por_LuXML",IF(ISERROR(MATCH(INDIRECT(ADDRESS(ROW()-G4895,7)),D:D,0)),J4895,INDIRECT(ADDRESS(MATCH(INDIRECT(ADDRESS(ROW()-G4895,7)),D:D,0),1))),J4895)</f>
        <v/>
      </c>
      <c r="L4895" s="7">
        <f t="shared" ca="1" si="855"/>
        <v>0</v>
      </c>
      <c r="M4895" s="7" t="str">
        <f t="shared" ca="1" si="856"/>
        <v/>
      </c>
      <c r="N4895" s="7">
        <f t="shared" ca="1" si="857"/>
        <v>0</v>
      </c>
      <c r="O4895" s="9" t="str">
        <f ca="1">IF(N4895&gt;-1,INDIRECT(ADDRESS(ROW(),13)),IF(N4895&lt;N4894,CONCATENATE("&lt;page-count count=",CHAR(34),1+LARGE(N:N,1)-LARGE(N:N,2),CHAR(34),"/&gt;"),INDIRECT(ADDRESS(ROW()-1,13))))</f>
        <v/>
      </c>
      <c r="P4895" s="1">
        <f>IF(ROW()&lt;$S$4+2,IF('XML a procesar'!A4894="",P4894,IF(MID('XML a procesar'!A4894,1,1)="&lt;",P4894,P4894+1)),P4894)</f>
        <v>1</v>
      </c>
    </row>
    <row r="4896" spans="1:16" x14ac:dyDescent="0.25">
      <c r="A4896" s="1" t="str">
        <f>IF('XML a procesar'!A4895&gt;0,'XML a procesar'!A4895,"")</f>
        <v/>
      </c>
      <c r="B4896" s="7">
        <f t="shared" si="847"/>
        <v>0</v>
      </c>
      <c r="C4896" s="1">
        <f t="shared" si="848"/>
        <v>0</v>
      </c>
      <c r="D4896" s="1">
        <f t="shared" si="849"/>
        <v>0</v>
      </c>
      <c r="E4896" s="1">
        <f t="shared" si="850"/>
        <v>0</v>
      </c>
      <c r="F4896" s="1" t="str">
        <f t="shared" ca="1" si="851"/>
        <v/>
      </c>
      <c r="G4896" s="1">
        <f t="shared" ca="1" si="852"/>
        <v>0</v>
      </c>
      <c r="H4896" s="1">
        <f ca="1">IF(AND(G4895&gt;0,G4896&gt;G4895,NOT(ISERROR(MATCH(G4895,D:D,0)))),H4895+1,H4895)</f>
        <v>0</v>
      </c>
      <c r="I4896" s="1">
        <f t="shared" ca="1" si="853"/>
        <v>0</v>
      </c>
      <c r="J4896" s="7" t="str">
        <f t="shared" ca="1" si="854"/>
        <v/>
      </c>
      <c r="K4896" s="1" t="str">
        <f ca="1">IF(J4896="Linea_para_MAIL_creada_por_LuXML",IF(ISERROR(MATCH(INDIRECT(ADDRESS(ROW()-G4896,7)),D:D,0)),J4896,INDIRECT(ADDRESS(MATCH(INDIRECT(ADDRESS(ROW()-G4896,7)),D:D,0),1))),J4896)</f>
        <v/>
      </c>
      <c r="L4896" s="7">
        <f t="shared" ca="1" si="855"/>
        <v>0</v>
      </c>
      <c r="M4896" s="7" t="str">
        <f t="shared" ca="1" si="856"/>
        <v/>
      </c>
      <c r="N4896" s="7">
        <f t="shared" ca="1" si="857"/>
        <v>0</v>
      </c>
      <c r="O4896" s="9" t="str">
        <f ca="1">IF(N4896&gt;-1,INDIRECT(ADDRESS(ROW(),13)),IF(N4896&lt;N4895,CONCATENATE("&lt;page-count count=",CHAR(34),1+LARGE(N:N,1)-LARGE(N:N,2),CHAR(34),"/&gt;"),INDIRECT(ADDRESS(ROW()-1,13))))</f>
        <v/>
      </c>
      <c r="P4896" s="1">
        <f>IF(ROW()&lt;$S$4+2,IF('XML a procesar'!A4895="",P4895,IF(MID('XML a procesar'!A4895,1,1)="&lt;",P4895,P4895+1)),P4895)</f>
        <v>1</v>
      </c>
    </row>
    <row r="4897" spans="1:16" x14ac:dyDescent="0.25">
      <c r="A4897" s="1" t="str">
        <f>IF('XML a procesar'!A4896&gt;0,'XML a procesar'!A4896,"")</f>
        <v/>
      </c>
      <c r="B4897" s="7">
        <f t="shared" si="847"/>
        <v>0</v>
      </c>
      <c r="C4897" s="1">
        <f t="shared" si="848"/>
        <v>0</v>
      </c>
      <c r="D4897" s="1">
        <f t="shared" si="849"/>
        <v>0</v>
      </c>
      <c r="E4897" s="1">
        <f t="shared" si="850"/>
        <v>0</v>
      </c>
      <c r="F4897" s="1" t="str">
        <f t="shared" ca="1" si="851"/>
        <v/>
      </c>
      <c r="G4897" s="1">
        <f t="shared" ca="1" si="852"/>
        <v>0</v>
      </c>
      <c r="H4897" s="1">
        <f ca="1">IF(AND(G4896&gt;0,G4897&gt;G4896,NOT(ISERROR(MATCH(G4896,D:D,0)))),H4896+1,H4896)</f>
        <v>0</v>
      </c>
      <c r="I4897" s="1">
        <f t="shared" ca="1" si="853"/>
        <v>0</v>
      </c>
      <c r="J4897" s="7" t="str">
        <f t="shared" ca="1" si="854"/>
        <v/>
      </c>
      <c r="K4897" s="1" t="str">
        <f ca="1">IF(J4897="Linea_para_MAIL_creada_por_LuXML",IF(ISERROR(MATCH(INDIRECT(ADDRESS(ROW()-G4897,7)),D:D,0)),J4897,INDIRECT(ADDRESS(MATCH(INDIRECT(ADDRESS(ROW()-G4897,7)),D:D,0),1))),J4897)</f>
        <v/>
      </c>
      <c r="L4897" s="7">
        <f t="shared" ca="1" si="855"/>
        <v>0</v>
      </c>
      <c r="M4897" s="7" t="str">
        <f t="shared" ca="1" si="856"/>
        <v/>
      </c>
      <c r="N4897" s="7">
        <f t="shared" ca="1" si="857"/>
        <v>0</v>
      </c>
      <c r="O4897" s="9" t="str">
        <f ca="1">IF(N4897&gt;-1,INDIRECT(ADDRESS(ROW(),13)),IF(N4897&lt;N4896,CONCATENATE("&lt;page-count count=",CHAR(34),1+LARGE(N:N,1)-LARGE(N:N,2),CHAR(34),"/&gt;"),INDIRECT(ADDRESS(ROW()-1,13))))</f>
        <v/>
      </c>
      <c r="P4897" s="1">
        <f>IF(ROW()&lt;$S$4+2,IF('XML a procesar'!A4896="",P4896,IF(MID('XML a procesar'!A4896,1,1)="&lt;",P4896,P4896+1)),P4896)</f>
        <v>1</v>
      </c>
    </row>
    <row r="4898" spans="1:16" x14ac:dyDescent="0.25">
      <c r="A4898" s="1" t="str">
        <f>IF('XML a procesar'!A4897&gt;0,'XML a procesar'!A4897,"")</f>
        <v/>
      </c>
      <c r="B4898" s="7">
        <f t="shared" si="847"/>
        <v>0</v>
      </c>
      <c r="C4898" s="1">
        <f t="shared" si="848"/>
        <v>0</v>
      </c>
      <c r="D4898" s="1">
        <f t="shared" si="849"/>
        <v>0</v>
      </c>
      <c r="E4898" s="1">
        <f t="shared" si="850"/>
        <v>0</v>
      </c>
      <c r="F4898" s="1" t="str">
        <f t="shared" ca="1" si="851"/>
        <v/>
      </c>
      <c r="G4898" s="1">
        <f t="shared" ca="1" si="852"/>
        <v>0</v>
      </c>
      <c r="H4898" s="1">
        <f ca="1">IF(AND(G4897&gt;0,G4898&gt;G4897,NOT(ISERROR(MATCH(G4897,D:D,0)))),H4897+1,H4897)</f>
        <v>0</v>
      </c>
      <c r="I4898" s="1">
        <f t="shared" ca="1" si="853"/>
        <v>0</v>
      </c>
      <c r="J4898" s="7" t="str">
        <f t="shared" ca="1" si="854"/>
        <v/>
      </c>
      <c r="K4898" s="1" t="str">
        <f ca="1">IF(J4898="Linea_para_MAIL_creada_por_LuXML",IF(ISERROR(MATCH(INDIRECT(ADDRESS(ROW()-G4898,7)),D:D,0)),J4898,INDIRECT(ADDRESS(MATCH(INDIRECT(ADDRESS(ROW()-G4898,7)),D:D,0),1))),J4898)</f>
        <v/>
      </c>
      <c r="L4898" s="7">
        <f t="shared" ca="1" si="855"/>
        <v>0</v>
      </c>
      <c r="M4898" s="7" t="str">
        <f t="shared" ca="1" si="856"/>
        <v/>
      </c>
      <c r="N4898" s="7">
        <f t="shared" ca="1" si="857"/>
        <v>0</v>
      </c>
      <c r="O4898" s="9" t="str">
        <f ca="1">IF(N4898&gt;-1,INDIRECT(ADDRESS(ROW(),13)),IF(N4898&lt;N4897,CONCATENATE("&lt;page-count count=",CHAR(34),1+LARGE(N:N,1)-LARGE(N:N,2),CHAR(34),"/&gt;"),INDIRECT(ADDRESS(ROW()-1,13))))</f>
        <v/>
      </c>
      <c r="P4898" s="1">
        <f>IF(ROW()&lt;$S$4+2,IF('XML a procesar'!A4897="",P4897,IF(MID('XML a procesar'!A4897,1,1)="&lt;",P4897,P4897+1)),P4897)</f>
        <v>1</v>
      </c>
    </row>
    <row r="4899" spans="1:16" x14ac:dyDescent="0.25">
      <c r="A4899" s="1" t="str">
        <f>IF('XML a procesar'!A4898&gt;0,'XML a procesar'!A4898,"")</f>
        <v/>
      </c>
      <c r="B4899" s="7">
        <f t="shared" si="847"/>
        <v>0</v>
      </c>
      <c r="C4899" s="1">
        <f t="shared" si="848"/>
        <v>0</v>
      </c>
      <c r="D4899" s="1">
        <f t="shared" si="849"/>
        <v>0</v>
      </c>
      <c r="E4899" s="1">
        <f t="shared" si="850"/>
        <v>0</v>
      </c>
      <c r="F4899" s="1" t="str">
        <f t="shared" ca="1" si="851"/>
        <v/>
      </c>
      <c r="G4899" s="1">
        <f t="shared" ca="1" si="852"/>
        <v>0</v>
      </c>
      <c r="H4899" s="1">
        <f ca="1">IF(AND(G4898&gt;0,G4899&gt;G4898,NOT(ISERROR(MATCH(G4898,D:D,0)))),H4898+1,H4898)</f>
        <v>0</v>
      </c>
      <c r="I4899" s="1">
        <f t="shared" ca="1" si="853"/>
        <v>0</v>
      </c>
      <c r="J4899" s="7" t="str">
        <f t="shared" ca="1" si="854"/>
        <v/>
      </c>
      <c r="K4899" s="1" t="str">
        <f ca="1">IF(J4899="Linea_para_MAIL_creada_por_LuXML",IF(ISERROR(MATCH(INDIRECT(ADDRESS(ROW()-G4899,7)),D:D,0)),J4899,INDIRECT(ADDRESS(MATCH(INDIRECT(ADDRESS(ROW()-G4899,7)),D:D,0),1))),J4899)</f>
        <v/>
      </c>
      <c r="L4899" s="7">
        <f t="shared" ca="1" si="855"/>
        <v>0</v>
      </c>
      <c r="M4899" s="7" t="str">
        <f t="shared" ca="1" si="856"/>
        <v/>
      </c>
      <c r="N4899" s="7">
        <f t="shared" ca="1" si="857"/>
        <v>0</v>
      </c>
      <c r="O4899" s="9" t="str">
        <f ca="1">IF(N4899&gt;-1,INDIRECT(ADDRESS(ROW(),13)),IF(N4899&lt;N4898,CONCATENATE("&lt;page-count count=",CHAR(34),1+LARGE(N:N,1)-LARGE(N:N,2),CHAR(34),"/&gt;"),INDIRECT(ADDRESS(ROW()-1,13))))</f>
        <v/>
      </c>
      <c r="P4899" s="1">
        <f>IF(ROW()&lt;$S$4+2,IF('XML a procesar'!A4898="",P4898,IF(MID('XML a procesar'!A4898,1,1)="&lt;",P4898,P4898+1)),P4898)</f>
        <v>1</v>
      </c>
    </row>
    <row r="4900" spans="1:16" x14ac:dyDescent="0.25">
      <c r="A4900" s="1" t="str">
        <f>IF('XML a procesar'!A4899&gt;0,'XML a procesar'!A4899,"")</f>
        <v/>
      </c>
      <c r="B4900" s="7">
        <f t="shared" si="847"/>
        <v>0</v>
      </c>
      <c r="C4900" s="1">
        <f t="shared" si="848"/>
        <v>0</v>
      </c>
      <c r="D4900" s="1">
        <f t="shared" si="849"/>
        <v>0</v>
      </c>
      <c r="E4900" s="1">
        <f t="shared" si="850"/>
        <v>0</v>
      </c>
      <c r="F4900" s="1" t="str">
        <f t="shared" ca="1" si="851"/>
        <v/>
      </c>
      <c r="G4900" s="1">
        <f t="shared" ca="1" si="852"/>
        <v>0</v>
      </c>
      <c r="H4900" s="1">
        <f ca="1">IF(AND(G4899&gt;0,G4900&gt;G4899,NOT(ISERROR(MATCH(G4899,D:D,0)))),H4899+1,H4899)</f>
        <v>0</v>
      </c>
      <c r="I4900" s="1">
        <f t="shared" ca="1" si="853"/>
        <v>0</v>
      </c>
      <c r="J4900" s="7" t="str">
        <f t="shared" ca="1" si="854"/>
        <v/>
      </c>
      <c r="K4900" s="1" t="str">
        <f ca="1">IF(J4900="Linea_para_MAIL_creada_por_LuXML",IF(ISERROR(MATCH(INDIRECT(ADDRESS(ROW()-G4900,7)),D:D,0)),J4900,INDIRECT(ADDRESS(MATCH(INDIRECT(ADDRESS(ROW()-G4900,7)),D:D,0),1))),J4900)</f>
        <v/>
      </c>
      <c r="L4900" s="7">
        <f t="shared" ca="1" si="855"/>
        <v>0</v>
      </c>
      <c r="M4900" s="7" t="str">
        <f t="shared" ca="1" si="856"/>
        <v/>
      </c>
      <c r="N4900" s="7">
        <f t="shared" ca="1" si="857"/>
        <v>0</v>
      </c>
      <c r="O4900" s="9" t="str">
        <f ca="1">IF(N4900&gt;-1,INDIRECT(ADDRESS(ROW(),13)),IF(N4900&lt;N4899,CONCATENATE("&lt;page-count count=",CHAR(34),1+LARGE(N:N,1)-LARGE(N:N,2),CHAR(34),"/&gt;"),INDIRECT(ADDRESS(ROW()-1,13))))</f>
        <v/>
      </c>
      <c r="P4900" s="1">
        <f>IF(ROW()&lt;$S$4+2,IF('XML a procesar'!A4899="",P4899,IF(MID('XML a procesar'!A4899,1,1)="&lt;",P4899,P4899+1)),P4899)</f>
        <v>1</v>
      </c>
    </row>
    <row r="4901" spans="1:16" x14ac:dyDescent="0.25">
      <c r="A4901" s="1" t="str">
        <f>IF('XML a procesar'!A4900&gt;0,'XML a procesar'!A4900,"")</f>
        <v/>
      </c>
      <c r="B4901" s="7">
        <f t="shared" si="847"/>
        <v>0</v>
      </c>
      <c r="C4901" s="1">
        <f t="shared" si="848"/>
        <v>0</v>
      </c>
      <c r="D4901" s="1">
        <f t="shared" si="849"/>
        <v>0</v>
      </c>
      <c r="E4901" s="1">
        <f t="shared" si="850"/>
        <v>0</v>
      </c>
      <c r="F4901" s="1" t="str">
        <f t="shared" ca="1" si="851"/>
        <v/>
      </c>
      <c r="G4901" s="1">
        <f t="shared" ca="1" si="852"/>
        <v>0</v>
      </c>
      <c r="H4901" s="1">
        <f ca="1">IF(AND(G4900&gt;0,G4901&gt;G4900,NOT(ISERROR(MATCH(G4900,D:D,0)))),H4900+1,H4900)</f>
        <v>0</v>
      </c>
      <c r="I4901" s="1">
        <f t="shared" ca="1" si="853"/>
        <v>0</v>
      </c>
      <c r="J4901" s="7" t="str">
        <f t="shared" ca="1" si="854"/>
        <v/>
      </c>
      <c r="K4901" s="1" t="str">
        <f ca="1">IF(J4901="Linea_para_MAIL_creada_por_LuXML",IF(ISERROR(MATCH(INDIRECT(ADDRESS(ROW()-G4901,7)),D:D,0)),J4901,INDIRECT(ADDRESS(MATCH(INDIRECT(ADDRESS(ROW()-G4901,7)),D:D,0),1))),J4901)</f>
        <v/>
      </c>
      <c r="L4901" s="7">
        <f t="shared" ca="1" si="855"/>
        <v>0</v>
      </c>
      <c r="M4901" s="7" t="str">
        <f t="shared" ca="1" si="856"/>
        <v/>
      </c>
      <c r="N4901" s="7">
        <f t="shared" ca="1" si="857"/>
        <v>0</v>
      </c>
      <c r="O4901" s="9" t="str">
        <f ca="1">IF(N4901&gt;-1,INDIRECT(ADDRESS(ROW(),13)),IF(N4901&lt;N4900,CONCATENATE("&lt;page-count count=",CHAR(34),1+LARGE(N:N,1)-LARGE(N:N,2),CHAR(34),"/&gt;"),INDIRECT(ADDRESS(ROW()-1,13))))</f>
        <v/>
      </c>
      <c r="P4901" s="1">
        <f>IF(ROW()&lt;$S$4+2,IF('XML a procesar'!A4900="",P4900,IF(MID('XML a procesar'!A4900,1,1)="&lt;",P4900,P4900+1)),P4900)</f>
        <v>1</v>
      </c>
    </row>
    <row r="4902" spans="1:16" x14ac:dyDescent="0.25">
      <c r="A4902" s="1" t="str">
        <f>IF('XML a procesar'!A4901&gt;0,'XML a procesar'!A4901,"")</f>
        <v/>
      </c>
      <c r="B4902" s="7">
        <f t="shared" si="847"/>
        <v>0</v>
      </c>
      <c r="C4902" s="1">
        <f t="shared" si="848"/>
        <v>0</v>
      </c>
      <c r="D4902" s="1">
        <f t="shared" si="849"/>
        <v>0</v>
      </c>
      <c r="E4902" s="1">
        <f t="shared" si="850"/>
        <v>0</v>
      </c>
      <c r="F4902" s="1" t="str">
        <f t="shared" ca="1" si="851"/>
        <v/>
      </c>
      <c r="G4902" s="1">
        <f t="shared" ca="1" si="852"/>
        <v>0</v>
      </c>
      <c r="H4902" s="1">
        <f ca="1">IF(AND(G4901&gt;0,G4902&gt;G4901,NOT(ISERROR(MATCH(G4901,D:D,0)))),H4901+1,H4901)</f>
        <v>0</v>
      </c>
      <c r="I4902" s="1">
        <f t="shared" ca="1" si="853"/>
        <v>0</v>
      </c>
      <c r="J4902" s="7" t="str">
        <f t="shared" ca="1" si="854"/>
        <v/>
      </c>
      <c r="K4902" s="1" t="str">
        <f ca="1">IF(J4902="Linea_para_MAIL_creada_por_LuXML",IF(ISERROR(MATCH(INDIRECT(ADDRESS(ROW()-G4902,7)),D:D,0)),J4902,INDIRECT(ADDRESS(MATCH(INDIRECT(ADDRESS(ROW()-G4902,7)),D:D,0),1))),J4902)</f>
        <v/>
      </c>
      <c r="L4902" s="7">
        <f t="shared" ca="1" si="855"/>
        <v>0</v>
      </c>
      <c r="M4902" s="7" t="str">
        <f t="shared" ca="1" si="856"/>
        <v/>
      </c>
      <c r="N4902" s="7">
        <f t="shared" ca="1" si="857"/>
        <v>0</v>
      </c>
      <c r="O4902" s="9" t="str">
        <f ca="1">IF(N4902&gt;-1,INDIRECT(ADDRESS(ROW(),13)),IF(N4902&lt;N4901,CONCATENATE("&lt;page-count count=",CHAR(34),1+LARGE(N:N,1)-LARGE(N:N,2),CHAR(34),"/&gt;"),INDIRECT(ADDRESS(ROW()-1,13))))</f>
        <v/>
      </c>
      <c r="P4902" s="1">
        <f>IF(ROW()&lt;$S$4+2,IF('XML a procesar'!A4901="",P4901,IF(MID('XML a procesar'!A4901,1,1)="&lt;",P4901,P4901+1)),P4901)</f>
        <v>1</v>
      </c>
    </row>
    <row r="4903" spans="1:16" x14ac:dyDescent="0.25">
      <c r="A4903" s="1" t="str">
        <f>IF('XML a procesar'!A4902&gt;0,'XML a procesar'!A4902,"")</f>
        <v/>
      </c>
      <c r="B4903" s="7">
        <f t="shared" si="847"/>
        <v>0</v>
      </c>
      <c r="C4903" s="1">
        <f t="shared" si="848"/>
        <v>0</v>
      </c>
      <c r="D4903" s="1">
        <f t="shared" si="849"/>
        <v>0</v>
      </c>
      <c r="E4903" s="1">
        <f t="shared" si="850"/>
        <v>0</v>
      </c>
      <c r="F4903" s="1" t="str">
        <f t="shared" ca="1" si="851"/>
        <v/>
      </c>
      <c r="G4903" s="1">
        <f t="shared" ca="1" si="852"/>
        <v>0</v>
      </c>
      <c r="H4903" s="1">
        <f ca="1">IF(AND(G4902&gt;0,G4903&gt;G4902,NOT(ISERROR(MATCH(G4902,D:D,0)))),H4902+1,H4902)</f>
        <v>0</v>
      </c>
      <c r="I4903" s="1">
        <f t="shared" ca="1" si="853"/>
        <v>0</v>
      </c>
      <c r="J4903" s="7" t="str">
        <f t="shared" ca="1" si="854"/>
        <v/>
      </c>
      <c r="K4903" s="1" t="str">
        <f ca="1">IF(J4903="Linea_para_MAIL_creada_por_LuXML",IF(ISERROR(MATCH(INDIRECT(ADDRESS(ROW()-G4903,7)),D:D,0)),J4903,INDIRECT(ADDRESS(MATCH(INDIRECT(ADDRESS(ROW()-G4903,7)),D:D,0),1))),J4903)</f>
        <v/>
      </c>
      <c r="L4903" s="7">
        <f t="shared" ca="1" si="855"/>
        <v>0</v>
      </c>
      <c r="M4903" s="7" t="str">
        <f t="shared" ca="1" si="856"/>
        <v/>
      </c>
      <c r="N4903" s="7">
        <f t="shared" ca="1" si="857"/>
        <v>0</v>
      </c>
      <c r="O4903" s="9" t="str">
        <f ca="1">IF(N4903&gt;-1,INDIRECT(ADDRESS(ROW(),13)),IF(N4903&lt;N4902,CONCATENATE("&lt;page-count count=",CHAR(34),1+LARGE(N:N,1)-LARGE(N:N,2),CHAR(34),"/&gt;"),INDIRECT(ADDRESS(ROW()-1,13))))</f>
        <v/>
      </c>
      <c r="P4903" s="1">
        <f>IF(ROW()&lt;$S$4+2,IF('XML a procesar'!A4902="",P4902,IF(MID('XML a procesar'!A4902,1,1)="&lt;",P4902,P4902+1)),P4902)</f>
        <v>1</v>
      </c>
    </row>
    <row r="4904" spans="1:16" x14ac:dyDescent="0.25">
      <c r="A4904" s="1" t="str">
        <f>IF('XML a procesar'!A4903&gt;0,'XML a procesar'!A4903,"")</f>
        <v/>
      </c>
      <c r="B4904" s="7">
        <f t="shared" si="847"/>
        <v>0</v>
      </c>
      <c r="C4904" s="1">
        <f t="shared" si="848"/>
        <v>0</v>
      </c>
      <c r="D4904" s="1">
        <f t="shared" si="849"/>
        <v>0</v>
      </c>
      <c r="E4904" s="1">
        <f t="shared" si="850"/>
        <v>0</v>
      </c>
      <c r="F4904" s="1" t="str">
        <f t="shared" ca="1" si="851"/>
        <v/>
      </c>
      <c r="G4904" s="1">
        <f t="shared" ca="1" si="852"/>
        <v>0</v>
      </c>
      <c r="H4904" s="1">
        <f ca="1">IF(AND(G4903&gt;0,G4904&gt;G4903,NOT(ISERROR(MATCH(G4903,D:D,0)))),H4903+1,H4903)</f>
        <v>0</v>
      </c>
      <c r="I4904" s="1">
        <f t="shared" ca="1" si="853"/>
        <v>0</v>
      </c>
      <c r="J4904" s="7" t="str">
        <f t="shared" ca="1" si="854"/>
        <v/>
      </c>
      <c r="K4904" s="1" t="str">
        <f ca="1">IF(J4904="Linea_para_MAIL_creada_por_LuXML",IF(ISERROR(MATCH(INDIRECT(ADDRESS(ROW()-G4904,7)),D:D,0)),J4904,INDIRECT(ADDRESS(MATCH(INDIRECT(ADDRESS(ROW()-G4904,7)),D:D,0),1))),J4904)</f>
        <v/>
      </c>
      <c r="L4904" s="7">
        <f t="shared" ca="1" si="855"/>
        <v>0</v>
      </c>
      <c r="M4904" s="7" t="str">
        <f t="shared" ca="1" si="856"/>
        <v/>
      </c>
      <c r="N4904" s="7">
        <f t="shared" ca="1" si="857"/>
        <v>0</v>
      </c>
      <c r="O4904" s="9" t="str">
        <f ca="1">IF(N4904&gt;-1,INDIRECT(ADDRESS(ROW(),13)),IF(N4904&lt;N4903,CONCATENATE("&lt;page-count count=",CHAR(34),1+LARGE(N:N,1)-LARGE(N:N,2),CHAR(34),"/&gt;"),INDIRECT(ADDRESS(ROW()-1,13))))</f>
        <v/>
      </c>
      <c r="P4904" s="1">
        <f>IF(ROW()&lt;$S$4+2,IF('XML a procesar'!A4903="",P4903,IF(MID('XML a procesar'!A4903,1,1)="&lt;",P4903,P4903+1)),P4903)</f>
        <v>1</v>
      </c>
    </row>
    <row r="4905" spans="1:16" x14ac:dyDescent="0.25">
      <c r="A4905" s="1" t="str">
        <f>IF('XML a procesar'!A4904&gt;0,'XML a procesar'!A4904,"")</f>
        <v/>
      </c>
      <c r="B4905" s="7">
        <f t="shared" si="847"/>
        <v>0</v>
      </c>
      <c r="C4905" s="1">
        <f t="shared" si="848"/>
        <v>0</v>
      </c>
      <c r="D4905" s="1">
        <f t="shared" si="849"/>
        <v>0</v>
      </c>
      <c r="E4905" s="1">
        <f t="shared" si="850"/>
        <v>0</v>
      </c>
      <c r="F4905" s="1" t="str">
        <f t="shared" ca="1" si="851"/>
        <v/>
      </c>
      <c r="G4905" s="1">
        <f t="shared" ca="1" si="852"/>
        <v>0</v>
      </c>
      <c r="H4905" s="1">
        <f ca="1">IF(AND(G4904&gt;0,G4905&gt;G4904,NOT(ISERROR(MATCH(G4904,D:D,0)))),H4904+1,H4904)</f>
        <v>0</v>
      </c>
      <c r="I4905" s="1">
        <f t="shared" ca="1" si="853"/>
        <v>0</v>
      </c>
      <c r="J4905" s="7" t="str">
        <f t="shared" ca="1" si="854"/>
        <v/>
      </c>
      <c r="K4905" s="1" t="str">
        <f ca="1">IF(J4905="Linea_para_MAIL_creada_por_LuXML",IF(ISERROR(MATCH(INDIRECT(ADDRESS(ROW()-G4905,7)),D:D,0)),J4905,INDIRECT(ADDRESS(MATCH(INDIRECT(ADDRESS(ROW()-G4905,7)),D:D,0),1))),J4905)</f>
        <v/>
      </c>
      <c r="L4905" s="7">
        <f t="shared" ca="1" si="855"/>
        <v>0</v>
      </c>
      <c r="M4905" s="7" t="str">
        <f t="shared" ca="1" si="856"/>
        <v/>
      </c>
      <c r="N4905" s="7">
        <f t="shared" ca="1" si="857"/>
        <v>0</v>
      </c>
      <c r="O4905" s="9" t="str">
        <f ca="1">IF(N4905&gt;-1,INDIRECT(ADDRESS(ROW(),13)),IF(N4905&lt;N4904,CONCATENATE("&lt;page-count count=",CHAR(34),1+LARGE(N:N,1)-LARGE(N:N,2),CHAR(34),"/&gt;"),INDIRECT(ADDRESS(ROW()-1,13))))</f>
        <v/>
      </c>
      <c r="P4905" s="1">
        <f>IF(ROW()&lt;$S$4+2,IF('XML a procesar'!A4904="",P4904,IF(MID('XML a procesar'!A4904,1,1)="&lt;",P4904,P4904+1)),P4904)</f>
        <v>1</v>
      </c>
    </row>
    <row r="4906" spans="1:16" x14ac:dyDescent="0.25">
      <c r="A4906" s="1" t="str">
        <f>IF('XML a procesar'!A4905&gt;0,'XML a procesar'!A4905,"")</f>
        <v/>
      </c>
      <c r="B4906" s="7">
        <f t="shared" si="847"/>
        <v>0</v>
      </c>
      <c r="C4906" s="1">
        <f t="shared" si="848"/>
        <v>0</v>
      </c>
      <c r="D4906" s="1">
        <f t="shared" si="849"/>
        <v>0</v>
      </c>
      <c r="E4906" s="1">
        <f t="shared" si="850"/>
        <v>0</v>
      </c>
      <c r="F4906" s="1" t="str">
        <f t="shared" ca="1" si="851"/>
        <v/>
      </c>
      <c r="G4906" s="1">
        <f t="shared" ca="1" si="852"/>
        <v>0</v>
      </c>
      <c r="H4906" s="1">
        <f ca="1">IF(AND(G4905&gt;0,G4906&gt;G4905,NOT(ISERROR(MATCH(G4905,D:D,0)))),H4905+1,H4905)</f>
        <v>0</v>
      </c>
      <c r="I4906" s="1">
        <f t="shared" ca="1" si="853"/>
        <v>0</v>
      </c>
      <c r="J4906" s="7" t="str">
        <f t="shared" ca="1" si="854"/>
        <v/>
      </c>
      <c r="K4906" s="1" t="str">
        <f ca="1">IF(J4906="Linea_para_MAIL_creada_por_LuXML",IF(ISERROR(MATCH(INDIRECT(ADDRESS(ROW()-G4906,7)),D:D,0)),J4906,INDIRECT(ADDRESS(MATCH(INDIRECT(ADDRESS(ROW()-G4906,7)),D:D,0),1))),J4906)</f>
        <v/>
      </c>
      <c r="L4906" s="7">
        <f t="shared" ca="1" si="855"/>
        <v>0</v>
      </c>
      <c r="M4906" s="7" t="str">
        <f t="shared" ca="1" si="856"/>
        <v/>
      </c>
      <c r="N4906" s="7">
        <f t="shared" ca="1" si="857"/>
        <v>0</v>
      </c>
      <c r="O4906" s="9" t="str">
        <f ca="1">IF(N4906&gt;-1,INDIRECT(ADDRESS(ROW(),13)),IF(N4906&lt;N4905,CONCATENATE("&lt;page-count count=",CHAR(34),1+LARGE(N:N,1)-LARGE(N:N,2),CHAR(34),"/&gt;"),INDIRECT(ADDRESS(ROW()-1,13))))</f>
        <v/>
      </c>
      <c r="P4906" s="1">
        <f>IF(ROW()&lt;$S$4+2,IF('XML a procesar'!A4905="",P4905,IF(MID('XML a procesar'!A4905,1,1)="&lt;",P4905,P4905+1)),P4905)</f>
        <v>1</v>
      </c>
    </row>
    <row r="4907" spans="1:16" x14ac:dyDescent="0.25">
      <c r="A4907" s="1" t="str">
        <f>IF('XML a procesar'!A4906&gt;0,'XML a procesar'!A4906,"")</f>
        <v/>
      </c>
      <c r="B4907" s="7">
        <f t="shared" si="847"/>
        <v>0</v>
      </c>
      <c r="C4907" s="1">
        <f t="shared" si="848"/>
        <v>0</v>
      </c>
      <c r="D4907" s="1">
        <f t="shared" si="849"/>
        <v>0</v>
      </c>
      <c r="E4907" s="1">
        <f t="shared" si="850"/>
        <v>0</v>
      </c>
      <c r="F4907" s="1" t="str">
        <f t="shared" ca="1" si="851"/>
        <v/>
      </c>
      <c r="G4907" s="1">
        <f t="shared" ca="1" si="852"/>
        <v>0</v>
      </c>
      <c r="H4907" s="1">
        <f ca="1">IF(AND(G4906&gt;0,G4907&gt;G4906,NOT(ISERROR(MATCH(G4906,D:D,0)))),H4906+1,H4906)</f>
        <v>0</v>
      </c>
      <c r="I4907" s="1">
        <f t="shared" ca="1" si="853"/>
        <v>0</v>
      </c>
      <c r="J4907" s="7" t="str">
        <f t="shared" ca="1" si="854"/>
        <v/>
      </c>
      <c r="K4907" s="1" t="str">
        <f ca="1">IF(J4907="Linea_para_MAIL_creada_por_LuXML",IF(ISERROR(MATCH(INDIRECT(ADDRESS(ROW()-G4907,7)),D:D,0)),J4907,INDIRECT(ADDRESS(MATCH(INDIRECT(ADDRESS(ROW()-G4907,7)),D:D,0),1))),J4907)</f>
        <v/>
      </c>
      <c r="L4907" s="7">
        <f t="shared" ca="1" si="855"/>
        <v>0</v>
      </c>
      <c r="M4907" s="7" t="str">
        <f t="shared" ca="1" si="856"/>
        <v/>
      </c>
      <c r="N4907" s="7">
        <f t="shared" ca="1" si="857"/>
        <v>0</v>
      </c>
      <c r="O4907" s="9" t="str">
        <f ca="1">IF(N4907&gt;-1,INDIRECT(ADDRESS(ROW(),13)),IF(N4907&lt;N4906,CONCATENATE("&lt;page-count count=",CHAR(34),1+LARGE(N:N,1)-LARGE(N:N,2),CHAR(34),"/&gt;"),INDIRECT(ADDRESS(ROW()-1,13))))</f>
        <v/>
      </c>
      <c r="P4907" s="1">
        <f>IF(ROW()&lt;$S$4+2,IF('XML a procesar'!A4906="",P4906,IF(MID('XML a procesar'!A4906,1,1)="&lt;",P4906,P4906+1)),P4906)</f>
        <v>1</v>
      </c>
    </row>
    <row r="4908" spans="1:16" x14ac:dyDescent="0.25">
      <c r="A4908" s="1" t="str">
        <f>IF('XML a procesar'!A4907&gt;0,'XML a procesar'!A4907,"")</f>
        <v/>
      </c>
      <c r="B4908" s="7">
        <f t="shared" si="847"/>
        <v>0</v>
      </c>
      <c r="C4908" s="1">
        <f t="shared" si="848"/>
        <v>0</v>
      </c>
      <c r="D4908" s="1">
        <f t="shared" si="849"/>
        <v>0</v>
      </c>
      <c r="E4908" s="1">
        <f t="shared" si="850"/>
        <v>0</v>
      </c>
      <c r="F4908" s="1" t="str">
        <f t="shared" ca="1" si="851"/>
        <v/>
      </c>
      <c r="G4908" s="1">
        <f t="shared" ca="1" si="852"/>
        <v>0</v>
      </c>
      <c r="H4908" s="1">
        <f ca="1">IF(AND(G4907&gt;0,G4908&gt;G4907,NOT(ISERROR(MATCH(G4907,D:D,0)))),H4907+1,H4907)</f>
        <v>0</v>
      </c>
      <c r="I4908" s="1">
        <f t="shared" ca="1" si="853"/>
        <v>0</v>
      </c>
      <c r="J4908" s="7" t="str">
        <f t="shared" ca="1" si="854"/>
        <v/>
      </c>
      <c r="K4908" s="1" t="str">
        <f ca="1">IF(J4908="Linea_para_MAIL_creada_por_LuXML",IF(ISERROR(MATCH(INDIRECT(ADDRESS(ROW()-G4908,7)),D:D,0)),J4908,INDIRECT(ADDRESS(MATCH(INDIRECT(ADDRESS(ROW()-G4908,7)),D:D,0),1))),J4908)</f>
        <v/>
      </c>
      <c r="L4908" s="7">
        <f t="shared" ca="1" si="855"/>
        <v>0</v>
      </c>
      <c r="M4908" s="7" t="str">
        <f t="shared" ca="1" si="856"/>
        <v/>
      </c>
      <c r="N4908" s="7">
        <f t="shared" ca="1" si="857"/>
        <v>0</v>
      </c>
      <c r="O4908" s="9" t="str">
        <f ca="1">IF(N4908&gt;-1,INDIRECT(ADDRESS(ROW(),13)),IF(N4908&lt;N4907,CONCATENATE("&lt;page-count count=",CHAR(34),1+LARGE(N:N,1)-LARGE(N:N,2),CHAR(34),"/&gt;"),INDIRECT(ADDRESS(ROW()-1,13))))</f>
        <v/>
      </c>
      <c r="P4908" s="1">
        <f>IF(ROW()&lt;$S$4+2,IF('XML a procesar'!A4907="",P4907,IF(MID('XML a procesar'!A4907,1,1)="&lt;",P4907,P4907+1)),P4907)</f>
        <v>1</v>
      </c>
    </row>
    <row r="4909" spans="1:16" x14ac:dyDescent="0.25">
      <c r="A4909" s="1" t="str">
        <f>IF('XML a procesar'!A4908&gt;0,'XML a procesar'!A4908,"")</f>
        <v/>
      </c>
      <c r="B4909" s="7">
        <f t="shared" si="847"/>
        <v>0</v>
      </c>
      <c r="C4909" s="1">
        <f t="shared" si="848"/>
        <v>0</v>
      </c>
      <c r="D4909" s="1">
        <f t="shared" si="849"/>
        <v>0</v>
      </c>
      <c r="E4909" s="1">
        <f t="shared" si="850"/>
        <v>0</v>
      </c>
      <c r="F4909" s="1" t="str">
        <f t="shared" ca="1" si="851"/>
        <v/>
      </c>
      <c r="G4909" s="1">
        <f t="shared" ca="1" si="852"/>
        <v>0</v>
      </c>
      <c r="H4909" s="1">
        <f ca="1">IF(AND(G4908&gt;0,G4909&gt;G4908,NOT(ISERROR(MATCH(G4908,D:D,0)))),H4908+1,H4908)</f>
        <v>0</v>
      </c>
      <c r="I4909" s="1">
        <f t="shared" ca="1" si="853"/>
        <v>0</v>
      </c>
      <c r="J4909" s="7" t="str">
        <f t="shared" ca="1" si="854"/>
        <v/>
      </c>
      <c r="K4909" s="1" t="str">
        <f ca="1">IF(J4909="Linea_para_MAIL_creada_por_LuXML",IF(ISERROR(MATCH(INDIRECT(ADDRESS(ROW()-G4909,7)),D:D,0)),J4909,INDIRECT(ADDRESS(MATCH(INDIRECT(ADDRESS(ROW()-G4909,7)),D:D,0),1))),J4909)</f>
        <v/>
      </c>
      <c r="L4909" s="7">
        <f t="shared" ca="1" si="855"/>
        <v>0</v>
      </c>
      <c r="M4909" s="7" t="str">
        <f t="shared" ca="1" si="856"/>
        <v/>
      </c>
      <c r="N4909" s="7">
        <f t="shared" ca="1" si="857"/>
        <v>0</v>
      </c>
      <c r="O4909" s="9" t="str">
        <f ca="1">IF(N4909&gt;-1,INDIRECT(ADDRESS(ROW(),13)),IF(N4909&lt;N4908,CONCATENATE("&lt;page-count count=",CHAR(34),1+LARGE(N:N,1)-LARGE(N:N,2),CHAR(34),"/&gt;"),INDIRECT(ADDRESS(ROW()-1,13))))</f>
        <v/>
      </c>
      <c r="P4909" s="1">
        <f>IF(ROW()&lt;$S$4+2,IF('XML a procesar'!A4908="",P4908,IF(MID('XML a procesar'!A4908,1,1)="&lt;",P4908,P4908+1)),P4908)</f>
        <v>1</v>
      </c>
    </row>
    <row r="4910" spans="1:16" x14ac:dyDescent="0.25">
      <c r="A4910" s="1" t="str">
        <f>IF('XML a procesar'!A4909&gt;0,'XML a procesar'!A4909,"")</f>
        <v/>
      </c>
      <c r="B4910" s="7">
        <f t="shared" si="847"/>
        <v>0</v>
      </c>
      <c r="C4910" s="1">
        <f t="shared" si="848"/>
        <v>0</v>
      </c>
      <c r="D4910" s="1">
        <f t="shared" si="849"/>
        <v>0</v>
      </c>
      <c r="E4910" s="1">
        <f t="shared" si="850"/>
        <v>0</v>
      </c>
      <c r="F4910" s="1" t="str">
        <f t="shared" ca="1" si="851"/>
        <v/>
      </c>
      <c r="G4910" s="1">
        <f t="shared" ca="1" si="852"/>
        <v>0</v>
      </c>
      <c r="H4910" s="1">
        <f ca="1">IF(AND(G4909&gt;0,G4910&gt;G4909,NOT(ISERROR(MATCH(G4909,D:D,0)))),H4909+1,H4909)</f>
        <v>0</v>
      </c>
      <c r="I4910" s="1">
        <f t="shared" ca="1" si="853"/>
        <v>0</v>
      </c>
      <c r="J4910" s="7" t="str">
        <f t="shared" ca="1" si="854"/>
        <v/>
      </c>
      <c r="K4910" s="1" t="str">
        <f ca="1">IF(J4910="Linea_para_MAIL_creada_por_LuXML",IF(ISERROR(MATCH(INDIRECT(ADDRESS(ROW()-G4910,7)),D:D,0)),J4910,INDIRECT(ADDRESS(MATCH(INDIRECT(ADDRESS(ROW()-G4910,7)),D:D,0),1))),J4910)</f>
        <v/>
      </c>
      <c r="L4910" s="7">
        <f t="shared" ca="1" si="855"/>
        <v>0</v>
      </c>
      <c r="M4910" s="7" t="str">
        <f t="shared" ca="1" si="856"/>
        <v/>
      </c>
      <c r="N4910" s="7">
        <f t="shared" ca="1" si="857"/>
        <v>0</v>
      </c>
      <c r="O4910" s="9" t="str">
        <f ca="1">IF(N4910&gt;-1,INDIRECT(ADDRESS(ROW(),13)),IF(N4910&lt;N4909,CONCATENATE("&lt;page-count count=",CHAR(34),1+LARGE(N:N,1)-LARGE(N:N,2),CHAR(34),"/&gt;"),INDIRECT(ADDRESS(ROW()-1,13))))</f>
        <v/>
      </c>
      <c r="P4910" s="1">
        <f>IF(ROW()&lt;$S$4+2,IF('XML a procesar'!A4909="",P4909,IF(MID('XML a procesar'!A4909,1,1)="&lt;",P4909,P4909+1)),P4909)</f>
        <v>1</v>
      </c>
    </row>
    <row r="4911" spans="1:16" x14ac:dyDescent="0.25">
      <c r="A4911" s="1" t="str">
        <f>IF('XML a procesar'!A4910&gt;0,'XML a procesar'!A4910,"")</f>
        <v/>
      </c>
      <c r="B4911" s="7">
        <f t="shared" si="847"/>
        <v>0</v>
      </c>
      <c r="C4911" s="1">
        <f t="shared" si="848"/>
        <v>0</v>
      </c>
      <c r="D4911" s="1">
        <f t="shared" si="849"/>
        <v>0</v>
      </c>
      <c r="E4911" s="1">
        <f t="shared" si="850"/>
        <v>0</v>
      </c>
      <c r="F4911" s="1" t="str">
        <f t="shared" ca="1" si="851"/>
        <v/>
      </c>
      <c r="G4911" s="1">
        <f t="shared" ca="1" si="852"/>
        <v>0</v>
      </c>
      <c r="H4911" s="1">
        <f ca="1">IF(AND(G4910&gt;0,G4911&gt;G4910,NOT(ISERROR(MATCH(G4910,D:D,0)))),H4910+1,H4910)</f>
        <v>0</v>
      </c>
      <c r="I4911" s="1">
        <f t="shared" ca="1" si="853"/>
        <v>0</v>
      </c>
      <c r="J4911" s="7" t="str">
        <f t="shared" ca="1" si="854"/>
        <v/>
      </c>
      <c r="K4911" s="1" t="str">
        <f ca="1">IF(J4911="Linea_para_MAIL_creada_por_LuXML",IF(ISERROR(MATCH(INDIRECT(ADDRESS(ROW()-G4911,7)),D:D,0)),J4911,INDIRECT(ADDRESS(MATCH(INDIRECT(ADDRESS(ROW()-G4911,7)),D:D,0),1))),J4911)</f>
        <v/>
      </c>
      <c r="L4911" s="7">
        <f t="shared" ca="1" si="855"/>
        <v>0</v>
      </c>
      <c r="M4911" s="7" t="str">
        <f t="shared" ca="1" si="856"/>
        <v/>
      </c>
      <c r="N4911" s="7">
        <f t="shared" ca="1" si="857"/>
        <v>0</v>
      </c>
      <c r="O4911" s="9" t="str">
        <f ca="1">IF(N4911&gt;-1,INDIRECT(ADDRESS(ROW(),13)),IF(N4911&lt;N4910,CONCATENATE("&lt;page-count count=",CHAR(34),1+LARGE(N:N,1)-LARGE(N:N,2),CHAR(34),"/&gt;"),INDIRECT(ADDRESS(ROW()-1,13))))</f>
        <v/>
      </c>
      <c r="P4911" s="1">
        <f>IF(ROW()&lt;$S$4+2,IF('XML a procesar'!A4910="",P4910,IF(MID('XML a procesar'!A4910,1,1)="&lt;",P4910,P4910+1)),P4910)</f>
        <v>1</v>
      </c>
    </row>
    <row r="4912" spans="1:16" x14ac:dyDescent="0.25">
      <c r="A4912" s="1" t="str">
        <f>IF('XML a procesar'!A4911&gt;0,'XML a procesar'!A4911,"")</f>
        <v/>
      </c>
      <c r="B4912" s="7">
        <f t="shared" si="847"/>
        <v>0</v>
      </c>
      <c r="C4912" s="1">
        <f t="shared" si="848"/>
        <v>0</v>
      </c>
      <c r="D4912" s="1">
        <f t="shared" si="849"/>
        <v>0</v>
      </c>
      <c r="E4912" s="1">
        <f t="shared" si="850"/>
        <v>0</v>
      </c>
      <c r="F4912" s="1" t="str">
        <f t="shared" ca="1" si="851"/>
        <v/>
      </c>
      <c r="G4912" s="1">
        <f t="shared" ca="1" si="852"/>
        <v>0</v>
      </c>
      <c r="H4912" s="1">
        <f ca="1">IF(AND(G4911&gt;0,G4912&gt;G4911,NOT(ISERROR(MATCH(G4911,D:D,0)))),H4911+1,H4911)</f>
        <v>0</v>
      </c>
      <c r="I4912" s="1">
        <f t="shared" ca="1" si="853"/>
        <v>0</v>
      </c>
      <c r="J4912" s="7" t="str">
        <f t="shared" ca="1" si="854"/>
        <v/>
      </c>
      <c r="K4912" s="1" t="str">
        <f ca="1">IF(J4912="Linea_para_MAIL_creada_por_LuXML",IF(ISERROR(MATCH(INDIRECT(ADDRESS(ROW()-G4912,7)),D:D,0)),J4912,INDIRECT(ADDRESS(MATCH(INDIRECT(ADDRESS(ROW()-G4912,7)),D:D,0),1))),J4912)</f>
        <v/>
      </c>
      <c r="L4912" s="7">
        <f t="shared" ca="1" si="855"/>
        <v>0</v>
      </c>
      <c r="M4912" s="7" t="str">
        <f t="shared" ca="1" si="856"/>
        <v/>
      </c>
      <c r="N4912" s="7">
        <f t="shared" ca="1" si="857"/>
        <v>0</v>
      </c>
      <c r="O4912" s="9" t="str">
        <f ca="1">IF(N4912&gt;-1,INDIRECT(ADDRESS(ROW(),13)),IF(N4912&lt;N4911,CONCATENATE("&lt;page-count count=",CHAR(34),1+LARGE(N:N,1)-LARGE(N:N,2),CHAR(34),"/&gt;"),INDIRECT(ADDRESS(ROW()-1,13))))</f>
        <v/>
      </c>
      <c r="P4912" s="1">
        <f>IF(ROW()&lt;$S$4+2,IF('XML a procesar'!A4911="",P4911,IF(MID('XML a procesar'!A4911,1,1)="&lt;",P4911,P4911+1)),P4911)</f>
        <v>1</v>
      </c>
    </row>
    <row r="4913" spans="1:16" x14ac:dyDescent="0.25">
      <c r="A4913" s="1" t="str">
        <f>IF('XML a procesar'!A4912&gt;0,'XML a procesar'!A4912,"")</f>
        <v/>
      </c>
      <c r="B4913" s="7">
        <f t="shared" si="847"/>
        <v>0</v>
      </c>
      <c r="C4913" s="1">
        <f t="shared" si="848"/>
        <v>0</v>
      </c>
      <c r="D4913" s="1">
        <f t="shared" si="849"/>
        <v>0</v>
      </c>
      <c r="E4913" s="1">
        <f t="shared" si="850"/>
        <v>0</v>
      </c>
      <c r="F4913" s="1" t="str">
        <f t="shared" ca="1" si="851"/>
        <v/>
      </c>
      <c r="G4913" s="1">
        <f t="shared" ca="1" si="852"/>
        <v>0</v>
      </c>
      <c r="H4913" s="1">
        <f ca="1">IF(AND(G4912&gt;0,G4913&gt;G4912,NOT(ISERROR(MATCH(G4912,D:D,0)))),H4912+1,H4912)</f>
        <v>0</v>
      </c>
      <c r="I4913" s="1">
        <f t="shared" ca="1" si="853"/>
        <v>0</v>
      </c>
      <c r="J4913" s="7" t="str">
        <f t="shared" ca="1" si="854"/>
        <v/>
      </c>
      <c r="K4913" s="1" t="str">
        <f ca="1">IF(J4913="Linea_para_MAIL_creada_por_LuXML",IF(ISERROR(MATCH(INDIRECT(ADDRESS(ROW()-G4913,7)),D:D,0)),J4913,INDIRECT(ADDRESS(MATCH(INDIRECT(ADDRESS(ROW()-G4913,7)),D:D,0),1))),J4913)</f>
        <v/>
      </c>
      <c r="L4913" s="7">
        <f t="shared" ca="1" si="855"/>
        <v>0</v>
      </c>
      <c r="M4913" s="7" t="str">
        <f t="shared" ca="1" si="856"/>
        <v/>
      </c>
      <c r="N4913" s="7">
        <f t="shared" ca="1" si="857"/>
        <v>0</v>
      </c>
      <c r="O4913" s="9" t="str">
        <f ca="1">IF(N4913&gt;-1,INDIRECT(ADDRESS(ROW(),13)),IF(N4913&lt;N4912,CONCATENATE("&lt;page-count count=",CHAR(34),1+LARGE(N:N,1)-LARGE(N:N,2),CHAR(34),"/&gt;"),INDIRECT(ADDRESS(ROW()-1,13))))</f>
        <v/>
      </c>
      <c r="P4913" s="1">
        <f>IF(ROW()&lt;$S$4+2,IF('XML a procesar'!A4912="",P4912,IF(MID('XML a procesar'!A4912,1,1)="&lt;",P4912,P4912+1)),P4912)</f>
        <v>1</v>
      </c>
    </row>
    <row r="4914" spans="1:16" x14ac:dyDescent="0.25">
      <c r="A4914" s="1" t="str">
        <f>IF('XML a procesar'!A4913&gt;0,'XML a procesar'!A4913,"")</f>
        <v/>
      </c>
      <c r="B4914" s="7">
        <f t="shared" si="847"/>
        <v>0</v>
      </c>
      <c r="C4914" s="1">
        <f t="shared" si="848"/>
        <v>0</v>
      </c>
      <c r="D4914" s="1">
        <f t="shared" si="849"/>
        <v>0</v>
      </c>
      <c r="E4914" s="1">
        <f t="shared" si="850"/>
        <v>0</v>
      </c>
      <c r="F4914" s="1" t="str">
        <f t="shared" ca="1" si="851"/>
        <v/>
      </c>
      <c r="G4914" s="1">
        <f t="shared" ca="1" si="852"/>
        <v>0</v>
      </c>
      <c r="H4914" s="1">
        <f ca="1">IF(AND(G4913&gt;0,G4914&gt;G4913,NOT(ISERROR(MATCH(G4913,D:D,0)))),H4913+1,H4913)</f>
        <v>0</v>
      </c>
      <c r="I4914" s="1">
        <f t="shared" ca="1" si="853"/>
        <v>0</v>
      </c>
      <c r="J4914" s="7" t="str">
        <f t="shared" ca="1" si="854"/>
        <v/>
      </c>
      <c r="K4914" s="1" t="str">
        <f ca="1">IF(J4914="Linea_para_MAIL_creada_por_LuXML",IF(ISERROR(MATCH(INDIRECT(ADDRESS(ROW()-G4914,7)),D:D,0)),J4914,INDIRECT(ADDRESS(MATCH(INDIRECT(ADDRESS(ROW()-G4914,7)),D:D,0),1))),J4914)</f>
        <v/>
      </c>
      <c r="L4914" s="7">
        <f t="shared" ca="1" si="855"/>
        <v>0</v>
      </c>
      <c r="M4914" s="7" t="str">
        <f t="shared" ca="1" si="856"/>
        <v/>
      </c>
      <c r="N4914" s="7">
        <f t="shared" ca="1" si="857"/>
        <v>0</v>
      </c>
      <c r="O4914" s="9" t="str">
        <f ca="1">IF(N4914&gt;-1,INDIRECT(ADDRESS(ROW(),13)),IF(N4914&lt;N4913,CONCATENATE("&lt;page-count count=",CHAR(34),1+LARGE(N:N,1)-LARGE(N:N,2),CHAR(34),"/&gt;"),INDIRECT(ADDRESS(ROW()-1,13))))</f>
        <v/>
      </c>
      <c r="P4914" s="1">
        <f>IF(ROW()&lt;$S$4+2,IF('XML a procesar'!A4913="",P4913,IF(MID('XML a procesar'!A4913,1,1)="&lt;",P4913,P4913+1)),P4913)</f>
        <v>1</v>
      </c>
    </row>
    <row r="4915" spans="1:16" x14ac:dyDescent="0.25">
      <c r="A4915" s="1" t="str">
        <f>IF('XML a procesar'!A4914&gt;0,'XML a procesar'!A4914,"")</f>
        <v/>
      </c>
      <c r="B4915" s="7">
        <f t="shared" si="847"/>
        <v>0</v>
      </c>
      <c r="C4915" s="1">
        <f t="shared" si="848"/>
        <v>0</v>
      </c>
      <c r="D4915" s="1">
        <f t="shared" si="849"/>
        <v>0</v>
      </c>
      <c r="E4915" s="1">
        <f t="shared" si="850"/>
        <v>0</v>
      </c>
      <c r="F4915" s="1" t="str">
        <f t="shared" ca="1" si="851"/>
        <v/>
      </c>
      <c r="G4915" s="1">
        <f t="shared" ca="1" si="852"/>
        <v>0</v>
      </c>
      <c r="H4915" s="1">
        <f ca="1">IF(AND(G4914&gt;0,G4915&gt;G4914,NOT(ISERROR(MATCH(G4914,D:D,0)))),H4914+1,H4914)</f>
        <v>0</v>
      </c>
      <c r="I4915" s="1">
        <f t="shared" ca="1" si="853"/>
        <v>0</v>
      </c>
      <c r="J4915" s="7" t="str">
        <f t="shared" ca="1" si="854"/>
        <v/>
      </c>
      <c r="K4915" s="1" t="str">
        <f ca="1">IF(J4915="Linea_para_MAIL_creada_por_LuXML",IF(ISERROR(MATCH(INDIRECT(ADDRESS(ROW()-G4915,7)),D:D,0)),J4915,INDIRECT(ADDRESS(MATCH(INDIRECT(ADDRESS(ROW()-G4915,7)),D:D,0),1))),J4915)</f>
        <v/>
      </c>
      <c r="L4915" s="7">
        <f t="shared" ca="1" si="855"/>
        <v>0</v>
      </c>
      <c r="M4915" s="7" t="str">
        <f t="shared" ca="1" si="856"/>
        <v/>
      </c>
      <c r="N4915" s="7">
        <f t="shared" ca="1" si="857"/>
        <v>0</v>
      </c>
      <c r="O4915" s="9" t="str">
        <f ca="1">IF(N4915&gt;-1,INDIRECT(ADDRESS(ROW(),13)),IF(N4915&lt;N4914,CONCATENATE("&lt;page-count count=",CHAR(34),1+LARGE(N:N,1)-LARGE(N:N,2),CHAR(34),"/&gt;"),INDIRECT(ADDRESS(ROW()-1,13))))</f>
        <v/>
      </c>
      <c r="P4915" s="1">
        <f>IF(ROW()&lt;$S$4+2,IF('XML a procesar'!A4914="",P4914,IF(MID('XML a procesar'!A4914,1,1)="&lt;",P4914,P4914+1)),P4914)</f>
        <v>1</v>
      </c>
    </row>
    <row r="4916" spans="1:16" x14ac:dyDescent="0.25">
      <c r="A4916" s="1" t="str">
        <f>IF('XML a procesar'!A4915&gt;0,'XML a procesar'!A4915,"")</f>
        <v/>
      </c>
      <c r="B4916" s="7">
        <f t="shared" si="847"/>
        <v>0</v>
      </c>
      <c r="C4916" s="1">
        <f t="shared" si="848"/>
        <v>0</v>
      </c>
      <c r="D4916" s="1">
        <f t="shared" si="849"/>
        <v>0</v>
      </c>
      <c r="E4916" s="1">
        <f t="shared" si="850"/>
        <v>0</v>
      </c>
      <c r="F4916" s="1" t="str">
        <f t="shared" ca="1" si="851"/>
        <v/>
      </c>
      <c r="G4916" s="1">
        <f t="shared" ca="1" si="852"/>
        <v>0</v>
      </c>
      <c r="H4916" s="1">
        <f ca="1">IF(AND(G4915&gt;0,G4916&gt;G4915,NOT(ISERROR(MATCH(G4915,D:D,0)))),H4915+1,H4915)</f>
        <v>0</v>
      </c>
      <c r="I4916" s="1">
        <f t="shared" ca="1" si="853"/>
        <v>0</v>
      </c>
      <c r="J4916" s="7" t="str">
        <f t="shared" ca="1" si="854"/>
        <v/>
      </c>
      <c r="K4916" s="1" t="str">
        <f ca="1">IF(J4916="Linea_para_MAIL_creada_por_LuXML",IF(ISERROR(MATCH(INDIRECT(ADDRESS(ROW()-G4916,7)),D:D,0)),J4916,INDIRECT(ADDRESS(MATCH(INDIRECT(ADDRESS(ROW()-G4916,7)),D:D,0),1))),J4916)</f>
        <v/>
      </c>
      <c r="L4916" s="7">
        <f t="shared" ca="1" si="855"/>
        <v>0</v>
      </c>
      <c r="M4916" s="7" t="str">
        <f t="shared" ca="1" si="856"/>
        <v/>
      </c>
      <c r="N4916" s="7">
        <f t="shared" ca="1" si="857"/>
        <v>0</v>
      </c>
      <c r="O4916" s="9" t="str">
        <f ca="1">IF(N4916&gt;-1,INDIRECT(ADDRESS(ROW(),13)),IF(N4916&lt;N4915,CONCATENATE("&lt;page-count count=",CHAR(34),1+LARGE(N:N,1)-LARGE(N:N,2),CHAR(34),"/&gt;"),INDIRECT(ADDRESS(ROW()-1,13))))</f>
        <v/>
      </c>
      <c r="P4916" s="1">
        <f>IF(ROW()&lt;$S$4+2,IF('XML a procesar'!A4915="",P4915,IF(MID('XML a procesar'!A4915,1,1)="&lt;",P4915,P4915+1)),P4915)</f>
        <v>1</v>
      </c>
    </row>
    <row r="4917" spans="1:16" x14ac:dyDescent="0.25">
      <c r="A4917" s="1" t="str">
        <f>IF('XML a procesar'!A4916&gt;0,'XML a procesar'!A4916,"")</f>
        <v/>
      </c>
      <c r="B4917" s="7">
        <f t="shared" si="847"/>
        <v>0</v>
      </c>
      <c r="C4917" s="1">
        <f t="shared" si="848"/>
        <v>0</v>
      </c>
      <c r="D4917" s="1">
        <f t="shared" si="849"/>
        <v>0</v>
      </c>
      <c r="E4917" s="1">
        <f t="shared" si="850"/>
        <v>0</v>
      </c>
      <c r="F4917" s="1" t="str">
        <f t="shared" ca="1" si="851"/>
        <v/>
      </c>
      <c r="G4917" s="1">
        <f t="shared" ca="1" si="852"/>
        <v>0</v>
      </c>
      <c r="H4917" s="1">
        <f ca="1">IF(AND(G4916&gt;0,G4917&gt;G4916,NOT(ISERROR(MATCH(G4916,D:D,0)))),H4916+1,H4916)</f>
        <v>0</v>
      </c>
      <c r="I4917" s="1">
        <f t="shared" ca="1" si="853"/>
        <v>0</v>
      </c>
      <c r="J4917" s="7" t="str">
        <f t="shared" ca="1" si="854"/>
        <v/>
      </c>
      <c r="K4917" s="1" t="str">
        <f ca="1">IF(J4917="Linea_para_MAIL_creada_por_LuXML",IF(ISERROR(MATCH(INDIRECT(ADDRESS(ROW()-G4917,7)),D:D,0)),J4917,INDIRECT(ADDRESS(MATCH(INDIRECT(ADDRESS(ROW()-G4917,7)),D:D,0),1))),J4917)</f>
        <v/>
      </c>
      <c r="L4917" s="7">
        <f t="shared" ca="1" si="855"/>
        <v>0</v>
      </c>
      <c r="M4917" s="7" t="str">
        <f t="shared" ca="1" si="856"/>
        <v/>
      </c>
      <c r="N4917" s="7">
        <f t="shared" ca="1" si="857"/>
        <v>0</v>
      </c>
      <c r="O4917" s="9" t="str">
        <f ca="1">IF(N4917&gt;-1,INDIRECT(ADDRESS(ROW(),13)),IF(N4917&lt;N4916,CONCATENATE("&lt;page-count count=",CHAR(34),1+LARGE(N:N,1)-LARGE(N:N,2),CHAR(34),"/&gt;"),INDIRECT(ADDRESS(ROW()-1,13))))</f>
        <v/>
      </c>
      <c r="P4917" s="1">
        <f>IF(ROW()&lt;$S$4+2,IF('XML a procesar'!A4916="",P4916,IF(MID('XML a procesar'!A4916,1,1)="&lt;",P4916,P4916+1)),P4916)</f>
        <v>1</v>
      </c>
    </row>
    <row r="4918" spans="1:16" x14ac:dyDescent="0.25">
      <c r="A4918" s="1" t="str">
        <f>IF('XML a procesar'!A4917&gt;0,'XML a procesar'!A4917,"")</f>
        <v/>
      </c>
      <c r="B4918" s="7">
        <f t="shared" si="847"/>
        <v>0</v>
      </c>
      <c r="C4918" s="1">
        <f t="shared" si="848"/>
        <v>0</v>
      </c>
      <c r="D4918" s="1">
        <f t="shared" si="849"/>
        <v>0</v>
      </c>
      <c r="E4918" s="1">
        <f t="shared" si="850"/>
        <v>0</v>
      </c>
      <c r="F4918" s="1" t="str">
        <f t="shared" ca="1" si="851"/>
        <v/>
      </c>
      <c r="G4918" s="1">
        <f t="shared" ca="1" si="852"/>
        <v>0</v>
      </c>
      <c r="H4918" s="1">
        <f ca="1">IF(AND(G4917&gt;0,G4918&gt;G4917,NOT(ISERROR(MATCH(G4917,D:D,0)))),H4917+1,H4917)</f>
        <v>0</v>
      </c>
      <c r="I4918" s="1">
        <f t="shared" ca="1" si="853"/>
        <v>0</v>
      </c>
      <c r="J4918" s="7" t="str">
        <f t="shared" ca="1" si="854"/>
        <v/>
      </c>
      <c r="K4918" s="1" t="str">
        <f ca="1">IF(J4918="Linea_para_MAIL_creada_por_LuXML",IF(ISERROR(MATCH(INDIRECT(ADDRESS(ROW()-G4918,7)),D:D,0)),J4918,INDIRECT(ADDRESS(MATCH(INDIRECT(ADDRESS(ROW()-G4918,7)),D:D,0),1))),J4918)</f>
        <v/>
      </c>
      <c r="L4918" s="7">
        <f t="shared" ca="1" si="855"/>
        <v>0</v>
      </c>
      <c r="M4918" s="7" t="str">
        <f t="shared" ca="1" si="856"/>
        <v/>
      </c>
      <c r="N4918" s="7">
        <f t="shared" ca="1" si="857"/>
        <v>0</v>
      </c>
      <c r="O4918" s="9" t="str">
        <f ca="1">IF(N4918&gt;-1,INDIRECT(ADDRESS(ROW(),13)),IF(N4918&lt;N4917,CONCATENATE("&lt;page-count count=",CHAR(34),1+LARGE(N:N,1)-LARGE(N:N,2),CHAR(34),"/&gt;"),INDIRECT(ADDRESS(ROW()-1,13))))</f>
        <v/>
      </c>
      <c r="P4918" s="1">
        <f>IF(ROW()&lt;$S$4+2,IF('XML a procesar'!A4917="",P4917,IF(MID('XML a procesar'!A4917,1,1)="&lt;",P4917,P4917+1)),P4917)</f>
        <v>1</v>
      </c>
    </row>
    <row r="4919" spans="1:16" x14ac:dyDescent="0.25">
      <c r="A4919" s="1" t="str">
        <f>IF('XML a procesar'!A4918&gt;0,'XML a procesar'!A4918,"")</f>
        <v/>
      </c>
      <c r="B4919" s="7">
        <f t="shared" si="847"/>
        <v>0</v>
      </c>
      <c r="C4919" s="1">
        <f t="shared" si="848"/>
        <v>0</v>
      </c>
      <c r="D4919" s="1">
        <f t="shared" si="849"/>
        <v>0</v>
      </c>
      <c r="E4919" s="1">
        <f t="shared" si="850"/>
        <v>0</v>
      </c>
      <c r="F4919" s="1" t="str">
        <f t="shared" ca="1" si="851"/>
        <v/>
      </c>
      <c r="G4919" s="1">
        <f t="shared" ca="1" si="852"/>
        <v>0</v>
      </c>
      <c r="H4919" s="1">
        <f ca="1">IF(AND(G4918&gt;0,G4919&gt;G4918,NOT(ISERROR(MATCH(G4918,D:D,0)))),H4918+1,H4918)</f>
        <v>0</v>
      </c>
      <c r="I4919" s="1">
        <f t="shared" ca="1" si="853"/>
        <v>0</v>
      </c>
      <c r="J4919" s="7" t="str">
        <f t="shared" ca="1" si="854"/>
        <v/>
      </c>
      <c r="K4919" s="1" t="str">
        <f ca="1">IF(J4919="Linea_para_MAIL_creada_por_LuXML",IF(ISERROR(MATCH(INDIRECT(ADDRESS(ROW()-G4919,7)),D:D,0)),J4919,INDIRECT(ADDRESS(MATCH(INDIRECT(ADDRESS(ROW()-G4919,7)),D:D,0),1))),J4919)</f>
        <v/>
      </c>
      <c r="L4919" s="7">
        <f t="shared" ca="1" si="855"/>
        <v>0</v>
      </c>
      <c r="M4919" s="7" t="str">
        <f t="shared" ca="1" si="856"/>
        <v/>
      </c>
      <c r="N4919" s="7">
        <f t="shared" ca="1" si="857"/>
        <v>0</v>
      </c>
      <c r="O4919" s="9" t="str">
        <f ca="1">IF(N4919&gt;-1,INDIRECT(ADDRESS(ROW(),13)),IF(N4919&lt;N4918,CONCATENATE("&lt;page-count count=",CHAR(34),1+LARGE(N:N,1)-LARGE(N:N,2),CHAR(34),"/&gt;"),INDIRECT(ADDRESS(ROW()-1,13))))</f>
        <v/>
      </c>
      <c r="P4919" s="1">
        <f>IF(ROW()&lt;$S$4+2,IF('XML a procesar'!A4918="",P4918,IF(MID('XML a procesar'!A4918,1,1)="&lt;",P4918,P4918+1)),P4918)</f>
        <v>1</v>
      </c>
    </row>
    <row r="4920" spans="1:16" x14ac:dyDescent="0.25">
      <c r="A4920" s="1" t="str">
        <f>IF('XML a procesar'!A4919&gt;0,'XML a procesar'!A4919,"")</f>
        <v/>
      </c>
      <c r="B4920" s="7">
        <f t="shared" si="847"/>
        <v>0</v>
      </c>
      <c r="C4920" s="1">
        <f t="shared" si="848"/>
        <v>0</v>
      </c>
      <c r="D4920" s="1">
        <f t="shared" si="849"/>
        <v>0</v>
      </c>
      <c r="E4920" s="1">
        <f t="shared" si="850"/>
        <v>0</v>
      </c>
      <c r="F4920" s="1" t="str">
        <f t="shared" ca="1" si="851"/>
        <v/>
      </c>
      <c r="G4920" s="1">
        <f t="shared" ca="1" si="852"/>
        <v>0</v>
      </c>
      <c r="H4920" s="1">
        <f ca="1">IF(AND(G4919&gt;0,G4920&gt;G4919,NOT(ISERROR(MATCH(G4919,D:D,0)))),H4919+1,H4919)</f>
        <v>0</v>
      </c>
      <c r="I4920" s="1">
        <f t="shared" ca="1" si="853"/>
        <v>0</v>
      </c>
      <c r="J4920" s="7" t="str">
        <f t="shared" ca="1" si="854"/>
        <v/>
      </c>
      <c r="K4920" s="1" t="str">
        <f ca="1">IF(J4920="Linea_para_MAIL_creada_por_LuXML",IF(ISERROR(MATCH(INDIRECT(ADDRESS(ROW()-G4920,7)),D:D,0)),J4920,INDIRECT(ADDRESS(MATCH(INDIRECT(ADDRESS(ROW()-G4920,7)),D:D,0),1))),J4920)</f>
        <v/>
      </c>
      <c r="L4920" s="7">
        <f t="shared" ca="1" si="855"/>
        <v>0</v>
      </c>
      <c r="M4920" s="7" t="str">
        <f t="shared" ca="1" si="856"/>
        <v/>
      </c>
      <c r="N4920" s="7">
        <f t="shared" ca="1" si="857"/>
        <v>0</v>
      </c>
      <c r="O4920" s="9" t="str">
        <f ca="1">IF(N4920&gt;-1,INDIRECT(ADDRESS(ROW(),13)),IF(N4920&lt;N4919,CONCATENATE("&lt;page-count count=",CHAR(34),1+LARGE(N:N,1)-LARGE(N:N,2),CHAR(34),"/&gt;"),INDIRECT(ADDRESS(ROW()-1,13))))</f>
        <v/>
      </c>
      <c r="P4920" s="1">
        <f>IF(ROW()&lt;$S$4+2,IF('XML a procesar'!A4919="",P4919,IF(MID('XML a procesar'!A4919,1,1)="&lt;",P4919,P4919+1)),P4919)</f>
        <v>1</v>
      </c>
    </row>
    <row r="4921" spans="1:16" x14ac:dyDescent="0.25">
      <c r="A4921" s="1" t="str">
        <f>IF('XML a procesar'!A4920&gt;0,'XML a procesar'!A4920,"")</f>
        <v/>
      </c>
      <c r="B4921" s="7">
        <f t="shared" si="847"/>
        <v>0</v>
      </c>
      <c r="C4921" s="1">
        <f t="shared" si="848"/>
        <v>0</v>
      </c>
      <c r="D4921" s="1">
        <f t="shared" si="849"/>
        <v>0</v>
      </c>
      <c r="E4921" s="1">
        <f t="shared" si="850"/>
        <v>0</v>
      </c>
      <c r="F4921" s="1" t="str">
        <f t="shared" ca="1" si="851"/>
        <v/>
      </c>
      <c r="G4921" s="1">
        <f t="shared" ca="1" si="852"/>
        <v>0</v>
      </c>
      <c r="H4921" s="1">
        <f ca="1">IF(AND(G4920&gt;0,G4921&gt;G4920,NOT(ISERROR(MATCH(G4920,D:D,0)))),H4920+1,H4920)</f>
        <v>0</v>
      </c>
      <c r="I4921" s="1">
        <f t="shared" ca="1" si="853"/>
        <v>0</v>
      </c>
      <c r="J4921" s="7" t="str">
        <f t="shared" ca="1" si="854"/>
        <v/>
      </c>
      <c r="K4921" s="1" t="str">
        <f ca="1">IF(J4921="Linea_para_MAIL_creada_por_LuXML",IF(ISERROR(MATCH(INDIRECT(ADDRESS(ROW()-G4921,7)),D:D,0)),J4921,INDIRECT(ADDRESS(MATCH(INDIRECT(ADDRESS(ROW()-G4921,7)),D:D,0),1))),J4921)</f>
        <v/>
      </c>
      <c r="L4921" s="7">
        <f t="shared" ca="1" si="855"/>
        <v>0</v>
      </c>
      <c r="M4921" s="7" t="str">
        <f t="shared" ca="1" si="856"/>
        <v/>
      </c>
      <c r="N4921" s="7">
        <f t="shared" ca="1" si="857"/>
        <v>0</v>
      </c>
      <c r="O4921" s="9" t="str">
        <f ca="1">IF(N4921&gt;-1,INDIRECT(ADDRESS(ROW(),13)),IF(N4921&lt;N4920,CONCATENATE("&lt;page-count count=",CHAR(34),1+LARGE(N:N,1)-LARGE(N:N,2),CHAR(34),"/&gt;"),INDIRECT(ADDRESS(ROW()-1,13))))</f>
        <v/>
      </c>
      <c r="P4921" s="1">
        <f>IF(ROW()&lt;$S$4+2,IF('XML a procesar'!A4920="",P4920,IF(MID('XML a procesar'!A4920,1,1)="&lt;",P4920,P4920+1)),P4920)</f>
        <v>1</v>
      </c>
    </row>
    <row r="4922" spans="1:16" x14ac:dyDescent="0.25">
      <c r="A4922" s="1" t="str">
        <f>IF('XML a procesar'!A4921&gt;0,'XML a procesar'!A4921,"")</f>
        <v/>
      </c>
      <c r="B4922" s="7">
        <f t="shared" si="847"/>
        <v>0</v>
      </c>
      <c r="C4922" s="1">
        <f t="shared" si="848"/>
        <v>0</v>
      </c>
      <c r="D4922" s="1">
        <f t="shared" si="849"/>
        <v>0</v>
      </c>
      <c r="E4922" s="1">
        <f t="shared" si="850"/>
        <v>0</v>
      </c>
      <c r="F4922" s="1" t="str">
        <f t="shared" ca="1" si="851"/>
        <v/>
      </c>
      <c r="G4922" s="1">
        <f t="shared" ca="1" si="852"/>
        <v>0</v>
      </c>
      <c r="H4922" s="1">
        <f ca="1">IF(AND(G4921&gt;0,G4922&gt;G4921,NOT(ISERROR(MATCH(G4921,D:D,0)))),H4921+1,H4921)</f>
        <v>0</v>
      </c>
      <c r="I4922" s="1">
        <f t="shared" ca="1" si="853"/>
        <v>0</v>
      </c>
      <c r="J4922" s="7" t="str">
        <f t="shared" ca="1" si="854"/>
        <v/>
      </c>
      <c r="K4922" s="1" t="str">
        <f ca="1">IF(J4922="Linea_para_MAIL_creada_por_LuXML",IF(ISERROR(MATCH(INDIRECT(ADDRESS(ROW()-G4922,7)),D:D,0)),J4922,INDIRECT(ADDRESS(MATCH(INDIRECT(ADDRESS(ROW()-G4922,7)),D:D,0),1))),J4922)</f>
        <v/>
      </c>
      <c r="L4922" s="7">
        <f t="shared" ca="1" si="855"/>
        <v>0</v>
      </c>
      <c r="M4922" s="7" t="str">
        <f t="shared" ca="1" si="856"/>
        <v/>
      </c>
      <c r="N4922" s="7">
        <f t="shared" ca="1" si="857"/>
        <v>0</v>
      </c>
      <c r="O4922" s="9" t="str">
        <f ca="1">IF(N4922&gt;-1,INDIRECT(ADDRESS(ROW(),13)),IF(N4922&lt;N4921,CONCATENATE("&lt;page-count count=",CHAR(34),1+LARGE(N:N,1)-LARGE(N:N,2),CHAR(34),"/&gt;"),INDIRECT(ADDRESS(ROW()-1,13))))</f>
        <v/>
      </c>
      <c r="P4922" s="1">
        <f>IF(ROW()&lt;$S$4+2,IF('XML a procesar'!A4921="",P4921,IF(MID('XML a procesar'!A4921,1,1)="&lt;",P4921,P4921+1)),P4921)</f>
        <v>1</v>
      </c>
    </row>
    <row r="4923" spans="1:16" x14ac:dyDescent="0.25">
      <c r="A4923" s="1" t="str">
        <f>IF('XML a procesar'!A4922&gt;0,'XML a procesar'!A4922,"")</f>
        <v/>
      </c>
      <c r="B4923" s="7">
        <f t="shared" si="847"/>
        <v>0</v>
      </c>
      <c r="C4923" s="1">
        <f t="shared" si="848"/>
        <v>0</v>
      </c>
      <c r="D4923" s="1">
        <f t="shared" si="849"/>
        <v>0</v>
      </c>
      <c r="E4923" s="1">
        <f t="shared" si="850"/>
        <v>0</v>
      </c>
      <c r="F4923" s="1" t="str">
        <f t="shared" ca="1" si="851"/>
        <v/>
      </c>
      <c r="G4923" s="1">
        <f t="shared" ca="1" si="852"/>
        <v>0</v>
      </c>
      <c r="H4923" s="1">
        <f ca="1">IF(AND(G4922&gt;0,G4923&gt;G4922,NOT(ISERROR(MATCH(G4922,D:D,0)))),H4922+1,H4922)</f>
        <v>0</v>
      </c>
      <c r="I4923" s="1">
        <f t="shared" ca="1" si="853"/>
        <v>0</v>
      </c>
      <c r="J4923" s="7" t="str">
        <f t="shared" ca="1" si="854"/>
        <v/>
      </c>
      <c r="K4923" s="1" t="str">
        <f ca="1">IF(J4923="Linea_para_MAIL_creada_por_LuXML",IF(ISERROR(MATCH(INDIRECT(ADDRESS(ROW()-G4923,7)),D:D,0)),J4923,INDIRECT(ADDRESS(MATCH(INDIRECT(ADDRESS(ROW()-G4923,7)),D:D,0),1))),J4923)</f>
        <v/>
      </c>
      <c r="L4923" s="7">
        <f t="shared" ca="1" si="855"/>
        <v>0</v>
      </c>
      <c r="M4923" s="7" t="str">
        <f t="shared" ca="1" si="856"/>
        <v/>
      </c>
      <c r="N4923" s="7">
        <f t="shared" ca="1" si="857"/>
        <v>0</v>
      </c>
      <c r="O4923" s="9" t="str">
        <f ca="1">IF(N4923&gt;-1,INDIRECT(ADDRESS(ROW(),13)),IF(N4923&lt;N4922,CONCATENATE("&lt;page-count count=",CHAR(34),1+LARGE(N:N,1)-LARGE(N:N,2),CHAR(34),"/&gt;"),INDIRECT(ADDRESS(ROW()-1,13))))</f>
        <v/>
      </c>
      <c r="P4923" s="1">
        <f>IF(ROW()&lt;$S$4+2,IF('XML a procesar'!A4922="",P4922,IF(MID('XML a procesar'!A4922,1,1)="&lt;",P4922,P4922+1)),P4922)</f>
        <v>1</v>
      </c>
    </row>
    <row r="4924" spans="1:16" x14ac:dyDescent="0.25">
      <c r="A4924" s="1" t="str">
        <f>IF('XML a procesar'!A4923&gt;0,'XML a procesar'!A4923,"")</f>
        <v/>
      </c>
      <c r="B4924" s="7">
        <f t="shared" si="847"/>
        <v>0</v>
      </c>
      <c r="C4924" s="1">
        <f t="shared" si="848"/>
        <v>0</v>
      </c>
      <c r="D4924" s="1">
        <f t="shared" si="849"/>
        <v>0</v>
      </c>
      <c r="E4924" s="1">
        <f t="shared" si="850"/>
        <v>0</v>
      </c>
      <c r="F4924" s="1" t="str">
        <f t="shared" ca="1" si="851"/>
        <v/>
      </c>
      <c r="G4924" s="1">
        <f t="shared" ca="1" si="852"/>
        <v>0</v>
      </c>
      <c r="H4924" s="1">
        <f ca="1">IF(AND(G4923&gt;0,G4924&gt;G4923,NOT(ISERROR(MATCH(G4923,D:D,0)))),H4923+1,H4923)</f>
        <v>0</v>
      </c>
      <c r="I4924" s="1">
        <f t="shared" ca="1" si="853"/>
        <v>0</v>
      </c>
      <c r="J4924" s="7" t="str">
        <f t="shared" ca="1" si="854"/>
        <v/>
      </c>
      <c r="K4924" s="1" t="str">
        <f ca="1">IF(J4924="Linea_para_MAIL_creada_por_LuXML",IF(ISERROR(MATCH(INDIRECT(ADDRESS(ROW()-G4924,7)),D:D,0)),J4924,INDIRECT(ADDRESS(MATCH(INDIRECT(ADDRESS(ROW()-G4924,7)),D:D,0),1))),J4924)</f>
        <v/>
      </c>
      <c r="L4924" s="7">
        <f t="shared" ca="1" si="855"/>
        <v>0</v>
      </c>
      <c r="M4924" s="7" t="str">
        <f t="shared" ca="1" si="856"/>
        <v/>
      </c>
      <c r="N4924" s="7">
        <f t="shared" ca="1" si="857"/>
        <v>0</v>
      </c>
      <c r="O4924" s="9" t="str">
        <f ca="1">IF(N4924&gt;-1,INDIRECT(ADDRESS(ROW(),13)),IF(N4924&lt;N4923,CONCATENATE("&lt;page-count count=",CHAR(34),1+LARGE(N:N,1)-LARGE(N:N,2),CHAR(34),"/&gt;"),INDIRECT(ADDRESS(ROW()-1,13))))</f>
        <v/>
      </c>
      <c r="P4924" s="1">
        <f>IF(ROW()&lt;$S$4+2,IF('XML a procesar'!A4923="",P4923,IF(MID('XML a procesar'!A4923,1,1)="&lt;",P4923,P4923+1)),P4923)</f>
        <v>1</v>
      </c>
    </row>
    <row r="4925" spans="1:16" x14ac:dyDescent="0.25">
      <c r="A4925" s="1" t="str">
        <f>IF('XML a procesar'!A4924&gt;0,'XML a procesar'!A4924,"")</f>
        <v/>
      </c>
      <c r="B4925" s="7">
        <f t="shared" si="847"/>
        <v>0</v>
      </c>
      <c r="C4925" s="1">
        <f t="shared" si="848"/>
        <v>0</v>
      </c>
      <c r="D4925" s="1">
        <f t="shared" si="849"/>
        <v>0</v>
      </c>
      <c r="E4925" s="1">
        <f t="shared" si="850"/>
        <v>0</v>
      </c>
      <c r="F4925" s="1" t="str">
        <f t="shared" ca="1" si="851"/>
        <v/>
      </c>
      <c r="G4925" s="1">
        <f t="shared" ca="1" si="852"/>
        <v>0</v>
      </c>
      <c r="H4925" s="1">
        <f ca="1">IF(AND(G4924&gt;0,G4925&gt;G4924,NOT(ISERROR(MATCH(G4924,D:D,0)))),H4924+1,H4924)</f>
        <v>0</v>
      </c>
      <c r="I4925" s="1">
        <f t="shared" ca="1" si="853"/>
        <v>0</v>
      </c>
      <c r="J4925" s="7" t="str">
        <f t="shared" ca="1" si="854"/>
        <v/>
      </c>
      <c r="K4925" s="1" t="str">
        <f ca="1">IF(J4925="Linea_para_MAIL_creada_por_LuXML",IF(ISERROR(MATCH(INDIRECT(ADDRESS(ROW()-G4925,7)),D:D,0)),J4925,INDIRECT(ADDRESS(MATCH(INDIRECT(ADDRESS(ROW()-G4925,7)),D:D,0),1))),J4925)</f>
        <v/>
      </c>
      <c r="L4925" s="7">
        <f t="shared" ca="1" si="855"/>
        <v>0</v>
      </c>
      <c r="M4925" s="7" t="str">
        <f t="shared" ca="1" si="856"/>
        <v/>
      </c>
      <c r="N4925" s="7">
        <f t="shared" ca="1" si="857"/>
        <v>0</v>
      </c>
      <c r="O4925" s="9" t="str">
        <f ca="1">IF(N4925&gt;-1,INDIRECT(ADDRESS(ROW(),13)),IF(N4925&lt;N4924,CONCATENATE("&lt;page-count count=",CHAR(34),1+LARGE(N:N,1)-LARGE(N:N,2),CHAR(34),"/&gt;"),INDIRECT(ADDRESS(ROW()-1,13))))</f>
        <v/>
      </c>
      <c r="P4925" s="1">
        <f>IF(ROW()&lt;$S$4+2,IF('XML a procesar'!A4924="",P4924,IF(MID('XML a procesar'!A4924,1,1)="&lt;",P4924,P4924+1)),P4924)</f>
        <v>1</v>
      </c>
    </row>
    <row r="4926" spans="1:16" x14ac:dyDescent="0.25">
      <c r="A4926" s="1" t="str">
        <f>IF('XML a procesar'!A4925&gt;0,'XML a procesar'!A4925,"")</f>
        <v/>
      </c>
      <c r="B4926" s="7">
        <f t="shared" si="847"/>
        <v>0</v>
      </c>
      <c r="C4926" s="1">
        <f t="shared" si="848"/>
        <v>0</v>
      </c>
      <c r="D4926" s="1">
        <f t="shared" si="849"/>
        <v>0</v>
      </c>
      <c r="E4926" s="1">
        <f t="shared" si="850"/>
        <v>0</v>
      </c>
      <c r="F4926" s="1" t="str">
        <f t="shared" ca="1" si="851"/>
        <v/>
      </c>
      <c r="G4926" s="1">
        <f t="shared" ca="1" si="852"/>
        <v>0</v>
      </c>
      <c r="H4926" s="1">
        <f ca="1">IF(AND(G4925&gt;0,G4926&gt;G4925,NOT(ISERROR(MATCH(G4925,D:D,0)))),H4925+1,H4925)</f>
        <v>0</v>
      </c>
      <c r="I4926" s="1">
        <f t="shared" ca="1" si="853"/>
        <v>0</v>
      </c>
      <c r="J4926" s="7" t="str">
        <f t="shared" ca="1" si="854"/>
        <v/>
      </c>
      <c r="K4926" s="1" t="str">
        <f ca="1">IF(J4926="Linea_para_MAIL_creada_por_LuXML",IF(ISERROR(MATCH(INDIRECT(ADDRESS(ROW()-G4926,7)),D:D,0)),J4926,INDIRECT(ADDRESS(MATCH(INDIRECT(ADDRESS(ROW()-G4926,7)),D:D,0),1))),J4926)</f>
        <v/>
      </c>
      <c r="L4926" s="7">
        <f t="shared" ca="1" si="855"/>
        <v>0</v>
      </c>
      <c r="M4926" s="7" t="str">
        <f t="shared" ca="1" si="856"/>
        <v/>
      </c>
      <c r="N4926" s="7">
        <f t="shared" ca="1" si="857"/>
        <v>0</v>
      </c>
      <c r="O4926" s="9" t="str">
        <f ca="1">IF(N4926&gt;-1,INDIRECT(ADDRESS(ROW(),13)),IF(N4926&lt;N4925,CONCATENATE("&lt;page-count count=",CHAR(34),1+LARGE(N:N,1)-LARGE(N:N,2),CHAR(34),"/&gt;"),INDIRECT(ADDRESS(ROW()-1,13))))</f>
        <v/>
      </c>
      <c r="P4926" s="1">
        <f>IF(ROW()&lt;$S$4+2,IF('XML a procesar'!A4925="",P4925,IF(MID('XML a procesar'!A4925,1,1)="&lt;",P4925,P4925+1)),P4925)</f>
        <v>1</v>
      </c>
    </row>
    <row r="4927" spans="1:16" x14ac:dyDescent="0.25">
      <c r="A4927" s="1" t="str">
        <f>IF('XML a procesar'!A4926&gt;0,'XML a procesar'!A4926,"")</f>
        <v/>
      </c>
      <c r="B4927" s="7">
        <f t="shared" si="847"/>
        <v>0</v>
      </c>
      <c r="C4927" s="1">
        <f t="shared" si="848"/>
        <v>0</v>
      </c>
      <c r="D4927" s="1">
        <f t="shared" si="849"/>
        <v>0</v>
      </c>
      <c r="E4927" s="1">
        <f t="shared" si="850"/>
        <v>0</v>
      </c>
      <c r="F4927" s="1" t="str">
        <f t="shared" ca="1" si="851"/>
        <v/>
      </c>
      <c r="G4927" s="1">
        <f t="shared" ca="1" si="852"/>
        <v>0</v>
      </c>
      <c r="H4927" s="1">
        <f ca="1">IF(AND(G4926&gt;0,G4927&gt;G4926,NOT(ISERROR(MATCH(G4926,D:D,0)))),H4926+1,H4926)</f>
        <v>0</v>
      </c>
      <c r="I4927" s="1">
        <f t="shared" ca="1" si="853"/>
        <v>0</v>
      </c>
      <c r="J4927" s="7" t="str">
        <f t="shared" ca="1" si="854"/>
        <v/>
      </c>
      <c r="K4927" s="1" t="str">
        <f ca="1">IF(J4927="Linea_para_MAIL_creada_por_LuXML",IF(ISERROR(MATCH(INDIRECT(ADDRESS(ROW()-G4927,7)),D:D,0)),J4927,INDIRECT(ADDRESS(MATCH(INDIRECT(ADDRESS(ROW()-G4927,7)),D:D,0),1))),J4927)</f>
        <v/>
      </c>
      <c r="L4927" s="7">
        <f t="shared" ca="1" si="855"/>
        <v>0</v>
      </c>
      <c r="M4927" s="7" t="str">
        <f t="shared" ca="1" si="856"/>
        <v/>
      </c>
      <c r="N4927" s="7">
        <f t="shared" ca="1" si="857"/>
        <v>0</v>
      </c>
      <c r="O4927" s="9" t="str">
        <f ca="1">IF(N4927&gt;-1,INDIRECT(ADDRESS(ROW(),13)),IF(N4927&lt;N4926,CONCATENATE("&lt;page-count count=",CHAR(34),1+LARGE(N:N,1)-LARGE(N:N,2),CHAR(34),"/&gt;"),INDIRECT(ADDRESS(ROW()-1,13))))</f>
        <v/>
      </c>
      <c r="P4927" s="1">
        <f>IF(ROW()&lt;$S$4+2,IF('XML a procesar'!A4926="",P4926,IF(MID('XML a procesar'!A4926,1,1)="&lt;",P4926,P4926+1)),P4926)</f>
        <v>1</v>
      </c>
    </row>
    <row r="4928" spans="1:16" x14ac:dyDescent="0.25">
      <c r="A4928" s="1" t="str">
        <f>IF('XML a procesar'!A4927&gt;0,'XML a procesar'!A4927,"")</f>
        <v/>
      </c>
      <c r="B4928" s="7">
        <f t="shared" si="847"/>
        <v>0</v>
      </c>
      <c r="C4928" s="1">
        <f t="shared" si="848"/>
        <v>0</v>
      </c>
      <c r="D4928" s="1">
        <f t="shared" si="849"/>
        <v>0</v>
      </c>
      <c r="E4928" s="1">
        <f t="shared" si="850"/>
        <v>0</v>
      </c>
      <c r="F4928" s="1" t="str">
        <f t="shared" ca="1" si="851"/>
        <v/>
      </c>
      <c r="G4928" s="1">
        <f t="shared" ca="1" si="852"/>
        <v>0</v>
      </c>
      <c r="H4928" s="1">
        <f ca="1">IF(AND(G4927&gt;0,G4928&gt;G4927,NOT(ISERROR(MATCH(G4927,D:D,0)))),H4927+1,H4927)</f>
        <v>0</v>
      </c>
      <c r="I4928" s="1">
        <f t="shared" ca="1" si="853"/>
        <v>0</v>
      </c>
      <c r="J4928" s="7" t="str">
        <f t="shared" ca="1" si="854"/>
        <v/>
      </c>
      <c r="K4928" s="1" t="str">
        <f ca="1">IF(J4928="Linea_para_MAIL_creada_por_LuXML",IF(ISERROR(MATCH(INDIRECT(ADDRESS(ROW()-G4928,7)),D:D,0)),J4928,INDIRECT(ADDRESS(MATCH(INDIRECT(ADDRESS(ROW()-G4928,7)),D:D,0),1))),J4928)</f>
        <v/>
      </c>
      <c r="L4928" s="7">
        <f t="shared" ca="1" si="855"/>
        <v>0</v>
      </c>
      <c r="M4928" s="7" t="str">
        <f t="shared" ca="1" si="856"/>
        <v/>
      </c>
      <c r="N4928" s="7">
        <f t="shared" ca="1" si="857"/>
        <v>0</v>
      </c>
      <c r="O4928" s="9" t="str">
        <f ca="1">IF(N4928&gt;-1,INDIRECT(ADDRESS(ROW(),13)),IF(N4928&lt;N4927,CONCATENATE("&lt;page-count count=",CHAR(34),1+LARGE(N:N,1)-LARGE(N:N,2),CHAR(34),"/&gt;"),INDIRECT(ADDRESS(ROW()-1,13))))</f>
        <v/>
      </c>
      <c r="P4928" s="1">
        <f>IF(ROW()&lt;$S$4+2,IF('XML a procesar'!A4927="",P4927,IF(MID('XML a procesar'!A4927,1,1)="&lt;",P4927,P4927+1)),P4927)</f>
        <v>1</v>
      </c>
    </row>
    <row r="4929" spans="1:16" x14ac:dyDescent="0.25">
      <c r="A4929" s="1" t="str">
        <f>IF('XML a procesar'!A4928&gt;0,'XML a procesar'!A4928,"")</f>
        <v/>
      </c>
      <c r="B4929" s="7">
        <f t="shared" ref="B4929:B4992" si="858">IF(ISERROR(FIND("/doi.org/",A4929,1)),0,1)</f>
        <v>0</v>
      </c>
      <c r="C4929" s="1">
        <f t="shared" ref="C4929:C4992" si="859">IF(LEFT(A4928,16)="&lt;contrib contrib",C4928+1,IF(LEFT(A4928,16)="&lt;/contrib-group&gt;",0,IF(LEFT(A4928,10)="&lt;/contrib&gt;",C4928,C4928)))</f>
        <v>0</v>
      </c>
      <c r="D4929" s="1">
        <f t="shared" ref="D4929:D4992" si="860">IF(AND(C4929&gt;0,LEFT(A4929,7)="&lt;email&gt;",ISNUMBER(SEARCH("@",A4929,1))),C4929,IF(LEFT(A4929,10)="&lt;alt-text&gt;",-1,0))</f>
        <v>0</v>
      </c>
      <c r="E4929" s="1">
        <f t="shared" ref="E4929:E4992" si="861">IF(D4929=0,E4928,E4928+1)</f>
        <v>0</v>
      </c>
      <c r="F4929" s="1" t="str">
        <f t="shared" ref="F4929:F4992" ca="1" si="862">INDIRECT(ADDRESS(ROW()+INDIRECT(ADDRESS(ROW()+E4929,5)),1))</f>
        <v/>
      </c>
      <c r="G4929" s="1">
        <f t="shared" ref="G4929:G4992" ca="1" si="863">IF(LEFT(F4929,7)="&lt;aff id",_xlfn.NUMBERVALUE(MID(F4929,13,LEN(F4929)-14)),IF(F4929="&lt;/aff&gt;",G4928+1,G4928))</f>
        <v>0</v>
      </c>
      <c r="H4929" s="1">
        <f ca="1">IF(AND(G4928&gt;0,G4929&gt;G4928,NOT(ISERROR(MATCH(G4928,D:D,0)))),H4928+1,H4928)</f>
        <v>0</v>
      </c>
      <c r="I4929" s="1">
        <f t="shared" ref="I4929:I4992" ca="1" si="864">INDIRECT(ADDRESS(ROW()-INDIRECT(ADDRESS(ROW()-H4929,8)),8))</f>
        <v>0</v>
      </c>
      <c r="J4929" s="7" t="str">
        <f t="shared" ref="J4929:J4992" ca="1" si="865">IF(J4928="Linea_para_MAIL_creada_por_LuXML","&lt;/aff&gt;",IF(I4929&gt;INDIRECT(ADDRESS(ROW()-I4929-1,8)),"Linea_para_MAIL_creada_por_LuXML",INDIRECT(ADDRESS(ROW()-I4929,6))))</f>
        <v/>
      </c>
      <c r="K4929" s="1" t="str">
        <f ca="1">IF(J4929="Linea_para_MAIL_creada_por_LuXML",IF(ISERROR(MATCH(INDIRECT(ADDRESS(ROW()-G4929,7)),D:D,0)),J4929,INDIRECT(ADDRESS(MATCH(INDIRECT(ADDRESS(ROW()-G4929,7)),D:D,0),1))),J4929)</f>
        <v/>
      </c>
      <c r="L4929" s="7">
        <f t="shared" ref="L4929:L4992" ca="1" si="866">IF(OR(MID(K4927,3,5)="page&gt;",MID(K4928,3,5)="page&gt;"),L4928,IF(OR(K4928="&lt;history&gt;",K4929="&lt;history&gt;"),L4928+1,L4928))</f>
        <v>0</v>
      </c>
      <c r="M4929" s="7" t="str">
        <f t="shared" ref="M4929:M4992" ca="1" si="867">IF(L4929&gt;L4928,IF(L4929=1,CONCATENATE("&lt;fpage&gt;",$S$10,"&lt;/fpage&gt;"),CONCATENATE("&lt;lpage&gt;",$S$10+1,"&lt;/lpage&gt;")),IF(ISERROR(INDIRECT(ADDRESS(ROW()-L4929,11),1)),"",INDIRECT(ADDRESS(ROW()-L4929,11),1)))</f>
        <v/>
      </c>
      <c r="N4929" s="7">
        <f t="shared" ref="N4929:N4992" ca="1" si="868">IF(N4928=-1,-1,IF(M4929="&lt;/counts&gt;",-1,IF(OR(LEFT(M4929,7)="&lt;fpage&gt;",LEFT(M4929,7)="&lt;lpage&gt;"),VALUE(MID(M4929,8,LEN(M4929)-15)),0)))</f>
        <v>0</v>
      </c>
      <c r="O4929" s="9" t="str">
        <f ca="1">IF(N4929&gt;-1,INDIRECT(ADDRESS(ROW(),13)),IF(N4929&lt;N4928,CONCATENATE("&lt;page-count count=",CHAR(34),1+LARGE(N:N,1)-LARGE(N:N,2),CHAR(34),"/&gt;"),INDIRECT(ADDRESS(ROW()-1,13))))</f>
        <v/>
      </c>
      <c r="P4929" s="1">
        <f>IF(ROW()&lt;$S$4+2,IF('XML a procesar'!A4928="",P4928,IF(MID('XML a procesar'!A4928,1,1)="&lt;",P4928,P4928+1)),P4928)</f>
        <v>1</v>
      </c>
    </row>
    <row r="4930" spans="1:16" x14ac:dyDescent="0.25">
      <c r="A4930" s="1" t="str">
        <f>IF('XML a procesar'!A4929&gt;0,'XML a procesar'!A4929,"")</f>
        <v/>
      </c>
      <c r="B4930" s="7">
        <f t="shared" si="858"/>
        <v>0</v>
      </c>
      <c r="C4930" s="1">
        <f t="shared" si="859"/>
        <v>0</v>
      </c>
      <c r="D4930" s="1">
        <f t="shared" si="860"/>
        <v>0</v>
      </c>
      <c r="E4930" s="1">
        <f t="shared" si="861"/>
        <v>0</v>
      </c>
      <c r="F4930" s="1" t="str">
        <f t="shared" ca="1" si="862"/>
        <v/>
      </c>
      <c r="G4930" s="1">
        <f t="shared" ca="1" si="863"/>
        <v>0</v>
      </c>
      <c r="H4930" s="1">
        <f ca="1">IF(AND(G4929&gt;0,G4930&gt;G4929,NOT(ISERROR(MATCH(G4929,D:D,0)))),H4929+1,H4929)</f>
        <v>0</v>
      </c>
      <c r="I4930" s="1">
        <f t="shared" ca="1" si="864"/>
        <v>0</v>
      </c>
      <c r="J4930" s="7" t="str">
        <f t="shared" ca="1" si="865"/>
        <v/>
      </c>
      <c r="K4930" s="1" t="str">
        <f ca="1">IF(J4930="Linea_para_MAIL_creada_por_LuXML",IF(ISERROR(MATCH(INDIRECT(ADDRESS(ROW()-G4930,7)),D:D,0)),J4930,INDIRECT(ADDRESS(MATCH(INDIRECT(ADDRESS(ROW()-G4930,7)),D:D,0),1))),J4930)</f>
        <v/>
      </c>
      <c r="L4930" s="7">
        <f t="shared" ca="1" si="866"/>
        <v>0</v>
      </c>
      <c r="M4930" s="7" t="str">
        <f t="shared" ca="1" si="867"/>
        <v/>
      </c>
      <c r="N4930" s="7">
        <f t="shared" ca="1" si="868"/>
        <v>0</v>
      </c>
      <c r="O4930" s="9" t="str">
        <f ca="1">IF(N4930&gt;-1,INDIRECT(ADDRESS(ROW(),13)),IF(N4930&lt;N4929,CONCATENATE("&lt;page-count count=",CHAR(34),1+LARGE(N:N,1)-LARGE(N:N,2),CHAR(34),"/&gt;"),INDIRECT(ADDRESS(ROW()-1,13))))</f>
        <v/>
      </c>
      <c r="P4930" s="1">
        <f>IF(ROW()&lt;$S$4+2,IF('XML a procesar'!A4929="",P4929,IF(MID('XML a procesar'!A4929,1,1)="&lt;",P4929,P4929+1)),P4929)</f>
        <v>1</v>
      </c>
    </row>
    <row r="4931" spans="1:16" x14ac:dyDescent="0.25">
      <c r="A4931" s="1" t="str">
        <f>IF('XML a procesar'!A4930&gt;0,'XML a procesar'!A4930,"")</f>
        <v/>
      </c>
      <c r="B4931" s="7">
        <f t="shared" si="858"/>
        <v>0</v>
      </c>
      <c r="C4931" s="1">
        <f t="shared" si="859"/>
        <v>0</v>
      </c>
      <c r="D4931" s="1">
        <f t="shared" si="860"/>
        <v>0</v>
      </c>
      <c r="E4931" s="1">
        <f t="shared" si="861"/>
        <v>0</v>
      </c>
      <c r="F4931" s="1" t="str">
        <f t="shared" ca="1" si="862"/>
        <v/>
      </c>
      <c r="G4931" s="1">
        <f t="shared" ca="1" si="863"/>
        <v>0</v>
      </c>
      <c r="H4931" s="1">
        <f ca="1">IF(AND(G4930&gt;0,G4931&gt;G4930,NOT(ISERROR(MATCH(G4930,D:D,0)))),H4930+1,H4930)</f>
        <v>0</v>
      </c>
      <c r="I4931" s="1">
        <f t="shared" ca="1" si="864"/>
        <v>0</v>
      </c>
      <c r="J4931" s="7" t="str">
        <f t="shared" ca="1" si="865"/>
        <v/>
      </c>
      <c r="K4931" s="1" t="str">
        <f ca="1">IF(J4931="Linea_para_MAIL_creada_por_LuXML",IF(ISERROR(MATCH(INDIRECT(ADDRESS(ROW()-G4931,7)),D:D,0)),J4931,INDIRECT(ADDRESS(MATCH(INDIRECT(ADDRESS(ROW()-G4931,7)),D:D,0),1))),J4931)</f>
        <v/>
      </c>
      <c r="L4931" s="7">
        <f t="shared" ca="1" si="866"/>
        <v>0</v>
      </c>
      <c r="M4931" s="7" t="str">
        <f t="shared" ca="1" si="867"/>
        <v/>
      </c>
      <c r="N4931" s="7">
        <f t="shared" ca="1" si="868"/>
        <v>0</v>
      </c>
      <c r="O4931" s="9" t="str">
        <f ca="1">IF(N4931&gt;-1,INDIRECT(ADDRESS(ROW(),13)),IF(N4931&lt;N4930,CONCATENATE("&lt;page-count count=",CHAR(34),1+LARGE(N:N,1)-LARGE(N:N,2),CHAR(34),"/&gt;"),INDIRECT(ADDRESS(ROW()-1,13))))</f>
        <v/>
      </c>
      <c r="P4931" s="1">
        <f>IF(ROW()&lt;$S$4+2,IF('XML a procesar'!A4930="",P4930,IF(MID('XML a procesar'!A4930,1,1)="&lt;",P4930,P4930+1)),P4930)</f>
        <v>1</v>
      </c>
    </row>
    <row r="4932" spans="1:16" x14ac:dyDescent="0.25">
      <c r="A4932" s="1" t="str">
        <f>IF('XML a procesar'!A4931&gt;0,'XML a procesar'!A4931,"")</f>
        <v/>
      </c>
      <c r="B4932" s="7">
        <f t="shared" si="858"/>
        <v>0</v>
      </c>
      <c r="C4932" s="1">
        <f t="shared" si="859"/>
        <v>0</v>
      </c>
      <c r="D4932" s="1">
        <f t="shared" si="860"/>
        <v>0</v>
      </c>
      <c r="E4932" s="1">
        <f t="shared" si="861"/>
        <v>0</v>
      </c>
      <c r="F4932" s="1" t="str">
        <f t="shared" ca="1" si="862"/>
        <v/>
      </c>
      <c r="G4932" s="1">
        <f t="shared" ca="1" si="863"/>
        <v>0</v>
      </c>
      <c r="H4932" s="1">
        <f ca="1">IF(AND(G4931&gt;0,G4932&gt;G4931,NOT(ISERROR(MATCH(G4931,D:D,0)))),H4931+1,H4931)</f>
        <v>0</v>
      </c>
      <c r="I4932" s="1">
        <f t="shared" ca="1" si="864"/>
        <v>0</v>
      </c>
      <c r="J4932" s="7" t="str">
        <f t="shared" ca="1" si="865"/>
        <v/>
      </c>
      <c r="K4932" s="1" t="str">
        <f ca="1">IF(J4932="Linea_para_MAIL_creada_por_LuXML",IF(ISERROR(MATCH(INDIRECT(ADDRESS(ROW()-G4932,7)),D:D,0)),J4932,INDIRECT(ADDRESS(MATCH(INDIRECT(ADDRESS(ROW()-G4932,7)),D:D,0),1))),J4932)</f>
        <v/>
      </c>
      <c r="L4932" s="7">
        <f t="shared" ca="1" si="866"/>
        <v>0</v>
      </c>
      <c r="M4932" s="7" t="str">
        <f t="shared" ca="1" si="867"/>
        <v/>
      </c>
      <c r="N4932" s="7">
        <f t="shared" ca="1" si="868"/>
        <v>0</v>
      </c>
      <c r="O4932" s="9" t="str">
        <f ca="1">IF(N4932&gt;-1,INDIRECT(ADDRESS(ROW(),13)),IF(N4932&lt;N4931,CONCATENATE("&lt;page-count count=",CHAR(34),1+LARGE(N:N,1)-LARGE(N:N,2),CHAR(34),"/&gt;"),INDIRECT(ADDRESS(ROW()-1,13))))</f>
        <v/>
      </c>
      <c r="P4932" s="1">
        <f>IF(ROW()&lt;$S$4+2,IF('XML a procesar'!A4931="",P4931,IF(MID('XML a procesar'!A4931,1,1)="&lt;",P4931,P4931+1)),P4931)</f>
        <v>1</v>
      </c>
    </row>
    <row r="4933" spans="1:16" x14ac:dyDescent="0.25">
      <c r="A4933" s="1" t="str">
        <f>IF('XML a procesar'!A4932&gt;0,'XML a procesar'!A4932,"")</f>
        <v/>
      </c>
      <c r="B4933" s="7">
        <f t="shared" si="858"/>
        <v>0</v>
      </c>
      <c r="C4933" s="1">
        <f t="shared" si="859"/>
        <v>0</v>
      </c>
      <c r="D4933" s="1">
        <f t="shared" si="860"/>
        <v>0</v>
      </c>
      <c r="E4933" s="1">
        <f t="shared" si="861"/>
        <v>0</v>
      </c>
      <c r="F4933" s="1" t="str">
        <f t="shared" ca="1" si="862"/>
        <v/>
      </c>
      <c r="G4933" s="1">
        <f t="shared" ca="1" si="863"/>
        <v>0</v>
      </c>
      <c r="H4933" s="1">
        <f ca="1">IF(AND(G4932&gt;0,G4933&gt;G4932,NOT(ISERROR(MATCH(G4932,D:D,0)))),H4932+1,H4932)</f>
        <v>0</v>
      </c>
      <c r="I4933" s="1">
        <f t="shared" ca="1" si="864"/>
        <v>0</v>
      </c>
      <c r="J4933" s="7" t="str">
        <f t="shared" ca="1" si="865"/>
        <v/>
      </c>
      <c r="K4933" s="1" t="str">
        <f ca="1">IF(J4933="Linea_para_MAIL_creada_por_LuXML",IF(ISERROR(MATCH(INDIRECT(ADDRESS(ROW()-G4933,7)),D:D,0)),J4933,INDIRECT(ADDRESS(MATCH(INDIRECT(ADDRESS(ROW()-G4933,7)),D:D,0),1))),J4933)</f>
        <v/>
      </c>
      <c r="L4933" s="7">
        <f t="shared" ca="1" si="866"/>
        <v>0</v>
      </c>
      <c r="M4933" s="7" t="str">
        <f t="shared" ca="1" si="867"/>
        <v/>
      </c>
      <c r="N4933" s="7">
        <f t="shared" ca="1" si="868"/>
        <v>0</v>
      </c>
      <c r="O4933" s="9" t="str">
        <f ca="1">IF(N4933&gt;-1,INDIRECT(ADDRESS(ROW(),13)),IF(N4933&lt;N4932,CONCATENATE("&lt;page-count count=",CHAR(34),1+LARGE(N:N,1)-LARGE(N:N,2),CHAR(34),"/&gt;"),INDIRECT(ADDRESS(ROW()-1,13))))</f>
        <v/>
      </c>
      <c r="P4933" s="1">
        <f>IF(ROW()&lt;$S$4+2,IF('XML a procesar'!A4932="",P4932,IF(MID('XML a procesar'!A4932,1,1)="&lt;",P4932,P4932+1)),P4932)</f>
        <v>1</v>
      </c>
    </row>
    <row r="4934" spans="1:16" x14ac:dyDescent="0.25">
      <c r="A4934" s="1" t="str">
        <f>IF('XML a procesar'!A4933&gt;0,'XML a procesar'!A4933,"")</f>
        <v/>
      </c>
      <c r="B4934" s="7">
        <f t="shared" si="858"/>
        <v>0</v>
      </c>
      <c r="C4934" s="1">
        <f t="shared" si="859"/>
        <v>0</v>
      </c>
      <c r="D4934" s="1">
        <f t="shared" si="860"/>
        <v>0</v>
      </c>
      <c r="E4934" s="1">
        <f t="shared" si="861"/>
        <v>0</v>
      </c>
      <c r="F4934" s="1" t="str">
        <f t="shared" ca="1" si="862"/>
        <v/>
      </c>
      <c r="G4934" s="1">
        <f t="shared" ca="1" si="863"/>
        <v>0</v>
      </c>
      <c r="H4934" s="1">
        <f ca="1">IF(AND(G4933&gt;0,G4934&gt;G4933,NOT(ISERROR(MATCH(G4933,D:D,0)))),H4933+1,H4933)</f>
        <v>0</v>
      </c>
      <c r="I4934" s="1">
        <f t="shared" ca="1" si="864"/>
        <v>0</v>
      </c>
      <c r="J4934" s="7" t="str">
        <f t="shared" ca="1" si="865"/>
        <v/>
      </c>
      <c r="K4934" s="1" t="str">
        <f ca="1">IF(J4934="Linea_para_MAIL_creada_por_LuXML",IF(ISERROR(MATCH(INDIRECT(ADDRESS(ROW()-G4934,7)),D:D,0)),J4934,INDIRECT(ADDRESS(MATCH(INDIRECT(ADDRESS(ROW()-G4934,7)),D:D,0),1))),J4934)</f>
        <v/>
      </c>
      <c r="L4934" s="7">
        <f t="shared" ca="1" si="866"/>
        <v>0</v>
      </c>
      <c r="M4934" s="7" t="str">
        <f t="shared" ca="1" si="867"/>
        <v/>
      </c>
      <c r="N4934" s="7">
        <f t="shared" ca="1" si="868"/>
        <v>0</v>
      </c>
      <c r="O4934" s="9" t="str">
        <f ca="1">IF(N4934&gt;-1,INDIRECT(ADDRESS(ROW(),13)),IF(N4934&lt;N4933,CONCATENATE("&lt;page-count count=",CHAR(34),1+LARGE(N:N,1)-LARGE(N:N,2),CHAR(34),"/&gt;"),INDIRECT(ADDRESS(ROW()-1,13))))</f>
        <v/>
      </c>
      <c r="P4934" s="1">
        <f>IF(ROW()&lt;$S$4+2,IF('XML a procesar'!A4933="",P4933,IF(MID('XML a procesar'!A4933,1,1)="&lt;",P4933,P4933+1)),P4933)</f>
        <v>1</v>
      </c>
    </row>
    <row r="4935" spans="1:16" x14ac:dyDescent="0.25">
      <c r="A4935" s="1" t="str">
        <f>IF('XML a procesar'!A4934&gt;0,'XML a procesar'!A4934,"")</f>
        <v/>
      </c>
      <c r="B4935" s="7">
        <f t="shared" si="858"/>
        <v>0</v>
      </c>
      <c r="C4935" s="1">
        <f t="shared" si="859"/>
        <v>0</v>
      </c>
      <c r="D4935" s="1">
        <f t="shared" si="860"/>
        <v>0</v>
      </c>
      <c r="E4935" s="1">
        <f t="shared" si="861"/>
        <v>0</v>
      </c>
      <c r="F4935" s="1" t="str">
        <f t="shared" ca="1" si="862"/>
        <v/>
      </c>
      <c r="G4935" s="1">
        <f t="shared" ca="1" si="863"/>
        <v>0</v>
      </c>
      <c r="H4935" s="1">
        <f ca="1">IF(AND(G4934&gt;0,G4935&gt;G4934,NOT(ISERROR(MATCH(G4934,D:D,0)))),H4934+1,H4934)</f>
        <v>0</v>
      </c>
      <c r="I4935" s="1">
        <f t="shared" ca="1" si="864"/>
        <v>0</v>
      </c>
      <c r="J4935" s="7" t="str">
        <f t="shared" ca="1" si="865"/>
        <v/>
      </c>
      <c r="K4935" s="1" t="str">
        <f ca="1">IF(J4935="Linea_para_MAIL_creada_por_LuXML",IF(ISERROR(MATCH(INDIRECT(ADDRESS(ROW()-G4935,7)),D:D,0)),J4935,INDIRECT(ADDRESS(MATCH(INDIRECT(ADDRESS(ROW()-G4935,7)),D:D,0),1))),J4935)</f>
        <v/>
      </c>
      <c r="L4935" s="7">
        <f t="shared" ca="1" si="866"/>
        <v>0</v>
      </c>
      <c r="M4935" s="7" t="str">
        <f t="shared" ca="1" si="867"/>
        <v/>
      </c>
      <c r="N4935" s="7">
        <f t="shared" ca="1" si="868"/>
        <v>0</v>
      </c>
      <c r="O4935" s="9" t="str">
        <f ca="1">IF(N4935&gt;-1,INDIRECT(ADDRESS(ROW(),13)),IF(N4935&lt;N4934,CONCATENATE("&lt;page-count count=",CHAR(34),1+LARGE(N:N,1)-LARGE(N:N,2),CHAR(34),"/&gt;"),INDIRECT(ADDRESS(ROW()-1,13))))</f>
        <v/>
      </c>
      <c r="P4935" s="1">
        <f>IF(ROW()&lt;$S$4+2,IF('XML a procesar'!A4934="",P4934,IF(MID('XML a procesar'!A4934,1,1)="&lt;",P4934,P4934+1)),P4934)</f>
        <v>1</v>
      </c>
    </row>
    <row r="4936" spans="1:16" x14ac:dyDescent="0.25">
      <c r="A4936" s="1" t="str">
        <f>IF('XML a procesar'!A4935&gt;0,'XML a procesar'!A4935,"")</f>
        <v/>
      </c>
      <c r="B4936" s="7">
        <f t="shared" si="858"/>
        <v>0</v>
      </c>
      <c r="C4936" s="1">
        <f t="shared" si="859"/>
        <v>0</v>
      </c>
      <c r="D4936" s="1">
        <f t="shared" si="860"/>
        <v>0</v>
      </c>
      <c r="E4936" s="1">
        <f t="shared" si="861"/>
        <v>0</v>
      </c>
      <c r="F4936" s="1" t="str">
        <f t="shared" ca="1" si="862"/>
        <v/>
      </c>
      <c r="G4936" s="1">
        <f t="shared" ca="1" si="863"/>
        <v>0</v>
      </c>
      <c r="H4936" s="1">
        <f ca="1">IF(AND(G4935&gt;0,G4936&gt;G4935,NOT(ISERROR(MATCH(G4935,D:D,0)))),H4935+1,H4935)</f>
        <v>0</v>
      </c>
      <c r="I4936" s="1">
        <f t="shared" ca="1" si="864"/>
        <v>0</v>
      </c>
      <c r="J4936" s="7" t="str">
        <f t="shared" ca="1" si="865"/>
        <v/>
      </c>
      <c r="K4936" s="1" t="str">
        <f ca="1">IF(J4936="Linea_para_MAIL_creada_por_LuXML",IF(ISERROR(MATCH(INDIRECT(ADDRESS(ROW()-G4936,7)),D:D,0)),J4936,INDIRECT(ADDRESS(MATCH(INDIRECT(ADDRESS(ROW()-G4936,7)),D:D,0),1))),J4936)</f>
        <v/>
      </c>
      <c r="L4936" s="7">
        <f t="shared" ca="1" si="866"/>
        <v>0</v>
      </c>
      <c r="M4936" s="7" t="str">
        <f t="shared" ca="1" si="867"/>
        <v/>
      </c>
      <c r="N4936" s="7">
        <f t="shared" ca="1" si="868"/>
        <v>0</v>
      </c>
      <c r="O4936" s="9" t="str">
        <f ca="1">IF(N4936&gt;-1,INDIRECT(ADDRESS(ROW(),13)),IF(N4936&lt;N4935,CONCATENATE("&lt;page-count count=",CHAR(34),1+LARGE(N:N,1)-LARGE(N:N,2),CHAR(34),"/&gt;"),INDIRECT(ADDRESS(ROW()-1,13))))</f>
        <v/>
      </c>
      <c r="P4936" s="1">
        <f>IF(ROW()&lt;$S$4+2,IF('XML a procesar'!A4935="",P4935,IF(MID('XML a procesar'!A4935,1,1)="&lt;",P4935,P4935+1)),P4935)</f>
        <v>1</v>
      </c>
    </row>
    <row r="4937" spans="1:16" x14ac:dyDescent="0.25">
      <c r="A4937" s="1" t="str">
        <f>IF('XML a procesar'!A4936&gt;0,'XML a procesar'!A4936,"")</f>
        <v/>
      </c>
      <c r="B4937" s="7">
        <f t="shared" si="858"/>
        <v>0</v>
      </c>
      <c r="C4937" s="1">
        <f t="shared" si="859"/>
        <v>0</v>
      </c>
      <c r="D4937" s="1">
        <f t="shared" si="860"/>
        <v>0</v>
      </c>
      <c r="E4937" s="1">
        <f t="shared" si="861"/>
        <v>0</v>
      </c>
      <c r="F4937" s="1" t="str">
        <f t="shared" ca="1" si="862"/>
        <v/>
      </c>
      <c r="G4937" s="1">
        <f t="shared" ca="1" si="863"/>
        <v>0</v>
      </c>
      <c r="H4937" s="1">
        <f ca="1">IF(AND(G4936&gt;0,G4937&gt;G4936,NOT(ISERROR(MATCH(G4936,D:D,0)))),H4936+1,H4936)</f>
        <v>0</v>
      </c>
      <c r="I4937" s="1">
        <f t="shared" ca="1" si="864"/>
        <v>0</v>
      </c>
      <c r="J4937" s="7" t="str">
        <f t="shared" ca="1" si="865"/>
        <v/>
      </c>
      <c r="K4937" s="1" t="str">
        <f ca="1">IF(J4937="Linea_para_MAIL_creada_por_LuXML",IF(ISERROR(MATCH(INDIRECT(ADDRESS(ROW()-G4937,7)),D:D,0)),J4937,INDIRECT(ADDRESS(MATCH(INDIRECT(ADDRESS(ROW()-G4937,7)),D:D,0),1))),J4937)</f>
        <v/>
      </c>
      <c r="L4937" s="7">
        <f t="shared" ca="1" si="866"/>
        <v>0</v>
      </c>
      <c r="M4937" s="7" t="str">
        <f t="shared" ca="1" si="867"/>
        <v/>
      </c>
      <c r="N4937" s="7">
        <f t="shared" ca="1" si="868"/>
        <v>0</v>
      </c>
      <c r="O4937" s="9" t="str">
        <f ca="1">IF(N4937&gt;-1,INDIRECT(ADDRESS(ROW(),13)),IF(N4937&lt;N4936,CONCATENATE("&lt;page-count count=",CHAR(34),1+LARGE(N:N,1)-LARGE(N:N,2),CHAR(34),"/&gt;"),INDIRECT(ADDRESS(ROW()-1,13))))</f>
        <v/>
      </c>
      <c r="P4937" s="1">
        <f>IF(ROW()&lt;$S$4+2,IF('XML a procesar'!A4936="",P4936,IF(MID('XML a procesar'!A4936,1,1)="&lt;",P4936,P4936+1)),P4936)</f>
        <v>1</v>
      </c>
    </row>
    <row r="4938" spans="1:16" x14ac:dyDescent="0.25">
      <c r="A4938" s="1" t="str">
        <f>IF('XML a procesar'!A4937&gt;0,'XML a procesar'!A4937,"")</f>
        <v/>
      </c>
      <c r="B4938" s="7">
        <f t="shared" si="858"/>
        <v>0</v>
      </c>
      <c r="C4938" s="1">
        <f t="shared" si="859"/>
        <v>0</v>
      </c>
      <c r="D4938" s="1">
        <f t="shared" si="860"/>
        <v>0</v>
      </c>
      <c r="E4938" s="1">
        <f t="shared" si="861"/>
        <v>0</v>
      </c>
      <c r="F4938" s="1" t="str">
        <f t="shared" ca="1" si="862"/>
        <v/>
      </c>
      <c r="G4938" s="1">
        <f t="shared" ca="1" si="863"/>
        <v>0</v>
      </c>
      <c r="H4938" s="1">
        <f ca="1">IF(AND(G4937&gt;0,G4938&gt;G4937,NOT(ISERROR(MATCH(G4937,D:D,0)))),H4937+1,H4937)</f>
        <v>0</v>
      </c>
      <c r="I4938" s="1">
        <f t="shared" ca="1" si="864"/>
        <v>0</v>
      </c>
      <c r="J4938" s="7" t="str">
        <f t="shared" ca="1" si="865"/>
        <v/>
      </c>
      <c r="K4938" s="1" t="str">
        <f ca="1">IF(J4938="Linea_para_MAIL_creada_por_LuXML",IF(ISERROR(MATCH(INDIRECT(ADDRESS(ROW()-G4938,7)),D:D,0)),J4938,INDIRECT(ADDRESS(MATCH(INDIRECT(ADDRESS(ROW()-G4938,7)),D:D,0),1))),J4938)</f>
        <v/>
      </c>
      <c r="L4938" s="7">
        <f t="shared" ca="1" si="866"/>
        <v>0</v>
      </c>
      <c r="M4938" s="7" t="str">
        <f t="shared" ca="1" si="867"/>
        <v/>
      </c>
      <c r="N4938" s="7">
        <f t="shared" ca="1" si="868"/>
        <v>0</v>
      </c>
      <c r="O4938" s="9" t="str">
        <f ca="1">IF(N4938&gt;-1,INDIRECT(ADDRESS(ROW(),13)),IF(N4938&lt;N4937,CONCATENATE("&lt;page-count count=",CHAR(34),1+LARGE(N:N,1)-LARGE(N:N,2),CHAR(34),"/&gt;"),INDIRECT(ADDRESS(ROW()-1,13))))</f>
        <v/>
      </c>
      <c r="P4938" s="1">
        <f>IF(ROW()&lt;$S$4+2,IF('XML a procesar'!A4937="",P4937,IF(MID('XML a procesar'!A4937,1,1)="&lt;",P4937,P4937+1)),P4937)</f>
        <v>1</v>
      </c>
    </row>
    <row r="4939" spans="1:16" x14ac:dyDescent="0.25">
      <c r="A4939" s="1" t="str">
        <f>IF('XML a procesar'!A4938&gt;0,'XML a procesar'!A4938,"")</f>
        <v/>
      </c>
      <c r="B4939" s="7">
        <f t="shared" si="858"/>
        <v>0</v>
      </c>
      <c r="C4939" s="1">
        <f t="shared" si="859"/>
        <v>0</v>
      </c>
      <c r="D4939" s="1">
        <f t="shared" si="860"/>
        <v>0</v>
      </c>
      <c r="E4939" s="1">
        <f t="shared" si="861"/>
        <v>0</v>
      </c>
      <c r="F4939" s="1" t="str">
        <f t="shared" ca="1" si="862"/>
        <v/>
      </c>
      <c r="G4939" s="1">
        <f t="shared" ca="1" si="863"/>
        <v>0</v>
      </c>
      <c r="H4939" s="1">
        <f ca="1">IF(AND(G4938&gt;0,G4939&gt;G4938,NOT(ISERROR(MATCH(G4938,D:D,0)))),H4938+1,H4938)</f>
        <v>0</v>
      </c>
      <c r="I4939" s="1">
        <f t="shared" ca="1" si="864"/>
        <v>0</v>
      </c>
      <c r="J4939" s="7" t="str">
        <f t="shared" ca="1" si="865"/>
        <v/>
      </c>
      <c r="K4939" s="1" t="str">
        <f ca="1">IF(J4939="Linea_para_MAIL_creada_por_LuXML",IF(ISERROR(MATCH(INDIRECT(ADDRESS(ROW()-G4939,7)),D:D,0)),J4939,INDIRECT(ADDRESS(MATCH(INDIRECT(ADDRESS(ROW()-G4939,7)),D:D,0),1))),J4939)</f>
        <v/>
      </c>
      <c r="L4939" s="7">
        <f t="shared" ca="1" si="866"/>
        <v>0</v>
      </c>
      <c r="M4939" s="7" t="str">
        <f t="shared" ca="1" si="867"/>
        <v/>
      </c>
      <c r="N4939" s="7">
        <f t="shared" ca="1" si="868"/>
        <v>0</v>
      </c>
      <c r="O4939" s="9" t="str">
        <f ca="1">IF(N4939&gt;-1,INDIRECT(ADDRESS(ROW(),13)),IF(N4939&lt;N4938,CONCATENATE("&lt;page-count count=",CHAR(34),1+LARGE(N:N,1)-LARGE(N:N,2),CHAR(34),"/&gt;"),INDIRECT(ADDRESS(ROW()-1,13))))</f>
        <v/>
      </c>
      <c r="P4939" s="1">
        <f>IF(ROW()&lt;$S$4+2,IF('XML a procesar'!A4938="",P4938,IF(MID('XML a procesar'!A4938,1,1)="&lt;",P4938,P4938+1)),P4938)</f>
        <v>1</v>
      </c>
    </row>
    <row r="4940" spans="1:16" x14ac:dyDescent="0.25">
      <c r="A4940" s="1" t="str">
        <f>IF('XML a procesar'!A4939&gt;0,'XML a procesar'!A4939,"")</f>
        <v/>
      </c>
      <c r="B4940" s="7">
        <f t="shared" si="858"/>
        <v>0</v>
      </c>
      <c r="C4940" s="1">
        <f t="shared" si="859"/>
        <v>0</v>
      </c>
      <c r="D4940" s="1">
        <f t="shared" si="860"/>
        <v>0</v>
      </c>
      <c r="E4940" s="1">
        <f t="shared" si="861"/>
        <v>0</v>
      </c>
      <c r="F4940" s="1" t="str">
        <f t="shared" ca="1" si="862"/>
        <v/>
      </c>
      <c r="G4940" s="1">
        <f t="shared" ca="1" si="863"/>
        <v>0</v>
      </c>
      <c r="H4940" s="1">
        <f ca="1">IF(AND(G4939&gt;0,G4940&gt;G4939,NOT(ISERROR(MATCH(G4939,D:D,0)))),H4939+1,H4939)</f>
        <v>0</v>
      </c>
      <c r="I4940" s="1">
        <f t="shared" ca="1" si="864"/>
        <v>0</v>
      </c>
      <c r="J4940" s="7" t="str">
        <f t="shared" ca="1" si="865"/>
        <v/>
      </c>
      <c r="K4940" s="1" t="str">
        <f ca="1">IF(J4940="Linea_para_MAIL_creada_por_LuXML",IF(ISERROR(MATCH(INDIRECT(ADDRESS(ROW()-G4940,7)),D:D,0)),J4940,INDIRECT(ADDRESS(MATCH(INDIRECT(ADDRESS(ROW()-G4940,7)),D:D,0),1))),J4940)</f>
        <v/>
      </c>
      <c r="L4940" s="7">
        <f t="shared" ca="1" si="866"/>
        <v>0</v>
      </c>
      <c r="M4940" s="7" t="str">
        <f t="shared" ca="1" si="867"/>
        <v/>
      </c>
      <c r="N4940" s="7">
        <f t="shared" ca="1" si="868"/>
        <v>0</v>
      </c>
      <c r="O4940" s="9" t="str">
        <f ca="1">IF(N4940&gt;-1,INDIRECT(ADDRESS(ROW(),13)),IF(N4940&lt;N4939,CONCATENATE("&lt;page-count count=",CHAR(34),1+LARGE(N:N,1)-LARGE(N:N,2),CHAR(34),"/&gt;"),INDIRECT(ADDRESS(ROW()-1,13))))</f>
        <v/>
      </c>
      <c r="P4940" s="1">
        <f>IF(ROW()&lt;$S$4+2,IF('XML a procesar'!A4939="",P4939,IF(MID('XML a procesar'!A4939,1,1)="&lt;",P4939,P4939+1)),P4939)</f>
        <v>1</v>
      </c>
    </row>
    <row r="4941" spans="1:16" x14ac:dyDescent="0.25">
      <c r="A4941" s="1" t="str">
        <f>IF('XML a procesar'!A4940&gt;0,'XML a procesar'!A4940,"")</f>
        <v/>
      </c>
      <c r="B4941" s="7">
        <f t="shared" si="858"/>
        <v>0</v>
      </c>
      <c r="C4941" s="1">
        <f t="shared" si="859"/>
        <v>0</v>
      </c>
      <c r="D4941" s="1">
        <f t="shared" si="860"/>
        <v>0</v>
      </c>
      <c r="E4941" s="1">
        <f t="shared" si="861"/>
        <v>0</v>
      </c>
      <c r="F4941" s="1" t="str">
        <f t="shared" ca="1" si="862"/>
        <v/>
      </c>
      <c r="G4941" s="1">
        <f t="shared" ca="1" si="863"/>
        <v>0</v>
      </c>
      <c r="H4941" s="1">
        <f ca="1">IF(AND(G4940&gt;0,G4941&gt;G4940,NOT(ISERROR(MATCH(G4940,D:D,0)))),H4940+1,H4940)</f>
        <v>0</v>
      </c>
      <c r="I4941" s="1">
        <f t="shared" ca="1" si="864"/>
        <v>0</v>
      </c>
      <c r="J4941" s="7" t="str">
        <f t="shared" ca="1" si="865"/>
        <v/>
      </c>
      <c r="K4941" s="1" t="str">
        <f ca="1">IF(J4941="Linea_para_MAIL_creada_por_LuXML",IF(ISERROR(MATCH(INDIRECT(ADDRESS(ROW()-G4941,7)),D:D,0)),J4941,INDIRECT(ADDRESS(MATCH(INDIRECT(ADDRESS(ROW()-G4941,7)),D:D,0),1))),J4941)</f>
        <v/>
      </c>
      <c r="L4941" s="7">
        <f t="shared" ca="1" si="866"/>
        <v>0</v>
      </c>
      <c r="M4941" s="7" t="str">
        <f t="shared" ca="1" si="867"/>
        <v/>
      </c>
      <c r="N4941" s="7">
        <f t="shared" ca="1" si="868"/>
        <v>0</v>
      </c>
      <c r="O4941" s="9" t="str">
        <f ca="1">IF(N4941&gt;-1,INDIRECT(ADDRESS(ROW(),13)),IF(N4941&lt;N4940,CONCATENATE("&lt;page-count count=",CHAR(34),1+LARGE(N:N,1)-LARGE(N:N,2),CHAR(34),"/&gt;"),INDIRECT(ADDRESS(ROW()-1,13))))</f>
        <v/>
      </c>
      <c r="P4941" s="1">
        <f>IF(ROW()&lt;$S$4+2,IF('XML a procesar'!A4940="",P4940,IF(MID('XML a procesar'!A4940,1,1)="&lt;",P4940,P4940+1)),P4940)</f>
        <v>1</v>
      </c>
    </row>
    <row r="4942" spans="1:16" x14ac:dyDescent="0.25">
      <c r="A4942" s="1" t="str">
        <f>IF('XML a procesar'!A4941&gt;0,'XML a procesar'!A4941,"")</f>
        <v/>
      </c>
      <c r="B4942" s="7">
        <f t="shared" si="858"/>
        <v>0</v>
      </c>
      <c r="C4942" s="1">
        <f t="shared" si="859"/>
        <v>0</v>
      </c>
      <c r="D4942" s="1">
        <f t="shared" si="860"/>
        <v>0</v>
      </c>
      <c r="E4942" s="1">
        <f t="shared" si="861"/>
        <v>0</v>
      </c>
      <c r="F4942" s="1" t="str">
        <f t="shared" ca="1" si="862"/>
        <v/>
      </c>
      <c r="G4942" s="1">
        <f t="shared" ca="1" si="863"/>
        <v>0</v>
      </c>
      <c r="H4942" s="1">
        <f ca="1">IF(AND(G4941&gt;0,G4942&gt;G4941,NOT(ISERROR(MATCH(G4941,D:D,0)))),H4941+1,H4941)</f>
        <v>0</v>
      </c>
      <c r="I4942" s="1">
        <f t="shared" ca="1" si="864"/>
        <v>0</v>
      </c>
      <c r="J4942" s="7" t="str">
        <f t="shared" ca="1" si="865"/>
        <v/>
      </c>
      <c r="K4942" s="1" t="str">
        <f ca="1">IF(J4942="Linea_para_MAIL_creada_por_LuXML",IF(ISERROR(MATCH(INDIRECT(ADDRESS(ROW()-G4942,7)),D:D,0)),J4942,INDIRECT(ADDRESS(MATCH(INDIRECT(ADDRESS(ROW()-G4942,7)),D:D,0),1))),J4942)</f>
        <v/>
      </c>
      <c r="L4942" s="7">
        <f t="shared" ca="1" si="866"/>
        <v>0</v>
      </c>
      <c r="M4942" s="7" t="str">
        <f t="shared" ca="1" si="867"/>
        <v/>
      </c>
      <c r="N4942" s="7">
        <f t="shared" ca="1" si="868"/>
        <v>0</v>
      </c>
      <c r="O4942" s="9" t="str">
        <f ca="1">IF(N4942&gt;-1,INDIRECT(ADDRESS(ROW(),13)),IF(N4942&lt;N4941,CONCATENATE("&lt;page-count count=",CHAR(34),1+LARGE(N:N,1)-LARGE(N:N,2),CHAR(34),"/&gt;"),INDIRECT(ADDRESS(ROW()-1,13))))</f>
        <v/>
      </c>
      <c r="P4942" s="1">
        <f>IF(ROW()&lt;$S$4+2,IF('XML a procesar'!A4941="",P4941,IF(MID('XML a procesar'!A4941,1,1)="&lt;",P4941,P4941+1)),P4941)</f>
        <v>1</v>
      </c>
    </row>
    <row r="4943" spans="1:16" x14ac:dyDescent="0.25">
      <c r="A4943" s="1" t="str">
        <f>IF('XML a procesar'!A4942&gt;0,'XML a procesar'!A4942,"")</f>
        <v/>
      </c>
      <c r="B4943" s="7">
        <f t="shared" si="858"/>
        <v>0</v>
      </c>
      <c r="C4943" s="1">
        <f t="shared" si="859"/>
        <v>0</v>
      </c>
      <c r="D4943" s="1">
        <f t="shared" si="860"/>
        <v>0</v>
      </c>
      <c r="E4943" s="1">
        <f t="shared" si="861"/>
        <v>0</v>
      </c>
      <c r="F4943" s="1" t="str">
        <f t="shared" ca="1" si="862"/>
        <v/>
      </c>
      <c r="G4943" s="1">
        <f t="shared" ca="1" si="863"/>
        <v>0</v>
      </c>
      <c r="H4943" s="1">
        <f ca="1">IF(AND(G4942&gt;0,G4943&gt;G4942,NOT(ISERROR(MATCH(G4942,D:D,0)))),H4942+1,H4942)</f>
        <v>0</v>
      </c>
      <c r="I4943" s="1">
        <f t="shared" ca="1" si="864"/>
        <v>0</v>
      </c>
      <c r="J4943" s="7" t="str">
        <f t="shared" ca="1" si="865"/>
        <v/>
      </c>
      <c r="K4943" s="1" t="str">
        <f ca="1">IF(J4943="Linea_para_MAIL_creada_por_LuXML",IF(ISERROR(MATCH(INDIRECT(ADDRESS(ROW()-G4943,7)),D:D,0)),J4943,INDIRECT(ADDRESS(MATCH(INDIRECT(ADDRESS(ROW()-G4943,7)),D:D,0),1))),J4943)</f>
        <v/>
      </c>
      <c r="L4943" s="7">
        <f t="shared" ca="1" si="866"/>
        <v>0</v>
      </c>
      <c r="M4943" s="7" t="str">
        <f t="shared" ca="1" si="867"/>
        <v/>
      </c>
      <c r="N4943" s="7">
        <f t="shared" ca="1" si="868"/>
        <v>0</v>
      </c>
      <c r="O4943" s="9" t="str">
        <f ca="1">IF(N4943&gt;-1,INDIRECT(ADDRESS(ROW(),13)),IF(N4943&lt;N4942,CONCATENATE("&lt;page-count count=",CHAR(34),1+LARGE(N:N,1)-LARGE(N:N,2),CHAR(34),"/&gt;"),INDIRECT(ADDRESS(ROW()-1,13))))</f>
        <v/>
      </c>
      <c r="P4943" s="1">
        <f>IF(ROW()&lt;$S$4+2,IF('XML a procesar'!A4942="",P4942,IF(MID('XML a procesar'!A4942,1,1)="&lt;",P4942,P4942+1)),P4942)</f>
        <v>1</v>
      </c>
    </row>
    <row r="4944" spans="1:16" x14ac:dyDescent="0.25">
      <c r="A4944" s="1" t="str">
        <f>IF('XML a procesar'!A4943&gt;0,'XML a procesar'!A4943,"")</f>
        <v/>
      </c>
      <c r="B4944" s="7">
        <f t="shared" si="858"/>
        <v>0</v>
      </c>
      <c r="C4944" s="1">
        <f t="shared" si="859"/>
        <v>0</v>
      </c>
      <c r="D4944" s="1">
        <f t="shared" si="860"/>
        <v>0</v>
      </c>
      <c r="E4944" s="1">
        <f t="shared" si="861"/>
        <v>0</v>
      </c>
      <c r="F4944" s="1" t="str">
        <f t="shared" ca="1" si="862"/>
        <v/>
      </c>
      <c r="G4944" s="1">
        <f t="shared" ca="1" si="863"/>
        <v>0</v>
      </c>
      <c r="H4944" s="1">
        <f ca="1">IF(AND(G4943&gt;0,G4944&gt;G4943,NOT(ISERROR(MATCH(G4943,D:D,0)))),H4943+1,H4943)</f>
        <v>0</v>
      </c>
      <c r="I4944" s="1">
        <f t="shared" ca="1" si="864"/>
        <v>0</v>
      </c>
      <c r="J4944" s="7" t="str">
        <f t="shared" ca="1" si="865"/>
        <v/>
      </c>
      <c r="K4944" s="1" t="str">
        <f ca="1">IF(J4944="Linea_para_MAIL_creada_por_LuXML",IF(ISERROR(MATCH(INDIRECT(ADDRESS(ROW()-G4944,7)),D:D,0)),J4944,INDIRECT(ADDRESS(MATCH(INDIRECT(ADDRESS(ROW()-G4944,7)),D:D,0),1))),J4944)</f>
        <v/>
      </c>
      <c r="L4944" s="7">
        <f t="shared" ca="1" si="866"/>
        <v>0</v>
      </c>
      <c r="M4944" s="7" t="str">
        <f t="shared" ca="1" si="867"/>
        <v/>
      </c>
      <c r="N4944" s="7">
        <f t="shared" ca="1" si="868"/>
        <v>0</v>
      </c>
      <c r="O4944" s="9" t="str">
        <f ca="1">IF(N4944&gt;-1,INDIRECT(ADDRESS(ROW(),13)),IF(N4944&lt;N4943,CONCATENATE("&lt;page-count count=",CHAR(34),1+LARGE(N:N,1)-LARGE(N:N,2),CHAR(34),"/&gt;"),INDIRECT(ADDRESS(ROW()-1,13))))</f>
        <v/>
      </c>
      <c r="P4944" s="1">
        <f>IF(ROW()&lt;$S$4+2,IF('XML a procesar'!A4943="",P4943,IF(MID('XML a procesar'!A4943,1,1)="&lt;",P4943,P4943+1)),P4943)</f>
        <v>1</v>
      </c>
    </row>
    <row r="4945" spans="1:16" x14ac:dyDescent="0.25">
      <c r="A4945" s="1" t="str">
        <f>IF('XML a procesar'!A4944&gt;0,'XML a procesar'!A4944,"")</f>
        <v/>
      </c>
      <c r="B4945" s="7">
        <f t="shared" si="858"/>
        <v>0</v>
      </c>
      <c r="C4945" s="1">
        <f t="shared" si="859"/>
        <v>0</v>
      </c>
      <c r="D4945" s="1">
        <f t="shared" si="860"/>
        <v>0</v>
      </c>
      <c r="E4945" s="1">
        <f t="shared" si="861"/>
        <v>0</v>
      </c>
      <c r="F4945" s="1" t="str">
        <f t="shared" ca="1" si="862"/>
        <v/>
      </c>
      <c r="G4945" s="1">
        <f t="shared" ca="1" si="863"/>
        <v>0</v>
      </c>
      <c r="H4945" s="1">
        <f ca="1">IF(AND(G4944&gt;0,G4945&gt;G4944,NOT(ISERROR(MATCH(G4944,D:D,0)))),H4944+1,H4944)</f>
        <v>0</v>
      </c>
      <c r="I4945" s="1">
        <f t="shared" ca="1" si="864"/>
        <v>0</v>
      </c>
      <c r="J4945" s="7" t="str">
        <f t="shared" ca="1" si="865"/>
        <v/>
      </c>
      <c r="K4945" s="1" t="str">
        <f ca="1">IF(J4945="Linea_para_MAIL_creada_por_LuXML",IF(ISERROR(MATCH(INDIRECT(ADDRESS(ROW()-G4945,7)),D:D,0)),J4945,INDIRECT(ADDRESS(MATCH(INDIRECT(ADDRESS(ROW()-G4945,7)),D:D,0),1))),J4945)</f>
        <v/>
      </c>
      <c r="L4945" s="7">
        <f t="shared" ca="1" si="866"/>
        <v>0</v>
      </c>
      <c r="M4945" s="7" t="str">
        <f t="shared" ca="1" si="867"/>
        <v/>
      </c>
      <c r="N4945" s="7">
        <f t="shared" ca="1" si="868"/>
        <v>0</v>
      </c>
      <c r="O4945" s="9" t="str">
        <f ca="1">IF(N4945&gt;-1,INDIRECT(ADDRESS(ROW(),13)),IF(N4945&lt;N4944,CONCATENATE("&lt;page-count count=",CHAR(34),1+LARGE(N:N,1)-LARGE(N:N,2),CHAR(34),"/&gt;"),INDIRECT(ADDRESS(ROW()-1,13))))</f>
        <v/>
      </c>
      <c r="P4945" s="1">
        <f>IF(ROW()&lt;$S$4+2,IF('XML a procesar'!A4944="",P4944,IF(MID('XML a procesar'!A4944,1,1)="&lt;",P4944,P4944+1)),P4944)</f>
        <v>1</v>
      </c>
    </row>
    <row r="4946" spans="1:16" x14ac:dyDescent="0.25">
      <c r="A4946" s="1" t="str">
        <f>IF('XML a procesar'!A4945&gt;0,'XML a procesar'!A4945,"")</f>
        <v/>
      </c>
      <c r="B4946" s="7">
        <f t="shared" si="858"/>
        <v>0</v>
      </c>
      <c r="C4946" s="1">
        <f t="shared" si="859"/>
        <v>0</v>
      </c>
      <c r="D4946" s="1">
        <f t="shared" si="860"/>
        <v>0</v>
      </c>
      <c r="E4946" s="1">
        <f t="shared" si="861"/>
        <v>0</v>
      </c>
      <c r="F4946" s="1" t="str">
        <f t="shared" ca="1" si="862"/>
        <v/>
      </c>
      <c r="G4946" s="1">
        <f t="shared" ca="1" si="863"/>
        <v>0</v>
      </c>
      <c r="H4946" s="1">
        <f ca="1">IF(AND(G4945&gt;0,G4946&gt;G4945,NOT(ISERROR(MATCH(G4945,D:D,0)))),H4945+1,H4945)</f>
        <v>0</v>
      </c>
      <c r="I4946" s="1">
        <f t="shared" ca="1" si="864"/>
        <v>0</v>
      </c>
      <c r="J4946" s="7" t="str">
        <f t="shared" ca="1" si="865"/>
        <v/>
      </c>
      <c r="K4946" s="1" t="str">
        <f ca="1">IF(J4946="Linea_para_MAIL_creada_por_LuXML",IF(ISERROR(MATCH(INDIRECT(ADDRESS(ROW()-G4946,7)),D:D,0)),J4946,INDIRECT(ADDRESS(MATCH(INDIRECT(ADDRESS(ROW()-G4946,7)),D:D,0),1))),J4946)</f>
        <v/>
      </c>
      <c r="L4946" s="7">
        <f t="shared" ca="1" si="866"/>
        <v>0</v>
      </c>
      <c r="M4946" s="7" t="str">
        <f t="shared" ca="1" si="867"/>
        <v/>
      </c>
      <c r="N4946" s="7">
        <f t="shared" ca="1" si="868"/>
        <v>0</v>
      </c>
      <c r="O4946" s="9" t="str">
        <f ca="1">IF(N4946&gt;-1,INDIRECT(ADDRESS(ROW(),13)),IF(N4946&lt;N4945,CONCATENATE("&lt;page-count count=",CHAR(34),1+LARGE(N:N,1)-LARGE(N:N,2),CHAR(34),"/&gt;"),INDIRECT(ADDRESS(ROW()-1,13))))</f>
        <v/>
      </c>
      <c r="P4946" s="1">
        <f>IF(ROW()&lt;$S$4+2,IF('XML a procesar'!A4945="",P4945,IF(MID('XML a procesar'!A4945,1,1)="&lt;",P4945,P4945+1)),P4945)</f>
        <v>1</v>
      </c>
    </row>
    <row r="4947" spans="1:16" x14ac:dyDescent="0.25">
      <c r="A4947" s="1" t="str">
        <f>IF('XML a procesar'!A4946&gt;0,'XML a procesar'!A4946,"")</f>
        <v/>
      </c>
      <c r="B4947" s="7">
        <f t="shared" si="858"/>
        <v>0</v>
      </c>
      <c r="C4947" s="1">
        <f t="shared" si="859"/>
        <v>0</v>
      </c>
      <c r="D4947" s="1">
        <f t="shared" si="860"/>
        <v>0</v>
      </c>
      <c r="E4947" s="1">
        <f t="shared" si="861"/>
        <v>0</v>
      </c>
      <c r="F4947" s="1" t="str">
        <f t="shared" ca="1" si="862"/>
        <v/>
      </c>
      <c r="G4947" s="1">
        <f t="shared" ca="1" si="863"/>
        <v>0</v>
      </c>
      <c r="H4947" s="1">
        <f ca="1">IF(AND(G4946&gt;0,G4947&gt;G4946,NOT(ISERROR(MATCH(G4946,D:D,0)))),H4946+1,H4946)</f>
        <v>0</v>
      </c>
      <c r="I4947" s="1">
        <f t="shared" ca="1" si="864"/>
        <v>0</v>
      </c>
      <c r="J4947" s="7" t="str">
        <f t="shared" ca="1" si="865"/>
        <v/>
      </c>
      <c r="K4947" s="1" t="str">
        <f ca="1">IF(J4947="Linea_para_MAIL_creada_por_LuXML",IF(ISERROR(MATCH(INDIRECT(ADDRESS(ROW()-G4947,7)),D:D,0)),J4947,INDIRECT(ADDRESS(MATCH(INDIRECT(ADDRESS(ROW()-G4947,7)),D:D,0),1))),J4947)</f>
        <v/>
      </c>
      <c r="L4947" s="7">
        <f t="shared" ca="1" si="866"/>
        <v>0</v>
      </c>
      <c r="M4947" s="7" t="str">
        <f t="shared" ca="1" si="867"/>
        <v/>
      </c>
      <c r="N4947" s="7">
        <f t="shared" ca="1" si="868"/>
        <v>0</v>
      </c>
      <c r="O4947" s="9" t="str">
        <f ca="1">IF(N4947&gt;-1,INDIRECT(ADDRESS(ROW(),13)),IF(N4947&lt;N4946,CONCATENATE("&lt;page-count count=",CHAR(34),1+LARGE(N:N,1)-LARGE(N:N,2),CHAR(34),"/&gt;"),INDIRECT(ADDRESS(ROW()-1,13))))</f>
        <v/>
      </c>
      <c r="P4947" s="1">
        <f>IF(ROW()&lt;$S$4+2,IF('XML a procesar'!A4946="",P4946,IF(MID('XML a procesar'!A4946,1,1)="&lt;",P4946,P4946+1)),P4946)</f>
        <v>1</v>
      </c>
    </row>
    <row r="4948" spans="1:16" x14ac:dyDescent="0.25">
      <c r="A4948" s="1" t="str">
        <f>IF('XML a procesar'!A4947&gt;0,'XML a procesar'!A4947,"")</f>
        <v/>
      </c>
      <c r="B4948" s="7">
        <f t="shared" si="858"/>
        <v>0</v>
      </c>
      <c r="C4948" s="1">
        <f t="shared" si="859"/>
        <v>0</v>
      </c>
      <c r="D4948" s="1">
        <f t="shared" si="860"/>
        <v>0</v>
      </c>
      <c r="E4948" s="1">
        <f t="shared" si="861"/>
        <v>0</v>
      </c>
      <c r="F4948" s="1" t="str">
        <f t="shared" ca="1" si="862"/>
        <v/>
      </c>
      <c r="G4948" s="1">
        <f t="shared" ca="1" si="863"/>
        <v>0</v>
      </c>
      <c r="H4948" s="1">
        <f ca="1">IF(AND(G4947&gt;0,G4948&gt;G4947,NOT(ISERROR(MATCH(G4947,D:D,0)))),H4947+1,H4947)</f>
        <v>0</v>
      </c>
      <c r="I4948" s="1">
        <f t="shared" ca="1" si="864"/>
        <v>0</v>
      </c>
      <c r="J4948" s="7" t="str">
        <f t="shared" ca="1" si="865"/>
        <v/>
      </c>
      <c r="K4948" s="1" t="str">
        <f ca="1">IF(J4948="Linea_para_MAIL_creada_por_LuXML",IF(ISERROR(MATCH(INDIRECT(ADDRESS(ROW()-G4948,7)),D:D,0)),J4948,INDIRECT(ADDRESS(MATCH(INDIRECT(ADDRESS(ROW()-G4948,7)),D:D,0),1))),J4948)</f>
        <v/>
      </c>
      <c r="L4948" s="7">
        <f t="shared" ca="1" si="866"/>
        <v>0</v>
      </c>
      <c r="M4948" s="7" t="str">
        <f t="shared" ca="1" si="867"/>
        <v/>
      </c>
      <c r="N4948" s="7">
        <f t="shared" ca="1" si="868"/>
        <v>0</v>
      </c>
      <c r="O4948" s="9" t="str">
        <f ca="1">IF(N4948&gt;-1,INDIRECT(ADDRESS(ROW(),13)),IF(N4948&lt;N4947,CONCATENATE("&lt;page-count count=",CHAR(34),1+LARGE(N:N,1)-LARGE(N:N,2),CHAR(34),"/&gt;"),INDIRECT(ADDRESS(ROW()-1,13))))</f>
        <v/>
      </c>
      <c r="P4948" s="1">
        <f>IF(ROW()&lt;$S$4+2,IF('XML a procesar'!A4947="",P4947,IF(MID('XML a procesar'!A4947,1,1)="&lt;",P4947,P4947+1)),P4947)</f>
        <v>1</v>
      </c>
    </row>
    <row r="4949" spans="1:16" x14ac:dyDescent="0.25">
      <c r="A4949" s="1" t="str">
        <f>IF('XML a procesar'!A4948&gt;0,'XML a procesar'!A4948,"")</f>
        <v/>
      </c>
      <c r="B4949" s="7">
        <f t="shared" si="858"/>
        <v>0</v>
      </c>
      <c r="C4949" s="1">
        <f t="shared" si="859"/>
        <v>0</v>
      </c>
      <c r="D4949" s="1">
        <f t="shared" si="860"/>
        <v>0</v>
      </c>
      <c r="E4949" s="1">
        <f t="shared" si="861"/>
        <v>0</v>
      </c>
      <c r="F4949" s="1" t="str">
        <f t="shared" ca="1" si="862"/>
        <v/>
      </c>
      <c r="G4949" s="1">
        <f t="shared" ca="1" si="863"/>
        <v>0</v>
      </c>
      <c r="H4949" s="1">
        <f ca="1">IF(AND(G4948&gt;0,G4949&gt;G4948,NOT(ISERROR(MATCH(G4948,D:D,0)))),H4948+1,H4948)</f>
        <v>0</v>
      </c>
      <c r="I4949" s="1">
        <f t="shared" ca="1" si="864"/>
        <v>0</v>
      </c>
      <c r="J4949" s="7" t="str">
        <f t="shared" ca="1" si="865"/>
        <v/>
      </c>
      <c r="K4949" s="1" t="str">
        <f ca="1">IF(J4949="Linea_para_MAIL_creada_por_LuXML",IF(ISERROR(MATCH(INDIRECT(ADDRESS(ROW()-G4949,7)),D:D,0)),J4949,INDIRECT(ADDRESS(MATCH(INDIRECT(ADDRESS(ROW()-G4949,7)),D:D,0),1))),J4949)</f>
        <v/>
      </c>
      <c r="L4949" s="7">
        <f t="shared" ca="1" si="866"/>
        <v>0</v>
      </c>
      <c r="M4949" s="7" t="str">
        <f t="shared" ca="1" si="867"/>
        <v/>
      </c>
      <c r="N4949" s="7">
        <f t="shared" ca="1" si="868"/>
        <v>0</v>
      </c>
      <c r="O4949" s="9" t="str">
        <f ca="1">IF(N4949&gt;-1,INDIRECT(ADDRESS(ROW(),13)),IF(N4949&lt;N4948,CONCATENATE("&lt;page-count count=",CHAR(34),1+LARGE(N:N,1)-LARGE(N:N,2),CHAR(34),"/&gt;"),INDIRECT(ADDRESS(ROW()-1,13))))</f>
        <v/>
      </c>
      <c r="P4949" s="1">
        <f>IF(ROW()&lt;$S$4+2,IF('XML a procesar'!A4948="",P4948,IF(MID('XML a procesar'!A4948,1,1)="&lt;",P4948,P4948+1)),P4948)</f>
        <v>1</v>
      </c>
    </row>
    <row r="4950" spans="1:16" x14ac:dyDescent="0.25">
      <c r="A4950" s="1" t="str">
        <f>IF('XML a procesar'!A4949&gt;0,'XML a procesar'!A4949,"")</f>
        <v/>
      </c>
      <c r="B4950" s="7">
        <f t="shared" si="858"/>
        <v>0</v>
      </c>
      <c r="C4950" s="1">
        <f t="shared" si="859"/>
        <v>0</v>
      </c>
      <c r="D4950" s="1">
        <f t="shared" si="860"/>
        <v>0</v>
      </c>
      <c r="E4950" s="1">
        <f t="shared" si="861"/>
        <v>0</v>
      </c>
      <c r="F4950" s="1" t="str">
        <f t="shared" ca="1" si="862"/>
        <v/>
      </c>
      <c r="G4950" s="1">
        <f t="shared" ca="1" si="863"/>
        <v>0</v>
      </c>
      <c r="H4950" s="1">
        <f ca="1">IF(AND(G4949&gt;0,G4950&gt;G4949,NOT(ISERROR(MATCH(G4949,D:D,0)))),H4949+1,H4949)</f>
        <v>0</v>
      </c>
      <c r="I4950" s="1">
        <f t="shared" ca="1" si="864"/>
        <v>0</v>
      </c>
      <c r="J4950" s="7" t="str">
        <f t="shared" ca="1" si="865"/>
        <v/>
      </c>
      <c r="K4950" s="1" t="str">
        <f ca="1">IF(J4950="Linea_para_MAIL_creada_por_LuXML",IF(ISERROR(MATCH(INDIRECT(ADDRESS(ROW()-G4950,7)),D:D,0)),J4950,INDIRECT(ADDRESS(MATCH(INDIRECT(ADDRESS(ROW()-G4950,7)),D:D,0),1))),J4950)</f>
        <v/>
      </c>
      <c r="L4950" s="7">
        <f t="shared" ca="1" si="866"/>
        <v>0</v>
      </c>
      <c r="M4950" s="7" t="str">
        <f t="shared" ca="1" si="867"/>
        <v/>
      </c>
      <c r="N4950" s="7">
        <f t="shared" ca="1" si="868"/>
        <v>0</v>
      </c>
      <c r="O4950" s="9" t="str">
        <f ca="1">IF(N4950&gt;-1,INDIRECT(ADDRESS(ROW(),13)),IF(N4950&lt;N4949,CONCATENATE("&lt;page-count count=",CHAR(34),1+LARGE(N:N,1)-LARGE(N:N,2),CHAR(34),"/&gt;"),INDIRECT(ADDRESS(ROW()-1,13))))</f>
        <v/>
      </c>
      <c r="P4950" s="1">
        <f>IF(ROW()&lt;$S$4+2,IF('XML a procesar'!A4949="",P4949,IF(MID('XML a procesar'!A4949,1,1)="&lt;",P4949,P4949+1)),P4949)</f>
        <v>1</v>
      </c>
    </row>
    <row r="4951" spans="1:16" x14ac:dyDescent="0.25">
      <c r="A4951" s="1" t="str">
        <f>IF('XML a procesar'!A4950&gt;0,'XML a procesar'!A4950,"")</f>
        <v/>
      </c>
      <c r="B4951" s="7">
        <f t="shared" si="858"/>
        <v>0</v>
      </c>
      <c r="C4951" s="1">
        <f t="shared" si="859"/>
        <v>0</v>
      </c>
      <c r="D4951" s="1">
        <f t="shared" si="860"/>
        <v>0</v>
      </c>
      <c r="E4951" s="1">
        <f t="shared" si="861"/>
        <v>0</v>
      </c>
      <c r="F4951" s="1" t="str">
        <f t="shared" ca="1" si="862"/>
        <v/>
      </c>
      <c r="G4951" s="1">
        <f t="shared" ca="1" si="863"/>
        <v>0</v>
      </c>
      <c r="H4951" s="1">
        <f ca="1">IF(AND(G4950&gt;0,G4951&gt;G4950,NOT(ISERROR(MATCH(G4950,D:D,0)))),H4950+1,H4950)</f>
        <v>0</v>
      </c>
      <c r="I4951" s="1">
        <f t="shared" ca="1" si="864"/>
        <v>0</v>
      </c>
      <c r="J4951" s="7" t="str">
        <f t="shared" ca="1" si="865"/>
        <v/>
      </c>
      <c r="K4951" s="1" t="str">
        <f ca="1">IF(J4951="Linea_para_MAIL_creada_por_LuXML",IF(ISERROR(MATCH(INDIRECT(ADDRESS(ROW()-G4951,7)),D:D,0)),J4951,INDIRECT(ADDRESS(MATCH(INDIRECT(ADDRESS(ROW()-G4951,7)),D:D,0),1))),J4951)</f>
        <v/>
      </c>
      <c r="L4951" s="7">
        <f t="shared" ca="1" si="866"/>
        <v>0</v>
      </c>
      <c r="M4951" s="7" t="str">
        <f t="shared" ca="1" si="867"/>
        <v/>
      </c>
      <c r="N4951" s="7">
        <f t="shared" ca="1" si="868"/>
        <v>0</v>
      </c>
      <c r="O4951" s="9" t="str">
        <f ca="1">IF(N4951&gt;-1,INDIRECT(ADDRESS(ROW(),13)),IF(N4951&lt;N4950,CONCATENATE("&lt;page-count count=",CHAR(34),1+LARGE(N:N,1)-LARGE(N:N,2),CHAR(34),"/&gt;"),INDIRECT(ADDRESS(ROW()-1,13))))</f>
        <v/>
      </c>
      <c r="P4951" s="1">
        <f>IF(ROW()&lt;$S$4+2,IF('XML a procesar'!A4950="",P4950,IF(MID('XML a procesar'!A4950,1,1)="&lt;",P4950,P4950+1)),P4950)</f>
        <v>1</v>
      </c>
    </row>
    <row r="4952" spans="1:16" x14ac:dyDescent="0.25">
      <c r="A4952" s="1" t="str">
        <f>IF('XML a procesar'!A4951&gt;0,'XML a procesar'!A4951,"")</f>
        <v/>
      </c>
      <c r="B4952" s="7">
        <f t="shared" si="858"/>
        <v>0</v>
      </c>
      <c r="C4952" s="1">
        <f t="shared" si="859"/>
        <v>0</v>
      </c>
      <c r="D4952" s="1">
        <f t="shared" si="860"/>
        <v>0</v>
      </c>
      <c r="E4952" s="1">
        <f t="shared" si="861"/>
        <v>0</v>
      </c>
      <c r="F4952" s="1" t="str">
        <f t="shared" ca="1" si="862"/>
        <v/>
      </c>
      <c r="G4952" s="1">
        <f t="shared" ca="1" si="863"/>
        <v>0</v>
      </c>
      <c r="H4952" s="1">
        <f ca="1">IF(AND(G4951&gt;0,G4952&gt;G4951,NOT(ISERROR(MATCH(G4951,D:D,0)))),H4951+1,H4951)</f>
        <v>0</v>
      </c>
      <c r="I4952" s="1">
        <f t="shared" ca="1" si="864"/>
        <v>0</v>
      </c>
      <c r="J4952" s="7" t="str">
        <f t="shared" ca="1" si="865"/>
        <v/>
      </c>
      <c r="K4952" s="1" t="str">
        <f ca="1">IF(J4952="Linea_para_MAIL_creada_por_LuXML",IF(ISERROR(MATCH(INDIRECT(ADDRESS(ROW()-G4952,7)),D:D,0)),J4952,INDIRECT(ADDRESS(MATCH(INDIRECT(ADDRESS(ROW()-G4952,7)),D:D,0),1))),J4952)</f>
        <v/>
      </c>
      <c r="L4952" s="7">
        <f t="shared" ca="1" si="866"/>
        <v>0</v>
      </c>
      <c r="M4952" s="7" t="str">
        <f t="shared" ca="1" si="867"/>
        <v/>
      </c>
      <c r="N4952" s="7">
        <f t="shared" ca="1" si="868"/>
        <v>0</v>
      </c>
      <c r="O4952" s="9" t="str">
        <f ca="1">IF(N4952&gt;-1,INDIRECT(ADDRESS(ROW(),13)),IF(N4952&lt;N4951,CONCATENATE("&lt;page-count count=",CHAR(34),1+LARGE(N:N,1)-LARGE(N:N,2),CHAR(34),"/&gt;"),INDIRECT(ADDRESS(ROW()-1,13))))</f>
        <v/>
      </c>
      <c r="P4952" s="1">
        <f>IF(ROW()&lt;$S$4+2,IF('XML a procesar'!A4951="",P4951,IF(MID('XML a procesar'!A4951,1,1)="&lt;",P4951,P4951+1)),P4951)</f>
        <v>1</v>
      </c>
    </row>
    <row r="4953" spans="1:16" x14ac:dyDescent="0.25">
      <c r="A4953" s="1" t="str">
        <f>IF('XML a procesar'!A4952&gt;0,'XML a procesar'!A4952,"")</f>
        <v/>
      </c>
      <c r="B4953" s="7">
        <f t="shared" si="858"/>
        <v>0</v>
      </c>
      <c r="C4953" s="1">
        <f t="shared" si="859"/>
        <v>0</v>
      </c>
      <c r="D4953" s="1">
        <f t="shared" si="860"/>
        <v>0</v>
      </c>
      <c r="E4953" s="1">
        <f t="shared" si="861"/>
        <v>0</v>
      </c>
      <c r="F4953" s="1" t="str">
        <f t="shared" ca="1" si="862"/>
        <v/>
      </c>
      <c r="G4953" s="1">
        <f t="shared" ca="1" si="863"/>
        <v>0</v>
      </c>
      <c r="H4953" s="1">
        <f ca="1">IF(AND(G4952&gt;0,G4953&gt;G4952,NOT(ISERROR(MATCH(G4952,D:D,0)))),H4952+1,H4952)</f>
        <v>0</v>
      </c>
      <c r="I4953" s="1">
        <f t="shared" ca="1" si="864"/>
        <v>0</v>
      </c>
      <c r="J4953" s="7" t="str">
        <f t="shared" ca="1" si="865"/>
        <v/>
      </c>
      <c r="K4953" s="1" t="str">
        <f ca="1">IF(J4953="Linea_para_MAIL_creada_por_LuXML",IF(ISERROR(MATCH(INDIRECT(ADDRESS(ROW()-G4953,7)),D:D,0)),J4953,INDIRECT(ADDRESS(MATCH(INDIRECT(ADDRESS(ROW()-G4953,7)),D:D,0),1))),J4953)</f>
        <v/>
      </c>
      <c r="L4953" s="7">
        <f t="shared" ca="1" si="866"/>
        <v>0</v>
      </c>
      <c r="M4953" s="7" t="str">
        <f t="shared" ca="1" si="867"/>
        <v/>
      </c>
      <c r="N4953" s="7">
        <f t="shared" ca="1" si="868"/>
        <v>0</v>
      </c>
      <c r="O4953" s="9" t="str">
        <f ca="1">IF(N4953&gt;-1,INDIRECT(ADDRESS(ROW(),13)),IF(N4953&lt;N4952,CONCATENATE("&lt;page-count count=",CHAR(34),1+LARGE(N:N,1)-LARGE(N:N,2),CHAR(34),"/&gt;"),INDIRECT(ADDRESS(ROW()-1,13))))</f>
        <v/>
      </c>
      <c r="P4953" s="1">
        <f>IF(ROW()&lt;$S$4+2,IF('XML a procesar'!A4952="",P4952,IF(MID('XML a procesar'!A4952,1,1)="&lt;",P4952,P4952+1)),P4952)</f>
        <v>1</v>
      </c>
    </row>
    <row r="4954" spans="1:16" x14ac:dyDescent="0.25">
      <c r="A4954" s="1" t="str">
        <f>IF('XML a procesar'!A4953&gt;0,'XML a procesar'!A4953,"")</f>
        <v/>
      </c>
      <c r="B4954" s="7">
        <f t="shared" si="858"/>
        <v>0</v>
      </c>
      <c r="C4954" s="1">
        <f t="shared" si="859"/>
        <v>0</v>
      </c>
      <c r="D4954" s="1">
        <f t="shared" si="860"/>
        <v>0</v>
      </c>
      <c r="E4954" s="1">
        <f t="shared" si="861"/>
        <v>0</v>
      </c>
      <c r="F4954" s="1" t="str">
        <f t="shared" ca="1" si="862"/>
        <v/>
      </c>
      <c r="G4954" s="1">
        <f t="shared" ca="1" si="863"/>
        <v>0</v>
      </c>
      <c r="H4954" s="1">
        <f ca="1">IF(AND(G4953&gt;0,G4954&gt;G4953,NOT(ISERROR(MATCH(G4953,D:D,0)))),H4953+1,H4953)</f>
        <v>0</v>
      </c>
      <c r="I4954" s="1">
        <f t="shared" ca="1" si="864"/>
        <v>0</v>
      </c>
      <c r="J4954" s="7" t="str">
        <f t="shared" ca="1" si="865"/>
        <v/>
      </c>
      <c r="K4954" s="1" t="str">
        <f ca="1">IF(J4954="Linea_para_MAIL_creada_por_LuXML",IF(ISERROR(MATCH(INDIRECT(ADDRESS(ROW()-G4954,7)),D:D,0)),J4954,INDIRECT(ADDRESS(MATCH(INDIRECT(ADDRESS(ROW()-G4954,7)),D:D,0),1))),J4954)</f>
        <v/>
      </c>
      <c r="L4954" s="7">
        <f t="shared" ca="1" si="866"/>
        <v>0</v>
      </c>
      <c r="M4954" s="7" t="str">
        <f t="shared" ca="1" si="867"/>
        <v/>
      </c>
      <c r="N4954" s="7">
        <f t="shared" ca="1" si="868"/>
        <v>0</v>
      </c>
      <c r="O4954" s="9" t="str">
        <f ca="1">IF(N4954&gt;-1,INDIRECT(ADDRESS(ROW(),13)),IF(N4954&lt;N4953,CONCATENATE("&lt;page-count count=",CHAR(34),1+LARGE(N:N,1)-LARGE(N:N,2),CHAR(34),"/&gt;"),INDIRECT(ADDRESS(ROW()-1,13))))</f>
        <v/>
      </c>
      <c r="P4954" s="1">
        <f>IF(ROW()&lt;$S$4+2,IF('XML a procesar'!A4953="",P4953,IF(MID('XML a procesar'!A4953,1,1)="&lt;",P4953,P4953+1)),P4953)</f>
        <v>1</v>
      </c>
    </row>
    <row r="4955" spans="1:16" x14ac:dyDescent="0.25">
      <c r="A4955" s="1" t="str">
        <f>IF('XML a procesar'!A4954&gt;0,'XML a procesar'!A4954,"")</f>
        <v/>
      </c>
      <c r="B4955" s="7">
        <f t="shared" si="858"/>
        <v>0</v>
      </c>
      <c r="C4955" s="1">
        <f t="shared" si="859"/>
        <v>0</v>
      </c>
      <c r="D4955" s="1">
        <f t="shared" si="860"/>
        <v>0</v>
      </c>
      <c r="E4955" s="1">
        <f t="shared" si="861"/>
        <v>0</v>
      </c>
      <c r="F4955" s="1" t="str">
        <f t="shared" ca="1" si="862"/>
        <v/>
      </c>
      <c r="G4955" s="1">
        <f t="shared" ca="1" si="863"/>
        <v>0</v>
      </c>
      <c r="H4955" s="1">
        <f ca="1">IF(AND(G4954&gt;0,G4955&gt;G4954,NOT(ISERROR(MATCH(G4954,D:D,0)))),H4954+1,H4954)</f>
        <v>0</v>
      </c>
      <c r="I4955" s="1">
        <f t="shared" ca="1" si="864"/>
        <v>0</v>
      </c>
      <c r="J4955" s="7" t="str">
        <f t="shared" ca="1" si="865"/>
        <v/>
      </c>
      <c r="K4955" s="1" t="str">
        <f ca="1">IF(J4955="Linea_para_MAIL_creada_por_LuXML",IF(ISERROR(MATCH(INDIRECT(ADDRESS(ROW()-G4955,7)),D:D,0)),J4955,INDIRECT(ADDRESS(MATCH(INDIRECT(ADDRESS(ROW()-G4955,7)),D:D,0),1))),J4955)</f>
        <v/>
      </c>
      <c r="L4955" s="7">
        <f t="shared" ca="1" si="866"/>
        <v>0</v>
      </c>
      <c r="M4955" s="7" t="str">
        <f t="shared" ca="1" si="867"/>
        <v/>
      </c>
      <c r="N4955" s="7">
        <f t="shared" ca="1" si="868"/>
        <v>0</v>
      </c>
      <c r="O4955" s="9" t="str">
        <f ca="1">IF(N4955&gt;-1,INDIRECT(ADDRESS(ROW(),13)),IF(N4955&lt;N4954,CONCATENATE("&lt;page-count count=",CHAR(34),1+LARGE(N:N,1)-LARGE(N:N,2),CHAR(34),"/&gt;"),INDIRECT(ADDRESS(ROW()-1,13))))</f>
        <v/>
      </c>
      <c r="P4955" s="1">
        <f>IF(ROW()&lt;$S$4+2,IF('XML a procesar'!A4954="",P4954,IF(MID('XML a procesar'!A4954,1,1)="&lt;",P4954,P4954+1)),P4954)</f>
        <v>1</v>
      </c>
    </row>
    <row r="4956" spans="1:16" x14ac:dyDescent="0.25">
      <c r="A4956" s="1" t="str">
        <f>IF('XML a procesar'!A4955&gt;0,'XML a procesar'!A4955,"")</f>
        <v/>
      </c>
      <c r="B4956" s="7">
        <f t="shared" si="858"/>
        <v>0</v>
      </c>
      <c r="C4956" s="1">
        <f t="shared" si="859"/>
        <v>0</v>
      </c>
      <c r="D4956" s="1">
        <f t="shared" si="860"/>
        <v>0</v>
      </c>
      <c r="E4956" s="1">
        <f t="shared" si="861"/>
        <v>0</v>
      </c>
      <c r="F4956" s="1" t="str">
        <f t="shared" ca="1" si="862"/>
        <v/>
      </c>
      <c r="G4956" s="1">
        <f t="shared" ca="1" si="863"/>
        <v>0</v>
      </c>
      <c r="H4956" s="1">
        <f ca="1">IF(AND(G4955&gt;0,G4956&gt;G4955,NOT(ISERROR(MATCH(G4955,D:D,0)))),H4955+1,H4955)</f>
        <v>0</v>
      </c>
      <c r="I4956" s="1">
        <f t="shared" ca="1" si="864"/>
        <v>0</v>
      </c>
      <c r="J4956" s="7" t="str">
        <f t="shared" ca="1" si="865"/>
        <v/>
      </c>
      <c r="K4956" s="1" t="str">
        <f ca="1">IF(J4956="Linea_para_MAIL_creada_por_LuXML",IF(ISERROR(MATCH(INDIRECT(ADDRESS(ROW()-G4956,7)),D:D,0)),J4956,INDIRECT(ADDRESS(MATCH(INDIRECT(ADDRESS(ROW()-G4956,7)),D:D,0),1))),J4956)</f>
        <v/>
      </c>
      <c r="L4956" s="7">
        <f t="shared" ca="1" si="866"/>
        <v>0</v>
      </c>
      <c r="M4956" s="7" t="str">
        <f t="shared" ca="1" si="867"/>
        <v/>
      </c>
      <c r="N4956" s="7">
        <f t="shared" ca="1" si="868"/>
        <v>0</v>
      </c>
      <c r="O4956" s="9" t="str">
        <f ca="1">IF(N4956&gt;-1,INDIRECT(ADDRESS(ROW(),13)),IF(N4956&lt;N4955,CONCATENATE("&lt;page-count count=",CHAR(34),1+LARGE(N:N,1)-LARGE(N:N,2),CHAR(34),"/&gt;"),INDIRECT(ADDRESS(ROW()-1,13))))</f>
        <v/>
      </c>
      <c r="P4956" s="1">
        <f>IF(ROW()&lt;$S$4+2,IF('XML a procesar'!A4955="",P4955,IF(MID('XML a procesar'!A4955,1,1)="&lt;",P4955,P4955+1)),P4955)</f>
        <v>1</v>
      </c>
    </row>
    <row r="4957" spans="1:16" x14ac:dyDescent="0.25">
      <c r="A4957" s="1" t="str">
        <f>IF('XML a procesar'!A4956&gt;0,'XML a procesar'!A4956,"")</f>
        <v/>
      </c>
      <c r="B4957" s="7">
        <f t="shared" si="858"/>
        <v>0</v>
      </c>
      <c r="C4957" s="1">
        <f t="shared" si="859"/>
        <v>0</v>
      </c>
      <c r="D4957" s="1">
        <f t="shared" si="860"/>
        <v>0</v>
      </c>
      <c r="E4957" s="1">
        <f t="shared" si="861"/>
        <v>0</v>
      </c>
      <c r="F4957" s="1" t="str">
        <f t="shared" ca="1" si="862"/>
        <v/>
      </c>
      <c r="G4957" s="1">
        <f t="shared" ca="1" si="863"/>
        <v>0</v>
      </c>
      <c r="H4957" s="1">
        <f ca="1">IF(AND(G4956&gt;0,G4957&gt;G4956,NOT(ISERROR(MATCH(G4956,D:D,0)))),H4956+1,H4956)</f>
        <v>0</v>
      </c>
      <c r="I4957" s="1">
        <f t="shared" ca="1" si="864"/>
        <v>0</v>
      </c>
      <c r="J4957" s="7" t="str">
        <f t="shared" ca="1" si="865"/>
        <v/>
      </c>
      <c r="K4957" s="1" t="str">
        <f ca="1">IF(J4957="Linea_para_MAIL_creada_por_LuXML",IF(ISERROR(MATCH(INDIRECT(ADDRESS(ROW()-G4957,7)),D:D,0)),J4957,INDIRECT(ADDRESS(MATCH(INDIRECT(ADDRESS(ROW()-G4957,7)),D:D,0),1))),J4957)</f>
        <v/>
      </c>
      <c r="L4957" s="7">
        <f t="shared" ca="1" si="866"/>
        <v>0</v>
      </c>
      <c r="M4957" s="7" t="str">
        <f t="shared" ca="1" si="867"/>
        <v/>
      </c>
      <c r="N4957" s="7">
        <f t="shared" ca="1" si="868"/>
        <v>0</v>
      </c>
      <c r="O4957" s="9" t="str">
        <f ca="1">IF(N4957&gt;-1,INDIRECT(ADDRESS(ROW(),13)),IF(N4957&lt;N4956,CONCATENATE("&lt;page-count count=",CHAR(34),1+LARGE(N:N,1)-LARGE(N:N,2),CHAR(34),"/&gt;"),INDIRECT(ADDRESS(ROW()-1,13))))</f>
        <v/>
      </c>
      <c r="P4957" s="1">
        <f>IF(ROW()&lt;$S$4+2,IF('XML a procesar'!A4956="",P4956,IF(MID('XML a procesar'!A4956,1,1)="&lt;",P4956,P4956+1)),P4956)</f>
        <v>1</v>
      </c>
    </row>
    <row r="4958" spans="1:16" x14ac:dyDescent="0.25">
      <c r="A4958" s="1" t="str">
        <f>IF('XML a procesar'!A4957&gt;0,'XML a procesar'!A4957,"")</f>
        <v/>
      </c>
      <c r="B4958" s="7">
        <f t="shared" si="858"/>
        <v>0</v>
      </c>
      <c r="C4958" s="1">
        <f t="shared" si="859"/>
        <v>0</v>
      </c>
      <c r="D4958" s="1">
        <f t="shared" si="860"/>
        <v>0</v>
      </c>
      <c r="E4958" s="1">
        <f t="shared" si="861"/>
        <v>0</v>
      </c>
      <c r="F4958" s="1" t="str">
        <f t="shared" ca="1" si="862"/>
        <v/>
      </c>
      <c r="G4958" s="1">
        <f t="shared" ca="1" si="863"/>
        <v>0</v>
      </c>
      <c r="H4958" s="1">
        <f ca="1">IF(AND(G4957&gt;0,G4958&gt;G4957,NOT(ISERROR(MATCH(G4957,D:D,0)))),H4957+1,H4957)</f>
        <v>0</v>
      </c>
      <c r="I4958" s="1">
        <f t="shared" ca="1" si="864"/>
        <v>0</v>
      </c>
      <c r="J4958" s="7" t="str">
        <f t="shared" ca="1" si="865"/>
        <v/>
      </c>
      <c r="K4958" s="1" t="str">
        <f ca="1">IF(J4958="Linea_para_MAIL_creada_por_LuXML",IF(ISERROR(MATCH(INDIRECT(ADDRESS(ROW()-G4958,7)),D:D,0)),J4958,INDIRECT(ADDRESS(MATCH(INDIRECT(ADDRESS(ROW()-G4958,7)),D:D,0),1))),J4958)</f>
        <v/>
      </c>
      <c r="L4958" s="7">
        <f t="shared" ca="1" si="866"/>
        <v>0</v>
      </c>
      <c r="M4958" s="7" t="str">
        <f t="shared" ca="1" si="867"/>
        <v/>
      </c>
      <c r="N4958" s="7">
        <f t="shared" ca="1" si="868"/>
        <v>0</v>
      </c>
      <c r="O4958" s="9" t="str">
        <f ca="1">IF(N4958&gt;-1,INDIRECT(ADDRESS(ROW(),13)),IF(N4958&lt;N4957,CONCATENATE("&lt;page-count count=",CHAR(34),1+LARGE(N:N,1)-LARGE(N:N,2),CHAR(34),"/&gt;"),INDIRECT(ADDRESS(ROW()-1,13))))</f>
        <v/>
      </c>
      <c r="P4958" s="1">
        <f>IF(ROW()&lt;$S$4+2,IF('XML a procesar'!A4957="",P4957,IF(MID('XML a procesar'!A4957,1,1)="&lt;",P4957,P4957+1)),P4957)</f>
        <v>1</v>
      </c>
    </row>
    <row r="4959" spans="1:16" x14ac:dyDescent="0.25">
      <c r="A4959" s="1" t="str">
        <f>IF('XML a procesar'!A4958&gt;0,'XML a procesar'!A4958,"")</f>
        <v/>
      </c>
      <c r="B4959" s="7">
        <f t="shared" si="858"/>
        <v>0</v>
      </c>
      <c r="C4959" s="1">
        <f t="shared" si="859"/>
        <v>0</v>
      </c>
      <c r="D4959" s="1">
        <f t="shared" si="860"/>
        <v>0</v>
      </c>
      <c r="E4959" s="1">
        <f t="shared" si="861"/>
        <v>0</v>
      </c>
      <c r="F4959" s="1" t="str">
        <f t="shared" ca="1" si="862"/>
        <v/>
      </c>
      <c r="G4959" s="1">
        <f t="shared" ca="1" si="863"/>
        <v>0</v>
      </c>
      <c r="H4959" s="1">
        <f ca="1">IF(AND(G4958&gt;0,G4959&gt;G4958,NOT(ISERROR(MATCH(G4958,D:D,0)))),H4958+1,H4958)</f>
        <v>0</v>
      </c>
      <c r="I4959" s="1">
        <f t="shared" ca="1" si="864"/>
        <v>0</v>
      </c>
      <c r="J4959" s="7" t="str">
        <f t="shared" ca="1" si="865"/>
        <v/>
      </c>
      <c r="K4959" s="1" t="str">
        <f ca="1">IF(J4959="Linea_para_MAIL_creada_por_LuXML",IF(ISERROR(MATCH(INDIRECT(ADDRESS(ROW()-G4959,7)),D:D,0)),J4959,INDIRECT(ADDRESS(MATCH(INDIRECT(ADDRESS(ROW()-G4959,7)),D:D,0),1))),J4959)</f>
        <v/>
      </c>
      <c r="L4959" s="7">
        <f t="shared" ca="1" si="866"/>
        <v>0</v>
      </c>
      <c r="M4959" s="7" t="str">
        <f t="shared" ca="1" si="867"/>
        <v/>
      </c>
      <c r="N4959" s="7">
        <f t="shared" ca="1" si="868"/>
        <v>0</v>
      </c>
      <c r="O4959" s="9" t="str">
        <f ca="1">IF(N4959&gt;-1,INDIRECT(ADDRESS(ROW(),13)),IF(N4959&lt;N4958,CONCATENATE("&lt;page-count count=",CHAR(34),1+LARGE(N:N,1)-LARGE(N:N,2),CHAR(34),"/&gt;"),INDIRECT(ADDRESS(ROW()-1,13))))</f>
        <v/>
      </c>
      <c r="P4959" s="1">
        <f>IF(ROW()&lt;$S$4+2,IF('XML a procesar'!A4958="",P4958,IF(MID('XML a procesar'!A4958,1,1)="&lt;",P4958,P4958+1)),P4958)</f>
        <v>1</v>
      </c>
    </row>
    <row r="4960" spans="1:16" x14ac:dyDescent="0.25">
      <c r="A4960" s="1" t="str">
        <f>IF('XML a procesar'!A4959&gt;0,'XML a procesar'!A4959,"")</f>
        <v/>
      </c>
      <c r="B4960" s="7">
        <f t="shared" si="858"/>
        <v>0</v>
      </c>
      <c r="C4960" s="1">
        <f t="shared" si="859"/>
        <v>0</v>
      </c>
      <c r="D4960" s="1">
        <f t="shared" si="860"/>
        <v>0</v>
      </c>
      <c r="E4960" s="1">
        <f t="shared" si="861"/>
        <v>0</v>
      </c>
      <c r="F4960" s="1" t="str">
        <f t="shared" ca="1" si="862"/>
        <v/>
      </c>
      <c r="G4960" s="1">
        <f t="shared" ca="1" si="863"/>
        <v>0</v>
      </c>
      <c r="H4960" s="1">
        <f ca="1">IF(AND(G4959&gt;0,G4960&gt;G4959,NOT(ISERROR(MATCH(G4959,D:D,0)))),H4959+1,H4959)</f>
        <v>0</v>
      </c>
      <c r="I4960" s="1">
        <f t="shared" ca="1" si="864"/>
        <v>0</v>
      </c>
      <c r="J4960" s="7" t="str">
        <f t="shared" ca="1" si="865"/>
        <v/>
      </c>
      <c r="K4960" s="1" t="str">
        <f ca="1">IF(J4960="Linea_para_MAIL_creada_por_LuXML",IF(ISERROR(MATCH(INDIRECT(ADDRESS(ROW()-G4960,7)),D:D,0)),J4960,INDIRECT(ADDRESS(MATCH(INDIRECT(ADDRESS(ROW()-G4960,7)),D:D,0),1))),J4960)</f>
        <v/>
      </c>
      <c r="L4960" s="7">
        <f t="shared" ca="1" si="866"/>
        <v>0</v>
      </c>
      <c r="M4960" s="7" t="str">
        <f t="shared" ca="1" si="867"/>
        <v/>
      </c>
      <c r="N4960" s="7">
        <f t="shared" ca="1" si="868"/>
        <v>0</v>
      </c>
      <c r="O4960" s="9" t="str">
        <f ca="1">IF(N4960&gt;-1,INDIRECT(ADDRESS(ROW(),13)),IF(N4960&lt;N4959,CONCATENATE("&lt;page-count count=",CHAR(34),1+LARGE(N:N,1)-LARGE(N:N,2),CHAR(34),"/&gt;"),INDIRECT(ADDRESS(ROW()-1,13))))</f>
        <v/>
      </c>
      <c r="P4960" s="1">
        <f>IF(ROW()&lt;$S$4+2,IF('XML a procesar'!A4959="",P4959,IF(MID('XML a procesar'!A4959,1,1)="&lt;",P4959,P4959+1)),P4959)</f>
        <v>1</v>
      </c>
    </row>
    <row r="4961" spans="1:16" x14ac:dyDescent="0.25">
      <c r="A4961" s="1" t="str">
        <f>IF('XML a procesar'!A4960&gt;0,'XML a procesar'!A4960,"")</f>
        <v/>
      </c>
      <c r="B4961" s="7">
        <f t="shared" si="858"/>
        <v>0</v>
      </c>
      <c r="C4961" s="1">
        <f t="shared" si="859"/>
        <v>0</v>
      </c>
      <c r="D4961" s="1">
        <f t="shared" si="860"/>
        <v>0</v>
      </c>
      <c r="E4961" s="1">
        <f t="shared" si="861"/>
        <v>0</v>
      </c>
      <c r="F4961" s="1" t="str">
        <f t="shared" ca="1" si="862"/>
        <v/>
      </c>
      <c r="G4961" s="1">
        <f t="shared" ca="1" si="863"/>
        <v>0</v>
      </c>
      <c r="H4961" s="1">
        <f ca="1">IF(AND(G4960&gt;0,G4961&gt;G4960,NOT(ISERROR(MATCH(G4960,D:D,0)))),H4960+1,H4960)</f>
        <v>0</v>
      </c>
      <c r="I4961" s="1">
        <f t="shared" ca="1" si="864"/>
        <v>0</v>
      </c>
      <c r="J4961" s="7" t="str">
        <f t="shared" ca="1" si="865"/>
        <v/>
      </c>
      <c r="K4961" s="1" t="str">
        <f ca="1">IF(J4961="Linea_para_MAIL_creada_por_LuXML",IF(ISERROR(MATCH(INDIRECT(ADDRESS(ROW()-G4961,7)),D:D,0)),J4961,INDIRECT(ADDRESS(MATCH(INDIRECT(ADDRESS(ROW()-G4961,7)),D:D,0),1))),J4961)</f>
        <v/>
      </c>
      <c r="L4961" s="7">
        <f t="shared" ca="1" si="866"/>
        <v>0</v>
      </c>
      <c r="M4961" s="7" t="str">
        <f t="shared" ca="1" si="867"/>
        <v/>
      </c>
      <c r="N4961" s="7">
        <f t="shared" ca="1" si="868"/>
        <v>0</v>
      </c>
      <c r="O4961" s="9" t="str">
        <f ca="1">IF(N4961&gt;-1,INDIRECT(ADDRESS(ROW(),13)),IF(N4961&lt;N4960,CONCATENATE("&lt;page-count count=",CHAR(34),1+LARGE(N:N,1)-LARGE(N:N,2),CHAR(34),"/&gt;"),INDIRECT(ADDRESS(ROW()-1,13))))</f>
        <v/>
      </c>
      <c r="P4961" s="1">
        <f>IF(ROW()&lt;$S$4+2,IF('XML a procesar'!A4960="",P4960,IF(MID('XML a procesar'!A4960,1,1)="&lt;",P4960,P4960+1)),P4960)</f>
        <v>1</v>
      </c>
    </row>
    <row r="4962" spans="1:16" x14ac:dyDescent="0.25">
      <c r="A4962" s="1" t="str">
        <f>IF('XML a procesar'!A4961&gt;0,'XML a procesar'!A4961,"")</f>
        <v/>
      </c>
      <c r="B4962" s="7">
        <f t="shared" si="858"/>
        <v>0</v>
      </c>
      <c r="C4962" s="1">
        <f t="shared" si="859"/>
        <v>0</v>
      </c>
      <c r="D4962" s="1">
        <f t="shared" si="860"/>
        <v>0</v>
      </c>
      <c r="E4962" s="1">
        <f t="shared" si="861"/>
        <v>0</v>
      </c>
      <c r="F4962" s="1" t="str">
        <f t="shared" ca="1" si="862"/>
        <v/>
      </c>
      <c r="G4962" s="1">
        <f t="shared" ca="1" si="863"/>
        <v>0</v>
      </c>
      <c r="H4962" s="1">
        <f ca="1">IF(AND(G4961&gt;0,G4962&gt;G4961,NOT(ISERROR(MATCH(G4961,D:D,0)))),H4961+1,H4961)</f>
        <v>0</v>
      </c>
      <c r="I4962" s="1">
        <f t="shared" ca="1" si="864"/>
        <v>0</v>
      </c>
      <c r="J4962" s="7" t="str">
        <f t="shared" ca="1" si="865"/>
        <v/>
      </c>
      <c r="K4962" s="1" t="str">
        <f ca="1">IF(J4962="Linea_para_MAIL_creada_por_LuXML",IF(ISERROR(MATCH(INDIRECT(ADDRESS(ROW()-G4962,7)),D:D,0)),J4962,INDIRECT(ADDRESS(MATCH(INDIRECT(ADDRESS(ROW()-G4962,7)),D:D,0),1))),J4962)</f>
        <v/>
      </c>
      <c r="L4962" s="7">
        <f t="shared" ca="1" si="866"/>
        <v>0</v>
      </c>
      <c r="M4962" s="7" t="str">
        <f t="shared" ca="1" si="867"/>
        <v/>
      </c>
      <c r="N4962" s="7">
        <f t="shared" ca="1" si="868"/>
        <v>0</v>
      </c>
      <c r="O4962" s="9" t="str">
        <f ca="1">IF(N4962&gt;-1,INDIRECT(ADDRESS(ROW(),13)),IF(N4962&lt;N4961,CONCATENATE("&lt;page-count count=",CHAR(34),1+LARGE(N:N,1)-LARGE(N:N,2),CHAR(34),"/&gt;"),INDIRECT(ADDRESS(ROW()-1,13))))</f>
        <v/>
      </c>
      <c r="P4962" s="1">
        <f>IF(ROW()&lt;$S$4+2,IF('XML a procesar'!A4961="",P4961,IF(MID('XML a procesar'!A4961,1,1)="&lt;",P4961,P4961+1)),P4961)</f>
        <v>1</v>
      </c>
    </row>
    <row r="4963" spans="1:16" x14ac:dyDescent="0.25">
      <c r="A4963" s="1" t="str">
        <f>IF('XML a procesar'!A4962&gt;0,'XML a procesar'!A4962,"")</f>
        <v/>
      </c>
      <c r="B4963" s="7">
        <f t="shared" si="858"/>
        <v>0</v>
      </c>
      <c r="C4963" s="1">
        <f t="shared" si="859"/>
        <v>0</v>
      </c>
      <c r="D4963" s="1">
        <f t="shared" si="860"/>
        <v>0</v>
      </c>
      <c r="E4963" s="1">
        <f t="shared" si="861"/>
        <v>0</v>
      </c>
      <c r="F4963" s="1" t="str">
        <f t="shared" ca="1" si="862"/>
        <v/>
      </c>
      <c r="G4963" s="1">
        <f t="shared" ca="1" si="863"/>
        <v>0</v>
      </c>
      <c r="H4963" s="1">
        <f ca="1">IF(AND(G4962&gt;0,G4963&gt;G4962,NOT(ISERROR(MATCH(G4962,D:D,0)))),H4962+1,H4962)</f>
        <v>0</v>
      </c>
      <c r="I4963" s="1">
        <f t="shared" ca="1" si="864"/>
        <v>0</v>
      </c>
      <c r="J4963" s="7" t="str">
        <f t="shared" ca="1" si="865"/>
        <v/>
      </c>
      <c r="K4963" s="1" t="str">
        <f ca="1">IF(J4963="Linea_para_MAIL_creada_por_LuXML",IF(ISERROR(MATCH(INDIRECT(ADDRESS(ROW()-G4963,7)),D:D,0)),J4963,INDIRECT(ADDRESS(MATCH(INDIRECT(ADDRESS(ROW()-G4963,7)),D:D,0),1))),J4963)</f>
        <v/>
      </c>
      <c r="L4963" s="7">
        <f t="shared" ca="1" si="866"/>
        <v>0</v>
      </c>
      <c r="M4963" s="7" t="str">
        <f t="shared" ca="1" si="867"/>
        <v/>
      </c>
      <c r="N4963" s="7">
        <f t="shared" ca="1" si="868"/>
        <v>0</v>
      </c>
      <c r="O4963" s="9" t="str">
        <f ca="1">IF(N4963&gt;-1,INDIRECT(ADDRESS(ROW(),13)),IF(N4963&lt;N4962,CONCATENATE("&lt;page-count count=",CHAR(34),1+LARGE(N:N,1)-LARGE(N:N,2),CHAR(34),"/&gt;"),INDIRECT(ADDRESS(ROW()-1,13))))</f>
        <v/>
      </c>
      <c r="P4963" s="1">
        <f>IF(ROW()&lt;$S$4+2,IF('XML a procesar'!A4962="",P4962,IF(MID('XML a procesar'!A4962,1,1)="&lt;",P4962,P4962+1)),P4962)</f>
        <v>1</v>
      </c>
    </row>
    <row r="4964" spans="1:16" x14ac:dyDescent="0.25">
      <c r="A4964" s="1" t="str">
        <f>IF('XML a procesar'!A4963&gt;0,'XML a procesar'!A4963,"")</f>
        <v/>
      </c>
      <c r="B4964" s="7">
        <f t="shared" si="858"/>
        <v>0</v>
      </c>
      <c r="C4964" s="1">
        <f t="shared" si="859"/>
        <v>0</v>
      </c>
      <c r="D4964" s="1">
        <f t="shared" si="860"/>
        <v>0</v>
      </c>
      <c r="E4964" s="1">
        <f t="shared" si="861"/>
        <v>0</v>
      </c>
      <c r="F4964" s="1" t="str">
        <f t="shared" ca="1" si="862"/>
        <v/>
      </c>
      <c r="G4964" s="1">
        <f t="shared" ca="1" si="863"/>
        <v>0</v>
      </c>
      <c r="H4964" s="1">
        <f ca="1">IF(AND(G4963&gt;0,G4964&gt;G4963,NOT(ISERROR(MATCH(G4963,D:D,0)))),H4963+1,H4963)</f>
        <v>0</v>
      </c>
      <c r="I4964" s="1">
        <f t="shared" ca="1" si="864"/>
        <v>0</v>
      </c>
      <c r="J4964" s="7" t="str">
        <f t="shared" ca="1" si="865"/>
        <v/>
      </c>
      <c r="K4964" s="1" t="str">
        <f ca="1">IF(J4964="Linea_para_MAIL_creada_por_LuXML",IF(ISERROR(MATCH(INDIRECT(ADDRESS(ROW()-G4964,7)),D:D,0)),J4964,INDIRECT(ADDRESS(MATCH(INDIRECT(ADDRESS(ROW()-G4964,7)),D:D,0),1))),J4964)</f>
        <v/>
      </c>
      <c r="L4964" s="7">
        <f t="shared" ca="1" si="866"/>
        <v>0</v>
      </c>
      <c r="M4964" s="7" t="str">
        <f t="shared" ca="1" si="867"/>
        <v/>
      </c>
      <c r="N4964" s="7">
        <f t="shared" ca="1" si="868"/>
        <v>0</v>
      </c>
      <c r="O4964" s="9" t="str">
        <f ca="1">IF(N4964&gt;-1,INDIRECT(ADDRESS(ROW(),13)),IF(N4964&lt;N4963,CONCATENATE("&lt;page-count count=",CHAR(34),1+LARGE(N:N,1)-LARGE(N:N,2),CHAR(34),"/&gt;"),INDIRECT(ADDRESS(ROW()-1,13))))</f>
        <v/>
      </c>
      <c r="P4964" s="1">
        <f>IF(ROW()&lt;$S$4+2,IF('XML a procesar'!A4963="",P4963,IF(MID('XML a procesar'!A4963,1,1)="&lt;",P4963,P4963+1)),P4963)</f>
        <v>1</v>
      </c>
    </row>
    <row r="4965" spans="1:16" x14ac:dyDescent="0.25">
      <c r="A4965" s="1" t="str">
        <f>IF('XML a procesar'!A4964&gt;0,'XML a procesar'!A4964,"")</f>
        <v/>
      </c>
      <c r="B4965" s="7">
        <f t="shared" si="858"/>
        <v>0</v>
      </c>
      <c r="C4965" s="1">
        <f t="shared" si="859"/>
        <v>0</v>
      </c>
      <c r="D4965" s="1">
        <f t="shared" si="860"/>
        <v>0</v>
      </c>
      <c r="E4965" s="1">
        <f t="shared" si="861"/>
        <v>0</v>
      </c>
      <c r="F4965" s="1" t="str">
        <f t="shared" ca="1" si="862"/>
        <v/>
      </c>
      <c r="G4965" s="1">
        <f t="shared" ca="1" si="863"/>
        <v>0</v>
      </c>
      <c r="H4965" s="1">
        <f ca="1">IF(AND(G4964&gt;0,G4965&gt;G4964,NOT(ISERROR(MATCH(G4964,D:D,0)))),H4964+1,H4964)</f>
        <v>0</v>
      </c>
      <c r="I4965" s="1">
        <f t="shared" ca="1" si="864"/>
        <v>0</v>
      </c>
      <c r="J4965" s="7" t="str">
        <f t="shared" ca="1" si="865"/>
        <v/>
      </c>
      <c r="K4965" s="1" t="str">
        <f ca="1">IF(J4965="Linea_para_MAIL_creada_por_LuXML",IF(ISERROR(MATCH(INDIRECT(ADDRESS(ROW()-G4965,7)),D:D,0)),J4965,INDIRECT(ADDRESS(MATCH(INDIRECT(ADDRESS(ROW()-G4965,7)),D:D,0),1))),J4965)</f>
        <v/>
      </c>
      <c r="L4965" s="7">
        <f t="shared" ca="1" si="866"/>
        <v>0</v>
      </c>
      <c r="M4965" s="7" t="str">
        <f t="shared" ca="1" si="867"/>
        <v/>
      </c>
      <c r="N4965" s="7">
        <f t="shared" ca="1" si="868"/>
        <v>0</v>
      </c>
      <c r="O4965" s="9" t="str">
        <f ca="1">IF(N4965&gt;-1,INDIRECT(ADDRESS(ROW(),13)),IF(N4965&lt;N4964,CONCATENATE("&lt;page-count count=",CHAR(34),1+LARGE(N:N,1)-LARGE(N:N,2),CHAR(34),"/&gt;"),INDIRECT(ADDRESS(ROW()-1,13))))</f>
        <v/>
      </c>
      <c r="P4965" s="1">
        <f>IF(ROW()&lt;$S$4+2,IF('XML a procesar'!A4964="",P4964,IF(MID('XML a procesar'!A4964,1,1)="&lt;",P4964,P4964+1)),P4964)</f>
        <v>1</v>
      </c>
    </row>
    <row r="4966" spans="1:16" x14ac:dyDescent="0.25">
      <c r="A4966" s="1" t="str">
        <f>IF('XML a procesar'!A4965&gt;0,'XML a procesar'!A4965,"")</f>
        <v/>
      </c>
      <c r="B4966" s="7">
        <f t="shared" si="858"/>
        <v>0</v>
      </c>
      <c r="C4966" s="1">
        <f t="shared" si="859"/>
        <v>0</v>
      </c>
      <c r="D4966" s="1">
        <f t="shared" si="860"/>
        <v>0</v>
      </c>
      <c r="E4966" s="1">
        <f t="shared" si="861"/>
        <v>0</v>
      </c>
      <c r="F4966" s="1" t="str">
        <f t="shared" ca="1" si="862"/>
        <v/>
      </c>
      <c r="G4966" s="1">
        <f t="shared" ca="1" si="863"/>
        <v>0</v>
      </c>
      <c r="H4966" s="1">
        <f ca="1">IF(AND(G4965&gt;0,G4966&gt;G4965,NOT(ISERROR(MATCH(G4965,D:D,0)))),H4965+1,H4965)</f>
        <v>0</v>
      </c>
      <c r="I4966" s="1">
        <f t="shared" ca="1" si="864"/>
        <v>0</v>
      </c>
      <c r="J4966" s="7" t="str">
        <f t="shared" ca="1" si="865"/>
        <v/>
      </c>
      <c r="K4966" s="1" t="str">
        <f ca="1">IF(J4966="Linea_para_MAIL_creada_por_LuXML",IF(ISERROR(MATCH(INDIRECT(ADDRESS(ROW()-G4966,7)),D:D,0)),J4966,INDIRECT(ADDRESS(MATCH(INDIRECT(ADDRESS(ROW()-G4966,7)),D:D,0),1))),J4966)</f>
        <v/>
      </c>
      <c r="L4966" s="7">
        <f t="shared" ca="1" si="866"/>
        <v>0</v>
      </c>
      <c r="M4966" s="7" t="str">
        <f t="shared" ca="1" si="867"/>
        <v/>
      </c>
      <c r="N4966" s="7">
        <f t="shared" ca="1" si="868"/>
        <v>0</v>
      </c>
      <c r="O4966" s="9" t="str">
        <f ca="1">IF(N4966&gt;-1,INDIRECT(ADDRESS(ROW(),13)),IF(N4966&lt;N4965,CONCATENATE("&lt;page-count count=",CHAR(34),1+LARGE(N:N,1)-LARGE(N:N,2),CHAR(34),"/&gt;"),INDIRECT(ADDRESS(ROW()-1,13))))</f>
        <v/>
      </c>
      <c r="P4966" s="1">
        <f>IF(ROW()&lt;$S$4+2,IF('XML a procesar'!A4965="",P4965,IF(MID('XML a procesar'!A4965,1,1)="&lt;",P4965,P4965+1)),P4965)</f>
        <v>1</v>
      </c>
    </row>
    <row r="4967" spans="1:16" x14ac:dyDescent="0.25">
      <c r="A4967" s="1" t="str">
        <f>IF('XML a procesar'!A4966&gt;0,'XML a procesar'!A4966,"")</f>
        <v/>
      </c>
      <c r="B4967" s="7">
        <f t="shared" si="858"/>
        <v>0</v>
      </c>
      <c r="C4967" s="1">
        <f t="shared" si="859"/>
        <v>0</v>
      </c>
      <c r="D4967" s="1">
        <f t="shared" si="860"/>
        <v>0</v>
      </c>
      <c r="E4967" s="1">
        <f t="shared" si="861"/>
        <v>0</v>
      </c>
      <c r="F4967" s="1" t="str">
        <f t="shared" ca="1" si="862"/>
        <v/>
      </c>
      <c r="G4967" s="1">
        <f t="shared" ca="1" si="863"/>
        <v>0</v>
      </c>
      <c r="H4967" s="1">
        <f ca="1">IF(AND(G4966&gt;0,G4967&gt;G4966,NOT(ISERROR(MATCH(G4966,D:D,0)))),H4966+1,H4966)</f>
        <v>0</v>
      </c>
      <c r="I4967" s="1">
        <f t="shared" ca="1" si="864"/>
        <v>0</v>
      </c>
      <c r="J4967" s="7" t="str">
        <f t="shared" ca="1" si="865"/>
        <v/>
      </c>
      <c r="K4967" s="1" t="str">
        <f ca="1">IF(J4967="Linea_para_MAIL_creada_por_LuXML",IF(ISERROR(MATCH(INDIRECT(ADDRESS(ROW()-G4967,7)),D:D,0)),J4967,INDIRECT(ADDRESS(MATCH(INDIRECT(ADDRESS(ROW()-G4967,7)),D:D,0),1))),J4967)</f>
        <v/>
      </c>
      <c r="L4967" s="7">
        <f t="shared" ca="1" si="866"/>
        <v>0</v>
      </c>
      <c r="M4967" s="7" t="str">
        <f t="shared" ca="1" si="867"/>
        <v/>
      </c>
      <c r="N4967" s="7">
        <f t="shared" ca="1" si="868"/>
        <v>0</v>
      </c>
      <c r="O4967" s="9" t="str">
        <f ca="1">IF(N4967&gt;-1,INDIRECT(ADDRESS(ROW(),13)),IF(N4967&lt;N4966,CONCATENATE("&lt;page-count count=",CHAR(34),1+LARGE(N:N,1)-LARGE(N:N,2),CHAR(34),"/&gt;"),INDIRECT(ADDRESS(ROW()-1,13))))</f>
        <v/>
      </c>
      <c r="P4967" s="1">
        <f>IF(ROW()&lt;$S$4+2,IF('XML a procesar'!A4966="",P4966,IF(MID('XML a procesar'!A4966,1,1)="&lt;",P4966,P4966+1)),P4966)</f>
        <v>1</v>
      </c>
    </row>
    <row r="4968" spans="1:16" x14ac:dyDescent="0.25">
      <c r="A4968" s="1" t="str">
        <f>IF('XML a procesar'!A4967&gt;0,'XML a procesar'!A4967,"")</f>
        <v/>
      </c>
      <c r="B4968" s="7">
        <f t="shared" si="858"/>
        <v>0</v>
      </c>
      <c r="C4968" s="1">
        <f t="shared" si="859"/>
        <v>0</v>
      </c>
      <c r="D4968" s="1">
        <f t="shared" si="860"/>
        <v>0</v>
      </c>
      <c r="E4968" s="1">
        <f t="shared" si="861"/>
        <v>0</v>
      </c>
      <c r="F4968" s="1" t="str">
        <f t="shared" ca="1" si="862"/>
        <v/>
      </c>
      <c r="G4968" s="1">
        <f t="shared" ca="1" si="863"/>
        <v>0</v>
      </c>
      <c r="H4968" s="1">
        <f ca="1">IF(AND(G4967&gt;0,G4968&gt;G4967,NOT(ISERROR(MATCH(G4967,D:D,0)))),H4967+1,H4967)</f>
        <v>0</v>
      </c>
      <c r="I4968" s="1">
        <f t="shared" ca="1" si="864"/>
        <v>0</v>
      </c>
      <c r="J4968" s="7" t="str">
        <f t="shared" ca="1" si="865"/>
        <v/>
      </c>
      <c r="K4968" s="1" t="str">
        <f ca="1">IF(J4968="Linea_para_MAIL_creada_por_LuXML",IF(ISERROR(MATCH(INDIRECT(ADDRESS(ROW()-G4968,7)),D:D,0)),J4968,INDIRECT(ADDRESS(MATCH(INDIRECT(ADDRESS(ROW()-G4968,7)),D:D,0),1))),J4968)</f>
        <v/>
      </c>
      <c r="L4968" s="7">
        <f t="shared" ca="1" si="866"/>
        <v>0</v>
      </c>
      <c r="M4968" s="7" t="str">
        <f t="shared" ca="1" si="867"/>
        <v/>
      </c>
      <c r="N4968" s="7">
        <f t="shared" ca="1" si="868"/>
        <v>0</v>
      </c>
      <c r="O4968" s="9" t="str">
        <f ca="1">IF(N4968&gt;-1,INDIRECT(ADDRESS(ROW(),13)),IF(N4968&lt;N4967,CONCATENATE("&lt;page-count count=",CHAR(34),1+LARGE(N:N,1)-LARGE(N:N,2),CHAR(34),"/&gt;"),INDIRECT(ADDRESS(ROW()-1,13))))</f>
        <v/>
      </c>
      <c r="P4968" s="1">
        <f>IF(ROW()&lt;$S$4+2,IF('XML a procesar'!A4967="",P4967,IF(MID('XML a procesar'!A4967,1,1)="&lt;",P4967,P4967+1)),P4967)</f>
        <v>1</v>
      </c>
    </row>
    <row r="4969" spans="1:16" x14ac:dyDescent="0.25">
      <c r="A4969" s="1" t="str">
        <f>IF('XML a procesar'!A4968&gt;0,'XML a procesar'!A4968,"")</f>
        <v/>
      </c>
      <c r="B4969" s="7">
        <f t="shared" si="858"/>
        <v>0</v>
      </c>
      <c r="C4969" s="1">
        <f t="shared" si="859"/>
        <v>0</v>
      </c>
      <c r="D4969" s="1">
        <f t="shared" si="860"/>
        <v>0</v>
      </c>
      <c r="E4969" s="1">
        <f t="shared" si="861"/>
        <v>0</v>
      </c>
      <c r="F4969" s="1" t="str">
        <f t="shared" ca="1" si="862"/>
        <v/>
      </c>
      <c r="G4969" s="1">
        <f t="shared" ca="1" si="863"/>
        <v>0</v>
      </c>
      <c r="H4969" s="1">
        <f ca="1">IF(AND(G4968&gt;0,G4969&gt;G4968,NOT(ISERROR(MATCH(G4968,D:D,0)))),H4968+1,H4968)</f>
        <v>0</v>
      </c>
      <c r="I4969" s="1">
        <f t="shared" ca="1" si="864"/>
        <v>0</v>
      </c>
      <c r="J4969" s="7" t="str">
        <f t="shared" ca="1" si="865"/>
        <v/>
      </c>
      <c r="K4969" s="1" t="str">
        <f ca="1">IF(J4969="Linea_para_MAIL_creada_por_LuXML",IF(ISERROR(MATCH(INDIRECT(ADDRESS(ROW()-G4969,7)),D:D,0)),J4969,INDIRECT(ADDRESS(MATCH(INDIRECT(ADDRESS(ROW()-G4969,7)),D:D,0),1))),J4969)</f>
        <v/>
      </c>
      <c r="L4969" s="7">
        <f t="shared" ca="1" si="866"/>
        <v>0</v>
      </c>
      <c r="M4969" s="7" t="str">
        <f t="shared" ca="1" si="867"/>
        <v/>
      </c>
      <c r="N4969" s="7">
        <f t="shared" ca="1" si="868"/>
        <v>0</v>
      </c>
      <c r="O4969" s="9" t="str">
        <f ca="1">IF(N4969&gt;-1,INDIRECT(ADDRESS(ROW(),13)),IF(N4969&lt;N4968,CONCATENATE("&lt;page-count count=",CHAR(34),1+LARGE(N:N,1)-LARGE(N:N,2),CHAR(34),"/&gt;"),INDIRECT(ADDRESS(ROW()-1,13))))</f>
        <v/>
      </c>
      <c r="P4969" s="1">
        <f>IF(ROW()&lt;$S$4+2,IF('XML a procesar'!A4968="",P4968,IF(MID('XML a procesar'!A4968,1,1)="&lt;",P4968,P4968+1)),P4968)</f>
        <v>1</v>
      </c>
    </row>
    <row r="4970" spans="1:16" x14ac:dyDescent="0.25">
      <c r="A4970" s="1" t="str">
        <f>IF('XML a procesar'!A4969&gt;0,'XML a procesar'!A4969,"")</f>
        <v/>
      </c>
      <c r="B4970" s="7">
        <f t="shared" si="858"/>
        <v>0</v>
      </c>
      <c r="C4970" s="1">
        <f t="shared" si="859"/>
        <v>0</v>
      </c>
      <c r="D4970" s="1">
        <f t="shared" si="860"/>
        <v>0</v>
      </c>
      <c r="E4970" s="1">
        <f t="shared" si="861"/>
        <v>0</v>
      </c>
      <c r="F4970" s="1" t="str">
        <f t="shared" ca="1" si="862"/>
        <v/>
      </c>
      <c r="G4970" s="1">
        <f t="shared" ca="1" si="863"/>
        <v>0</v>
      </c>
      <c r="H4970" s="1">
        <f ca="1">IF(AND(G4969&gt;0,G4970&gt;G4969,NOT(ISERROR(MATCH(G4969,D:D,0)))),H4969+1,H4969)</f>
        <v>0</v>
      </c>
      <c r="I4970" s="1">
        <f t="shared" ca="1" si="864"/>
        <v>0</v>
      </c>
      <c r="J4970" s="7" t="str">
        <f t="shared" ca="1" si="865"/>
        <v/>
      </c>
      <c r="K4970" s="1" t="str">
        <f ca="1">IF(J4970="Linea_para_MAIL_creada_por_LuXML",IF(ISERROR(MATCH(INDIRECT(ADDRESS(ROW()-G4970,7)),D:D,0)),J4970,INDIRECT(ADDRESS(MATCH(INDIRECT(ADDRESS(ROW()-G4970,7)),D:D,0),1))),J4970)</f>
        <v/>
      </c>
      <c r="L4970" s="7">
        <f t="shared" ca="1" si="866"/>
        <v>0</v>
      </c>
      <c r="M4970" s="7" t="str">
        <f t="shared" ca="1" si="867"/>
        <v/>
      </c>
      <c r="N4970" s="7">
        <f t="shared" ca="1" si="868"/>
        <v>0</v>
      </c>
      <c r="O4970" s="9" t="str">
        <f ca="1">IF(N4970&gt;-1,INDIRECT(ADDRESS(ROW(),13)),IF(N4970&lt;N4969,CONCATENATE("&lt;page-count count=",CHAR(34),1+LARGE(N:N,1)-LARGE(N:N,2),CHAR(34),"/&gt;"),INDIRECT(ADDRESS(ROW()-1,13))))</f>
        <v/>
      </c>
      <c r="P4970" s="1">
        <f>IF(ROW()&lt;$S$4+2,IF('XML a procesar'!A4969="",P4969,IF(MID('XML a procesar'!A4969,1,1)="&lt;",P4969,P4969+1)),P4969)</f>
        <v>1</v>
      </c>
    </row>
    <row r="4971" spans="1:16" x14ac:dyDescent="0.25">
      <c r="A4971" s="1" t="str">
        <f>IF('XML a procesar'!A4970&gt;0,'XML a procesar'!A4970,"")</f>
        <v/>
      </c>
      <c r="B4971" s="7">
        <f t="shared" si="858"/>
        <v>0</v>
      </c>
      <c r="C4971" s="1">
        <f t="shared" si="859"/>
        <v>0</v>
      </c>
      <c r="D4971" s="1">
        <f t="shared" si="860"/>
        <v>0</v>
      </c>
      <c r="E4971" s="1">
        <f t="shared" si="861"/>
        <v>0</v>
      </c>
      <c r="F4971" s="1" t="str">
        <f t="shared" ca="1" si="862"/>
        <v/>
      </c>
      <c r="G4971" s="1">
        <f t="shared" ca="1" si="863"/>
        <v>0</v>
      </c>
      <c r="H4971" s="1">
        <f ca="1">IF(AND(G4970&gt;0,G4971&gt;G4970,NOT(ISERROR(MATCH(G4970,D:D,0)))),H4970+1,H4970)</f>
        <v>0</v>
      </c>
      <c r="I4971" s="1">
        <f t="shared" ca="1" si="864"/>
        <v>0</v>
      </c>
      <c r="J4971" s="7" t="str">
        <f t="shared" ca="1" si="865"/>
        <v/>
      </c>
      <c r="K4971" s="1" t="str">
        <f ca="1">IF(J4971="Linea_para_MAIL_creada_por_LuXML",IF(ISERROR(MATCH(INDIRECT(ADDRESS(ROW()-G4971,7)),D:D,0)),J4971,INDIRECT(ADDRESS(MATCH(INDIRECT(ADDRESS(ROW()-G4971,7)),D:D,0),1))),J4971)</f>
        <v/>
      </c>
      <c r="L4971" s="7">
        <f t="shared" ca="1" si="866"/>
        <v>0</v>
      </c>
      <c r="M4971" s="7" t="str">
        <f t="shared" ca="1" si="867"/>
        <v/>
      </c>
      <c r="N4971" s="7">
        <f t="shared" ca="1" si="868"/>
        <v>0</v>
      </c>
      <c r="O4971" s="9" t="str">
        <f ca="1">IF(N4971&gt;-1,INDIRECT(ADDRESS(ROW(),13)),IF(N4971&lt;N4970,CONCATENATE("&lt;page-count count=",CHAR(34),1+LARGE(N:N,1)-LARGE(N:N,2),CHAR(34),"/&gt;"),INDIRECT(ADDRESS(ROW()-1,13))))</f>
        <v/>
      </c>
      <c r="P4971" s="1">
        <f>IF(ROW()&lt;$S$4+2,IF('XML a procesar'!A4970="",P4970,IF(MID('XML a procesar'!A4970,1,1)="&lt;",P4970,P4970+1)),P4970)</f>
        <v>1</v>
      </c>
    </row>
    <row r="4972" spans="1:16" x14ac:dyDescent="0.25">
      <c r="A4972" s="1" t="str">
        <f>IF('XML a procesar'!A4971&gt;0,'XML a procesar'!A4971,"")</f>
        <v/>
      </c>
      <c r="B4972" s="7">
        <f t="shared" si="858"/>
        <v>0</v>
      </c>
      <c r="C4972" s="1">
        <f t="shared" si="859"/>
        <v>0</v>
      </c>
      <c r="D4972" s="1">
        <f t="shared" si="860"/>
        <v>0</v>
      </c>
      <c r="E4972" s="1">
        <f t="shared" si="861"/>
        <v>0</v>
      </c>
      <c r="F4972" s="1" t="str">
        <f t="shared" ca="1" si="862"/>
        <v/>
      </c>
      <c r="G4972" s="1">
        <f t="shared" ca="1" si="863"/>
        <v>0</v>
      </c>
      <c r="H4972" s="1">
        <f ca="1">IF(AND(G4971&gt;0,G4972&gt;G4971,NOT(ISERROR(MATCH(G4971,D:D,0)))),H4971+1,H4971)</f>
        <v>0</v>
      </c>
      <c r="I4972" s="1">
        <f t="shared" ca="1" si="864"/>
        <v>0</v>
      </c>
      <c r="J4972" s="7" t="str">
        <f t="shared" ca="1" si="865"/>
        <v/>
      </c>
      <c r="K4972" s="1" t="str">
        <f ca="1">IF(J4972="Linea_para_MAIL_creada_por_LuXML",IF(ISERROR(MATCH(INDIRECT(ADDRESS(ROW()-G4972,7)),D:D,0)),J4972,INDIRECT(ADDRESS(MATCH(INDIRECT(ADDRESS(ROW()-G4972,7)),D:D,0),1))),J4972)</f>
        <v/>
      </c>
      <c r="L4972" s="7">
        <f t="shared" ca="1" si="866"/>
        <v>0</v>
      </c>
      <c r="M4972" s="7" t="str">
        <f t="shared" ca="1" si="867"/>
        <v/>
      </c>
      <c r="N4972" s="7">
        <f t="shared" ca="1" si="868"/>
        <v>0</v>
      </c>
      <c r="O4972" s="9" t="str">
        <f ca="1">IF(N4972&gt;-1,INDIRECT(ADDRESS(ROW(),13)),IF(N4972&lt;N4971,CONCATENATE("&lt;page-count count=",CHAR(34),1+LARGE(N:N,1)-LARGE(N:N,2),CHAR(34),"/&gt;"),INDIRECT(ADDRESS(ROW()-1,13))))</f>
        <v/>
      </c>
      <c r="P4972" s="1">
        <f>IF(ROW()&lt;$S$4+2,IF('XML a procesar'!A4971="",P4971,IF(MID('XML a procesar'!A4971,1,1)="&lt;",P4971,P4971+1)),P4971)</f>
        <v>1</v>
      </c>
    </row>
    <row r="4973" spans="1:16" x14ac:dyDescent="0.25">
      <c r="A4973" s="1" t="str">
        <f>IF('XML a procesar'!A4972&gt;0,'XML a procesar'!A4972,"")</f>
        <v/>
      </c>
      <c r="B4973" s="7">
        <f t="shared" si="858"/>
        <v>0</v>
      </c>
      <c r="C4973" s="1">
        <f t="shared" si="859"/>
        <v>0</v>
      </c>
      <c r="D4973" s="1">
        <f t="shared" si="860"/>
        <v>0</v>
      </c>
      <c r="E4973" s="1">
        <f t="shared" si="861"/>
        <v>0</v>
      </c>
      <c r="F4973" s="1" t="str">
        <f t="shared" ca="1" si="862"/>
        <v/>
      </c>
      <c r="G4973" s="1">
        <f t="shared" ca="1" si="863"/>
        <v>0</v>
      </c>
      <c r="H4973" s="1">
        <f ca="1">IF(AND(G4972&gt;0,G4973&gt;G4972,NOT(ISERROR(MATCH(G4972,D:D,0)))),H4972+1,H4972)</f>
        <v>0</v>
      </c>
      <c r="I4973" s="1">
        <f t="shared" ca="1" si="864"/>
        <v>0</v>
      </c>
      <c r="J4973" s="7" t="str">
        <f t="shared" ca="1" si="865"/>
        <v/>
      </c>
      <c r="K4973" s="1" t="str">
        <f ca="1">IF(J4973="Linea_para_MAIL_creada_por_LuXML",IF(ISERROR(MATCH(INDIRECT(ADDRESS(ROW()-G4973,7)),D:D,0)),J4973,INDIRECT(ADDRESS(MATCH(INDIRECT(ADDRESS(ROW()-G4973,7)),D:D,0),1))),J4973)</f>
        <v/>
      </c>
      <c r="L4973" s="7">
        <f t="shared" ca="1" si="866"/>
        <v>0</v>
      </c>
      <c r="M4973" s="7" t="str">
        <f t="shared" ca="1" si="867"/>
        <v/>
      </c>
      <c r="N4973" s="7">
        <f t="shared" ca="1" si="868"/>
        <v>0</v>
      </c>
      <c r="O4973" s="9" t="str">
        <f ca="1">IF(N4973&gt;-1,INDIRECT(ADDRESS(ROW(),13)),IF(N4973&lt;N4972,CONCATENATE("&lt;page-count count=",CHAR(34),1+LARGE(N:N,1)-LARGE(N:N,2),CHAR(34),"/&gt;"),INDIRECT(ADDRESS(ROW()-1,13))))</f>
        <v/>
      </c>
      <c r="P4973" s="1">
        <f>IF(ROW()&lt;$S$4+2,IF('XML a procesar'!A4972="",P4972,IF(MID('XML a procesar'!A4972,1,1)="&lt;",P4972,P4972+1)),P4972)</f>
        <v>1</v>
      </c>
    </row>
    <row r="4974" spans="1:16" x14ac:dyDescent="0.25">
      <c r="A4974" s="1" t="str">
        <f>IF('XML a procesar'!A4973&gt;0,'XML a procesar'!A4973,"")</f>
        <v/>
      </c>
      <c r="B4974" s="7">
        <f t="shared" si="858"/>
        <v>0</v>
      </c>
      <c r="C4974" s="1">
        <f t="shared" si="859"/>
        <v>0</v>
      </c>
      <c r="D4974" s="1">
        <f t="shared" si="860"/>
        <v>0</v>
      </c>
      <c r="E4974" s="1">
        <f t="shared" si="861"/>
        <v>0</v>
      </c>
      <c r="F4974" s="1" t="str">
        <f t="shared" ca="1" si="862"/>
        <v/>
      </c>
      <c r="G4974" s="1">
        <f t="shared" ca="1" si="863"/>
        <v>0</v>
      </c>
      <c r="H4974" s="1">
        <f ca="1">IF(AND(G4973&gt;0,G4974&gt;G4973,NOT(ISERROR(MATCH(G4973,D:D,0)))),H4973+1,H4973)</f>
        <v>0</v>
      </c>
      <c r="I4974" s="1">
        <f t="shared" ca="1" si="864"/>
        <v>0</v>
      </c>
      <c r="J4974" s="7" t="str">
        <f t="shared" ca="1" si="865"/>
        <v/>
      </c>
      <c r="K4974" s="1" t="str">
        <f ca="1">IF(J4974="Linea_para_MAIL_creada_por_LuXML",IF(ISERROR(MATCH(INDIRECT(ADDRESS(ROW()-G4974,7)),D:D,0)),J4974,INDIRECT(ADDRESS(MATCH(INDIRECT(ADDRESS(ROW()-G4974,7)),D:D,0),1))),J4974)</f>
        <v/>
      </c>
      <c r="L4974" s="7">
        <f t="shared" ca="1" si="866"/>
        <v>0</v>
      </c>
      <c r="M4974" s="7" t="str">
        <f t="shared" ca="1" si="867"/>
        <v/>
      </c>
      <c r="N4974" s="7">
        <f t="shared" ca="1" si="868"/>
        <v>0</v>
      </c>
      <c r="O4974" s="9" t="str">
        <f ca="1">IF(N4974&gt;-1,INDIRECT(ADDRESS(ROW(),13)),IF(N4974&lt;N4973,CONCATENATE("&lt;page-count count=",CHAR(34),1+LARGE(N:N,1)-LARGE(N:N,2),CHAR(34),"/&gt;"),INDIRECT(ADDRESS(ROW()-1,13))))</f>
        <v/>
      </c>
      <c r="P4974" s="1">
        <f>IF(ROW()&lt;$S$4+2,IF('XML a procesar'!A4973="",P4973,IF(MID('XML a procesar'!A4973,1,1)="&lt;",P4973,P4973+1)),P4973)</f>
        <v>1</v>
      </c>
    </row>
    <row r="4975" spans="1:16" x14ac:dyDescent="0.25">
      <c r="A4975" s="1" t="str">
        <f>IF('XML a procesar'!A4974&gt;0,'XML a procesar'!A4974,"")</f>
        <v/>
      </c>
      <c r="B4975" s="7">
        <f t="shared" si="858"/>
        <v>0</v>
      </c>
      <c r="C4975" s="1">
        <f t="shared" si="859"/>
        <v>0</v>
      </c>
      <c r="D4975" s="1">
        <f t="shared" si="860"/>
        <v>0</v>
      </c>
      <c r="E4975" s="1">
        <f t="shared" si="861"/>
        <v>0</v>
      </c>
      <c r="F4975" s="1" t="str">
        <f t="shared" ca="1" si="862"/>
        <v/>
      </c>
      <c r="G4975" s="1">
        <f t="shared" ca="1" si="863"/>
        <v>0</v>
      </c>
      <c r="H4975" s="1">
        <f ca="1">IF(AND(G4974&gt;0,G4975&gt;G4974,NOT(ISERROR(MATCH(G4974,D:D,0)))),H4974+1,H4974)</f>
        <v>0</v>
      </c>
      <c r="I4975" s="1">
        <f t="shared" ca="1" si="864"/>
        <v>0</v>
      </c>
      <c r="J4975" s="7" t="str">
        <f t="shared" ca="1" si="865"/>
        <v/>
      </c>
      <c r="K4975" s="1" t="str">
        <f ca="1">IF(J4975="Linea_para_MAIL_creada_por_LuXML",IF(ISERROR(MATCH(INDIRECT(ADDRESS(ROW()-G4975,7)),D:D,0)),J4975,INDIRECT(ADDRESS(MATCH(INDIRECT(ADDRESS(ROW()-G4975,7)),D:D,0),1))),J4975)</f>
        <v/>
      </c>
      <c r="L4975" s="7">
        <f t="shared" ca="1" si="866"/>
        <v>0</v>
      </c>
      <c r="M4975" s="7" t="str">
        <f t="shared" ca="1" si="867"/>
        <v/>
      </c>
      <c r="N4975" s="7">
        <f t="shared" ca="1" si="868"/>
        <v>0</v>
      </c>
      <c r="O4975" s="9" t="str">
        <f ca="1">IF(N4975&gt;-1,INDIRECT(ADDRESS(ROW(),13)),IF(N4975&lt;N4974,CONCATENATE("&lt;page-count count=",CHAR(34),1+LARGE(N:N,1)-LARGE(N:N,2),CHAR(34),"/&gt;"),INDIRECT(ADDRESS(ROW()-1,13))))</f>
        <v/>
      </c>
      <c r="P4975" s="1">
        <f>IF(ROW()&lt;$S$4+2,IF('XML a procesar'!A4974="",P4974,IF(MID('XML a procesar'!A4974,1,1)="&lt;",P4974,P4974+1)),P4974)</f>
        <v>1</v>
      </c>
    </row>
    <row r="4976" spans="1:16" x14ac:dyDescent="0.25">
      <c r="A4976" s="1" t="str">
        <f>IF('XML a procesar'!A4975&gt;0,'XML a procesar'!A4975,"")</f>
        <v/>
      </c>
      <c r="B4976" s="7">
        <f t="shared" si="858"/>
        <v>0</v>
      </c>
      <c r="C4976" s="1">
        <f t="shared" si="859"/>
        <v>0</v>
      </c>
      <c r="D4976" s="1">
        <f t="shared" si="860"/>
        <v>0</v>
      </c>
      <c r="E4976" s="1">
        <f t="shared" si="861"/>
        <v>0</v>
      </c>
      <c r="F4976" s="1" t="str">
        <f t="shared" ca="1" si="862"/>
        <v/>
      </c>
      <c r="G4976" s="1">
        <f t="shared" ca="1" si="863"/>
        <v>0</v>
      </c>
      <c r="H4976" s="1">
        <f ca="1">IF(AND(G4975&gt;0,G4976&gt;G4975,NOT(ISERROR(MATCH(G4975,D:D,0)))),H4975+1,H4975)</f>
        <v>0</v>
      </c>
      <c r="I4976" s="1">
        <f t="shared" ca="1" si="864"/>
        <v>0</v>
      </c>
      <c r="J4976" s="7" t="str">
        <f t="shared" ca="1" si="865"/>
        <v/>
      </c>
      <c r="K4976" s="1" t="str">
        <f ca="1">IF(J4976="Linea_para_MAIL_creada_por_LuXML",IF(ISERROR(MATCH(INDIRECT(ADDRESS(ROW()-G4976,7)),D:D,0)),J4976,INDIRECT(ADDRESS(MATCH(INDIRECT(ADDRESS(ROW()-G4976,7)),D:D,0),1))),J4976)</f>
        <v/>
      </c>
      <c r="L4976" s="7">
        <f t="shared" ca="1" si="866"/>
        <v>0</v>
      </c>
      <c r="M4976" s="7" t="str">
        <f t="shared" ca="1" si="867"/>
        <v/>
      </c>
      <c r="N4976" s="7">
        <f t="shared" ca="1" si="868"/>
        <v>0</v>
      </c>
      <c r="O4976" s="9" t="str">
        <f ca="1">IF(N4976&gt;-1,INDIRECT(ADDRESS(ROW(),13)),IF(N4976&lt;N4975,CONCATENATE("&lt;page-count count=",CHAR(34),1+LARGE(N:N,1)-LARGE(N:N,2),CHAR(34),"/&gt;"),INDIRECT(ADDRESS(ROW()-1,13))))</f>
        <v/>
      </c>
      <c r="P4976" s="1">
        <f>IF(ROW()&lt;$S$4+2,IF('XML a procesar'!A4975="",P4975,IF(MID('XML a procesar'!A4975,1,1)="&lt;",P4975,P4975+1)),P4975)</f>
        <v>1</v>
      </c>
    </row>
    <row r="4977" spans="1:16" x14ac:dyDescent="0.25">
      <c r="A4977" s="1" t="str">
        <f>IF('XML a procesar'!A4976&gt;0,'XML a procesar'!A4976,"")</f>
        <v/>
      </c>
      <c r="B4977" s="7">
        <f t="shared" si="858"/>
        <v>0</v>
      </c>
      <c r="C4977" s="1">
        <f t="shared" si="859"/>
        <v>0</v>
      </c>
      <c r="D4977" s="1">
        <f t="shared" si="860"/>
        <v>0</v>
      </c>
      <c r="E4977" s="1">
        <f t="shared" si="861"/>
        <v>0</v>
      </c>
      <c r="F4977" s="1" t="str">
        <f t="shared" ca="1" si="862"/>
        <v/>
      </c>
      <c r="G4977" s="1">
        <f t="shared" ca="1" si="863"/>
        <v>0</v>
      </c>
      <c r="H4977" s="1">
        <f ca="1">IF(AND(G4976&gt;0,G4977&gt;G4976,NOT(ISERROR(MATCH(G4976,D:D,0)))),H4976+1,H4976)</f>
        <v>0</v>
      </c>
      <c r="I4977" s="1">
        <f t="shared" ca="1" si="864"/>
        <v>0</v>
      </c>
      <c r="J4977" s="7" t="str">
        <f t="shared" ca="1" si="865"/>
        <v/>
      </c>
      <c r="K4977" s="1" t="str">
        <f ca="1">IF(J4977="Linea_para_MAIL_creada_por_LuXML",IF(ISERROR(MATCH(INDIRECT(ADDRESS(ROW()-G4977,7)),D:D,0)),J4977,INDIRECT(ADDRESS(MATCH(INDIRECT(ADDRESS(ROW()-G4977,7)),D:D,0),1))),J4977)</f>
        <v/>
      </c>
      <c r="L4977" s="7">
        <f t="shared" ca="1" si="866"/>
        <v>0</v>
      </c>
      <c r="M4977" s="7" t="str">
        <f t="shared" ca="1" si="867"/>
        <v/>
      </c>
      <c r="N4977" s="7">
        <f t="shared" ca="1" si="868"/>
        <v>0</v>
      </c>
      <c r="O4977" s="9" t="str">
        <f ca="1">IF(N4977&gt;-1,INDIRECT(ADDRESS(ROW(),13)),IF(N4977&lt;N4976,CONCATENATE("&lt;page-count count=",CHAR(34),1+LARGE(N:N,1)-LARGE(N:N,2),CHAR(34),"/&gt;"),INDIRECT(ADDRESS(ROW()-1,13))))</f>
        <v/>
      </c>
      <c r="P4977" s="1">
        <f>IF(ROW()&lt;$S$4+2,IF('XML a procesar'!A4976="",P4976,IF(MID('XML a procesar'!A4976,1,1)="&lt;",P4976,P4976+1)),P4976)</f>
        <v>1</v>
      </c>
    </row>
    <row r="4978" spans="1:16" x14ac:dyDescent="0.25">
      <c r="A4978" s="1" t="str">
        <f>IF('XML a procesar'!A4977&gt;0,'XML a procesar'!A4977,"")</f>
        <v/>
      </c>
      <c r="B4978" s="7">
        <f t="shared" si="858"/>
        <v>0</v>
      </c>
      <c r="C4978" s="1">
        <f t="shared" si="859"/>
        <v>0</v>
      </c>
      <c r="D4978" s="1">
        <f t="shared" si="860"/>
        <v>0</v>
      </c>
      <c r="E4978" s="1">
        <f t="shared" si="861"/>
        <v>0</v>
      </c>
      <c r="F4978" s="1" t="str">
        <f t="shared" ca="1" si="862"/>
        <v/>
      </c>
      <c r="G4978" s="1">
        <f t="shared" ca="1" si="863"/>
        <v>0</v>
      </c>
      <c r="H4978" s="1">
        <f ca="1">IF(AND(G4977&gt;0,G4978&gt;G4977,NOT(ISERROR(MATCH(G4977,D:D,0)))),H4977+1,H4977)</f>
        <v>0</v>
      </c>
      <c r="I4978" s="1">
        <f t="shared" ca="1" si="864"/>
        <v>0</v>
      </c>
      <c r="J4978" s="7" t="str">
        <f t="shared" ca="1" si="865"/>
        <v/>
      </c>
      <c r="K4978" s="1" t="str">
        <f ca="1">IF(J4978="Linea_para_MAIL_creada_por_LuXML",IF(ISERROR(MATCH(INDIRECT(ADDRESS(ROW()-G4978,7)),D:D,0)),J4978,INDIRECT(ADDRESS(MATCH(INDIRECT(ADDRESS(ROW()-G4978,7)),D:D,0),1))),J4978)</f>
        <v/>
      </c>
      <c r="L4978" s="7">
        <f t="shared" ca="1" si="866"/>
        <v>0</v>
      </c>
      <c r="M4978" s="7" t="str">
        <f t="shared" ca="1" si="867"/>
        <v/>
      </c>
      <c r="N4978" s="7">
        <f t="shared" ca="1" si="868"/>
        <v>0</v>
      </c>
      <c r="O4978" s="9" t="str">
        <f ca="1">IF(N4978&gt;-1,INDIRECT(ADDRESS(ROW(),13)),IF(N4978&lt;N4977,CONCATENATE("&lt;page-count count=",CHAR(34),1+LARGE(N:N,1)-LARGE(N:N,2),CHAR(34),"/&gt;"),INDIRECT(ADDRESS(ROW()-1,13))))</f>
        <v/>
      </c>
      <c r="P4978" s="1">
        <f>IF(ROW()&lt;$S$4+2,IF('XML a procesar'!A4977="",P4977,IF(MID('XML a procesar'!A4977,1,1)="&lt;",P4977,P4977+1)),P4977)</f>
        <v>1</v>
      </c>
    </row>
    <row r="4979" spans="1:16" x14ac:dyDescent="0.25">
      <c r="A4979" s="1" t="str">
        <f>IF('XML a procesar'!A4978&gt;0,'XML a procesar'!A4978,"")</f>
        <v/>
      </c>
      <c r="B4979" s="7">
        <f t="shared" si="858"/>
        <v>0</v>
      </c>
      <c r="C4979" s="1">
        <f t="shared" si="859"/>
        <v>0</v>
      </c>
      <c r="D4979" s="1">
        <f t="shared" si="860"/>
        <v>0</v>
      </c>
      <c r="E4979" s="1">
        <f t="shared" si="861"/>
        <v>0</v>
      </c>
      <c r="F4979" s="1" t="str">
        <f t="shared" ca="1" si="862"/>
        <v/>
      </c>
      <c r="G4979" s="1">
        <f t="shared" ca="1" si="863"/>
        <v>0</v>
      </c>
      <c r="H4979" s="1">
        <f ca="1">IF(AND(G4978&gt;0,G4979&gt;G4978,NOT(ISERROR(MATCH(G4978,D:D,0)))),H4978+1,H4978)</f>
        <v>0</v>
      </c>
      <c r="I4979" s="1">
        <f t="shared" ca="1" si="864"/>
        <v>0</v>
      </c>
      <c r="J4979" s="7" t="str">
        <f t="shared" ca="1" si="865"/>
        <v/>
      </c>
      <c r="K4979" s="1" t="str">
        <f ca="1">IF(J4979="Linea_para_MAIL_creada_por_LuXML",IF(ISERROR(MATCH(INDIRECT(ADDRESS(ROW()-G4979,7)),D:D,0)),J4979,INDIRECT(ADDRESS(MATCH(INDIRECT(ADDRESS(ROW()-G4979,7)),D:D,0),1))),J4979)</f>
        <v/>
      </c>
      <c r="L4979" s="7">
        <f t="shared" ca="1" si="866"/>
        <v>0</v>
      </c>
      <c r="M4979" s="7" t="str">
        <f t="shared" ca="1" si="867"/>
        <v/>
      </c>
      <c r="N4979" s="7">
        <f t="shared" ca="1" si="868"/>
        <v>0</v>
      </c>
      <c r="O4979" s="9" t="str">
        <f ca="1">IF(N4979&gt;-1,INDIRECT(ADDRESS(ROW(),13)),IF(N4979&lt;N4978,CONCATENATE("&lt;page-count count=",CHAR(34),1+LARGE(N:N,1)-LARGE(N:N,2),CHAR(34),"/&gt;"),INDIRECT(ADDRESS(ROW()-1,13))))</f>
        <v/>
      </c>
      <c r="P4979" s="1">
        <f>IF(ROW()&lt;$S$4+2,IF('XML a procesar'!A4978="",P4978,IF(MID('XML a procesar'!A4978,1,1)="&lt;",P4978,P4978+1)),P4978)</f>
        <v>1</v>
      </c>
    </row>
    <row r="4980" spans="1:16" x14ac:dyDescent="0.25">
      <c r="A4980" s="1" t="str">
        <f>IF('XML a procesar'!A4979&gt;0,'XML a procesar'!A4979,"")</f>
        <v/>
      </c>
      <c r="B4980" s="7">
        <f t="shared" si="858"/>
        <v>0</v>
      </c>
      <c r="C4980" s="1">
        <f t="shared" si="859"/>
        <v>0</v>
      </c>
      <c r="D4980" s="1">
        <f t="shared" si="860"/>
        <v>0</v>
      </c>
      <c r="E4980" s="1">
        <f t="shared" si="861"/>
        <v>0</v>
      </c>
      <c r="F4980" s="1" t="str">
        <f t="shared" ca="1" si="862"/>
        <v/>
      </c>
      <c r="G4980" s="1">
        <f t="shared" ca="1" si="863"/>
        <v>0</v>
      </c>
      <c r="H4980" s="1">
        <f ca="1">IF(AND(G4979&gt;0,G4980&gt;G4979,NOT(ISERROR(MATCH(G4979,D:D,0)))),H4979+1,H4979)</f>
        <v>0</v>
      </c>
      <c r="I4980" s="1">
        <f t="shared" ca="1" si="864"/>
        <v>0</v>
      </c>
      <c r="J4980" s="7" t="str">
        <f t="shared" ca="1" si="865"/>
        <v/>
      </c>
      <c r="K4980" s="1" t="str">
        <f ca="1">IF(J4980="Linea_para_MAIL_creada_por_LuXML",IF(ISERROR(MATCH(INDIRECT(ADDRESS(ROW()-G4980,7)),D:D,0)),J4980,INDIRECT(ADDRESS(MATCH(INDIRECT(ADDRESS(ROW()-G4980,7)),D:D,0),1))),J4980)</f>
        <v/>
      </c>
      <c r="L4980" s="7">
        <f t="shared" ca="1" si="866"/>
        <v>0</v>
      </c>
      <c r="M4980" s="7" t="str">
        <f t="shared" ca="1" si="867"/>
        <v/>
      </c>
      <c r="N4980" s="7">
        <f t="shared" ca="1" si="868"/>
        <v>0</v>
      </c>
      <c r="O4980" s="9" t="str">
        <f ca="1">IF(N4980&gt;-1,INDIRECT(ADDRESS(ROW(),13)),IF(N4980&lt;N4979,CONCATENATE("&lt;page-count count=",CHAR(34),1+LARGE(N:N,1)-LARGE(N:N,2),CHAR(34),"/&gt;"),INDIRECT(ADDRESS(ROW()-1,13))))</f>
        <v/>
      </c>
      <c r="P4980" s="1">
        <f>IF(ROW()&lt;$S$4+2,IF('XML a procesar'!A4979="",P4979,IF(MID('XML a procesar'!A4979,1,1)="&lt;",P4979,P4979+1)),P4979)</f>
        <v>1</v>
      </c>
    </row>
    <row r="4981" spans="1:16" x14ac:dyDescent="0.25">
      <c r="A4981" s="1" t="str">
        <f>IF('XML a procesar'!A4980&gt;0,'XML a procesar'!A4980,"")</f>
        <v/>
      </c>
      <c r="B4981" s="7">
        <f t="shared" si="858"/>
        <v>0</v>
      </c>
      <c r="C4981" s="1">
        <f t="shared" si="859"/>
        <v>0</v>
      </c>
      <c r="D4981" s="1">
        <f t="shared" si="860"/>
        <v>0</v>
      </c>
      <c r="E4981" s="1">
        <f t="shared" si="861"/>
        <v>0</v>
      </c>
      <c r="F4981" s="1" t="str">
        <f t="shared" ca="1" si="862"/>
        <v/>
      </c>
      <c r="G4981" s="1">
        <f t="shared" ca="1" si="863"/>
        <v>0</v>
      </c>
      <c r="H4981" s="1">
        <f ca="1">IF(AND(G4980&gt;0,G4981&gt;G4980,NOT(ISERROR(MATCH(G4980,D:D,0)))),H4980+1,H4980)</f>
        <v>0</v>
      </c>
      <c r="I4981" s="1">
        <f t="shared" ca="1" si="864"/>
        <v>0</v>
      </c>
      <c r="J4981" s="7" t="str">
        <f t="shared" ca="1" si="865"/>
        <v/>
      </c>
      <c r="K4981" s="1" t="str">
        <f ca="1">IF(J4981="Linea_para_MAIL_creada_por_LuXML",IF(ISERROR(MATCH(INDIRECT(ADDRESS(ROW()-G4981,7)),D:D,0)),J4981,INDIRECT(ADDRESS(MATCH(INDIRECT(ADDRESS(ROW()-G4981,7)),D:D,0),1))),J4981)</f>
        <v/>
      </c>
      <c r="L4981" s="7">
        <f t="shared" ca="1" si="866"/>
        <v>0</v>
      </c>
      <c r="M4981" s="7" t="str">
        <f t="shared" ca="1" si="867"/>
        <v/>
      </c>
      <c r="N4981" s="7">
        <f t="shared" ca="1" si="868"/>
        <v>0</v>
      </c>
      <c r="O4981" s="9" t="str">
        <f ca="1">IF(N4981&gt;-1,INDIRECT(ADDRESS(ROW(),13)),IF(N4981&lt;N4980,CONCATENATE("&lt;page-count count=",CHAR(34),1+LARGE(N:N,1)-LARGE(N:N,2),CHAR(34),"/&gt;"),INDIRECT(ADDRESS(ROW()-1,13))))</f>
        <v/>
      </c>
      <c r="P4981" s="1">
        <f>IF(ROW()&lt;$S$4+2,IF('XML a procesar'!A4980="",P4980,IF(MID('XML a procesar'!A4980,1,1)="&lt;",P4980,P4980+1)),P4980)</f>
        <v>1</v>
      </c>
    </row>
    <row r="4982" spans="1:16" x14ac:dyDescent="0.25">
      <c r="A4982" s="1" t="str">
        <f>IF('XML a procesar'!A4981&gt;0,'XML a procesar'!A4981,"")</f>
        <v/>
      </c>
      <c r="B4982" s="7">
        <f t="shared" si="858"/>
        <v>0</v>
      </c>
      <c r="C4982" s="1">
        <f t="shared" si="859"/>
        <v>0</v>
      </c>
      <c r="D4982" s="1">
        <f t="shared" si="860"/>
        <v>0</v>
      </c>
      <c r="E4982" s="1">
        <f t="shared" si="861"/>
        <v>0</v>
      </c>
      <c r="F4982" s="1" t="str">
        <f t="shared" ca="1" si="862"/>
        <v/>
      </c>
      <c r="G4982" s="1">
        <f t="shared" ca="1" si="863"/>
        <v>0</v>
      </c>
      <c r="H4982" s="1">
        <f ca="1">IF(AND(G4981&gt;0,G4982&gt;G4981,NOT(ISERROR(MATCH(G4981,D:D,0)))),H4981+1,H4981)</f>
        <v>0</v>
      </c>
      <c r="I4982" s="1">
        <f t="shared" ca="1" si="864"/>
        <v>0</v>
      </c>
      <c r="J4982" s="7" t="str">
        <f t="shared" ca="1" si="865"/>
        <v/>
      </c>
      <c r="K4982" s="1" t="str">
        <f ca="1">IF(J4982="Linea_para_MAIL_creada_por_LuXML",IF(ISERROR(MATCH(INDIRECT(ADDRESS(ROW()-G4982,7)),D:D,0)),J4982,INDIRECT(ADDRESS(MATCH(INDIRECT(ADDRESS(ROW()-G4982,7)),D:D,0),1))),J4982)</f>
        <v/>
      </c>
      <c r="L4982" s="7">
        <f t="shared" ca="1" si="866"/>
        <v>0</v>
      </c>
      <c r="M4982" s="7" t="str">
        <f t="shared" ca="1" si="867"/>
        <v/>
      </c>
      <c r="N4982" s="7">
        <f t="shared" ca="1" si="868"/>
        <v>0</v>
      </c>
      <c r="O4982" s="9" t="str">
        <f ca="1">IF(N4982&gt;-1,INDIRECT(ADDRESS(ROW(),13)),IF(N4982&lt;N4981,CONCATENATE("&lt;page-count count=",CHAR(34),1+LARGE(N:N,1)-LARGE(N:N,2),CHAR(34),"/&gt;"),INDIRECT(ADDRESS(ROW()-1,13))))</f>
        <v/>
      </c>
      <c r="P4982" s="1">
        <f>IF(ROW()&lt;$S$4+2,IF('XML a procesar'!A4981="",P4981,IF(MID('XML a procesar'!A4981,1,1)="&lt;",P4981,P4981+1)),P4981)</f>
        <v>1</v>
      </c>
    </row>
    <row r="4983" spans="1:16" x14ac:dyDescent="0.25">
      <c r="A4983" s="1" t="str">
        <f>IF('XML a procesar'!A4982&gt;0,'XML a procesar'!A4982,"")</f>
        <v/>
      </c>
      <c r="B4983" s="7">
        <f t="shared" si="858"/>
        <v>0</v>
      </c>
      <c r="C4983" s="1">
        <f t="shared" si="859"/>
        <v>0</v>
      </c>
      <c r="D4983" s="1">
        <f t="shared" si="860"/>
        <v>0</v>
      </c>
      <c r="E4983" s="1">
        <f t="shared" si="861"/>
        <v>0</v>
      </c>
      <c r="F4983" s="1" t="str">
        <f t="shared" ca="1" si="862"/>
        <v/>
      </c>
      <c r="G4983" s="1">
        <f t="shared" ca="1" si="863"/>
        <v>0</v>
      </c>
      <c r="H4983" s="1">
        <f ca="1">IF(AND(G4982&gt;0,G4983&gt;G4982,NOT(ISERROR(MATCH(G4982,D:D,0)))),H4982+1,H4982)</f>
        <v>0</v>
      </c>
      <c r="I4983" s="1">
        <f t="shared" ca="1" si="864"/>
        <v>0</v>
      </c>
      <c r="J4983" s="7" t="str">
        <f t="shared" ca="1" si="865"/>
        <v/>
      </c>
      <c r="K4983" s="1" t="str">
        <f ca="1">IF(J4983="Linea_para_MAIL_creada_por_LuXML",IF(ISERROR(MATCH(INDIRECT(ADDRESS(ROW()-G4983,7)),D:D,0)),J4983,INDIRECT(ADDRESS(MATCH(INDIRECT(ADDRESS(ROW()-G4983,7)),D:D,0),1))),J4983)</f>
        <v/>
      </c>
      <c r="L4983" s="7">
        <f t="shared" ca="1" si="866"/>
        <v>0</v>
      </c>
      <c r="M4983" s="7" t="str">
        <f t="shared" ca="1" si="867"/>
        <v/>
      </c>
      <c r="N4983" s="7">
        <f t="shared" ca="1" si="868"/>
        <v>0</v>
      </c>
      <c r="O4983" s="9" t="str">
        <f ca="1">IF(N4983&gt;-1,INDIRECT(ADDRESS(ROW(),13)),IF(N4983&lt;N4982,CONCATENATE("&lt;page-count count=",CHAR(34),1+LARGE(N:N,1)-LARGE(N:N,2),CHAR(34),"/&gt;"),INDIRECT(ADDRESS(ROW()-1,13))))</f>
        <v/>
      </c>
      <c r="P4983" s="1">
        <f>IF(ROW()&lt;$S$4+2,IF('XML a procesar'!A4982="",P4982,IF(MID('XML a procesar'!A4982,1,1)="&lt;",P4982,P4982+1)),P4982)</f>
        <v>1</v>
      </c>
    </row>
    <row r="4984" spans="1:16" x14ac:dyDescent="0.25">
      <c r="A4984" s="1" t="str">
        <f>IF('XML a procesar'!A4983&gt;0,'XML a procesar'!A4983,"")</f>
        <v/>
      </c>
      <c r="B4984" s="7">
        <f t="shared" si="858"/>
        <v>0</v>
      </c>
      <c r="C4984" s="1">
        <f t="shared" si="859"/>
        <v>0</v>
      </c>
      <c r="D4984" s="1">
        <f t="shared" si="860"/>
        <v>0</v>
      </c>
      <c r="E4984" s="1">
        <f t="shared" si="861"/>
        <v>0</v>
      </c>
      <c r="F4984" s="1" t="str">
        <f t="shared" ca="1" si="862"/>
        <v/>
      </c>
      <c r="G4984" s="1">
        <f t="shared" ca="1" si="863"/>
        <v>0</v>
      </c>
      <c r="H4984" s="1">
        <f ca="1">IF(AND(G4983&gt;0,G4984&gt;G4983,NOT(ISERROR(MATCH(G4983,D:D,0)))),H4983+1,H4983)</f>
        <v>0</v>
      </c>
      <c r="I4984" s="1">
        <f t="shared" ca="1" si="864"/>
        <v>0</v>
      </c>
      <c r="J4984" s="7" t="str">
        <f t="shared" ca="1" si="865"/>
        <v/>
      </c>
      <c r="K4984" s="1" t="str">
        <f ca="1">IF(J4984="Linea_para_MAIL_creada_por_LuXML",IF(ISERROR(MATCH(INDIRECT(ADDRESS(ROW()-G4984,7)),D:D,0)),J4984,INDIRECT(ADDRESS(MATCH(INDIRECT(ADDRESS(ROW()-G4984,7)),D:D,0),1))),J4984)</f>
        <v/>
      </c>
      <c r="L4984" s="7">
        <f t="shared" ca="1" si="866"/>
        <v>0</v>
      </c>
      <c r="M4984" s="7" t="str">
        <f t="shared" ca="1" si="867"/>
        <v/>
      </c>
      <c r="N4984" s="7">
        <f t="shared" ca="1" si="868"/>
        <v>0</v>
      </c>
      <c r="O4984" s="9" t="str">
        <f ca="1">IF(N4984&gt;-1,INDIRECT(ADDRESS(ROW(),13)),IF(N4984&lt;N4983,CONCATENATE("&lt;page-count count=",CHAR(34),1+LARGE(N:N,1)-LARGE(N:N,2),CHAR(34),"/&gt;"),INDIRECT(ADDRESS(ROW()-1,13))))</f>
        <v/>
      </c>
      <c r="P4984" s="1">
        <f>IF(ROW()&lt;$S$4+2,IF('XML a procesar'!A4983="",P4983,IF(MID('XML a procesar'!A4983,1,1)="&lt;",P4983,P4983+1)),P4983)</f>
        <v>1</v>
      </c>
    </row>
    <row r="4985" spans="1:16" x14ac:dyDescent="0.25">
      <c r="A4985" s="1" t="str">
        <f>IF('XML a procesar'!A4984&gt;0,'XML a procesar'!A4984,"")</f>
        <v/>
      </c>
      <c r="B4985" s="7">
        <f t="shared" si="858"/>
        <v>0</v>
      </c>
      <c r="C4985" s="1">
        <f t="shared" si="859"/>
        <v>0</v>
      </c>
      <c r="D4985" s="1">
        <f t="shared" si="860"/>
        <v>0</v>
      </c>
      <c r="E4985" s="1">
        <f t="shared" si="861"/>
        <v>0</v>
      </c>
      <c r="F4985" s="1" t="str">
        <f t="shared" ca="1" si="862"/>
        <v/>
      </c>
      <c r="G4985" s="1">
        <f t="shared" ca="1" si="863"/>
        <v>0</v>
      </c>
      <c r="H4985" s="1">
        <f ca="1">IF(AND(G4984&gt;0,G4985&gt;G4984,NOT(ISERROR(MATCH(G4984,D:D,0)))),H4984+1,H4984)</f>
        <v>0</v>
      </c>
      <c r="I4985" s="1">
        <f t="shared" ca="1" si="864"/>
        <v>0</v>
      </c>
      <c r="J4985" s="7" t="str">
        <f t="shared" ca="1" si="865"/>
        <v/>
      </c>
      <c r="K4985" s="1" t="str">
        <f ca="1">IF(J4985="Linea_para_MAIL_creada_por_LuXML",IF(ISERROR(MATCH(INDIRECT(ADDRESS(ROW()-G4985,7)),D:D,0)),J4985,INDIRECT(ADDRESS(MATCH(INDIRECT(ADDRESS(ROW()-G4985,7)),D:D,0),1))),J4985)</f>
        <v/>
      </c>
      <c r="L4985" s="7">
        <f t="shared" ca="1" si="866"/>
        <v>0</v>
      </c>
      <c r="M4985" s="7" t="str">
        <f t="shared" ca="1" si="867"/>
        <v/>
      </c>
      <c r="N4985" s="7">
        <f t="shared" ca="1" si="868"/>
        <v>0</v>
      </c>
      <c r="O4985" s="9" t="str">
        <f ca="1">IF(N4985&gt;-1,INDIRECT(ADDRESS(ROW(),13)),IF(N4985&lt;N4984,CONCATENATE("&lt;page-count count=",CHAR(34),1+LARGE(N:N,1)-LARGE(N:N,2),CHAR(34),"/&gt;"),INDIRECT(ADDRESS(ROW()-1,13))))</f>
        <v/>
      </c>
      <c r="P4985" s="1">
        <f>IF(ROW()&lt;$S$4+2,IF('XML a procesar'!A4984="",P4984,IF(MID('XML a procesar'!A4984,1,1)="&lt;",P4984,P4984+1)),P4984)</f>
        <v>1</v>
      </c>
    </row>
    <row r="4986" spans="1:16" x14ac:dyDescent="0.25">
      <c r="A4986" s="1" t="str">
        <f>IF('XML a procesar'!A4985&gt;0,'XML a procesar'!A4985,"")</f>
        <v/>
      </c>
      <c r="B4986" s="7">
        <f t="shared" si="858"/>
        <v>0</v>
      </c>
      <c r="C4986" s="1">
        <f t="shared" si="859"/>
        <v>0</v>
      </c>
      <c r="D4986" s="1">
        <f t="shared" si="860"/>
        <v>0</v>
      </c>
      <c r="E4986" s="1">
        <f t="shared" si="861"/>
        <v>0</v>
      </c>
      <c r="F4986" s="1" t="str">
        <f t="shared" ca="1" si="862"/>
        <v/>
      </c>
      <c r="G4986" s="1">
        <f t="shared" ca="1" si="863"/>
        <v>0</v>
      </c>
      <c r="H4986" s="1">
        <f ca="1">IF(AND(G4985&gt;0,G4986&gt;G4985,NOT(ISERROR(MATCH(G4985,D:D,0)))),H4985+1,H4985)</f>
        <v>0</v>
      </c>
      <c r="I4986" s="1">
        <f t="shared" ca="1" si="864"/>
        <v>0</v>
      </c>
      <c r="J4986" s="7" t="str">
        <f t="shared" ca="1" si="865"/>
        <v/>
      </c>
      <c r="K4986" s="1" t="str">
        <f ca="1">IF(J4986="Linea_para_MAIL_creada_por_LuXML",IF(ISERROR(MATCH(INDIRECT(ADDRESS(ROW()-G4986,7)),D:D,0)),J4986,INDIRECT(ADDRESS(MATCH(INDIRECT(ADDRESS(ROW()-G4986,7)),D:D,0),1))),J4986)</f>
        <v/>
      </c>
      <c r="L4986" s="7">
        <f t="shared" ca="1" si="866"/>
        <v>0</v>
      </c>
      <c r="M4986" s="7" t="str">
        <f t="shared" ca="1" si="867"/>
        <v/>
      </c>
      <c r="N4986" s="7">
        <f t="shared" ca="1" si="868"/>
        <v>0</v>
      </c>
      <c r="O4986" s="9" t="str">
        <f ca="1">IF(N4986&gt;-1,INDIRECT(ADDRESS(ROW(),13)),IF(N4986&lt;N4985,CONCATENATE("&lt;page-count count=",CHAR(34),1+LARGE(N:N,1)-LARGE(N:N,2),CHAR(34),"/&gt;"),INDIRECT(ADDRESS(ROW()-1,13))))</f>
        <v/>
      </c>
      <c r="P4986" s="1">
        <f>IF(ROW()&lt;$S$4+2,IF('XML a procesar'!A4985="",P4985,IF(MID('XML a procesar'!A4985,1,1)="&lt;",P4985,P4985+1)),P4985)</f>
        <v>1</v>
      </c>
    </row>
    <row r="4987" spans="1:16" x14ac:dyDescent="0.25">
      <c r="A4987" s="1" t="str">
        <f>IF('XML a procesar'!A4986&gt;0,'XML a procesar'!A4986,"")</f>
        <v/>
      </c>
      <c r="B4987" s="7">
        <f t="shared" si="858"/>
        <v>0</v>
      </c>
      <c r="C4987" s="1">
        <f t="shared" si="859"/>
        <v>0</v>
      </c>
      <c r="D4987" s="1">
        <f t="shared" si="860"/>
        <v>0</v>
      </c>
      <c r="E4987" s="1">
        <f t="shared" si="861"/>
        <v>0</v>
      </c>
      <c r="F4987" s="1" t="str">
        <f t="shared" ca="1" si="862"/>
        <v/>
      </c>
      <c r="G4987" s="1">
        <f t="shared" ca="1" si="863"/>
        <v>0</v>
      </c>
      <c r="H4987" s="1">
        <f ca="1">IF(AND(G4986&gt;0,G4987&gt;G4986,NOT(ISERROR(MATCH(G4986,D:D,0)))),H4986+1,H4986)</f>
        <v>0</v>
      </c>
      <c r="I4987" s="1">
        <f t="shared" ca="1" si="864"/>
        <v>0</v>
      </c>
      <c r="J4987" s="7" t="str">
        <f t="shared" ca="1" si="865"/>
        <v/>
      </c>
      <c r="K4987" s="1" t="str">
        <f ca="1">IF(J4987="Linea_para_MAIL_creada_por_LuXML",IF(ISERROR(MATCH(INDIRECT(ADDRESS(ROW()-G4987,7)),D:D,0)),J4987,INDIRECT(ADDRESS(MATCH(INDIRECT(ADDRESS(ROW()-G4987,7)),D:D,0),1))),J4987)</f>
        <v/>
      </c>
      <c r="L4987" s="7">
        <f t="shared" ca="1" si="866"/>
        <v>0</v>
      </c>
      <c r="M4987" s="7" t="str">
        <f t="shared" ca="1" si="867"/>
        <v/>
      </c>
      <c r="N4987" s="7">
        <f t="shared" ca="1" si="868"/>
        <v>0</v>
      </c>
      <c r="O4987" s="9" t="str">
        <f ca="1">IF(N4987&gt;-1,INDIRECT(ADDRESS(ROW(),13)),IF(N4987&lt;N4986,CONCATENATE("&lt;page-count count=",CHAR(34),1+LARGE(N:N,1)-LARGE(N:N,2),CHAR(34),"/&gt;"),INDIRECT(ADDRESS(ROW()-1,13))))</f>
        <v/>
      </c>
      <c r="P4987" s="1">
        <f>IF(ROW()&lt;$S$4+2,IF('XML a procesar'!A4986="",P4986,IF(MID('XML a procesar'!A4986,1,1)="&lt;",P4986,P4986+1)),P4986)</f>
        <v>1</v>
      </c>
    </row>
    <row r="4988" spans="1:16" x14ac:dyDescent="0.25">
      <c r="A4988" s="1" t="str">
        <f>IF('XML a procesar'!A4987&gt;0,'XML a procesar'!A4987,"")</f>
        <v/>
      </c>
      <c r="B4988" s="7">
        <f t="shared" si="858"/>
        <v>0</v>
      </c>
      <c r="C4988" s="1">
        <f t="shared" si="859"/>
        <v>0</v>
      </c>
      <c r="D4988" s="1">
        <f t="shared" si="860"/>
        <v>0</v>
      </c>
      <c r="E4988" s="1">
        <f t="shared" si="861"/>
        <v>0</v>
      </c>
      <c r="F4988" s="1" t="str">
        <f t="shared" ca="1" si="862"/>
        <v/>
      </c>
      <c r="G4988" s="1">
        <f t="shared" ca="1" si="863"/>
        <v>0</v>
      </c>
      <c r="H4988" s="1">
        <f ca="1">IF(AND(G4987&gt;0,G4988&gt;G4987,NOT(ISERROR(MATCH(G4987,D:D,0)))),H4987+1,H4987)</f>
        <v>0</v>
      </c>
      <c r="I4988" s="1">
        <f t="shared" ca="1" si="864"/>
        <v>0</v>
      </c>
      <c r="J4988" s="7" t="str">
        <f t="shared" ca="1" si="865"/>
        <v/>
      </c>
      <c r="K4988" s="1" t="str">
        <f ca="1">IF(J4988="Linea_para_MAIL_creada_por_LuXML",IF(ISERROR(MATCH(INDIRECT(ADDRESS(ROW()-G4988,7)),D:D,0)),J4988,INDIRECT(ADDRESS(MATCH(INDIRECT(ADDRESS(ROW()-G4988,7)),D:D,0),1))),J4988)</f>
        <v/>
      </c>
      <c r="L4988" s="7">
        <f t="shared" ca="1" si="866"/>
        <v>0</v>
      </c>
      <c r="M4988" s="7" t="str">
        <f t="shared" ca="1" si="867"/>
        <v/>
      </c>
      <c r="N4988" s="7">
        <f t="shared" ca="1" si="868"/>
        <v>0</v>
      </c>
      <c r="O4988" s="9" t="str">
        <f ca="1">IF(N4988&gt;-1,INDIRECT(ADDRESS(ROW(),13)),IF(N4988&lt;N4987,CONCATENATE("&lt;page-count count=",CHAR(34),1+LARGE(N:N,1)-LARGE(N:N,2),CHAR(34),"/&gt;"),INDIRECT(ADDRESS(ROW()-1,13))))</f>
        <v/>
      </c>
      <c r="P4988" s="1">
        <f>IF(ROW()&lt;$S$4+2,IF('XML a procesar'!A4987="",P4987,IF(MID('XML a procesar'!A4987,1,1)="&lt;",P4987,P4987+1)),P4987)</f>
        <v>1</v>
      </c>
    </row>
    <row r="4989" spans="1:16" x14ac:dyDescent="0.25">
      <c r="A4989" s="1" t="str">
        <f>IF('XML a procesar'!A4988&gt;0,'XML a procesar'!A4988,"")</f>
        <v/>
      </c>
      <c r="B4989" s="7">
        <f t="shared" si="858"/>
        <v>0</v>
      </c>
      <c r="C4989" s="1">
        <f t="shared" si="859"/>
        <v>0</v>
      </c>
      <c r="D4989" s="1">
        <f t="shared" si="860"/>
        <v>0</v>
      </c>
      <c r="E4989" s="1">
        <f t="shared" si="861"/>
        <v>0</v>
      </c>
      <c r="F4989" s="1" t="str">
        <f t="shared" ca="1" si="862"/>
        <v/>
      </c>
      <c r="G4989" s="1">
        <f t="shared" ca="1" si="863"/>
        <v>0</v>
      </c>
      <c r="H4989" s="1">
        <f ca="1">IF(AND(G4988&gt;0,G4989&gt;G4988,NOT(ISERROR(MATCH(G4988,D:D,0)))),H4988+1,H4988)</f>
        <v>0</v>
      </c>
      <c r="I4989" s="1">
        <f t="shared" ca="1" si="864"/>
        <v>0</v>
      </c>
      <c r="J4989" s="7" t="str">
        <f t="shared" ca="1" si="865"/>
        <v/>
      </c>
      <c r="K4989" s="1" t="str">
        <f ca="1">IF(J4989="Linea_para_MAIL_creada_por_LuXML",IF(ISERROR(MATCH(INDIRECT(ADDRESS(ROW()-G4989,7)),D:D,0)),J4989,INDIRECT(ADDRESS(MATCH(INDIRECT(ADDRESS(ROW()-G4989,7)),D:D,0),1))),J4989)</f>
        <v/>
      </c>
      <c r="L4989" s="7">
        <f t="shared" ca="1" si="866"/>
        <v>0</v>
      </c>
      <c r="M4989" s="7" t="str">
        <f t="shared" ca="1" si="867"/>
        <v/>
      </c>
      <c r="N4989" s="7">
        <f t="shared" ca="1" si="868"/>
        <v>0</v>
      </c>
      <c r="O4989" s="9" t="str">
        <f ca="1">IF(N4989&gt;-1,INDIRECT(ADDRESS(ROW(),13)),IF(N4989&lt;N4988,CONCATENATE("&lt;page-count count=",CHAR(34),1+LARGE(N:N,1)-LARGE(N:N,2),CHAR(34),"/&gt;"),INDIRECT(ADDRESS(ROW()-1,13))))</f>
        <v/>
      </c>
      <c r="P4989" s="1">
        <f>IF(ROW()&lt;$S$4+2,IF('XML a procesar'!A4988="",P4988,IF(MID('XML a procesar'!A4988,1,1)="&lt;",P4988,P4988+1)),P4988)</f>
        <v>1</v>
      </c>
    </row>
    <row r="4990" spans="1:16" x14ac:dyDescent="0.25">
      <c r="A4990" s="1" t="str">
        <f>IF('XML a procesar'!A4989&gt;0,'XML a procesar'!A4989,"")</f>
        <v/>
      </c>
      <c r="B4990" s="7">
        <f t="shared" si="858"/>
        <v>0</v>
      </c>
      <c r="C4990" s="1">
        <f t="shared" si="859"/>
        <v>0</v>
      </c>
      <c r="D4990" s="1">
        <f t="shared" si="860"/>
        <v>0</v>
      </c>
      <c r="E4990" s="1">
        <f t="shared" si="861"/>
        <v>0</v>
      </c>
      <c r="F4990" s="1" t="str">
        <f t="shared" ca="1" si="862"/>
        <v/>
      </c>
      <c r="G4990" s="1">
        <f t="shared" ca="1" si="863"/>
        <v>0</v>
      </c>
      <c r="H4990" s="1">
        <f ca="1">IF(AND(G4989&gt;0,G4990&gt;G4989,NOT(ISERROR(MATCH(G4989,D:D,0)))),H4989+1,H4989)</f>
        <v>0</v>
      </c>
      <c r="I4990" s="1">
        <f t="shared" ca="1" si="864"/>
        <v>0</v>
      </c>
      <c r="J4990" s="7" t="str">
        <f t="shared" ca="1" si="865"/>
        <v/>
      </c>
      <c r="K4990" s="1" t="str">
        <f ca="1">IF(J4990="Linea_para_MAIL_creada_por_LuXML",IF(ISERROR(MATCH(INDIRECT(ADDRESS(ROW()-G4990,7)),D:D,0)),J4990,INDIRECT(ADDRESS(MATCH(INDIRECT(ADDRESS(ROW()-G4990,7)),D:D,0),1))),J4990)</f>
        <v/>
      </c>
      <c r="L4990" s="7">
        <f t="shared" ca="1" si="866"/>
        <v>0</v>
      </c>
      <c r="M4990" s="7" t="str">
        <f t="shared" ca="1" si="867"/>
        <v/>
      </c>
      <c r="N4990" s="7">
        <f t="shared" ca="1" si="868"/>
        <v>0</v>
      </c>
      <c r="O4990" s="9" t="str">
        <f ca="1">IF(N4990&gt;-1,INDIRECT(ADDRESS(ROW(),13)),IF(N4990&lt;N4989,CONCATENATE("&lt;page-count count=",CHAR(34),1+LARGE(N:N,1)-LARGE(N:N,2),CHAR(34),"/&gt;"),INDIRECT(ADDRESS(ROW()-1,13))))</f>
        <v/>
      </c>
      <c r="P4990" s="1">
        <f>IF(ROW()&lt;$S$4+2,IF('XML a procesar'!A4989="",P4989,IF(MID('XML a procesar'!A4989,1,1)="&lt;",P4989,P4989+1)),P4989)</f>
        <v>1</v>
      </c>
    </row>
    <row r="4991" spans="1:16" x14ac:dyDescent="0.25">
      <c r="A4991" s="1" t="str">
        <f>IF('XML a procesar'!A4990&gt;0,'XML a procesar'!A4990,"")</f>
        <v/>
      </c>
      <c r="B4991" s="7">
        <f t="shared" si="858"/>
        <v>0</v>
      </c>
      <c r="C4991" s="1">
        <f t="shared" si="859"/>
        <v>0</v>
      </c>
      <c r="D4991" s="1">
        <f t="shared" si="860"/>
        <v>0</v>
      </c>
      <c r="E4991" s="1">
        <f t="shared" si="861"/>
        <v>0</v>
      </c>
      <c r="F4991" s="1" t="str">
        <f t="shared" ca="1" si="862"/>
        <v/>
      </c>
      <c r="G4991" s="1">
        <f t="shared" ca="1" si="863"/>
        <v>0</v>
      </c>
      <c r="H4991" s="1">
        <f ca="1">IF(AND(G4990&gt;0,G4991&gt;G4990,NOT(ISERROR(MATCH(G4990,D:D,0)))),H4990+1,H4990)</f>
        <v>0</v>
      </c>
      <c r="I4991" s="1">
        <f t="shared" ca="1" si="864"/>
        <v>0</v>
      </c>
      <c r="J4991" s="7" t="str">
        <f t="shared" ca="1" si="865"/>
        <v/>
      </c>
      <c r="K4991" s="1" t="str">
        <f ca="1">IF(J4991="Linea_para_MAIL_creada_por_LuXML",IF(ISERROR(MATCH(INDIRECT(ADDRESS(ROW()-G4991,7)),D:D,0)),J4991,INDIRECT(ADDRESS(MATCH(INDIRECT(ADDRESS(ROW()-G4991,7)),D:D,0),1))),J4991)</f>
        <v/>
      </c>
      <c r="L4991" s="7">
        <f t="shared" ca="1" si="866"/>
        <v>0</v>
      </c>
      <c r="M4991" s="7" t="str">
        <f t="shared" ca="1" si="867"/>
        <v/>
      </c>
      <c r="N4991" s="7">
        <f t="shared" ca="1" si="868"/>
        <v>0</v>
      </c>
      <c r="O4991" s="9" t="str">
        <f ca="1">IF(N4991&gt;-1,INDIRECT(ADDRESS(ROW(),13)),IF(N4991&lt;N4990,CONCATENATE("&lt;page-count count=",CHAR(34),1+LARGE(N:N,1)-LARGE(N:N,2),CHAR(34),"/&gt;"),INDIRECT(ADDRESS(ROW()-1,13))))</f>
        <v/>
      </c>
      <c r="P4991" s="1">
        <f>IF(ROW()&lt;$S$4+2,IF('XML a procesar'!A4990="",P4990,IF(MID('XML a procesar'!A4990,1,1)="&lt;",P4990,P4990+1)),P4990)</f>
        <v>1</v>
      </c>
    </row>
    <row r="4992" spans="1:16" x14ac:dyDescent="0.25">
      <c r="A4992" s="1" t="str">
        <f>IF('XML a procesar'!A4991&gt;0,'XML a procesar'!A4991,"")</f>
        <v/>
      </c>
      <c r="B4992" s="7">
        <f t="shared" si="858"/>
        <v>0</v>
      </c>
      <c r="C4992" s="1">
        <f t="shared" si="859"/>
        <v>0</v>
      </c>
      <c r="D4992" s="1">
        <f t="shared" si="860"/>
        <v>0</v>
      </c>
      <c r="E4992" s="1">
        <f t="shared" si="861"/>
        <v>0</v>
      </c>
      <c r="F4992" s="1" t="str">
        <f t="shared" ca="1" si="862"/>
        <v/>
      </c>
      <c r="G4992" s="1">
        <f t="shared" ca="1" si="863"/>
        <v>0</v>
      </c>
      <c r="H4992" s="1">
        <f ca="1">IF(AND(G4991&gt;0,G4992&gt;G4991,NOT(ISERROR(MATCH(G4991,D:D,0)))),H4991+1,H4991)</f>
        <v>0</v>
      </c>
      <c r="I4992" s="1">
        <f t="shared" ca="1" si="864"/>
        <v>0</v>
      </c>
      <c r="J4992" s="7" t="str">
        <f t="shared" ca="1" si="865"/>
        <v/>
      </c>
      <c r="K4992" s="1" t="str">
        <f ca="1">IF(J4992="Linea_para_MAIL_creada_por_LuXML",IF(ISERROR(MATCH(INDIRECT(ADDRESS(ROW()-G4992,7)),D:D,0)),J4992,INDIRECT(ADDRESS(MATCH(INDIRECT(ADDRESS(ROW()-G4992,7)),D:D,0),1))),J4992)</f>
        <v/>
      </c>
      <c r="L4992" s="7">
        <f t="shared" ca="1" si="866"/>
        <v>0</v>
      </c>
      <c r="M4992" s="7" t="str">
        <f t="shared" ca="1" si="867"/>
        <v/>
      </c>
      <c r="N4992" s="7">
        <f t="shared" ca="1" si="868"/>
        <v>0</v>
      </c>
      <c r="O4992" s="9" t="str">
        <f ca="1">IF(N4992&gt;-1,INDIRECT(ADDRESS(ROW(),13)),IF(N4992&lt;N4991,CONCATENATE("&lt;page-count count=",CHAR(34),1+LARGE(N:N,1)-LARGE(N:N,2),CHAR(34),"/&gt;"),INDIRECT(ADDRESS(ROW()-1,13))))</f>
        <v/>
      </c>
      <c r="P4992" s="1">
        <f>IF(ROW()&lt;$S$4+2,IF('XML a procesar'!A4991="",P4991,IF(MID('XML a procesar'!A4991,1,1)="&lt;",P4991,P4991+1)),P4991)</f>
        <v>1</v>
      </c>
    </row>
    <row r="4993" spans="1:16" x14ac:dyDescent="0.25">
      <c r="A4993" s="1" t="str">
        <f>IF('XML a procesar'!A4992&gt;0,'XML a procesar'!A4992,"")</f>
        <v/>
      </c>
      <c r="B4993" s="7">
        <f t="shared" ref="B4993:B5001" si="869">IF(ISERROR(FIND("/doi.org/",A4993,1)),0,1)</f>
        <v>0</v>
      </c>
      <c r="C4993" s="1">
        <f t="shared" ref="C4993:C5001" si="870">IF(LEFT(A4992,16)="&lt;contrib contrib",C4992+1,IF(LEFT(A4992,16)="&lt;/contrib-group&gt;",0,IF(LEFT(A4992,10)="&lt;/contrib&gt;",C4992,C4992)))</f>
        <v>0</v>
      </c>
      <c r="D4993" s="1">
        <f t="shared" ref="D4993:D5001" si="871">IF(AND(C4993&gt;0,LEFT(A4993,7)="&lt;email&gt;",ISNUMBER(SEARCH("@",A4993,1))),C4993,IF(LEFT(A4993,10)="&lt;alt-text&gt;",-1,0))</f>
        <v>0</v>
      </c>
      <c r="E4993" s="1">
        <f t="shared" ref="E4993:E5001" si="872">IF(D4993=0,E4992,E4992+1)</f>
        <v>0</v>
      </c>
      <c r="F4993" s="1" t="str">
        <f t="shared" ref="F4993:F5001" ca="1" si="873">INDIRECT(ADDRESS(ROW()+INDIRECT(ADDRESS(ROW()+E4993,5)),1))</f>
        <v/>
      </c>
      <c r="G4993" s="1">
        <f t="shared" ref="G4993:G5001" ca="1" si="874">IF(LEFT(F4993,7)="&lt;aff id",_xlfn.NUMBERVALUE(MID(F4993,13,LEN(F4993)-14)),IF(F4993="&lt;/aff&gt;",G4992+1,G4992))</f>
        <v>0</v>
      </c>
      <c r="H4993" s="1">
        <f ca="1">IF(AND(G4992&gt;0,G4993&gt;G4992,NOT(ISERROR(MATCH(G4992,D:D,0)))),H4992+1,H4992)</f>
        <v>0</v>
      </c>
      <c r="I4993" s="1">
        <f t="shared" ref="I4993:I5001" ca="1" si="875">INDIRECT(ADDRESS(ROW()-INDIRECT(ADDRESS(ROW()-H4993,8)),8))</f>
        <v>0</v>
      </c>
      <c r="J4993" s="7" t="str">
        <f t="shared" ref="J4993:J5001" ca="1" si="876">IF(J4992="Linea_para_MAIL_creada_por_LuXML","&lt;/aff&gt;",IF(I4993&gt;INDIRECT(ADDRESS(ROW()-I4993-1,8)),"Linea_para_MAIL_creada_por_LuXML",INDIRECT(ADDRESS(ROW()-I4993,6))))</f>
        <v/>
      </c>
      <c r="K4993" s="1" t="str">
        <f ca="1">IF(J4993="Linea_para_MAIL_creada_por_LuXML",IF(ISERROR(MATCH(INDIRECT(ADDRESS(ROW()-G4993,7)),D:D,0)),J4993,INDIRECT(ADDRESS(MATCH(INDIRECT(ADDRESS(ROW()-G4993,7)),D:D,0),1))),J4993)</f>
        <v/>
      </c>
      <c r="L4993" s="7">
        <f t="shared" ref="L4993:L5001" ca="1" si="877">IF(OR(MID(K4991,3,5)="page&gt;",MID(K4992,3,5)="page&gt;"),L4992,IF(OR(K4992="&lt;history&gt;",K4993="&lt;history&gt;"),L4992+1,L4992))</f>
        <v>0</v>
      </c>
      <c r="M4993" s="7" t="str">
        <f t="shared" ref="M4993:M5001" ca="1" si="878">IF(L4993&gt;L4992,IF(L4993=1,CONCATENATE("&lt;fpage&gt;",$S$10,"&lt;/fpage&gt;"),CONCATENATE("&lt;lpage&gt;",$S$10+1,"&lt;/lpage&gt;")),IF(ISERROR(INDIRECT(ADDRESS(ROW()-L4993,11),1)),"",INDIRECT(ADDRESS(ROW()-L4993,11),1)))</f>
        <v/>
      </c>
      <c r="N4993" s="7">
        <f t="shared" ref="N4993:N5001" ca="1" si="879">IF(N4992=-1,-1,IF(M4993="&lt;/counts&gt;",-1,IF(OR(LEFT(M4993,7)="&lt;fpage&gt;",LEFT(M4993,7)="&lt;lpage&gt;"),VALUE(MID(M4993,8,LEN(M4993)-15)),0)))</f>
        <v>0</v>
      </c>
      <c r="O4993" s="9" t="str">
        <f ca="1">IF(N4993&gt;-1,INDIRECT(ADDRESS(ROW(),13)),IF(N4993&lt;N4992,CONCATENATE("&lt;page-count count=",CHAR(34),1+LARGE(N:N,1)-LARGE(N:N,2),CHAR(34),"/&gt;"),INDIRECT(ADDRESS(ROW()-1,13))))</f>
        <v/>
      </c>
      <c r="P4993" s="1">
        <f>IF(ROW()&lt;$S$4+2,IF('XML a procesar'!A4992="",P4992,IF(MID('XML a procesar'!A4992,1,1)="&lt;",P4992,P4992+1)),P4992)</f>
        <v>1</v>
      </c>
    </row>
    <row r="4994" spans="1:16" x14ac:dyDescent="0.25">
      <c r="A4994" s="1" t="str">
        <f>IF('XML a procesar'!A4993&gt;0,'XML a procesar'!A4993,"")</f>
        <v/>
      </c>
      <c r="B4994" s="7">
        <f t="shared" si="869"/>
        <v>0</v>
      </c>
      <c r="C4994" s="1">
        <f t="shared" si="870"/>
        <v>0</v>
      </c>
      <c r="D4994" s="1">
        <f t="shared" si="871"/>
        <v>0</v>
      </c>
      <c r="E4994" s="1">
        <f t="shared" si="872"/>
        <v>0</v>
      </c>
      <c r="F4994" s="1" t="str">
        <f t="shared" ca="1" si="873"/>
        <v/>
      </c>
      <c r="G4994" s="1">
        <f t="shared" ca="1" si="874"/>
        <v>0</v>
      </c>
      <c r="H4994" s="1">
        <f ca="1">IF(AND(G4993&gt;0,G4994&gt;G4993,NOT(ISERROR(MATCH(G4993,D:D,0)))),H4993+1,H4993)</f>
        <v>0</v>
      </c>
      <c r="I4994" s="1">
        <f t="shared" ca="1" si="875"/>
        <v>0</v>
      </c>
      <c r="J4994" s="7" t="str">
        <f t="shared" ca="1" si="876"/>
        <v/>
      </c>
      <c r="K4994" s="1" t="str">
        <f ca="1">IF(J4994="Linea_para_MAIL_creada_por_LuXML",IF(ISERROR(MATCH(INDIRECT(ADDRESS(ROW()-G4994,7)),D:D,0)),J4994,INDIRECT(ADDRESS(MATCH(INDIRECT(ADDRESS(ROW()-G4994,7)),D:D,0),1))),J4994)</f>
        <v/>
      </c>
      <c r="L4994" s="7">
        <f t="shared" ca="1" si="877"/>
        <v>0</v>
      </c>
      <c r="M4994" s="7" t="str">
        <f t="shared" ca="1" si="878"/>
        <v/>
      </c>
      <c r="N4994" s="7">
        <f t="shared" ca="1" si="879"/>
        <v>0</v>
      </c>
      <c r="O4994" s="9" t="str">
        <f ca="1">IF(N4994&gt;-1,INDIRECT(ADDRESS(ROW(),13)),IF(N4994&lt;N4993,CONCATENATE("&lt;page-count count=",CHAR(34),1+LARGE(N:N,1)-LARGE(N:N,2),CHAR(34),"/&gt;"),INDIRECT(ADDRESS(ROW()-1,13))))</f>
        <v/>
      </c>
      <c r="P4994" s="1">
        <f>IF(ROW()&lt;$S$4+2,IF('XML a procesar'!A4993="",P4993,IF(MID('XML a procesar'!A4993,1,1)="&lt;",P4993,P4993+1)),P4993)</f>
        <v>1</v>
      </c>
    </row>
    <row r="4995" spans="1:16" x14ac:dyDescent="0.25">
      <c r="A4995" s="1" t="str">
        <f>IF('XML a procesar'!A4994&gt;0,'XML a procesar'!A4994,"")</f>
        <v/>
      </c>
      <c r="B4995" s="7">
        <f t="shared" si="869"/>
        <v>0</v>
      </c>
      <c r="C4995" s="1">
        <f t="shared" si="870"/>
        <v>0</v>
      </c>
      <c r="D4995" s="1">
        <f t="shared" si="871"/>
        <v>0</v>
      </c>
      <c r="E4995" s="1">
        <f t="shared" si="872"/>
        <v>0</v>
      </c>
      <c r="F4995" s="1" t="str">
        <f t="shared" ca="1" si="873"/>
        <v/>
      </c>
      <c r="G4995" s="1">
        <f t="shared" ca="1" si="874"/>
        <v>0</v>
      </c>
      <c r="H4995" s="1">
        <f ca="1">IF(AND(G4994&gt;0,G4995&gt;G4994,NOT(ISERROR(MATCH(G4994,D:D,0)))),H4994+1,H4994)</f>
        <v>0</v>
      </c>
      <c r="I4995" s="1">
        <f t="shared" ca="1" si="875"/>
        <v>0</v>
      </c>
      <c r="J4995" s="7" t="str">
        <f t="shared" ca="1" si="876"/>
        <v/>
      </c>
      <c r="K4995" s="1" t="str">
        <f ca="1">IF(J4995="Linea_para_MAIL_creada_por_LuXML",IF(ISERROR(MATCH(INDIRECT(ADDRESS(ROW()-G4995,7)),D:D,0)),J4995,INDIRECT(ADDRESS(MATCH(INDIRECT(ADDRESS(ROW()-G4995,7)),D:D,0),1))),J4995)</f>
        <v/>
      </c>
      <c r="L4995" s="7">
        <f t="shared" ca="1" si="877"/>
        <v>0</v>
      </c>
      <c r="M4995" s="7" t="str">
        <f t="shared" ca="1" si="878"/>
        <v/>
      </c>
      <c r="N4995" s="7">
        <f t="shared" ca="1" si="879"/>
        <v>0</v>
      </c>
      <c r="O4995" s="9" t="str">
        <f ca="1">IF(N4995&gt;-1,INDIRECT(ADDRESS(ROW(),13)),IF(N4995&lt;N4994,CONCATENATE("&lt;page-count count=",CHAR(34),1+LARGE(N:N,1)-LARGE(N:N,2),CHAR(34),"/&gt;"),INDIRECT(ADDRESS(ROW()-1,13))))</f>
        <v/>
      </c>
      <c r="P4995" s="1">
        <f>IF(ROW()&lt;$S$4+2,IF('XML a procesar'!A4994="",P4994,IF(MID('XML a procesar'!A4994,1,1)="&lt;",P4994,P4994+1)),P4994)</f>
        <v>1</v>
      </c>
    </row>
    <row r="4996" spans="1:16" x14ac:dyDescent="0.25">
      <c r="A4996" s="1" t="str">
        <f>IF('XML a procesar'!A4995&gt;0,'XML a procesar'!A4995,"")</f>
        <v/>
      </c>
      <c r="B4996" s="7">
        <f t="shared" si="869"/>
        <v>0</v>
      </c>
      <c r="C4996" s="1">
        <f t="shared" si="870"/>
        <v>0</v>
      </c>
      <c r="D4996" s="1">
        <f t="shared" si="871"/>
        <v>0</v>
      </c>
      <c r="E4996" s="1">
        <f t="shared" si="872"/>
        <v>0</v>
      </c>
      <c r="F4996" s="1" t="str">
        <f t="shared" ca="1" si="873"/>
        <v/>
      </c>
      <c r="G4996" s="1">
        <f t="shared" ca="1" si="874"/>
        <v>0</v>
      </c>
      <c r="H4996" s="1">
        <f ca="1">IF(AND(G4995&gt;0,G4996&gt;G4995,NOT(ISERROR(MATCH(G4995,D:D,0)))),H4995+1,H4995)</f>
        <v>0</v>
      </c>
      <c r="I4996" s="1">
        <f t="shared" ca="1" si="875"/>
        <v>0</v>
      </c>
      <c r="J4996" s="7" t="str">
        <f t="shared" ca="1" si="876"/>
        <v/>
      </c>
      <c r="K4996" s="1" t="str">
        <f ca="1">IF(J4996="Linea_para_MAIL_creada_por_LuXML",IF(ISERROR(MATCH(INDIRECT(ADDRESS(ROW()-G4996,7)),D:D,0)),J4996,INDIRECT(ADDRESS(MATCH(INDIRECT(ADDRESS(ROW()-G4996,7)),D:D,0),1))),J4996)</f>
        <v/>
      </c>
      <c r="L4996" s="7">
        <f t="shared" ca="1" si="877"/>
        <v>0</v>
      </c>
      <c r="M4996" s="7" t="str">
        <f t="shared" ca="1" si="878"/>
        <v/>
      </c>
      <c r="N4996" s="7">
        <f t="shared" ca="1" si="879"/>
        <v>0</v>
      </c>
      <c r="O4996" s="9" t="str">
        <f ca="1">IF(N4996&gt;-1,INDIRECT(ADDRESS(ROW(),13)),IF(N4996&lt;N4995,CONCATENATE("&lt;page-count count=",CHAR(34),1+LARGE(N:N,1)-LARGE(N:N,2),CHAR(34),"/&gt;"),INDIRECT(ADDRESS(ROW()-1,13))))</f>
        <v/>
      </c>
      <c r="P4996" s="1">
        <f>IF(ROW()&lt;$S$4+2,IF('XML a procesar'!A4995="",P4995,IF(MID('XML a procesar'!A4995,1,1)="&lt;",P4995,P4995+1)),P4995)</f>
        <v>1</v>
      </c>
    </row>
    <row r="4997" spans="1:16" x14ac:dyDescent="0.25">
      <c r="A4997" s="1" t="str">
        <f>IF('XML a procesar'!A4996&gt;0,'XML a procesar'!A4996,"")</f>
        <v/>
      </c>
      <c r="B4997" s="7">
        <f t="shared" si="869"/>
        <v>0</v>
      </c>
      <c r="C4997" s="1">
        <f t="shared" si="870"/>
        <v>0</v>
      </c>
      <c r="D4997" s="1">
        <f t="shared" si="871"/>
        <v>0</v>
      </c>
      <c r="E4997" s="1">
        <f t="shared" si="872"/>
        <v>0</v>
      </c>
      <c r="F4997" s="1" t="str">
        <f t="shared" ca="1" si="873"/>
        <v/>
      </c>
      <c r="G4997" s="1">
        <f t="shared" ca="1" si="874"/>
        <v>0</v>
      </c>
      <c r="H4997" s="1">
        <f ca="1">IF(AND(G4996&gt;0,G4997&gt;G4996,NOT(ISERROR(MATCH(G4996,D:D,0)))),H4996+1,H4996)</f>
        <v>0</v>
      </c>
      <c r="I4997" s="1">
        <f t="shared" ca="1" si="875"/>
        <v>0</v>
      </c>
      <c r="J4997" s="7" t="str">
        <f t="shared" ca="1" si="876"/>
        <v/>
      </c>
      <c r="K4997" s="1" t="str">
        <f ca="1">IF(J4997="Linea_para_MAIL_creada_por_LuXML",IF(ISERROR(MATCH(INDIRECT(ADDRESS(ROW()-G4997,7)),D:D,0)),J4997,INDIRECT(ADDRESS(MATCH(INDIRECT(ADDRESS(ROW()-G4997,7)),D:D,0),1))),J4997)</f>
        <v/>
      </c>
      <c r="L4997" s="7">
        <f t="shared" ca="1" si="877"/>
        <v>0</v>
      </c>
      <c r="M4997" s="7" t="str">
        <f t="shared" ca="1" si="878"/>
        <v/>
      </c>
      <c r="N4997" s="7">
        <f t="shared" ca="1" si="879"/>
        <v>0</v>
      </c>
      <c r="O4997" s="9" t="str">
        <f ca="1">IF(N4997&gt;-1,INDIRECT(ADDRESS(ROW(),13)),IF(N4997&lt;N4996,CONCATENATE("&lt;page-count count=",CHAR(34),1+LARGE(N:N,1)-LARGE(N:N,2),CHAR(34),"/&gt;"),INDIRECT(ADDRESS(ROW()-1,13))))</f>
        <v/>
      </c>
      <c r="P4997" s="1">
        <f>IF(ROW()&lt;$S$4+2,IF('XML a procesar'!A4996="",P4996,IF(MID('XML a procesar'!A4996,1,1)="&lt;",P4996,P4996+1)),P4996)</f>
        <v>1</v>
      </c>
    </row>
    <row r="4998" spans="1:16" x14ac:dyDescent="0.25">
      <c r="A4998" s="1" t="str">
        <f>IF('XML a procesar'!A4997&gt;0,'XML a procesar'!A4997,"")</f>
        <v/>
      </c>
      <c r="B4998" s="7">
        <f t="shared" si="869"/>
        <v>0</v>
      </c>
      <c r="C4998" s="1">
        <f t="shared" si="870"/>
        <v>0</v>
      </c>
      <c r="D4998" s="1">
        <f t="shared" si="871"/>
        <v>0</v>
      </c>
      <c r="E4998" s="1">
        <f t="shared" si="872"/>
        <v>0</v>
      </c>
      <c r="F4998" s="1" t="str">
        <f t="shared" ca="1" si="873"/>
        <v/>
      </c>
      <c r="G4998" s="1">
        <f t="shared" ca="1" si="874"/>
        <v>0</v>
      </c>
      <c r="H4998" s="1">
        <f ca="1">IF(AND(G4997&gt;0,G4998&gt;G4997,NOT(ISERROR(MATCH(G4997,D:D,0)))),H4997+1,H4997)</f>
        <v>0</v>
      </c>
      <c r="I4998" s="1">
        <f t="shared" ca="1" si="875"/>
        <v>0</v>
      </c>
      <c r="J4998" s="7" t="str">
        <f t="shared" ca="1" si="876"/>
        <v/>
      </c>
      <c r="K4998" s="1" t="str">
        <f ca="1">IF(J4998="Linea_para_MAIL_creada_por_LuXML",IF(ISERROR(MATCH(INDIRECT(ADDRESS(ROW()-G4998,7)),D:D,0)),J4998,INDIRECT(ADDRESS(MATCH(INDIRECT(ADDRESS(ROW()-G4998,7)),D:D,0),1))),J4998)</f>
        <v/>
      </c>
      <c r="L4998" s="7">
        <f t="shared" ca="1" si="877"/>
        <v>0</v>
      </c>
      <c r="M4998" s="7" t="str">
        <f t="shared" ca="1" si="878"/>
        <v/>
      </c>
      <c r="N4998" s="7">
        <f t="shared" ca="1" si="879"/>
        <v>0</v>
      </c>
      <c r="O4998" s="9" t="str">
        <f ca="1">IF(N4998&gt;-1,INDIRECT(ADDRESS(ROW(),13)),IF(N4998&lt;N4997,CONCATENATE("&lt;page-count count=",CHAR(34),1+LARGE(N:N,1)-LARGE(N:N,2),CHAR(34),"/&gt;"),INDIRECT(ADDRESS(ROW()-1,13))))</f>
        <v/>
      </c>
      <c r="P4998" s="1">
        <f>IF(ROW()&lt;$S$4+2,IF('XML a procesar'!A4997="",P4997,IF(MID('XML a procesar'!A4997,1,1)="&lt;",P4997,P4997+1)),P4997)</f>
        <v>1</v>
      </c>
    </row>
    <row r="4999" spans="1:16" x14ac:dyDescent="0.25">
      <c r="A4999" s="1" t="str">
        <f>IF('XML a procesar'!A4998&gt;0,'XML a procesar'!A4998,"")</f>
        <v/>
      </c>
      <c r="B4999" s="7">
        <f t="shared" si="869"/>
        <v>0</v>
      </c>
      <c r="C4999" s="1">
        <f t="shared" si="870"/>
        <v>0</v>
      </c>
      <c r="D4999" s="1">
        <f t="shared" si="871"/>
        <v>0</v>
      </c>
      <c r="E4999" s="1">
        <f t="shared" si="872"/>
        <v>0</v>
      </c>
      <c r="F4999" s="1" t="str">
        <f t="shared" ca="1" si="873"/>
        <v/>
      </c>
      <c r="G4999" s="1">
        <f t="shared" ca="1" si="874"/>
        <v>0</v>
      </c>
      <c r="H4999" s="1">
        <f ca="1">IF(AND(G4998&gt;0,G4999&gt;G4998,NOT(ISERROR(MATCH(G4998,D:D,0)))),H4998+1,H4998)</f>
        <v>0</v>
      </c>
      <c r="I4999" s="1">
        <f t="shared" ca="1" si="875"/>
        <v>0</v>
      </c>
      <c r="J4999" s="7" t="str">
        <f t="shared" ca="1" si="876"/>
        <v/>
      </c>
      <c r="K4999" s="1" t="str">
        <f ca="1">IF(J4999="Linea_para_MAIL_creada_por_LuXML",IF(ISERROR(MATCH(INDIRECT(ADDRESS(ROW()-G4999,7)),D:D,0)),J4999,INDIRECT(ADDRESS(MATCH(INDIRECT(ADDRESS(ROW()-G4999,7)),D:D,0),1))),J4999)</f>
        <v/>
      </c>
      <c r="L4999" s="7">
        <f t="shared" ca="1" si="877"/>
        <v>0</v>
      </c>
      <c r="M4999" s="7" t="str">
        <f t="shared" ca="1" si="878"/>
        <v/>
      </c>
      <c r="N4999" s="7">
        <f t="shared" ca="1" si="879"/>
        <v>0</v>
      </c>
      <c r="O4999" s="9" t="str">
        <f ca="1">IF(N4999&gt;-1,INDIRECT(ADDRESS(ROW(),13)),IF(N4999&lt;N4998,CONCATENATE("&lt;page-count count=",CHAR(34),1+LARGE(N:N,1)-LARGE(N:N,2),CHAR(34),"/&gt;"),INDIRECT(ADDRESS(ROW()-1,13))))</f>
        <v/>
      </c>
      <c r="P4999" s="1">
        <f>IF(ROW()&lt;$S$4+2,IF('XML a procesar'!A4998="",P4998,IF(MID('XML a procesar'!A4998,1,1)="&lt;",P4998,P4998+1)),P4998)</f>
        <v>1</v>
      </c>
    </row>
    <row r="5000" spans="1:16" x14ac:dyDescent="0.25">
      <c r="A5000" s="1" t="str">
        <f>IF('XML a procesar'!A4999&gt;0,'XML a procesar'!A4999,"")</f>
        <v/>
      </c>
      <c r="B5000" s="7">
        <f t="shared" si="869"/>
        <v>0</v>
      </c>
      <c r="C5000" s="1">
        <f t="shared" si="870"/>
        <v>0</v>
      </c>
      <c r="D5000" s="1">
        <f t="shared" si="871"/>
        <v>0</v>
      </c>
      <c r="E5000" s="1">
        <f t="shared" si="872"/>
        <v>0</v>
      </c>
      <c r="F5000" s="1" t="str">
        <f t="shared" ca="1" si="873"/>
        <v/>
      </c>
      <c r="G5000" s="1">
        <f t="shared" ca="1" si="874"/>
        <v>0</v>
      </c>
      <c r="H5000" s="1">
        <f ca="1">IF(AND(G4999&gt;0,G5000&gt;G4999,NOT(ISERROR(MATCH(G4999,D:D,0)))),H4999+1,H4999)</f>
        <v>0</v>
      </c>
      <c r="I5000" s="1">
        <f t="shared" ca="1" si="875"/>
        <v>0</v>
      </c>
      <c r="J5000" s="7" t="str">
        <f t="shared" ca="1" si="876"/>
        <v/>
      </c>
      <c r="K5000" s="1" t="str">
        <f ca="1">IF(J5000="Linea_para_MAIL_creada_por_LuXML",IF(ISERROR(MATCH(INDIRECT(ADDRESS(ROW()-G5000,7)),D:D,0)),J5000,INDIRECT(ADDRESS(MATCH(INDIRECT(ADDRESS(ROW()-G5000,7)),D:D,0),1))),J5000)</f>
        <v/>
      </c>
      <c r="L5000" s="7">
        <f t="shared" ca="1" si="877"/>
        <v>0</v>
      </c>
      <c r="M5000" s="7" t="str">
        <f t="shared" ca="1" si="878"/>
        <v/>
      </c>
      <c r="N5000" s="7">
        <f t="shared" ca="1" si="879"/>
        <v>0</v>
      </c>
      <c r="O5000" s="9" t="str">
        <f ca="1">IF(N5000&gt;-1,INDIRECT(ADDRESS(ROW(),13)),IF(N5000&lt;N4999,CONCATENATE("&lt;page-count count=",CHAR(34),1+LARGE(N:N,1)-LARGE(N:N,2),CHAR(34),"/&gt;"),INDIRECT(ADDRESS(ROW()-1,13))))</f>
        <v/>
      </c>
      <c r="P5000" s="1">
        <f>IF(ROW()&lt;$S$4+2,IF('XML a procesar'!A4999="",P4999,IF(MID('XML a procesar'!A4999,1,1)="&lt;",P4999,P4999+1)),P4999)</f>
        <v>1</v>
      </c>
    </row>
    <row r="5001" spans="1:16" x14ac:dyDescent="0.25">
      <c r="A5001" s="1" t="str">
        <f>IF('XML a procesar'!A5000&gt;0,'XML a procesar'!A5000,"")</f>
        <v/>
      </c>
      <c r="B5001" s="7">
        <f t="shared" si="869"/>
        <v>0</v>
      </c>
      <c r="C5001" s="1">
        <f t="shared" si="870"/>
        <v>0</v>
      </c>
      <c r="D5001" s="1">
        <f t="shared" si="871"/>
        <v>0</v>
      </c>
      <c r="E5001" s="1">
        <f t="shared" si="872"/>
        <v>0</v>
      </c>
      <c r="F5001" s="1" t="str">
        <f t="shared" ca="1" si="873"/>
        <v/>
      </c>
      <c r="G5001" s="1">
        <f t="shared" ca="1" si="874"/>
        <v>0</v>
      </c>
      <c r="H5001" s="1">
        <f ca="1">IF(AND(G5000&gt;0,G5001&gt;G5000,NOT(ISERROR(MATCH(G5000,D:D,0)))),H5000+1,H5000)</f>
        <v>0</v>
      </c>
      <c r="I5001" s="1">
        <f t="shared" ca="1" si="875"/>
        <v>0</v>
      </c>
      <c r="J5001" s="7" t="str">
        <f t="shared" ca="1" si="876"/>
        <v/>
      </c>
      <c r="K5001" s="1" t="str">
        <f ca="1">IF(J5001="Linea_para_MAIL_creada_por_LuXML",IF(ISERROR(MATCH(INDIRECT(ADDRESS(ROW()-G5001,7)),D:D,0)),J5001,INDIRECT(ADDRESS(MATCH(INDIRECT(ADDRESS(ROW()-G5001,7)),D:D,0),1))),J5001)</f>
        <v/>
      </c>
      <c r="L5001" s="7">
        <f t="shared" ca="1" si="877"/>
        <v>0</v>
      </c>
      <c r="M5001" s="7" t="str">
        <f t="shared" ca="1" si="878"/>
        <v/>
      </c>
      <c r="N5001" s="7">
        <f t="shared" ca="1" si="879"/>
        <v>0</v>
      </c>
      <c r="O5001" s="9" t="str">
        <f ca="1">IF(N5001&gt;-1,INDIRECT(ADDRESS(ROW(),13)),IF(N5001&lt;N5000,CONCATENATE("&lt;page-count count=",CHAR(34),1+LARGE(N:N,1)-LARGE(N:N,2),CHAR(34),"/&gt;"),INDIRECT(ADDRESS(ROW()-1,13))))</f>
        <v/>
      </c>
      <c r="P5001" s="1">
        <f>IF(ROW()&lt;$S$4+2,IF('XML a procesar'!A5000="",P5000,IF(MID('XML a procesar'!A5000,1,1)="&lt;",P5000,P5000+1)),P5000)</f>
        <v>1</v>
      </c>
    </row>
  </sheetData>
  <sheetProtection algorithmName="SHA-512" hashValue="5jmMJ54zkJCHW/aeR7961bwD2OOyyTsklFglndKKTi9MGyxUZmBTFb6dKLzIYH45UYQehGkrmfibYkQvS0CiHg==" saltValue="4Tlm1dWxGil6eq1X8R4OeA==" spinCount="100000" sheet="1" objects="1" scenarios="1"/>
  <mergeCells count="4">
    <mergeCell ref="R2:S2"/>
    <mergeCell ref="R12:S12"/>
    <mergeCell ref="T4:U4"/>
    <mergeCell ref="T13:U13"/>
  </mergeCells>
  <conditionalFormatting sqref="O2:O5001">
    <cfRule type="cellIs" dxfId="7" priority="9" operator="equal">
      <formula>"&lt;SEC&gt;"</formula>
    </cfRule>
  </conditionalFormatting>
  <conditionalFormatting sqref="S4">
    <cfRule type="cellIs" dxfId="6" priority="8" operator="greaterThan">
      <formula>$S$3</formula>
    </cfRule>
  </conditionalFormatting>
  <conditionalFormatting sqref="S15">
    <cfRule type="cellIs" dxfId="5" priority="7" operator="greaterThan">
      <formula>$S$3</formula>
    </cfRule>
  </conditionalFormatting>
  <conditionalFormatting sqref="S17">
    <cfRule type="cellIs" dxfId="4" priority="6" operator="equal">
      <formula>"SI"</formula>
    </cfRule>
  </conditionalFormatting>
  <conditionalFormatting sqref="J3:J5001">
    <cfRule type="cellIs" dxfId="3" priority="5" operator="equal">
      <formula>"Linea_para_MAIL_creada_por_LuXML"</formula>
    </cfRule>
  </conditionalFormatting>
  <conditionalFormatting sqref="S9">
    <cfRule type="cellIs" dxfId="2" priority="4" operator="equal">
      <formula>"SI"</formula>
    </cfRule>
  </conditionalFormatting>
  <conditionalFormatting sqref="S13">
    <cfRule type="cellIs" dxfId="1" priority="3" operator="greaterThan">
      <formula>0</formula>
    </cfRule>
  </conditionalFormatting>
  <dataValidations count="1">
    <dataValidation type="whole" operator="greaterThan" allowBlank="1" showInputMessage="1" showErrorMessage="1" sqref="S10">
      <formula1>0</formula1>
    </dataValidation>
  </dataValidations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12BBF486-4D6B-4154-B4A9-F571391C57F2}">
            <xm:f>NOT(ISERROR(SEARCH("SI - TOTAL DE FILAS: ",R19)))</xm:f>
            <xm:f>"SI - TOTAL DE FILAS: "</xm:f>
            <x14:dxf>
              <font>
                <strike val="0"/>
                <color auto="1"/>
              </font>
            </x14:dxf>
          </x14:cfRule>
          <xm:sqref>R19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00"/>
  <sheetViews>
    <sheetView workbookViewId="0"/>
  </sheetViews>
  <sheetFormatPr baseColWidth="10" defaultRowHeight="15" x14ac:dyDescent="0.25"/>
  <cols>
    <col min="1" max="1" width="255.7109375" style="1" bestFit="1" customWidth="1"/>
    <col min="2" max="16384" width="11.42578125" style="1"/>
  </cols>
  <sheetData>
    <row r="1" spans="1:1" x14ac:dyDescent="0.25">
      <c r="A1" s="1" t="str">
        <f ca="1">IF(PROCESADOR!O2&gt;0,PROCESADOR!O2,"")</f>
        <v/>
      </c>
    </row>
    <row r="2" spans="1:1" x14ac:dyDescent="0.25">
      <c r="A2" s="1" t="str">
        <f ca="1">IF(PROCESADOR!O3&gt;0,PROCESADOR!O3,"")</f>
        <v>&lt;!DOCTYPE article PUBLIC "-//NLM//DTD JATS (Z39.96) Journal Publishing DTD v1.0 20120330//EN" "http://jats.nlm.nih.gov/publishing/1.0/JATS-journalpublishing1.dtd"&gt;</v>
      </c>
    </row>
    <row r="3" spans="1:1" x14ac:dyDescent="0.25">
      <c r="A3" s="1" t="str">
        <f ca="1">IF(PROCESADOR!O4&gt;0,PROCESADOR!O4,"")</f>
        <v>&lt;article xmlns:ali="http://www.niso.org/schemas/ali/1.0" xmlns:xsi="http://www.w3.org/2001/XMLSchema-instance" xmlns:xlink="http://www.w3.org/1999/xlink" xmlns:mml="http://www.w3.org/1998/Math/MathML" dtd-version="1.0" specific-use="sps-1.8" article-type="research-article" xml:lang="es"&gt;</v>
      </c>
    </row>
    <row r="4" spans="1:1" x14ac:dyDescent="0.25">
      <c r="A4" s="1" t="str">
        <f ca="1">IF(PROCESADOR!O5&gt;0,PROCESADOR!O5,"")</f>
        <v/>
      </c>
    </row>
    <row r="5" spans="1:1" x14ac:dyDescent="0.25">
      <c r="A5" s="1" t="str">
        <f ca="1">IF(PROCESADOR!O6&gt;0,PROCESADOR!O6,"")</f>
        <v/>
      </c>
    </row>
    <row r="6" spans="1:1" x14ac:dyDescent="0.25">
      <c r="A6" s="1" t="str">
        <f ca="1">IF(PROCESADOR!O7&gt;0,PROCESADOR!O7,"")</f>
        <v/>
      </c>
    </row>
    <row r="7" spans="1:1" x14ac:dyDescent="0.25">
      <c r="A7" s="1" t="str">
        <f ca="1">IF(PROCESADOR!O8&gt;0,PROCESADOR!O8,"")</f>
        <v/>
      </c>
    </row>
    <row r="8" spans="1:1" x14ac:dyDescent="0.25">
      <c r="A8" s="1" t="str">
        <f ca="1">IF(PROCESADOR!O9&gt;0,PROCESADOR!O9,"")</f>
        <v/>
      </c>
    </row>
    <row r="9" spans="1:1" x14ac:dyDescent="0.25">
      <c r="A9" s="1" t="str">
        <f ca="1">IF(PROCESADOR!O10&gt;0,PROCESADOR!O10,"")</f>
        <v/>
      </c>
    </row>
    <row r="10" spans="1:1" x14ac:dyDescent="0.25">
      <c r="A10" s="1" t="str">
        <f ca="1">IF(PROCESADOR!O11&gt;0,PROCESADOR!O11,"")</f>
        <v/>
      </c>
    </row>
    <row r="11" spans="1:1" x14ac:dyDescent="0.25">
      <c r="A11" s="1" t="str">
        <f ca="1">IF(PROCESADOR!O12&gt;0,PROCESADOR!O12,"")</f>
        <v/>
      </c>
    </row>
    <row r="12" spans="1:1" x14ac:dyDescent="0.25">
      <c r="A12" s="1" t="str">
        <f ca="1">IF(PROCESADOR!O13&gt;0,PROCESADOR!O13,"")</f>
        <v/>
      </c>
    </row>
    <row r="13" spans="1:1" x14ac:dyDescent="0.25">
      <c r="A13" s="1" t="str">
        <f ca="1">IF(PROCESADOR!O14&gt;0,PROCESADOR!O14,"")</f>
        <v/>
      </c>
    </row>
    <row r="14" spans="1:1" x14ac:dyDescent="0.25">
      <c r="A14" s="1" t="str">
        <f ca="1">IF(PROCESADOR!O15&gt;0,PROCESADOR!O15,"")</f>
        <v/>
      </c>
    </row>
    <row r="15" spans="1:1" x14ac:dyDescent="0.25">
      <c r="A15" s="1" t="str">
        <f ca="1">IF(PROCESADOR!O16&gt;0,PROCESADOR!O16,"")</f>
        <v/>
      </c>
    </row>
    <row r="16" spans="1:1" x14ac:dyDescent="0.25">
      <c r="A16" s="1" t="str">
        <f ca="1">IF(PROCESADOR!O17&gt;0,PROCESADOR!O17,"")</f>
        <v/>
      </c>
    </row>
    <row r="17" spans="1:1" x14ac:dyDescent="0.25">
      <c r="A17" s="1" t="str">
        <f ca="1">IF(PROCESADOR!O18&gt;0,PROCESADOR!O18,"")</f>
        <v/>
      </c>
    </row>
    <row r="18" spans="1:1" x14ac:dyDescent="0.25">
      <c r="A18" s="1" t="str">
        <f ca="1">IF(PROCESADOR!O19&gt;0,PROCESADOR!O19,"")</f>
        <v/>
      </c>
    </row>
    <row r="19" spans="1:1" x14ac:dyDescent="0.25">
      <c r="A19" s="1" t="str">
        <f ca="1">IF(PROCESADOR!O20&gt;0,PROCESADOR!O20,"")</f>
        <v/>
      </c>
    </row>
    <row r="20" spans="1:1" x14ac:dyDescent="0.25">
      <c r="A20" s="1" t="str">
        <f ca="1">IF(PROCESADOR!O21&gt;0,PROCESADOR!O21,"")</f>
        <v/>
      </c>
    </row>
    <row r="21" spans="1:1" x14ac:dyDescent="0.25">
      <c r="A21" s="1" t="str">
        <f ca="1">IF(PROCESADOR!O22&gt;0,PROCESADOR!O22,"")</f>
        <v/>
      </c>
    </row>
    <row r="22" spans="1:1" x14ac:dyDescent="0.25">
      <c r="A22" s="1" t="str">
        <f ca="1">IF(PROCESADOR!O23&gt;0,PROCESADOR!O23,"")</f>
        <v/>
      </c>
    </row>
    <row r="23" spans="1:1" x14ac:dyDescent="0.25">
      <c r="A23" s="1" t="str">
        <f ca="1">IF(PROCESADOR!O24&gt;0,PROCESADOR!O24,"")</f>
        <v/>
      </c>
    </row>
    <row r="24" spans="1:1" x14ac:dyDescent="0.25">
      <c r="A24" s="1" t="str">
        <f ca="1">IF(PROCESADOR!O25&gt;0,PROCESADOR!O25,"")</f>
        <v/>
      </c>
    </row>
    <row r="25" spans="1:1" x14ac:dyDescent="0.25">
      <c r="A25" s="1" t="str">
        <f ca="1">IF(PROCESADOR!O26&gt;0,PROCESADOR!O26,"")</f>
        <v/>
      </c>
    </row>
    <row r="26" spans="1:1" x14ac:dyDescent="0.25">
      <c r="A26" s="1" t="str">
        <f ca="1">IF(PROCESADOR!O27&gt;0,PROCESADOR!O27,"")</f>
        <v/>
      </c>
    </row>
    <row r="27" spans="1:1" x14ac:dyDescent="0.25">
      <c r="A27" s="1" t="str">
        <f ca="1">IF(PROCESADOR!O28&gt;0,PROCESADOR!O28,"")</f>
        <v/>
      </c>
    </row>
    <row r="28" spans="1:1" x14ac:dyDescent="0.25">
      <c r="A28" s="1" t="str">
        <f ca="1">IF(PROCESADOR!O29&gt;0,PROCESADOR!O29,"")</f>
        <v/>
      </c>
    </row>
    <row r="29" spans="1:1" x14ac:dyDescent="0.25">
      <c r="A29" s="1" t="str">
        <f ca="1">IF(PROCESADOR!O30&gt;0,PROCESADOR!O30,"")</f>
        <v/>
      </c>
    </row>
    <row r="30" spans="1:1" x14ac:dyDescent="0.25">
      <c r="A30" s="1" t="str">
        <f ca="1">IF(PROCESADOR!O31&gt;0,PROCESADOR!O31,"")</f>
        <v/>
      </c>
    </row>
    <row r="31" spans="1:1" x14ac:dyDescent="0.25">
      <c r="A31" s="1" t="str">
        <f ca="1">IF(PROCESADOR!O32&gt;0,PROCESADOR!O32,"")</f>
        <v/>
      </c>
    </row>
    <row r="32" spans="1:1" x14ac:dyDescent="0.25">
      <c r="A32" s="1" t="str">
        <f ca="1">IF(PROCESADOR!O33&gt;0,PROCESADOR!O33,"")</f>
        <v/>
      </c>
    </row>
    <row r="33" spans="1:1" x14ac:dyDescent="0.25">
      <c r="A33" s="1" t="str">
        <f ca="1">IF(PROCESADOR!O34&gt;0,PROCESADOR!O34,"")</f>
        <v/>
      </c>
    </row>
    <row r="34" spans="1:1" x14ac:dyDescent="0.25">
      <c r="A34" s="1" t="str">
        <f ca="1">IF(PROCESADOR!O35&gt;0,PROCESADOR!O35,"")</f>
        <v/>
      </c>
    </row>
    <row r="35" spans="1:1" x14ac:dyDescent="0.25">
      <c r="A35" s="1" t="str">
        <f ca="1">IF(PROCESADOR!O36&gt;0,PROCESADOR!O36,"")</f>
        <v/>
      </c>
    </row>
    <row r="36" spans="1:1" x14ac:dyDescent="0.25">
      <c r="A36" s="1" t="str">
        <f ca="1">IF(PROCESADOR!O37&gt;0,PROCESADOR!O37,"")</f>
        <v/>
      </c>
    </row>
    <row r="37" spans="1:1" x14ac:dyDescent="0.25">
      <c r="A37" s="1" t="str">
        <f ca="1">IF(PROCESADOR!O38&gt;0,PROCESADOR!O38,"")</f>
        <v/>
      </c>
    </row>
    <row r="38" spans="1:1" x14ac:dyDescent="0.25">
      <c r="A38" s="1" t="str">
        <f ca="1">IF(PROCESADOR!O39&gt;0,PROCESADOR!O39,"")</f>
        <v/>
      </c>
    </row>
    <row r="39" spans="1:1" x14ac:dyDescent="0.25">
      <c r="A39" s="1" t="str">
        <f ca="1">IF(PROCESADOR!O40&gt;0,PROCESADOR!O40,"")</f>
        <v/>
      </c>
    </row>
    <row r="40" spans="1:1" x14ac:dyDescent="0.25">
      <c r="A40" s="1" t="str">
        <f ca="1">IF(PROCESADOR!O41&gt;0,PROCESADOR!O41,"")</f>
        <v/>
      </c>
    </row>
    <row r="41" spans="1:1" x14ac:dyDescent="0.25">
      <c r="A41" s="1" t="str">
        <f ca="1">IF(PROCESADOR!O42&gt;0,PROCESADOR!O42,"")</f>
        <v/>
      </c>
    </row>
    <row r="42" spans="1:1" x14ac:dyDescent="0.25">
      <c r="A42" s="1" t="str">
        <f ca="1">IF(PROCESADOR!O43&gt;0,PROCESADOR!O43,"")</f>
        <v/>
      </c>
    </row>
    <row r="43" spans="1:1" x14ac:dyDescent="0.25">
      <c r="A43" s="1" t="str">
        <f ca="1">IF(PROCESADOR!O44&gt;0,PROCESADOR!O44,"")</f>
        <v/>
      </c>
    </row>
    <row r="44" spans="1:1" x14ac:dyDescent="0.25">
      <c r="A44" s="1" t="str">
        <f ca="1">IF(PROCESADOR!O45&gt;0,PROCESADOR!O45,"")</f>
        <v/>
      </c>
    </row>
    <row r="45" spans="1:1" x14ac:dyDescent="0.25">
      <c r="A45" s="1" t="str">
        <f ca="1">IF(PROCESADOR!O46&gt;0,PROCESADOR!O46,"")</f>
        <v/>
      </c>
    </row>
    <row r="46" spans="1:1" x14ac:dyDescent="0.25">
      <c r="A46" s="1" t="str">
        <f ca="1">IF(PROCESADOR!O47&gt;0,PROCESADOR!O47,"")</f>
        <v/>
      </c>
    </row>
    <row r="47" spans="1:1" x14ac:dyDescent="0.25">
      <c r="A47" s="1" t="str">
        <f ca="1">IF(PROCESADOR!O48&gt;0,PROCESADOR!O48,"")</f>
        <v/>
      </c>
    </row>
    <row r="48" spans="1:1" x14ac:dyDescent="0.25">
      <c r="A48" s="1" t="str">
        <f ca="1">IF(PROCESADOR!O49&gt;0,PROCESADOR!O49,"")</f>
        <v/>
      </c>
    </row>
    <row r="49" spans="1:1" x14ac:dyDescent="0.25">
      <c r="A49" s="1" t="str">
        <f ca="1">IF(PROCESADOR!O50&gt;0,PROCESADOR!O50,"")</f>
        <v/>
      </c>
    </row>
    <row r="50" spans="1:1" x14ac:dyDescent="0.25">
      <c r="A50" s="1" t="str">
        <f ca="1">IF(PROCESADOR!O51&gt;0,PROCESADOR!O51,"")</f>
        <v/>
      </c>
    </row>
    <row r="51" spans="1:1" x14ac:dyDescent="0.25">
      <c r="A51" s="1" t="str">
        <f ca="1">IF(PROCESADOR!O52&gt;0,PROCESADOR!O52,"")</f>
        <v/>
      </c>
    </row>
    <row r="52" spans="1:1" x14ac:dyDescent="0.25">
      <c r="A52" s="1" t="str">
        <f ca="1">IF(PROCESADOR!O53&gt;0,PROCESADOR!O53,"")</f>
        <v/>
      </c>
    </row>
    <row r="53" spans="1:1" x14ac:dyDescent="0.25">
      <c r="A53" s="1" t="str">
        <f ca="1">IF(PROCESADOR!O54&gt;0,PROCESADOR!O54,"")</f>
        <v/>
      </c>
    </row>
    <row r="54" spans="1:1" x14ac:dyDescent="0.25">
      <c r="A54" s="1" t="str">
        <f ca="1">IF(PROCESADOR!O55&gt;0,PROCESADOR!O55,"")</f>
        <v/>
      </c>
    </row>
    <row r="55" spans="1:1" x14ac:dyDescent="0.25">
      <c r="A55" s="1" t="str">
        <f ca="1">IF(PROCESADOR!O56&gt;0,PROCESADOR!O56,"")</f>
        <v/>
      </c>
    </row>
    <row r="56" spans="1:1" x14ac:dyDescent="0.25">
      <c r="A56" s="1" t="str">
        <f ca="1">IF(PROCESADOR!O57&gt;0,PROCESADOR!O57,"")</f>
        <v/>
      </c>
    </row>
    <row r="57" spans="1:1" x14ac:dyDescent="0.25">
      <c r="A57" s="1" t="str">
        <f ca="1">IF(PROCESADOR!O58&gt;0,PROCESADOR!O58,"")</f>
        <v/>
      </c>
    </row>
    <row r="58" spans="1:1" x14ac:dyDescent="0.25">
      <c r="A58" s="1" t="str">
        <f ca="1">IF(PROCESADOR!O59&gt;0,PROCESADOR!O59,"")</f>
        <v/>
      </c>
    </row>
    <row r="59" spans="1:1" x14ac:dyDescent="0.25">
      <c r="A59" s="1" t="str">
        <f ca="1">IF(PROCESADOR!O60&gt;0,PROCESADOR!O60,"")</f>
        <v/>
      </c>
    </row>
    <row r="60" spans="1:1" x14ac:dyDescent="0.25">
      <c r="A60" s="1" t="str">
        <f ca="1">IF(PROCESADOR!O61&gt;0,PROCESADOR!O61,"")</f>
        <v/>
      </c>
    </row>
    <row r="61" spans="1:1" x14ac:dyDescent="0.25">
      <c r="A61" s="1" t="str">
        <f ca="1">IF(PROCESADOR!O62&gt;0,PROCESADOR!O62,"")</f>
        <v/>
      </c>
    </row>
    <row r="62" spans="1:1" x14ac:dyDescent="0.25">
      <c r="A62" s="1" t="str">
        <f ca="1">IF(PROCESADOR!O63&gt;0,PROCESADOR!O63,"")</f>
        <v/>
      </c>
    </row>
    <row r="63" spans="1:1" x14ac:dyDescent="0.25">
      <c r="A63" s="1" t="str">
        <f ca="1">IF(PROCESADOR!O64&gt;0,PROCESADOR!O64,"")</f>
        <v/>
      </c>
    </row>
    <row r="64" spans="1:1" x14ac:dyDescent="0.25">
      <c r="A64" s="1" t="str">
        <f ca="1">IF(PROCESADOR!O65&gt;0,PROCESADOR!O65,"")</f>
        <v/>
      </c>
    </row>
    <row r="65" spans="1:1" x14ac:dyDescent="0.25">
      <c r="A65" s="1" t="str">
        <f ca="1">IF(PROCESADOR!O66&gt;0,PROCESADOR!O66,"")</f>
        <v/>
      </c>
    </row>
    <row r="66" spans="1:1" x14ac:dyDescent="0.25">
      <c r="A66" s="1" t="str">
        <f ca="1">IF(PROCESADOR!O67&gt;0,PROCESADOR!O67,"")</f>
        <v/>
      </c>
    </row>
    <row r="67" spans="1:1" x14ac:dyDescent="0.25">
      <c r="A67" s="1" t="str">
        <f ca="1">IF(PROCESADOR!O68&gt;0,PROCESADOR!O68,"")</f>
        <v/>
      </c>
    </row>
    <row r="68" spans="1:1" x14ac:dyDescent="0.25">
      <c r="A68" s="1" t="str">
        <f ca="1">IF(PROCESADOR!O69&gt;0,PROCESADOR!O69,"")</f>
        <v/>
      </c>
    </row>
    <row r="69" spans="1:1" x14ac:dyDescent="0.25">
      <c r="A69" s="1" t="str">
        <f ca="1">IF(PROCESADOR!O70&gt;0,PROCESADOR!O70,"")</f>
        <v/>
      </c>
    </row>
    <row r="70" spans="1:1" x14ac:dyDescent="0.25">
      <c r="A70" s="1" t="str">
        <f ca="1">IF(PROCESADOR!O71&gt;0,PROCESADOR!O71,"")</f>
        <v/>
      </c>
    </row>
    <row r="71" spans="1:1" x14ac:dyDescent="0.25">
      <c r="A71" s="1" t="str">
        <f ca="1">IF(PROCESADOR!O72&gt;0,PROCESADOR!O72,"")</f>
        <v/>
      </c>
    </row>
    <row r="72" spans="1:1" x14ac:dyDescent="0.25">
      <c r="A72" s="1" t="str">
        <f ca="1">IF(PROCESADOR!O73&gt;0,PROCESADOR!O73,"")</f>
        <v/>
      </c>
    </row>
    <row r="73" spans="1:1" x14ac:dyDescent="0.25">
      <c r="A73" s="1" t="str">
        <f ca="1">IF(PROCESADOR!O74&gt;0,PROCESADOR!O74,"")</f>
        <v/>
      </c>
    </row>
    <row r="74" spans="1:1" x14ac:dyDescent="0.25">
      <c r="A74" s="1" t="str">
        <f ca="1">IF(PROCESADOR!O75&gt;0,PROCESADOR!O75,"")</f>
        <v/>
      </c>
    </row>
    <row r="75" spans="1:1" x14ac:dyDescent="0.25">
      <c r="A75" s="1" t="str">
        <f ca="1">IF(PROCESADOR!O76&gt;0,PROCESADOR!O76,"")</f>
        <v/>
      </c>
    </row>
    <row r="76" spans="1:1" x14ac:dyDescent="0.25">
      <c r="A76" s="1" t="str">
        <f ca="1">IF(PROCESADOR!O77&gt;0,PROCESADOR!O77,"")</f>
        <v/>
      </c>
    </row>
    <row r="77" spans="1:1" x14ac:dyDescent="0.25">
      <c r="A77" s="1" t="str">
        <f ca="1">IF(PROCESADOR!O78&gt;0,PROCESADOR!O78,"")</f>
        <v/>
      </c>
    </row>
    <row r="78" spans="1:1" x14ac:dyDescent="0.25">
      <c r="A78" s="1" t="str">
        <f ca="1">IF(PROCESADOR!O79&gt;0,PROCESADOR!O79,"")</f>
        <v/>
      </c>
    </row>
    <row r="79" spans="1:1" x14ac:dyDescent="0.25">
      <c r="A79" s="1" t="str">
        <f ca="1">IF(PROCESADOR!O80&gt;0,PROCESADOR!O80,"")</f>
        <v/>
      </c>
    </row>
    <row r="80" spans="1:1" x14ac:dyDescent="0.25">
      <c r="A80" s="1" t="str">
        <f ca="1">IF(PROCESADOR!O81&gt;0,PROCESADOR!O81,"")</f>
        <v/>
      </c>
    </row>
    <row r="81" spans="1:1" x14ac:dyDescent="0.25">
      <c r="A81" s="1" t="str">
        <f ca="1">IF(PROCESADOR!O82&gt;0,PROCESADOR!O82,"")</f>
        <v/>
      </c>
    </row>
    <row r="82" spans="1:1" x14ac:dyDescent="0.25">
      <c r="A82" s="1" t="str">
        <f ca="1">IF(PROCESADOR!O83&gt;0,PROCESADOR!O83,"")</f>
        <v/>
      </c>
    </row>
    <row r="83" spans="1:1" x14ac:dyDescent="0.25">
      <c r="A83" s="1" t="str">
        <f ca="1">IF(PROCESADOR!O84&gt;0,PROCESADOR!O84,"")</f>
        <v/>
      </c>
    </row>
    <row r="84" spans="1:1" x14ac:dyDescent="0.25">
      <c r="A84" s="1" t="str">
        <f ca="1">IF(PROCESADOR!O85&gt;0,PROCESADOR!O85,"")</f>
        <v/>
      </c>
    </row>
    <row r="85" spans="1:1" x14ac:dyDescent="0.25">
      <c r="A85" s="1" t="str">
        <f ca="1">IF(PROCESADOR!O86&gt;0,PROCESADOR!O86,"")</f>
        <v/>
      </c>
    </row>
    <row r="86" spans="1:1" x14ac:dyDescent="0.25">
      <c r="A86" s="1" t="str">
        <f ca="1">IF(PROCESADOR!O87&gt;0,PROCESADOR!O87,"")</f>
        <v/>
      </c>
    </row>
    <row r="87" spans="1:1" x14ac:dyDescent="0.25">
      <c r="A87" s="1" t="str">
        <f ca="1">IF(PROCESADOR!O88&gt;0,PROCESADOR!O88,"")</f>
        <v/>
      </c>
    </row>
    <row r="88" spans="1:1" x14ac:dyDescent="0.25">
      <c r="A88" s="1" t="str">
        <f ca="1">IF(PROCESADOR!O89&gt;0,PROCESADOR!O89,"")</f>
        <v/>
      </c>
    </row>
    <row r="89" spans="1:1" x14ac:dyDescent="0.25">
      <c r="A89" s="1" t="str">
        <f ca="1">IF(PROCESADOR!O90&gt;0,PROCESADOR!O90,"")</f>
        <v/>
      </c>
    </row>
    <row r="90" spans="1:1" x14ac:dyDescent="0.25">
      <c r="A90" s="1" t="str">
        <f ca="1">IF(PROCESADOR!O91&gt;0,PROCESADOR!O91,"")</f>
        <v/>
      </c>
    </row>
    <row r="91" spans="1:1" x14ac:dyDescent="0.25">
      <c r="A91" s="1" t="str">
        <f ca="1">IF(PROCESADOR!O92&gt;0,PROCESADOR!O92,"")</f>
        <v/>
      </c>
    </row>
    <row r="92" spans="1:1" x14ac:dyDescent="0.25">
      <c r="A92" s="1" t="str">
        <f ca="1">IF(PROCESADOR!O93&gt;0,PROCESADOR!O93,"")</f>
        <v/>
      </c>
    </row>
    <row r="93" spans="1:1" x14ac:dyDescent="0.25">
      <c r="A93" s="1" t="str">
        <f ca="1">IF(PROCESADOR!O94&gt;0,PROCESADOR!O94,"")</f>
        <v/>
      </c>
    </row>
    <row r="94" spans="1:1" x14ac:dyDescent="0.25">
      <c r="A94" s="1" t="str">
        <f ca="1">IF(PROCESADOR!O95&gt;0,PROCESADOR!O95,"")</f>
        <v/>
      </c>
    </row>
    <row r="95" spans="1:1" x14ac:dyDescent="0.25">
      <c r="A95" s="1" t="str">
        <f ca="1">IF(PROCESADOR!O96&gt;0,PROCESADOR!O96,"")</f>
        <v/>
      </c>
    </row>
    <row r="96" spans="1:1" x14ac:dyDescent="0.25">
      <c r="A96" s="1" t="str">
        <f ca="1">IF(PROCESADOR!O97&gt;0,PROCESADOR!O97,"")</f>
        <v/>
      </c>
    </row>
    <row r="97" spans="1:1" x14ac:dyDescent="0.25">
      <c r="A97" s="1" t="str">
        <f ca="1">IF(PROCESADOR!O98&gt;0,PROCESADOR!O98,"")</f>
        <v/>
      </c>
    </row>
    <row r="98" spans="1:1" x14ac:dyDescent="0.25">
      <c r="A98" s="1" t="str">
        <f ca="1">IF(PROCESADOR!O99&gt;0,PROCESADOR!O99,"")</f>
        <v/>
      </c>
    </row>
    <row r="99" spans="1:1" x14ac:dyDescent="0.25">
      <c r="A99" s="1" t="str">
        <f ca="1">IF(PROCESADOR!O100&gt;0,PROCESADOR!O100,"")</f>
        <v/>
      </c>
    </row>
    <row r="100" spans="1:1" x14ac:dyDescent="0.25">
      <c r="A100" s="1" t="str">
        <f ca="1">IF(PROCESADOR!O101&gt;0,PROCESADOR!O101,"")</f>
        <v/>
      </c>
    </row>
    <row r="101" spans="1:1" x14ac:dyDescent="0.25">
      <c r="A101" s="1" t="str">
        <f ca="1">IF(PROCESADOR!O102&gt;0,PROCESADOR!O102,"")</f>
        <v/>
      </c>
    </row>
    <row r="102" spans="1:1" x14ac:dyDescent="0.25">
      <c r="A102" s="1" t="str">
        <f ca="1">IF(PROCESADOR!O103&gt;0,PROCESADOR!O103,"")</f>
        <v/>
      </c>
    </row>
    <row r="103" spans="1:1" x14ac:dyDescent="0.25">
      <c r="A103" s="1" t="str">
        <f ca="1">IF(PROCESADOR!O104&gt;0,PROCESADOR!O104,"")</f>
        <v/>
      </c>
    </row>
    <row r="104" spans="1:1" x14ac:dyDescent="0.25">
      <c r="A104" s="1" t="str">
        <f ca="1">IF(PROCESADOR!O105&gt;0,PROCESADOR!O105,"")</f>
        <v/>
      </c>
    </row>
    <row r="105" spans="1:1" x14ac:dyDescent="0.25">
      <c r="A105" s="1" t="str">
        <f ca="1">IF(PROCESADOR!O106&gt;0,PROCESADOR!O106,"")</f>
        <v/>
      </c>
    </row>
    <row r="106" spans="1:1" x14ac:dyDescent="0.25">
      <c r="A106" s="1" t="str">
        <f ca="1">IF(PROCESADOR!O107&gt;0,PROCESADOR!O107,"")</f>
        <v/>
      </c>
    </row>
    <row r="107" spans="1:1" x14ac:dyDescent="0.25">
      <c r="A107" s="1" t="str">
        <f ca="1">IF(PROCESADOR!O108&gt;0,PROCESADOR!O108,"")</f>
        <v/>
      </c>
    </row>
    <row r="108" spans="1:1" x14ac:dyDescent="0.25">
      <c r="A108" s="1" t="str">
        <f ca="1">IF(PROCESADOR!O109&gt;0,PROCESADOR!O109,"")</f>
        <v/>
      </c>
    </row>
    <row r="109" spans="1:1" x14ac:dyDescent="0.25">
      <c r="A109" s="1" t="str">
        <f ca="1">IF(PROCESADOR!O110&gt;0,PROCESADOR!O110,"")</f>
        <v/>
      </c>
    </row>
    <row r="110" spans="1:1" x14ac:dyDescent="0.25">
      <c r="A110" s="1" t="str">
        <f ca="1">IF(PROCESADOR!O111&gt;0,PROCESADOR!O111,"")</f>
        <v/>
      </c>
    </row>
    <row r="111" spans="1:1" x14ac:dyDescent="0.25">
      <c r="A111" s="1" t="str">
        <f ca="1">IF(PROCESADOR!O112&gt;0,PROCESADOR!O112,"")</f>
        <v/>
      </c>
    </row>
    <row r="112" spans="1:1" x14ac:dyDescent="0.25">
      <c r="A112" s="1" t="str">
        <f ca="1">IF(PROCESADOR!O113&gt;0,PROCESADOR!O113,"")</f>
        <v/>
      </c>
    </row>
    <row r="113" spans="1:1" x14ac:dyDescent="0.25">
      <c r="A113" s="1" t="str">
        <f ca="1">IF(PROCESADOR!O114&gt;0,PROCESADOR!O114,"")</f>
        <v/>
      </c>
    </row>
    <row r="114" spans="1:1" x14ac:dyDescent="0.25">
      <c r="A114" s="1" t="str">
        <f ca="1">IF(PROCESADOR!O115&gt;0,PROCESADOR!O115,"")</f>
        <v/>
      </c>
    </row>
    <row r="115" spans="1:1" x14ac:dyDescent="0.25">
      <c r="A115" s="1" t="str">
        <f ca="1">IF(PROCESADOR!O116&gt;0,PROCESADOR!O116,"")</f>
        <v/>
      </c>
    </row>
    <row r="116" spans="1:1" x14ac:dyDescent="0.25">
      <c r="A116" s="1" t="str">
        <f ca="1">IF(PROCESADOR!O117&gt;0,PROCESADOR!O117,"")</f>
        <v/>
      </c>
    </row>
    <row r="117" spans="1:1" x14ac:dyDescent="0.25">
      <c r="A117" s="1" t="str">
        <f ca="1">IF(PROCESADOR!O118&gt;0,PROCESADOR!O118,"")</f>
        <v/>
      </c>
    </row>
    <row r="118" spans="1:1" x14ac:dyDescent="0.25">
      <c r="A118" s="1" t="str">
        <f ca="1">IF(PROCESADOR!O119&gt;0,PROCESADOR!O119,"")</f>
        <v/>
      </c>
    </row>
    <row r="119" spans="1:1" x14ac:dyDescent="0.25">
      <c r="A119" s="1" t="str">
        <f ca="1">IF(PROCESADOR!O120&gt;0,PROCESADOR!O120,"")</f>
        <v/>
      </c>
    </row>
    <row r="120" spans="1:1" x14ac:dyDescent="0.25">
      <c r="A120" s="1" t="str">
        <f ca="1">IF(PROCESADOR!O121&gt;0,PROCESADOR!O121,"")</f>
        <v/>
      </c>
    </row>
    <row r="121" spans="1:1" x14ac:dyDescent="0.25">
      <c r="A121" s="1" t="str">
        <f ca="1">IF(PROCESADOR!O122&gt;0,PROCESADOR!O122,"")</f>
        <v/>
      </c>
    </row>
    <row r="122" spans="1:1" x14ac:dyDescent="0.25">
      <c r="A122" s="1" t="str">
        <f ca="1">IF(PROCESADOR!O123&gt;0,PROCESADOR!O123,"")</f>
        <v/>
      </c>
    </row>
    <row r="123" spans="1:1" x14ac:dyDescent="0.25">
      <c r="A123" s="1" t="str">
        <f ca="1">IF(PROCESADOR!O124&gt;0,PROCESADOR!O124,"")</f>
        <v/>
      </c>
    </row>
    <row r="124" spans="1:1" x14ac:dyDescent="0.25">
      <c r="A124" s="1" t="str">
        <f ca="1">IF(PROCESADOR!O125&gt;0,PROCESADOR!O125,"")</f>
        <v/>
      </c>
    </row>
    <row r="125" spans="1:1" x14ac:dyDescent="0.25">
      <c r="A125" s="1" t="str">
        <f ca="1">IF(PROCESADOR!O126&gt;0,PROCESADOR!O126,"")</f>
        <v/>
      </c>
    </row>
    <row r="126" spans="1:1" x14ac:dyDescent="0.25">
      <c r="A126" s="1" t="str">
        <f ca="1">IF(PROCESADOR!O127&gt;0,PROCESADOR!O127,"")</f>
        <v/>
      </c>
    </row>
    <row r="127" spans="1:1" x14ac:dyDescent="0.25">
      <c r="A127" s="1" t="str">
        <f ca="1">IF(PROCESADOR!O128&gt;0,PROCESADOR!O128,"")</f>
        <v/>
      </c>
    </row>
    <row r="128" spans="1:1" x14ac:dyDescent="0.25">
      <c r="A128" s="1" t="str">
        <f ca="1">IF(PROCESADOR!O129&gt;0,PROCESADOR!O129,"")</f>
        <v/>
      </c>
    </row>
    <row r="129" spans="1:1" x14ac:dyDescent="0.25">
      <c r="A129" s="1" t="str">
        <f ca="1">IF(PROCESADOR!O130&gt;0,PROCESADOR!O130,"")</f>
        <v/>
      </c>
    </row>
    <row r="130" spans="1:1" x14ac:dyDescent="0.25">
      <c r="A130" s="1" t="str">
        <f ca="1">IF(PROCESADOR!O131&gt;0,PROCESADOR!O131,"")</f>
        <v/>
      </c>
    </row>
    <row r="131" spans="1:1" x14ac:dyDescent="0.25">
      <c r="A131" s="1" t="str">
        <f ca="1">IF(PROCESADOR!O132&gt;0,PROCESADOR!O132,"")</f>
        <v/>
      </c>
    </row>
    <row r="132" spans="1:1" x14ac:dyDescent="0.25">
      <c r="A132" s="1" t="str">
        <f ca="1">IF(PROCESADOR!O133&gt;0,PROCESADOR!O133,"")</f>
        <v/>
      </c>
    </row>
    <row r="133" spans="1:1" x14ac:dyDescent="0.25">
      <c r="A133" s="1" t="str">
        <f ca="1">IF(PROCESADOR!O134&gt;0,PROCESADOR!O134,"")</f>
        <v/>
      </c>
    </row>
    <row r="134" spans="1:1" x14ac:dyDescent="0.25">
      <c r="A134" s="1" t="str">
        <f ca="1">IF(PROCESADOR!O135&gt;0,PROCESADOR!O135,"")</f>
        <v/>
      </c>
    </row>
    <row r="135" spans="1:1" x14ac:dyDescent="0.25">
      <c r="A135" s="1" t="str">
        <f ca="1">IF(PROCESADOR!O136&gt;0,PROCESADOR!O136,"")</f>
        <v/>
      </c>
    </row>
    <row r="136" spans="1:1" x14ac:dyDescent="0.25">
      <c r="A136" s="1" t="str">
        <f ca="1">IF(PROCESADOR!O137&gt;0,PROCESADOR!O137,"")</f>
        <v/>
      </c>
    </row>
    <row r="137" spans="1:1" x14ac:dyDescent="0.25">
      <c r="A137" s="1" t="str">
        <f ca="1">IF(PROCESADOR!O138&gt;0,PROCESADOR!O138,"")</f>
        <v/>
      </c>
    </row>
    <row r="138" spans="1:1" x14ac:dyDescent="0.25">
      <c r="A138" s="1" t="str">
        <f ca="1">IF(PROCESADOR!O139&gt;0,PROCESADOR!O139,"")</f>
        <v/>
      </c>
    </row>
    <row r="139" spans="1:1" x14ac:dyDescent="0.25">
      <c r="A139" s="1" t="str">
        <f ca="1">IF(PROCESADOR!O140&gt;0,PROCESADOR!O140,"")</f>
        <v/>
      </c>
    </row>
    <row r="140" spans="1:1" x14ac:dyDescent="0.25">
      <c r="A140" s="1" t="str">
        <f ca="1">IF(PROCESADOR!O141&gt;0,PROCESADOR!O141,"")</f>
        <v/>
      </c>
    </row>
    <row r="141" spans="1:1" x14ac:dyDescent="0.25">
      <c r="A141" s="1" t="str">
        <f ca="1">IF(PROCESADOR!O142&gt;0,PROCESADOR!O142,"")</f>
        <v/>
      </c>
    </row>
    <row r="142" spans="1:1" x14ac:dyDescent="0.25">
      <c r="A142" s="1" t="str">
        <f ca="1">IF(PROCESADOR!O143&gt;0,PROCESADOR!O143,"")</f>
        <v/>
      </c>
    </row>
    <row r="143" spans="1:1" x14ac:dyDescent="0.25">
      <c r="A143" s="1" t="str">
        <f ca="1">IF(PROCESADOR!O144&gt;0,PROCESADOR!O144,"")</f>
        <v/>
      </c>
    </row>
    <row r="144" spans="1:1" x14ac:dyDescent="0.25">
      <c r="A144" s="1" t="str">
        <f ca="1">IF(PROCESADOR!O145&gt;0,PROCESADOR!O145,"")</f>
        <v/>
      </c>
    </row>
    <row r="145" spans="1:1" x14ac:dyDescent="0.25">
      <c r="A145" s="1" t="str">
        <f ca="1">IF(PROCESADOR!O146&gt;0,PROCESADOR!O146,"")</f>
        <v/>
      </c>
    </row>
    <row r="146" spans="1:1" x14ac:dyDescent="0.25">
      <c r="A146" s="1" t="str">
        <f ca="1">IF(PROCESADOR!O147&gt;0,PROCESADOR!O147,"")</f>
        <v/>
      </c>
    </row>
    <row r="147" spans="1:1" x14ac:dyDescent="0.25">
      <c r="A147" s="1" t="str">
        <f ca="1">IF(PROCESADOR!O148&gt;0,PROCESADOR!O148,"")</f>
        <v/>
      </c>
    </row>
    <row r="148" spans="1:1" x14ac:dyDescent="0.25">
      <c r="A148" s="1" t="str">
        <f ca="1">IF(PROCESADOR!O149&gt;0,PROCESADOR!O149,"")</f>
        <v/>
      </c>
    </row>
    <row r="149" spans="1:1" x14ac:dyDescent="0.25">
      <c r="A149" s="1" t="str">
        <f ca="1">IF(PROCESADOR!O150&gt;0,PROCESADOR!O150,"")</f>
        <v/>
      </c>
    </row>
    <row r="150" spans="1:1" x14ac:dyDescent="0.25">
      <c r="A150" s="1" t="str">
        <f ca="1">IF(PROCESADOR!O151&gt;0,PROCESADOR!O151,"")</f>
        <v/>
      </c>
    </row>
    <row r="151" spans="1:1" x14ac:dyDescent="0.25">
      <c r="A151" s="1" t="str">
        <f ca="1">IF(PROCESADOR!O152&gt;0,PROCESADOR!O152,"")</f>
        <v/>
      </c>
    </row>
    <row r="152" spans="1:1" x14ac:dyDescent="0.25">
      <c r="A152" s="1" t="str">
        <f ca="1">IF(PROCESADOR!O153&gt;0,PROCESADOR!O153,"")</f>
        <v/>
      </c>
    </row>
    <row r="153" spans="1:1" x14ac:dyDescent="0.25">
      <c r="A153" s="1" t="str">
        <f ca="1">IF(PROCESADOR!O154&gt;0,PROCESADOR!O154,"")</f>
        <v/>
      </c>
    </row>
    <row r="154" spans="1:1" x14ac:dyDescent="0.25">
      <c r="A154" s="1" t="str">
        <f ca="1">IF(PROCESADOR!O155&gt;0,PROCESADOR!O155,"")</f>
        <v/>
      </c>
    </row>
    <row r="155" spans="1:1" x14ac:dyDescent="0.25">
      <c r="A155" s="1" t="str">
        <f ca="1">IF(PROCESADOR!O156&gt;0,PROCESADOR!O156,"")</f>
        <v/>
      </c>
    </row>
    <row r="156" spans="1:1" x14ac:dyDescent="0.25">
      <c r="A156" s="1" t="str">
        <f ca="1">IF(PROCESADOR!O157&gt;0,PROCESADOR!O157,"")</f>
        <v/>
      </c>
    </row>
    <row r="157" spans="1:1" x14ac:dyDescent="0.25">
      <c r="A157" s="1" t="str">
        <f ca="1">IF(PROCESADOR!O158&gt;0,PROCESADOR!O158,"")</f>
        <v/>
      </c>
    </row>
    <row r="158" spans="1:1" x14ac:dyDescent="0.25">
      <c r="A158" s="1" t="str">
        <f ca="1">IF(PROCESADOR!O159&gt;0,PROCESADOR!O159,"")</f>
        <v/>
      </c>
    </row>
    <row r="159" spans="1:1" x14ac:dyDescent="0.25">
      <c r="A159" s="1" t="str">
        <f ca="1">IF(PROCESADOR!O160&gt;0,PROCESADOR!O160,"")</f>
        <v/>
      </c>
    </row>
    <row r="160" spans="1:1" x14ac:dyDescent="0.25">
      <c r="A160" s="1" t="str">
        <f ca="1">IF(PROCESADOR!O161&gt;0,PROCESADOR!O161,"")</f>
        <v/>
      </c>
    </row>
    <row r="161" spans="1:1" x14ac:dyDescent="0.25">
      <c r="A161" s="1" t="str">
        <f ca="1">IF(PROCESADOR!O162&gt;0,PROCESADOR!O162,"")</f>
        <v/>
      </c>
    </row>
    <row r="162" spans="1:1" x14ac:dyDescent="0.25">
      <c r="A162" s="1" t="str">
        <f ca="1">IF(PROCESADOR!O163&gt;0,PROCESADOR!O163,"")</f>
        <v/>
      </c>
    </row>
    <row r="163" spans="1:1" x14ac:dyDescent="0.25">
      <c r="A163" s="1" t="str">
        <f ca="1">IF(PROCESADOR!O164&gt;0,PROCESADOR!O164,"")</f>
        <v/>
      </c>
    </row>
    <row r="164" spans="1:1" x14ac:dyDescent="0.25">
      <c r="A164" s="1" t="str">
        <f ca="1">IF(PROCESADOR!O165&gt;0,PROCESADOR!O165,"")</f>
        <v/>
      </c>
    </row>
    <row r="165" spans="1:1" x14ac:dyDescent="0.25">
      <c r="A165" s="1" t="str">
        <f ca="1">IF(PROCESADOR!O166&gt;0,PROCESADOR!O166,"")</f>
        <v/>
      </c>
    </row>
    <row r="166" spans="1:1" x14ac:dyDescent="0.25">
      <c r="A166" s="1" t="str">
        <f ca="1">IF(PROCESADOR!O167&gt;0,PROCESADOR!O167,"")</f>
        <v/>
      </c>
    </row>
    <row r="167" spans="1:1" x14ac:dyDescent="0.25">
      <c r="A167" s="1" t="str">
        <f ca="1">IF(PROCESADOR!O168&gt;0,PROCESADOR!O168,"")</f>
        <v/>
      </c>
    </row>
    <row r="168" spans="1:1" x14ac:dyDescent="0.25">
      <c r="A168" s="1" t="str">
        <f ca="1">IF(PROCESADOR!O169&gt;0,PROCESADOR!O169,"")</f>
        <v/>
      </c>
    </row>
    <row r="169" spans="1:1" x14ac:dyDescent="0.25">
      <c r="A169" s="1" t="str">
        <f ca="1">IF(PROCESADOR!O170&gt;0,PROCESADOR!O170,"")</f>
        <v/>
      </c>
    </row>
    <row r="170" spans="1:1" x14ac:dyDescent="0.25">
      <c r="A170" s="1" t="str">
        <f ca="1">IF(PROCESADOR!O171&gt;0,PROCESADOR!O171,"")</f>
        <v/>
      </c>
    </row>
    <row r="171" spans="1:1" x14ac:dyDescent="0.25">
      <c r="A171" s="1" t="str">
        <f ca="1">IF(PROCESADOR!O172&gt;0,PROCESADOR!O172,"")</f>
        <v/>
      </c>
    </row>
    <row r="172" spans="1:1" x14ac:dyDescent="0.25">
      <c r="A172" s="1" t="str">
        <f ca="1">IF(PROCESADOR!O173&gt;0,PROCESADOR!O173,"")</f>
        <v/>
      </c>
    </row>
    <row r="173" spans="1:1" x14ac:dyDescent="0.25">
      <c r="A173" s="1" t="str">
        <f ca="1">IF(PROCESADOR!O174&gt;0,PROCESADOR!O174,"")</f>
        <v/>
      </c>
    </row>
    <row r="174" spans="1:1" x14ac:dyDescent="0.25">
      <c r="A174" s="1" t="str">
        <f ca="1">IF(PROCESADOR!O175&gt;0,PROCESADOR!O175,"")</f>
        <v/>
      </c>
    </row>
    <row r="175" spans="1:1" x14ac:dyDescent="0.25">
      <c r="A175" s="1" t="str">
        <f ca="1">IF(PROCESADOR!O176&gt;0,PROCESADOR!O176,"")</f>
        <v/>
      </c>
    </row>
    <row r="176" spans="1:1" x14ac:dyDescent="0.25">
      <c r="A176" s="1" t="str">
        <f ca="1">IF(PROCESADOR!O177&gt;0,PROCESADOR!O177,"")</f>
        <v/>
      </c>
    </row>
    <row r="177" spans="1:1" x14ac:dyDescent="0.25">
      <c r="A177" s="1" t="str">
        <f ca="1">IF(PROCESADOR!O178&gt;0,PROCESADOR!O178,"")</f>
        <v/>
      </c>
    </row>
    <row r="178" spans="1:1" x14ac:dyDescent="0.25">
      <c r="A178" s="1" t="str">
        <f ca="1">IF(PROCESADOR!O179&gt;0,PROCESADOR!O179,"")</f>
        <v/>
      </c>
    </row>
    <row r="179" spans="1:1" x14ac:dyDescent="0.25">
      <c r="A179" s="1" t="str">
        <f ca="1">IF(PROCESADOR!O180&gt;0,PROCESADOR!O180,"")</f>
        <v/>
      </c>
    </row>
    <row r="180" spans="1:1" x14ac:dyDescent="0.25">
      <c r="A180" s="1" t="str">
        <f ca="1">IF(PROCESADOR!O181&gt;0,PROCESADOR!O181,"")</f>
        <v/>
      </c>
    </row>
    <row r="181" spans="1:1" x14ac:dyDescent="0.25">
      <c r="A181" s="1" t="str">
        <f ca="1">IF(PROCESADOR!O182&gt;0,PROCESADOR!O182,"")</f>
        <v/>
      </c>
    </row>
    <row r="182" spans="1:1" x14ac:dyDescent="0.25">
      <c r="A182" s="1" t="str">
        <f ca="1">IF(PROCESADOR!O183&gt;0,PROCESADOR!O183,"")</f>
        <v/>
      </c>
    </row>
    <row r="183" spans="1:1" x14ac:dyDescent="0.25">
      <c r="A183" s="1" t="str">
        <f ca="1">IF(PROCESADOR!O184&gt;0,PROCESADOR!O184,"")</f>
        <v/>
      </c>
    </row>
    <row r="184" spans="1:1" x14ac:dyDescent="0.25">
      <c r="A184" s="1" t="str">
        <f ca="1">IF(PROCESADOR!O185&gt;0,PROCESADOR!O185,"")</f>
        <v/>
      </c>
    </row>
    <row r="185" spans="1:1" x14ac:dyDescent="0.25">
      <c r="A185" s="1" t="str">
        <f ca="1">IF(PROCESADOR!O186&gt;0,PROCESADOR!O186,"")</f>
        <v/>
      </c>
    </row>
    <row r="186" spans="1:1" x14ac:dyDescent="0.25">
      <c r="A186" s="1" t="str">
        <f ca="1">IF(PROCESADOR!O187&gt;0,PROCESADOR!O187,"")</f>
        <v/>
      </c>
    </row>
    <row r="187" spans="1:1" x14ac:dyDescent="0.25">
      <c r="A187" s="1" t="str">
        <f ca="1">IF(PROCESADOR!O188&gt;0,PROCESADOR!O188,"")</f>
        <v/>
      </c>
    </row>
    <row r="188" spans="1:1" x14ac:dyDescent="0.25">
      <c r="A188" s="1" t="str">
        <f ca="1">IF(PROCESADOR!O189&gt;0,PROCESADOR!O189,"")</f>
        <v/>
      </c>
    </row>
    <row r="189" spans="1:1" x14ac:dyDescent="0.25">
      <c r="A189" s="1" t="str">
        <f ca="1">IF(PROCESADOR!O190&gt;0,PROCESADOR!O190,"")</f>
        <v/>
      </c>
    </row>
    <row r="190" spans="1:1" x14ac:dyDescent="0.25">
      <c r="A190" s="1" t="str">
        <f ca="1">IF(PROCESADOR!O191&gt;0,PROCESADOR!O191,"")</f>
        <v/>
      </c>
    </row>
    <row r="191" spans="1:1" x14ac:dyDescent="0.25">
      <c r="A191" s="1" t="str">
        <f ca="1">IF(PROCESADOR!O192&gt;0,PROCESADOR!O192,"")</f>
        <v/>
      </c>
    </row>
    <row r="192" spans="1:1" x14ac:dyDescent="0.25">
      <c r="A192" s="1" t="str">
        <f ca="1">IF(PROCESADOR!O193&gt;0,PROCESADOR!O193,"")</f>
        <v/>
      </c>
    </row>
    <row r="193" spans="1:1" x14ac:dyDescent="0.25">
      <c r="A193" s="1" t="str">
        <f ca="1">IF(PROCESADOR!O194&gt;0,PROCESADOR!O194,"")</f>
        <v/>
      </c>
    </row>
    <row r="194" spans="1:1" x14ac:dyDescent="0.25">
      <c r="A194" s="1" t="str">
        <f ca="1">IF(PROCESADOR!O195&gt;0,PROCESADOR!O195,"")</f>
        <v/>
      </c>
    </row>
    <row r="195" spans="1:1" x14ac:dyDescent="0.25">
      <c r="A195" s="1" t="str">
        <f ca="1">IF(PROCESADOR!O196&gt;0,PROCESADOR!O196,"")</f>
        <v/>
      </c>
    </row>
    <row r="196" spans="1:1" x14ac:dyDescent="0.25">
      <c r="A196" s="1" t="str">
        <f ca="1">IF(PROCESADOR!O197&gt;0,PROCESADOR!O197,"")</f>
        <v/>
      </c>
    </row>
    <row r="197" spans="1:1" x14ac:dyDescent="0.25">
      <c r="A197" s="1" t="str">
        <f ca="1">IF(PROCESADOR!O198&gt;0,PROCESADOR!O198,"")</f>
        <v/>
      </c>
    </row>
    <row r="198" spans="1:1" x14ac:dyDescent="0.25">
      <c r="A198" s="1" t="str">
        <f ca="1">IF(PROCESADOR!O199&gt;0,PROCESADOR!O199,"")</f>
        <v/>
      </c>
    </row>
    <row r="199" spans="1:1" x14ac:dyDescent="0.25">
      <c r="A199" s="1" t="str">
        <f ca="1">IF(PROCESADOR!O200&gt;0,PROCESADOR!O200,"")</f>
        <v/>
      </c>
    </row>
    <row r="200" spans="1:1" x14ac:dyDescent="0.25">
      <c r="A200" s="1" t="str">
        <f ca="1">IF(PROCESADOR!O201&gt;0,PROCESADOR!O201,"")</f>
        <v/>
      </c>
    </row>
    <row r="201" spans="1:1" x14ac:dyDescent="0.25">
      <c r="A201" s="1" t="str">
        <f ca="1">IF(PROCESADOR!O202&gt;0,PROCESADOR!O202,"")</f>
        <v/>
      </c>
    </row>
    <row r="202" spans="1:1" x14ac:dyDescent="0.25">
      <c r="A202" s="1" t="str">
        <f ca="1">IF(PROCESADOR!O203&gt;0,PROCESADOR!O203,"")</f>
        <v/>
      </c>
    </row>
    <row r="203" spans="1:1" x14ac:dyDescent="0.25">
      <c r="A203" s="1" t="str">
        <f ca="1">IF(PROCESADOR!O204&gt;0,PROCESADOR!O204,"")</f>
        <v/>
      </c>
    </row>
    <row r="204" spans="1:1" x14ac:dyDescent="0.25">
      <c r="A204" s="1" t="str">
        <f ca="1">IF(PROCESADOR!O205&gt;0,PROCESADOR!O205,"")</f>
        <v/>
      </c>
    </row>
    <row r="205" spans="1:1" x14ac:dyDescent="0.25">
      <c r="A205" s="1" t="str">
        <f ca="1">IF(PROCESADOR!O206&gt;0,PROCESADOR!O206,"")</f>
        <v/>
      </c>
    </row>
    <row r="206" spans="1:1" x14ac:dyDescent="0.25">
      <c r="A206" s="1" t="str">
        <f ca="1">IF(PROCESADOR!O207&gt;0,PROCESADOR!O207,"")</f>
        <v/>
      </c>
    </row>
    <row r="207" spans="1:1" x14ac:dyDescent="0.25">
      <c r="A207" s="1" t="str">
        <f ca="1">IF(PROCESADOR!O208&gt;0,PROCESADOR!O208,"")</f>
        <v/>
      </c>
    </row>
    <row r="208" spans="1:1" x14ac:dyDescent="0.25">
      <c r="A208" s="1" t="str">
        <f ca="1">IF(PROCESADOR!O209&gt;0,PROCESADOR!O209,"")</f>
        <v/>
      </c>
    </row>
    <row r="209" spans="1:1" x14ac:dyDescent="0.25">
      <c r="A209" s="1" t="str">
        <f ca="1">IF(PROCESADOR!O210&gt;0,PROCESADOR!O210,"")</f>
        <v/>
      </c>
    </row>
    <row r="210" spans="1:1" x14ac:dyDescent="0.25">
      <c r="A210" s="1" t="str">
        <f ca="1">IF(PROCESADOR!O211&gt;0,PROCESADOR!O211,"")</f>
        <v/>
      </c>
    </row>
    <row r="211" spans="1:1" x14ac:dyDescent="0.25">
      <c r="A211" s="1" t="str">
        <f ca="1">IF(PROCESADOR!O212&gt;0,PROCESADOR!O212,"")</f>
        <v/>
      </c>
    </row>
    <row r="212" spans="1:1" x14ac:dyDescent="0.25">
      <c r="A212" s="1" t="str">
        <f ca="1">IF(PROCESADOR!O213&gt;0,PROCESADOR!O213,"")</f>
        <v/>
      </c>
    </row>
    <row r="213" spans="1:1" x14ac:dyDescent="0.25">
      <c r="A213" s="1" t="str">
        <f ca="1">IF(PROCESADOR!O214&gt;0,PROCESADOR!O214,"")</f>
        <v/>
      </c>
    </row>
    <row r="214" spans="1:1" x14ac:dyDescent="0.25">
      <c r="A214" s="1" t="str">
        <f ca="1">IF(PROCESADOR!O215&gt;0,PROCESADOR!O215,"")</f>
        <v/>
      </c>
    </row>
    <row r="215" spans="1:1" x14ac:dyDescent="0.25">
      <c r="A215" s="1" t="str">
        <f ca="1">IF(PROCESADOR!O216&gt;0,PROCESADOR!O216,"")</f>
        <v/>
      </c>
    </row>
    <row r="216" spans="1:1" x14ac:dyDescent="0.25">
      <c r="A216" s="1" t="str">
        <f ca="1">IF(PROCESADOR!O217&gt;0,PROCESADOR!O217,"")</f>
        <v/>
      </c>
    </row>
    <row r="217" spans="1:1" x14ac:dyDescent="0.25">
      <c r="A217" s="1" t="str">
        <f ca="1">IF(PROCESADOR!O218&gt;0,PROCESADOR!O218,"")</f>
        <v/>
      </c>
    </row>
    <row r="218" spans="1:1" x14ac:dyDescent="0.25">
      <c r="A218" s="1" t="str">
        <f ca="1">IF(PROCESADOR!O219&gt;0,PROCESADOR!O219,"")</f>
        <v/>
      </c>
    </row>
    <row r="219" spans="1:1" x14ac:dyDescent="0.25">
      <c r="A219" s="1" t="str">
        <f ca="1">IF(PROCESADOR!O220&gt;0,PROCESADOR!O220,"")</f>
        <v/>
      </c>
    </row>
    <row r="220" spans="1:1" x14ac:dyDescent="0.25">
      <c r="A220" s="1" t="str">
        <f ca="1">IF(PROCESADOR!O221&gt;0,PROCESADOR!O221,"")</f>
        <v/>
      </c>
    </row>
    <row r="221" spans="1:1" x14ac:dyDescent="0.25">
      <c r="A221" s="1" t="str">
        <f ca="1">IF(PROCESADOR!O222&gt;0,PROCESADOR!O222,"")</f>
        <v/>
      </c>
    </row>
    <row r="222" spans="1:1" x14ac:dyDescent="0.25">
      <c r="A222" s="1" t="str">
        <f ca="1">IF(PROCESADOR!O223&gt;0,PROCESADOR!O223,"")</f>
        <v/>
      </c>
    </row>
    <row r="223" spans="1:1" x14ac:dyDescent="0.25">
      <c r="A223" s="1" t="str">
        <f ca="1">IF(PROCESADOR!O224&gt;0,PROCESADOR!O224,"")</f>
        <v/>
      </c>
    </row>
    <row r="224" spans="1:1" x14ac:dyDescent="0.25">
      <c r="A224" s="1" t="str">
        <f ca="1">IF(PROCESADOR!O225&gt;0,PROCESADOR!O225,"")</f>
        <v/>
      </c>
    </row>
    <row r="225" spans="1:1" x14ac:dyDescent="0.25">
      <c r="A225" s="1" t="str">
        <f ca="1">IF(PROCESADOR!O226&gt;0,PROCESADOR!O226,"")</f>
        <v/>
      </c>
    </row>
    <row r="226" spans="1:1" x14ac:dyDescent="0.25">
      <c r="A226" s="1" t="str">
        <f ca="1">IF(PROCESADOR!O227&gt;0,PROCESADOR!O227,"")</f>
        <v/>
      </c>
    </row>
    <row r="227" spans="1:1" x14ac:dyDescent="0.25">
      <c r="A227" s="1" t="str">
        <f ca="1">IF(PROCESADOR!O228&gt;0,PROCESADOR!O228,"")</f>
        <v/>
      </c>
    </row>
    <row r="228" spans="1:1" x14ac:dyDescent="0.25">
      <c r="A228" s="1" t="str">
        <f ca="1">IF(PROCESADOR!O229&gt;0,PROCESADOR!O229,"")</f>
        <v/>
      </c>
    </row>
    <row r="229" spans="1:1" x14ac:dyDescent="0.25">
      <c r="A229" s="1" t="str">
        <f ca="1">IF(PROCESADOR!O230&gt;0,PROCESADOR!O230,"")</f>
        <v/>
      </c>
    </row>
    <row r="230" spans="1:1" x14ac:dyDescent="0.25">
      <c r="A230" s="1" t="str">
        <f ca="1">IF(PROCESADOR!O231&gt;0,PROCESADOR!O231,"")</f>
        <v/>
      </c>
    </row>
    <row r="231" spans="1:1" x14ac:dyDescent="0.25">
      <c r="A231" s="1" t="str">
        <f ca="1">IF(PROCESADOR!O232&gt;0,PROCESADOR!O232,"")</f>
        <v/>
      </c>
    </row>
    <row r="232" spans="1:1" x14ac:dyDescent="0.25">
      <c r="A232" s="1" t="str">
        <f ca="1">IF(PROCESADOR!O233&gt;0,PROCESADOR!O233,"")</f>
        <v/>
      </c>
    </row>
    <row r="233" spans="1:1" x14ac:dyDescent="0.25">
      <c r="A233" s="1" t="str">
        <f ca="1">IF(PROCESADOR!O234&gt;0,PROCESADOR!O234,"")</f>
        <v/>
      </c>
    </row>
    <row r="234" spans="1:1" x14ac:dyDescent="0.25">
      <c r="A234" s="1" t="str">
        <f ca="1">IF(PROCESADOR!O235&gt;0,PROCESADOR!O235,"")</f>
        <v/>
      </c>
    </row>
    <row r="235" spans="1:1" x14ac:dyDescent="0.25">
      <c r="A235" s="1" t="str">
        <f ca="1">IF(PROCESADOR!O236&gt;0,PROCESADOR!O236,"")</f>
        <v/>
      </c>
    </row>
    <row r="236" spans="1:1" x14ac:dyDescent="0.25">
      <c r="A236" s="1" t="str">
        <f ca="1">IF(PROCESADOR!O237&gt;0,PROCESADOR!O237,"")</f>
        <v/>
      </c>
    </row>
    <row r="237" spans="1:1" x14ac:dyDescent="0.25">
      <c r="A237" s="1" t="str">
        <f ca="1">IF(PROCESADOR!O238&gt;0,PROCESADOR!O238,"")</f>
        <v/>
      </c>
    </row>
    <row r="238" spans="1:1" x14ac:dyDescent="0.25">
      <c r="A238" s="1" t="str">
        <f ca="1">IF(PROCESADOR!O239&gt;0,PROCESADOR!O239,"")</f>
        <v/>
      </c>
    </row>
    <row r="239" spans="1:1" x14ac:dyDescent="0.25">
      <c r="A239" s="1" t="str">
        <f ca="1">IF(PROCESADOR!O240&gt;0,PROCESADOR!O240,"")</f>
        <v/>
      </c>
    </row>
    <row r="240" spans="1:1" x14ac:dyDescent="0.25">
      <c r="A240" s="1" t="str">
        <f ca="1">IF(PROCESADOR!O241&gt;0,PROCESADOR!O241,"")</f>
        <v/>
      </c>
    </row>
    <row r="241" spans="1:1" x14ac:dyDescent="0.25">
      <c r="A241" s="1" t="str">
        <f ca="1">IF(PROCESADOR!O242&gt;0,PROCESADOR!O242,"")</f>
        <v/>
      </c>
    </row>
    <row r="242" spans="1:1" x14ac:dyDescent="0.25">
      <c r="A242" s="1" t="str">
        <f ca="1">IF(PROCESADOR!O243&gt;0,PROCESADOR!O243,"")</f>
        <v/>
      </c>
    </row>
    <row r="243" spans="1:1" x14ac:dyDescent="0.25">
      <c r="A243" s="1" t="str">
        <f ca="1">IF(PROCESADOR!O244&gt;0,PROCESADOR!O244,"")</f>
        <v/>
      </c>
    </row>
    <row r="244" spans="1:1" x14ac:dyDescent="0.25">
      <c r="A244" s="1" t="str">
        <f ca="1">IF(PROCESADOR!O245&gt;0,PROCESADOR!O245,"")</f>
        <v/>
      </c>
    </row>
    <row r="245" spans="1:1" x14ac:dyDescent="0.25">
      <c r="A245" s="1" t="str">
        <f ca="1">IF(PROCESADOR!O246&gt;0,PROCESADOR!O246,"")</f>
        <v/>
      </c>
    </row>
    <row r="246" spans="1:1" x14ac:dyDescent="0.25">
      <c r="A246" s="1" t="str">
        <f ca="1">IF(PROCESADOR!O247&gt;0,PROCESADOR!O247,"")</f>
        <v/>
      </c>
    </row>
    <row r="247" spans="1:1" x14ac:dyDescent="0.25">
      <c r="A247" s="1" t="str">
        <f ca="1">IF(PROCESADOR!O248&gt;0,PROCESADOR!O248,"")</f>
        <v/>
      </c>
    </row>
    <row r="248" spans="1:1" x14ac:dyDescent="0.25">
      <c r="A248" s="1" t="str">
        <f ca="1">IF(PROCESADOR!O249&gt;0,PROCESADOR!O249,"")</f>
        <v/>
      </c>
    </row>
    <row r="249" spans="1:1" x14ac:dyDescent="0.25">
      <c r="A249" s="1" t="str">
        <f ca="1">IF(PROCESADOR!O250&gt;0,PROCESADOR!O250,"")</f>
        <v/>
      </c>
    </row>
    <row r="250" spans="1:1" x14ac:dyDescent="0.25">
      <c r="A250" s="1" t="str">
        <f ca="1">IF(PROCESADOR!O251&gt;0,PROCESADOR!O251,"")</f>
        <v/>
      </c>
    </row>
    <row r="251" spans="1:1" x14ac:dyDescent="0.25">
      <c r="A251" s="1" t="str">
        <f ca="1">IF(PROCESADOR!O252&gt;0,PROCESADOR!O252,"")</f>
        <v/>
      </c>
    </row>
    <row r="252" spans="1:1" x14ac:dyDescent="0.25">
      <c r="A252" s="1" t="str">
        <f ca="1">IF(PROCESADOR!O253&gt;0,PROCESADOR!O253,"")</f>
        <v/>
      </c>
    </row>
    <row r="253" spans="1:1" x14ac:dyDescent="0.25">
      <c r="A253" s="1" t="str">
        <f ca="1">IF(PROCESADOR!O254&gt;0,PROCESADOR!O254,"")</f>
        <v/>
      </c>
    </row>
    <row r="254" spans="1:1" x14ac:dyDescent="0.25">
      <c r="A254" s="1" t="str">
        <f ca="1">IF(PROCESADOR!O255&gt;0,PROCESADOR!O255,"")</f>
        <v/>
      </c>
    </row>
    <row r="255" spans="1:1" x14ac:dyDescent="0.25">
      <c r="A255" s="1" t="str">
        <f ca="1">IF(PROCESADOR!O256&gt;0,PROCESADOR!O256,"")</f>
        <v/>
      </c>
    </row>
    <row r="256" spans="1:1" x14ac:dyDescent="0.25">
      <c r="A256" s="1" t="str">
        <f ca="1">IF(PROCESADOR!O257&gt;0,PROCESADOR!O257,"")</f>
        <v/>
      </c>
    </row>
    <row r="257" spans="1:1" x14ac:dyDescent="0.25">
      <c r="A257" s="1" t="str">
        <f ca="1">IF(PROCESADOR!O258&gt;0,PROCESADOR!O258,"")</f>
        <v/>
      </c>
    </row>
    <row r="258" spans="1:1" x14ac:dyDescent="0.25">
      <c r="A258" s="1" t="str">
        <f ca="1">IF(PROCESADOR!O259&gt;0,PROCESADOR!O259,"")</f>
        <v/>
      </c>
    </row>
    <row r="259" spans="1:1" x14ac:dyDescent="0.25">
      <c r="A259" s="1" t="str">
        <f ca="1">IF(PROCESADOR!O260&gt;0,PROCESADOR!O260,"")</f>
        <v/>
      </c>
    </row>
    <row r="260" spans="1:1" x14ac:dyDescent="0.25">
      <c r="A260" s="1" t="str">
        <f ca="1">IF(PROCESADOR!O261&gt;0,PROCESADOR!O261,"")</f>
        <v/>
      </c>
    </row>
    <row r="261" spans="1:1" x14ac:dyDescent="0.25">
      <c r="A261" s="1" t="str">
        <f ca="1">IF(PROCESADOR!O262&gt;0,PROCESADOR!O262,"")</f>
        <v/>
      </c>
    </row>
    <row r="262" spans="1:1" x14ac:dyDescent="0.25">
      <c r="A262" s="1" t="str">
        <f ca="1">IF(PROCESADOR!O263&gt;0,PROCESADOR!O263,"")</f>
        <v/>
      </c>
    </row>
    <row r="263" spans="1:1" x14ac:dyDescent="0.25">
      <c r="A263" s="1" t="str">
        <f ca="1">IF(PROCESADOR!O264&gt;0,PROCESADOR!O264,"")</f>
        <v/>
      </c>
    </row>
    <row r="264" spans="1:1" x14ac:dyDescent="0.25">
      <c r="A264" s="1" t="str">
        <f ca="1">IF(PROCESADOR!O265&gt;0,PROCESADOR!O265,"")</f>
        <v/>
      </c>
    </row>
    <row r="265" spans="1:1" x14ac:dyDescent="0.25">
      <c r="A265" s="1" t="str">
        <f ca="1">IF(PROCESADOR!O266&gt;0,PROCESADOR!O266,"")</f>
        <v/>
      </c>
    </row>
    <row r="266" spans="1:1" x14ac:dyDescent="0.25">
      <c r="A266" s="1" t="str">
        <f ca="1">IF(PROCESADOR!O267&gt;0,PROCESADOR!O267,"")</f>
        <v/>
      </c>
    </row>
    <row r="267" spans="1:1" x14ac:dyDescent="0.25">
      <c r="A267" s="1" t="str">
        <f ca="1">IF(PROCESADOR!O268&gt;0,PROCESADOR!O268,"")</f>
        <v/>
      </c>
    </row>
    <row r="268" spans="1:1" x14ac:dyDescent="0.25">
      <c r="A268" s="1" t="str">
        <f ca="1">IF(PROCESADOR!O269&gt;0,PROCESADOR!O269,"")</f>
        <v/>
      </c>
    </row>
    <row r="269" spans="1:1" x14ac:dyDescent="0.25">
      <c r="A269" s="1" t="str">
        <f ca="1">IF(PROCESADOR!O270&gt;0,PROCESADOR!O270,"")</f>
        <v/>
      </c>
    </row>
    <row r="270" spans="1:1" x14ac:dyDescent="0.25">
      <c r="A270" s="1" t="str">
        <f ca="1">IF(PROCESADOR!O271&gt;0,PROCESADOR!O271,"")</f>
        <v/>
      </c>
    </row>
    <row r="271" spans="1:1" x14ac:dyDescent="0.25">
      <c r="A271" s="1" t="str">
        <f ca="1">IF(PROCESADOR!O272&gt;0,PROCESADOR!O272,"")</f>
        <v/>
      </c>
    </row>
    <row r="272" spans="1:1" x14ac:dyDescent="0.25">
      <c r="A272" s="1" t="str">
        <f ca="1">IF(PROCESADOR!O273&gt;0,PROCESADOR!O273,"")</f>
        <v/>
      </c>
    </row>
    <row r="273" spans="1:1" x14ac:dyDescent="0.25">
      <c r="A273" s="1" t="str">
        <f ca="1">IF(PROCESADOR!O274&gt;0,PROCESADOR!O274,"")</f>
        <v/>
      </c>
    </row>
    <row r="274" spans="1:1" x14ac:dyDescent="0.25">
      <c r="A274" s="1" t="str">
        <f ca="1">IF(PROCESADOR!O275&gt;0,PROCESADOR!O275,"")</f>
        <v/>
      </c>
    </row>
    <row r="275" spans="1:1" x14ac:dyDescent="0.25">
      <c r="A275" s="1" t="str">
        <f ca="1">IF(PROCESADOR!O276&gt;0,PROCESADOR!O276,"")</f>
        <v/>
      </c>
    </row>
    <row r="276" spans="1:1" x14ac:dyDescent="0.25">
      <c r="A276" s="1" t="str">
        <f ca="1">IF(PROCESADOR!O277&gt;0,PROCESADOR!O277,"")</f>
        <v/>
      </c>
    </row>
    <row r="277" spans="1:1" x14ac:dyDescent="0.25">
      <c r="A277" s="1" t="str">
        <f ca="1">IF(PROCESADOR!O278&gt;0,PROCESADOR!O278,"")</f>
        <v/>
      </c>
    </row>
    <row r="278" spans="1:1" x14ac:dyDescent="0.25">
      <c r="A278" s="1" t="str">
        <f ca="1">IF(PROCESADOR!O279&gt;0,PROCESADOR!O279,"")</f>
        <v/>
      </c>
    </row>
    <row r="279" spans="1:1" x14ac:dyDescent="0.25">
      <c r="A279" s="1" t="str">
        <f ca="1">IF(PROCESADOR!O280&gt;0,PROCESADOR!O280,"")</f>
        <v/>
      </c>
    </row>
    <row r="280" spans="1:1" x14ac:dyDescent="0.25">
      <c r="A280" s="1" t="str">
        <f ca="1">IF(PROCESADOR!O281&gt;0,PROCESADOR!O281,"")</f>
        <v/>
      </c>
    </row>
    <row r="281" spans="1:1" x14ac:dyDescent="0.25">
      <c r="A281" s="1" t="str">
        <f ca="1">IF(PROCESADOR!O282&gt;0,PROCESADOR!O282,"")</f>
        <v/>
      </c>
    </row>
    <row r="282" spans="1:1" x14ac:dyDescent="0.25">
      <c r="A282" s="1" t="str">
        <f ca="1">IF(PROCESADOR!O283&gt;0,PROCESADOR!O283,"")</f>
        <v/>
      </c>
    </row>
    <row r="283" spans="1:1" x14ac:dyDescent="0.25">
      <c r="A283" s="1" t="str">
        <f ca="1">IF(PROCESADOR!O284&gt;0,PROCESADOR!O284,"")</f>
        <v/>
      </c>
    </row>
    <row r="284" spans="1:1" x14ac:dyDescent="0.25">
      <c r="A284" s="1" t="str">
        <f ca="1">IF(PROCESADOR!O285&gt;0,PROCESADOR!O285,"")</f>
        <v/>
      </c>
    </row>
    <row r="285" spans="1:1" x14ac:dyDescent="0.25">
      <c r="A285" s="1" t="str">
        <f ca="1">IF(PROCESADOR!O286&gt;0,PROCESADOR!O286,"")</f>
        <v/>
      </c>
    </row>
    <row r="286" spans="1:1" x14ac:dyDescent="0.25">
      <c r="A286" s="1" t="str">
        <f ca="1">IF(PROCESADOR!O287&gt;0,PROCESADOR!O287,"")</f>
        <v/>
      </c>
    </row>
    <row r="287" spans="1:1" x14ac:dyDescent="0.25">
      <c r="A287" s="1" t="str">
        <f ca="1">IF(PROCESADOR!O288&gt;0,PROCESADOR!O288,"")</f>
        <v/>
      </c>
    </row>
    <row r="288" spans="1:1" x14ac:dyDescent="0.25">
      <c r="A288" s="1" t="str">
        <f ca="1">IF(PROCESADOR!O289&gt;0,PROCESADOR!O289,"")</f>
        <v/>
      </c>
    </row>
    <row r="289" spans="1:1" x14ac:dyDescent="0.25">
      <c r="A289" s="1" t="str">
        <f ca="1">IF(PROCESADOR!O290&gt;0,PROCESADOR!O290,"")</f>
        <v/>
      </c>
    </row>
    <row r="290" spans="1:1" x14ac:dyDescent="0.25">
      <c r="A290" s="1" t="str">
        <f ca="1">IF(PROCESADOR!O291&gt;0,PROCESADOR!O291,"")</f>
        <v/>
      </c>
    </row>
    <row r="291" spans="1:1" x14ac:dyDescent="0.25">
      <c r="A291" s="1" t="str">
        <f ca="1">IF(PROCESADOR!O292&gt;0,PROCESADOR!O292,"")</f>
        <v/>
      </c>
    </row>
    <row r="292" spans="1:1" x14ac:dyDescent="0.25">
      <c r="A292" s="1" t="str">
        <f ca="1">IF(PROCESADOR!O293&gt;0,PROCESADOR!O293,"")</f>
        <v/>
      </c>
    </row>
    <row r="293" spans="1:1" x14ac:dyDescent="0.25">
      <c r="A293" s="1" t="str">
        <f ca="1">IF(PROCESADOR!O294&gt;0,PROCESADOR!O294,"")</f>
        <v/>
      </c>
    </row>
    <row r="294" spans="1:1" x14ac:dyDescent="0.25">
      <c r="A294" s="1" t="str">
        <f ca="1">IF(PROCESADOR!O295&gt;0,PROCESADOR!O295,"")</f>
        <v/>
      </c>
    </row>
    <row r="295" spans="1:1" x14ac:dyDescent="0.25">
      <c r="A295" s="1" t="str">
        <f ca="1">IF(PROCESADOR!O296&gt;0,PROCESADOR!O296,"")</f>
        <v/>
      </c>
    </row>
    <row r="296" spans="1:1" x14ac:dyDescent="0.25">
      <c r="A296" s="1" t="str">
        <f ca="1">IF(PROCESADOR!O297&gt;0,PROCESADOR!O297,"")</f>
        <v/>
      </c>
    </row>
    <row r="297" spans="1:1" x14ac:dyDescent="0.25">
      <c r="A297" s="1" t="str">
        <f ca="1">IF(PROCESADOR!O298&gt;0,PROCESADOR!O298,"")</f>
        <v/>
      </c>
    </row>
    <row r="298" spans="1:1" x14ac:dyDescent="0.25">
      <c r="A298" s="1" t="str">
        <f ca="1">IF(PROCESADOR!O299&gt;0,PROCESADOR!O299,"")</f>
        <v/>
      </c>
    </row>
    <row r="299" spans="1:1" x14ac:dyDescent="0.25">
      <c r="A299" s="1" t="str">
        <f ca="1">IF(PROCESADOR!O300&gt;0,PROCESADOR!O300,"")</f>
        <v/>
      </c>
    </row>
    <row r="300" spans="1:1" x14ac:dyDescent="0.25">
      <c r="A300" s="1" t="str">
        <f ca="1">IF(PROCESADOR!O301&gt;0,PROCESADOR!O301,"")</f>
        <v/>
      </c>
    </row>
    <row r="301" spans="1:1" x14ac:dyDescent="0.25">
      <c r="A301" s="1" t="str">
        <f ca="1">IF(PROCESADOR!O302&gt;0,PROCESADOR!O302,"")</f>
        <v/>
      </c>
    </row>
    <row r="302" spans="1:1" x14ac:dyDescent="0.25">
      <c r="A302" s="1" t="str">
        <f ca="1">IF(PROCESADOR!O303&gt;0,PROCESADOR!O303,"")</f>
        <v/>
      </c>
    </row>
    <row r="303" spans="1:1" x14ac:dyDescent="0.25">
      <c r="A303" s="1" t="str">
        <f ca="1">IF(PROCESADOR!O304&gt;0,PROCESADOR!O304,"")</f>
        <v/>
      </c>
    </row>
    <row r="304" spans="1:1" x14ac:dyDescent="0.25">
      <c r="A304" s="1" t="str">
        <f ca="1">IF(PROCESADOR!O305&gt;0,PROCESADOR!O305,"")</f>
        <v/>
      </c>
    </row>
    <row r="305" spans="1:1" x14ac:dyDescent="0.25">
      <c r="A305" s="1" t="str">
        <f ca="1">IF(PROCESADOR!O306&gt;0,PROCESADOR!O306,"")</f>
        <v/>
      </c>
    </row>
    <row r="306" spans="1:1" x14ac:dyDescent="0.25">
      <c r="A306" s="1" t="str">
        <f ca="1">IF(PROCESADOR!O307&gt;0,PROCESADOR!O307,"")</f>
        <v/>
      </c>
    </row>
    <row r="307" spans="1:1" x14ac:dyDescent="0.25">
      <c r="A307" s="1" t="str">
        <f ca="1">IF(PROCESADOR!O308&gt;0,PROCESADOR!O308,"")</f>
        <v/>
      </c>
    </row>
    <row r="308" spans="1:1" x14ac:dyDescent="0.25">
      <c r="A308" s="1" t="str">
        <f ca="1">IF(PROCESADOR!O309&gt;0,PROCESADOR!O309,"")</f>
        <v/>
      </c>
    </row>
    <row r="309" spans="1:1" x14ac:dyDescent="0.25">
      <c r="A309" s="1" t="str">
        <f ca="1">IF(PROCESADOR!O310&gt;0,PROCESADOR!O310,"")</f>
        <v/>
      </c>
    </row>
    <row r="310" spans="1:1" x14ac:dyDescent="0.25">
      <c r="A310" s="1" t="str">
        <f ca="1">IF(PROCESADOR!O311&gt;0,PROCESADOR!O311,"")</f>
        <v/>
      </c>
    </row>
    <row r="311" spans="1:1" x14ac:dyDescent="0.25">
      <c r="A311" s="1" t="str">
        <f ca="1">IF(PROCESADOR!O312&gt;0,PROCESADOR!O312,"")</f>
        <v/>
      </c>
    </row>
    <row r="312" spans="1:1" x14ac:dyDescent="0.25">
      <c r="A312" s="1" t="str">
        <f ca="1">IF(PROCESADOR!O313&gt;0,PROCESADOR!O313,"")</f>
        <v/>
      </c>
    </row>
    <row r="313" spans="1:1" x14ac:dyDescent="0.25">
      <c r="A313" s="1" t="str">
        <f ca="1">IF(PROCESADOR!O314&gt;0,PROCESADOR!O314,"")</f>
        <v/>
      </c>
    </row>
    <row r="314" spans="1:1" x14ac:dyDescent="0.25">
      <c r="A314" s="1" t="str">
        <f ca="1">IF(PROCESADOR!O315&gt;0,PROCESADOR!O315,"")</f>
        <v/>
      </c>
    </row>
    <row r="315" spans="1:1" x14ac:dyDescent="0.25">
      <c r="A315" s="1" t="str">
        <f ca="1">IF(PROCESADOR!O316&gt;0,PROCESADOR!O316,"")</f>
        <v/>
      </c>
    </row>
    <row r="316" spans="1:1" x14ac:dyDescent="0.25">
      <c r="A316" s="1" t="str">
        <f ca="1">IF(PROCESADOR!O317&gt;0,PROCESADOR!O317,"")</f>
        <v/>
      </c>
    </row>
    <row r="317" spans="1:1" x14ac:dyDescent="0.25">
      <c r="A317" s="1" t="str">
        <f ca="1">IF(PROCESADOR!O318&gt;0,PROCESADOR!O318,"")</f>
        <v/>
      </c>
    </row>
    <row r="318" spans="1:1" x14ac:dyDescent="0.25">
      <c r="A318" s="1" t="str">
        <f ca="1">IF(PROCESADOR!O319&gt;0,PROCESADOR!O319,"")</f>
        <v/>
      </c>
    </row>
    <row r="319" spans="1:1" x14ac:dyDescent="0.25">
      <c r="A319" s="1" t="str">
        <f ca="1">IF(PROCESADOR!O320&gt;0,PROCESADOR!O320,"")</f>
        <v/>
      </c>
    </row>
    <row r="320" spans="1:1" x14ac:dyDescent="0.25">
      <c r="A320" s="1" t="str">
        <f ca="1">IF(PROCESADOR!O321&gt;0,PROCESADOR!O321,"")</f>
        <v/>
      </c>
    </row>
    <row r="321" spans="1:1" x14ac:dyDescent="0.25">
      <c r="A321" s="1" t="str">
        <f ca="1">IF(PROCESADOR!O322&gt;0,PROCESADOR!O322,"")</f>
        <v/>
      </c>
    </row>
    <row r="322" spans="1:1" x14ac:dyDescent="0.25">
      <c r="A322" s="1" t="str">
        <f ca="1">IF(PROCESADOR!O323&gt;0,PROCESADOR!O323,"")</f>
        <v/>
      </c>
    </row>
    <row r="323" spans="1:1" x14ac:dyDescent="0.25">
      <c r="A323" s="1" t="str">
        <f ca="1">IF(PROCESADOR!O324&gt;0,PROCESADOR!O324,"")</f>
        <v/>
      </c>
    </row>
    <row r="324" spans="1:1" x14ac:dyDescent="0.25">
      <c r="A324" s="1" t="str">
        <f ca="1">IF(PROCESADOR!O325&gt;0,PROCESADOR!O325,"")</f>
        <v/>
      </c>
    </row>
    <row r="325" spans="1:1" x14ac:dyDescent="0.25">
      <c r="A325" s="1" t="str">
        <f ca="1">IF(PROCESADOR!O326&gt;0,PROCESADOR!O326,"")</f>
        <v/>
      </c>
    </row>
    <row r="326" spans="1:1" x14ac:dyDescent="0.25">
      <c r="A326" s="1" t="str">
        <f ca="1">IF(PROCESADOR!O327&gt;0,PROCESADOR!O327,"")</f>
        <v/>
      </c>
    </row>
    <row r="327" spans="1:1" x14ac:dyDescent="0.25">
      <c r="A327" s="1" t="str">
        <f ca="1">IF(PROCESADOR!O328&gt;0,PROCESADOR!O328,"")</f>
        <v/>
      </c>
    </row>
    <row r="328" spans="1:1" x14ac:dyDescent="0.25">
      <c r="A328" s="1" t="str">
        <f ca="1">IF(PROCESADOR!O329&gt;0,PROCESADOR!O329,"")</f>
        <v/>
      </c>
    </row>
    <row r="329" spans="1:1" x14ac:dyDescent="0.25">
      <c r="A329" s="1" t="str">
        <f ca="1">IF(PROCESADOR!O330&gt;0,PROCESADOR!O330,"")</f>
        <v/>
      </c>
    </row>
    <row r="330" spans="1:1" x14ac:dyDescent="0.25">
      <c r="A330" s="1" t="str">
        <f ca="1">IF(PROCESADOR!O331&gt;0,PROCESADOR!O331,"")</f>
        <v/>
      </c>
    </row>
    <row r="331" spans="1:1" x14ac:dyDescent="0.25">
      <c r="A331" s="1" t="str">
        <f ca="1">IF(PROCESADOR!O332&gt;0,PROCESADOR!O332,"")</f>
        <v/>
      </c>
    </row>
    <row r="332" spans="1:1" x14ac:dyDescent="0.25">
      <c r="A332" s="1" t="str">
        <f ca="1">IF(PROCESADOR!O333&gt;0,PROCESADOR!O333,"")</f>
        <v/>
      </c>
    </row>
    <row r="333" spans="1:1" x14ac:dyDescent="0.25">
      <c r="A333" s="1" t="str">
        <f ca="1">IF(PROCESADOR!O334&gt;0,PROCESADOR!O334,"")</f>
        <v/>
      </c>
    </row>
    <row r="334" spans="1:1" x14ac:dyDescent="0.25">
      <c r="A334" s="1" t="str">
        <f ca="1">IF(PROCESADOR!O335&gt;0,PROCESADOR!O335,"")</f>
        <v/>
      </c>
    </row>
    <row r="335" spans="1:1" x14ac:dyDescent="0.25">
      <c r="A335" s="1" t="str">
        <f ca="1">IF(PROCESADOR!O336&gt;0,PROCESADOR!O336,"")</f>
        <v/>
      </c>
    </row>
    <row r="336" spans="1:1" x14ac:dyDescent="0.25">
      <c r="A336" s="1" t="str">
        <f ca="1">IF(PROCESADOR!O337&gt;0,PROCESADOR!O337,"")</f>
        <v/>
      </c>
    </row>
    <row r="337" spans="1:1" x14ac:dyDescent="0.25">
      <c r="A337" s="1" t="str">
        <f ca="1">IF(PROCESADOR!O338&gt;0,PROCESADOR!O338,"")</f>
        <v/>
      </c>
    </row>
    <row r="338" spans="1:1" x14ac:dyDescent="0.25">
      <c r="A338" s="1" t="str">
        <f ca="1">IF(PROCESADOR!O339&gt;0,PROCESADOR!O339,"")</f>
        <v/>
      </c>
    </row>
    <row r="339" spans="1:1" x14ac:dyDescent="0.25">
      <c r="A339" s="1" t="str">
        <f ca="1">IF(PROCESADOR!O340&gt;0,PROCESADOR!O340,"")</f>
        <v/>
      </c>
    </row>
    <row r="340" spans="1:1" x14ac:dyDescent="0.25">
      <c r="A340" s="1" t="str">
        <f ca="1">IF(PROCESADOR!O341&gt;0,PROCESADOR!O341,"")</f>
        <v/>
      </c>
    </row>
    <row r="341" spans="1:1" x14ac:dyDescent="0.25">
      <c r="A341" s="1" t="str">
        <f ca="1">IF(PROCESADOR!O342&gt;0,PROCESADOR!O342,"")</f>
        <v/>
      </c>
    </row>
    <row r="342" spans="1:1" x14ac:dyDescent="0.25">
      <c r="A342" s="1" t="str">
        <f ca="1">IF(PROCESADOR!O343&gt;0,PROCESADOR!O343,"")</f>
        <v/>
      </c>
    </row>
    <row r="343" spans="1:1" x14ac:dyDescent="0.25">
      <c r="A343" s="1" t="str">
        <f ca="1">IF(PROCESADOR!O344&gt;0,PROCESADOR!O344,"")</f>
        <v/>
      </c>
    </row>
    <row r="344" spans="1:1" x14ac:dyDescent="0.25">
      <c r="A344" s="1" t="str">
        <f ca="1">IF(PROCESADOR!O345&gt;0,PROCESADOR!O345,"")</f>
        <v/>
      </c>
    </row>
    <row r="345" spans="1:1" x14ac:dyDescent="0.25">
      <c r="A345" s="1" t="str">
        <f ca="1">IF(PROCESADOR!O346&gt;0,PROCESADOR!O346,"")</f>
        <v/>
      </c>
    </row>
    <row r="346" spans="1:1" x14ac:dyDescent="0.25">
      <c r="A346" s="1" t="str">
        <f ca="1">IF(PROCESADOR!O347&gt;0,PROCESADOR!O347,"")</f>
        <v/>
      </c>
    </row>
    <row r="347" spans="1:1" x14ac:dyDescent="0.25">
      <c r="A347" s="1" t="str">
        <f ca="1">IF(PROCESADOR!O348&gt;0,PROCESADOR!O348,"")</f>
        <v/>
      </c>
    </row>
    <row r="348" spans="1:1" x14ac:dyDescent="0.25">
      <c r="A348" s="1" t="str">
        <f ca="1">IF(PROCESADOR!O349&gt;0,PROCESADOR!O349,"")</f>
        <v/>
      </c>
    </row>
    <row r="349" spans="1:1" x14ac:dyDescent="0.25">
      <c r="A349" s="1" t="str">
        <f ca="1">IF(PROCESADOR!O350&gt;0,PROCESADOR!O350,"")</f>
        <v/>
      </c>
    </row>
    <row r="350" spans="1:1" x14ac:dyDescent="0.25">
      <c r="A350" s="1" t="str">
        <f ca="1">IF(PROCESADOR!O351&gt;0,PROCESADOR!O351,"")</f>
        <v/>
      </c>
    </row>
    <row r="351" spans="1:1" x14ac:dyDescent="0.25">
      <c r="A351" s="1" t="str">
        <f ca="1">IF(PROCESADOR!O352&gt;0,PROCESADOR!O352,"")</f>
        <v/>
      </c>
    </row>
    <row r="352" spans="1:1" x14ac:dyDescent="0.25">
      <c r="A352" s="1" t="str">
        <f ca="1">IF(PROCESADOR!O353&gt;0,PROCESADOR!O353,"")</f>
        <v/>
      </c>
    </row>
    <row r="353" spans="1:1" x14ac:dyDescent="0.25">
      <c r="A353" s="1" t="str">
        <f ca="1">IF(PROCESADOR!O354&gt;0,PROCESADOR!O354,"")</f>
        <v/>
      </c>
    </row>
    <row r="354" spans="1:1" x14ac:dyDescent="0.25">
      <c r="A354" s="1" t="str">
        <f ca="1">IF(PROCESADOR!O355&gt;0,PROCESADOR!O355,"")</f>
        <v/>
      </c>
    </row>
    <row r="355" spans="1:1" x14ac:dyDescent="0.25">
      <c r="A355" s="1" t="str">
        <f ca="1">IF(PROCESADOR!O356&gt;0,PROCESADOR!O356,"")</f>
        <v/>
      </c>
    </row>
    <row r="356" spans="1:1" x14ac:dyDescent="0.25">
      <c r="A356" s="1" t="str">
        <f ca="1">IF(PROCESADOR!O357&gt;0,PROCESADOR!O357,"")</f>
        <v/>
      </c>
    </row>
    <row r="357" spans="1:1" x14ac:dyDescent="0.25">
      <c r="A357" s="1" t="str">
        <f ca="1">IF(PROCESADOR!O358&gt;0,PROCESADOR!O358,"")</f>
        <v/>
      </c>
    </row>
    <row r="358" spans="1:1" x14ac:dyDescent="0.25">
      <c r="A358" s="1" t="str">
        <f ca="1">IF(PROCESADOR!O359&gt;0,PROCESADOR!O359,"")</f>
        <v/>
      </c>
    </row>
    <row r="359" spans="1:1" x14ac:dyDescent="0.25">
      <c r="A359" s="1" t="str">
        <f ca="1">IF(PROCESADOR!O360&gt;0,PROCESADOR!O360,"")</f>
        <v/>
      </c>
    </row>
    <row r="360" spans="1:1" x14ac:dyDescent="0.25">
      <c r="A360" s="1" t="str">
        <f ca="1">IF(PROCESADOR!O361&gt;0,PROCESADOR!O361,"")</f>
        <v/>
      </c>
    </row>
    <row r="361" spans="1:1" x14ac:dyDescent="0.25">
      <c r="A361" s="1" t="str">
        <f ca="1">IF(PROCESADOR!O362&gt;0,PROCESADOR!O362,"")</f>
        <v/>
      </c>
    </row>
    <row r="362" spans="1:1" x14ac:dyDescent="0.25">
      <c r="A362" s="1" t="str">
        <f ca="1">IF(PROCESADOR!O363&gt;0,PROCESADOR!O363,"")</f>
        <v/>
      </c>
    </row>
    <row r="363" spans="1:1" x14ac:dyDescent="0.25">
      <c r="A363" s="1" t="str">
        <f ca="1">IF(PROCESADOR!O364&gt;0,PROCESADOR!O364,"")</f>
        <v/>
      </c>
    </row>
    <row r="364" spans="1:1" x14ac:dyDescent="0.25">
      <c r="A364" s="1" t="str">
        <f ca="1">IF(PROCESADOR!O365&gt;0,PROCESADOR!O365,"")</f>
        <v/>
      </c>
    </row>
    <row r="365" spans="1:1" x14ac:dyDescent="0.25">
      <c r="A365" s="1" t="str">
        <f ca="1">IF(PROCESADOR!O366&gt;0,PROCESADOR!O366,"")</f>
        <v/>
      </c>
    </row>
    <row r="366" spans="1:1" x14ac:dyDescent="0.25">
      <c r="A366" s="1" t="str">
        <f ca="1">IF(PROCESADOR!O367&gt;0,PROCESADOR!O367,"")</f>
        <v/>
      </c>
    </row>
    <row r="367" spans="1:1" x14ac:dyDescent="0.25">
      <c r="A367" s="1" t="str">
        <f ca="1">IF(PROCESADOR!O368&gt;0,PROCESADOR!O368,"")</f>
        <v/>
      </c>
    </row>
    <row r="368" spans="1:1" x14ac:dyDescent="0.25">
      <c r="A368" s="1" t="str">
        <f ca="1">IF(PROCESADOR!O369&gt;0,PROCESADOR!O369,"")</f>
        <v/>
      </c>
    </row>
    <row r="369" spans="1:1" x14ac:dyDescent="0.25">
      <c r="A369" s="1" t="str">
        <f ca="1">IF(PROCESADOR!O370&gt;0,PROCESADOR!O370,"")</f>
        <v/>
      </c>
    </row>
    <row r="370" spans="1:1" x14ac:dyDescent="0.25">
      <c r="A370" s="1" t="str">
        <f ca="1">IF(PROCESADOR!O371&gt;0,PROCESADOR!O371,"")</f>
        <v/>
      </c>
    </row>
    <row r="371" spans="1:1" x14ac:dyDescent="0.25">
      <c r="A371" s="1" t="str">
        <f ca="1">IF(PROCESADOR!O372&gt;0,PROCESADOR!O372,"")</f>
        <v/>
      </c>
    </row>
    <row r="372" spans="1:1" x14ac:dyDescent="0.25">
      <c r="A372" s="1" t="str">
        <f ca="1">IF(PROCESADOR!O373&gt;0,PROCESADOR!O373,"")</f>
        <v/>
      </c>
    </row>
    <row r="373" spans="1:1" x14ac:dyDescent="0.25">
      <c r="A373" s="1" t="str">
        <f ca="1">IF(PROCESADOR!O374&gt;0,PROCESADOR!O374,"")</f>
        <v/>
      </c>
    </row>
    <row r="374" spans="1:1" x14ac:dyDescent="0.25">
      <c r="A374" s="1" t="str">
        <f ca="1">IF(PROCESADOR!O375&gt;0,PROCESADOR!O375,"")</f>
        <v/>
      </c>
    </row>
    <row r="375" spans="1:1" x14ac:dyDescent="0.25">
      <c r="A375" s="1" t="str">
        <f ca="1">IF(PROCESADOR!O376&gt;0,PROCESADOR!O376,"")</f>
        <v/>
      </c>
    </row>
    <row r="376" spans="1:1" x14ac:dyDescent="0.25">
      <c r="A376" s="1" t="str">
        <f ca="1">IF(PROCESADOR!O377&gt;0,PROCESADOR!O377,"")</f>
        <v/>
      </c>
    </row>
    <row r="377" spans="1:1" x14ac:dyDescent="0.25">
      <c r="A377" s="1" t="str">
        <f ca="1">IF(PROCESADOR!O378&gt;0,PROCESADOR!O378,"")</f>
        <v/>
      </c>
    </row>
    <row r="378" spans="1:1" x14ac:dyDescent="0.25">
      <c r="A378" s="1" t="str">
        <f ca="1">IF(PROCESADOR!O379&gt;0,PROCESADOR!O379,"")</f>
        <v/>
      </c>
    </row>
    <row r="379" spans="1:1" x14ac:dyDescent="0.25">
      <c r="A379" s="1" t="str">
        <f ca="1">IF(PROCESADOR!O380&gt;0,PROCESADOR!O380,"")</f>
        <v/>
      </c>
    </row>
    <row r="380" spans="1:1" x14ac:dyDescent="0.25">
      <c r="A380" s="1" t="str">
        <f ca="1">IF(PROCESADOR!O381&gt;0,PROCESADOR!O381,"")</f>
        <v/>
      </c>
    </row>
    <row r="381" spans="1:1" x14ac:dyDescent="0.25">
      <c r="A381" s="1" t="str">
        <f ca="1">IF(PROCESADOR!O382&gt;0,PROCESADOR!O382,"")</f>
        <v/>
      </c>
    </row>
    <row r="382" spans="1:1" x14ac:dyDescent="0.25">
      <c r="A382" s="1" t="str">
        <f ca="1">IF(PROCESADOR!O383&gt;0,PROCESADOR!O383,"")</f>
        <v/>
      </c>
    </row>
    <row r="383" spans="1:1" x14ac:dyDescent="0.25">
      <c r="A383" s="1" t="str">
        <f ca="1">IF(PROCESADOR!O384&gt;0,PROCESADOR!O384,"")</f>
        <v/>
      </c>
    </row>
    <row r="384" spans="1:1" x14ac:dyDescent="0.25">
      <c r="A384" s="1" t="str">
        <f ca="1">IF(PROCESADOR!O385&gt;0,PROCESADOR!O385,"")</f>
        <v/>
      </c>
    </row>
    <row r="385" spans="1:1" x14ac:dyDescent="0.25">
      <c r="A385" s="1" t="str">
        <f ca="1">IF(PROCESADOR!O386&gt;0,PROCESADOR!O386,"")</f>
        <v/>
      </c>
    </row>
    <row r="386" spans="1:1" x14ac:dyDescent="0.25">
      <c r="A386" s="1" t="str">
        <f ca="1">IF(PROCESADOR!O387&gt;0,PROCESADOR!O387,"")</f>
        <v/>
      </c>
    </row>
    <row r="387" spans="1:1" x14ac:dyDescent="0.25">
      <c r="A387" s="1" t="str">
        <f ca="1">IF(PROCESADOR!O388&gt;0,PROCESADOR!O388,"")</f>
        <v/>
      </c>
    </row>
    <row r="388" spans="1:1" x14ac:dyDescent="0.25">
      <c r="A388" s="1" t="str">
        <f ca="1">IF(PROCESADOR!O389&gt;0,PROCESADOR!O389,"")</f>
        <v/>
      </c>
    </row>
    <row r="389" spans="1:1" x14ac:dyDescent="0.25">
      <c r="A389" s="1" t="str">
        <f ca="1">IF(PROCESADOR!O390&gt;0,PROCESADOR!O390,"")</f>
        <v/>
      </c>
    </row>
    <row r="390" spans="1:1" x14ac:dyDescent="0.25">
      <c r="A390" s="1" t="str">
        <f ca="1">IF(PROCESADOR!O391&gt;0,PROCESADOR!O391,"")</f>
        <v/>
      </c>
    </row>
    <row r="391" spans="1:1" x14ac:dyDescent="0.25">
      <c r="A391" s="1" t="str">
        <f ca="1">IF(PROCESADOR!O392&gt;0,PROCESADOR!O392,"")</f>
        <v/>
      </c>
    </row>
    <row r="392" spans="1:1" x14ac:dyDescent="0.25">
      <c r="A392" s="1" t="str">
        <f ca="1">IF(PROCESADOR!O393&gt;0,PROCESADOR!O393,"")</f>
        <v/>
      </c>
    </row>
    <row r="393" spans="1:1" x14ac:dyDescent="0.25">
      <c r="A393" s="1" t="str">
        <f ca="1">IF(PROCESADOR!O394&gt;0,PROCESADOR!O394,"")</f>
        <v/>
      </c>
    </row>
    <row r="394" spans="1:1" x14ac:dyDescent="0.25">
      <c r="A394" s="1" t="str">
        <f ca="1">IF(PROCESADOR!O395&gt;0,PROCESADOR!O395,"")</f>
        <v/>
      </c>
    </row>
    <row r="395" spans="1:1" x14ac:dyDescent="0.25">
      <c r="A395" s="1" t="str">
        <f ca="1">IF(PROCESADOR!O396&gt;0,PROCESADOR!O396,"")</f>
        <v/>
      </c>
    </row>
    <row r="396" spans="1:1" x14ac:dyDescent="0.25">
      <c r="A396" s="1" t="str">
        <f ca="1">IF(PROCESADOR!O397&gt;0,PROCESADOR!O397,"")</f>
        <v/>
      </c>
    </row>
    <row r="397" spans="1:1" x14ac:dyDescent="0.25">
      <c r="A397" s="1" t="str">
        <f ca="1">IF(PROCESADOR!O398&gt;0,PROCESADOR!O398,"")</f>
        <v/>
      </c>
    </row>
    <row r="398" spans="1:1" x14ac:dyDescent="0.25">
      <c r="A398" s="1" t="str">
        <f ca="1">IF(PROCESADOR!O399&gt;0,PROCESADOR!O399,"")</f>
        <v/>
      </c>
    </row>
    <row r="399" spans="1:1" x14ac:dyDescent="0.25">
      <c r="A399" s="1" t="str">
        <f ca="1">IF(PROCESADOR!O400&gt;0,PROCESADOR!O400,"")</f>
        <v/>
      </c>
    </row>
    <row r="400" spans="1:1" x14ac:dyDescent="0.25">
      <c r="A400" s="1" t="str">
        <f ca="1">IF(PROCESADOR!O401&gt;0,PROCESADOR!O401,"")</f>
        <v/>
      </c>
    </row>
    <row r="401" spans="1:1" x14ac:dyDescent="0.25">
      <c r="A401" s="1" t="str">
        <f ca="1">IF(PROCESADOR!O402&gt;0,PROCESADOR!O402,"")</f>
        <v/>
      </c>
    </row>
    <row r="402" spans="1:1" x14ac:dyDescent="0.25">
      <c r="A402" s="1" t="str">
        <f ca="1">IF(PROCESADOR!O403&gt;0,PROCESADOR!O403,"")</f>
        <v/>
      </c>
    </row>
    <row r="403" spans="1:1" x14ac:dyDescent="0.25">
      <c r="A403" s="1" t="str">
        <f ca="1">IF(PROCESADOR!O404&gt;0,PROCESADOR!O404,"")</f>
        <v/>
      </c>
    </row>
    <row r="404" spans="1:1" x14ac:dyDescent="0.25">
      <c r="A404" s="1" t="str">
        <f ca="1">IF(PROCESADOR!O405&gt;0,PROCESADOR!O405,"")</f>
        <v/>
      </c>
    </row>
    <row r="405" spans="1:1" x14ac:dyDescent="0.25">
      <c r="A405" s="1" t="str">
        <f ca="1">IF(PROCESADOR!O406&gt;0,PROCESADOR!O406,"")</f>
        <v/>
      </c>
    </row>
    <row r="406" spans="1:1" x14ac:dyDescent="0.25">
      <c r="A406" s="1" t="str">
        <f ca="1">IF(PROCESADOR!O407&gt;0,PROCESADOR!O407,"")</f>
        <v/>
      </c>
    </row>
    <row r="407" spans="1:1" x14ac:dyDescent="0.25">
      <c r="A407" s="1" t="str">
        <f ca="1">IF(PROCESADOR!O408&gt;0,PROCESADOR!O408,"")</f>
        <v/>
      </c>
    </row>
    <row r="408" spans="1:1" x14ac:dyDescent="0.25">
      <c r="A408" s="1" t="str">
        <f ca="1">IF(PROCESADOR!O409&gt;0,PROCESADOR!O409,"")</f>
        <v/>
      </c>
    </row>
    <row r="409" spans="1:1" x14ac:dyDescent="0.25">
      <c r="A409" s="1" t="str">
        <f ca="1">IF(PROCESADOR!O410&gt;0,PROCESADOR!O410,"")</f>
        <v/>
      </c>
    </row>
    <row r="410" spans="1:1" x14ac:dyDescent="0.25">
      <c r="A410" s="1" t="str">
        <f ca="1">IF(PROCESADOR!O411&gt;0,PROCESADOR!O411,"")</f>
        <v/>
      </c>
    </row>
    <row r="411" spans="1:1" x14ac:dyDescent="0.25">
      <c r="A411" s="1" t="str">
        <f ca="1">IF(PROCESADOR!O412&gt;0,PROCESADOR!O412,"")</f>
        <v/>
      </c>
    </row>
    <row r="412" spans="1:1" x14ac:dyDescent="0.25">
      <c r="A412" s="1" t="str">
        <f ca="1">IF(PROCESADOR!O413&gt;0,PROCESADOR!O413,"")</f>
        <v/>
      </c>
    </row>
    <row r="413" spans="1:1" x14ac:dyDescent="0.25">
      <c r="A413" s="1" t="str">
        <f ca="1">IF(PROCESADOR!O414&gt;0,PROCESADOR!O414,"")</f>
        <v/>
      </c>
    </row>
    <row r="414" spans="1:1" x14ac:dyDescent="0.25">
      <c r="A414" s="1" t="str">
        <f ca="1">IF(PROCESADOR!O415&gt;0,PROCESADOR!O415,"")</f>
        <v/>
      </c>
    </row>
    <row r="415" spans="1:1" x14ac:dyDescent="0.25">
      <c r="A415" s="1" t="str">
        <f ca="1">IF(PROCESADOR!O416&gt;0,PROCESADOR!O416,"")</f>
        <v/>
      </c>
    </row>
    <row r="416" spans="1:1" x14ac:dyDescent="0.25">
      <c r="A416" s="1" t="str">
        <f ca="1">IF(PROCESADOR!O417&gt;0,PROCESADOR!O417,"")</f>
        <v/>
      </c>
    </row>
    <row r="417" spans="1:1" x14ac:dyDescent="0.25">
      <c r="A417" s="1" t="str">
        <f ca="1">IF(PROCESADOR!O418&gt;0,PROCESADOR!O418,"")</f>
        <v/>
      </c>
    </row>
    <row r="418" spans="1:1" x14ac:dyDescent="0.25">
      <c r="A418" s="1" t="str">
        <f ca="1">IF(PROCESADOR!O419&gt;0,PROCESADOR!O419,"")</f>
        <v/>
      </c>
    </row>
    <row r="419" spans="1:1" x14ac:dyDescent="0.25">
      <c r="A419" s="1" t="str">
        <f ca="1">IF(PROCESADOR!O420&gt;0,PROCESADOR!O420,"")</f>
        <v/>
      </c>
    </row>
    <row r="420" spans="1:1" x14ac:dyDescent="0.25">
      <c r="A420" s="1" t="str">
        <f ca="1">IF(PROCESADOR!O421&gt;0,PROCESADOR!O421,"")</f>
        <v/>
      </c>
    </row>
    <row r="421" spans="1:1" x14ac:dyDescent="0.25">
      <c r="A421" s="1" t="str">
        <f ca="1">IF(PROCESADOR!O422&gt;0,PROCESADOR!O422,"")</f>
        <v/>
      </c>
    </row>
    <row r="422" spans="1:1" x14ac:dyDescent="0.25">
      <c r="A422" s="1" t="str">
        <f ca="1">IF(PROCESADOR!O423&gt;0,PROCESADOR!O423,"")</f>
        <v/>
      </c>
    </row>
    <row r="423" spans="1:1" x14ac:dyDescent="0.25">
      <c r="A423" s="1" t="str">
        <f ca="1">IF(PROCESADOR!O424&gt;0,PROCESADOR!O424,"")</f>
        <v/>
      </c>
    </row>
    <row r="424" spans="1:1" x14ac:dyDescent="0.25">
      <c r="A424" s="1" t="str">
        <f ca="1">IF(PROCESADOR!O425&gt;0,PROCESADOR!O425,"")</f>
        <v/>
      </c>
    </row>
    <row r="425" spans="1:1" x14ac:dyDescent="0.25">
      <c r="A425" s="1" t="str">
        <f ca="1">IF(PROCESADOR!O426&gt;0,PROCESADOR!O426,"")</f>
        <v/>
      </c>
    </row>
    <row r="426" spans="1:1" x14ac:dyDescent="0.25">
      <c r="A426" s="1" t="str">
        <f ca="1">IF(PROCESADOR!O427&gt;0,PROCESADOR!O427,"")</f>
        <v/>
      </c>
    </row>
    <row r="427" spans="1:1" x14ac:dyDescent="0.25">
      <c r="A427" s="1" t="str">
        <f ca="1">IF(PROCESADOR!O428&gt;0,PROCESADOR!O428,"")</f>
        <v/>
      </c>
    </row>
    <row r="428" spans="1:1" x14ac:dyDescent="0.25">
      <c r="A428" s="1" t="str">
        <f ca="1">IF(PROCESADOR!O429&gt;0,PROCESADOR!O429,"")</f>
        <v/>
      </c>
    </row>
    <row r="429" spans="1:1" x14ac:dyDescent="0.25">
      <c r="A429" s="1" t="str">
        <f ca="1">IF(PROCESADOR!O430&gt;0,PROCESADOR!O430,"")</f>
        <v/>
      </c>
    </row>
    <row r="430" spans="1:1" x14ac:dyDescent="0.25">
      <c r="A430" s="1" t="str">
        <f ca="1">IF(PROCESADOR!O431&gt;0,PROCESADOR!O431,"")</f>
        <v/>
      </c>
    </row>
    <row r="431" spans="1:1" x14ac:dyDescent="0.25">
      <c r="A431" s="1" t="str">
        <f ca="1">IF(PROCESADOR!O432&gt;0,PROCESADOR!O432,"")</f>
        <v/>
      </c>
    </row>
    <row r="432" spans="1:1" x14ac:dyDescent="0.25">
      <c r="A432" s="1" t="str">
        <f ca="1">IF(PROCESADOR!O433&gt;0,PROCESADOR!O433,"")</f>
        <v/>
      </c>
    </row>
    <row r="433" spans="1:1" x14ac:dyDescent="0.25">
      <c r="A433" s="1" t="str">
        <f ca="1">IF(PROCESADOR!O434&gt;0,PROCESADOR!O434,"")</f>
        <v/>
      </c>
    </row>
    <row r="434" spans="1:1" x14ac:dyDescent="0.25">
      <c r="A434" s="1" t="str">
        <f ca="1">IF(PROCESADOR!O435&gt;0,PROCESADOR!O435,"")</f>
        <v/>
      </c>
    </row>
    <row r="435" spans="1:1" x14ac:dyDescent="0.25">
      <c r="A435" s="1" t="str">
        <f ca="1">IF(PROCESADOR!O436&gt;0,PROCESADOR!O436,"")</f>
        <v/>
      </c>
    </row>
    <row r="436" spans="1:1" x14ac:dyDescent="0.25">
      <c r="A436" s="1" t="str">
        <f ca="1">IF(PROCESADOR!O437&gt;0,PROCESADOR!O437,"")</f>
        <v/>
      </c>
    </row>
    <row r="437" spans="1:1" x14ac:dyDescent="0.25">
      <c r="A437" s="1" t="str">
        <f ca="1">IF(PROCESADOR!O438&gt;0,PROCESADOR!O438,"")</f>
        <v/>
      </c>
    </row>
    <row r="438" spans="1:1" x14ac:dyDescent="0.25">
      <c r="A438" s="1" t="str">
        <f ca="1">IF(PROCESADOR!O439&gt;0,PROCESADOR!O439,"")</f>
        <v/>
      </c>
    </row>
    <row r="439" spans="1:1" x14ac:dyDescent="0.25">
      <c r="A439" s="1" t="str">
        <f ca="1">IF(PROCESADOR!O440&gt;0,PROCESADOR!O440,"")</f>
        <v/>
      </c>
    </row>
    <row r="440" spans="1:1" x14ac:dyDescent="0.25">
      <c r="A440" s="1" t="str">
        <f ca="1">IF(PROCESADOR!O441&gt;0,PROCESADOR!O441,"")</f>
        <v/>
      </c>
    </row>
    <row r="441" spans="1:1" x14ac:dyDescent="0.25">
      <c r="A441" s="1" t="str">
        <f ca="1">IF(PROCESADOR!O442&gt;0,PROCESADOR!O442,"")</f>
        <v/>
      </c>
    </row>
    <row r="442" spans="1:1" x14ac:dyDescent="0.25">
      <c r="A442" s="1" t="str">
        <f ca="1">IF(PROCESADOR!O443&gt;0,PROCESADOR!O443,"")</f>
        <v/>
      </c>
    </row>
    <row r="443" spans="1:1" x14ac:dyDescent="0.25">
      <c r="A443" s="1" t="str">
        <f ca="1">IF(PROCESADOR!O444&gt;0,PROCESADOR!O444,"")</f>
        <v/>
      </c>
    </row>
    <row r="444" spans="1:1" x14ac:dyDescent="0.25">
      <c r="A444" s="1" t="str">
        <f ca="1">IF(PROCESADOR!O445&gt;0,PROCESADOR!O445,"")</f>
        <v/>
      </c>
    </row>
    <row r="445" spans="1:1" x14ac:dyDescent="0.25">
      <c r="A445" s="1" t="str">
        <f ca="1">IF(PROCESADOR!O446&gt;0,PROCESADOR!O446,"")</f>
        <v/>
      </c>
    </row>
    <row r="446" spans="1:1" x14ac:dyDescent="0.25">
      <c r="A446" s="1" t="str">
        <f ca="1">IF(PROCESADOR!O447&gt;0,PROCESADOR!O447,"")</f>
        <v/>
      </c>
    </row>
    <row r="447" spans="1:1" x14ac:dyDescent="0.25">
      <c r="A447" s="1" t="str">
        <f ca="1">IF(PROCESADOR!O448&gt;0,PROCESADOR!O448,"")</f>
        <v/>
      </c>
    </row>
    <row r="448" spans="1:1" x14ac:dyDescent="0.25">
      <c r="A448" s="1" t="str">
        <f ca="1">IF(PROCESADOR!O449&gt;0,PROCESADOR!O449,"")</f>
        <v/>
      </c>
    </row>
    <row r="449" spans="1:1" x14ac:dyDescent="0.25">
      <c r="A449" s="1" t="str">
        <f ca="1">IF(PROCESADOR!O450&gt;0,PROCESADOR!O450,"")</f>
        <v/>
      </c>
    </row>
    <row r="450" spans="1:1" x14ac:dyDescent="0.25">
      <c r="A450" s="1" t="str">
        <f ca="1">IF(PROCESADOR!O451&gt;0,PROCESADOR!O451,"")</f>
        <v/>
      </c>
    </row>
    <row r="451" spans="1:1" x14ac:dyDescent="0.25">
      <c r="A451" s="1" t="str">
        <f ca="1">IF(PROCESADOR!O452&gt;0,PROCESADOR!O452,"")</f>
        <v/>
      </c>
    </row>
    <row r="452" spans="1:1" x14ac:dyDescent="0.25">
      <c r="A452" s="1" t="str">
        <f ca="1">IF(PROCESADOR!O453&gt;0,PROCESADOR!O453,"")</f>
        <v/>
      </c>
    </row>
    <row r="453" spans="1:1" x14ac:dyDescent="0.25">
      <c r="A453" s="1" t="str">
        <f ca="1">IF(PROCESADOR!O454&gt;0,PROCESADOR!O454,"")</f>
        <v/>
      </c>
    </row>
    <row r="454" spans="1:1" x14ac:dyDescent="0.25">
      <c r="A454" s="1" t="str">
        <f ca="1">IF(PROCESADOR!O455&gt;0,PROCESADOR!O455,"")</f>
        <v/>
      </c>
    </row>
    <row r="455" spans="1:1" x14ac:dyDescent="0.25">
      <c r="A455" s="1" t="str">
        <f ca="1">IF(PROCESADOR!O456&gt;0,PROCESADOR!O456,"")</f>
        <v/>
      </c>
    </row>
    <row r="456" spans="1:1" x14ac:dyDescent="0.25">
      <c r="A456" s="1" t="str">
        <f ca="1">IF(PROCESADOR!O457&gt;0,PROCESADOR!O457,"")</f>
        <v/>
      </c>
    </row>
    <row r="457" spans="1:1" x14ac:dyDescent="0.25">
      <c r="A457" s="1" t="str">
        <f ca="1">IF(PROCESADOR!O458&gt;0,PROCESADOR!O458,"")</f>
        <v/>
      </c>
    </row>
    <row r="458" spans="1:1" x14ac:dyDescent="0.25">
      <c r="A458" s="1" t="str">
        <f ca="1">IF(PROCESADOR!O459&gt;0,PROCESADOR!O459,"")</f>
        <v/>
      </c>
    </row>
    <row r="459" spans="1:1" x14ac:dyDescent="0.25">
      <c r="A459" s="1" t="str">
        <f ca="1">IF(PROCESADOR!O460&gt;0,PROCESADOR!O460,"")</f>
        <v/>
      </c>
    </row>
    <row r="460" spans="1:1" x14ac:dyDescent="0.25">
      <c r="A460" s="1" t="str">
        <f ca="1">IF(PROCESADOR!O461&gt;0,PROCESADOR!O461,"")</f>
        <v/>
      </c>
    </row>
    <row r="461" spans="1:1" x14ac:dyDescent="0.25">
      <c r="A461" s="1" t="str">
        <f ca="1">IF(PROCESADOR!O462&gt;0,PROCESADOR!O462,"")</f>
        <v/>
      </c>
    </row>
    <row r="462" spans="1:1" x14ac:dyDescent="0.25">
      <c r="A462" s="1" t="str">
        <f ca="1">IF(PROCESADOR!O463&gt;0,PROCESADOR!O463,"")</f>
        <v/>
      </c>
    </row>
    <row r="463" spans="1:1" x14ac:dyDescent="0.25">
      <c r="A463" s="1" t="str">
        <f ca="1">IF(PROCESADOR!O464&gt;0,PROCESADOR!O464,"")</f>
        <v/>
      </c>
    </row>
    <row r="464" spans="1:1" x14ac:dyDescent="0.25">
      <c r="A464" s="1" t="str">
        <f ca="1">IF(PROCESADOR!O465&gt;0,PROCESADOR!O465,"")</f>
        <v/>
      </c>
    </row>
    <row r="465" spans="1:1" x14ac:dyDescent="0.25">
      <c r="A465" s="1" t="str">
        <f ca="1">IF(PROCESADOR!O466&gt;0,PROCESADOR!O466,"")</f>
        <v/>
      </c>
    </row>
    <row r="466" spans="1:1" x14ac:dyDescent="0.25">
      <c r="A466" s="1" t="str">
        <f ca="1">IF(PROCESADOR!O467&gt;0,PROCESADOR!O467,"")</f>
        <v/>
      </c>
    </row>
    <row r="467" spans="1:1" x14ac:dyDescent="0.25">
      <c r="A467" s="1" t="str">
        <f ca="1">IF(PROCESADOR!O468&gt;0,PROCESADOR!O468,"")</f>
        <v/>
      </c>
    </row>
    <row r="468" spans="1:1" x14ac:dyDescent="0.25">
      <c r="A468" s="1" t="str">
        <f ca="1">IF(PROCESADOR!O469&gt;0,PROCESADOR!O469,"")</f>
        <v/>
      </c>
    </row>
    <row r="469" spans="1:1" x14ac:dyDescent="0.25">
      <c r="A469" s="1" t="str">
        <f ca="1">IF(PROCESADOR!O470&gt;0,PROCESADOR!O470,"")</f>
        <v/>
      </c>
    </row>
    <row r="470" spans="1:1" x14ac:dyDescent="0.25">
      <c r="A470" s="1" t="str">
        <f ca="1">IF(PROCESADOR!O471&gt;0,PROCESADOR!O471,"")</f>
        <v/>
      </c>
    </row>
    <row r="471" spans="1:1" x14ac:dyDescent="0.25">
      <c r="A471" s="1" t="str">
        <f ca="1">IF(PROCESADOR!O472&gt;0,PROCESADOR!O472,"")</f>
        <v/>
      </c>
    </row>
    <row r="472" spans="1:1" x14ac:dyDescent="0.25">
      <c r="A472" s="1" t="str">
        <f ca="1">IF(PROCESADOR!O473&gt;0,PROCESADOR!O473,"")</f>
        <v/>
      </c>
    </row>
    <row r="473" spans="1:1" x14ac:dyDescent="0.25">
      <c r="A473" s="1" t="str">
        <f ca="1">IF(PROCESADOR!O474&gt;0,PROCESADOR!O474,"")</f>
        <v/>
      </c>
    </row>
    <row r="474" spans="1:1" x14ac:dyDescent="0.25">
      <c r="A474" s="1" t="str">
        <f ca="1">IF(PROCESADOR!O475&gt;0,PROCESADOR!O475,"")</f>
        <v/>
      </c>
    </row>
    <row r="475" spans="1:1" x14ac:dyDescent="0.25">
      <c r="A475" s="1" t="str">
        <f ca="1">IF(PROCESADOR!O476&gt;0,PROCESADOR!O476,"")</f>
        <v/>
      </c>
    </row>
    <row r="476" spans="1:1" x14ac:dyDescent="0.25">
      <c r="A476" s="1" t="str">
        <f ca="1">IF(PROCESADOR!O477&gt;0,PROCESADOR!O477,"")</f>
        <v/>
      </c>
    </row>
    <row r="477" spans="1:1" x14ac:dyDescent="0.25">
      <c r="A477" s="1" t="str">
        <f ca="1">IF(PROCESADOR!O478&gt;0,PROCESADOR!O478,"")</f>
        <v/>
      </c>
    </row>
    <row r="478" spans="1:1" x14ac:dyDescent="0.25">
      <c r="A478" s="1" t="str">
        <f ca="1">IF(PROCESADOR!O479&gt;0,PROCESADOR!O479,"")</f>
        <v/>
      </c>
    </row>
    <row r="479" spans="1:1" x14ac:dyDescent="0.25">
      <c r="A479" s="1" t="str">
        <f ca="1">IF(PROCESADOR!O480&gt;0,PROCESADOR!O480,"")</f>
        <v/>
      </c>
    </row>
    <row r="480" spans="1:1" x14ac:dyDescent="0.25">
      <c r="A480" s="1" t="str">
        <f ca="1">IF(PROCESADOR!O481&gt;0,PROCESADOR!O481,"")</f>
        <v/>
      </c>
    </row>
    <row r="481" spans="1:1" x14ac:dyDescent="0.25">
      <c r="A481" s="1" t="str">
        <f ca="1">IF(PROCESADOR!O482&gt;0,PROCESADOR!O482,"")</f>
        <v/>
      </c>
    </row>
    <row r="482" spans="1:1" x14ac:dyDescent="0.25">
      <c r="A482" s="1" t="str">
        <f ca="1">IF(PROCESADOR!O483&gt;0,PROCESADOR!O483,"")</f>
        <v/>
      </c>
    </row>
    <row r="483" spans="1:1" x14ac:dyDescent="0.25">
      <c r="A483" s="1" t="str">
        <f ca="1">IF(PROCESADOR!O484&gt;0,PROCESADOR!O484,"")</f>
        <v/>
      </c>
    </row>
    <row r="484" spans="1:1" x14ac:dyDescent="0.25">
      <c r="A484" s="1" t="str">
        <f ca="1">IF(PROCESADOR!O485&gt;0,PROCESADOR!O485,"")</f>
        <v/>
      </c>
    </row>
    <row r="485" spans="1:1" x14ac:dyDescent="0.25">
      <c r="A485" s="1" t="str">
        <f ca="1">IF(PROCESADOR!O486&gt;0,PROCESADOR!O486,"")</f>
        <v/>
      </c>
    </row>
    <row r="486" spans="1:1" x14ac:dyDescent="0.25">
      <c r="A486" s="1" t="str">
        <f ca="1">IF(PROCESADOR!O487&gt;0,PROCESADOR!O487,"")</f>
        <v/>
      </c>
    </row>
    <row r="487" spans="1:1" x14ac:dyDescent="0.25">
      <c r="A487" s="1" t="str">
        <f ca="1">IF(PROCESADOR!O488&gt;0,PROCESADOR!O488,"")</f>
        <v/>
      </c>
    </row>
    <row r="488" spans="1:1" x14ac:dyDescent="0.25">
      <c r="A488" s="1" t="str">
        <f ca="1">IF(PROCESADOR!O489&gt;0,PROCESADOR!O489,"")</f>
        <v/>
      </c>
    </row>
    <row r="489" spans="1:1" x14ac:dyDescent="0.25">
      <c r="A489" s="1" t="str">
        <f ca="1">IF(PROCESADOR!O490&gt;0,PROCESADOR!O490,"")</f>
        <v/>
      </c>
    </row>
    <row r="490" spans="1:1" x14ac:dyDescent="0.25">
      <c r="A490" s="1" t="str">
        <f ca="1">IF(PROCESADOR!O491&gt;0,PROCESADOR!O491,"")</f>
        <v/>
      </c>
    </row>
    <row r="491" spans="1:1" x14ac:dyDescent="0.25">
      <c r="A491" s="1" t="str">
        <f ca="1">IF(PROCESADOR!O492&gt;0,PROCESADOR!O492,"")</f>
        <v/>
      </c>
    </row>
    <row r="492" spans="1:1" x14ac:dyDescent="0.25">
      <c r="A492" s="1" t="str">
        <f ca="1">IF(PROCESADOR!O493&gt;0,PROCESADOR!O493,"")</f>
        <v/>
      </c>
    </row>
    <row r="493" spans="1:1" x14ac:dyDescent="0.25">
      <c r="A493" s="1" t="str">
        <f ca="1">IF(PROCESADOR!O494&gt;0,PROCESADOR!O494,"")</f>
        <v/>
      </c>
    </row>
    <row r="494" spans="1:1" x14ac:dyDescent="0.25">
      <c r="A494" s="1" t="str">
        <f ca="1">IF(PROCESADOR!O495&gt;0,PROCESADOR!O495,"")</f>
        <v/>
      </c>
    </row>
    <row r="495" spans="1:1" x14ac:dyDescent="0.25">
      <c r="A495" s="1" t="str">
        <f ca="1">IF(PROCESADOR!O496&gt;0,PROCESADOR!O496,"")</f>
        <v/>
      </c>
    </row>
    <row r="496" spans="1:1" x14ac:dyDescent="0.25">
      <c r="A496" s="1" t="str">
        <f ca="1">IF(PROCESADOR!O497&gt;0,PROCESADOR!O497,"")</f>
        <v/>
      </c>
    </row>
    <row r="497" spans="1:1" x14ac:dyDescent="0.25">
      <c r="A497" s="1" t="str">
        <f ca="1">IF(PROCESADOR!O498&gt;0,PROCESADOR!O498,"")</f>
        <v/>
      </c>
    </row>
    <row r="498" spans="1:1" x14ac:dyDescent="0.25">
      <c r="A498" s="1" t="str">
        <f ca="1">IF(PROCESADOR!O499&gt;0,PROCESADOR!O499,"")</f>
        <v/>
      </c>
    </row>
    <row r="499" spans="1:1" x14ac:dyDescent="0.25">
      <c r="A499" s="1" t="str">
        <f ca="1">IF(PROCESADOR!O500&gt;0,PROCESADOR!O500,"")</f>
        <v/>
      </c>
    </row>
    <row r="500" spans="1:1" x14ac:dyDescent="0.25">
      <c r="A500" s="1" t="str">
        <f ca="1">IF(PROCESADOR!O501&gt;0,PROCESADOR!O501,"")</f>
        <v/>
      </c>
    </row>
    <row r="501" spans="1:1" x14ac:dyDescent="0.25">
      <c r="A501" s="1" t="str">
        <f ca="1">IF(PROCESADOR!O502&gt;0,PROCESADOR!O502,"")</f>
        <v/>
      </c>
    </row>
    <row r="502" spans="1:1" x14ac:dyDescent="0.25">
      <c r="A502" s="1" t="str">
        <f ca="1">IF(PROCESADOR!O503&gt;0,PROCESADOR!O503,"")</f>
        <v/>
      </c>
    </row>
    <row r="503" spans="1:1" x14ac:dyDescent="0.25">
      <c r="A503" s="1" t="str">
        <f ca="1">IF(PROCESADOR!O504&gt;0,PROCESADOR!O504,"")</f>
        <v/>
      </c>
    </row>
    <row r="504" spans="1:1" x14ac:dyDescent="0.25">
      <c r="A504" s="1" t="str">
        <f ca="1">IF(PROCESADOR!O505&gt;0,PROCESADOR!O505,"")</f>
        <v/>
      </c>
    </row>
    <row r="505" spans="1:1" x14ac:dyDescent="0.25">
      <c r="A505" s="1" t="str">
        <f ca="1">IF(PROCESADOR!O506&gt;0,PROCESADOR!O506,"")</f>
        <v/>
      </c>
    </row>
    <row r="506" spans="1:1" x14ac:dyDescent="0.25">
      <c r="A506" s="1" t="str">
        <f ca="1">IF(PROCESADOR!O507&gt;0,PROCESADOR!O507,"")</f>
        <v/>
      </c>
    </row>
    <row r="507" spans="1:1" x14ac:dyDescent="0.25">
      <c r="A507" s="1" t="str">
        <f ca="1">IF(PROCESADOR!O508&gt;0,PROCESADOR!O508,"")</f>
        <v/>
      </c>
    </row>
    <row r="508" spans="1:1" x14ac:dyDescent="0.25">
      <c r="A508" s="1" t="str">
        <f ca="1">IF(PROCESADOR!O509&gt;0,PROCESADOR!O509,"")</f>
        <v/>
      </c>
    </row>
    <row r="509" spans="1:1" x14ac:dyDescent="0.25">
      <c r="A509" s="1" t="str">
        <f ca="1">IF(PROCESADOR!O510&gt;0,PROCESADOR!O510,"")</f>
        <v/>
      </c>
    </row>
    <row r="510" spans="1:1" x14ac:dyDescent="0.25">
      <c r="A510" s="1" t="str">
        <f ca="1">IF(PROCESADOR!O511&gt;0,PROCESADOR!O511,"")</f>
        <v/>
      </c>
    </row>
    <row r="511" spans="1:1" x14ac:dyDescent="0.25">
      <c r="A511" s="1" t="str">
        <f ca="1">IF(PROCESADOR!O512&gt;0,PROCESADOR!O512,"")</f>
        <v/>
      </c>
    </row>
    <row r="512" spans="1:1" x14ac:dyDescent="0.25">
      <c r="A512" s="1" t="str">
        <f ca="1">IF(PROCESADOR!O513&gt;0,PROCESADOR!O513,"")</f>
        <v/>
      </c>
    </row>
    <row r="513" spans="1:1" x14ac:dyDescent="0.25">
      <c r="A513" s="1" t="str">
        <f ca="1">IF(PROCESADOR!O514&gt;0,PROCESADOR!O514,"")</f>
        <v/>
      </c>
    </row>
    <row r="514" spans="1:1" x14ac:dyDescent="0.25">
      <c r="A514" s="1" t="str">
        <f ca="1">IF(PROCESADOR!O515&gt;0,PROCESADOR!O515,"")</f>
        <v/>
      </c>
    </row>
    <row r="515" spans="1:1" x14ac:dyDescent="0.25">
      <c r="A515" s="1" t="str">
        <f ca="1">IF(PROCESADOR!O516&gt;0,PROCESADOR!O516,"")</f>
        <v/>
      </c>
    </row>
    <row r="516" spans="1:1" x14ac:dyDescent="0.25">
      <c r="A516" s="1" t="str">
        <f ca="1">IF(PROCESADOR!O517&gt;0,PROCESADOR!O517,"")</f>
        <v/>
      </c>
    </row>
    <row r="517" spans="1:1" x14ac:dyDescent="0.25">
      <c r="A517" s="1" t="str">
        <f ca="1">IF(PROCESADOR!O518&gt;0,PROCESADOR!O518,"")</f>
        <v/>
      </c>
    </row>
    <row r="518" spans="1:1" x14ac:dyDescent="0.25">
      <c r="A518" s="1" t="str">
        <f ca="1">IF(PROCESADOR!O519&gt;0,PROCESADOR!O519,"")</f>
        <v/>
      </c>
    </row>
    <row r="519" spans="1:1" x14ac:dyDescent="0.25">
      <c r="A519" s="1" t="str">
        <f ca="1">IF(PROCESADOR!O520&gt;0,PROCESADOR!O520,"")</f>
        <v/>
      </c>
    </row>
    <row r="520" spans="1:1" x14ac:dyDescent="0.25">
      <c r="A520" s="1" t="str">
        <f ca="1">IF(PROCESADOR!O521&gt;0,PROCESADOR!O521,"")</f>
        <v/>
      </c>
    </row>
    <row r="521" spans="1:1" x14ac:dyDescent="0.25">
      <c r="A521" s="1" t="str">
        <f ca="1">IF(PROCESADOR!O522&gt;0,PROCESADOR!O522,"")</f>
        <v/>
      </c>
    </row>
    <row r="522" spans="1:1" x14ac:dyDescent="0.25">
      <c r="A522" s="1" t="str">
        <f ca="1">IF(PROCESADOR!O523&gt;0,PROCESADOR!O523,"")</f>
        <v/>
      </c>
    </row>
    <row r="523" spans="1:1" x14ac:dyDescent="0.25">
      <c r="A523" s="1" t="str">
        <f ca="1">IF(PROCESADOR!O524&gt;0,PROCESADOR!O524,"")</f>
        <v/>
      </c>
    </row>
    <row r="524" spans="1:1" x14ac:dyDescent="0.25">
      <c r="A524" s="1" t="str">
        <f ca="1">IF(PROCESADOR!O525&gt;0,PROCESADOR!O525,"")</f>
        <v/>
      </c>
    </row>
    <row r="525" spans="1:1" x14ac:dyDescent="0.25">
      <c r="A525" s="1" t="str">
        <f ca="1">IF(PROCESADOR!O526&gt;0,PROCESADOR!O526,"")</f>
        <v/>
      </c>
    </row>
    <row r="526" spans="1:1" x14ac:dyDescent="0.25">
      <c r="A526" s="1" t="str">
        <f ca="1">IF(PROCESADOR!O527&gt;0,PROCESADOR!O527,"")</f>
        <v/>
      </c>
    </row>
    <row r="527" spans="1:1" x14ac:dyDescent="0.25">
      <c r="A527" s="1" t="str">
        <f ca="1">IF(PROCESADOR!O528&gt;0,PROCESADOR!O528,"")</f>
        <v/>
      </c>
    </row>
    <row r="528" spans="1:1" x14ac:dyDescent="0.25">
      <c r="A528" s="1" t="str">
        <f ca="1">IF(PROCESADOR!O529&gt;0,PROCESADOR!O529,"")</f>
        <v/>
      </c>
    </row>
    <row r="529" spans="1:1" x14ac:dyDescent="0.25">
      <c r="A529" s="1" t="str">
        <f ca="1">IF(PROCESADOR!O530&gt;0,PROCESADOR!O530,"")</f>
        <v/>
      </c>
    </row>
    <row r="530" spans="1:1" x14ac:dyDescent="0.25">
      <c r="A530" s="1" t="str">
        <f ca="1">IF(PROCESADOR!O531&gt;0,PROCESADOR!O531,"")</f>
        <v/>
      </c>
    </row>
    <row r="531" spans="1:1" x14ac:dyDescent="0.25">
      <c r="A531" s="1" t="str">
        <f ca="1">IF(PROCESADOR!O532&gt;0,PROCESADOR!O532,"")</f>
        <v/>
      </c>
    </row>
    <row r="532" spans="1:1" x14ac:dyDescent="0.25">
      <c r="A532" s="1" t="str">
        <f ca="1">IF(PROCESADOR!O533&gt;0,PROCESADOR!O533,"")</f>
        <v/>
      </c>
    </row>
    <row r="533" spans="1:1" x14ac:dyDescent="0.25">
      <c r="A533" s="1" t="str">
        <f ca="1">IF(PROCESADOR!O534&gt;0,PROCESADOR!O534,"")</f>
        <v/>
      </c>
    </row>
    <row r="534" spans="1:1" x14ac:dyDescent="0.25">
      <c r="A534" s="1" t="str">
        <f ca="1">IF(PROCESADOR!O535&gt;0,PROCESADOR!O535,"")</f>
        <v/>
      </c>
    </row>
    <row r="535" spans="1:1" x14ac:dyDescent="0.25">
      <c r="A535" s="1" t="str">
        <f ca="1">IF(PROCESADOR!O536&gt;0,PROCESADOR!O536,"")</f>
        <v/>
      </c>
    </row>
    <row r="536" spans="1:1" x14ac:dyDescent="0.25">
      <c r="A536" s="1" t="str">
        <f ca="1">IF(PROCESADOR!O537&gt;0,PROCESADOR!O537,"")</f>
        <v/>
      </c>
    </row>
    <row r="537" spans="1:1" x14ac:dyDescent="0.25">
      <c r="A537" s="1" t="str">
        <f ca="1">IF(PROCESADOR!O538&gt;0,PROCESADOR!O538,"")</f>
        <v/>
      </c>
    </row>
    <row r="538" spans="1:1" x14ac:dyDescent="0.25">
      <c r="A538" s="1" t="str">
        <f ca="1">IF(PROCESADOR!O539&gt;0,PROCESADOR!O539,"")</f>
        <v/>
      </c>
    </row>
    <row r="539" spans="1:1" x14ac:dyDescent="0.25">
      <c r="A539" s="1" t="str">
        <f ca="1">IF(PROCESADOR!O540&gt;0,PROCESADOR!O540,"")</f>
        <v/>
      </c>
    </row>
    <row r="540" spans="1:1" x14ac:dyDescent="0.25">
      <c r="A540" s="1" t="str">
        <f ca="1">IF(PROCESADOR!O541&gt;0,PROCESADOR!O541,"")</f>
        <v/>
      </c>
    </row>
    <row r="541" spans="1:1" x14ac:dyDescent="0.25">
      <c r="A541" s="1" t="str">
        <f ca="1">IF(PROCESADOR!O542&gt;0,PROCESADOR!O542,"")</f>
        <v/>
      </c>
    </row>
    <row r="542" spans="1:1" x14ac:dyDescent="0.25">
      <c r="A542" s="1" t="str">
        <f ca="1">IF(PROCESADOR!O543&gt;0,PROCESADOR!O543,"")</f>
        <v/>
      </c>
    </row>
    <row r="543" spans="1:1" x14ac:dyDescent="0.25">
      <c r="A543" s="1" t="str">
        <f ca="1">IF(PROCESADOR!O544&gt;0,PROCESADOR!O544,"")</f>
        <v/>
      </c>
    </row>
    <row r="544" spans="1:1" x14ac:dyDescent="0.25">
      <c r="A544" s="1" t="str">
        <f ca="1">IF(PROCESADOR!O545&gt;0,PROCESADOR!O545,"")</f>
        <v/>
      </c>
    </row>
    <row r="545" spans="1:1" x14ac:dyDescent="0.25">
      <c r="A545" s="1" t="str">
        <f ca="1">IF(PROCESADOR!O546&gt;0,PROCESADOR!O546,"")</f>
        <v/>
      </c>
    </row>
    <row r="546" spans="1:1" x14ac:dyDescent="0.25">
      <c r="A546" s="1" t="str">
        <f ca="1">IF(PROCESADOR!O547&gt;0,PROCESADOR!O547,"")</f>
        <v/>
      </c>
    </row>
    <row r="547" spans="1:1" x14ac:dyDescent="0.25">
      <c r="A547" s="1" t="str">
        <f ca="1">IF(PROCESADOR!O548&gt;0,PROCESADOR!O548,"")</f>
        <v/>
      </c>
    </row>
    <row r="548" spans="1:1" x14ac:dyDescent="0.25">
      <c r="A548" s="1" t="str">
        <f ca="1">IF(PROCESADOR!O549&gt;0,PROCESADOR!O549,"")</f>
        <v/>
      </c>
    </row>
    <row r="549" spans="1:1" x14ac:dyDescent="0.25">
      <c r="A549" s="1" t="str">
        <f ca="1">IF(PROCESADOR!O550&gt;0,PROCESADOR!O550,"")</f>
        <v/>
      </c>
    </row>
    <row r="550" spans="1:1" x14ac:dyDescent="0.25">
      <c r="A550" s="1" t="str">
        <f ca="1">IF(PROCESADOR!O551&gt;0,PROCESADOR!O551,"")</f>
        <v/>
      </c>
    </row>
    <row r="551" spans="1:1" x14ac:dyDescent="0.25">
      <c r="A551" s="1" t="str">
        <f ca="1">IF(PROCESADOR!O552&gt;0,PROCESADOR!O552,"")</f>
        <v/>
      </c>
    </row>
    <row r="552" spans="1:1" x14ac:dyDescent="0.25">
      <c r="A552" s="1" t="str">
        <f ca="1">IF(PROCESADOR!O553&gt;0,PROCESADOR!O553,"")</f>
        <v/>
      </c>
    </row>
    <row r="553" spans="1:1" x14ac:dyDescent="0.25">
      <c r="A553" s="1" t="str">
        <f ca="1">IF(PROCESADOR!O554&gt;0,PROCESADOR!O554,"")</f>
        <v/>
      </c>
    </row>
    <row r="554" spans="1:1" x14ac:dyDescent="0.25">
      <c r="A554" s="1" t="str">
        <f ca="1">IF(PROCESADOR!O555&gt;0,PROCESADOR!O555,"")</f>
        <v/>
      </c>
    </row>
    <row r="555" spans="1:1" x14ac:dyDescent="0.25">
      <c r="A555" s="1" t="str">
        <f ca="1">IF(PROCESADOR!O556&gt;0,PROCESADOR!O556,"")</f>
        <v/>
      </c>
    </row>
    <row r="556" spans="1:1" x14ac:dyDescent="0.25">
      <c r="A556" s="1" t="str">
        <f ca="1">IF(PROCESADOR!O557&gt;0,PROCESADOR!O557,"")</f>
        <v/>
      </c>
    </row>
    <row r="557" spans="1:1" x14ac:dyDescent="0.25">
      <c r="A557" s="1" t="str">
        <f ca="1">IF(PROCESADOR!O558&gt;0,PROCESADOR!O558,"")</f>
        <v/>
      </c>
    </row>
    <row r="558" spans="1:1" x14ac:dyDescent="0.25">
      <c r="A558" s="1" t="str">
        <f ca="1">IF(PROCESADOR!O559&gt;0,PROCESADOR!O559,"")</f>
        <v/>
      </c>
    </row>
    <row r="559" spans="1:1" x14ac:dyDescent="0.25">
      <c r="A559" s="1" t="str">
        <f ca="1">IF(PROCESADOR!O560&gt;0,PROCESADOR!O560,"")</f>
        <v/>
      </c>
    </row>
    <row r="560" spans="1:1" x14ac:dyDescent="0.25">
      <c r="A560" s="1" t="str">
        <f ca="1">IF(PROCESADOR!O561&gt;0,PROCESADOR!O561,"")</f>
        <v/>
      </c>
    </row>
    <row r="561" spans="1:1" x14ac:dyDescent="0.25">
      <c r="A561" s="1" t="str">
        <f ca="1">IF(PROCESADOR!O562&gt;0,PROCESADOR!O562,"")</f>
        <v/>
      </c>
    </row>
    <row r="562" spans="1:1" x14ac:dyDescent="0.25">
      <c r="A562" s="1" t="str">
        <f ca="1">IF(PROCESADOR!O563&gt;0,PROCESADOR!O563,"")</f>
        <v/>
      </c>
    </row>
    <row r="563" spans="1:1" x14ac:dyDescent="0.25">
      <c r="A563" s="1" t="str">
        <f ca="1">IF(PROCESADOR!O564&gt;0,PROCESADOR!O564,"")</f>
        <v/>
      </c>
    </row>
    <row r="564" spans="1:1" x14ac:dyDescent="0.25">
      <c r="A564" s="1" t="str">
        <f ca="1">IF(PROCESADOR!O565&gt;0,PROCESADOR!O565,"")</f>
        <v/>
      </c>
    </row>
    <row r="565" spans="1:1" x14ac:dyDescent="0.25">
      <c r="A565" s="1" t="str">
        <f ca="1">IF(PROCESADOR!O566&gt;0,PROCESADOR!O566,"")</f>
        <v/>
      </c>
    </row>
    <row r="566" spans="1:1" x14ac:dyDescent="0.25">
      <c r="A566" s="1" t="str">
        <f ca="1">IF(PROCESADOR!O567&gt;0,PROCESADOR!O567,"")</f>
        <v/>
      </c>
    </row>
    <row r="567" spans="1:1" x14ac:dyDescent="0.25">
      <c r="A567" s="1" t="str">
        <f ca="1">IF(PROCESADOR!O568&gt;0,PROCESADOR!O568,"")</f>
        <v/>
      </c>
    </row>
    <row r="568" spans="1:1" x14ac:dyDescent="0.25">
      <c r="A568" s="1" t="str">
        <f ca="1">IF(PROCESADOR!O569&gt;0,PROCESADOR!O569,"")</f>
        <v/>
      </c>
    </row>
    <row r="569" spans="1:1" x14ac:dyDescent="0.25">
      <c r="A569" s="1" t="str">
        <f ca="1">IF(PROCESADOR!O570&gt;0,PROCESADOR!O570,"")</f>
        <v/>
      </c>
    </row>
    <row r="570" spans="1:1" x14ac:dyDescent="0.25">
      <c r="A570" s="1" t="str">
        <f ca="1">IF(PROCESADOR!O571&gt;0,PROCESADOR!O571,"")</f>
        <v/>
      </c>
    </row>
    <row r="571" spans="1:1" x14ac:dyDescent="0.25">
      <c r="A571" s="1" t="str">
        <f ca="1">IF(PROCESADOR!O572&gt;0,PROCESADOR!O572,"")</f>
        <v/>
      </c>
    </row>
    <row r="572" spans="1:1" x14ac:dyDescent="0.25">
      <c r="A572" s="1" t="str">
        <f ca="1">IF(PROCESADOR!O573&gt;0,PROCESADOR!O573,"")</f>
        <v/>
      </c>
    </row>
    <row r="573" spans="1:1" x14ac:dyDescent="0.25">
      <c r="A573" s="1" t="str">
        <f ca="1">IF(PROCESADOR!O574&gt;0,PROCESADOR!O574,"")</f>
        <v/>
      </c>
    </row>
    <row r="574" spans="1:1" x14ac:dyDescent="0.25">
      <c r="A574" s="1" t="str">
        <f ca="1">IF(PROCESADOR!O575&gt;0,PROCESADOR!O575,"")</f>
        <v/>
      </c>
    </row>
    <row r="575" spans="1:1" x14ac:dyDescent="0.25">
      <c r="A575" s="1" t="str">
        <f ca="1">IF(PROCESADOR!O576&gt;0,PROCESADOR!O576,"")</f>
        <v/>
      </c>
    </row>
    <row r="576" spans="1:1" x14ac:dyDescent="0.25">
      <c r="A576" s="1" t="str">
        <f ca="1">IF(PROCESADOR!O577&gt;0,PROCESADOR!O577,"")</f>
        <v/>
      </c>
    </row>
    <row r="577" spans="1:1" x14ac:dyDescent="0.25">
      <c r="A577" s="1" t="str">
        <f ca="1">IF(PROCESADOR!O578&gt;0,PROCESADOR!O578,"")</f>
        <v/>
      </c>
    </row>
    <row r="578" spans="1:1" x14ac:dyDescent="0.25">
      <c r="A578" s="1" t="str">
        <f ca="1">IF(PROCESADOR!O579&gt;0,PROCESADOR!O579,"")</f>
        <v/>
      </c>
    </row>
    <row r="579" spans="1:1" x14ac:dyDescent="0.25">
      <c r="A579" s="1" t="str">
        <f ca="1">IF(PROCESADOR!O580&gt;0,PROCESADOR!O580,"")</f>
        <v/>
      </c>
    </row>
    <row r="580" spans="1:1" x14ac:dyDescent="0.25">
      <c r="A580" s="1" t="str">
        <f ca="1">IF(PROCESADOR!O581&gt;0,PROCESADOR!O581,"")</f>
        <v/>
      </c>
    </row>
    <row r="581" spans="1:1" x14ac:dyDescent="0.25">
      <c r="A581" s="1" t="str">
        <f ca="1">IF(PROCESADOR!O582&gt;0,PROCESADOR!O582,"")</f>
        <v/>
      </c>
    </row>
    <row r="582" spans="1:1" x14ac:dyDescent="0.25">
      <c r="A582" s="1" t="str">
        <f ca="1">IF(PROCESADOR!O583&gt;0,PROCESADOR!O583,"")</f>
        <v/>
      </c>
    </row>
    <row r="583" spans="1:1" x14ac:dyDescent="0.25">
      <c r="A583" s="1" t="str">
        <f ca="1">IF(PROCESADOR!O584&gt;0,PROCESADOR!O584,"")</f>
        <v/>
      </c>
    </row>
    <row r="584" spans="1:1" x14ac:dyDescent="0.25">
      <c r="A584" s="1" t="str">
        <f ca="1">IF(PROCESADOR!O585&gt;0,PROCESADOR!O585,"")</f>
        <v/>
      </c>
    </row>
    <row r="585" spans="1:1" x14ac:dyDescent="0.25">
      <c r="A585" s="1" t="str">
        <f ca="1">IF(PROCESADOR!O586&gt;0,PROCESADOR!O586,"")</f>
        <v/>
      </c>
    </row>
    <row r="586" spans="1:1" x14ac:dyDescent="0.25">
      <c r="A586" s="1" t="str">
        <f ca="1">IF(PROCESADOR!O587&gt;0,PROCESADOR!O587,"")</f>
        <v/>
      </c>
    </row>
    <row r="587" spans="1:1" x14ac:dyDescent="0.25">
      <c r="A587" s="1" t="str">
        <f ca="1">IF(PROCESADOR!O588&gt;0,PROCESADOR!O588,"")</f>
        <v/>
      </c>
    </row>
    <row r="588" spans="1:1" x14ac:dyDescent="0.25">
      <c r="A588" s="1" t="str">
        <f ca="1">IF(PROCESADOR!O589&gt;0,PROCESADOR!O589,"")</f>
        <v/>
      </c>
    </row>
    <row r="589" spans="1:1" x14ac:dyDescent="0.25">
      <c r="A589" s="1" t="str">
        <f ca="1">IF(PROCESADOR!O590&gt;0,PROCESADOR!O590,"")</f>
        <v/>
      </c>
    </row>
    <row r="590" spans="1:1" x14ac:dyDescent="0.25">
      <c r="A590" s="1" t="str">
        <f ca="1">IF(PROCESADOR!O591&gt;0,PROCESADOR!O591,"")</f>
        <v/>
      </c>
    </row>
    <row r="591" spans="1:1" x14ac:dyDescent="0.25">
      <c r="A591" s="1" t="str">
        <f ca="1">IF(PROCESADOR!O592&gt;0,PROCESADOR!O592,"")</f>
        <v/>
      </c>
    </row>
    <row r="592" spans="1:1" x14ac:dyDescent="0.25">
      <c r="A592" s="1" t="str">
        <f ca="1">IF(PROCESADOR!O593&gt;0,PROCESADOR!O593,"")</f>
        <v/>
      </c>
    </row>
    <row r="593" spans="1:1" x14ac:dyDescent="0.25">
      <c r="A593" s="1" t="str">
        <f ca="1">IF(PROCESADOR!O594&gt;0,PROCESADOR!O594,"")</f>
        <v/>
      </c>
    </row>
    <row r="594" spans="1:1" x14ac:dyDescent="0.25">
      <c r="A594" s="1" t="str">
        <f ca="1">IF(PROCESADOR!O595&gt;0,PROCESADOR!O595,"")</f>
        <v/>
      </c>
    </row>
    <row r="595" spans="1:1" x14ac:dyDescent="0.25">
      <c r="A595" s="1" t="str">
        <f ca="1">IF(PROCESADOR!O596&gt;0,PROCESADOR!O596,"")</f>
        <v/>
      </c>
    </row>
    <row r="596" spans="1:1" x14ac:dyDescent="0.25">
      <c r="A596" s="1" t="str">
        <f ca="1">IF(PROCESADOR!O597&gt;0,PROCESADOR!O597,"")</f>
        <v/>
      </c>
    </row>
    <row r="597" spans="1:1" x14ac:dyDescent="0.25">
      <c r="A597" s="1" t="str">
        <f ca="1">IF(PROCESADOR!O598&gt;0,PROCESADOR!O598,"")</f>
        <v/>
      </c>
    </row>
    <row r="598" spans="1:1" x14ac:dyDescent="0.25">
      <c r="A598" s="1" t="str">
        <f ca="1">IF(PROCESADOR!O599&gt;0,PROCESADOR!O599,"")</f>
        <v/>
      </c>
    </row>
    <row r="599" spans="1:1" x14ac:dyDescent="0.25">
      <c r="A599" s="1" t="str">
        <f ca="1">IF(PROCESADOR!O600&gt;0,PROCESADOR!O600,"")</f>
        <v/>
      </c>
    </row>
    <row r="600" spans="1:1" x14ac:dyDescent="0.25">
      <c r="A600" s="1" t="str">
        <f ca="1">IF(PROCESADOR!O601&gt;0,PROCESADOR!O601,"")</f>
        <v/>
      </c>
    </row>
    <row r="601" spans="1:1" x14ac:dyDescent="0.25">
      <c r="A601" s="1" t="str">
        <f ca="1">IF(PROCESADOR!O602&gt;0,PROCESADOR!O602,"")</f>
        <v/>
      </c>
    </row>
    <row r="602" spans="1:1" x14ac:dyDescent="0.25">
      <c r="A602" s="1" t="str">
        <f ca="1">IF(PROCESADOR!O603&gt;0,PROCESADOR!O603,"")</f>
        <v/>
      </c>
    </row>
    <row r="603" spans="1:1" x14ac:dyDescent="0.25">
      <c r="A603" s="1" t="str">
        <f ca="1">IF(PROCESADOR!O604&gt;0,PROCESADOR!O604,"")</f>
        <v/>
      </c>
    </row>
    <row r="604" spans="1:1" x14ac:dyDescent="0.25">
      <c r="A604" s="1" t="str">
        <f ca="1">IF(PROCESADOR!O605&gt;0,PROCESADOR!O605,"")</f>
        <v/>
      </c>
    </row>
    <row r="605" spans="1:1" x14ac:dyDescent="0.25">
      <c r="A605" s="1" t="str">
        <f ca="1">IF(PROCESADOR!O606&gt;0,PROCESADOR!O606,"")</f>
        <v/>
      </c>
    </row>
    <row r="606" spans="1:1" x14ac:dyDescent="0.25">
      <c r="A606" s="1" t="str">
        <f ca="1">IF(PROCESADOR!O607&gt;0,PROCESADOR!O607,"")</f>
        <v/>
      </c>
    </row>
    <row r="607" spans="1:1" x14ac:dyDescent="0.25">
      <c r="A607" s="1" t="str">
        <f ca="1">IF(PROCESADOR!O608&gt;0,PROCESADOR!O608,"")</f>
        <v/>
      </c>
    </row>
    <row r="608" spans="1:1" x14ac:dyDescent="0.25">
      <c r="A608" s="1" t="str">
        <f ca="1">IF(PROCESADOR!O609&gt;0,PROCESADOR!O609,"")</f>
        <v/>
      </c>
    </row>
    <row r="609" spans="1:1" x14ac:dyDescent="0.25">
      <c r="A609" s="1" t="str">
        <f ca="1">IF(PROCESADOR!O610&gt;0,PROCESADOR!O610,"")</f>
        <v/>
      </c>
    </row>
    <row r="610" spans="1:1" x14ac:dyDescent="0.25">
      <c r="A610" s="1" t="str">
        <f ca="1">IF(PROCESADOR!O611&gt;0,PROCESADOR!O611,"")</f>
        <v/>
      </c>
    </row>
    <row r="611" spans="1:1" x14ac:dyDescent="0.25">
      <c r="A611" s="1" t="str">
        <f ca="1">IF(PROCESADOR!O612&gt;0,PROCESADOR!O612,"")</f>
        <v/>
      </c>
    </row>
    <row r="612" spans="1:1" x14ac:dyDescent="0.25">
      <c r="A612" s="1" t="str">
        <f ca="1">IF(PROCESADOR!O613&gt;0,PROCESADOR!O613,"")</f>
        <v/>
      </c>
    </row>
    <row r="613" spans="1:1" x14ac:dyDescent="0.25">
      <c r="A613" s="1" t="str">
        <f ca="1">IF(PROCESADOR!O614&gt;0,PROCESADOR!O614,"")</f>
        <v/>
      </c>
    </row>
    <row r="614" spans="1:1" x14ac:dyDescent="0.25">
      <c r="A614" s="1" t="str">
        <f ca="1">IF(PROCESADOR!O615&gt;0,PROCESADOR!O615,"")</f>
        <v/>
      </c>
    </row>
    <row r="615" spans="1:1" x14ac:dyDescent="0.25">
      <c r="A615" s="1" t="str">
        <f ca="1">IF(PROCESADOR!O616&gt;0,PROCESADOR!O616,"")</f>
        <v/>
      </c>
    </row>
    <row r="616" spans="1:1" x14ac:dyDescent="0.25">
      <c r="A616" s="1" t="str">
        <f ca="1">IF(PROCESADOR!O617&gt;0,PROCESADOR!O617,"")</f>
        <v/>
      </c>
    </row>
    <row r="617" spans="1:1" x14ac:dyDescent="0.25">
      <c r="A617" s="1" t="str">
        <f ca="1">IF(PROCESADOR!O618&gt;0,PROCESADOR!O618,"")</f>
        <v/>
      </c>
    </row>
    <row r="618" spans="1:1" x14ac:dyDescent="0.25">
      <c r="A618" s="1" t="str">
        <f ca="1">IF(PROCESADOR!O619&gt;0,PROCESADOR!O619,"")</f>
        <v/>
      </c>
    </row>
    <row r="619" spans="1:1" x14ac:dyDescent="0.25">
      <c r="A619" s="1" t="str">
        <f ca="1">IF(PROCESADOR!O620&gt;0,PROCESADOR!O620,"")</f>
        <v/>
      </c>
    </row>
    <row r="620" spans="1:1" x14ac:dyDescent="0.25">
      <c r="A620" s="1" t="str">
        <f ca="1">IF(PROCESADOR!O621&gt;0,PROCESADOR!O621,"")</f>
        <v/>
      </c>
    </row>
    <row r="621" spans="1:1" x14ac:dyDescent="0.25">
      <c r="A621" s="1" t="str">
        <f ca="1">IF(PROCESADOR!O622&gt;0,PROCESADOR!O622,"")</f>
        <v/>
      </c>
    </row>
    <row r="622" spans="1:1" x14ac:dyDescent="0.25">
      <c r="A622" s="1" t="str">
        <f ca="1">IF(PROCESADOR!O623&gt;0,PROCESADOR!O623,"")</f>
        <v/>
      </c>
    </row>
    <row r="623" spans="1:1" x14ac:dyDescent="0.25">
      <c r="A623" s="1" t="str">
        <f ca="1">IF(PROCESADOR!O624&gt;0,PROCESADOR!O624,"")</f>
        <v/>
      </c>
    </row>
    <row r="624" spans="1:1" x14ac:dyDescent="0.25">
      <c r="A624" s="1" t="str">
        <f ca="1">IF(PROCESADOR!O625&gt;0,PROCESADOR!O625,"")</f>
        <v/>
      </c>
    </row>
    <row r="625" spans="1:1" x14ac:dyDescent="0.25">
      <c r="A625" s="1" t="str">
        <f ca="1">IF(PROCESADOR!O626&gt;0,PROCESADOR!O626,"")</f>
        <v/>
      </c>
    </row>
    <row r="626" spans="1:1" x14ac:dyDescent="0.25">
      <c r="A626" s="1" t="str">
        <f ca="1">IF(PROCESADOR!O627&gt;0,PROCESADOR!O627,"")</f>
        <v/>
      </c>
    </row>
    <row r="627" spans="1:1" x14ac:dyDescent="0.25">
      <c r="A627" s="1" t="str">
        <f ca="1">IF(PROCESADOR!O628&gt;0,PROCESADOR!O628,"")</f>
        <v/>
      </c>
    </row>
    <row r="628" spans="1:1" x14ac:dyDescent="0.25">
      <c r="A628" s="1" t="str">
        <f ca="1">IF(PROCESADOR!O629&gt;0,PROCESADOR!O629,"")</f>
        <v/>
      </c>
    </row>
    <row r="629" spans="1:1" x14ac:dyDescent="0.25">
      <c r="A629" s="1" t="str">
        <f ca="1">IF(PROCESADOR!O630&gt;0,PROCESADOR!O630,"")</f>
        <v/>
      </c>
    </row>
    <row r="630" spans="1:1" x14ac:dyDescent="0.25">
      <c r="A630" s="1" t="str">
        <f ca="1">IF(PROCESADOR!O631&gt;0,PROCESADOR!O631,"")</f>
        <v/>
      </c>
    </row>
    <row r="631" spans="1:1" x14ac:dyDescent="0.25">
      <c r="A631" s="1" t="str">
        <f ca="1">IF(PROCESADOR!O632&gt;0,PROCESADOR!O632,"")</f>
        <v/>
      </c>
    </row>
    <row r="632" spans="1:1" x14ac:dyDescent="0.25">
      <c r="A632" s="1" t="str">
        <f ca="1">IF(PROCESADOR!O633&gt;0,PROCESADOR!O633,"")</f>
        <v/>
      </c>
    </row>
    <row r="633" spans="1:1" x14ac:dyDescent="0.25">
      <c r="A633" s="1" t="str">
        <f ca="1">IF(PROCESADOR!O634&gt;0,PROCESADOR!O634,"")</f>
        <v/>
      </c>
    </row>
    <row r="634" spans="1:1" x14ac:dyDescent="0.25">
      <c r="A634" s="1" t="str">
        <f ca="1">IF(PROCESADOR!O635&gt;0,PROCESADOR!O635,"")</f>
        <v/>
      </c>
    </row>
    <row r="635" spans="1:1" x14ac:dyDescent="0.25">
      <c r="A635" s="1" t="str">
        <f ca="1">IF(PROCESADOR!O636&gt;0,PROCESADOR!O636,"")</f>
        <v/>
      </c>
    </row>
    <row r="636" spans="1:1" x14ac:dyDescent="0.25">
      <c r="A636" s="1" t="str">
        <f ca="1">IF(PROCESADOR!O637&gt;0,PROCESADOR!O637,"")</f>
        <v/>
      </c>
    </row>
    <row r="637" spans="1:1" x14ac:dyDescent="0.25">
      <c r="A637" s="1" t="str">
        <f ca="1">IF(PROCESADOR!O638&gt;0,PROCESADOR!O638,"")</f>
        <v/>
      </c>
    </row>
    <row r="638" spans="1:1" x14ac:dyDescent="0.25">
      <c r="A638" s="1" t="str">
        <f ca="1">IF(PROCESADOR!O639&gt;0,PROCESADOR!O639,"")</f>
        <v/>
      </c>
    </row>
    <row r="639" spans="1:1" x14ac:dyDescent="0.25">
      <c r="A639" s="1" t="str">
        <f ca="1">IF(PROCESADOR!O640&gt;0,PROCESADOR!O640,"")</f>
        <v/>
      </c>
    </row>
    <row r="640" spans="1:1" x14ac:dyDescent="0.25">
      <c r="A640" s="1" t="str">
        <f ca="1">IF(PROCESADOR!O641&gt;0,PROCESADOR!O641,"")</f>
        <v/>
      </c>
    </row>
    <row r="641" spans="1:1" x14ac:dyDescent="0.25">
      <c r="A641" s="1" t="str">
        <f ca="1">IF(PROCESADOR!O642&gt;0,PROCESADOR!O642,"")</f>
        <v/>
      </c>
    </row>
    <row r="642" spans="1:1" x14ac:dyDescent="0.25">
      <c r="A642" s="1" t="str">
        <f ca="1">IF(PROCESADOR!O643&gt;0,PROCESADOR!O643,"")</f>
        <v/>
      </c>
    </row>
    <row r="643" spans="1:1" x14ac:dyDescent="0.25">
      <c r="A643" s="1" t="str">
        <f ca="1">IF(PROCESADOR!O644&gt;0,PROCESADOR!O644,"")</f>
        <v/>
      </c>
    </row>
    <row r="644" spans="1:1" x14ac:dyDescent="0.25">
      <c r="A644" s="1" t="str">
        <f ca="1">IF(PROCESADOR!O645&gt;0,PROCESADOR!O645,"")</f>
        <v/>
      </c>
    </row>
    <row r="645" spans="1:1" x14ac:dyDescent="0.25">
      <c r="A645" s="1" t="str">
        <f ca="1">IF(PROCESADOR!O646&gt;0,PROCESADOR!O646,"")</f>
        <v/>
      </c>
    </row>
    <row r="646" spans="1:1" x14ac:dyDescent="0.25">
      <c r="A646" s="1" t="str">
        <f ca="1">IF(PROCESADOR!O647&gt;0,PROCESADOR!O647,"")</f>
        <v/>
      </c>
    </row>
    <row r="647" spans="1:1" x14ac:dyDescent="0.25">
      <c r="A647" s="1" t="str">
        <f ca="1">IF(PROCESADOR!O648&gt;0,PROCESADOR!O648,"")</f>
        <v/>
      </c>
    </row>
    <row r="648" spans="1:1" x14ac:dyDescent="0.25">
      <c r="A648" s="1" t="str">
        <f ca="1">IF(PROCESADOR!O649&gt;0,PROCESADOR!O649,"")</f>
        <v/>
      </c>
    </row>
    <row r="649" spans="1:1" x14ac:dyDescent="0.25">
      <c r="A649" s="1" t="str">
        <f ca="1">IF(PROCESADOR!O650&gt;0,PROCESADOR!O650,"")</f>
        <v/>
      </c>
    </row>
    <row r="650" spans="1:1" x14ac:dyDescent="0.25">
      <c r="A650" s="1" t="str">
        <f ca="1">IF(PROCESADOR!O651&gt;0,PROCESADOR!O651,"")</f>
        <v/>
      </c>
    </row>
    <row r="651" spans="1:1" x14ac:dyDescent="0.25">
      <c r="A651" s="1" t="str">
        <f ca="1">IF(PROCESADOR!O652&gt;0,PROCESADOR!O652,"")</f>
        <v/>
      </c>
    </row>
    <row r="652" spans="1:1" x14ac:dyDescent="0.25">
      <c r="A652" s="1" t="str">
        <f ca="1">IF(PROCESADOR!O653&gt;0,PROCESADOR!O653,"")</f>
        <v/>
      </c>
    </row>
    <row r="653" spans="1:1" x14ac:dyDescent="0.25">
      <c r="A653" s="1" t="str">
        <f ca="1">IF(PROCESADOR!O654&gt;0,PROCESADOR!O654,"")</f>
        <v/>
      </c>
    </row>
    <row r="654" spans="1:1" x14ac:dyDescent="0.25">
      <c r="A654" s="1" t="str">
        <f ca="1">IF(PROCESADOR!O655&gt;0,PROCESADOR!O655,"")</f>
        <v/>
      </c>
    </row>
    <row r="655" spans="1:1" x14ac:dyDescent="0.25">
      <c r="A655" s="1" t="str">
        <f ca="1">IF(PROCESADOR!O656&gt;0,PROCESADOR!O656,"")</f>
        <v/>
      </c>
    </row>
    <row r="656" spans="1:1" x14ac:dyDescent="0.25">
      <c r="A656" s="1" t="str">
        <f ca="1">IF(PROCESADOR!O657&gt;0,PROCESADOR!O657,"")</f>
        <v/>
      </c>
    </row>
    <row r="657" spans="1:1" x14ac:dyDescent="0.25">
      <c r="A657" s="1" t="str">
        <f ca="1">IF(PROCESADOR!O658&gt;0,PROCESADOR!O658,"")</f>
        <v/>
      </c>
    </row>
    <row r="658" spans="1:1" x14ac:dyDescent="0.25">
      <c r="A658" s="1" t="str">
        <f ca="1">IF(PROCESADOR!O659&gt;0,PROCESADOR!O659,"")</f>
        <v/>
      </c>
    </row>
    <row r="659" spans="1:1" x14ac:dyDescent="0.25">
      <c r="A659" s="1" t="str">
        <f ca="1">IF(PROCESADOR!O660&gt;0,PROCESADOR!O660,"")</f>
        <v/>
      </c>
    </row>
    <row r="660" spans="1:1" x14ac:dyDescent="0.25">
      <c r="A660" s="1" t="str">
        <f ca="1">IF(PROCESADOR!O661&gt;0,PROCESADOR!O661,"")</f>
        <v/>
      </c>
    </row>
    <row r="661" spans="1:1" x14ac:dyDescent="0.25">
      <c r="A661" s="1" t="str">
        <f ca="1">IF(PROCESADOR!O662&gt;0,PROCESADOR!O662,"")</f>
        <v/>
      </c>
    </row>
    <row r="662" spans="1:1" x14ac:dyDescent="0.25">
      <c r="A662" s="1" t="str">
        <f ca="1">IF(PROCESADOR!O663&gt;0,PROCESADOR!O663,"")</f>
        <v/>
      </c>
    </row>
    <row r="663" spans="1:1" x14ac:dyDescent="0.25">
      <c r="A663" s="1" t="str">
        <f ca="1">IF(PROCESADOR!O664&gt;0,PROCESADOR!O664,"")</f>
        <v/>
      </c>
    </row>
    <row r="664" spans="1:1" x14ac:dyDescent="0.25">
      <c r="A664" s="1" t="str">
        <f ca="1">IF(PROCESADOR!O665&gt;0,PROCESADOR!O665,"")</f>
        <v/>
      </c>
    </row>
    <row r="665" spans="1:1" x14ac:dyDescent="0.25">
      <c r="A665" s="1" t="str">
        <f ca="1">IF(PROCESADOR!O666&gt;0,PROCESADOR!O666,"")</f>
        <v/>
      </c>
    </row>
    <row r="666" spans="1:1" x14ac:dyDescent="0.25">
      <c r="A666" s="1" t="str">
        <f ca="1">IF(PROCESADOR!O667&gt;0,PROCESADOR!O667,"")</f>
        <v/>
      </c>
    </row>
    <row r="667" spans="1:1" x14ac:dyDescent="0.25">
      <c r="A667" s="1" t="str">
        <f ca="1">IF(PROCESADOR!O668&gt;0,PROCESADOR!O668,"")</f>
        <v/>
      </c>
    </row>
    <row r="668" spans="1:1" x14ac:dyDescent="0.25">
      <c r="A668" s="1" t="str">
        <f ca="1">IF(PROCESADOR!O669&gt;0,PROCESADOR!O669,"")</f>
        <v/>
      </c>
    </row>
    <row r="669" spans="1:1" x14ac:dyDescent="0.25">
      <c r="A669" s="1" t="str">
        <f ca="1">IF(PROCESADOR!O670&gt;0,PROCESADOR!O670,"")</f>
        <v/>
      </c>
    </row>
    <row r="670" spans="1:1" x14ac:dyDescent="0.25">
      <c r="A670" s="1" t="str">
        <f ca="1">IF(PROCESADOR!O671&gt;0,PROCESADOR!O671,"")</f>
        <v/>
      </c>
    </row>
    <row r="671" spans="1:1" x14ac:dyDescent="0.25">
      <c r="A671" s="1" t="str">
        <f ca="1">IF(PROCESADOR!O672&gt;0,PROCESADOR!O672,"")</f>
        <v/>
      </c>
    </row>
    <row r="672" spans="1:1" x14ac:dyDescent="0.25">
      <c r="A672" s="1" t="str">
        <f ca="1">IF(PROCESADOR!O673&gt;0,PROCESADOR!O673,"")</f>
        <v/>
      </c>
    </row>
    <row r="673" spans="1:1" x14ac:dyDescent="0.25">
      <c r="A673" s="1" t="str">
        <f ca="1">IF(PROCESADOR!O674&gt;0,PROCESADOR!O674,"")</f>
        <v/>
      </c>
    </row>
    <row r="674" spans="1:1" x14ac:dyDescent="0.25">
      <c r="A674" s="1" t="str">
        <f ca="1">IF(PROCESADOR!O675&gt;0,PROCESADOR!O675,"")</f>
        <v/>
      </c>
    </row>
    <row r="675" spans="1:1" x14ac:dyDescent="0.25">
      <c r="A675" s="1" t="str">
        <f ca="1">IF(PROCESADOR!O676&gt;0,PROCESADOR!O676,"")</f>
        <v/>
      </c>
    </row>
    <row r="676" spans="1:1" x14ac:dyDescent="0.25">
      <c r="A676" s="1" t="str">
        <f ca="1">IF(PROCESADOR!O677&gt;0,PROCESADOR!O677,"")</f>
        <v/>
      </c>
    </row>
    <row r="677" spans="1:1" x14ac:dyDescent="0.25">
      <c r="A677" s="1" t="str">
        <f ca="1">IF(PROCESADOR!O678&gt;0,PROCESADOR!O678,"")</f>
        <v/>
      </c>
    </row>
    <row r="678" spans="1:1" x14ac:dyDescent="0.25">
      <c r="A678" s="1" t="str">
        <f ca="1">IF(PROCESADOR!O679&gt;0,PROCESADOR!O679,"")</f>
        <v/>
      </c>
    </row>
    <row r="679" spans="1:1" x14ac:dyDescent="0.25">
      <c r="A679" s="1" t="str">
        <f ca="1">IF(PROCESADOR!O680&gt;0,PROCESADOR!O680,"")</f>
        <v/>
      </c>
    </row>
    <row r="680" spans="1:1" x14ac:dyDescent="0.25">
      <c r="A680" s="1" t="str">
        <f ca="1">IF(PROCESADOR!O681&gt;0,PROCESADOR!O681,"")</f>
        <v/>
      </c>
    </row>
    <row r="681" spans="1:1" x14ac:dyDescent="0.25">
      <c r="A681" s="1" t="str">
        <f ca="1">IF(PROCESADOR!O682&gt;0,PROCESADOR!O682,"")</f>
        <v/>
      </c>
    </row>
    <row r="682" spans="1:1" x14ac:dyDescent="0.25">
      <c r="A682" s="1" t="str">
        <f ca="1">IF(PROCESADOR!O683&gt;0,PROCESADOR!O683,"")</f>
        <v/>
      </c>
    </row>
    <row r="683" spans="1:1" x14ac:dyDescent="0.25">
      <c r="A683" s="1" t="str">
        <f ca="1">IF(PROCESADOR!O684&gt;0,PROCESADOR!O684,"")</f>
        <v/>
      </c>
    </row>
    <row r="684" spans="1:1" x14ac:dyDescent="0.25">
      <c r="A684" s="1" t="str">
        <f ca="1">IF(PROCESADOR!O685&gt;0,PROCESADOR!O685,"")</f>
        <v/>
      </c>
    </row>
    <row r="685" spans="1:1" x14ac:dyDescent="0.25">
      <c r="A685" s="1" t="str">
        <f ca="1">IF(PROCESADOR!O686&gt;0,PROCESADOR!O686,"")</f>
        <v/>
      </c>
    </row>
    <row r="686" spans="1:1" x14ac:dyDescent="0.25">
      <c r="A686" s="1" t="str">
        <f ca="1">IF(PROCESADOR!O687&gt;0,PROCESADOR!O687,"")</f>
        <v/>
      </c>
    </row>
    <row r="687" spans="1:1" x14ac:dyDescent="0.25">
      <c r="A687" s="1" t="str">
        <f ca="1">IF(PROCESADOR!O688&gt;0,PROCESADOR!O688,"")</f>
        <v/>
      </c>
    </row>
    <row r="688" spans="1:1" x14ac:dyDescent="0.25">
      <c r="A688" s="1" t="str">
        <f ca="1">IF(PROCESADOR!O689&gt;0,PROCESADOR!O689,"")</f>
        <v/>
      </c>
    </row>
    <row r="689" spans="1:1" x14ac:dyDescent="0.25">
      <c r="A689" s="1" t="str">
        <f ca="1">IF(PROCESADOR!O690&gt;0,PROCESADOR!O690,"")</f>
        <v/>
      </c>
    </row>
    <row r="690" spans="1:1" x14ac:dyDescent="0.25">
      <c r="A690" s="1" t="str">
        <f ca="1">IF(PROCESADOR!O691&gt;0,PROCESADOR!O691,"")</f>
        <v/>
      </c>
    </row>
    <row r="691" spans="1:1" x14ac:dyDescent="0.25">
      <c r="A691" s="1" t="str">
        <f ca="1">IF(PROCESADOR!O692&gt;0,PROCESADOR!O692,"")</f>
        <v/>
      </c>
    </row>
    <row r="692" spans="1:1" x14ac:dyDescent="0.25">
      <c r="A692" s="1" t="str">
        <f ca="1">IF(PROCESADOR!O693&gt;0,PROCESADOR!O693,"")</f>
        <v/>
      </c>
    </row>
    <row r="693" spans="1:1" x14ac:dyDescent="0.25">
      <c r="A693" s="1" t="str">
        <f ca="1">IF(PROCESADOR!O694&gt;0,PROCESADOR!O694,"")</f>
        <v/>
      </c>
    </row>
    <row r="694" spans="1:1" x14ac:dyDescent="0.25">
      <c r="A694" s="1" t="str">
        <f ca="1">IF(PROCESADOR!O695&gt;0,PROCESADOR!O695,"")</f>
        <v/>
      </c>
    </row>
    <row r="695" spans="1:1" x14ac:dyDescent="0.25">
      <c r="A695" s="1" t="str">
        <f ca="1">IF(PROCESADOR!O696&gt;0,PROCESADOR!O696,"")</f>
        <v/>
      </c>
    </row>
    <row r="696" spans="1:1" x14ac:dyDescent="0.25">
      <c r="A696" s="1" t="str">
        <f ca="1">IF(PROCESADOR!O697&gt;0,PROCESADOR!O697,"")</f>
        <v/>
      </c>
    </row>
    <row r="697" spans="1:1" x14ac:dyDescent="0.25">
      <c r="A697" s="1" t="str">
        <f ca="1">IF(PROCESADOR!O698&gt;0,PROCESADOR!O698,"")</f>
        <v/>
      </c>
    </row>
    <row r="698" spans="1:1" x14ac:dyDescent="0.25">
      <c r="A698" s="1" t="str">
        <f ca="1">IF(PROCESADOR!O699&gt;0,PROCESADOR!O699,"")</f>
        <v/>
      </c>
    </row>
    <row r="699" spans="1:1" x14ac:dyDescent="0.25">
      <c r="A699" s="1" t="str">
        <f ca="1">IF(PROCESADOR!O700&gt;0,PROCESADOR!O700,"")</f>
        <v/>
      </c>
    </row>
    <row r="700" spans="1:1" x14ac:dyDescent="0.25">
      <c r="A700" s="1" t="str">
        <f ca="1">IF(PROCESADOR!O701&gt;0,PROCESADOR!O701,"")</f>
        <v/>
      </c>
    </row>
    <row r="701" spans="1:1" x14ac:dyDescent="0.25">
      <c r="A701" s="1" t="str">
        <f ca="1">IF(PROCESADOR!O702&gt;0,PROCESADOR!O702,"")</f>
        <v/>
      </c>
    </row>
    <row r="702" spans="1:1" x14ac:dyDescent="0.25">
      <c r="A702" s="1" t="str">
        <f ca="1">IF(PROCESADOR!O703&gt;0,PROCESADOR!O703,"")</f>
        <v/>
      </c>
    </row>
    <row r="703" spans="1:1" x14ac:dyDescent="0.25">
      <c r="A703" s="1" t="str">
        <f ca="1">IF(PROCESADOR!O704&gt;0,PROCESADOR!O704,"")</f>
        <v/>
      </c>
    </row>
    <row r="704" spans="1:1" x14ac:dyDescent="0.25">
      <c r="A704" s="1" t="str">
        <f ca="1">IF(PROCESADOR!O705&gt;0,PROCESADOR!O705,"")</f>
        <v/>
      </c>
    </row>
    <row r="705" spans="1:1" x14ac:dyDescent="0.25">
      <c r="A705" s="1" t="str">
        <f ca="1">IF(PROCESADOR!O706&gt;0,PROCESADOR!O706,"")</f>
        <v/>
      </c>
    </row>
    <row r="706" spans="1:1" x14ac:dyDescent="0.25">
      <c r="A706" s="1" t="str">
        <f ca="1">IF(PROCESADOR!O707&gt;0,PROCESADOR!O707,"")</f>
        <v/>
      </c>
    </row>
    <row r="707" spans="1:1" x14ac:dyDescent="0.25">
      <c r="A707" s="1" t="str">
        <f ca="1">IF(PROCESADOR!O708&gt;0,PROCESADOR!O708,"")</f>
        <v/>
      </c>
    </row>
    <row r="708" spans="1:1" x14ac:dyDescent="0.25">
      <c r="A708" s="1" t="str">
        <f ca="1">IF(PROCESADOR!O709&gt;0,PROCESADOR!O709,"")</f>
        <v/>
      </c>
    </row>
    <row r="709" spans="1:1" x14ac:dyDescent="0.25">
      <c r="A709" s="1" t="str">
        <f ca="1">IF(PROCESADOR!O710&gt;0,PROCESADOR!O710,"")</f>
        <v/>
      </c>
    </row>
    <row r="710" spans="1:1" x14ac:dyDescent="0.25">
      <c r="A710" s="1" t="str">
        <f ca="1">IF(PROCESADOR!O711&gt;0,PROCESADOR!O711,"")</f>
        <v/>
      </c>
    </row>
    <row r="711" spans="1:1" x14ac:dyDescent="0.25">
      <c r="A711" s="1" t="str">
        <f ca="1">IF(PROCESADOR!O712&gt;0,PROCESADOR!O712,"")</f>
        <v/>
      </c>
    </row>
    <row r="712" spans="1:1" x14ac:dyDescent="0.25">
      <c r="A712" s="1" t="str">
        <f ca="1">IF(PROCESADOR!O713&gt;0,PROCESADOR!O713,"")</f>
        <v/>
      </c>
    </row>
    <row r="713" spans="1:1" x14ac:dyDescent="0.25">
      <c r="A713" s="1" t="str">
        <f ca="1">IF(PROCESADOR!O714&gt;0,PROCESADOR!O714,"")</f>
        <v/>
      </c>
    </row>
    <row r="714" spans="1:1" x14ac:dyDescent="0.25">
      <c r="A714" s="1" t="str">
        <f ca="1">IF(PROCESADOR!O715&gt;0,PROCESADOR!O715,"")</f>
        <v/>
      </c>
    </row>
    <row r="715" spans="1:1" x14ac:dyDescent="0.25">
      <c r="A715" s="1" t="str">
        <f ca="1">IF(PROCESADOR!O716&gt;0,PROCESADOR!O716,"")</f>
        <v/>
      </c>
    </row>
    <row r="716" spans="1:1" x14ac:dyDescent="0.25">
      <c r="A716" s="1" t="str">
        <f ca="1">IF(PROCESADOR!O717&gt;0,PROCESADOR!O717,"")</f>
        <v/>
      </c>
    </row>
    <row r="717" spans="1:1" x14ac:dyDescent="0.25">
      <c r="A717" s="1" t="str">
        <f ca="1">IF(PROCESADOR!O718&gt;0,PROCESADOR!O718,"")</f>
        <v/>
      </c>
    </row>
    <row r="718" spans="1:1" x14ac:dyDescent="0.25">
      <c r="A718" s="1" t="str">
        <f ca="1">IF(PROCESADOR!O719&gt;0,PROCESADOR!O719,"")</f>
        <v/>
      </c>
    </row>
    <row r="719" spans="1:1" x14ac:dyDescent="0.25">
      <c r="A719" s="1" t="str">
        <f ca="1">IF(PROCESADOR!O720&gt;0,PROCESADOR!O720,"")</f>
        <v/>
      </c>
    </row>
    <row r="720" spans="1:1" x14ac:dyDescent="0.25">
      <c r="A720" s="1" t="str">
        <f ca="1">IF(PROCESADOR!O721&gt;0,PROCESADOR!O721,"")</f>
        <v/>
      </c>
    </row>
    <row r="721" spans="1:1" x14ac:dyDescent="0.25">
      <c r="A721" s="1" t="str">
        <f ca="1">IF(PROCESADOR!O722&gt;0,PROCESADOR!O722,"")</f>
        <v/>
      </c>
    </row>
    <row r="722" spans="1:1" x14ac:dyDescent="0.25">
      <c r="A722" s="1" t="str">
        <f ca="1">IF(PROCESADOR!O723&gt;0,PROCESADOR!O723,"")</f>
        <v/>
      </c>
    </row>
    <row r="723" spans="1:1" x14ac:dyDescent="0.25">
      <c r="A723" s="1" t="str">
        <f ca="1">IF(PROCESADOR!O724&gt;0,PROCESADOR!O724,"")</f>
        <v/>
      </c>
    </row>
    <row r="724" spans="1:1" x14ac:dyDescent="0.25">
      <c r="A724" s="1" t="str">
        <f ca="1">IF(PROCESADOR!O725&gt;0,PROCESADOR!O725,"")</f>
        <v/>
      </c>
    </row>
    <row r="725" spans="1:1" x14ac:dyDescent="0.25">
      <c r="A725" s="1" t="str">
        <f ca="1">IF(PROCESADOR!O726&gt;0,PROCESADOR!O726,"")</f>
        <v/>
      </c>
    </row>
    <row r="726" spans="1:1" x14ac:dyDescent="0.25">
      <c r="A726" s="1" t="str">
        <f ca="1">IF(PROCESADOR!O727&gt;0,PROCESADOR!O727,"")</f>
        <v/>
      </c>
    </row>
    <row r="727" spans="1:1" x14ac:dyDescent="0.25">
      <c r="A727" s="1" t="str">
        <f ca="1">IF(PROCESADOR!O728&gt;0,PROCESADOR!O728,"")</f>
        <v/>
      </c>
    </row>
    <row r="728" spans="1:1" x14ac:dyDescent="0.25">
      <c r="A728" s="1" t="str">
        <f ca="1">IF(PROCESADOR!O729&gt;0,PROCESADOR!O729,"")</f>
        <v/>
      </c>
    </row>
    <row r="729" spans="1:1" x14ac:dyDescent="0.25">
      <c r="A729" s="1" t="str">
        <f ca="1">IF(PROCESADOR!O730&gt;0,PROCESADOR!O730,"")</f>
        <v/>
      </c>
    </row>
    <row r="730" spans="1:1" x14ac:dyDescent="0.25">
      <c r="A730" s="1" t="str">
        <f ca="1">IF(PROCESADOR!O731&gt;0,PROCESADOR!O731,"")</f>
        <v/>
      </c>
    </row>
    <row r="731" spans="1:1" x14ac:dyDescent="0.25">
      <c r="A731" s="1" t="str">
        <f ca="1">IF(PROCESADOR!O732&gt;0,PROCESADOR!O732,"")</f>
        <v/>
      </c>
    </row>
    <row r="732" spans="1:1" x14ac:dyDescent="0.25">
      <c r="A732" s="1" t="str">
        <f ca="1">IF(PROCESADOR!O733&gt;0,PROCESADOR!O733,"")</f>
        <v/>
      </c>
    </row>
    <row r="733" spans="1:1" x14ac:dyDescent="0.25">
      <c r="A733" s="1" t="str">
        <f ca="1">IF(PROCESADOR!O734&gt;0,PROCESADOR!O734,"")</f>
        <v/>
      </c>
    </row>
    <row r="734" spans="1:1" x14ac:dyDescent="0.25">
      <c r="A734" s="1" t="str">
        <f ca="1">IF(PROCESADOR!O735&gt;0,PROCESADOR!O735,"")</f>
        <v/>
      </c>
    </row>
    <row r="735" spans="1:1" x14ac:dyDescent="0.25">
      <c r="A735" s="1" t="str">
        <f ca="1">IF(PROCESADOR!O736&gt;0,PROCESADOR!O736,"")</f>
        <v/>
      </c>
    </row>
    <row r="736" spans="1:1" x14ac:dyDescent="0.25">
      <c r="A736" s="1" t="str">
        <f ca="1">IF(PROCESADOR!O737&gt;0,PROCESADOR!O737,"")</f>
        <v/>
      </c>
    </row>
    <row r="737" spans="1:1" x14ac:dyDescent="0.25">
      <c r="A737" s="1" t="str">
        <f ca="1">IF(PROCESADOR!O738&gt;0,PROCESADOR!O738,"")</f>
        <v/>
      </c>
    </row>
    <row r="738" spans="1:1" x14ac:dyDescent="0.25">
      <c r="A738" s="1" t="str">
        <f ca="1">IF(PROCESADOR!O739&gt;0,PROCESADOR!O739,"")</f>
        <v/>
      </c>
    </row>
    <row r="739" spans="1:1" x14ac:dyDescent="0.25">
      <c r="A739" s="1" t="str">
        <f ca="1">IF(PROCESADOR!O740&gt;0,PROCESADOR!O740,"")</f>
        <v/>
      </c>
    </row>
    <row r="740" spans="1:1" x14ac:dyDescent="0.25">
      <c r="A740" s="1" t="str">
        <f ca="1">IF(PROCESADOR!O741&gt;0,PROCESADOR!O741,"")</f>
        <v/>
      </c>
    </row>
    <row r="741" spans="1:1" x14ac:dyDescent="0.25">
      <c r="A741" s="1" t="str">
        <f ca="1">IF(PROCESADOR!O742&gt;0,PROCESADOR!O742,"")</f>
        <v/>
      </c>
    </row>
    <row r="742" spans="1:1" x14ac:dyDescent="0.25">
      <c r="A742" s="1" t="str">
        <f ca="1">IF(PROCESADOR!O743&gt;0,PROCESADOR!O743,"")</f>
        <v/>
      </c>
    </row>
    <row r="743" spans="1:1" x14ac:dyDescent="0.25">
      <c r="A743" s="1" t="str">
        <f ca="1">IF(PROCESADOR!O744&gt;0,PROCESADOR!O744,"")</f>
        <v/>
      </c>
    </row>
    <row r="744" spans="1:1" x14ac:dyDescent="0.25">
      <c r="A744" s="1" t="str">
        <f ca="1">IF(PROCESADOR!O745&gt;0,PROCESADOR!O745,"")</f>
        <v/>
      </c>
    </row>
    <row r="745" spans="1:1" x14ac:dyDescent="0.25">
      <c r="A745" s="1" t="str">
        <f ca="1">IF(PROCESADOR!O746&gt;0,PROCESADOR!O746,"")</f>
        <v/>
      </c>
    </row>
    <row r="746" spans="1:1" x14ac:dyDescent="0.25">
      <c r="A746" s="1" t="str">
        <f ca="1">IF(PROCESADOR!O747&gt;0,PROCESADOR!O747,"")</f>
        <v/>
      </c>
    </row>
    <row r="747" spans="1:1" x14ac:dyDescent="0.25">
      <c r="A747" s="1" t="str">
        <f ca="1">IF(PROCESADOR!O748&gt;0,PROCESADOR!O748,"")</f>
        <v/>
      </c>
    </row>
    <row r="748" spans="1:1" x14ac:dyDescent="0.25">
      <c r="A748" s="1" t="str">
        <f ca="1">IF(PROCESADOR!O749&gt;0,PROCESADOR!O749,"")</f>
        <v/>
      </c>
    </row>
    <row r="749" spans="1:1" x14ac:dyDescent="0.25">
      <c r="A749" s="1" t="str">
        <f ca="1">IF(PROCESADOR!O750&gt;0,PROCESADOR!O750,"")</f>
        <v/>
      </c>
    </row>
    <row r="750" spans="1:1" x14ac:dyDescent="0.25">
      <c r="A750" s="1" t="str">
        <f ca="1">IF(PROCESADOR!O751&gt;0,PROCESADOR!O751,"")</f>
        <v/>
      </c>
    </row>
    <row r="751" spans="1:1" x14ac:dyDescent="0.25">
      <c r="A751" s="1" t="str">
        <f ca="1">IF(PROCESADOR!O752&gt;0,PROCESADOR!O752,"")</f>
        <v/>
      </c>
    </row>
    <row r="752" spans="1:1" x14ac:dyDescent="0.25">
      <c r="A752" s="1" t="str">
        <f ca="1">IF(PROCESADOR!O753&gt;0,PROCESADOR!O753,"")</f>
        <v/>
      </c>
    </row>
    <row r="753" spans="1:1" x14ac:dyDescent="0.25">
      <c r="A753" s="1" t="str">
        <f ca="1">IF(PROCESADOR!O754&gt;0,PROCESADOR!O754,"")</f>
        <v/>
      </c>
    </row>
    <row r="754" spans="1:1" x14ac:dyDescent="0.25">
      <c r="A754" s="1" t="str">
        <f ca="1">IF(PROCESADOR!O755&gt;0,PROCESADOR!O755,"")</f>
        <v/>
      </c>
    </row>
    <row r="755" spans="1:1" x14ac:dyDescent="0.25">
      <c r="A755" s="1" t="str">
        <f ca="1">IF(PROCESADOR!O756&gt;0,PROCESADOR!O756,"")</f>
        <v/>
      </c>
    </row>
    <row r="756" spans="1:1" x14ac:dyDescent="0.25">
      <c r="A756" s="1" t="str">
        <f ca="1">IF(PROCESADOR!O757&gt;0,PROCESADOR!O757,"")</f>
        <v/>
      </c>
    </row>
    <row r="757" spans="1:1" x14ac:dyDescent="0.25">
      <c r="A757" s="1" t="str">
        <f ca="1">IF(PROCESADOR!O758&gt;0,PROCESADOR!O758,"")</f>
        <v/>
      </c>
    </row>
    <row r="758" spans="1:1" x14ac:dyDescent="0.25">
      <c r="A758" s="1" t="str">
        <f ca="1">IF(PROCESADOR!O759&gt;0,PROCESADOR!O759,"")</f>
        <v/>
      </c>
    </row>
    <row r="759" spans="1:1" x14ac:dyDescent="0.25">
      <c r="A759" s="1" t="str">
        <f ca="1">IF(PROCESADOR!O760&gt;0,PROCESADOR!O760,"")</f>
        <v/>
      </c>
    </row>
    <row r="760" spans="1:1" x14ac:dyDescent="0.25">
      <c r="A760" s="1" t="str">
        <f ca="1">IF(PROCESADOR!O761&gt;0,PROCESADOR!O761,"")</f>
        <v/>
      </c>
    </row>
    <row r="761" spans="1:1" x14ac:dyDescent="0.25">
      <c r="A761" s="1" t="str">
        <f ca="1">IF(PROCESADOR!O762&gt;0,PROCESADOR!O762,"")</f>
        <v/>
      </c>
    </row>
    <row r="762" spans="1:1" x14ac:dyDescent="0.25">
      <c r="A762" s="1" t="str">
        <f ca="1">IF(PROCESADOR!O763&gt;0,PROCESADOR!O763,"")</f>
        <v/>
      </c>
    </row>
    <row r="763" spans="1:1" x14ac:dyDescent="0.25">
      <c r="A763" s="1" t="str">
        <f ca="1">IF(PROCESADOR!O764&gt;0,PROCESADOR!O764,"")</f>
        <v/>
      </c>
    </row>
    <row r="764" spans="1:1" x14ac:dyDescent="0.25">
      <c r="A764" s="1" t="str">
        <f ca="1">IF(PROCESADOR!O765&gt;0,PROCESADOR!O765,"")</f>
        <v/>
      </c>
    </row>
    <row r="765" spans="1:1" x14ac:dyDescent="0.25">
      <c r="A765" s="1" t="str">
        <f ca="1">IF(PROCESADOR!O766&gt;0,PROCESADOR!O766,"")</f>
        <v/>
      </c>
    </row>
    <row r="766" spans="1:1" x14ac:dyDescent="0.25">
      <c r="A766" s="1" t="str">
        <f ca="1">IF(PROCESADOR!O767&gt;0,PROCESADOR!O767,"")</f>
        <v/>
      </c>
    </row>
    <row r="767" spans="1:1" x14ac:dyDescent="0.25">
      <c r="A767" s="1" t="str">
        <f ca="1">IF(PROCESADOR!O768&gt;0,PROCESADOR!O768,"")</f>
        <v/>
      </c>
    </row>
    <row r="768" spans="1:1" x14ac:dyDescent="0.25">
      <c r="A768" s="1" t="str">
        <f ca="1">IF(PROCESADOR!O769&gt;0,PROCESADOR!O769,"")</f>
        <v/>
      </c>
    </row>
    <row r="769" spans="1:1" x14ac:dyDescent="0.25">
      <c r="A769" s="1" t="str">
        <f ca="1">IF(PROCESADOR!O770&gt;0,PROCESADOR!O770,"")</f>
        <v/>
      </c>
    </row>
    <row r="770" spans="1:1" x14ac:dyDescent="0.25">
      <c r="A770" s="1" t="str">
        <f ca="1">IF(PROCESADOR!O771&gt;0,PROCESADOR!O771,"")</f>
        <v/>
      </c>
    </row>
    <row r="771" spans="1:1" x14ac:dyDescent="0.25">
      <c r="A771" s="1" t="str">
        <f ca="1">IF(PROCESADOR!O772&gt;0,PROCESADOR!O772,"")</f>
        <v/>
      </c>
    </row>
    <row r="772" spans="1:1" x14ac:dyDescent="0.25">
      <c r="A772" s="1" t="str">
        <f ca="1">IF(PROCESADOR!O773&gt;0,PROCESADOR!O773,"")</f>
        <v/>
      </c>
    </row>
    <row r="773" spans="1:1" x14ac:dyDescent="0.25">
      <c r="A773" s="1" t="str">
        <f ca="1">IF(PROCESADOR!O774&gt;0,PROCESADOR!O774,"")</f>
        <v/>
      </c>
    </row>
    <row r="774" spans="1:1" x14ac:dyDescent="0.25">
      <c r="A774" s="1" t="str">
        <f ca="1">IF(PROCESADOR!O775&gt;0,PROCESADOR!O775,"")</f>
        <v/>
      </c>
    </row>
    <row r="775" spans="1:1" x14ac:dyDescent="0.25">
      <c r="A775" s="1" t="str">
        <f ca="1">IF(PROCESADOR!O776&gt;0,PROCESADOR!O776,"")</f>
        <v/>
      </c>
    </row>
    <row r="776" spans="1:1" x14ac:dyDescent="0.25">
      <c r="A776" s="1" t="str">
        <f ca="1">IF(PROCESADOR!O777&gt;0,PROCESADOR!O777,"")</f>
        <v/>
      </c>
    </row>
    <row r="777" spans="1:1" x14ac:dyDescent="0.25">
      <c r="A777" s="1" t="str">
        <f ca="1">IF(PROCESADOR!O778&gt;0,PROCESADOR!O778,"")</f>
        <v/>
      </c>
    </row>
    <row r="778" spans="1:1" x14ac:dyDescent="0.25">
      <c r="A778" s="1" t="str">
        <f ca="1">IF(PROCESADOR!O779&gt;0,PROCESADOR!O779,"")</f>
        <v/>
      </c>
    </row>
    <row r="779" spans="1:1" x14ac:dyDescent="0.25">
      <c r="A779" s="1" t="str">
        <f ca="1">IF(PROCESADOR!O780&gt;0,PROCESADOR!O780,"")</f>
        <v/>
      </c>
    </row>
    <row r="780" spans="1:1" x14ac:dyDescent="0.25">
      <c r="A780" s="1" t="str">
        <f ca="1">IF(PROCESADOR!O781&gt;0,PROCESADOR!O781,"")</f>
        <v/>
      </c>
    </row>
    <row r="781" spans="1:1" x14ac:dyDescent="0.25">
      <c r="A781" s="1" t="str">
        <f ca="1">IF(PROCESADOR!O782&gt;0,PROCESADOR!O782,"")</f>
        <v/>
      </c>
    </row>
    <row r="782" spans="1:1" x14ac:dyDescent="0.25">
      <c r="A782" s="1" t="str">
        <f ca="1">IF(PROCESADOR!O783&gt;0,PROCESADOR!O783,"")</f>
        <v/>
      </c>
    </row>
    <row r="783" spans="1:1" x14ac:dyDescent="0.25">
      <c r="A783" s="1" t="str">
        <f ca="1">IF(PROCESADOR!O784&gt;0,PROCESADOR!O784,"")</f>
        <v/>
      </c>
    </row>
    <row r="784" spans="1:1" x14ac:dyDescent="0.25">
      <c r="A784" s="1" t="str">
        <f ca="1">IF(PROCESADOR!O785&gt;0,PROCESADOR!O785,"")</f>
        <v/>
      </c>
    </row>
    <row r="785" spans="1:1" x14ac:dyDescent="0.25">
      <c r="A785" s="1" t="str">
        <f ca="1">IF(PROCESADOR!O786&gt;0,PROCESADOR!O786,"")</f>
        <v/>
      </c>
    </row>
    <row r="786" spans="1:1" x14ac:dyDescent="0.25">
      <c r="A786" s="1" t="str">
        <f ca="1">IF(PROCESADOR!O787&gt;0,PROCESADOR!O787,"")</f>
        <v/>
      </c>
    </row>
    <row r="787" spans="1:1" x14ac:dyDescent="0.25">
      <c r="A787" s="1" t="str">
        <f ca="1">IF(PROCESADOR!O788&gt;0,PROCESADOR!O788,"")</f>
        <v/>
      </c>
    </row>
    <row r="788" spans="1:1" x14ac:dyDescent="0.25">
      <c r="A788" s="1" t="str">
        <f ca="1">IF(PROCESADOR!O789&gt;0,PROCESADOR!O789,"")</f>
        <v/>
      </c>
    </row>
    <row r="789" spans="1:1" x14ac:dyDescent="0.25">
      <c r="A789" s="1" t="str">
        <f ca="1">IF(PROCESADOR!O790&gt;0,PROCESADOR!O790,"")</f>
        <v/>
      </c>
    </row>
    <row r="790" spans="1:1" x14ac:dyDescent="0.25">
      <c r="A790" s="1" t="str">
        <f ca="1">IF(PROCESADOR!O791&gt;0,PROCESADOR!O791,"")</f>
        <v/>
      </c>
    </row>
    <row r="791" spans="1:1" x14ac:dyDescent="0.25">
      <c r="A791" s="1" t="str">
        <f ca="1">IF(PROCESADOR!O792&gt;0,PROCESADOR!O792,"")</f>
        <v/>
      </c>
    </row>
    <row r="792" spans="1:1" x14ac:dyDescent="0.25">
      <c r="A792" s="1" t="str">
        <f ca="1">IF(PROCESADOR!O793&gt;0,PROCESADOR!O793,"")</f>
        <v/>
      </c>
    </row>
    <row r="793" spans="1:1" x14ac:dyDescent="0.25">
      <c r="A793" s="1" t="str">
        <f ca="1">IF(PROCESADOR!O794&gt;0,PROCESADOR!O794,"")</f>
        <v/>
      </c>
    </row>
    <row r="794" spans="1:1" x14ac:dyDescent="0.25">
      <c r="A794" s="1" t="str">
        <f ca="1">IF(PROCESADOR!O795&gt;0,PROCESADOR!O795,"")</f>
        <v/>
      </c>
    </row>
    <row r="795" spans="1:1" x14ac:dyDescent="0.25">
      <c r="A795" s="1" t="str">
        <f ca="1">IF(PROCESADOR!O796&gt;0,PROCESADOR!O796,"")</f>
        <v/>
      </c>
    </row>
    <row r="796" spans="1:1" x14ac:dyDescent="0.25">
      <c r="A796" s="1" t="str">
        <f ca="1">IF(PROCESADOR!O797&gt;0,PROCESADOR!O797,"")</f>
        <v/>
      </c>
    </row>
    <row r="797" spans="1:1" x14ac:dyDescent="0.25">
      <c r="A797" s="1" t="str">
        <f ca="1">IF(PROCESADOR!O798&gt;0,PROCESADOR!O798,"")</f>
        <v/>
      </c>
    </row>
    <row r="798" spans="1:1" x14ac:dyDescent="0.25">
      <c r="A798" s="1" t="str">
        <f ca="1">IF(PROCESADOR!O799&gt;0,PROCESADOR!O799,"")</f>
        <v/>
      </c>
    </row>
    <row r="799" spans="1:1" x14ac:dyDescent="0.25">
      <c r="A799" s="1" t="str">
        <f ca="1">IF(PROCESADOR!O800&gt;0,PROCESADOR!O800,"")</f>
        <v/>
      </c>
    </row>
    <row r="800" spans="1:1" x14ac:dyDescent="0.25">
      <c r="A800" s="1" t="str">
        <f ca="1">IF(PROCESADOR!O801&gt;0,PROCESADOR!O801,"")</f>
        <v/>
      </c>
    </row>
    <row r="801" spans="1:1" x14ac:dyDescent="0.25">
      <c r="A801" s="1" t="str">
        <f ca="1">IF(PROCESADOR!O802&gt;0,PROCESADOR!O802,"")</f>
        <v/>
      </c>
    </row>
    <row r="802" spans="1:1" x14ac:dyDescent="0.25">
      <c r="A802" s="1" t="str">
        <f ca="1">IF(PROCESADOR!O803&gt;0,PROCESADOR!O803,"")</f>
        <v/>
      </c>
    </row>
    <row r="803" spans="1:1" x14ac:dyDescent="0.25">
      <c r="A803" s="1" t="str">
        <f ca="1">IF(PROCESADOR!O804&gt;0,PROCESADOR!O804,"")</f>
        <v/>
      </c>
    </row>
    <row r="804" spans="1:1" x14ac:dyDescent="0.25">
      <c r="A804" s="1" t="str">
        <f ca="1">IF(PROCESADOR!O805&gt;0,PROCESADOR!O805,"")</f>
        <v/>
      </c>
    </row>
    <row r="805" spans="1:1" x14ac:dyDescent="0.25">
      <c r="A805" s="1" t="str">
        <f ca="1">IF(PROCESADOR!O806&gt;0,PROCESADOR!O806,"")</f>
        <v/>
      </c>
    </row>
    <row r="806" spans="1:1" x14ac:dyDescent="0.25">
      <c r="A806" s="1" t="str">
        <f ca="1">IF(PROCESADOR!O807&gt;0,PROCESADOR!O807,"")</f>
        <v/>
      </c>
    </row>
    <row r="807" spans="1:1" x14ac:dyDescent="0.25">
      <c r="A807" s="1" t="str">
        <f ca="1">IF(PROCESADOR!O808&gt;0,PROCESADOR!O808,"")</f>
        <v/>
      </c>
    </row>
    <row r="808" spans="1:1" x14ac:dyDescent="0.25">
      <c r="A808" s="1" t="str">
        <f ca="1">IF(PROCESADOR!O809&gt;0,PROCESADOR!O809,"")</f>
        <v/>
      </c>
    </row>
    <row r="809" spans="1:1" x14ac:dyDescent="0.25">
      <c r="A809" s="1" t="str">
        <f ca="1">IF(PROCESADOR!O810&gt;0,PROCESADOR!O810,"")</f>
        <v/>
      </c>
    </row>
    <row r="810" spans="1:1" x14ac:dyDescent="0.25">
      <c r="A810" s="1" t="str">
        <f ca="1">IF(PROCESADOR!O811&gt;0,PROCESADOR!O811,"")</f>
        <v/>
      </c>
    </row>
    <row r="811" spans="1:1" x14ac:dyDescent="0.25">
      <c r="A811" s="1" t="str">
        <f ca="1">IF(PROCESADOR!O812&gt;0,PROCESADOR!O812,"")</f>
        <v/>
      </c>
    </row>
    <row r="812" spans="1:1" x14ac:dyDescent="0.25">
      <c r="A812" s="1" t="str">
        <f ca="1">IF(PROCESADOR!O813&gt;0,PROCESADOR!O813,"")</f>
        <v/>
      </c>
    </row>
    <row r="813" spans="1:1" x14ac:dyDescent="0.25">
      <c r="A813" s="1" t="str">
        <f ca="1">IF(PROCESADOR!O814&gt;0,PROCESADOR!O814,"")</f>
        <v/>
      </c>
    </row>
    <row r="814" spans="1:1" x14ac:dyDescent="0.25">
      <c r="A814" s="1" t="str">
        <f ca="1">IF(PROCESADOR!O815&gt;0,PROCESADOR!O815,"")</f>
        <v/>
      </c>
    </row>
    <row r="815" spans="1:1" x14ac:dyDescent="0.25">
      <c r="A815" s="1" t="str">
        <f ca="1">IF(PROCESADOR!O816&gt;0,PROCESADOR!O816,"")</f>
        <v/>
      </c>
    </row>
    <row r="816" spans="1:1" x14ac:dyDescent="0.25">
      <c r="A816" s="1" t="str">
        <f ca="1">IF(PROCESADOR!O817&gt;0,PROCESADOR!O817,"")</f>
        <v/>
      </c>
    </row>
    <row r="817" spans="1:1" x14ac:dyDescent="0.25">
      <c r="A817" s="1" t="str">
        <f ca="1">IF(PROCESADOR!O818&gt;0,PROCESADOR!O818,"")</f>
        <v/>
      </c>
    </row>
    <row r="818" spans="1:1" x14ac:dyDescent="0.25">
      <c r="A818" s="1" t="str">
        <f ca="1">IF(PROCESADOR!O819&gt;0,PROCESADOR!O819,"")</f>
        <v/>
      </c>
    </row>
    <row r="819" spans="1:1" x14ac:dyDescent="0.25">
      <c r="A819" s="1" t="str">
        <f ca="1">IF(PROCESADOR!O820&gt;0,PROCESADOR!O820,"")</f>
        <v/>
      </c>
    </row>
    <row r="820" spans="1:1" x14ac:dyDescent="0.25">
      <c r="A820" s="1" t="str">
        <f ca="1">IF(PROCESADOR!O821&gt;0,PROCESADOR!O821,"")</f>
        <v/>
      </c>
    </row>
    <row r="821" spans="1:1" x14ac:dyDescent="0.25">
      <c r="A821" s="1" t="str">
        <f ca="1">IF(PROCESADOR!O822&gt;0,PROCESADOR!O822,"")</f>
        <v/>
      </c>
    </row>
    <row r="822" spans="1:1" x14ac:dyDescent="0.25">
      <c r="A822" s="1" t="str">
        <f ca="1">IF(PROCESADOR!O823&gt;0,PROCESADOR!O823,"")</f>
        <v/>
      </c>
    </row>
    <row r="823" spans="1:1" x14ac:dyDescent="0.25">
      <c r="A823" s="1" t="str">
        <f ca="1">IF(PROCESADOR!O824&gt;0,PROCESADOR!O824,"")</f>
        <v/>
      </c>
    </row>
    <row r="824" spans="1:1" x14ac:dyDescent="0.25">
      <c r="A824" s="1" t="str">
        <f ca="1">IF(PROCESADOR!O825&gt;0,PROCESADOR!O825,"")</f>
        <v/>
      </c>
    </row>
    <row r="825" spans="1:1" x14ac:dyDescent="0.25">
      <c r="A825" s="1" t="str">
        <f ca="1">IF(PROCESADOR!O826&gt;0,PROCESADOR!O826,"")</f>
        <v/>
      </c>
    </row>
    <row r="826" spans="1:1" x14ac:dyDescent="0.25">
      <c r="A826" s="1" t="str">
        <f ca="1">IF(PROCESADOR!O827&gt;0,PROCESADOR!O827,"")</f>
        <v/>
      </c>
    </row>
    <row r="827" spans="1:1" x14ac:dyDescent="0.25">
      <c r="A827" s="1" t="str">
        <f ca="1">IF(PROCESADOR!O828&gt;0,PROCESADOR!O828,"")</f>
        <v/>
      </c>
    </row>
    <row r="828" spans="1:1" x14ac:dyDescent="0.25">
      <c r="A828" s="1" t="str">
        <f ca="1">IF(PROCESADOR!O829&gt;0,PROCESADOR!O829,"")</f>
        <v/>
      </c>
    </row>
    <row r="829" spans="1:1" x14ac:dyDescent="0.25">
      <c r="A829" s="1" t="str">
        <f ca="1">IF(PROCESADOR!O830&gt;0,PROCESADOR!O830,"")</f>
        <v/>
      </c>
    </row>
    <row r="830" spans="1:1" x14ac:dyDescent="0.25">
      <c r="A830" s="1" t="str">
        <f ca="1">IF(PROCESADOR!O831&gt;0,PROCESADOR!O831,"")</f>
        <v/>
      </c>
    </row>
    <row r="831" spans="1:1" x14ac:dyDescent="0.25">
      <c r="A831" s="1" t="str">
        <f ca="1">IF(PROCESADOR!O832&gt;0,PROCESADOR!O832,"")</f>
        <v/>
      </c>
    </row>
    <row r="832" spans="1:1" x14ac:dyDescent="0.25">
      <c r="A832" s="1" t="str">
        <f ca="1">IF(PROCESADOR!O833&gt;0,PROCESADOR!O833,"")</f>
        <v/>
      </c>
    </row>
    <row r="833" spans="1:1" x14ac:dyDescent="0.25">
      <c r="A833" s="1" t="str">
        <f ca="1">IF(PROCESADOR!O834&gt;0,PROCESADOR!O834,"")</f>
        <v/>
      </c>
    </row>
    <row r="834" spans="1:1" x14ac:dyDescent="0.25">
      <c r="A834" s="1" t="str">
        <f ca="1">IF(PROCESADOR!O835&gt;0,PROCESADOR!O835,"")</f>
        <v/>
      </c>
    </row>
    <row r="835" spans="1:1" x14ac:dyDescent="0.25">
      <c r="A835" s="1" t="str">
        <f ca="1">IF(PROCESADOR!O836&gt;0,PROCESADOR!O836,"")</f>
        <v/>
      </c>
    </row>
    <row r="836" spans="1:1" x14ac:dyDescent="0.25">
      <c r="A836" s="1" t="str">
        <f ca="1">IF(PROCESADOR!O837&gt;0,PROCESADOR!O837,"")</f>
        <v/>
      </c>
    </row>
    <row r="837" spans="1:1" x14ac:dyDescent="0.25">
      <c r="A837" s="1" t="str">
        <f ca="1">IF(PROCESADOR!O838&gt;0,PROCESADOR!O838,"")</f>
        <v/>
      </c>
    </row>
    <row r="838" spans="1:1" x14ac:dyDescent="0.25">
      <c r="A838" s="1" t="str">
        <f ca="1">IF(PROCESADOR!O839&gt;0,PROCESADOR!O839,"")</f>
        <v/>
      </c>
    </row>
    <row r="839" spans="1:1" x14ac:dyDescent="0.25">
      <c r="A839" s="1" t="str">
        <f ca="1">IF(PROCESADOR!O840&gt;0,PROCESADOR!O840,"")</f>
        <v/>
      </c>
    </row>
    <row r="840" spans="1:1" x14ac:dyDescent="0.25">
      <c r="A840" s="1" t="str">
        <f ca="1">IF(PROCESADOR!O841&gt;0,PROCESADOR!O841,"")</f>
        <v/>
      </c>
    </row>
    <row r="841" spans="1:1" x14ac:dyDescent="0.25">
      <c r="A841" s="1" t="str">
        <f ca="1">IF(PROCESADOR!O842&gt;0,PROCESADOR!O842,"")</f>
        <v/>
      </c>
    </row>
    <row r="842" spans="1:1" x14ac:dyDescent="0.25">
      <c r="A842" s="1" t="str">
        <f ca="1">IF(PROCESADOR!O843&gt;0,PROCESADOR!O843,"")</f>
        <v/>
      </c>
    </row>
    <row r="843" spans="1:1" x14ac:dyDescent="0.25">
      <c r="A843" s="1" t="str">
        <f ca="1">IF(PROCESADOR!O844&gt;0,PROCESADOR!O844,"")</f>
        <v/>
      </c>
    </row>
    <row r="844" spans="1:1" x14ac:dyDescent="0.25">
      <c r="A844" s="1" t="str">
        <f ca="1">IF(PROCESADOR!O845&gt;0,PROCESADOR!O845,"")</f>
        <v/>
      </c>
    </row>
    <row r="845" spans="1:1" x14ac:dyDescent="0.25">
      <c r="A845" s="1" t="str">
        <f ca="1">IF(PROCESADOR!O846&gt;0,PROCESADOR!O846,"")</f>
        <v/>
      </c>
    </row>
    <row r="846" spans="1:1" x14ac:dyDescent="0.25">
      <c r="A846" s="1" t="str">
        <f ca="1">IF(PROCESADOR!O847&gt;0,PROCESADOR!O847,"")</f>
        <v/>
      </c>
    </row>
    <row r="847" spans="1:1" x14ac:dyDescent="0.25">
      <c r="A847" s="1" t="str">
        <f ca="1">IF(PROCESADOR!O848&gt;0,PROCESADOR!O848,"")</f>
        <v/>
      </c>
    </row>
    <row r="848" spans="1:1" x14ac:dyDescent="0.25">
      <c r="A848" s="1" t="str">
        <f ca="1">IF(PROCESADOR!O849&gt;0,PROCESADOR!O849,"")</f>
        <v/>
      </c>
    </row>
    <row r="849" spans="1:1" x14ac:dyDescent="0.25">
      <c r="A849" s="1" t="str">
        <f ca="1">IF(PROCESADOR!O850&gt;0,PROCESADOR!O850,"")</f>
        <v/>
      </c>
    </row>
    <row r="850" spans="1:1" x14ac:dyDescent="0.25">
      <c r="A850" s="1" t="str">
        <f ca="1">IF(PROCESADOR!O851&gt;0,PROCESADOR!O851,"")</f>
        <v/>
      </c>
    </row>
    <row r="851" spans="1:1" x14ac:dyDescent="0.25">
      <c r="A851" s="1" t="str">
        <f ca="1">IF(PROCESADOR!O852&gt;0,PROCESADOR!O852,"")</f>
        <v/>
      </c>
    </row>
    <row r="852" spans="1:1" x14ac:dyDescent="0.25">
      <c r="A852" s="1" t="str">
        <f ca="1">IF(PROCESADOR!O853&gt;0,PROCESADOR!O853,"")</f>
        <v/>
      </c>
    </row>
    <row r="853" spans="1:1" x14ac:dyDescent="0.25">
      <c r="A853" s="1" t="str">
        <f ca="1">IF(PROCESADOR!O854&gt;0,PROCESADOR!O854,"")</f>
        <v/>
      </c>
    </row>
    <row r="854" spans="1:1" x14ac:dyDescent="0.25">
      <c r="A854" s="1" t="str">
        <f ca="1">IF(PROCESADOR!O855&gt;0,PROCESADOR!O855,"")</f>
        <v/>
      </c>
    </row>
    <row r="855" spans="1:1" x14ac:dyDescent="0.25">
      <c r="A855" s="1" t="str">
        <f ca="1">IF(PROCESADOR!O856&gt;0,PROCESADOR!O856,"")</f>
        <v/>
      </c>
    </row>
    <row r="856" spans="1:1" x14ac:dyDescent="0.25">
      <c r="A856" s="1" t="str">
        <f ca="1">IF(PROCESADOR!O857&gt;0,PROCESADOR!O857,"")</f>
        <v/>
      </c>
    </row>
    <row r="857" spans="1:1" x14ac:dyDescent="0.25">
      <c r="A857" s="1" t="str">
        <f ca="1">IF(PROCESADOR!O858&gt;0,PROCESADOR!O858,"")</f>
        <v/>
      </c>
    </row>
    <row r="858" spans="1:1" x14ac:dyDescent="0.25">
      <c r="A858" s="1" t="str">
        <f ca="1">IF(PROCESADOR!O859&gt;0,PROCESADOR!O859,"")</f>
        <v/>
      </c>
    </row>
    <row r="859" spans="1:1" x14ac:dyDescent="0.25">
      <c r="A859" s="1" t="str">
        <f ca="1">IF(PROCESADOR!O860&gt;0,PROCESADOR!O860,"")</f>
        <v/>
      </c>
    </row>
    <row r="860" spans="1:1" x14ac:dyDescent="0.25">
      <c r="A860" s="1" t="str">
        <f ca="1">IF(PROCESADOR!O861&gt;0,PROCESADOR!O861,"")</f>
        <v/>
      </c>
    </row>
    <row r="861" spans="1:1" x14ac:dyDescent="0.25">
      <c r="A861" s="1" t="str">
        <f ca="1">IF(PROCESADOR!O862&gt;0,PROCESADOR!O862,"")</f>
        <v/>
      </c>
    </row>
    <row r="862" spans="1:1" x14ac:dyDescent="0.25">
      <c r="A862" s="1" t="str">
        <f ca="1">IF(PROCESADOR!O863&gt;0,PROCESADOR!O863,"")</f>
        <v/>
      </c>
    </row>
    <row r="863" spans="1:1" x14ac:dyDescent="0.25">
      <c r="A863" s="1" t="str">
        <f ca="1">IF(PROCESADOR!O864&gt;0,PROCESADOR!O864,"")</f>
        <v/>
      </c>
    </row>
    <row r="864" spans="1:1" x14ac:dyDescent="0.25">
      <c r="A864" s="1" t="str">
        <f ca="1">IF(PROCESADOR!O865&gt;0,PROCESADOR!O865,"")</f>
        <v/>
      </c>
    </row>
    <row r="865" spans="1:1" x14ac:dyDescent="0.25">
      <c r="A865" s="1" t="str">
        <f ca="1">IF(PROCESADOR!O866&gt;0,PROCESADOR!O866,"")</f>
        <v/>
      </c>
    </row>
    <row r="866" spans="1:1" x14ac:dyDescent="0.25">
      <c r="A866" s="1" t="str">
        <f ca="1">IF(PROCESADOR!O867&gt;0,PROCESADOR!O867,"")</f>
        <v/>
      </c>
    </row>
    <row r="867" spans="1:1" x14ac:dyDescent="0.25">
      <c r="A867" s="1" t="str">
        <f ca="1">IF(PROCESADOR!O868&gt;0,PROCESADOR!O868,"")</f>
        <v/>
      </c>
    </row>
    <row r="868" spans="1:1" x14ac:dyDescent="0.25">
      <c r="A868" s="1" t="str">
        <f ca="1">IF(PROCESADOR!O869&gt;0,PROCESADOR!O869,"")</f>
        <v/>
      </c>
    </row>
    <row r="869" spans="1:1" x14ac:dyDescent="0.25">
      <c r="A869" s="1" t="str">
        <f ca="1">IF(PROCESADOR!O870&gt;0,PROCESADOR!O870,"")</f>
        <v/>
      </c>
    </row>
    <row r="870" spans="1:1" x14ac:dyDescent="0.25">
      <c r="A870" s="1" t="str">
        <f ca="1">IF(PROCESADOR!O871&gt;0,PROCESADOR!O871,"")</f>
        <v/>
      </c>
    </row>
    <row r="871" spans="1:1" x14ac:dyDescent="0.25">
      <c r="A871" s="1" t="str">
        <f ca="1">IF(PROCESADOR!O872&gt;0,PROCESADOR!O872,"")</f>
        <v/>
      </c>
    </row>
    <row r="872" spans="1:1" x14ac:dyDescent="0.25">
      <c r="A872" s="1" t="str">
        <f ca="1">IF(PROCESADOR!O873&gt;0,PROCESADOR!O873,"")</f>
        <v/>
      </c>
    </row>
    <row r="873" spans="1:1" x14ac:dyDescent="0.25">
      <c r="A873" s="1" t="str">
        <f ca="1">IF(PROCESADOR!O874&gt;0,PROCESADOR!O874,"")</f>
        <v/>
      </c>
    </row>
    <row r="874" spans="1:1" x14ac:dyDescent="0.25">
      <c r="A874" s="1" t="str">
        <f ca="1">IF(PROCESADOR!O875&gt;0,PROCESADOR!O875,"")</f>
        <v/>
      </c>
    </row>
    <row r="875" spans="1:1" x14ac:dyDescent="0.25">
      <c r="A875" s="1" t="str">
        <f ca="1">IF(PROCESADOR!O876&gt;0,PROCESADOR!O876,"")</f>
        <v/>
      </c>
    </row>
    <row r="876" spans="1:1" x14ac:dyDescent="0.25">
      <c r="A876" s="1" t="str">
        <f ca="1">IF(PROCESADOR!O877&gt;0,PROCESADOR!O877,"")</f>
        <v/>
      </c>
    </row>
    <row r="877" spans="1:1" x14ac:dyDescent="0.25">
      <c r="A877" s="1" t="str">
        <f ca="1">IF(PROCESADOR!O878&gt;0,PROCESADOR!O878,"")</f>
        <v/>
      </c>
    </row>
    <row r="878" spans="1:1" x14ac:dyDescent="0.25">
      <c r="A878" s="1" t="str">
        <f ca="1">IF(PROCESADOR!O879&gt;0,PROCESADOR!O879,"")</f>
        <v/>
      </c>
    </row>
    <row r="879" spans="1:1" x14ac:dyDescent="0.25">
      <c r="A879" s="1" t="str">
        <f ca="1">IF(PROCESADOR!O880&gt;0,PROCESADOR!O880,"")</f>
        <v/>
      </c>
    </row>
    <row r="880" spans="1:1" x14ac:dyDescent="0.25">
      <c r="A880" s="1" t="str">
        <f ca="1">IF(PROCESADOR!O881&gt;0,PROCESADOR!O881,"")</f>
        <v/>
      </c>
    </row>
    <row r="881" spans="1:1" x14ac:dyDescent="0.25">
      <c r="A881" s="1" t="str">
        <f ca="1">IF(PROCESADOR!O882&gt;0,PROCESADOR!O882,"")</f>
        <v/>
      </c>
    </row>
    <row r="882" spans="1:1" x14ac:dyDescent="0.25">
      <c r="A882" s="1" t="str">
        <f ca="1">IF(PROCESADOR!O883&gt;0,PROCESADOR!O883,"")</f>
        <v/>
      </c>
    </row>
    <row r="883" spans="1:1" x14ac:dyDescent="0.25">
      <c r="A883" s="1" t="str">
        <f ca="1">IF(PROCESADOR!O884&gt;0,PROCESADOR!O884,"")</f>
        <v/>
      </c>
    </row>
    <row r="884" spans="1:1" x14ac:dyDescent="0.25">
      <c r="A884" s="1" t="str">
        <f ca="1">IF(PROCESADOR!O885&gt;0,PROCESADOR!O885,"")</f>
        <v/>
      </c>
    </row>
    <row r="885" spans="1:1" x14ac:dyDescent="0.25">
      <c r="A885" s="1" t="str">
        <f ca="1">IF(PROCESADOR!O886&gt;0,PROCESADOR!O886,"")</f>
        <v/>
      </c>
    </row>
    <row r="886" spans="1:1" x14ac:dyDescent="0.25">
      <c r="A886" s="1" t="str">
        <f ca="1">IF(PROCESADOR!O887&gt;0,PROCESADOR!O887,"")</f>
        <v/>
      </c>
    </row>
    <row r="887" spans="1:1" x14ac:dyDescent="0.25">
      <c r="A887" s="1" t="str">
        <f ca="1">IF(PROCESADOR!O888&gt;0,PROCESADOR!O888,"")</f>
        <v/>
      </c>
    </row>
    <row r="888" spans="1:1" x14ac:dyDescent="0.25">
      <c r="A888" s="1" t="str">
        <f ca="1">IF(PROCESADOR!O889&gt;0,PROCESADOR!O889,"")</f>
        <v/>
      </c>
    </row>
    <row r="889" spans="1:1" x14ac:dyDescent="0.25">
      <c r="A889" s="1" t="str">
        <f ca="1">IF(PROCESADOR!O890&gt;0,PROCESADOR!O890,"")</f>
        <v/>
      </c>
    </row>
    <row r="890" spans="1:1" x14ac:dyDescent="0.25">
      <c r="A890" s="1" t="str">
        <f ca="1">IF(PROCESADOR!O891&gt;0,PROCESADOR!O891,"")</f>
        <v/>
      </c>
    </row>
    <row r="891" spans="1:1" x14ac:dyDescent="0.25">
      <c r="A891" s="1" t="str">
        <f ca="1">IF(PROCESADOR!O892&gt;0,PROCESADOR!O892,"")</f>
        <v/>
      </c>
    </row>
    <row r="892" spans="1:1" x14ac:dyDescent="0.25">
      <c r="A892" s="1" t="str">
        <f ca="1">IF(PROCESADOR!O893&gt;0,PROCESADOR!O893,"")</f>
        <v/>
      </c>
    </row>
    <row r="893" spans="1:1" x14ac:dyDescent="0.25">
      <c r="A893" s="1" t="str">
        <f ca="1">IF(PROCESADOR!O894&gt;0,PROCESADOR!O894,"")</f>
        <v/>
      </c>
    </row>
    <row r="894" spans="1:1" x14ac:dyDescent="0.25">
      <c r="A894" s="1" t="str">
        <f ca="1">IF(PROCESADOR!O895&gt;0,PROCESADOR!O895,"")</f>
        <v/>
      </c>
    </row>
    <row r="895" spans="1:1" x14ac:dyDescent="0.25">
      <c r="A895" s="1" t="str">
        <f ca="1">IF(PROCESADOR!O896&gt;0,PROCESADOR!O896,"")</f>
        <v/>
      </c>
    </row>
    <row r="896" spans="1:1" x14ac:dyDescent="0.25">
      <c r="A896" s="1" t="str">
        <f ca="1">IF(PROCESADOR!O897&gt;0,PROCESADOR!O897,"")</f>
        <v/>
      </c>
    </row>
    <row r="897" spans="1:1" x14ac:dyDescent="0.25">
      <c r="A897" s="1" t="str">
        <f ca="1">IF(PROCESADOR!O898&gt;0,PROCESADOR!O898,"")</f>
        <v/>
      </c>
    </row>
    <row r="898" spans="1:1" x14ac:dyDescent="0.25">
      <c r="A898" s="1" t="str">
        <f ca="1">IF(PROCESADOR!O899&gt;0,PROCESADOR!O899,"")</f>
        <v/>
      </c>
    </row>
    <row r="899" spans="1:1" x14ac:dyDescent="0.25">
      <c r="A899" s="1" t="str">
        <f ca="1">IF(PROCESADOR!O900&gt;0,PROCESADOR!O900,"")</f>
        <v/>
      </c>
    </row>
    <row r="900" spans="1:1" x14ac:dyDescent="0.25">
      <c r="A900" s="1" t="str">
        <f ca="1">IF(PROCESADOR!O901&gt;0,PROCESADOR!O901,"")</f>
        <v/>
      </c>
    </row>
    <row r="901" spans="1:1" x14ac:dyDescent="0.25">
      <c r="A901" s="1" t="str">
        <f ca="1">IF(PROCESADOR!O902&gt;0,PROCESADOR!O902,"")</f>
        <v/>
      </c>
    </row>
    <row r="902" spans="1:1" x14ac:dyDescent="0.25">
      <c r="A902" s="1" t="str">
        <f ca="1">IF(PROCESADOR!O903&gt;0,PROCESADOR!O903,"")</f>
        <v/>
      </c>
    </row>
    <row r="903" spans="1:1" x14ac:dyDescent="0.25">
      <c r="A903" s="1" t="str">
        <f ca="1">IF(PROCESADOR!O904&gt;0,PROCESADOR!O904,"")</f>
        <v/>
      </c>
    </row>
    <row r="904" spans="1:1" x14ac:dyDescent="0.25">
      <c r="A904" s="1" t="str">
        <f ca="1">IF(PROCESADOR!O905&gt;0,PROCESADOR!O905,"")</f>
        <v/>
      </c>
    </row>
    <row r="905" spans="1:1" x14ac:dyDescent="0.25">
      <c r="A905" s="1" t="str">
        <f ca="1">IF(PROCESADOR!O906&gt;0,PROCESADOR!O906,"")</f>
        <v/>
      </c>
    </row>
    <row r="906" spans="1:1" x14ac:dyDescent="0.25">
      <c r="A906" s="1" t="str">
        <f ca="1">IF(PROCESADOR!O907&gt;0,PROCESADOR!O907,"")</f>
        <v/>
      </c>
    </row>
    <row r="907" spans="1:1" x14ac:dyDescent="0.25">
      <c r="A907" s="1" t="str">
        <f ca="1">IF(PROCESADOR!O908&gt;0,PROCESADOR!O908,"")</f>
        <v/>
      </c>
    </row>
    <row r="908" spans="1:1" x14ac:dyDescent="0.25">
      <c r="A908" s="1" t="str">
        <f ca="1">IF(PROCESADOR!O909&gt;0,PROCESADOR!O909,"")</f>
        <v/>
      </c>
    </row>
    <row r="909" spans="1:1" x14ac:dyDescent="0.25">
      <c r="A909" s="1" t="str">
        <f ca="1">IF(PROCESADOR!O910&gt;0,PROCESADOR!O910,"")</f>
        <v/>
      </c>
    </row>
    <row r="910" spans="1:1" x14ac:dyDescent="0.25">
      <c r="A910" s="1" t="str">
        <f ca="1">IF(PROCESADOR!O911&gt;0,PROCESADOR!O911,"")</f>
        <v/>
      </c>
    </row>
    <row r="911" spans="1:1" x14ac:dyDescent="0.25">
      <c r="A911" s="1" t="str">
        <f ca="1">IF(PROCESADOR!O912&gt;0,PROCESADOR!O912,"")</f>
        <v/>
      </c>
    </row>
    <row r="912" spans="1:1" x14ac:dyDescent="0.25">
      <c r="A912" s="1" t="str">
        <f ca="1">IF(PROCESADOR!O913&gt;0,PROCESADOR!O913,"")</f>
        <v/>
      </c>
    </row>
    <row r="913" spans="1:1" x14ac:dyDescent="0.25">
      <c r="A913" s="1" t="str">
        <f ca="1">IF(PROCESADOR!O914&gt;0,PROCESADOR!O914,"")</f>
        <v/>
      </c>
    </row>
    <row r="914" spans="1:1" x14ac:dyDescent="0.25">
      <c r="A914" s="1" t="str">
        <f ca="1">IF(PROCESADOR!O915&gt;0,PROCESADOR!O915,"")</f>
        <v/>
      </c>
    </row>
    <row r="915" spans="1:1" x14ac:dyDescent="0.25">
      <c r="A915" s="1" t="str">
        <f ca="1">IF(PROCESADOR!O916&gt;0,PROCESADOR!O916,"")</f>
        <v/>
      </c>
    </row>
    <row r="916" spans="1:1" x14ac:dyDescent="0.25">
      <c r="A916" s="1" t="str">
        <f ca="1">IF(PROCESADOR!O917&gt;0,PROCESADOR!O917,"")</f>
        <v/>
      </c>
    </row>
    <row r="917" spans="1:1" x14ac:dyDescent="0.25">
      <c r="A917" s="1" t="str">
        <f ca="1">IF(PROCESADOR!O918&gt;0,PROCESADOR!O918,"")</f>
        <v/>
      </c>
    </row>
    <row r="918" spans="1:1" x14ac:dyDescent="0.25">
      <c r="A918" s="1" t="str">
        <f ca="1">IF(PROCESADOR!O919&gt;0,PROCESADOR!O919,"")</f>
        <v/>
      </c>
    </row>
    <row r="919" spans="1:1" x14ac:dyDescent="0.25">
      <c r="A919" s="1" t="str">
        <f ca="1">IF(PROCESADOR!O920&gt;0,PROCESADOR!O920,"")</f>
        <v/>
      </c>
    </row>
    <row r="920" spans="1:1" x14ac:dyDescent="0.25">
      <c r="A920" s="1" t="str">
        <f ca="1">IF(PROCESADOR!O921&gt;0,PROCESADOR!O921,"")</f>
        <v/>
      </c>
    </row>
    <row r="921" spans="1:1" x14ac:dyDescent="0.25">
      <c r="A921" s="1" t="str">
        <f ca="1">IF(PROCESADOR!O922&gt;0,PROCESADOR!O922,"")</f>
        <v/>
      </c>
    </row>
    <row r="922" spans="1:1" x14ac:dyDescent="0.25">
      <c r="A922" s="1" t="str">
        <f ca="1">IF(PROCESADOR!O923&gt;0,PROCESADOR!O923,"")</f>
        <v/>
      </c>
    </row>
    <row r="923" spans="1:1" x14ac:dyDescent="0.25">
      <c r="A923" s="1" t="str">
        <f ca="1">IF(PROCESADOR!O924&gt;0,PROCESADOR!O924,"")</f>
        <v/>
      </c>
    </row>
    <row r="924" spans="1:1" x14ac:dyDescent="0.25">
      <c r="A924" s="1" t="str">
        <f ca="1">IF(PROCESADOR!O925&gt;0,PROCESADOR!O925,"")</f>
        <v/>
      </c>
    </row>
    <row r="925" spans="1:1" x14ac:dyDescent="0.25">
      <c r="A925" s="1" t="str">
        <f ca="1">IF(PROCESADOR!O926&gt;0,PROCESADOR!O926,"")</f>
        <v/>
      </c>
    </row>
    <row r="926" spans="1:1" x14ac:dyDescent="0.25">
      <c r="A926" s="1" t="str">
        <f ca="1">IF(PROCESADOR!O927&gt;0,PROCESADOR!O927,"")</f>
        <v/>
      </c>
    </row>
    <row r="927" spans="1:1" x14ac:dyDescent="0.25">
      <c r="A927" s="1" t="str">
        <f ca="1">IF(PROCESADOR!O928&gt;0,PROCESADOR!O928,"")</f>
        <v/>
      </c>
    </row>
    <row r="928" spans="1:1" x14ac:dyDescent="0.25">
      <c r="A928" s="1" t="str">
        <f ca="1">IF(PROCESADOR!O929&gt;0,PROCESADOR!O929,"")</f>
        <v/>
      </c>
    </row>
    <row r="929" spans="1:1" x14ac:dyDescent="0.25">
      <c r="A929" s="1" t="str">
        <f ca="1">IF(PROCESADOR!O930&gt;0,PROCESADOR!O930,"")</f>
        <v/>
      </c>
    </row>
    <row r="930" spans="1:1" x14ac:dyDescent="0.25">
      <c r="A930" s="1" t="str">
        <f ca="1">IF(PROCESADOR!O931&gt;0,PROCESADOR!O931,"")</f>
        <v/>
      </c>
    </row>
    <row r="931" spans="1:1" x14ac:dyDescent="0.25">
      <c r="A931" s="1" t="str">
        <f ca="1">IF(PROCESADOR!O932&gt;0,PROCESADOR!O932,"")</f>
        <v/>
      </c>
    </row>
    <row r="932" spans="1:1" x14ac:dyDescent="0.25">
      <c r="A932" s="1" t="str">
        <f ca="1">IF(PROCESADOR!O933&gt;0,PROCESADOR!O933,"")</f>
        <v/>
      </c>
    </row>
    <row r="933" spans="1:1" x14ac:dyDescent="0.25">
      <c r="A933" s="1" t="str">
        <f ca="1">IF(PROCESADOR!O934&gt;0,PROCESADOR!O934,"")</f>
        <v/>
      </c>
    </row>
    <row r="934" spans="1:1" x14ac:dyDescent="0.25">
      <c r="A934" s="1" t="str">
        <f ca="1">IF(PROCESADOR!O935&gt;0,PROCESADOR!O935,"")</f>
        <v/>
      </c>
    </row>
    <row r="935" spans="1:1" x14ac:dyDescent="0.25">
      <c r="A935" s="1" t="str">
        <f ca="1">IF(PROCESADOR!O936&gt;0,PROCESADOR!O936,"")</f>
        <v/>
      </c>
    </row>
    <row r="936" spans="1:1" x14ac:dyDescent="0.25">
      <c r="A936" s="1" t="str">
        <f ca="1">IF(PROCESADOR!O937&gt;0,PROCESADOR!O937,"")</f>
        <v/>
      </c>
    </row>
    <row r="937" spans="1:1" x14ac:dyDescent="0.25">
      <c r="A937" s="1" t="str">
        <f ca="1">IF(PROCESADOR!O938&gt;0,PROCESADOR!O938,"")</f>
        <v/>
      </c>
    </row>
    <row r="938" spans="1:1" x14ac:dyDescent="0.25">
      <c r="A938" s="1" t="str">
        <f ca="1">IF(PROCESADOR!O939&gt;0,PROCESADOR!O939,"")</f>
        <v/>
      </c>
    </row>
    <row r="939" spans="1:1" x14ac:dyDescent="0.25">
      <c r="A939" s="1" t="str">
        <f ca="1">IF(PROCESADOR!O940&gt;0,PROCESADOR!O940,"")</f>
        <v/>
      </c>
    </row>
    <row r="940" spans="1:1" x14ac:dyDescent="0.25">
      <c r="A940" s="1" t="str">
        <f ca="1">IF(PROCESADOR!O941&gt;0,PROCESADOR!O941,"")</f>
        <v/>
      </c>
    </row>
    <row r="941" spans="1:1" x14ac:dyDescent="0.25">
      <c r="A941" s="1" t="str">
        <f ca="1">IF(PROCESADOR!O942&gt;0,PROCESADOR!O942,"")</f>
        <v/>
      </c>
    </row>
    <row r="942" spans="1:1" x14ac:dyDescent="0.25">
      <c r="A942" s="1" t="str">
        <f ca="1">IF(PROCESADOR!O943&gt;0,PROCESADOR!O943,"")</f>
        <v/>
      </c>
    </row>
    <row r="943" spans="1:1" x14ac:dyDescent="0.25">
      <c r="A943" s="1" t="str">
        <f ca="1">IF(PROCESADOR!O944&gt;0,PROCESADOR!O944,"")</f>
        <v/>
      </c>
    </row>
    <row r="944" spans="1:1" x14ac:dyDescent="0.25">
      <c r="A944" s="1" t="str">
        <f ca="1">IF(PROCESADOR!O945&gt;0,PROCESADOR!O945,"")</f>
        <v/>
      </c>
    </row>
    <row r="945" spans="1:1" x14ac:dyDescent="0.25">
      <c r="A945" s="1" t="str">
        <f ca="1">IF(PROCESADOR!O946&gt;0,PROCESADOR!O946,"")</f>
        <v/>
      </c>
    </row>
    <row r="946" spans="1:1" x14ac:dyDescent="0.25">
      <c r="A946" s="1" t="str">
        <f ca="1">IF(PROCESADOR!O947&gt;0,PROCESADOR!O947,"")</f>
        <v/>
      </c>
    </row>
    <row r="947" spans="1:1" x14ac:dyDescent="0.25">
      <c r="A947" s="1" t="str">
        <f ca="1">IF(PROCESADOR!O948&gt;0,PROCESADOR!O948,"")</f>
        <v/>
      </c>
    </row>
    <row r="948" spans="1:1" x14ac:dyDescent="0.25">
      <c r="A948" s="1" t="str">
        <f ca="1">IF(PROCESADOR!O949&gt;0,PROCESADOR!O949,"")</f>
        <v/>
      </c>
    </row>
    <row r="949" spans="1:1" x14ac:dyDescent="0.25">
      <c r="A949" s="1" t="str">
        <f ca="1">IF(PROCESADOR!O950&gt;0,PROCESADOR!O950,"")</f>
        <v/>
      </c>
    </row>
    <row r="950" spans="1:1" x14ac:dyDescent="0.25">
      <c r="A950" s="1" t="str">
        <f ca="1">IF(PROCESADOR!O951&gt;0,PROCESADOR!O951,"")</f>
        <v/>
      </c>
    </row>
    <row r="951" spans="1:1" x14ac:dyDescent="0.25">
      <c r="A951" s="1" t="str">
        <f ca="1">IF(PROCESADOR!O952&gt;0,PROCESADOR!O952,"")</f>
        <v/>
      </c>
    </row>
    <row r="952" spans="1:1" x14ac:dyDescent="0.25">
      <c r="A952" s="1" t="str">
        <f ca="1">IF(PROCESADOR!O953&gt;0,PROCESADOR!O953,"")</f>
        <v/>
      </c>
    </row>
    <row r="953" spans="1:1" x14ac:dyDescent="0.25">
      <c r="A953" s="1" t="str">
        <f ca="1">IF(PROCESADOR!O954&gt;0,PROCESADOR!O954,"")</f>
        <v/>
      </c>
    </row>
    <row r="954" spans="1:1" x14ac:dyDescent="0.25">
      <c r="A954" s="1" t="str">
        <f ca="1">IF(PROCESADOR!O955&gt;0,PROCESADOR!O955,"")</f>
        <v/>
      </c>
    </row>
    <row r="955" spans="1:1" x14ac:dyDescent="0.25">
      <c r="A955" s="1" t="str">
        <f ca="1">IF(PROCESADOR!O956&gt;0,PROCESADOR!O956,"")</f>
        <v/>
      </c>
    </row>
    <row r="956" spans="1:1" x14ac:dyDescent="0.25">
      <c r="A956" s="1" t="str">
        <f ca="1">IF(PROCESADOR!O957&gt;0,PROCESADOR!O957,"")</f>
        <v/>
      </c>
    </row>
    <row r="957" spans="1:1" x14ac:dyDescent="0.25">
      <c r="A957" s="1" t="str">
        <f ca="1">IF(PROCESADOR!O958&gt;0,PROCESADOR!O958,"")</f>
        <v/>
      </c>
    </row>
    <row r="958" spans="1:1" x14ac:dyDescent="0.25">
      <c r="A958" s="1" t="str">
        <f ca="1">IF(PROCESADOR!O959&gt;0,PROCESADOR!O959,"")</f>
        <v/>
      </c>
    </row>
    <row r="959" spans="1:1" x14ac:dyDescent="0.25">
      <c r="A959" s="1" t="str">
        <f ca="1">IF(PROCESADOR!O960&gt;0,PROCESADOR!O960,"")</f>
        <v/>
      </c>
    </row>
    <row r="960" spans="1:1" x14ac:dyDescent="0.25">
      <c r="A960" s="1" t="str">
        <f ca="1">IF(PROCESADOR!O961&gt;0,PROCESADOR!O961,"")</f>
        <v/>
      </c>
    </row>
    <row r="961" spans="1:1" x14ac:dyDescent="0.25">
      <c r="A961" s="1" t="str">
        <f ca="1">IF(PROCESADOR!O962&gt;0,PROCESADOR!O962,"")</f>
        <v/>
      </c>
    </row>
    <row r="962" spans="1:1" x14ac:dyDescent="0.25">
      <c r="A962" s="1" t="str">
        <f ca="1">IF(PROCESADOR!O963&gt;0,PROCESADOR!O963,"")</f>
        <v/>
      </c>
    </row>
    <row r="963" spans="1:1" x14ac:dyDescent="0.25">
      <c r="A963" s="1" t="str">
        <f ca="1">IF(PROCESADOR!O964&gt;0,PROCESADOR!O964,"")</f>
        <v/>
      </c>
    </row>
    <row r="964" spans="1:1" x14ac:dyDescent="0.25">
      <c r="A964" s="1" t="str">
        <f ca="1">IF(PROCESADOR!O965&gt;0,PROCESADOR!O965,"")</f>
        <v/>
      </c>
    </row>
    <row r="965" spans="1:1" x14ac:dyDescent="0.25">
      <c r="A965" s="1" t="str">
        <f ca="1">IF(PROCESADOR!O966&gt;0,PROCESADOR!O966,"")</f>
        <v/>
      </c>
    </row>
    <row r="966" spans="1:1" x14ac:dyDescent="0.25">
      <c r="A966" s="1" t="str">
        <f ca="1">IF(PROCESADOR!O967&gt;0,PROCESADOR!O967,"")</f>
        <v/>
      </c>
    </row>
    <row r="967" spans="1:1" x14ac:dyDescent="0.25">
      <c r="A967" s="1" t="str">
        <f ca="1">IF(PROCESADOR!O968&gt;0,PROCESADOR!O968,"")</f>
        <v/>
      </c>
    </row>
    <row r="968" spans="1:1" x14ac:dyDescent="0.25">
      <c r="A968" s="1" t="str">
        <f ca="1">IF(PROCESADOR!O969&gt;0,PROCESADOR!O969,"")</f>
        <v/>
      </c>
    </row>
    <row r="969" spans="1:1" x14ac:dyDescent="0.25">
      <c r="A969" s="1" t="str">
        <f ca="1">IF(PROCESADOR!O970&gt;0,PROCESADOR!O970,"")</f>
        <v/>
      </c>
    </row>
    <row r="970" spans="1:1" x14ac:dyDescent="0.25">
      <c r="A970" s="1" t="str">
        <f ca="1">IF(PROCESADOR!O971&gt;0,PROCESADOR!O971,"")</f>
        <v/>
      </c>
    </row>
    <row r="971" spans="1:1" x14ac:dyDescent="0.25">
      <c r="A971" s="1" t="str">
        <f ca="1">IF(PROCESADOR!O972&gt;0,PROCESADOR!O972,"")</f>
        <v/>
      </c>
    </row>
    <row r="972" spans="1:1" x14ac:dyDescent="0.25">
      <c r="A972" s="1" t="str">
        <f ca="1">IF(PROCESADOR!O973&gt;0,PROCESADOR!O973,"")</f>
        <v/>
      </c>
    </row>
    <row r="973" spans="1:1" x14ac:dyDescent="0.25">
      <c r="A973" s="1" t="str">
        <f ca="1">IF(PROCESADOR!O974&gt;0,PROCESADOR!O974,"")</f>
        <v/>
      </c>
    </row>
    <row r="974" spans="1:1" x14ac:dyDescent="0.25">
      <c r="A974" s="1" t="str">
        <f ca="1">IF(PROCESADOR!O975&gt;0,PROCESADOR!O975,"")</f>
        <v/>
      </c>
    </row>
    <row r="975" spans="1:1" x14ac:dyDescent="0.25">
      <c r="A975" s="1" t="str">
        <f ca="1">IF(PROCESADOR!O976&gt;0,PROCESADOR!O976,"")</f>
        <v/>
      </c>
    </row>
    <row r="976" spans="1:1" x14ac:dyDescent="0.25">
      <c r="A976" s="1" t="str">
        <f ca="1">IF(PROCESADOR!O977&gt;0,PROCESADOR!O977,"")</f>
        <v/>
      </c>
    </row>
    <row r="977" spans="1:1" x14ac:dyDescent="0.25">
      <c r="A977" s="1" t="str">
        <f ca="1">IF(PROCESADOR!O978&gt;0,PROCESADOR!O978,"")</f>
        <v/>
      </c>
    </row>
    <row r="978" spans="1:1" x14ac:dyDescent="0.25">
      <c r="A978" s="1" t="str">
        <f ca="1">IF(PROCESADOR!O979&gt;0,PROCESADOR!O979,"")</f>
        <v/>
      </c>
    </row>
    <row r="979" spans="1:1" x14ac:dyDescent="0.25">
      <c r="A979" s="1" t="str">
        <f ca="1">IF(PROCESADOR!O980&gt;0,PROCESADOR!O980,"")</f>
        <v/>
      </c>
    </row>
    <row r="980" spans="1:1" x14ac:dyDescent="0.25">
      <c r="A980" s="1" t="str">
        <f ca="1">IF(PROCESADOR!O981&gt;0,PROCESADOR!O981,"")</f>
        <v/>
      </c>
    </row>
    <row r="981" spans="1:1" x14ac:dyDescent="0.25">
      <c r="A981" s="1" t="str">
        <f ca="1">IF(PROCESADOR!O982&gt;0,PROCESADOR!O982,"")</f>
        <v/>
      </c>
    </row>
    <row r="982" spans="1:1" x14ac:dyDescent="0.25">
      <c r="A982" s="1" t="str">
        <f ca="1">IF(PROCESADOR!O983&gt;0,PROCESADOR!O983,"")</f>
        <v/>
      </c>
    </row>
    <row r="983" spans="1:1" x14ac:dyDescent="0.25">
      <c r="A983" s="1" t="str">
        <f ca="1">IF(PROCESADOR!O984&gt;0,PROCESADOR!O984,"")</f>
        <v/>
      </c>
    </row>
    <row r="984" spans="1:1" x14ac:dyDescent="0.25">
      <c r="A984" s="1" t="str">
        <f ca="1">IF(PROCESADOR!O985&gt;0,PROCESADOR!O985,"")</f>
        <v/>
      </c>
    </row>
    <row r="985" spans="1:1" x14ac:dyDescent="0.25">
      <c r="A985" s="1" t="str">
        <f ca="1">IF(PROCESADOR!O986&gt;0,PROCESADOR!O986,"")</f>
        <v/>
      </c>
    </row>
    <row r="986" spans="1:1" x14ac:dyDescent="0.25">
      <c r="A986" s="1" t="str">
        <f ca="1">IF(PROCESADOR!O987&gt;0,PROCESADOR!O987,"")</f>
        <v/>
      </c>
    </row>
    <row r="987" spans="1:1" x14ac:dyDescent="0.25">
      <c r="A987" s="1" t="str">
        <f ca="1">IF(PROCESADOR!O988&gt;0,PROCESADOR!O988,"")</f>
        <v/>
      </c>
    </row>
    <row r="988" spans="1:1" x14ac:dyDescent="0.25">
      <c r="A988" s="1" t="str">
        <f ca="1">IF(PROCESADOR!O989&gt;0,PROCESADOR!O989,"")</f>
        <v/>
      </c>
    </row>
    <row r="989" spans="1:1" x14ac:dyDescent="0.25">
      <c r="A989" s="1" t="str">
        <f ca="1">IF(PROCESADOR!O990&gt;0,PROCESADOR!O990,"")</f>
        <v/>
      </c>
    </row>
    <row r="990" spans="1:1" x14ac:dyDescent="0.25">
      <c r="A990" s="1" t="str">
        <f ca="1">IF(PROCESADOR!O991&gt;0,PROCESADOR!O991,"")</f>
        <v/>
      </c>
    </row>
    <row r="991" spans="1:1" x14ac:dyDescent="0.25">
      <c r="A991" s="1" t="str">
        <f ca="1">IF(PROCESADOR!O992&gt;0,PROCESADOR!O992,"")</f>
        <v/>
      </c>
    </row>
    <row r="992" spans="1:1" x14ac:dyDescent="0.25">
      <c r="A992" s="1" t="str">
        <f ca="1">IF(PROCESADOR!O993&gt;0,PROCESADOR!O993,"")</f>
        <v/>
      </c>
    </row>
    <row r="993" spans="1:1" x14ac:dyDescent="0.25">
      <c r="A993" s="1" t="str">
        <f ca="1">IF(PROCESADOR!O994&gt;0,PROCESADOR!O994,"")</f>
        <v/>
      </c>
    </row>
    <row r="994" spans="1:1" x14ac:dyDescent="0.25">
      <c r="A994" s="1" t="str">
        <f ca="1">IF(PROCESADOR!O995&gt;0,PROCESADOR!O995,"")</f>
        <v/>
      </c>
    </row>
    <row r="995" spans="1:1" x14ac:dyDescent="0.25">
      <c r="A995" s="1" t="str">
        <f ca="1">IF(PROCESADOR!O996&gt;0,PROCESADOR!O996,"")</f>
        <v/>
      </c>
    </row>
    <row r="996" spans="1:1" x14ac:dyDescent="0.25">
      <c r="A996" s="1" t="str">
        <f ca="1">IF(PROCESADOR!O997&gt;0,PROCESADOR!O997,"")</f>
        <v/>
      </c>
    </row>
    <row r="997" spans="1:1" x14ac:dyDescent="0.25">
      <c r="A997" s="1" t="str">
        <f ca="1">IF(PROCESADOR!O998&gt;0,PROCESADOR!O998,"")</f>
        <v/>
      </c>
    </row>
    <row r="998" spans="1:1" x14ac:dyDescent="0.25">
      <c r="A998" s="1" t="str">
        <f ca="1">IF(PROCESADOR!O999&gt;0,PROCESADOR!O999,"")</f>
        <v/>
      </c>
    </row>
    <row r="999" spans="1:1" x14ac:dyDescent="0.25">
      <c r="A999" s="1" t="str">
        <f ca="1">IF(PROCESADOR!O1000&gt;0,PROCESADOR!O1000,"")</f>
        <v/>
      </c>
    </row>
    <row r="1000" spans="1:1" x14ac:dyDescent="0.25">
      <c r="A1000" s="1" t="str">
        <f ca="1">IF(PROCESADOR!O1001&gt;0,PROCESADOR!O1001,"")</f>
        <v/>
      </c>
    </row>
    <row r="1001" spans="1:1" x14ac:dyDescent="0.25">
      <c r="A1001" s="1" t="str">
        <f ca="1">IF(PROCESADOR!O1002&gt;0,PROCESADOR!O1002,"")</f>
        <v/>
      </c>
    </row>
    <row r="1002" spans="1:1" x14ac:dyDescent="0.25">
      <c r="A1002" s="1" t="str">
        <f ca="1">IF(PROCESADOR!O1003&gt;0,PROCESADOR!O1003,"")</f>
        <v/>
      </c>
    </row>
    <row r="1003" spans="1:1" x14ac:dyDescent="0.25">
      <c r="A1003" s="1" t="str">
        <f ca="1">IF(PROCESADOR!O1004&gt;0,PROCESADOR!O1004,"")</f>
        <v/>
      </c>
    </row>
    <row r="1004" spans="1:1" x14ac:dyDescent="0.25">
      <c r="A1004" s="1" t="str">
        <f ca="1">IF(PROCESADOR!O1005&gt;0,PROCESADOR!O1005,"")</f>
        <v/>
      </c>
    </row>
    <row r="1005" spans="1:1" x14ac:dyDescent="0.25">
      <c r="A1005" s="1" t="str">
        <f ca="1">IF(PROCESADOR!O1006&gt;0,PROCESADOR!O1006,"")</f>
        <v/>
      </c>
    </row>
    <row r="1006" spans="1:1" x14ac:dyDescent="0.25">
      <c r="A1006" s="1" t="str">
        <f ca="1">IF(PROCESADOR!O1007&gt;0,PROCESADOR!O1007,"")</f>
        <v/>
      </c>
    </row>
    <row r="1007" spans="1:1" x14ac:dyDescent="0.25">
      <c r="A1007" s="1" t="str">
        <f ca="1">IF(PROCESADOR!O1008&gt;0,PROCESADOR!O1008,"")</f>
        <v/>
      </c>
    </row>
    <row r="1008" spans="1:1" x14ac:dyDescent="0.25">
      <c r="A1008" s="1" t="str">
        <f ca="1">IF(PROCESADOR!O1009&gt;0,PROCESADOR!O1009,"")</f>
        <v/>
      </c>
    </row>
    <row r="1009" spans="1:1" x14ac:dyDescent="0.25">
      <c r="A1009" s="1" t="str">
        <f ca="1">IF(PROCESADOR!O1010&gt;0,PROCESADOR!O1010,"")</f>
        <v/>
      </c>
    </row>
    <row r="1010" spans="1:1" x14ac:dyDescent="0.25">
      <c r="A1010" s="1" t="str">
        <f ca="1">IF(PROCESADOR!O1011&gt;0,PROCESADOR!O1011,"")</f>
        <v/>
      </c>
    </row>
    <row r="1011" spans="1:1" x14ac:dyDescent="0.25">
      <c r="A1011" s="1" t="str">
        <f ca="1">IF(PROCESADOR!O1012&gt;0,PROCESADOR!O1012,"")</f>
        <v/>
      </c>
    </row>
    <row r="1012" spans="1:1" x14ac:dyDescent="0.25">
      <c r="A1012" s="1" t="str">
        <f ca="1">IF(PROCESADOR!O1013&gt;0,PROCESADOR!O1013,"")</f>
        <v/>
      </c>
    </row>
    <row r="1013" spans="1:1" x14ac:dyDescent="0.25">
      <c r="A1013" s="1" t="str">
        <f ca="1">IF(PROCESADOR!O1014&gt;0,PROCESADOR!O1014,"")</f>
        <v/>
      </c>
    </row>
    <row r="1014" spans="1:1" x14ac:dyDescent="0.25">
      <c r="A1014" s="1" t="str">
        <f ca="1">IF(PROCESADOR!O1015&gt;0,PROCESADOR!O1015,"")</f>
        <v/>
      </c>
    </row>
    <row r="1015" spans="1:1" x14ac:dyDescent="0.25">
      <c r="A1015" s="1" t="str">
        <f ca="1">IF(PROCESADOR!O1016&gt;0,PROCESADOR!O1016,"")</f>
        <v/>
      </c>
    </row>
    <row r="1016" spans="1:1" x14ac:dyDescent="0.25">
      <c r="A1016" s="1" t="str">
        <f ca="1">IF(PROCESADOR!O1017&gt;0,PROCESADOR!O1017,"")</f>
        <v/>
      </c>
    </row>
    <row r="1017" spans="1:1" x14ac:dyDescent="0.25">
      <c r="A1017" s="1" t="str">
        <f ca="1">IF(PROCESADOR!O1018&gt;0,PROCESADOR!O1018,"")</f>
        <v/>
      </c>
    </row>
    <row r="1018" spans="1:1" x14ac:dyDescent="0.25">
      <c r="A1018" s="1" t="str">
        <f ca="1">IF(PROCESADOR!O1019&gt;0,PROCESADOR!O1019,"")</f>
        <v/>
      </c>
    </row>
    <row r="1019" spans="1:1" x14ac:dyDescent="0.25">
      <c r="A1019" s="1" t="str">
        <f ca="1">IF(PROCESADOR!O1020&gt;0,PROCESADOR!O1020,"")</f>
        <v/>
      </c>
    </row>
    <row r="1020" spans="1:1" x14ac:dyDescent="0.25">
      <c r="A1020" s="1" t="str">
        <f ca="1">IF(PROCESADOR!O1021&gt;0,PROCESADOR!O1021,"")</f>
        <v/>
      </c>
    </row>
    <row r="1021" spans="1:1" x14ac:dyDescent="0.25">
      <c r="A1021" s="1" t="str">
        <f ca="1">IF(PROCESADOR!O1022&gt;0,PROCESADOR!O1022,"")</f>
        <v/>
      </c>
    </row>
    <row r="1022" spans="1:1" x14ac:dyDescent="0.25">
      <c r="A1022" s="1" t="str">
        <f ca="1">IF(PROCESADOR!O1023&gt;0,PROCESADOR!O1023,"")</f>
        <v/>
      </c>
    </row>
    <row r="1023" spans="1:1" x14ac:dyDescent="0.25">
      <c r="A1023" s="1" t="str">
        <f ca="1">IF(PROCESADOR!O1024&gt;0,PROCESADOR!O1024,"")</f>
        <v/>
      </c>
    </row>
    <row r="1024" spans="1:1" x14ac:dyDescent="0.25">
      <c r="A1024" s="1" t="str">
        <f ca="1">IF(PROCESADOR!O1025&gt;0,PROCESADOR!O1025,"")</f>
        <v/>
      </c>
    </row>
    <row r="1025" spans="1:1" x14ac:dyDescent="0.25">
      <c r="A1025" s="1" t="str">
        <f ca="1">IF(PROCESADOR!O1026&gt;0,PROCESADOR!O1026,"")</f>
        <v/>
      </c>
    </row>
    <row r="1026" spans="1:1" x14ac:dyDescent="0.25">
      <c r="A1026" s="1" t="str">
        <f ca="1">IF(PROCESADOR!O1027&gt;0,PROCESADOR!O1027,"")</f>
        <v/>
      </c>
    </row>
    <row r="1027" spans="1:1" x14ac:dyDescent="0.25">
      <c r="A1027" s="1" t="str">
        <f ca="1">IF(PROCESADOR!O1028&gt;0,PROCESADOR!O1028,"")</f>
        <v/>
      </c>
    </row>
    <row r="1028" spans="1:1" x14ac:dyDescent="0.25">
      <c r="A1028" s="1" t="str">
        <f ca="1">IF(PROCESADOR!O1029&gt;0,PROCESADOR!O1029,"")</f>
        <v/>
      </c>
    </row>
    <row r="1029" spans="1:1" x14ac:dyDescent="0.25">
      <c r="A1029" s="1" t="str">
        <f ca="1">IF(PROCESADOR!O1030&gt;0,PROCESADOR!O1030,"")</f>
        <v/>
      </c>
    </row>
    <row r="1030" spans="1:1" x14ac:dyDescent="0.25">
      <c r="A1030" s="1" t="str">
        <f ca="1">IF(PROCESADOR!O1031&gt;0,PROCESADOR!O1031,"")</f>
        <v/>
      </c>
    </row>
    <row r="1031" spans="1:1" x14ac:dyDescent="0.25">
      <c r="A1031" s="1" t="str">
        <f ca="1">IF(PROCESADOR!O1032&gt;0,PROCESADOR!O1032,"")</f>
        <v/>
      </c>
    </row>
    <row r="1032" spans="1:1" x14ac:dyDescent="0.25">
      <c r="A1032" s="1" t="str">
        <f ca="1">IF(PROCESADOR!O1033&gt;0,PROCESADOR!O1033,"")</f>
        <v/>
      </c>
    </row>
    <row r="1033" spans="1:1" x14ac:dyDescent="0.25">
      <c r="A1033" s="1" t="str">
        <f ca="1">IF(PROCESADOR!O1034&gt;0,PROCESADOR!O1034,"")</f>
        <v/>
      </c>
    </row>
    <row r="1034" spans="1:1" x14ac:dyDescent="0.25">
      <c r="A1034" s="1" t="str">
        <f ca="1">IF(PROCESADOR!O1035&gt;0,PROCESADOR!O1035,"")</f>
        <v/>
      </c>
    </row>
    <row r="1035" spans="1:1" x14ac:dyDescent="0.25">
      <c r="A1035" s="1" t="str">
        <f ca="1">IF(PROCESADOR!O1036&gt;0,PROCESADOR!O1036,"")</f>
        <v/>
      </c>
    </row>
    <row r="1036" spans="1:1" x14ac:dyDescent="0.25">
      <c r="A1036" s="1" t="str">
        <f ca="1">IF(PROCESADOR!O1037&gt;0,PROCESADOR!O1037,"")</f>
        <v/>
      </c>
    </row>
    <row r="1037" spans="1:1" x14ac:dyDescent="0.25">
      <c r="A1037" s="1" t="str">
        <f ca="1">IF(PROCESADOR!O1038&gt;0,PROCESADOR!O1038,"")</f>
        <v/>
      </c>
    </row>
    <row r="1038" spans="1:1" x14ac:dyDescent="0.25">
      <c r="A1038" s="1" t="str">
        <f ca="1">IF(PROCESADOR!O1039&gt;0,PROCESADOR!O1039,"")</f>
        <v/>
      </c>
    </row>
    <row r="1039" spans="1:1" x14ac:dyDescent="0.25">
      <c r="A1039" s="1" t="str">
        <f ca="1">IF(PROCESADOR!O1040&gt;0,PROCESADOR!O1040,"")</f>
        <v/>
      </c>
    </row>
    <row r="1040" spans="1:1" x14ac:dyDescent="0.25">
      <c r="A1040" s="1" t="str">
        <f ca="1">IF(PROCESADOR!O1041&gt;0,PROCESADOR!O1041,"")</f>
        <v/>
      </c>
    </row>
    <row r="1041" spans="1:1" x14ac:dyDescent="0.25">
      <c r="A1041" s="1" t="str">
        <f ca="1">IF(PROCESADOR!O1042&gt;0,PROCESADOR!O1042,"")</f>
        <v/>
      </c>
    </row>
    <row r="1042" spans="1:1" x14ac:dyDescent="0.25">
      <c r="A1042" s="1" t="str">
        <f ca="1">IF(PROCESADOR!O1043&gt;0,PROCESADOR!O1043,"")</f>
        <v/>
      </c>
    </row>
    <row r="1043" spans="1:1" x14ac:dyDescent="0.25">
      <c r="A1043" s="1" t="str">
        <f ca="1">IF(PROCESADOR!O1044&gt;0,PROCESADOR!O1044,"")</f>
        <v/>
      </c>
    </row>
    <row r="1044" spans="1:1" x14ac:dyDescent="0.25">
      <c r="A1044" s="1" t="str">
        <f ca="1">IF(PROCESADOR!O1045&gt;0,PROCESADOR!O1045,"")</f>
        <v/>
      </c>
    </row>
    <row r="1045" spans="1:1" x14ac:dyDescent="0.25">
      <c r="A1045" s="1" t="str">
        <f ca="1">IF(PROCESADOR!O1046&gt;0,PROCESADOR!O1046,"")</f>
        <v/>
      </c>
    </row>
    <row r="1046" spans="1:1" x14ac:dyDescent="0.25">
      <c r="A1046" s="1" t="str">
        <f ca="1">IF(PROCESADOR!O1047&gt;0,PROCESADOR!O1047,"")</f>
        <v/>
      </c>
    </row>
    <row r="1047" spans="1:1" x14ac:dyDescent="0.25">
      <c r="A1047" s="1" t="str">
        <f ca="1">IF(PROCESADOR!O1048&gt;0,PROCESADOR!O1048,"")</f>
        <v/>
      </c>
    </row>
    <row r="1048" spans="1:1" x14ac:dyDescent="0.25">
      <c r="A1048" s="1" t="str">
        <f ca="1">IF(PROCESADOR!O1049&gt;0,PROCESADOR!O1049,"")</f>
        <v/>
      </c>
    </row>
    <row r="1049" spans="1:1" x14ac:dyDescent="0.25">
      <c r="A1049" s="1" t="str">
        <f ca="1">IF(PROCESADOR!O1050&gt;0,PROCESADOR!O1050,"")</f>
        <v/>
      </c>
    </row>
    <row r="1050" spans="1:1" x14ac:dyDescent="0.25">
      <c r="A1050" s="1" t="str">
        <f ca="1">IF(PROCESADOR!O1051&gt;0,PROCESADOR!O1051,"")</f>
        <v/>
      </c>
    </row>
    <row r="1051" spans="1:1" x14ac:dyDescent="0.25">
      <c r="A1051" s="1" t="str">
        <f ca="1">IF(PROCESADOR!O1052&gt;0,PROCESADOR!O1052,"")</f>
        <v/>
      </c>
    </row>
    <row r="1052" spans="1:1" x14ac:dyDescent="0.25">
      <c r="A1052" s="1" t="str">
        <f ca="1">IF(PROCESADOR!O1053&gt;0,PROCESADOR!O1053,"")</f>
        <v/>
      </c>
    </row>
    <row r="1053" spans="1:1" x14ac:dyDescent="0.25">
      <c r="A1053" s="1" t="str">
        <f ca="1">IF(PROCESADOR!O1054&gt;0,PROCESADOR!O1054,"")</f>
        <v/>
      </c>
    </row>
    <row r="1054" spans="1:1" x14ac:dyDescent="0.25">
      <c r="A1054" s="1" t="str">
        <f ca="1">IF(PROCESADOR!O1055&gt;0,PROCESADOR!O1055,"")</f>
        <v/>
      </c>
    </row>
    <row r="1055" spans="1:1" x14ac:dyDescent="0.25">
      <c r="A1055" s="1" t="str">
        <f ca="1">IF(PROCESADOR!O1056&gt;0,PROCESADOR!O1056,"")</f>
        <v/>
      </c>
    </row>
    <row r="1056" spans="1:1" x14ac:dyDescent="0.25">
      <c r="A1056" s="1" t="str">
        <f ca="1">IF(PROCESADOR!O1057&gt;0,PROCESADOR!O1057,"")</f>
        <v/>
      </c>
    </row>
    <row r="1057" spans="1:1" x14ac:dyDescent="0.25">
      <c r="A1057" s="1" t="str">
        <f ca="1">IF(PROCESADOR!O1058&gt;0,PROCESADOR!O1058,"")</f>
        <v/>
      </c>
    </row>
    <row r="1058" spans="1:1" x14ac:dyDescent="0.25">
      <c r="A1058" s="1" t="str">
        <f ca="1">IF(PROCESADOR!O1059&gt;0,PROCESADOR!O1059,"")</f>
        <v/>
      </c>
    </row>
    <row r="1059" spans="1:1" x14ac:dyDescent="0.25">
      <c r="A1059" s="1" t="str">
        <f ca="1">IF(PROCESADOR!O1060&gt;0,PROCESADOR!O1060,"")</f>
        <v/>
      </c>
    </row>
    <row r="1060" spans="1:1" x14ac:dyDescent="0.25">
      <c r="A1060" s="1" t="str">
        <f ca="1">IF(PROCESADOR!O1061&gt;0,PROCESADOR!O1061,"")</f>
        <v/>
      </c>
    </row>
    <row r="1061" spans="1:1" x14ac:dyDescent="0.25">
      <c r="A1061" s="1" t="str">
        <f ca="1">IF(PROCESADOR!O1062&gt;0,PROCESADOR!O1062,"")</f>
        <v/>
      </c>
    </row>
    <row r="1062" spans="1:1" x14ac:dyDescent="0.25">
      <c r="A1062" s="1" t="str">
        <f ca="1">IF(PROCESADOR!O1063&gt;0,PROCESADOR!O1063,"")</f>
        <v/>
      </c>
    </row>
    <row r="1063" spans="1:1" x14ac:dyDescent="0.25">
      <c r="A1063" s="1" t="str">
        <f ca="1">IF(PROCESADOR!O1064&gt;0,PROCESADOR!O1064,"")</f>
        <v/>
      </c>
    </row>
    <row r="1064" spans="1:1" x14ac:dyDescent="0.25">
      <c r="A1064" s="1" t="str">
        <f ca="1">IF(PROCESADOR!O1065&gt;0,PROCESADOR!O1065,"")</f>
        <v/>
      </c>
    </row>
    <row r="1065" spans="1:1" x14ac:dyDescent="0.25">
      <c r="A1065" s="1" t="str">
        <f ca="1">IF(PROCESADOR!O1066&gt;0,PROCESADOR!O1066,"")</f>
        <v/>
      </c>
    </row>
    <row r="1066" spans="1:1" x14ac:dyDescent="0.25">
      <c r="A1066" s="1" t="str">
        <f ca="1">IF(PROCESADOR!O1067&gt;0,PROCESADOR!O1067,"")</f>
        <v/>
      </c>
    </row>
    <row r="1067" spans="1:1" x14ac:dyDescent="0.25">
      <c r="A1067" s="1" t="str">
        <f ca="1">IF(PROCESADOR!O1068&gt;0,PROCESADOR!O1068,"")</f>
        <v/>
      </c>
    </row>
    <row r="1068" spans="1:1" x14ac:dyDescent="0.25">
      <c r="A1068" s="1" t="str">
        <f ca="1">IF(PROCESADOR!O1069&gt;0,PROCESADOR!O1069,"")</f>
        <v/>
      </c>
    </row>
    <row r="1069" spans="1:1" x14ac:dyDescent="0.25">
      <c r="A1069" s="1" t="str">
        <f ca="1">IF(PROCESADOR!O1070&gt;0,PROCESADOR!O1070,"")</f>
        <v/>
      </c>
    </row>
    <row r="1070" spans="1:1" x14ac:dyDescent="0.25">
      <c r="A1070" s="1" t="str">
        <f ca="1">IF(PROCESADOR!O1071&gt;0,PROCESADOR!O1071,"")</f>
        <v/>
      </c>
    </row>
    <row r="1071" spans="1:1" x14ac:dyDescent="0.25">
      <c r="A1071" s="1" t="str">
        <f ca="1">IF(PROCESADOR!O1072&gt;0,PROCESADOR!O1072,"")</f>
        <v/>
      </c>
    </row>
    <row r="1072" spans="1:1" x14ac:dyDescent="0.25">
      <c r="A1072" s="1" t="str">
        <f ca="1">IF(PROCESADOR!O1073&gt;0,PROCESADOR!O1073,"")</f>
        <v/>
      </c>
    </row>
    <row r="1073" spans="1:1" x14ac:dyDescent="0.25">
      <c r="A1073" s="1" t="str">
        <f ca="1">IF(PROCESADOR!O1074&gt;0,PROCESADOR!O1074,"")</f>
        <v/>
      </c>
    </row>
    <row r="1074" spans="1:1" x14ac:dyDescent="0.25">
      <c r="A1074" s="1" t="str">
        <f ca="1">IF(PROCESADOR!O1075&gt;0,PROCESADOR!O1075,"")</f>
        <v/>
      </c>
    </row>
    <row r="1075" spans="1:1" x14ac:dyDescent="0.25">
      <c r="A1075" s="1" t="str">
        <f ca="1">IF(PROCESADOR!O1076&gt;0,PROCESADOR!O1076,"")</f>
        <v/>
      </c>
    </row>
    <row r="1076" spans="1:1" x14ac:dyDescent="0.25">
      <c r="A1076" s="1" t="str">
        <f ca="1">IF(PROCESADOR!O1077&gt;0,PROCESADOR!O1077,"")</f>
        <v/>
      </c>
    </row>
    <row r="1077" spans="1:1" x14ac:dyDescent="0.25">
      <c r="A1077" s="1" t="str">
        <f ca="1">IF(PROCESADOR!O1078&gt;0,PROCESADOR!O1078,"")</f>
        <v/>
      </c>
    </row>
    <row r="1078" spans="1:1" x14ac:dyDescent="0.25">
      <c r="A1078" s="1" t="str">
        <f ca="1">IF(PROCESADOR!O1079&gt;0,PROCESADOR!O1079,"")</f>
        <v/>
      </c>
    </row>
    <row r="1079" spans="1:1" x14ac:dyDescent="0.25">
      <c r="A1079" s="1" t="str">
        <f ca="1">IF(PROCESADOR!O1080&gt;0,PROCESADOR!O1080,"")</f>
        <v/>
      </c>
    </row>
    <row r="1080" spans="1:1" x14ac:dyDescent="0.25">
      <c r="A1080" s="1" t="str">
        <f ca="1">IF(PROCESADOR!O1081&gt;0,PROCESADOR!O1081,"")</f>
        <v/>
      </c>
    </row>
    <row r="1081" spans="1:1" x14ac:dyDescent="0.25">
      <c r="A1081" s="1" t="str">
        <f ca="1">IF(PROCESADOR!O1082&gt;0,PROCESADOR!O1082,"")</f>
        <v/>
      </c>
    </row>
    <row r="1082" spans="1:1" x14ac:dyDescent="0.25">
      <c r="A1082" s="1" t="str">
        <f ca="1">IF(PROCESADOR!O1083&gt;0,PROCESADOR!O1083,"")</f>
        <v/>
      </c>
    </row>
    <row r="1083" spans="1:1" x14ac:dyDescent="0.25">
      <c r="A1083" s="1" t="str">
        <f ca="1">IF(PROCESADOR!O1084&gt;0,PROCESADOR!O1084,"")</f>
        <v/>
      </c>
    </row>
    <row r="1084" spans="1:1" x14ac:dyDescent="0.25">
      <c r="A1084" s="1" t="str">
        <f ca="1">IF(PROCESADOR!O1085&gt;0,PROCESADOR!O1085,"")</f>
        <v/>
      </c>
    </row>
    <row r="1085" spans="1:1" x14ac:dyDescent="0.25">
      <c r="A1085" s="1" t="str">
        <f ca="1">IF(PROCESADOR!O1086&gt;0,PROCESADOR!O1086,"")</f>
        <v/>
      </c>
    </row>
    <row r="1086" spans="1:1" x14ac:dyDescent="0.25">
      <c r="A1086" s="1" t="str">
        <f ca="1">IF(PROCESADOR!O1087&gt;0,PROCESADOR!O1087,"")</f>
        <v/>
      </c>
    </row>
    <row r="1087" spans="1:1" x14ac:dyDescent="0.25">
      <c r="A1087" s="1" t="str">
        <f ca="1">IF(PROCESADOR!O1088&gt;0,PROCESADOR!O1088,"")</f>
        <v/>
      </c>
    </row>
    <row r="1088" spans="1:1" x14ac:dyDescent="0.25">
      <c r="A1088" s="1" t="str">
        <f ca="1">IF(PROCESADOR!O1089&gt;0,PROCESADOR!O1089,"")</f>
        <v/>
      </c>
    </row>
    <row r="1089" spans="1:1" x14ac:dyDescent="0.25">
      <c r="A1089" s="1" t="str">
        <f ca="1">IF(PROCESADOR!O1090&gt;0,PROCESADOR!O1090,"")</f>
        <v/>
      </c>
    </row>
    <row r="1090" spans="1:1" x14ac:dyDescent="0.25">
      <c r="A1090" s="1" t="str">
        <f ca="1">IF(PROCESADOR!O1091&gt;0,PROCESADOR!O1091,"")</f>
        <v/>
      </c>
    </row>
    <row r="1091" spans="1:1" x14ac:dyDescent="0.25">
      <c r="A1091" s="1" t="str">
        <f ca="1">IF(PROCESADOR!O1092&gt;0,PROCESADOR!O1092,"")</f>
        <v/>
      </c>
    </row>
    <row r="1092" spans="1:1" x14ac:dyDescent="0.25">
      <c r="A1092" s="1" t="str">
        <f ca="1">IF(PROCESADOR!O1093&gt;0,PROCESADOR!O1093,"")</f>
        <v/>
      </c>
    </row>
    <row r="1093" spans="1:1" x14ac:dyDescent="0.25">
      <c r="A1093" s="1" t="str">
        <f ca="1">IF(PROCESADOR!O1094&gt;0,PROCESADOR!O1094,"")</f>
        <v/>
      </c>
    </row>
    <row r="1094" spans="1:1" x14ac:dyDescent="0.25">
      <c r="A1094" s="1" t="str">
        <f ca="1">IF(PROCESADOR!O1095&gt;0,PROCESADOR!O1095,"")</f>
        <v/>
      </c>
    </row>
    <row r="1095" spans="1:1" x14ac:dyDescent="0.25">
      <c r="A1095" s="1" t="str">
        <f ca="1">IF(PROCESADOR!O1096&gt;0,PROCESADOR!O1096,"")</f>
        <v/>
      </c>
    </row>
    <row r="1096" spans="1:1" x14ac:dyDescent="0.25">
      <c r="A1096" s="1" t="str">
        <f ca="1">IF(PROCESADOR!O1097&gt;0,PROCESADOR!O1097,"")</f>
        <v/>
      </c>
    </row>
    <row r="1097" spans="1:1" x14ac:dyDescent="0.25">
      <c r="A1097" s="1" t="str">
        <f ca="1">IF(PROCESADOR!O1098&gt;0,PROCESADOR!O1098,"")</f>
        <v/>
      </c>
    </row>
    <row r="1098" spans="1:1" x14ac:dyDescent="0.25">
      <c r="A1098" s="1" t="str">
        <f ca="1">IF(PROCESADOR!O1099&gt;0,PROCESADOR!O1099,"")</f>
        <v/>
      </c>
    </row>
    <row r="1099" spans="1:1" x14ac:dyDescent="0.25">
      <c r="A1099" s="1" t="str">
        <f ca="1">IF(PROCESADOR!O1100&gt;0,PROCESADOR!O1100,"")</f>
        <v/>
      </c>
    </row>
    <row r="1100" spans="1:1" x14ac:dyDescent="0.25">
      <c r="A1100" s="1" t="str">
        <f ca="1">IF(PROCESADOR!O1101&gt;0,PROCESADOR!O1101,"")</f>
        <v/>
      </c>
    </row>
    <row r="1101" spans="1:1" x14ac:dyDescent="0.25">
      <c r="A1101" s="1" t="str">
        <f ca="1">IF(PROCESADOR!O1102&gt;0,PROCESADOR!O1102,"")</f>
        <v/>
      </c>
    </row>
    <row r="1102" spans="1:1" x14ac:dyDescent="0.25">
      <c r="A1102" s="1" t="str">
        <f ca="1">IF(PROCESADOR!O1103&gt;0,PROCESADOR!O1103,"")</f>
        <v/>
      </c>
    </row>
    <row r="1103" spans="1:1" x14ac:dyDescent="0.25">
      <c r="A1103" s="1" t="str">
        <f ca="1">IF(PROCESADOR!O1104&gt;0,PROCESADOR!O1104,"")</f>
        <v/>
      </c>
    </row>
    <row r="1104" spans="1:1" x14ac:dyDescent="0.25">
      <c r="A1104" s="1" t="str">
        <f ca="1">IF(PROCESADOR!O1105&gt;0,PROCESADOR!O1105,"")</f>
        <v/>
      </c>
    </row>
    <row r="1105" spans="1:1" x14ac:dyDescent="0.25">
      <c r="A1105" s="1" t="str">
        <f ca="1">IF(PROCESADOR!O1106&gt;0,PROCESADOR!O1106,"")</f>
        <v/>
      </c>
    </row>
    <row r="1106" spans="1:1" x14ac:dyDescent="0.25">
      <c r="A1106" s="1" t="str">
        <f ca="1">IF(PROCESADOR!O1107&gt;0,PROCESADOR!O1107,"")</f>
        <v/>
      </c>
    </row>
    <row r="1107" spans="1:1" x14ac:dyDescent="0.25">
      <c r="A1107" s="1" t="str">
        <f ca="1">IF(PROCESADOR!O1108&gt;0,PROCESADOR!O1108,"")</f>
        <v/>
      </c>
    </row>
    <row r="1108" spans="1:1" x14ac:dyDescent="0.25">
      <c r="A1108" s="1" t="str">
        <f ca="1">IF(PROCESADOR!O1109&gt;0,PROCESADOR!O1109,"")</f>
        <v/>
      </c>
    </row>
    <row r="1109" spans="1:1" x14ac:dyDescent="0.25">
      <c r="A1109" s="1" t="str">
        <f ca="1">IF(PROCESADOR!O1110&gt;0,PROCESADOR!O1110,"")</f>
        <v/>
      </c>
    </row>
    <row r="1110" spans="1:1" x14ac:dyDescent="0.25">
      <c r="A1110" s="1" t="str">
        <f ca="1">IF(PROCESADOR!O1111&gt;0,PROCESADOR!O1111,"")</f>
        <v/>
      </c>
    </row>
    <row r="1111" spans="1:1" x14ac:dyDescent="0.25">
      <c r="A1111" s="1" t="str">
        <f ca="1">IF(PROCESADOR!O1112&gt;0,PROCESADOR!O1112,"")</f>
        <v/>
      </c>
    </row>
    <row r="1112" spans="1:1" x14ac:dyDescent="0.25">
      <c r="A1112" s="1" t="str">
        <f ca="1">IF(PROCESADOR!O1113&gt;0,PROCESADOR!O1113,"")</f>
        <v/>
      </c>
    </row>
    <row r="1113" spans="1:1" x14ac:dyDescent="0.25">
      <c r="A1113" s="1" t="str">
        <f ca="1">IF(PROCESADOR!O1114&gt;0,PROCESADOR!O1114,"")</f>
        <v/>
      </c>
    </row>
    <row r="1114" spans="1:1" x14ac:dyDescent="0.25">
      <c r="A1114" s="1" t="str">
        <f ca="1">IF(PROCESADOR!O1115&gt;0,PROCESADOR!O1115,"")</f>
        <v/>
      </c>
    </row>
    <row r="1115" spans="1:1" x14ac:dyDescent="0.25">
      <c r="A1115" s="1" t="str">
        <f ca="1">IF(PROCESADOR!O1116&gt;0,PROCESADOR!O1116,"")</f>
        <v/>
      </c>
    </row>
    <row r="1116" spans="1:1" x14ac:dyDescent="0.25">
      <c r="A1116" s="1" t="str">
        <f ca="1">IF(PROCESADOR!O1117&gt;0,PROCESADOR!O1117,"")</f>
        <v/>
      </c>
    </row>
    <row r="1117" spans="1:1" x14ac:dyDescent="0.25">
      <c r="A1117" s="1" t="str">
        <f ca="1">IF(PROCESADOR!O1118&gt;0,PROCESADOR!O1118,"")</f>
        <v/>
      </c>
    </row>
    <row r="1118" spans="1:1" x14ac:dyDescent="0.25">
      <c r="A1118" s="1" t="str">
        <f ca="1">IF(PROCESADOR!O1119&gt;0,PROCESADOR!O1119,"")</f>
        <v/>
      </c>
    </row>
    <row r="1119" spans="1:1" x14ac:dyDescent="0.25">
      <c r="A1119" s="1" t="str">
        <f ca="1">IF(PROCESADOR!O1120&gt;0,PROCESADOR!O1120,"")</f>
        <v/>
      </c>
    </row>
    <row r="1120" spans="1:1" x14ac:dyDescent="0.25">
      <c r="A1120" s="1" t="str">
        <f ca="1">IF(PROCESADOR!O1121&gt;0,PROCESADOR!O1121,"")</f>
        <v/>
      </c>
    </row>
    <row r="1121" spans="1:1" x14ac:dyDescent="0.25">
      <c r="A1121" s="1" t="str">
        <f ca="1">IF(PROCESADOR!O1122&gt;0,PROCESADOR!O1122,"")</f>
        <v/>
      </c>
    </row>
    <row r="1122" spans="1:1" x14ac:dyDescent="0.25">
      <c r="A1122" s="1" t="str">
        <f ca="1">IF(PROCESADOR!O1123&gt;0,PROCESADOR!O1123,"")</f>
        <v/>
      </c>
    </row>
    <row r="1123" spans="1:1" x14ac:dyDescent="0.25">
      <c r="A1123" s="1" t="str">
        <f ca="1">IF(PROCESADOR!O1124&gt;0,PROCESADOR!O1124,"")</f>
        <v/>
      </c>
    </row>
    <row r="1124" spans="1:1" x14ac:dyDescent="0.25">
      <c r="A1124" s="1" t="str">
        <f ca="1">IF(PROCESADOR!O1125&gt;0,PROCESADOR!O1125,"")</f>
        <v/>
      </c>
    </row>
    <row r="1125" spans="1:1" x14ac:dyDescent="0.25">
      <c r="A1125" s="1" t="str">
        <f ca="1">IF(PROCESADOR!O1126&gt;0,PROCESADOR!O1126,"")</f>
        <v/>
      </c>
    </row>
    <row r="1126" spans="1:1" x14ac:dyDescent="0.25">
      <c r="A1126" s="1" t="str">
        <f ca="1">IF(PROCESADOR!O1127&gt;0,PROCESADOR!O1127,"")</f>
        <v/>
      </c>
    </row>
    <row r="1127" spans="1:1" x14ac:dyDescent="0.25">
      <c r="A1127" s="1" t="str">
        <f ca="1">IF(PROCESADOR!O1128&gt;0,PROCESADOR!O1128,"")</f>
        <v/>
      </c>
    </row>
    <row r="1128" spans="1:1" x14ac:dyDescent="0.25">
      <c r="A1128" s="1" t="str">
        <f ca="1">IF(PROCESADOR!O1129&gt;0,PROCESADOR!O1129,"")</f>
        <v/>
      </c>
    </row>
    <row r="1129" spans="1:1" x14ac:dyDescent="0.25">
      <c r="A1129" s="1" t="str">
        <f ca="1">IF(PROCESADOR!O1130&gt;0,PROCESADOR!O1130,"")</f>
        <v/>
      </c>
    </row>
    <row r="1130" spans="1:1" x14ac:dyDescent="0.25">
      <c r="A1130" s="1" t="str">
        <f ca="1">IF(PROCESADOR!O1131&gt;0,PROCESADOR!O1131,"")</f>
        <v/>
      </c>
    </row>
    <row r="1131" spans="1:1" x14ac:dyDescent="0.25">
      <c r="A1131" s="1" t="str">
        <f ca="1">IF(PROCESADOR!O1132&gt;0,PROCESADOR!O1132,"")</f>
        <v/>
      </c>
    </row>
    <row r="1132" spans="1:1" x14ac:dyDescent="0.25">
      <c r="A1132" s="1" t="str">
        <f ca="1">IF(PROCESADOR!O1133&gt;0,PROCESADOR!O1133,"")</f>
        <v/>
      </c>
    </row>
    <row r="1133" spans="1:1" x14ac:dyDescent="0.25">
      <c r="A1133" s="1" t="str">
        <f ca="1">IF(PROCESADOR!O1134&gt;0,PROCESADOR!O1134,"")</f>
        <v/>
      </c>
    </row>
    <row r="1134" spans="1:1" x14ac:dyDescent="0.25">
      <c r="A1134" s="1" t="str">
        <f ca="1">IF(PROCESADOR!O1135&gt;0,PROCESADOR!O1135,"")</f>
        <v/>
      </c>
    </row>
    <row r="1135" spans="1:1" x14ac:dyDescent="0.25">
      <c r="A1135" s="1" t="str">
        <f ca="1">IF(PROCESADOR!O1136&gt;0,PROCESADOR!O1136,"")</f>
        <v/>
      </c>
    </row>
    <row r="1136" spans="1:1" x14ac:dyDescent="0.25">
      <c r="A1136" s="1" t="str">
        <f ca="1">IF(PROCESADOR!O1137&gt;0,PROCESADOR!O1137,"")</f>
        <v/>
      </c>
    </row>
    <row r="1137" spans="1:1" x14ac:dyDescent="0.25">
      <c r="A1137" s="1" t="str">
        <f ca="1">IF(PROCESADOR!O1138&gt;0,PROCESADOR!O1138,"")</f>
        <v/>
      </c>
    </row>
    <row r="1138" spans="1:1" x14ac:dyDescent="0.25">
      <c r="A1138" s="1" t="str">
        <f ca="1">IF(PROCESADOR!O1139&gt;0,PROCESADOR!O1139,"")</f>
        <v/>
      </c>
    </row>
    <row r="1139" spans="1:1" x14ac:dyDescent="0.25">
      <c r="A1139" s="1" t="str">
        <f ca="1">IF(PROCESADOR!O1140&gt;0,PROCESADOR!O1140,"")</f>
        <v/>
      </c>
    </row>
    <row r="1140" spans="1:1" x14ac:dyDescent="0.25">
      <c r="A1140" s="1" t="str">
        <f ca="1">IF(PROCESADOR!O1141&gt;0,PROCESADOR!O1141,"")</f>
        <v/>
      </c>
    </row>
    <row r="1141" spans="1:1" x14ac:dyDescent="0.25">
      <c r="A1141" s="1" t="str">
        <f ca="1">IF(PROCESADOR!O1142&gt;0,PROCESADOR!O1142,"")</f>
        <v/>
      </c>
    </row>
    <row r="1142" spans="1:1" x14ac:dyDescent="0.25">
      <c r="A1142" s="1" t="str">
        <f ca="1">IF(PROCESADOR!O1143&gt;0,PROCESADOR!O1143,"")</f>
        <v/>
      </c>
    </row>
    <row r="1143" spans="1:1" x14ac:dyDescent="0.25">
      <c r="A1143" s="1" t="str">
        <f ca="1">IF(PROCESADOR!O1144&gt;0,PROCESADOR!O1144,"")</f>
        <v/>
      </c>
    </row>
    <row r="1144" spans="1:1" x14ac:dyDescent="0.25">
      <c r="A1144" s="1" t="str">
        <f ca="1">IF(PROCESADOR!O1145&gt;0,PROCESADOR!O1145,"")</f>
        <v/>
      </c>
    </row>
    <row r="1145" spans="1:1" x14ac:dyDescent="0.25">
      <c r="A1145" s="1" t="str">
        <f ca="1">IF(PROCESADOR!O1146&gt;0,PROCESADOR!O1146,"")</f>
        <v/>
      </c>
    </row>
    <row r="1146" spans="1:1" x14ac:dyDescent="0.25">
      <c r="A1146" s="1" t="str">
        <f ca="1">IF(PROCESADOR!O1147&gt;0,PROCESADOR!O1147,"")</f>
        <v/>
      </c>
    </row>
    <row r="1147" spans="1:1" x14ac:dyDescent="0.25">
      <c r="A1147" s="1" t="str">
        <f ca="1">IF(PROCESADOR!O1148&gt;0,PROCESADOR!O1148,"")</f>
        <v/>
      </c>
    </row>
    <row r="1148" spans="1:1" x14ac:dyDescent="0.25">
      <c r="A1148" s="1" t="str">
        <f ca="1">IF(PROCESADOR!O1149&gt;0,PROCESADOR!O1149,"")</f>
        <v/>
      </c>
    </row>
    <row r="1149" spans="1:1" x14ac:dyDescent="0.25">
      <c r="A1149" s="1" t="str">
        <f ca="1">IF(PROCESADOR!O1150&gt;0,PROCESADOR!O1150,"")</f>
        <v/>
      </c>
    </row>
    <row r="1150" spans="1:1" x14ac:dyDescent="0.25">
      <c r="A1150" s="1" t="str">
        <f ca="1">IF(PROCESADOR!O1151&gt;0,PROCESADOR!O1151,"")</f>
        <v/>
      </c>
    </row>
    <row r="1151" spans="1:1" x14ac:dyDescent="0.25">
      <c r="A1151" s="1" t="str">
        <f ca="1">IF(PROCESADOR!O1152&gt;0,PROCESADOR!O1152,"")</f>
        <v/>
      </c>
    </row>
    <row r="1152" spans="1:1" x14ac:dyDescent="0.25">
      <c r="A1152" s="1" t="str">
        <f ca="1">IF(PROCESADOR!O1153&gt;0,PROCESADOR!O1153,"")</f>
        <v/>
      </c>
    </row>
    <row r="1153" spans="1:1" x14ac:dyDescent="0.25">
      <c r="A1153" s="1" t="str">
        <f ca="1">IF(PROCESADOR!O1154&gt;0,PROCESADOR!O1154,"")</f>
        <v/>
      </c>
    </row>
    <row r="1154" spans="1:1" x14ac:dyDescent="0.25">
      <c r="A1154" s="1" t="str">
        <f ca="1">IF(PROCESADOR!O1155&gt;0,PROCESADOR!O1155,"")</f>
        <v/>
      </c>
    </row>
    <row r="1155" spans="1:1" x14ac:dyDescent="0.25">
      <c r="A1155" s="1" t="str">
        <f ca="1">IF(PROCESADOR!O1156&gt;0,PROCESADOR!O1156,"")</f>
        <v/>
      </c>
    </row>
    <row r="1156" spans="1:1" x14ac:dyDescent="0.25">
      <c r="A1156" s="1" t="str">
        <f ca="1">IF(PROCESADOR!O1157&gt;0,PROCESADOR!O1157,"")</f>
        <v/>
      </c>
    </row>
    <row r="1157" spans="1:1" x14ac:dyDescent="0.25">
      <c r="A1157" s="1" t="str">
        <f ca="1">IF(PROCESADOR!O1158&gt;0,PROCESADOR!O1158,"")</f>
        <v/>
      </c>
    </row>
    <row r="1158" spans="1:1" x14ac:dyDescent="0.25">
      <c r="A1158" s="1" t="str">
        <f ca="1">IF(PROCESADOR!O1159&gt;0,PROCESADOR!O1159,"")</f>
        <v/>
      </c>
    </row>
    <row r="1159" spans="1:1" x14ac:dyDescent="0.25">
      <c r="A1159" s="1" t="str">
        <f ca="1">IF(PROCESADOR!O1160&gt;0,PROCESADOR!O1160,"")</f>
        <v/>
      </c>
    </row>
    <row r="1160" spans="1:1" x14ac:dyDescent="0.25">
      <c r="A1160" s="1" t="str">
        <f ca="1">IF(PROCESADOR!O1161&gt;0,PROCESADOR!O1161,"")</f>
        <v/>
      </c>
    </row>
    <row r="1161" spans="1:1" x14ac:dyDescent="0.25">
      <c r="A1161" s="1" t="str">
        <f ca="1">IF(PROCESADOR!O1162&gt;0,PROCESADOR!O1162,"")</f>
        <v/>
      </c>
    </row>
    <row r="1162" spans="1:1" x14ac:dyDescent="0.25">
      <c r="A1162" s="1" t="str">
        <f ca="1">IF(PROCESADOR!O1163&gt;0,PROCESADOR!O1163,"")</f>
        <v/>
      </c>
    </row>
    <row r="1163" spans="1:1" x14ac:dyDescent="0.25">
      <c r="A1163" s="1" t="str">
        <f ca="1">IF(PROCESADOR!O1164&gt;0,PROCESADOR!O1164,"")</f>
        <v/>
      </c>
    </row>
    <row r="1164" spans="1:1" x14ac:dyDescent="0.25">
      <c r="A1164" s="1" t="str">
        <f ca="1">IF(PROCESADOR!O1165&gt;0,PROCESADOR!O1165,"")</f>
        <v/>
      </c>
    </row>
    <row r="1165" spans="1:1" x14ac:dyDescent="0.25">
      <c r="A1165" s="1" t="str">
        <f ca="1">IF(PROCESADOR!O1166&gt;0,PROCESADOR!O1166,"")</f>
        <v/>
      </c>
    </row>
    <row r="1166" spans="1:1" x14ac:dyDescent="0.25">
      <c r="A1166" s="1" t="str">
        <f ca="1">IF(PROCESADOR!O1167&gt;0,PROCESADOR!O1167,"")</f>
        <v/>
      </c>
    </row>
    <row r="1167" spans="1:1" x14ac:dyDescent="0.25">
      <c r="A1167" s="1" t="str">
        <f ca="1">IF(PROCESADOR!O1168&gt;0,PROCESADOR!O1168,"")</f>
        <v/>
      </c>
    </row>
    <row r="1168" spans="1:1" x14ac:dyDescent="0.25">
      <c r="A1168" s="1" t="str">
        <f ca="1">IF(PROCESADOR!O1169&gt;0,PROCESADOR!O1169,"")</f>
        <v/>
      </c>
    </row>
    <row r="1169" spans="1:1" x14ac:dyDescent="0.25">
      <c r="A1169" s="1" t="str">
        <f ca="1">IF(PROCESADOR!O1170&gt;0,PROCESADOR!O1170,"")</f>
        <v/>
      </c>
    </row>
    <row r="1170" spans="1:1" x14ac:dyDescent="0.25">
      <c r="A1170" s="1" t="str">
        <f ca="1">IF(PROCESADOR!O1171&gt;0,PROCESADOR!O1171,"")</f>
        <v/>
      </c>
    </row>
    <row r="1171" spans="1:1" x14ac:dyDescent="0.25">
      <c r="A1171" s="1" t="str">
        <f ca="1">IF(PROCESADOR!O1172&gt;0,PROCESADOR!O1172,"")</f>
        <v/>
      </c>
    </row>
    <row r="1172" spans="1:1" x14ac:dyDescent="0.25">
      <c r="A1172" s="1" t="str">
        <f ca="1">IF(PROCESADOR!O1173&gt;0,PROCESADOR!O1173,"")</f>
        <v/>
      </c>
    </row>
    <row r="1173" spans="1:1" x14ac:dyDescent="0.25">
      <c r="A1173" s="1" t="str">
        <f ca="1">IF(PROCESADOR!O1174&gt;0,PROCESADOR!O1174,"")</f>
        <v/>
      </c>
    </row>
    <row r="1174" spans="1:1" x14ac:dyDescent="0.25">
      <c r="A1174" s="1" t="str">
        <f ca="1">IF(PROCESADOR!O1175&gt;0,PROCESADOR!O1175,"")</f>
        <v/>
      </c>
    </row>
    <row r="1175" spans="1:1" x14ac:dyDescent="0.25">
      <c r="A1175" s="1" t="str">
        <f ca="1">IF(PROCESADOR!O1176&gt;0,PROCESADOR!O1176,"")</f>
        <v/>
      </c>
    </row>
    <row r="1176" spans="1:1" x14ac:dyDescent="0.25">
      <c r="A1176" s="1" t="str">
        <f ca="1">IF(PROCESADOR!O1177&gt;0,PROCESADOR!O1177,"")</f>
        <v/>
      </c>
    </row>
    <row r="1177" spans="1:1" x14ac:dyDescent="0.25">
      <c r="A1177" s="1" t="str">
        <f ca="1">IF(PROCESADOR!O1178&gt;0,PROCESADOR!O1178,"")</f>
        <v/>
      </c>
    </row>
    <row r="1178" spans="1:1" x14ac:dyDescent="0.25">
      <c r="A1178" s="1" t="str">
        <f ca="1">IF(PROCESADOR!O1179&gt;0,PROCESADOR!O1179,"")</f>
        <v/>
      </c>
    </row>
    <row r="1179" spans="1:1" x14ac:dyDescent="0.25">
      <c r="A1179" s="1" t="str">
        <f ca="1">IF(PROCESADOR!O1180&gt;0,PROCESADOR!O1180,"")</f>
        <v/>
      </c>
    </row>
    <row r="1180" spans="1:1" x14ac:dyDescent="0.25">
      <c r="A1180" s="1" t="str">
        <f ca="1">IF(PROCESADOR!O1181&gt;0,PROCESADOR!O1181,"")</f>
        <v/>
      </c>
    </row>
    <row r="1181" spans="1:1" x14ac:dyDescent="0.25">
      <c r="A1181" s="1" t="str">
        <f ca="1">IF(PROCESADOR!O1182&gt;0,PROCESADOR!O1182,"")</f>
        <v/>
      </c>
    </row>
    <row r="1182" spans="1:1" x14ac:dyDescent="0.25">
      <c r="A1182" s="1" t="str">
        <f ca="1">IF(PROCESADOR!O1183&gt;0,PROCESADOR!O1183,"")</f>
        <v/>
      </c>
    </row>
    <row r="1183" spans="1:1" x14ac:dyDescent="0.25">
      <c r="A1183" s="1" t="str">
        <f ca="1">IF(PROCESADOR!O1184&gt;0,PROCESADOR!O1184,"")</f>
        <v/>
      </c>
    </row>
    <row r="1184" spans="1:1" x14ac:dyDescent="0.25">
      <c r="A1184" s="1" t="str">
        <f ca="1">IF(PROCESADOR!O1185&gt;0,PROCESADOR!O1185,"")</f>
        <v/>
      </c>
    </row>
    <row r="1185" spans="1:1" x14ac:dyDescent="0.25">
      <c r="A1185" s="1" t="str">
        <f ca="1">IF(PROCESADOR!O1186&gt;0,PROCESADOR!O1186,"")</f>
        <v/>
      </c>
    </row>
    <row r="1186" spans="1:1" x14ac:dyDescent="0.25">
      <c r="A1186" s="1" t="str">
        <f ca="1">IF(PROCESADOR!O1187&gt;0,PROCESADOR!O1187,"")</f>
        <v/>
      </c>
    </row>
    <row r="1187" spans="1:1" x14ac:dyDescent="0.25">
      <c r="A1187" s="1" t="str">
        <f ca="1">IF(PROCESADOR!O1188&gt;0,PROCESADOR!O1188,"")</f>
        <v/>
      </c>
    </row>
    <row r="1188" spans="1:1" x14ac:dyDescent="0.25">
      <c r="A1188" s="1" t="str">
        <f ca="1">IF(PROCESADOR!O1189&gt;0,PROCESADOR!O1189,"")</f>
        <v/>
      </c>
    </row>
    <row r="1189" spans="1:1" x14ac:dyDescent="0.25">
      <c r="A1189" s="1" t="str">
        <f ca="1">IF(PROCESADOR!O1190&gt;0,PROCESADOR!O1190,"")</f>
        <v/>
      </c>
    </row>
    <row r="1190" spans="1:1" x14ac:dyDescent="0.25">
      <c r="A1190" s="1" t="str">
        <f ca="1">IF(PROCESADOR!O1191&gt;0,PROCESADOR!O1191,"")</f>
        <v/>
      </c>
    </row>
    <row r="1191" spans="1:1" x14ac:dyDescent="0.25">
      <c r="A1191" s="1" t="str">
        <f ca="1">IF(PROCESADOR!O1192&gt;0,PROCESADOR!O1192,"")</f>
        <v/>
      </c>
    </row>
    <row r="1192" spans="1:1" x14ac:dyDescent="0.25">
      <c r="A1192" s="1" t="str">
        <f ca="1">IF(PROCESADOR!O1193&gt;0,PROCESADOR!O1193,"")</f>
        <v/>
      </c>
    </row>
    <row r="1193" spans="1:1" x14ac:dyDescent="0.25">
      <c r="A1193" s="1" t="str">
        <f ca="1">IF(PROCESADOR!O1194&gt;0,PROCESADOR!O1194,"")</f>
        <v/>
      </c>
    </row>
    <row r="1194" spans="1:1" x14ac:dyDescent="0.25">
      <c r="A1194" s="1" t="str">
        <f ca="1">IF(PROCESADOR!O1195&gt;0,PROCESADOR!O1195,"")</f>
        <v/>
      </c>
    </row>
    <row r="1195" spans="1:1" x14ac:dyDescent="0.25">
      <c r="A1195" s="1" t="str">
        <f ca="1">IF(PROCESADOR!O1196&gt;0,PROCESADOR!O1196,"")</f>
        <v/>
      </c>
    </row>
    <row r="1196" spans="1:1" x14ac:dyDescent="0.25">
      <c r="A1196" s="1" t="str">
        <f ca="1">IF(PROCESADOR!O1197&gt;0,PROCESADOR!O1197,"")</f>
        <v/>
      </c>
    </row>
    <row r="1197" spans="1:1" x14ac:dyDescent="0.25">
      <c r="A1197" s="1" t="str">
        <f ca="1">IF(PROCESADOR!O1198&gt;0,PROCESADOR!O1198,"")</f>
        <v/>
      </c>
    </row>
    <row r="1198" spans="1:1" x14ac:dyDescent="0.25">
      <c r="A1198" s="1" t="str">
        <f ca="1">IF(PROCESADOR!O1199&gt;0,PROCESADOR!O1199,"")</f>
        <v/>
      </c>
    </row>
    <row r="1199" spans="1:1" x14ac:dyDescent="0.25">
      <c r="A1199" s="1" t="str">
        <f ca="1">IF(PROCESADOR!O1200&gt;0,PROCESADOR!O1200,"")</f>
        <v/>
      </c>
    </row>
    <row r="1200" spans="1:1" x14ac:dyDescent="0.25">
      <c r="A1200" s="1" t="str">
        <f ca="1">IF(PROCESADOR!O1201&gt;0,PROCESADOR!O1201,"")</f>
        <v/>
      </c>
    </row>
    <row r="1201" spans="1:1" x14ac:dyDescent="0.25">
      <c r="A1201" s="1" t="str">
        <f ca="1">IF(PROCESADOR!O1202&gt;0,PROCESADOR!O1202,"")</f>
        <v/>
      </c>
    </row>
    <row r="1202" spans="1:1" x14ac:dyDescent="0.25">
      <c r="A1202" s="1" t="str">
        <f ca="1">IF(PROCESADOR!O1203&gt;0,PROCESADOR!O1203,"")</f>
        <v/>
      </c>
    </row>
    <row r="1203" spans="1:1" x14ac:dyDescent="0.25">
      <c r="A1203" s="1" t="str">
        <f ca="1">IF(PROCESADOR!O1204&gt;0,PROCESADOR!O1204,"")</f>
        <v/>
      </c>
    </row>
    <row r="1204" spans="1:1" x14ac:dyDescent="0.25">
      <c r="A1204" s="1" t="str">
        <f ca="1">IF(PROCESADOR!O1205&gt;0,PROCESADOR!O1205,"")</f>
        <v/>
      </c>
    </row>
    <row r="1205" spans="1:1" x14ac:dyDescent="0.25">
      <c r="A1205" s="1" t="str">
        <f ca="1">IF(PROCESADOR!O1206&gt;0,PROCESADOR!O1206,"")</f>
        <v/>
      </c>
    </row>
    <row r="1206" spans="1:1" x14ac:dyDescent="0.25">
      <c r="A1206" s="1" t="str">
        <f ca="1">IF(PROCESADOR!O1207&gt;0,PROCESADOR!O1207,"")</f>
        <v/>
      </c>
    </row>
    <row r="1207" spans="1:1" x14ac:dyDescent="0.25">
      <c r="A1207" s="1" t="str">
        <f ca="1">IF(PROCESADOR!O1208&gt;0,PROCESADOR!O1208,"")</f>
        <v/>
      </c>
    </row>
    <row r="1208" spans="1:1" x14ac:dyDescent="0.25">
      <c r="A1208" s="1" t="str">
        <f ca="1">IF(PROCESADOR!O1209&gt;0,PROCESADOR!O1209,"")</f>
        <v/>
      </c>
    </row>
    <row r="1209" spans="1:1" x14ac:dyDescent="0.25">
      <c r="A1209" s="1" t="str">
        <f ca="1">IF(PROCESADOR!O1210&gt;0,PROCESADOR!O1210,"")</f>
        <v/>
      </c>
    </row>
    <row r="1210" spans="1:1" x14ac:dyDescent="0.25">
      <c r="A1210" s="1" t="str">
        <f ca="1">IF(PROCESADOR!O1211&gt;0,PROCESADOR!O1211,"")</f>
        <v/>
      </c>
    </row>
    <row r="1211" spans="1:1" x14ac:dyDescent="0.25">
      <c r="A1211" s="1" t="str">
        <f ca="1">IF(PROCESADOR!O1212&gt;0,PROCESADOR!O1212,"")</f>
        <v/>
      </c>
    </row>
    <row r="1212" spans="1:1" x14ac:dyDescent="0.25">
      <c r="A1212" s="1" t="str">
        <f ca="1">IF(PROCESADOR!O1213&gt;0,PROCESADOR!O1213,"")</f>
        <v/>
      </c>
    </row>
    <row r="1213" spans="1:1" x14ac:dyDescent="0.25">
      <c r="A1213" s="1" t="str">
        <f ca="1">IF(PROCESADOR!O1214&gt;0,PROCESADOR!O1214,"")</f>
        <v/>
      </c>
    </row>
    <row r="1214" spans="1:1" x14ac:dyDescent="0.25">
      <c r="A1214" s="1" t="str">
        <f ca="1">IF(PROCESADOR!O1215&gt;0,PROCESADOR!O1215,"")</f>
        <v/>
      </c>
    </row>
    <row r="1215" spans="1:1" x14ac:dyDescent="0.25">
      <c r="A1215" s="1" t="str">
        <f ca="1">IF(PROCESADOR!O1216&gt;0,PROCESADOR!O1216,"")</f>
        <v/>
      </c>
    </row>
    <row r="1216" spans="1:1" x14ac:dyDescent="0.25">
      <c r="A1216" s="1" t="str">
        <f ca="1">IF(PROCESADOR!O1217&gt;0,PROCESADOR!O1217,"")</f>
        <v/>
      </c>
    </row>
    <row r="1217" spans="1:1" x14ac:dyDescent="0.25">
      <c r="A1217" s="1" t="str">
        <f ca="1">IF(PROCESADOR!O1218&gt;0,PROCESADOR!O1218,"")</f>
        <v/>
      </c>
    </row>
    <row r="1218" spans="1:1" x14ac:dyDescent="0.25">
      <c r="A1218" s="1" t="str">
        <f ca="1">IF(PROCESADOR!O1219&gt;0,PROCESADOR!O1219,"")</f>
        <v/>
      </c>
    </row>
    <row r="1219" spans="1:1" x14ac:dyDescent="0.25">
      <c r="A1219" s="1" t="str">
        <f ca="1">IF(PROCESADOR!O1220&gt;0,PROCESADOR!O1220,"")</f>
        <v/>
      </c>
    </row>
    <row r="1220" spans="1:1" x14ac:dyDescent="0.25">
      <c r="A1220" s="1" t="str">
        <f ca="1">IF(PROCESADOR!O1221&gt;0,PROCESADOR!O1221,"")</f>
        <v/>
      </c>
    </row>
    <row r="1221" spans="1:1" x14ac:dyDescent="0.25">
      <c r="A1221" s="1" t="str">
        <f ca="1">IF(PROCESADOR!O1222&gt;0,PROCESADOR!O1222,"")</f>
        <v/>
      </c>
    </row>
    <row r="1222" spans="1:1" x14ac:dyDescent="0.25">
      <c r="A1222" s="1" t="str">
        <f ca="1">IF(PROCESADOR!O1223&gt;0,PROCESADOR!O1223,"")</f>
        <v/>
      </c>
    </row>
    <row r="1223" spans="1:1" x14ac:dyDescent="0.25">
      <c r="A1223" s="1" t="str">
        <f ca="1">IF(PROCESADOR!O1224&gt;0,PROCESADOR!O1224,"")</f>
        <v/>
      </c>
    </row>
    <row r="1224" spans="1:1" x14ac:dyDescent="0.25">
      <c r="A1224" s="1" t="str">
        <f ca="1">IF(PROCESADOR!O1225&gt;0,PROCESADOR!O1225,"")</f>
        <v/>
      </c>
    </row>
    <row r="1225" spans="1:1" x14ac:dyDescent="0.25">
      <c r="A1225" s="1" t="str">
        <f ca="1">IF(PROCESADOR!O1226&gt;0,PROCESADOR!O1226,"")</f>
        <v/>
      </c>
    </row>
    <row r="1226" spans="1:1" x14ac:dyDescent="0.25">
      <c r="A1226" s="1" t="str">
        <f ca="1">IF(PROCESADOR!O1227&gt;0,PROCESADOR!O1227,"")</f>
        <v/>
      </c>
    </row>
    <row r="1227" spans="1:1" x14ac:dyDescent="0.25">
      <c r="A1227" s="1" t="str">
        <f ca="1">IF(PROCESADOR!O1228&gt;0,PROCESADOR!O1228,"")</f>
        <v/>
      </c>
    </row>
    <row r="1228" spans="1:1" x14ac:dyDescent="0.25">
      <c r="A1228" s="1" t="str">
        <f ca="1">IF(PROCESADOR!O1229&gt;0,PROCESADOR!O1229,"")</f>
        <v/>
      </c>
    </row>
    <row r="1229" spans="1:1" x14ac:dyDescent="0.25">
      <c r="A1229" s="1" t="str">
        <f ca="1">IF(PROCESADOR!O1230&gt;0,PROCESADOR!O1230,"")</f>
        <v/>
      </c>
    </row>
    <row r="1230" spans="1:1" x14ac:dyDescent="0.25">
      <c r="A1230" s="1" t="str">
        <f ca="1">IF(PROCESADOR!O1231&gt;0,PROCESADOR!O1231,"")</f>
        <v/>
      </c>
    </row>
    <row r="1231" spans="1:1" x14ac:dyDescent="0.25">
      <c r="A1231" s="1" t="str">
        <f ca="1">IF(PROCESADOR!O1232&gt;0,PROCESADOR!O1232,"")</f>
        <v/>
      </c>
    </row>
    <row r="1232" spans="1:1" x14ac:dyDescent="0.25">
      <c r="A1232" s="1" t="str">
        <f ca="1">IF(PROCESADOR!O1233&gt;0,PROCESADOR!O1233,"")</f>
        <v/>
      </c>
    </row>
    <row r="1233" spans="1:1" x14ac:dyDescent="0.25">
      <c r="A1233" s="1" t="str">
        <f ca="1">IF(PROCESADOR!O1234&gt;0,PROCESADOR!O1234,"")</f>
        <v/>
      </c>
    </row>
    <row r="1234" spans="1:1" x14ac:dyDescent="0.25">
      <c r="A1234" s="1" t="str">
        <f ca="1">IF(PROCESADOR!O1235&gt;0,PROCESADOR!O1235,"")</f>
        <v/>
      </c>
    </row>
    <row r="1235" spans="1:1" x14ac:dyDescent="0.25">
      <c r="A1235" s="1" t="str">
        <f ca="1">IF(PROCESADOR!O1236&gt;0,PROCESADOR!O1236,"")</f>
        <v/>
      </c>
    </row>
    <row r="1236" spans="1:1" x14ac:dyDescent="0.25">
      <c r="A1236" s="1" t="str">
        <f ca="1">IF(PROCESADOR!O1237&gt;0,PROCESADOR!O1237,"")</f>
        <v/>
      </c>
    </row>
    <row r="1237" spans="1:1" x14ac:dyDescent="0.25">
      <c r="A1237" s="1" t="str">
        <f ca="1">IF(PROCESADOR!O1238&gt;0,PROCESADOR!O1238,"")</f>
        <v/>
      </c>
    </row>
    <row r="1238" spans="1:1" x14ac:dyDescent="0.25">
      <c r="A1238" s="1" t="str">
        <f ca="1">IF(PROCESADOR!O1239&gt;0,PROCESADOR!O1239,"")</f>
        <v/>
      </c>
    </row>
    <row r="1239" spans="1:1" x14ac:dyDescent="0.25">
      <c r="A1239" s="1" t="str">
        <f ca="1">IF(PROCESADOR!O1240&gt;0,PROCESADOR!O1240,"")</f>
        <v/>
      </c>
    </row>
    <row r="1240" spans="1:1" x14ac:dyDescent="0.25">
      <c r="A1240" s="1" t="str">
        <f ca="1">IF(PROCESADOR!O1241&gt;0,PROCESADOR!O1241,"")</f>
        <v/>
      </c>
    </row>
    <row r="1241" spans="1:1" x14ac:dyDescent="0.25">
      <c r="A1241" s="1" t="str">
        <f ca="1">IF(PROCESADOR!O1242&gt;0,PROCESADOR!O1242,"")</f>
        <v/>
      </c>
    </row>
    <row r="1242" spans="1:1" x14ac:dyDescent="0.25">
      <c r="A1242" s="1" t="str">
        <f ca="1">IF(PROCESADOR!O1243&gt;0,PROCESADOR!O1243,"")</f>
        <v/>
      </c>
    </row>
    <row r="1243" spans="1:1" x14ac:dyDescent="0.25">
      <c r="A1243" s="1" t="str">
        <f ca="1">IF(PROCESADOR!O1244&gt;0,PROCESADOR!O1244,"")</f>
        <v/>
      </c>
    </row>
    <row r="1244" spans="1:1" x14ac:dyDescent="0.25">
      <c r="A1244" s="1" t="str">
        <f ca="1">IF(PROCESADOR!O1245&gt;0,PROCESADOR!O1245,"")</f>
        <v/>
      </c>
    </row>
    <row r="1245" spans="1:1" x14ac:dyDescent="0.25">
      <c r="A1245" s="1" t="str">
        <f ca="1">IF(PROCESADOR!O1246&gt;0,PROCESADOR!O1246,"")</f>
        <v/>
      </c>
    </row>
    <row r="1246" spans="1:1" x14ac:dyDescent="0.25">
      <c r="A1246" s="1" t="str">
        <f ca="1">IF(PROCESADOR!O1247&gt;0,PROCESADOR!O1247,"")</f>
        <v/>
      </c>
    </row>
    <row r="1247" spans="1:1" x14ac:dyDescent="0.25">
      <c r="A1247" s="1" t="str">
        <f ca="1">IF(PROCESADOR!O1248&gt;0,PROCESADOR!O1248,"")</f>
        <v/>
      </c>
    </row>
    <row r="1248" spans="1:1" x14ac:dyDescent="0.25">
      <c r="A1248" s="1" t="str">
        <f ca="1">IF(PROCESADOR!O1249&gt;0,PROCESADOR!O1249,"")</f>
        <v/>
      </c>
    </row>
    <row r="1249" spans="1:1" x14ac:dyDescent="0.25">
      <c r="A1249" s="1" t="str">
        <f ca="1">IF(PROCESADOR!O1250&gt;0,PROCESADOR!O1250,"")</f>
        <v/>
      </c>
    </row>
    <row r="1250" spans="1:1" x14ac:dyDescent="0.25">
      <c r="A1250" s="1" t="str">
        <f ca="1">IF(PROCESADOR!O1251&gt;0,PROCESADOR!O1251,"")</f>
        <v/>
      </c>
    </row>
    <row r="1251" spans="1:1" x14ac:dyDescent="0.25">
      <c r="A1251" s="1" t="str">
        <f ca="1">IF(PROCESADOR!O1252&gt;0,PROCESADOR!O1252,"")</f>
        <v/>
      </c>
    </row>
    <row r="1252" spans="1:1" x14ac:dyDescent="0.25">
      <c r="A1252" s="1" t="str">
        <f ca="1">IF(PROCESADOR!O1253&gt;0,PROCESADOR!O1253,"")</f>
        <v/>
      </c>
    </row>
    <row r="1253" spans="1:1" x14ac:dyDescent="0.25">
      <c r="A1253" s="1" t="str">
        <f ca="1">IF(PROCESADOR!O1254&gt;0,PROCESADOR!O1254,"")</f>
        <v/>
      </c>
    </row>
    <row r="1254" spans="1:1" x14ac:dyDescent="0.25">
      <c r="A1254" s="1" t="str">
        <f ca="1">IF(PROCESADOR!O1255&gt;0,PROCESADOR!O1255,"")</f>
        <v/>
      </c>
    </row>
    <row r="1255" spans="1:1" x14ac:dyDescent="0.25">
      <c r="A1255" s="1" t="str">
        <f ca="1">IF(PROCESADOR!O1256&gt;0,PROCESADOR!O1256,"")</f>
        <v/>
      </c>
    </row>
    <row r="1256" spans="1:1" x14ac:dyDescent="0.25">
      <c r="A1256" s="1" t="str">
        <f ca="1">IF(PROCESADOR!O1257&gt;0,PROCESADOR!O1257,"")</f>
        <v/>
      </c>
    </row>
    <row r="1257" spans="1:1" x14ac:dyDescent="0.25">
      <c r="A1257" s="1" t="str">
        <f ca="1">IF(PROCESADOR!O1258&gt;0,PROCESADOR!O1258,"")</f>
        <v/>
      </c>
    </row>
    <row r="1258" spans="1:1" x14ac:dyDescent="0.25">
      <c r="A1258" s="1" t="str">
        <f ca="1">IF(PROCESADOR!O1259&gt;0,PROCESADOR!O1259,"")</f>
        <v/>
      </c>
    </row>
    <row r="1259" spans="1:1" x14ac:dyDescent="0.25">
      <c r="A1259" s="1" t="str">
        <f ca="1">IF(PROCESADOR!O1260&gt;0,PROCESADOR!O1260,"")</f>
        <v/>
      </c>
    </row>
    <row r="1260" spans="1:1" x14ac:dyDescent="0.25">
      <c r="A1260" s="1" t="str">
        <f ca="1">IF(PROCESADOR!O1261&gt;0,PROCESADOR!O1261,"")</f>
        <v/>
      </c>
    </row>
    <row r="1261" spans="1:1" x14ac:dyDescent="0.25">
      <c r="A1261" s="1" t="str">
        <f ca="1">IF(PROCESADOR!O1262&gt;0,PROCESADOR!O1262,"")</f>
        <v/>
      </c>
    </row>
    <row r="1262" spans="1:1" x14ac:dyDescent="0.25">
      <c r="A1262" s="1" t="str">
        <f ca="1">IF(PROCESADOR!O1263&gt;0,PROCESADOR!O1263,"")</f>
        <v/>
      </c>
    </row>
    <row r="1263" spans="1:1" x14ac:dyDescent="0.25">
      <c r="A1263" s="1" t="str">
        <f ca="1">IF(PROCESADOR!O1264&gt;0,PROCESADOR!O1264,"")</f>
        <v/>
      </c>
    </row>
    <row r="1264" spans="1:1" x14ac:dyDescent="0.25">
      <c r="A1264" s="1" t="str">
        <f ca="1">IF(PROCESADOR!O1265&gt;0,PROCESADOR!O1265,"")</f>
        <v/>
      </c>
    </row>
    <row r="1265" spans="1:1" x14ac:dyDescent="0.25">
      <c r="A1265" s="1" t="str">
        <f ca="1">IF(PROCESADOR!O1266&gt;0,PROCESADOR!O1266,"")</f>
        <v/>
      </c>
    </row>
    <row r="1266" spans="1:1" x14ac:dyDescent="0.25">
      <c r="A1266" s="1" t="str">
        <f ca="1">IF(PROCESADOR!O1267&gt;0,PROCESADOR!O1267,"")</f>
        <v/>
      </c>
    </row>
    <row r="1267" spans="1:1" x14ac:dyDescent="0.25">
      <c r="A1267" s="1" t="str">
        <f ca="1">IF(PROCESADOR!O1268&gt;0,PROCESADOR!O1268,"")</f>
        <v/>
      </c>
    </row>
    <row r="1268" spans="1:1" x14ac:dyDescent="0.25">
      <c r="A1268" s="1" t="str">
        <f ca="1">IF(PROCESADOR!O1269&gt;0,PROCESADOR!O1269,"")</f>
        <v/>
      </c>
    </row>
    <row r="1269" spans="1:1" x14ac:dyDescent="0.25">
      <c r="A1269" s="1" t="str">
        <f ca="1">IF(PROCESADOR!O1270&gt;0,PROCESADOR!O1270,"")</f>
        <v/>
      </c>
    </row>
    <row r="1270" spans="1:1" x14ac:dyDescent="0.25">
      <c r="A1270" s="1" t="str">
        <f ca="1">IF(PROCESADOR!O1271&gt;0,PROCESADOR!O1271,"")</f>
        <v/>
      </c>
    </row>
    <row r="1271" spans="1:1" x14ac:dyDescent="0.25">
      <c r="A1271" s="1" t="str">
        <f ca="1">IF(PROCESADOR!O1272&gt;0,PROCESADOR!O1272,"")</f>
        <v/>
      </c>
    </row>
    <row r="1272" spans="1:1" x14ac:dyDescent="0.25">
      <c r="A1272" s="1" t="str">
        <f ca="1">IF(PROCESADOR!O1273&gt;0,PROCESADOR!O1273,"")</f>
        <v/>
      </c>
    </row>
    <row r="1273" spans="1:1" x14ac:dyDescent="0.25">
      <c r="A1273" s="1" t="str">
        <f ca="1">IF(PROCESADOR!O1274&gt;0,PROCESADOR!O1274,"")</f>
        <v/>
      </c>
    </row>
    <row r="1274" spans="1:1" x14ac:dyDescent="0.25">
      <c r="A1274" s="1" t="str">
        <f ca="1">IF(PROCESADOR!O1275&gt;0,PROCESADOR!O1275,"")</f>
        <v/>
      </c>
    </row>
    <row r="1275" spans="1:1" x14ac:dyDescent="0.25">
      <c r="A1275" s="1" t="str">
        <f ca="1">IF(PROCESADOR!O1276&gt;0,PROCESADOR!O1276,"")</f>
        <v/>
      </c>
    </row>
    <row r="1276" spans="1:1" x14ac:dyDescent="0.25">
      <c r="A1276" s="1" t="str">
        <f ca="1">IF(PROCESADOR!O1277&gt;0,PROCESADOR!O1277,"")</f>
        <v/>
      </c>
    </row>
    <row r="1277" spans="1:1" x14ac:dyDescent="0.25">
      <c r="A1277" s="1" t="str">
        <f ca="1">IF(PROCESADOR!O1278&gt;0,PROCESADOR!O1278,"")</f>
        <v/>
      </c>
    </row>
    <row r="1278" spans="1:1" x14ac:dyDescent="0.25">
      <c r="A1278" s="1" t="str">
        <f ca="1">IF(PROCESADOR!O1279&gt;0,PROCESADOR!O1279,"")</f>
        <v/>
      </c>
    </row>
    <row r="1279" spans="1:1" x14ac:dyDescent="0.25">
      <c r="A1279" s="1" t="str">
        <f ca="1">IF(PROCESADOR!O1280&gt;0,PROCESADOR!O1280,"")</f>
        <v/>
      </c>
    </row>
    <row r="1280" spans="1:1" x14ac:dyDescent="0.25">
      <c r="A1280" s="1" t="str">
        <f ca="1">IF(PROCESADOR!O1281&gt;0,PROCESADOR!O1281,"")</f>
        <v/>
      </c>
    </row>
    <row r="1281" spans="1:1" x14ac:dyDescent="0.25">
      <c r="A1281" s="1" t="str">
        <f ca="1">IF(PROCESADOR!O1282&gt;0,PROCESADOR!O1282,"")</f>
        <v/>
      </c>
    </row>
    <row r="1282" spans="1:1" x14ac:dyDescent="0.25">
      <c r="A1282" s="1" t="str">
        <f ca="1">IF(PROCESADOR!O1283&gt;0,PROCESADOR!O1283,"")</f>
        <v/>
      </c>
    </row>
    <row r="1283" spans="1:1" x14ac:dyDescent="0.25">
      <c r="A1283" s="1" t="str">
        <f ca="1">IF(PROCESADOR!O1284&gt;0,PROCESADOR!O1284,"")</f>
        <v/>
      </c>
    </row>
    <row r="1284" spans="1:1" x14ac:dyDescent="0.25">
      <c r="A1284" s="1" t="str">
        <f ca="1">IF(PROCESADOR!O1285&gt;0,PROCESADOR!O1285,"")</f>
        <v/>
      </c>
    </row>
    <row r="1285" spans="1:1" x14ac:dyDescent="0.25">
      <c r="A1285" s="1" t="str">
        <f ca="1">IF(PROCESADOR!O1286&gt;0,PROCESADOR!O1286,"")</f>
        <v/>
      </c>
    </row>
    <row r="1286" spans="1:1" x14ac:dyDescent="0.25">
      <c r="A1286" s="1" t="str">
        <f ca="1">IF(PROCESADOR!O1287&gt;0,PROCESADOR!O1287,"")</f>
        <v/>
      </c>
    </row>
    <row r="1287" spans="1:1" x14ac:dyDescent="0.25">
      <c r="A1287" s="1" t="str">
        <f ca="1">IF(PROCESADOR!O1288&gt;0,PROCESADOR!O1288,"")</f>
        <v/>
      </c>
    </row>
    <row r="1288" spans="1:1" x14ac:dyDescent="0.25">
      <c r="A1288" s="1" t="str">
        <f ca="1">IF(PROCESADOR!O1289&gt;0,PROCESADOR!O1289,"")</f>
        <v/>
      </c>
    </row>
    <row r="1289" spans="1:1" x14ac:dyDescent="0.25">
      <c r="A1289" s="1" t="str">
        <f ca="1">IF(PROCESADOR!O1290&gt;0,PROCESADOR!O1290,"")</f>
        <v/>
      </c>
    </row>
    <row r="1290" spans="1:1" x14ac:dyDescent="0.25">
      <c r="A1290" s="1" t="str">
        <f ca="1">IF(PROCESADOR!O1291&gt;0,PROCESADOR!O1291,"")</f>
        <v/>
      </c>
    </row>
    <row r="1291" spans="1:1" x14ac:dyDescent="0.25">
      <c r="A1291" s="1" t="str">
        <f ca="1">IF(PROCESADOR!O1292&gt;0,PROCESADOR!O1292,"")</f>
        <v/>
      </c>
    </row>
    <row r="1292" spans="1:1" x14ac:dyDescent="0.25">
      <c r="A1292" s="1" t="str">
        <f ca="1">IF(PROCESADOR!O1293&gt;0,PROCESADOR!O1293,"")</f>
        <v/>
      </c>
    </row>
    <row r="1293" spans="1:1" x14ac:dyDescent="0.25">
      <c r="A1293" s="1" t="str">
        <f ca="1">IF(PROCESADOR!O1294&gt;0,PROCESADOR!O1294,"")</f>
        <v/>
      </c>
    </row>
    <row r="1294" spans="1:1" x14ac:dyDescent="0.25">
      <c r="A1294" s="1" t="str">
        <f ca="1">IF(PROCESADOR!O1295&gt;0,PROCESADOR!O1295,"")</f>
        <v/>
      </c>
    </row>
    <row r="1295" spans="1:1" x14ac:dyDescent="0.25">
      <c r="A1295" s="1" t="str">
        <f ca="1">IF(PROCESADOR!O1296&gt;0,PROCESADOR!O1296,"")</f>
        <v/>
      </c>
    </row>
    <row r="1296" spans="1:1" x14ac:dyDescent="0.25">
      <c r="A1296" s="1" t="str">
        <f ca="1">IF(PROCESADOR!O1297&gt;0,PROCESADOR!O1297,"")</f>
        <v/>
      </c>
    </row>
    <row r="1297" spans="1:1" x14ac:dyDescent="0.25">
      <c r="A1297" s="1" t="str">
        <f ca="1">IF(PROCESADOR!O1298&gt;0,PROCESADOR!O1298,"")</f>
        <v/>
      </c>
    </row>
    <row r="1298" spans="1:1" x14ac:dyDescent="0.25">
      <c r="A1298" s="1" t="str">
        <f ca="1">IF(PROCESADOR!O1299&gt;0,PROCESADOR!O1299,"")</f>
        <v/>
      </c>
    </row>
    <row r="1299" spans="1:1" x14ac:dyDescent="0.25">
      <c r="A1299" s="1" t="str">
        <f ca="1">IF(PROCESADOR!O1300&gt;0,PROCESADOR!O1300,"")</f>
        <v/>
      </c>
    </row>
    <row r="1300" spans="1:1" x14ac:dyDescent="0.25">
      <c r="A1300" s="1" t="str">
        <f ca="1">IF(PROCESADOR!O1301&gt;0,PROCESADOR!O1301,"")</f>
        <v/>
      </c>
    </row>
    <row r="1301" spans="1:1" x14ac:dyDescent="0.25">
      <c r="A1301" s="1" t="str">
        <f ca="1">IF(PROCESADOR!O1302&gt;0,PROCESADOR!O1302,"")</f>
        <v/>
      </c>
    </row>
    <row r="1302" spans="1:1" x14ac:dyDescent="0.25">
      <c r="A1302" s="1" t="str">
        <f ca="1">IF(PROCESADOR!O1303&gt;0,PROCESADOR!O1303,"")</f>
        <v/>
      </c>
    </row>
    <row r="1303" spans="1:1" x14ac:dyDescent="0.25">
      <c r="A1303" s="1" t="str">
        <f ca="1">IF(PROCESADOR!O1304&gt;0,PROCESADOR!O1304,"")</f>
        <v/>
      </c>
    </row>
    <row r="1304" spans="1:1" x14ac:dyDescent="0.25">
      <c r="A1304" s="1" t="str">
        <f ca="1">IF(PROCESADOR!O1305&gt;0,PROCESADOR!O1305,"")</f>
        <v/>
      </c>
    </row>
    <row r="1305" spans="1:1" x14ac:dyDescent="0.25">
      <c r="A1305" s="1" t="str">
        <f ca="1">IF(PROCESADOR!O1306&gt;0,PROCESADOR!O1306,"")</f>
        <v/>
      </c>
    </row>
    <row r="1306" spans="1:1" x14ac:dyDescent="0.25">
      <c r="A1306" s="1" t="str">
        <f ca="1">IF(PROCESADOR!O1307&gt;0,PROCESADOR!O1307,"")</f>
        <v/>
      </c>
    </row>
    <row r="1307" spans="1:1" x14ac:dyDescent="0.25">
      <c r="A1307" s="1" t="str">
        <f ca="1">IF(PROCESADOR!O1308&gt;0,PROCESADOR!O1308,"")</f>
        <v/>
      </c>
    </row>
    <row r="1308" spans="1:1" x14ac:dyDescent="0.25">
      <c r="A1308" s="1" t="str">
        <f ca="1">IF(PROCESADOR!O1309&gt;0,PROCESADOR!O1309,"")</f>
        <v/>
      </c>
    </row>
    <row r="1309" spans="1:1" x14ac:dyDescent="0.25">
      <c r="A1309" s="1" t="str">
        <f ca="1">IF(PROCESADOR!O1310&gt;0,PROCESADOR!O1310,"")</f>
        <v/>
      </c>
    </row>
    <row r="1310" spans="1:1" x14ac:dyDescent="0.25">
      <c r="A1310" s="1" t="str">
        <f ca="1">IF(PROCESADOR!O1311&gt;0,PROCESADOR!O1311,"")</f>
        <v/>
      </c>
    </row>
    <row r="1311" spans="1:1" x14ac:dyDescent="0.25">
      <c r="A1311" s="1" t="str">
        <f ca="1">IF(PROCESADOR!O1312&gt;0,PROCESADOR!O1312,"")</f>
        <v/>
      </c>
    </row>
    <row r="1312" spans="1:1" x14ac:dyDescent="0.25">
      <c r="A1312" s="1" t="str">
        <f ca="1">IF(PROCESADOR!O1313&gt;0,PROCESADOR!O1313,"")</f>
        <v/>
      </c>
    </row>
    <row r="1313" spans="1:1" x14ac:dyDescent="0.25">
      <c r="A1313" s="1" t="str">
        <f ca="1">IF(PROCESADOR!O1314&gt;0,PROCESADOR!O1314,"")</f>
        <v/>
      </c>
    </row>
    <row r="1314" spans="1:1" x14ac:dyDescent="0.25">
      <c r="A1314" s="1" t="str">
        <f ca="1">IF(PROCESADOR!O1315&gt;0,PROCESADOR!O1315,"")</f>
        <v/>
      </c>
    </row>
    <row r="1315" spans="1:1" x14ac:dyDescent="0.25">
      <c r="A1315" s="1" t="str">
        <f ca="1">IF(PROCESADOR!O1316&gt;0,PROCESADOR!O1316,"")</f>
        <v/>
      </c>
    </row>
    <row r="1316" spans="1:1" x14ac:dyDescent="0.25">
      <c r="A1316" s="1" t="str">
        <f ca="1">IF(PROCESADOR!O1317&gt;0,PROCESADOR!O1317,"")</f>
        <v/>
      </c>
    </row>
    <row r="1317" spans="1:1" x14ac:dyDescent="0.25">
      <c r="A1317" s="1" t="str">
        <f ca="1">IF(PROCESADOR!O1318&gt;0,PROCESADOR!O1318,"")</f>
        <v/>
      </c>
    </row>
    <row r="1318" spans="1:1" x14ac:dyDescent="0.25">
      <c r="A1318" s="1" t="str">
        <f ca="1">IF(PROCESADOR!O1319&gt;0,PROCESADOR!O1319,"")</f>
        <v/>
      </c>
    </row>
    <row r="1319" spans="1:1" x14ac:dyDescent="0.25">
      <c r="A1319" s="1" t="str">
        <f ca="1">IF(PROCESADOR!O1320&gt;0,PROCESADOR!O1320,"")</f>
        <v/>
      </c>
    </row>
    <row r="1320" spans="1:1" x14ac:dyDescent="0.25">
      <c r="A1320" s="1" t="str">
        <f ca="1">IF(PROCESADOR!O1321&gt;0,PROCESADOR!O1321,"")</f>
        <v/>
      </c>
    </row>
    <row r="1321" spans="1:1" x14ac:dyDescent="0.25">
      <c r="A1321" s="1" t="str">
        <f ca="1">IF(PROCESADOR!O1322&gt;0,PROCESADOR!O1322,"")</f>
        <v/>
      </c>
    </row>
    <row r="1322" spans="1:1" x14ac:dyDescent="0.25">
      <c r="A1322" s="1" t="str">
        <f ca="1">IF(PROCESADOR!O1323&gt;0,PROCESADOR!O1323,"")</f>
        <v/>
      </c>
    </row>
    <row r="1323" spans="1:1" x14ac:dyDescent="0.25">
      <c r="A1323" s="1" t="str">
        <f ca="1">IF(PROCESADOR!O1324&gt;0,PROCESADOR!O1324,"")</f>
        <v/>
      </c>
    </row>
    <row r="1324" spans="1:1" x14ac:dyDescent="0.25">
      <c r="A1324" s="1" t="str">
        <f ca="1">IF(PROCESADOR!O1325&gt;0,PROCESADOR!O1325,"")</f>
        <v/>
      </c>
    </row>
    <row r="1325" spans="1:1" x14ac:dyDescent="0.25">
      <c r="A1325" s="1" t="str">
        <f ca="1">IF(PROCESADOR!O1326&gt;0,PROCESADOR!O1326,"")</f>
        <v/>
      </c>
    </row>
    <row r="1326" spans="1:1" x14ac:dyDescent="0.25">
      <c r="A1326" s="1" t="str">
        <f ca="1">IF(PROCESADOR!O1327&gt;0,PROCESADOR!O1327,"")</f>
        <v/>
      </c>
    </row>
    <row r="1327" spans="1:1" x14ac:dyDescent="0.25">
      <c r="A1327" s="1" t="str">
        <f ca="1">IF(PROCESADOR!O1328&gt;0,PROCESADOR!O1328,"")</f>
        <v/>
      </c>
    </row>
    <row r="1328" spans="1:1" x14ac:dyDescent="0.25">
      <c r="A1328" s="1" t="str">
        <f ca="1">IF(PROCESADOR!O1329&gt;0,PROCESADOR!O1329,"")</f>
        <v/>
      </c>
    </row>
    <row r="1329" spans="1:1" x14ac:dyDescent="0.25">
      <c r="A1329" s="1" t="str">
        <f ca="1">IF(PROCESADOR!O1330&gt;0,PROCESADOR!O1330,"")</f>
        <v/>
      </c>
    </row>
    <row r="1330" spans="1:1" x14ac:dyDescent="0.25">
      <c r="A1330" s="1" t="str">
        <f ca="1">IF(PROCESADOR!O1331&gt;0,PROCESADOR!O1331,"")</f>
        <v/>
      </c>
    </row>
    <row r="1331" spans="1:1" x14ac:dyDescent="0.25">
      <c r="A1331" s="1" t="str">
        <f ca="1">IF(PROCESADOR!O1332&gt;0,PROCESADOR!O1332,"")</f>
        <v/>
      </c>
    </row>
    <row r="1332" spans="1:1" x14ac:dyDescent="0.25">
      <c r="A1332" s="1" t="str">
        <f ca="1">IF(PROCESADOR!O1333&gt;0,PROCESADOR!O1333,"")</f>
        <v/>
      </c>
    </row>
    <row r="1333" spans="1:1" x14ac:dyDescent="0.25">
      <c r="A1333" s="1" t="str">
        <f ca="1">IF(PROCESADOR!O1334&gt;0,PROCESADOR!O1334,"")</f>
        <v/>
      </c>
    </row>
    <row r="1334" spans="1:1" x14ac:dyDescent="0.25">
      <c r="A1334" s="1" t="str">
        <f ca="1">IF(PROCESADOR!O1335&gt;0,PROCESADOR!O1335,"")</f>
        <v/>
      </c>
    </row>
    <row r="1335" spans="1:1" x14ac:dyDescent="0.25">
      <c r="A1335" s="1" t="str">
        <f ca="1">IF(PROCESADOR!O1336&gt;0,PROCESADOR!O1336,"")</f>
        <v/>
      </c>
    </row>
    <row r="1336" spans="1:1" x14ac:dyDescent="0.25">
      <c r="A1336" s="1" t="str">
        <f ca="1">IF(PROCESADOR!O1337&gt;0,PROCESADOR!O1337,"")</f>
        <v/>
      </c>
    </row>
    <row r="1337" spans="1:1" x14ac:dyDescent="0.25">
      <c r="A1337" s="1" t="str">
        <f ca="1">IF(PROCESADOR!O1338&gt;0,PROCESADOR!O1338,"")</f>
        <v/>
      </c>
    </row>
    <row r="1338" spans="1:1" x14ac:dyDescent="0.25">
      <c r="A1338" s="1" t="str">
        <f ca="1">IF(PROCESADOR!O1339&gt;0,PROCESADOR!O1339,"")</f>
        <v/>
      </c>
    </row>
    <row r="1339" spans="1:1" x14ac:dyDescent="0.25">
      <c r="A1339" s="1" t="str">
        <f ca="1">IF(PROCESADOR!O1340&gt;0,PROCESADOR!O1340,"")</f>
        <v/>
      </c>
    </row>
    <row r="1340" spans="1:1" x14ac:dyDescent="0.25">
      <c r="A1340" s="1" t="str">
        <f ca="1">IF(PROCESADOR!O1341&gt;0,PROCESADOR!O1341,"")</f>
        <v/>
      </c>
    </row>
    <row r="1341" spans="1:1" x14ac:dyDescent="0.25">
      <c r="A1341" s="1" t="str">
        <f ca="1">IF(PROCESADOR!O1342&gt;0,PROCESADOR!O1342,"")</f>
        <v/>
      </c>
    </row>
    <row r="1342" spans="1:1" x14ac:dyDescent="0.25">
      <c r="A1342" s="1" t="str">
        <f ca="1">IF(PROCESADOR!O1343&gt;0,PROCESADOR!O1343,"")</f>
        <v/>
      </c>
    </row>
    <row r="1343" spans="1:1" x14ac:dyDescent="0.25">
      <c r="A1343" s="1" t="str">
        <f ca="1">IF(PROCESADOR!O1344&gt;0,PROCESADOR!O1344,"")</f>
        <v/>
      </c>
    </row>
    <row r="1344" spans="1:1" x14ac:dyDescent="0.25">
      <c r="A1344" s="1" t="str">
        <f ca="1">IF(PROCESADOR!O1345&gt;0,PROCESADOR!O1345,"")</f>
        <v/>
      </c>
    </row>
    <row r="1345" spans="1:1" x14ac:dyDescent="0.25">
      <c r="A1345" s="1" t="str">
        <f ca="1">IF(PROCESADOR!O1346&gt;0,PROCESADOR!O1346,"")</f>
        <v/>
      </c>
    </row>
    <row r="1346" spans="1:1" x14ac:dyDescent="0.25">
      <c r="A1346" s="1" t="str">
        <f ca="1">IF(PROCESADOR!O1347&gt;0,PROCESADOR!O1347,"")</f>
        <v/>
      </c>
    </row>
    <row r="1347" spans="1:1" x14ac:dyDescent="0.25">
      <c r="A1347" s="1" t="str">
        <f ca="1">IF(PROCESADOR!O1348&gt;0,PROCESADOR!O1348,"")</f>
        <v/>
      </c>
    </row>
    <row r="1348" spans="1:1" x14ac:dyDescent="0.25">
      <c r="A1348" s="1" t="str">
        <f ca="1">IF(PROCESADOR!O1349&gt;0,PROCESADOR!O1349,"")</f>
        <v/>
      </c>
    </row>
    <row r="1349" spans="1:1" x14ac:dyDescent="0.25">
      <c r="A1349" s="1" t="str">
        <f ca="1">IF(PROCESADOR!O1350&gt;0,PROCESADOR!O1350,"")</f>
        <v/>
      </c>
    </row>
    <row r="1350" spans="1:1" x14ac:dyDescent="0.25">
      <c r="A1350" s="1" t="str">
        <f ca="1">IF(PROCESADOR!O1351&gt;0,PROCESADOR!O1351,"")</f>
        <v/>
      </c>
    </row>
    <row r="1351" spans="1:1" x14ac:dyDescent="0.25">
      <c r="A1351" s="1" t="str">
        <f ca="1">IF(PROCESADOR!O1352&gt;0,PROCESADOR!O1352,"")</f>
        <v/>
      </c>
    </row>
    <row r="1352" spans="1:1" x14ac:dyDescent="0.25">
      <c r="A1352" s="1" t="str">
        <f ca="1">IF(PROCESADOR!O1353&gt;0,PROCESADOR!O1353,"")</f>
        <v/>
      </c>
    </row>
    <row r="1353" spans="1:1" x14ac:dyDescent="0.25">
      <c r="A1353" s="1" t="str">
        <f ca="1">IF(PROCESADOR!O1354&gt;0,PROCESADOR!O1354,"")</f>
        <v/>
      </c>
    </row>
    <row r="1354" spans="1:1" x14ac:dyDescent="0.25">
      <c r="A1354" s="1" t="str">
        <f ca="1">IF(PROCESADOR!O1355&gt;0,PROCESADOR!O1355,"")</f>
        <v/>
      </c>
    </row>
    <row r="1355" spans="1:1" x14ac:dyDescent="0.25">
      <c r="A1355" s="1" t="str">
        <f ca="1">IF(PROCESADOR!O1356&gt;0,PROCESADOR!O1356,"")</f>
        <v/>
      </c>
    </row>
    <row r="1356" spans="1:1" x14ac:dyDescent="0.25">
      <c r="A1356" s="1" t="str">
        <f ca="1">IF(PROCESADOR!O1357&gt;0,PROCESADOR!O1357,"")</f>
        <v/>
      </c>
    </row>
    <row r="1357" spans="1:1" x14ac:dyDescent="0.25">
      <c r="A1357" s="1" t="str">
        <f ca="1">IF(PROCESADOR!O1358&gt;0,PROCESADOR!O1358,"")</f>
        <v/>
      </c>
    </row>
    <row r="1358" spans="1:1" x14ac:dyDescent="0.25">
      <c r="A1358" s="1" t="str">
        <f ca="1">IF(PROCESADOR!O1359&gt;0,PROCESADOR!O1359,"")</f>
        <v/>
      </c>
    </row>
    <row r="1359" spans="1:1" x14ac:dyDescent="0.25">
      <c r="A1359" s="1" t="str">
        <f ca="1">IF(PROCESADOR!O1360&gt;0,PROCESADOR!O1360,"")</f>
        <v/>
      </c>
    </row>
    <row r="1360" spans="1:1" x14ac:dyDescent="0.25">
      <c r="A1360" s="1" t="str">
        <f ca="1">IF(PROCESADOR!O1361&gt;0,PROCESADOR!O1361,"")</f>
        <v/>
      </c>
    </row>
    <row r="1361" spans="1:1" x14ac:dyDescent="0.25">
      <c r="A1361" s="1" t="str">
        <f ca="1">IF(PROCESADOR!O1362&gt;0,PROCESADOR!O1362,"")</f>
        <v/>
      </c>
    </row>
    <row r="1362" spans="1:1" x14ac:dyDescent="0.25">
      <c r="A1362" s="1" t="str">
        <f ca="1">IF(PROCESADOR!O1363&gt;0,PROCESADOR!O1363,"")</f>
        <v/>
      </c>
    </row>
    <row r="1363" spans="1:1" x14ac:dyDescent="0.25">
      <c r="A1363" s="1" t="str">
        <f ca="1">IF(PROCESADOR!O1364&gt;0,PROCESADOR!O1364,"")</f>
        <v/>
      </c>
    </row>
    <row r="1364" spans="1:1" x14ac:dyDescent="0.25">
      <c r="A1364" s="1" t="str">
        <f ca="1">IF(PROCESADOR!O1365&gt;0,PROCESADOR!O1365,"")</f>
        <v/>
      </c>
    </row>
    <row r="1365" spans="1:1" x14ac:dyDescent="0.25">
      <c r="A1365" s="1" t="str">
        <f ca="1">IF(PROCESADOR!O1366&gt;0,PROCESADOR!O1366,"")</f>
        <v/>
      </c>
    </row>
    <row r="1366" spans="1:1" x14ac:dyDescent="0.25">
      <c r="A1366" s="1" t="str">
        <f ca="1">IF(PROCESADOR!O1367&gt;0,PROCESADOR!O1367,"")</f>
        <v/>
      </c>
    </row>
    <row r="1367" spans="1:1" x14ac:dyDescent="0.25">
      <c r="A1367" s="1" t="str">
        <f ca="1">IF(PROCESADOR!O1368&gt;0,PROCESADOR!O1368,"")</f>
        <v/>
      </c>
    </row>
    <row r="1368" spans="1:1" x14ac:dyDescent="0.25">
      <c r="A1368" s="1" t="str">
        <f ca="1">IF(PROCESADOR!O1369&gt;0,PROCESADOR!O1369,"")</f>
        <v/>
      </c>
    </row>
    <row r="1369" spans="1:1" x14ac:dyDescent="0.25">
      <c r="A1369" s="1" t="str">
        <f ca="1">IF(PROCESADOR!O1370&gt;0,PROCESADOR!O1370,"")</f>
        <v/>
      </c>
    </row>
    <row r="1370" spans="1:1" x14ac:dyDescent="0.25">
      <c r="A1370" s="1" t="str">
        <f ca="1">IF(PROCESADOR!O1371&gt;0,PROCESADOR!O1371,"")</f>
        <v/>
      </c>
    </row>
    <row r="1371" spans="1:1" x14ac:dyDescent="0.25">
      <c r="A1371" s="1" t="str">
        <f ca="1">IF(PROCESADOR!O1372&gt;0,PROCESADOR!O1372,"")</f>
        <v/>
      </c>
    </row>
    <row r="1372" spans="1:1" x14ac:dyDescent="0.25">
      <c r="A1372" s="1" t="str">
        <f ca="1">IF(PROCESADOR!O1373&gt;0,PROCESADOR!O1373,"")</f>
        <v/>
      </c>
    </row>
    <row r="1373" spans="1:1" x14ac:dyDescent="0.25">
      <c r="A1373" s="1" t="str">
        <f ca="1">IF(PROCESADOR!O1374&gt;0,PROCESADOR!O1374,"")</f>
        <v/>
      </c>
    </row>
    <row r="1374" spans="1:1" x14ac:dyDescent="0.25">
      <c r="A1374" s="1" t="str">
        <f ca="1">IF(PROCESADOR!O1375&gt;0,PROCESADOR!O1375,"")</f>
        <v/>
      </c>
    </row>
    <row r="1375" spans="1:1" x14ac:dyDescent="0.25">
      <c r="A1375" s="1" t="str">
        <f ca="1">IF(PROCESADOR!O1376&gt;0,PROCESADOR!O1376,"")</f>
        <v/>
      </c>
    </row>
    <row r="1376" spans="1:1" x14ac:dyDescent="0.25">
      <c r="A1376" s="1" t="str">
        <f ca="1">IF(PROCESADOR!O1377&gt;0,PROCESADOR!O1377,"")</f>
        <v/>
      </c>
    </row>
    <row r="1377" spans="1:1" x14ac:dyDescent="0.25">
      <c r="A1377" s="1" t="str">
        <f ca="1">IF(PROCESADOR!O1378&gt;0,PROCESADOR!O1378,"")</f>
        <v/>
      </c>
    </row>
    <row r="1378" spans="1:1" x14ac:dyDescent="0.25">
      <c r="A1378" s="1" t="str">
        <f ca="1">IF(PROCESADOR!O1379&gt;0,PROCESADOR!O1379,"")</f>
        <v/>
      </c>
    </row>
    <row r="1379" spans="1:1" x14ac:dyDescent="0.25">
      <c r="A1379" s="1" t="str">
        <f ca="1">IF(PROCESADOR!O1380&gt;0,PROCESADOR!O1380,"")</f>
        <v/>
      </c>
    </row>
    <row r="1380" spans="1:1" x14ac:dyDescent="0.25">
      <c r="A1380" s="1" t="str">
        <f ca="1">IF(PROCESADOR!O1381&gt;0,PROCESADOR!O1381,"")</f>
        <v/>
      </c>
    </row>
    <row r="1381" spans="1:1" x14ac:dyDescent="0.25">
      <c r="A1381" s="1" t="str">
        <f ca="1">IF(PROCESADOR!O1382&gt;0,PROCESADOR!O1382,"")</f>
        <v/>
      </c>
    </row>
    <row r="1382" spans="1:1" x14ac:dyDescent="0.25">
      <c r="A1382" s="1" t="str">
        <f ca="1">IF(PROCESADOR!O1383&gt;0,PROCESADOR!O1383,"")</f>
        <v/>
      </c>
    </row>
    <row r="1383" spans="1:1" x14ac:dyDescent="0.25">
      <c r="A1383" s="1" t="str">
        <f ca="1">IF(PROCESADOR!O1384&gt;0,PROCESADOR!O1384,"")</f>
        <v/>
      </c>
    </row>
    <row r="1384" spans="1:1" x14ac:dyDescent="0.25">
      <c r="A1384" s="1" t="str">
        <f ca="1">IF(PROCESADOR!O1385&gt;0,PROCESADOR!O1385,"")</f>
        <v/>
      </c>
    </row>
    <row r="1385" spans="1:1" x14ac:dyDescent="0.25">
      <c r="A1385" s="1" t="str">
        <f ca="1">IF(PROCESADOR!O1386&gt;0,PROCESADOR!O1386,"")</f>
        <v/>
      </c>
    </row>
    <row r="1386" spans="1:1" x14ac:dyDescent="0.25">
      <c r="A1386" s="1" t="str">
        <f ca="1">IF(PROCESADOR!O1387&gt;0,PROCESADOR!O1387,"")</f>
        <v/>
      </c>
    </row>
    <row r="1387" spans="1:1" x14ac:dyDescent="0.25">
      <c r="A1387" s="1" t="str">
        <f ca="1">IF(PROCESADOR!O1388&gt;0,PROCESADOR!O1388,"")</f>
        <v/>
      </c>
    </row>
    <row r="1388" spans="1:1" x14ac:dyDescent="0.25">
      <c r="A1388" s="1" t="str">
        <f ca="1">IF(PROCESADOR!O1389&gt;0,PROCESADOR!O1389,"")</f>
        <v/>
      </c>
    </row>
    <row r="1389" spans="1:1" x14ac:dyDescent="0.25">
      <c r="A1389" s="1" t="str">
        <f ca="1">IF(PROCESADOR!O1390&gt;0,PROCESADOR!O1390,"")</f>
        <v/>
      </c>
    </row>
    <row r="1390" spans="1:1" x14ac:dyDescent="0.25">
      <c r="A1390" s="1" t="str">
        <f ca="1">IF(PROCESADOR!O1391&gt;0,PROCESADOR!O1391,"")</f>
        <v/>
      </c>
    </row>
    <row r="1391" spans="1:1" x14ac:dyDescent="0.25">
      <c r="A1391" s="1" t="str">
        <f ca="1">IF(PROCESADOR!O1392&gt;0,PROCESADOR!O1392,"")</f>
        <v/>
      </c>
    </row>
    <row r="1392" spans="1:1" x14ac:dyDescent="0.25">
      <c r="A1392" s="1" t="str">
        <f ca="1">IF(PROCESADOR!O1393&gt;0,PROCESADOR!O1393,"")</f>
        <v/>
      </c>
    </row>
    <row r="1393" spans="1:1" x14ac:dyDescent="0.25">
      <c r="A1393" s="1" t="str">
        <f ca="1">IF(PROCESADOR!O1394&gt;0,PROCESADOR!O1394,"")</f>
        <v/>
      </c>
    </row>
    <row r="1394" spans="1:1" x14ac:dyDescent="0.25">
      <c r="A1394" s="1" t="str">
        <f ca="1">IF(PROCESADOR!O1395&gt;0,PROCESADOR!O1395,"")</f>
        <v/>
      </c>
    </row>
    <row r="1395" spans="1:1" x14ac:dyDescent="0.25">
      <c r="A1395" s="1" t="str">
        <f ca="1">IF(PROCESADOR!O1396&gt;0,PROCESADOR!O1396,"")</f>
        <v/>
      </c>
    </row>
    <row r="1396" spans="1:1" x14ac:dyDescent="0.25">
      <c r="A1396" s="1" t="str">
        <f ca="1">IF(PROCESADOR!O1397&gt;0,PROCESADOR!O1397,"")</f>
        <v/>
      </c>
    </row>
    <row r="1397" spans="1:1" x14ac:dyDescent="0.25">
      <c r="A1397" s="1" t="str">
        <f ca="1">IF(PROCESADOR!O1398&gt;0,PROCESADOR!O1398,"")</f>
        <v/>
      </c>
    </row>
    <row r="1398" spans="1:1" x14ac:dyDescent="0.25">
      <c r="A1398" s="1" t="str">
        <f ca="1">IF(PROCESADOR!O1399&gt;0,PROCESADOR!O1399,"")</f>
        <v/>
      </c>
    </row>
    <row r="1399" spans="1:1" x14ac:dyDescent="0.25">
      <c r="A1399" s="1" t="str">
        <f ca="1">IF(PROCESADOR!O1400&gt;0,PROCESADOR!O1400,"")</f>
        <v/>
      </c>
    </row>
    <row r="1400" spans="1:1" x14ac:dyDescent="0.25">
      <c r="A1400" s="1" t="str">
        <f ca="1">IF(PROCESADOR!O1401&gt;0,PROCESADOR!O1401,"")</f>
        <v/>
      </c>
    </row>
    <row r="1401" spans="1:1" x14ac:dyDescent="0.25">
      <c r="A1401" s="1" t="str">
        <f ca="1">IF(PROCESADOR!O1402&gt;0,PROCESADOR!O1402,"")</f>
        <v/>
      </c>
    </row>
    <row r="1402" spans="1:1" x14ac:dyDescent="0.25">
      <c r="A1402" s="1" t="str">
        <f ca="1">IF(PROCESADOR!O1403&gt;0,PROCESADOR!O1403,"")</f>
        <v/>
      </c>
    </row>
    <row r="1403" spans="1:1" x14ac:dyDescent="0.25">
      <c r="A1403" s="1" t="str">
        <f ca="1">IF(PROCESADOR!O1404&gt;0,PROCESADOR!O1404,"")</f>
        <v/>
      </c>
    </row>
    <row r="1404" spans="1:1" x14ac:dyDescent="0.25">
      <c r="A1404" s="1" t="str">
        <f ca="1">IF(PROCESADOR!O1405&gt;0,PROCESADOR!O1405,"")</f>
        <v/>
      </c>
    </row>
    <row r="1405" spans="1:1" x14ac:dyDescent="0.25">
      <c r="A1405" s="1" t="str">
        <f ca="1">IF(PROCESADOR!O1406&gt;0,PROCESADOR!O1406,"")</f>
        <v/>
      </c>
    </row>
    <row r="1406" spans="1:1" x14ac:dyDescent="0.25">
      <c r="A1406" s="1" t="str">
        <f ca="1">IF(PROCESADOR!O1407&gt;0,PROCESADOR!O1407,"")</f>
        <v/>
      </c>
    </row>
    <row r="1407" spans="1:1" x14ac:dyDescent="0.25">
      <c r="A1407" s="1" t="str">
        <f ca="1">IF(PROCESADOR!O1408&gt;0,PROCESADOR!O1408,"")</f>
        <v/>
      </c>
    </row>
    <row r="1408" spans="1:1" x14ac:dyDescent="0.25">
      <c r="A1408" s="1" t="str">
        <f ca="1">IF(PROCESADOR!O1409&gt;0,PROCESADOR!O1409,"")</f>
        <v/>
      </c>
    </row>
    <row r="1409" spans="1:1" x14ac:dyDescent="0.25">
      <c r="A1409" s="1" t="str">
        <f ca="1">IF(PROCESADOR!O1410&gt;0,PROCESADOR!O1410,"")</f>
        <v/>
      </c>
    </row>
    <row r="1410" spans="1:1" x14ac:dyDescent="0.25">
      <c r="A1410" s="1" t="str">
        <f ca="1">IF(PROCESADOR!O1411&gt;0,PROCESADOR!O1411,"")</f>
        <v/>
      </c>
    </row>
    <row r="1411" spans="1:1" x14ac:dyDescent="0.25">
      <c r="A1411" s="1" t="str">
        <f ca="1">IF(PROCESADOR!O1412&gt;0,PROCESADOR!O1412,"")</f>
        <v/>
      </c>
    </row>
    <row r="1412" spans="1:1" x14ac:dyDescent="0.25">
      <c r="A1412" s="1" t="str">
        <f ca="1">IF(PROCESADOR!O1413&gt;0,PROCESADOR!O1413,"")</f>
        <v/>
      </c>
    </row>
    <row r="1413" spans="1:1" x14ac:dyDescent="0.25">
      <c r="A1413" s="1" t="str">
        <f ca="1">IF(PROCESADOR!O1414&gt;0,PROCESADOR!O1414,"")</f>
        <v/>
      </c>
    </row>
    <row r="1414" spans="1:1" x14ac:dyDescent="0.25">
      <c r="A1414" s="1" t="str">
        <f ca="1">IF(PROCESADOR!O1415&gt;0,PROCESADOR!O1415,"")</f>
        <v/>
      </c>
    </row>
    <row r="1415" spans="1:1" x14ac:dyDescent="0.25">
      <c r="A1415" s="1" t="str">
        <f ca="1">IF(PROCESADOR!O1416&gt;0,PROCESADOR!O1416,"")</f>
        <v/>
      </c>
    </row>
    <row r="1416" spans="1:1" x14ac:dyDescent="0.25">
      <c r="A1416" s="1" t="str">
        <f ca="1">IF(PROCESADOR!O1417&gt;0,PROCESADOR!O1417,"")</f>
        <v/>
      </c>
    </row>
    <row r="1417" spans="1:1" x14ac:dyDescent="0.25">
      <c r="A1417" s="1" t="str">
        <f ca="1">IF(PROCESADOR!O1418&gt;0,PROCESADOR!O1418,"")</f>
        <v/>
      </c>
    </row>
    <row r="1418" spans="1:1" x14ac:dyDescent="0.25">
      <c r="A1418" s="1" t="str">
        <f ca="1">IF(PROCESADOR!O1419&gt;0,PROCESADOR!O1419,"")</f>
        <v/>
      </c>
    </row>
    <row r="1419" spans="1:1" x14ac:dyDescent="0.25">
      <c r="A1419" s="1" t="str">
        <f ca="1">IF(PROCESADOR!O1420&gt;0,PROCESADOR!O1420,"")</f>
        <v/>
      </c>
    </row>
    <row r="1420" spans="1:1" x14ac:dyDescent="0.25">
      <c r="A1420" s="1" t="str">
        <f ca="1">IF(PROCESADOR!O1421&gt;0,PROCESADOR!O1421,"")</f>
        <v/>
      </c>
    </row>
    <row r="1421" spans="1:1" x14ac:dyDescent="0.25">
      <c r="A1421" s="1" t="str">
        <f ca="1">IF(PROCESADOR!O1422&gt;0,PROCESADOR!O1422,"")</f>
        <v/>
      </c>
    </row>
    <row r="1422" spans="1:1" x14ac:dyDescent="0.25">
      <c r="A1422" s="1" t="str">
        <f ca="1">IF(PROCESADOR!O1423&gt;0,PROCESADOR!O1423,"")</f>
        <v/>
      </c>
    </row>
    <row r="1423" spans="1:1" x14ac:dyDescent="0.25">
      <c r="A1423" s="1" t="str">
        <f ca="1">IF(PROCESADOR!O1424&gt;0,PROCESADOR!O1424,"")</f>
        <v/>
      </c>
    </row>
    <row r="1424" spans="1:1" x14ac:dyDescent="0.25">
      <c r="A1424" s="1" t="str">
        <f ca="1">IF(PROCESADOR!O1425&gt;0,PROCESADOR!O1425,"")</f>
        <v/>
      </c>
    </row>
    <row r="1425" spans="1:1" x14ac:dyDescent="0.25">
      <c r="A1425" s="1" t="str">
        <f ca="1">IF(PROCESADOR!O1426&gt;0,PROCESADOR!O1426,"")</f>
        <v/>
      </c>
    </row>
    <row r="1426" spans="1:1" x14ac:dyDescent="0.25">
      <c r="A1426" s="1" t="str">
        <f ca="1">IF(PROCESADOR!O1427&gt;0,PROCESADOR!O1427,"")</f>
        <v/>
      </c>
    </row>
    <row r="1427" spans="1:1" x14ac:dyDescent="0.25">
      <c r="A1427" s="1" t="str">
        <f ca="1">IF(PROCESADOR!O1428&gt;0,PROCESADOR!O1428,"")</f>
        <v/>
      </c>
    </row>
    <row r="1428" spans="1:1" x14ac:dyDescent="0.25">
      <c r="A1428" s="1" t="str">
        <f ca="1">IF(PROCESADOR!O1429&gt;0,PROCESADOR!O1429,"")</f>
        <v/>
      </c>
    </row>
    <row r="1429" spans="1:1" x14ac:dyDescent="0.25">
      <c r="A1429" s="1" t="str">
        <f ca="1">IF(PROCESADOR!O1430&gt;0,PROCESADOR!O1430,"")</f>
        <v/>
      </c>
    </row>
    <row r="1430" spans="1:1" x14ac:dyDescent="0.25">
      <c r="A1430" s="1" t="str">
        <f ca="1">IF(PROCESADOR!O1431&gt;0,PROCESADOR!O1431,"")</f>
        <v/>
      </c>
    </row>
    <row r="1431" spans="1:1" x14ac:dyDescent="0.25">
      <c r="A1431" s="1" t="str">
        <f ca="1">IF(PROCESADOR!O1432&gt;0,PROCESADOR!O1432,"")</f>
        <v/>
      </c>
    </row>
    <row r="1432" spans="1:1" x14ac:dyDescent="0.25">
      <c r="A1432" s="1" t="str">
        <f ca="1">IF(PROCESADOR!O1433&gt;0,PROCESADOR!O1433,"")</f>
        <v/>
      </c>
    </row>
    <row r="1433" spans="1:1" x14ac:dyDescent="0.25">
      <c r="A1433" s="1" t="str">
        <f ca="1">IF(PROCESADOR!O1434&gt;0,PROCESADOR!O1434,"")</f>
        <v/>
      </c>
    </row>
    <row r="1434" spans="1:1" x14ac:dyDescent="0.25">
      <c r="A1434" s="1" t="str">
        <f ca="1">IF(PROCESADOR!O1435&gt;0,PROCESADOR!O1435,"")</f>
        <v/>
      </c>
    </row>
    <row r="1435" spans="1:1" x14ac:dyDescent="0.25">
      <c r="A1435" s="1" t="str">
        <f ca="1">IF(PROCESADOR!O1436&gt;0,PROCESADOR!O1436,"")</f>
        <v/>
      </c>
    </row>
    <row r="1436" spans="1:1" x14ac:dyDescent="0.25">
      <c r="A1436" s="1" t="str">
        <f ca="1">IF(PROCESADOR!O1437&gt;0,PROCESADOR!O1437,"")</f>
        <v/>
      </c>
    </row>
    <row r="1437" spans="1:1" x14ac:dyDescent="0.25">
      <c r="A1437" s="1" t="str">
        <f ca="1">IF(PROCESADOR!O1438&gt;0,PROCESADOR!O1438,"")</f>
        <v/>
      </c>
    </row>
    <row r="1438" spans="1:1" x14ac:dyDescent="0.25">
      <c r="A1438" s="1" t="str">
        <f ca="1">IF(PROCESADOR!O1439&gt;0,PROCESADOR!O1439,"")</f>
        <v/>
      </c>
    </row>
    <row r="1439" spans="1:1" x14ac:dyDescent="0.25">
      <c r="A1439" s="1" t="str">
        <f ca="1">IF(PROCESADOR!O1440&gt;0,PROCESADOR!O1440,"")</f>
        <v/>
      </c>
    </row>
    <row r="1440" spans="1:1" x14ac:dyDescent="0.25">
      <c r="A1440" s="1" t="str">
        <f ca="1">IF(PROCESADOR!O1441&gt;0,PROCESADOR!O1441,"")</f>
        <v/>
      </c>
    </row>
    <row r="1441" spans="1:1" x14ac:dyDescent="0.25">
      <c r="A1441" s="1" t="str">
        <f ca="1">IF(PROCESADOR!O1442&gt;0,PROCESADOR!O1442,"")</f>
        <v/>
      </c>
    </row>
    <row r="1442" spans="1:1" x14ac:dyDescent="0.25">
      <c r="A1442" s="1" t="str">
        <f ca="1">IF(PROCESADOR!O1443&gt;0,PROCESADOR!O1443,"")</f>
        <v/>
      </c>
    </row>
    <row r="1443" spans="1:1" x14ac:dyDescent="0.25">
      <c r="A1443" s="1" t="str">
        <f ca="1">IF(PROCESADOR!O1444&gt;0,PROCESADOR!O1444,"")</f>
        <v/>
      </c>
    </row>
    <row r="1444" spans="1:1" x14ac:dyDescent="0.25">
      <c r="A1444" s="1" t="str">
        <f ca="1">IF(PROCESADOR!O1445&gt;0,PROCESADOR!O1445,"")</f>
        <v/>
      </c>
    </row>
    <row r="1445" spans="1:1" x14ac:dyDescent="0.25">
      <c r="A1445" s="1" t="str">
        <f ca="1">IF(PROCESADOR!O1446&gt;0,PROCESADOR!O1446,"")</f>
        <v/>
      </c>
    </row>
    <row r="1446" spans="1:1" x14ac:dyDescent="0.25">
      <c r="A1446" s="1" t="str">
        <f ca="1">IF(PROCESADOR!O1447&gt;0,PROCESADOR!O1447,"")</f>
        <v/>
      </c>
    </row>
    <row r="1447" spans="1:1" x14ac:dyDescent="0.25">
      <c r="A1447" s="1" t="str">
        <f ca="1">IF(PROCESADOR!O1448&gt;0,PROCESADOR!O1448,"")</f>
        <v/>
      </c>
    </row>
    <row r="1448" spans="1:1" x14ac:dyDescent="0.25">
      <c r="A1448" s="1" t="str">
        <f ca="1">IF(PROCESADOR!O1449&gt;0,PROCESADOR!O1449,"")</f>
        <v/>
      </c>
    </row>
    <row r="1449" spans="1:1" x14ac:dyDescent="0.25">
      <c r="A1449" s="1" t="str">
        <f ca="1">IF(PROCESADOR!O1450&gt;0,PROCESADOR!O1450,"")</f>
        <v/>
      </c>
    </row>
    <row r="1450" spans="1:1" x14ac:dyDescent="0.25">
      <c r="A1450" s="1" t="str">
        <f ca="1">IF(PROCESADOR!O1451&gt;0,PROCESADOR!O1451,"")</f>
        <v/>
      </c>
    </row>
    <row r="1451" spans="1:1" x14ac:dyDescent="0.25">
      <c r="A1451" s="1" t="str">
        <f ca="1">IF(PROCESADOR!O1452&gt;0,PROCESADOR!O1452,"")</f>
        <v/>
      </c>
    </row>
    <row r="1452" spans="1:1" x14ac:dyDescent="0.25">
      <c r="A1452" s="1" t="str">
        <f ca="1">IF(PROCESADOR!O1453&gt;0,PROCESADOR!O1453,"")</f>
        <v/>
      </c>
    </row>
    <row r="1453" spans="1:1" x14ac:dyDescent="0.25">
      <c r="A1453" s="1" t="str">
        <f ca="1">IF(PROCESADOR!O1454&gt;0,PROCESADOR!O1454,"")</f>
        <v/>
      </c>
    </row>
    <row r="1454" spans="1:1" x14ac:dyDescent="0.25">
      <c r="A1454" s="1" t="str">
        <f ca="1">IF(PROCESADOR!O1455&gt;0,PROCESADOR!O1455,"")</f>
        <v/>
      </c>
    </row>
    <row r="1455" spans="1:1" x14ac:dyDescent="0.25">
      <c r="A1455" s="1" t="str">
        <f ca="1">IF(PROCESADOR!O1456&gt;0,PROCESADOR!O1456,"")</f>
        <v/>
      </c>
    </row>
    <row r="1456" spans="1:1" x14ac:dyDescent="0.25">
      <c r="A1456" s="1" t="str">
        <f ca="1">IF(PROCESADOR!O1457&gt;0,PROCESADOR!O1457,"")</f>
        <v/>
      </c>
    </row>
    <row r="1457" spans="1:1" x14ac:dyDescent="0.25">
      <c r="A1457" s="1" t="str">
        <f ca="1">IF(PROCESADOR!O1458&gt;0,PROCESADOR!O1458,"")</f>
        <v/>
      </c>
    </row>
    <row r="1458" spans="1:1" x14ac:dyDescent="0.25">
      <c r="A1458" s="1" t="str">
        <f ca="1">IF(PROCESADOR!O1459&gt;0,PROCESADOR!O1459,"")</f>
        <v/>
      </c>
    </row>
    <row r="1459" spans="1:1" x14ac:dyDescent="0.25">
      <c r="A1459" s="1" t="str">
        <f ca="1">IF(PROCESADOR!O1460&gt;0,PROCESADOR!O1460,"")</f>
        <v/>
      </c>
    </row>
    <row r="1460" spans="1:1" x14ac:dyDescent="0.25">
      <c r="A1460" s="1" t="str">
        <f ca="1">IF(PROCESADOR!O1461&gt;0,PROCESADOR!O1461,"")</f>
        <v/>
      </c>
    </row>
    <row r="1461" spans="1:1" x14ac:dyDescent="0.25">
      <c r="A1461" s="1" t="str">
        <f ca="1">IF(PROCESADOR!O1462&gt;0,PROCESADOR!O1462,"")</f>
        <v/>
      </c>
    </row>
    <row r="1462" spans="1:1" x14ac:dyDescent="0.25">
      <c r="A1462" s="1" t="str">
        <f ca="1">IF(PROCESADOR!O1463&gt;0,PROCESADOR!O1463,"")</f>
        <v/>
      </c>
    </row>
    <row r="1463" spans="1:1" x14ac:dyDescent="0.25">
      <c r="A1463" s="1" t="str">
        <f ca="1">IF(PROCESADOR!O1464&gt;0,PROCESADOR!O1464,"")</f>
        <v/>
      </c>
    </row>
    <row r="1464" spans="1:1" x14ac:dyDescent="0.25">
      <c r="A1464" s="1" t="str">
        <f ca="1">IF(PROCESADOR!O1465&gt;0,PROCESADOR!O1465,"")</f>
        <v/>
      </c>
    </row>
    <row r="1465" spans="1:1" x14ac:dyDescent="0.25">
      <c r="A1465" s="1" t="str">
        <f ca="1">IF(PROCESADOR!O1466&gt;0,PROCESADOR!O1466,"")</f>
        <v/>
      </c>
    </row>
    <row r="1466" spans="1:1" x14ac:dyDescent="0.25">
      <c r="A1466" s="1" t="str">
        <f ca="1">IF(PROCESADOR!O1467&gt;0,PROCESADOR!O1467,"")</f>
        <v/>
      </c>
    </row>
    <row r="1467" spans="1:1" x14ac:dyDescent="0.25">
      <c r="A1467" s="1" t="str">
        <f ca="1">IF(PROCESADOR!O1468&gt;0,PROCESADOR!O1468,"")</f>
        <v/>
      </c>
    </row>
    <row r="1468" spans="1:1" x14ac:dyDescent="0.25">
      <c r="A1468" s="1" t="str">
        <f ca="1">IF(PROCESADOR!O1469&gt;0,PROCESADOR!O1469,"")</f>
        <v/>
      </c>
    </row>
    <row r="1469" spans="1:1" x14ac:dyDescent="0.25">
      <c r="A1469" s="1" t="str">
        <f ca="1">IF(PROCESADOR!O1470&gt;0,PROCESADOR!O1470,"")</f>
        <v/>
      </c>
    </row>
    <row r="1470" spans="1:1" x14ac:dyDescent="0.25">
      <c r="A1470" s="1" t="str">
        <f ca="1">IF(PROCESADOR!O1471&gt;0,PROCESADOR!O1471,"")</f>
        <v/>
      </c>
    </row>
    <row r="1471" spans="1:1" x14ac:dyDescent="0.25">
      <c r="A1471" s="1" t="str">
        <f ca="1">IF(PROCESADOR!O1472&gt;0,PROCESADOR!O1472,"")</f>
        <v/>
      </c>
    </row>
    <row r="1472" spans="1:1" x14ac:dyDescent="0.25">
      <c r="A1472" s="1" t="str">
        <f ca="1">IF(PROCESADOR!O1473&gt;0,PROCESADOR!O1473,"")</f>
        <v/>
      </c>
    </row>
    <row r="1473" spans="1:1" x14ac:dyDescent="0.25">
      <c r="A1473" s="1" t="str">
        <f ca="1">IF(PROCESADOR!O1474&gt;0,PROCESADOR!O1474,"")</f>
        <v/>
      </c>
    </row>
    <row r="1474" spans="1:1" x14ac:dyDescent="0.25">
      <c r="A1474" s="1" t="str">
        <f ca="1">IF(PROCESADOR!O1475&gt;0,PROCESADOR!O1475,"")</f>
        <v/>
      </c>
    </row>
    <row r="1475" spans="1:1" x14ac:dyDescent="0.25">
      <c r="A1475" s="1" t="str">
        <f ca="1">IF(PROCESADOR!O1476&gt;0,PROCESADOR!O1476,"")</f>
        <v/>
      </c>
    </row>
    <row r="1476" spans="1:1" x14ac:dyDescent="0.25">
      <c r="A1476" s="1" t="str">
        <f ca="1">IF(PROCESADOR!O1477&gt;0,PROCESADOR!O1477,"")</f>
        <v/>
      </c>
    </row>
    <row r="1477" spans="1:1" x14ac:dyDescent="0.25">
      <c r="A1477" s="1" t="str">
        <f ca="1">IF(PROCESADOR!O1478&gt;0,PROCESADOR!O1478,"")</f>
        <v/>
      </c>
    </row>
    <row r="1478" spans="1:1" x14ac:dyDescent="0.25">
      <c r="A1478" s="1" t="str">
        <f ca="1">IF(PROCESADOR!O1479&gt;0,PROCESADOR!O1479,"")</f>
        <v/>
      </c>
    </row>
    <row r="1479" spans="1:1" x14ac:dyDescent="0.25">
      <c r="A1479" s="1" t="str">
        <f ca="1">IF(PROCESADOR!O1480&gt;0,PROCESADOR!O1480,"")</f>
        <v/>
      </c>
    </row>
    <row r="1480" spans="1:1" x14ac:dyDescent="0.25">
      <c r="A1480" s="1" t="str">
        <f ca="1">IF(PROCESADOR!O1481&gt;0,PROCESADOR!O1481,"")</f>
        <v/>
      </c>
    </row>
    <row r="1481" spans="1:1" x14ac:dyDescent="0.25">
      <c r="A1481" s="1" t="str">
        <f ca="1">IF(PROCESADOR!O1482&gt;0,PROCESADOR!O1482,"")</f>
        <v/>
      </c>
    </row>
    <row r="1482" spans="1:1" x14ac:dyDescent="0.25">
      <c r="A1482" s="1" t="str">
        <f ca="1">IF(PROCESADOR!O1483&gt;0,PROCESADOR!O1483,"")</f>
        <v/>
      </c>
    </row>
    <row r="1483" spans="1:1" x14ac:dyDescent="0.25">
      <c r="A1483" s="1" t="str">
        <f ca="1">IF(PROCESADOR!O1484&gt;0,PROCESADOR!O1484,"")</f>
        <v/>
      </c>
    </row>
    <row r="1484" spans="1:1" x14ac:dyDescent="0.25">
      <c r="A1484" s="1" t="str">
        <f ca="1">IF(PROCESADOR!O1485&gt;0,PROCESADOR!O1485,"")</f>
        <v/>
      </c>
    </row>
    <row r="1485" spans="1:1" x14ac:dyDescent="0.25">
      <c r="A1485" s="1" t="str">
        <f ca="1">IF(PROCESADOR!O1486&gt;0,PROCESADOR!O1486,"")</f>
        <v/>
      </c>
    </row>
    <row r="1486" spans="1:1" x14ac:dyDescent="0.25">
      <c r="A1486" s="1" t="str">
        <f ca="1">IF(PROCESADOR!O1487&gt;0,PROCESADOR!O1487,"")</f>
        <v/>
      </c>
    </row>
    <row r="1487" spans="1:1" x14ac:dyDescent="0.25">
      <c r="A1487" s="1" t="str">
        <f ca="1">IF(PROCESADOR!O1488&gt;0,PROCESADOR!O1488,"")</f>
        <v/>
      </c>
    </row>
    <row r="1488" spans="1:1" x14ac:dyDescent="0.25">
      <c r="A1488" s="1" t="str">
        <f ca="1">IF(PROCESADOR!O1489&gt;0,PROCESADOR!O1489,"")</f>
        <v/>
      </c>
    </row>
    <row r="1489" spans="1:1" x14ac:dyDescent="0.25">
      <c r="A1489" s="1" t="str">
        <f ca="1">IF(PROCESADOR!O1490&gt;0,PROCESADOR!O1490,"")</f>
        <v/>
      </c>
    </row>
    <row r="1490" spans="1:1" x14ac:dyDescent="0.25">
      <c r="A1490" s="1" t="str">
        <f ca="1">IF(PROCESADOR!O1491&gt;0,PROCESADOR!O1491,"")</f>
        <v/>
      </c>
    </row>
    <row r="1491" spans="1:1" x14ac:dyDescent="0.25">
      <c r="A1491" s="1" t="str">
        <f ca="1">IF(PROCESADOR!O1492&gt;0,PROCESADOR!O1492,"")</f>
        <v/>
      </c>
    </row>
    <row r="1492" spans="1:1" x14ac:dyDescent="0.25">
      <c r="A1492" s="1" t="str">
        <f ca="1">IF(PROCESADOR!O1493&gt;0,PROCESADOR!O1493,"")</f>
        <v/>
      </c>
    </row>
    <row r="1493" spans="1:1" x14ac:dyDescent="0.25">
      <c r="A1493" s="1" t="str">
        <f ca="1">IF(PROCESADOR!O1494&gt;0,PROCESADOR!O1494,"")</f>
        <v/>
      </c>
    </row>
    <row r="1494" spans="1:1" x14ac:dyDescent="0.25">
      <c r="A1494" s="1" t="str">
        <f ca="1">IF(PROCESADOR!O1495&gt;0,PROCESADOR!O1495,"")</f>
        <v/>
      </c>
    </row>
    <row r="1495" spans="1:1" x14ac:dyDescent="0.25">
      <c r="A1495" s="1" t="str">
        <f ca="1">IF(PROCESADOR!O1496&gt;0,PROCESADOR!O1496,"")</f>
        <v/>
      </c>
    </row>
    <row r="1496" spans="1:1" x14ac:dyDescent="0.25">
      <c r="A1496" s="1" t="str">
        <f ca="1">IF(PROCESADOR!O1497&gt;0,PROCESADOR!O1497,"")</f>
        <v/>
      </c>
    </row>
    <row r="1497" spans="1:1" x14ac:dyDescent="0.25">
      <c r="A1497" s="1" t="str">
        <f ca="1">IF(PROCESADOR!O1498&gt;0,PROCESADOR!O1498,"")</f>
        <v/>
      </c>
    </row>
    <row r="1498" spans="1:1" x14ac:dyDescent="0.25">
      <c r="A1498" s="1" t="str">
        <f ca="1">IF(PROCESADOR!O1499&gt;0,PROCESADOR!O1499,"")</f>
        <v/>
      </c>
    </row>
    <row r="1499" spans="1:1" x14ac:dyDescent="0.25">
      <c r="A1499" s="1" t="str">
        <f ca="1">IF(PROCESADOR!O1500&gt;0,PROCESADOR!O1500,"")</f>
        <v/>
      </c>
    </row>
    <row r="1500" spans="1:1" x14ac:dyDescent="0.25">
      <c r="A1500" s="1" t="str">
        <f ca="1">IF(PROCESADOR!O1501&gt;0,PROCESADOR!O1501,"")</f>
        <v/>
      </c>
    </row>
    <row r="1501" spans="1:1" x14ac:dyDescent="0.25">
      <c r="A1501" s="1" t="str">
        <f ca="1">IF(PROCESADOR!O1502&gt;0,PROCESADOR!O1502,"")</f>
        <v/>
      </c>
    </row>
    <row r="1502" spans="1:1" x14ac:dyDescent="0.25">
      <c r="A1502" s="1" t="str">
        <f ca="1">IF(PROCESADOR!O1503&gt;0,PROCESADOR!O1503,"")</f>
        <v/>
      </c>
    </row>
    <row r="1503" spans="1:1" x14ac:dyDescent="0.25">
      <c r="A1503" s="1" t="str">
        <f ca="1">IF(PROCESADOR!O1504&gt;0,PROCESADOR!O1504,"")</f>
        <v/>
      </c>
    </row>
    <row r="1504" spans="1:1" x14ac:dyDescent="0.25">
      <c r="A1504" s="1" t="str">
        <f ca="1">IF(PROCESADOR!O1505&gt;0,PROCESADOR!O1505,"")</f>
        <v/>
      </c>
    </row>
    <row r="1505" spans="1:1" x14ac:dyDescent="0.25">
      <c r="A1505" s="1" t="str">
        <f ca="1">IF(PROCESADOR!O1506&gt;0,PROCESADOR!O1506,"")</f>
        <v/>
      </c>
    </row>
    <row r="1506" spans="1:1" x14ac:dyDescent="0.25">
      <c r="A1506" s="1" t="str">
        <f ca="1">IF(PROCESADOR!O1507&gt;0,PROCESADOR!O1507,"")</f>
        <v/>
      </c>
    </row>
    <row r="1507" spans="1:1" x14ac:dyDescent="0.25">
      <c r="A1507" s="1" t="str">
        <f ca="1">IF(PROCESADOR!O1508&gt;0,PROCESADOR!O1508,"")</f>
        <v/>
      </c>
    </row>
    <row r="1508" spans="1:1" x14ac:dyDescent="0.25">
      <c r="A1508" s="1" t="str">
        <f ca="1">IF(PROCESADOR!O1509&gt;0,PROCESADOR!O1509,"")</f>
        <v/>
      </c>
    </row>
    <row r="1509" spans="1:1" x14ac:dyDescent="0.25">
      <c r="A1509" s="1" t="str">
        <f ca="1">IF(PROCESADOR!O1510&gt;0,PROCESADOR!O1510,"")</f>
        <v/>
      </c>
    </row>
    <row r="1510" spans="1:1" x14ac:dyDescent="0.25">
      <c r="A1510" s="1" t="str">
        <f ca="1">IF(PROCESADOR!O1511&gt;0,PROCESADOR!O1511,"")</f>
        <v/>
      </c>
    </row>
    <row r="1511" spans="1:1" x14ac:dyDescent="0.25">
      <c r="A1511" s="1" t="str">
        <f ca="1">IF(PROCESADOR!O1512&gt;0,PROCESADOR!O1512,"")</f>
        <v/>
      </c>
    </row>
    <row r="1512" spans="1:1" x14ac:dyDescent="0.25">
      <c r="A1512" s="1" t="str">
        <f ca="1">IF(PROCESADOR!O1513&gt;0,PROCESADOR!O1513,"")</f>
        <v/>
      </c>
    </row>
    <row r="1513" spans="1:1" x14ac:dyDescent="0.25">
      <c r="A1513" s="1" t="str">
        <f ca="1">IF(PROCESADOR!O1514&gt;0,PROCESADOR!O1514,"")</f>
        <v/>
      </c>
    </row>
    <row r="1514" spans="1:1" x14ac:dyDescent="0.25">
      <c r="A1514" s="1" t="str">
        <f ca="1">IF(PROCESADOR!O1515&gt;0,PROCESADOR!O1515,"")</f>
        <v/>
      </c>
    </row>
    <row r="1515" spans="1:1" x14ac:dyDescent="0.25">
      <c r="A1515" s="1" t="str">
        <f ca="1">IF(PROCESADOR!O1516&gt;0,PROCESADOR!O1516,"")</f>
        <v/>
      </c>
    </row>
    <row r="1516" spans="1:1" x14ac:dyDescent="0.25">
      <c r="A1516" s="1" t="str">
        <f ca="1">IF(PROCESADOR!O1517&gt;0,PROCESADOR!O1517,"")</f>
        <v/>
      </c>
    </row>
    <row r="1517" spans="1:1" x14ac:dyDescent="0.25">
      <c r="A1517" s="1" t="str">
        <f ca="1">IF(PROCESADOR!O1518&gt;0,PROCESADOR!O1518,"")</f>
        <v/>
      </c>
    </row>
    <row r="1518" spans="1:1" x14ac:dyDescent="0.25">
      <c r="A1518" s="1" t="str">
        <f ca="1">IF(PROCESADOR!O1519&gt;0,PROCESADOR!O1519,"")</f>
        <v/>
      </c>
    </row>
    <row r="1519" spans="1:1" x14ac:dyDescent="0.25">
      <c r="A1519" s="1" t="str">
        <f ca="1">IF(PROCESADOR!O1520&gt;0,PROCESADOR!O1520,"")</f>
        <v/>
      </c>
    </row>
    <row r="1520" spans="1:1" x14ac:dyDescent="0.25">
      <c r="A1520" s="1" t="str">
        <f ca="1">IF(PROCESADOR!O1521&gt;0,PROCESADOR!O1521,"")</f>
        <v/>
      </c>
    </row>
    <row r="1521" spans="1:1" x14ac:dyDescent="0.25">
      <c r="A1521" s="1" t="str">
        <f ca="1">IF(PROCESADOR!O1522&gt;0,PROCESADOR!O1522,"")</f>
        <v/>
      </c>
    </row>
    <row r="1522" spans="1:1" x14ac:dyDescent="0.25">
      <c r="A1522" s="1" t="str">
        <f ca="1">IF(PROCESADOR!O1523&gt;0,PROCESADOR!O1523,"")</f>
        <v/>
      </c>
    </row>
    <row r="1523" spans="1:1" x14ac:dyDescent="0.25">
      <c r="A1523" s="1" t="str">
        <f ca="1">IF(PROCESADOR!O1524&gt;0,PROCESADOR!O1524,"")</f>
        <v/>
      </c>
    </row>
    <row r="1524" spans="1:1" x14ac:dyDescent="0.25">
      <c r="A1524" s="1" t="str">
        <f ca="1">IF(PROCESADOR!O1525&gt;0,PROCESADOR!O1525,"")</f>
        <v/>
      </c>
    </row>
    <row r="1525" spans="1:1" x14ac:dyDescent="0.25">
      <c r="A1525" s="1" t="str">
        <f ca="1">IF(PROCESADOR!O1526&gt;0,PROCESADOR!O1526,"")</f>
        <v/>
      </c>
    </row>
    <row r="1526" spans="1:1" x14ac:dyDescent="0.25">
      <c r="A1526" s="1" t="str">
        <f ca="1">IF(PROCESADOR!O1527&gt;0,PROCESADOR!O1527,"")</f>
        <v/>
      </c>
    </row>
    <row r="1527" spans="1:1" x14ac:dyDescent="0.25">
      <c r="A1527" s="1" t="str">
        <f ca="1">IF(PROCESADOR!O1528&gt;0,PROCESADOR!O1528,"")</f>
        <v/>
      </c>
    </row>
    <row r="1528" spans="1:1" x14ac:dyDescent="0.25">
      <c r="A1528" s="1" t="str">
        <f ca="1">IF(PROCESADOR!O1529&gt;0,PROCESADOR!O1529,"")</f>
        <v/>
      </c>
    </row>
    <row r="1529" spans="1:1" x14ac:dyDescent="0.25">
      <c r="A1529" s="1" t="str">
        <f ca="1">IF(PROCESADOR!O1530&gt;0,PROCESADOR!O1530,"")</f>
        <v/>
      </c>
    </row>
    <row r="1530" spans="1:1" x14ac:dyDescent="0.25">
      <c r="A1530" s="1" t="str">
        <f ca="1">IF(PROCESADOR!O1531&gt;0,PROCESADOR!O1531,"")</f>
        <v/>
      </c>
    </row>
    <row r="1531" spans="1:1" x14ac:dyDescent="0.25">
      <c r="A1531" s="1" t="str">
        <f ca="1">IF(PROCESADOR!O1532&gt;0,PROCESADOR!O1532,"")</f>
        <v/>
      </c>
    </row>
    <row r="1532" spans="1:1" x14ac:dyDescent="0.25">
      <c r="A1532" s="1" t="str">
        <f ca="1">IF(PROCESADOR!O1533&gt;0,PROCESADOR!O1533,"")</f>
        <v/>
      </c>
    </row>
    <row r="1533" spans="1:1" x14ac:dyDescent="0.25">
      <c r="A1533" s="1" t="str">
        <f ca="1">IF(PROCESADOR!O1534&gt;0,PROCESADOR!O1534,"")</f>
        <v/>
      </c>
    </row>
    <row r="1534" spans="1:1" x14ac:dyDescent="0.25">
      <c r="A1534" s="1" t="str">
        <f ca="1">IF(PROCESADOR!O1535&gt;0,PROCESADOR!O1535,"")</f>
        <v/>
      </c>
    </row>
    <row r="1535" spans="1:1" x14ac:dyDescent="0.25">
      <c r="A1535" s="1" t="str">
        <f ca="1">IF(PROCESADOR!O1536&gt;0,PROCESADOR!O1536,"")</f>
        <v/>
      </c>
    </row>
    <row r="1536" spans="1:1" x14ac:dyDescent="0.25">
      <c r="A1536" s="1" t="str">
        <f ca="1">IF(PROCESADOR!O1537&gt;0,PROCESADOR!O1537,"")</f>
        <v/>
      </c>
    </row>
    <row r="1537" spans="1:1" x14ac:dyDescent="0.25">
      <c r="A1537" s="1" t="str">
        <f ca="1">IF(PROCESADOR!O1538&gt;0,PROCESADOR!O1538,"")</f>
        <v/>
      </c>
    </row>
    <row r="1538" spans="1:1" x14ac:dyDescent="0.25">
      <c r="A1538" s="1" t="str">
        <f ca="1">IF(PROCESADOR!O1539&gt;0,PROCESADOR!O1539,"")</f>
        <v/>
      </c>
    </row>
    <row r="1539" spans="1:1" x14ac:dyDescent="0.25">
      <c r="A1539" s="1" t="str">
        <f ca="1">IF(PROCESADOR!O1540&gt;0,PROCESADOR!O1540,"")</f>
        <v/>
      </c>
    </row>
    <row r="1540" spans="1:1" x14ac:dyDescent="0.25">
      <c r="A1540" s="1" t="str">
        <f ca="1">IF(PROCESADOR!O1541&gt;0,PROCESADOR!O1541,"")</f>
        <v/>
      </c>
    </row>
    <row r="1541" spans="1:1" x14ac:dyDescent="0.25">
      <c r="A1541" s="1" t="str">
        <f ca="1">IF(PROCESADOR!O1542&gt;0,PROCESADOR!O1542,"")</f>
        <v/>
      </c>
    </row>
    <row r="1542" spans="1:1" x14ac:dyDescent="0.25">
      <c r="A1542" s="1" t="str">
        <f ca="1">IF(PROCESADOR!O1543&gt;0,PROCESADOR!O1543,"")</f>
        <v/>
      </c>
    </row>
    <row r="1543" spans="1:1" x14ac:dyDescent="0.25">
      <c r="A1543" s="1" t="str">
        <f ca="1">IF(PROCESADOR!O1544&gt;0,PROCESADOR!O1544,"")</f>
        <v/>
      </c>
    </row>
    <row r="1544" spans="1:1" x14ac:dyDescent="0.25">
      <c r="A1544" s="1" t="str">
        <f ca="1">IF(PROCESADOR!O1545&gt;0,PROCESADOR!O1545,"")</f>
        <v/>
      </c>
    </row>
    <row r="1545" spans="1:1" x14ac:dyDescent="0.25">
      <c r="A1545" s="1" t="str">
        <f ca="1">IF(PROCESADOR!O1546&gt;0,PROCESADOR!O1546,"")</f>
        <v/>
      </c>
    </row>
    <row r="1546" spans="1:1" x14ac:dyDescent="0.25">
      <c r="A1546" s="1" t="str">
        <f ca="1">IF(PROCESADOR!O1547&gt;0,PROCESADOR!O1547,"")</f>
        <v/>
      </c>
    </row>
    <row r="1547" spans="1:1" x14ac:dyDescent="0.25">
      <c r="A1547" s="1" t="str">
        <f ca="1">IF(PROCESADOR!O1548&gt;0,PROCESADOR!O1548,"")</f>
        <v/>
      </c>
    </row>
    <row r="1548" spans="1:1" x14ac:dyDescent="0.25">
      <c r="A1548" s="1" t="str">
        <f ca="1">IF(PROCESADOR!O1549&gt;0,PROCESADOR!O1549,"")</f>
        <v/>
      </c>
    </row>
    <row r="1549" spans="1:1" x14ac:dyDescent="0.25">
      <c r="A1549" s="1" t="str">
        <f ca="1">IF(PROCESADOR!O1550&gt;0,PROCESADOR!O1550,"")</f>
        <v/>
      </c>
    </row>
    <row r="1550" spans="1:1" x14ac:dyDescent="0.25">
      <c r="A1550" s="1" t="str">
        <f ca="1">IF(PROCESADOR!O1551&gt;0,PROCESADOR!O1551,"")</f>
        <v/>
      </c>
    </row>
    <row r="1551" spans="1:1" x14ac:dyDescent="0.25">
      <c r="A1551" s="1" t="str">
        <f ca="1">IF(PROCESADOR!O1552&gt;0,PROCESADOR!O1552,"")</f>
        <v/>
      </c>
    </row>
    <row r="1552" spans="1:1" x14ac:dyDescent="0.25">
      <c r="A1552" s="1" t="str">
        <f ca="1">IF(PROCESADOR!O1553&gt;0,PROCESADOR!O1553,"")</f>
        <v/>
      </c>
    </row>
    <row r="1553" spans="1:1" x14ac:dyDescent="0.25">
      <c r="A1553" s="1" t="str">
        <f ca="1">IF(PROCESADOR!O1554&gt;0,PROCESADOR!O1554,"")</f>
        <v/>
      </c>
    </row>
    <row r="1554" spans="1:1" x14ac:dyDescent="0.25">
      <c r="A1554" s="1" t="str">
        <f ca="1">IF(PROCESADOR!O1555&gt;0,PROCESADOR!O1555,"")</f>
        <v/>
      </c>
    </row>
    <row r="1555" spans="1:1" x14ac:dyDescent="0.25">
      <c r="A1555" s="1" t="str">
        <f ca="1">IF(PROCESADOR!O1556&gt;0,PROCESADOR!O1556,"")</f>
        <v/>
      </c>
    </row>
    <row r="1556" spans="1:1" x14ac:dyDescent="0.25">
      <c r="A1556" s="1" t="str">
        <f ca="1">IF(PROCESADOR!O1557&gt;0,PROCESADOR!O1557,"")</f>
        <v/>
      </c>
    </row>
    <row r="1557" spans="1:1" x14ac:dyDescent="0.25">
      <c r="A1557" s="1" t="str">
        <f ca="1">IF(PROCESADOR!O1558&gt;0,PROCESADOR!O1558,"")</f>
        <v/>
      </c>
    </row>
    <row r="1558" spans="1:1" x14ac:dyDescent="0.25">
      <c r="A1558" s="1" t="str">
        <f ca="1">IF(PROCESADOR!O1559&gt;0,PROCESADOR!O1559,"")</f>
        <v/>
      </c>
    </row>
    <row r="1559" spans="1:1" x14ac:dyDescent="0.25">
      <c r="A1559" s="1" t="str">
        <f ca="1">IF(PROCESADOR!O1560&gt;0,PROCESADOR!O1560,"")</f>
        <v/>
      </c>
    </row>
    <row r="1560" spans="1:1" x14ac:dyDescent="0.25">
      <c r="A1560" s="1" t="str">
        <f ca="1">IF(PROCESADOR!O1561&gt;0,PROCESADOR!O1561,"")</f>
        <v/>
      </c>
    </row>
    <row r="1561" spans="1:1" x14ac:dyDescent="0.25">
      <c r="A1561" s="1" t="str">
        <f ca="1">IF(PROCESADOR!O1562&gt;0,PROCESADOR!O1562,"")</f>
        <v/>
      </c>
    </row>
    <row r="1562" spans="1:1" x14ac:dyDescent="0.25">
      <c r="A1562" s="1" t="str">
        <f ca="1">IF(PROCESADOR!O1563&gt;0,PROCESADOR!O1563,"")</f>
        <v/>
      </c>
    </row>
    <row r="1563" spans="1:1" x14ac:dyDescent="0.25">
      <c r="A1563" s="1" t="str">
        <f ca="1">IF(PROCESADOR!O1564&gt;0,PROCESADOR!O1564,"")</f>
        <v/>
      </c>
    </row>
    <row r="1564" spans="1:1" x14ac:dyDescent="0.25">
      <c r="A1564" s="1" t="str">
        <f ca="1">IF(PROCESADOR!O1565&gt;0,PROCESADOR!O1565,"")</f>
        <v/>
      </c>
    </row>
    <row r="1565" spans="1:1" x14ac:dyDescent="0.25">
      <c r="A1565" s="1" t="str">
        <f ca="1">IF(PROCESADOR!O1566&gt;0,PROCESADOR!O1566,"")</f>
        <v/>
      </c>
    </row>
    <row r="1566" spans="1:1" x14ac:dyDescent="0.25">
      <c r="A1566" s="1" t="str">
        <f ca="1">IF(PROCESADOR!O1567&gt;0,PROCESADOR!O1567,"")</f>
        <v/>
      </c>
    </row>
    <row r="1567" spans="1:1" x14ac:dyDescent="0.25">
      <c r="A1567" s="1" t="str">
        <f ca="1">IF(PROCESADOR!O1568&gt;0,PROCESADOR!O1568,"")</f>
        <v/>
      </c>
    </row>
    <row r="1568" spans="1:1" x14ac:dyDescent="0.25">
      <c r="A1568" s="1" t="str">
        <f ca="1">IF(PROCESADOR!O1569&gt;0,PROCESADOR!O1569,"")</f>
        <v/>
      </c>
    </row>
    <row r="1569" spans="1:1" x14ac:dyDescent="0.25">
      <c r="A1569" s="1" t="str">
        <f ca="1">IF(PROCESADOR!O1570&gt;0,PROCESADOR!O1570,"")</f>
        <v/>
      </c>
    </row>
    <row r="1570" spans="1:1" x14ac:dyDescent="0.25">
      <c r="A1570" s="1" t="str">
        <f ca="1">IF(PROCESADOR!O1571&gt;0,PROCESADOR!O1571,"")</f>
        <v/>
      </c>
    </row>
    <row r="1571" spans="1:1" x14ac:dyDescent="0.25">
      <c r="A1571" s="1" t="str">
        <f ca="1">IF(PROCESADOR!O1572&gt;0,PROCESADOR!O1572,"")</f>
        <v/>
      </c>
    </row>
    <row r="1572" spans="1:1" x14ac:dyDescent="0.25">
      <c r="A1572" s="1" t="str">
        <f ca="1">IF(PROCESADOR!O1573&gt;0,PROCESADOR!O1573,"")</f>
        <v/>
      </c>
    </row>
    <row r="1573" spans="1:1" x14ac:dyDescent="0.25">
      <c r="A1573" s="1" t="str">
        <f ca="1">IF(PROCESADOR!O1574&gt;0,PROCESADOR!O1574,"")</f>
        <v/>
      </c>
    </row>
    <row r="1574" spans="1:1" x14ac:dyDescent="0.25">
      <c r="A1574" s="1" t="str">
        <f ca="1">IF(PROCESADOR!O1575&gt;0,PROCESADOR!O1575,"")</f>
        <v/>
      </c>
    </row>
    <row r="1575" spans="1:1" x14ac:dyDescent="0.25">
      <c r="A1575" s="1" t="str">
        <f ca="1">IF(PROCESADOR!O1576&gt;0,PROCESADOR!O1576,"")</f>
        <v/>
      </c>
    </row>
    <row r="1576" spans="1:1" x14ac:dyDescent="0.25">
      <c r="A1576" s="1" t="str">
        <f ca="1">IF(PROCESADOR!O1577&gt;0,PROCESADOR!O1577,"")</f>
        <v/>
      </c>
    </row>
    <row r="1577" spans="1:1" x14ac:dyDescent="0.25">
      <c r="A1577" s="1" t="str">
        <f ca="1">IF(PROCESADOR!O1578&gt;0,PROCESADOR!O1578,"")</f>
        <v/>
      </c>
    </row>
    <row r="1578" spans="1:1" x14ac:dyDescent="0.25">
      <c r="A1578" s="1" t="str">
        <f ca="1">IF(PROCESADOR!O1579&gt;0,PROCESADOR!O1579,"")</f>
        <v/>
      </c>
    </row>
    <row r="1579" spans="1:1" x14ac:dyDescent="0.25">
      <c r="A1579" s="1" t="str">
        <f ca="1">IF(PROCESADOR!O1580&gt;0,PROCESADOR!O1580,"")</f>
        <v/>
      </c>
    </row>
    <row r="1580" spans="1:1" x14ac:dyDescent="0.25">
      <c r="A1580" s="1" t="str">
        <f ca="1">IF(PROCESADOR!O1581&gt;0,PROCESADOR!O1581,"")</f>
        <v/>
      </c>
    </row>
    <row r="1581" spans="1:1" x14ac:dyDescent="0.25">
      <c r="A1581" s="1" t="str">
        <f ca="1">IF(PROCESADOR!O1582&gt;0,PROCESADOR!O1582,"")</f>
        <v/>
      </c>
    </row>
    <row r="1582" spans="1:1" x14ac:dyDescent="0.25">
      <c r="A1582" s="1" t="str">
        <f ca="1">IF(PROCESADOR!O1583&gt;0,PROCESADOR!O1583,"")</f>
        <v/>
      </c>
    </row>
    <row r="1583" spans="1:1" x14ac:dyDescent="0.25">
      <c r="A1583" s="1" t="str">
        <f ca="1">IF(PROCESADOR!O1584&gt;0,PROCESADOR!O1584,"")</f>
        <v/>
      </c>
    </row>
    <row r="1584" spans="1:1" x14ac:dyDescent="0.25">
      <c r="A1584" s="1" t="str">
        <f ca="1">IF(PROCESADOR!O1585&gt;0,PROCESADOR!O1585,"")</f>
        <v/>
      </c>
    </row>
    <row r="1585" spans="1:1" x14ac:dyDescent="0.25">
      <c r="A1585" s="1" t="str">
        <f ca="1">IF(PROCESADOR!O1586&gt;0,PROCESADOR!O1586,"")</f>
        <v/>
      </c>
    </row>
    <row r="1586" spans="1:1" x14ac:dyDescent="0.25">
      <c r="A1586" s="1" t="str">
        <f ca="1">IF(PROCESADOR!O1587&gt;0,PROCESADOR!O1587,"")</f>
        <v/>
      </c>
    </row>
    <row r="1587" spans="1:1" x14ac:dyDescent="0.25">
      <c r="A1587" s="1" t="str">
        <f ca="1">IF(PROCESADOR!O1588&gt;0,PROCESADOR!O1588,"")</f>
        <v/>
      </c>
    </row>
    <row r="1588" spans="1:1" x14ac:dyDescent="0.25">
      <c r="A1588" s="1" t="str">
        <f ca="1">IF(PROCESADOR!O1589&gt;0,PROCESADOR!O1589,"")</f>
        <v/>
      </c>
    </row>
    <row r="1589" spans="1:1" x14ac:dyDescent="0.25">
      <c r="A1589" s="1" t="str">
        <f ca="1">IF(PROCESADOR!O1590&gt;0,PROCESADOR!O1590,"")</f>
        <v/>
      </c>
    </row>
    <row r="1590" spans="1:1" x14ac:dyDescent="0.25">
      <c r="A1590" s="1" t="str">
        <f ca="1">IF(PROCESADOR!O1591&gt;0,PROCESADOR!O1591,"")</f>
        <v/>
      </c>
    </row>
    <row r="1591" spans="1:1" x14ac:dyDescent="0.25">
      <c r="A1591" s="1" t="str">
        <f ca="1">IF(PROCESADOR!O1592&gt;0,PROCESADOR!O1592,"")</f>
        <v/>
      </c>
    </row>
    <row r="1592" spans="1:1" x14ac:dyDescent="0.25">
      <c r="A1592" s="1" t="str">
        <f ca="1">IF(PROCESADOR!O1593&gt;0,PROCESADOR!O1593,"")</f>
        <v/>
      </c>
    </row>
    <row r="1593" spans="1:1" x14ac:dyDescent="0.25">
      <c r="A1593" s="1" t="str">
        <f ca="1">IF(PROCESADOR!O1594&gt;0,PROCESADOR!O1594,"")</f>
        <v/>
      </c>
    </row>
    <row r="1594" spans="1:1" x14ac:dyDescent="0.25">
      <c r="A1594" s="1" t="str">
        <f ca="1">IF(PROCESADOR!O1595&gt;0,PROCESADOR!O1595,"")</f>
        <v/>
      </c>
    </row>
    <row r="1595" spans="1:1" x14ac:dyDescent="0.25">
      <c r="A1595" s="1" t="str">
        <f ca="1">IF(PROCESADOR!O1596&gt;0,PROCESADOR!O1596,"")</f>
        <v/>
      </c>
    </row>
    <row r="1596" spans="1:1" x14ac:dyDescent="0.25">
      <c r="A1596" s="1" t="str">
        <f ca="1">IF(PROCESADOR!O1597&gt;0,PROCESADOR!O1597,"")</f>
        <v/>
      </c>
    </row>
    <row r="1597" spans="1:1" x14ac:dyDescent="0.25">
      <c r="A1597" s="1" t="str">
        <f ca="1">IF(PROCESADOR!O1598&gt;0,PROCESADOR!O1598,"")</f>
        <v/>
      </c>
    </row>
    <row r="1598" spans="1:1" x14ac:dyDescent="0.25">
      <c r="A1598" s="1" t="str">
        <f ca="1">IF(PROCESADOR!O1599&gt;0,PROCESADOR!O1599,"")</f>
        <v/>
      </c>
    </row>
    <row r="1599" spans="1:1" x14ac:dyDescent="0.25">
      <c r="A1599" s="1" t="str">
        <f ca="1">IF(PROCESADOR!O1600&gt;0,PROCESADOR!O1600,"")</f>
        <v/>
      </c>
    </row>
    <row r="1600" spans="1:1" x14ac:dyDescent="0.25">
      <c r="A1600" s="1" t="str">
        <f ca="1">IF(PROCESADOR!O1601&gt;0,PROCESADOR!O1601,"")</f>
        <v/>
      </c>
    </row>
    <row r="1601" spans="1:1" x14ac:dyDescent="0.25">
      <c r="A1601" s="1" t="str">
        <f ca="1">IF(PROCESADOR!O1602&gt;0,PROCESADOR!O1602,"")</f>
        <v/>
      </c>
    </row>
    <row r="1602" spans="1:1" x14ac:dyDescent="0.25">
      <c r="A1602" s="1" t="str">
        <f ca="1">IF(PROCESADOR!O1603&gt;0,PROCESADOR!O1603,"")</f>
        <v/>
      </c>
    </row>
    <row r="1603" spans="1:1" x14ac:dyDescent="0.25">
      <c r="A1603" s="1" t="str">
        <f ca="1">IF(PROCESADOR!O1604&gt;0,PROCESADOR!O1604,"")</f>
        <v/>
      </c>
    </row>
    <row r="1604" spans="1:1" x14ac:dyDescent="0.25">
      <c r="A1604" s="1" t="str">
        <f ca="1">IF(PROCESADOR!O1605&gt;0,PROCESADOR!O1605,"")</f>
        <v/>
      </c>
    </row>
    <row r="1605" spans="1:1" x14ac:dyDescent="0.25">
      <c r="A1605" s="1" t="str">
        <f ca="1">IF(PROCESADOR!O1606&gt;0,PROCESADOR!O1606,"")</f>
        <v/>
      </c>
    </row>
    <row r="1606" spans="1:1" x14ac:dyDescent="0.25">
      <c r="A1606" s="1" t="str">
        <f ca="1">IF(PROCESADOR!O1607&gt;0,PROCESADOR!O1607,"")</f>
        <v/>
      </c>
    </row>
    <row r="1607" spans="1:1" x14ac:dyDescent="0.25">
      <c r="A1607" s="1" t="str">
        <f ca="1">IF(PROCESADOR!O1608&gt;0,PROCESADOR!O1608,"")</f>
        <v/>
      </c>
    </row>
    <row r="1608" spans="1:1" x14ac:dyDescent="0.25">
      <c r="A1608" s="1" t="str">
        <f ca="1">IF(PROCESADOR!O1609&gt;0,PROCESADOR!O1609,"")</f>
        <v/>
      </c>
    </row>
    <row r="1609" spans="1:1" x14ac:dyDescent="0.25">
      <c r="A1609" s="1" t="str">
        <f ca="1">IF(PROCESADOR!O1610&gt;0,PROCESADOR!O1610,"")</f>
        <v/>
      </c>
    </row>
    <row r="1610" spans="1:1" x14ac:dyDescent="0.25">
      <c r="A1610" s="1" t="str">
        <f ca="1">IF(PROCESADOR!O1611&gt;0,PROCESADOR!O1611,"")</f>
        <v/>
      </c>
    </row>
    <row r="1611" spans="1:1" x14ac:dyDescent="0.25">
      <c r="A1611" s="1" t="str">
        <f ca="1">IF(PROCESADOR!O1612&gt;0,PROCESADOR!O1612,"")</f>
        <v/>
      </c>
    </row>
    <row r="1612" spans="1:1" x14ac:dyDescent="0.25">
      <c r="A1612" s="1" t="str">
        <f ca="1">IF(PROCESADOR!O1613&gt;0,PROCESADOR!O1613,"")</f>
        <v/>
      </c>
    </row>
    <row r="1613" spans="1:1" x14ac:dyDescent="0.25">
      <c r="A1613" s="1" t="str">
        <f ca="1">IF(PROCESADOR!O1614&gt;0,PROCESADOR!O1614,"")</f>
        <v/>
      </c>
    </row>
    <row r="1614" spans="1:1" x14ac:dyDescent="0.25">
      <c r="A1614" s="1" t="str">
        <f ca="1">IF(PROCESADOR!O1615&gt;0,PROCESADOR!O1615,"")</f>
        <v/>
      </c>
    </row>
    <row r="1615" spans="1:1" x14ac:dyDescent="0.25">
      <c r="A1615" s="1" t="str">
        <f ca="1">IF(PROCESADOR!O1616&gt;0,PROCESADOR!O1616,"")</f>
        <v/>
      </c>
    </row>
    <row r="1616" spans="1:1" x14ac:dyDescent="0.25">
      <c r="A1616" s="1" t="str">
        <f ca="1">IF(PROCESADOR!O1617&gt;0,PROCESADOR!O1617,"")</f>
        <v/>
      </c>
    </row>
    <row r="1617" spans="1:1" x14ac:dyDescent="0.25">
      <c r="A1617" s="1" t="str">
        <f ca="1">IF(PROCESADOR!O1618&gt;0,PROCESADOR!O1618,"")</f>
        <v/>
      </c>
    </row>
    <row r="1618" spans="1:1" x14ac:dyDescent="0.25">
      <c r="A1618" s="1" t="str">
        <f ca="1">IF(PROCESADOR!O1619&gt;0,PROCESADOR!O1619,"")</f>
        <v/>
      </c>
    </row>
    <row r="1619" spans="1:1" x14ac:dyDescent="0.25">
      <c r="A1619" s="1" t="str">
        <f ca="1">IF(PROCESADOR!O1620&gt;0,PROCESADOR!O1620,"")</f>
        <v/>
      </c>
    </row>
    <row r="1620" spans="1:1" x14ac:dyDescent="0.25">
      <c r="A1620" s="1" t="str">
        <f ca="1">IF(PROCESADOR!O1621&gt;0,PROCESADOR!O1621,"")</f>
        <v/>
      </c>
    </row>
    <row r="1621" spans="1:1" x14ac:dyDescent="0.25">
      <c r="A1621" s="1" t="str">
        <f ca="1">IF(PROCESADOR!O1622&gt;0,PROCESADOR!O1622,"")</f>
        <v/>
      </c>
    </row>
    <row r="1622" spans="1:1" x14ac:dyDescent="0.25">
      <c r="A1622" s="1" t="str">
        <f ca="1">IF(PROCESADOR!O1623&gt;0,PROCESADOR!O1623,"")</f>
        <v/>
      </c>
    </row>
    <row r="1623" spans="1:1" x14ac:dyDescent="0.25">
      <c r="A1623" s="1" t="str">
        <f ca="1">IF(PROCESADOR!O1624&gt;0,PROCESADOR!O1624,"")</f>
        <v/>
      </c>
    </row>
    <row r="1624" spans="1:1" x14ac:dyDescent="0.25">
      <c r="A1624" s="1" t="str">
        <f ca="1">IF(PROCESADOR!O1625&gt;0,PROCESADOR!O1625,"")</f>
        <v/>
      </c>
    </row>
    <row r="1625" spans="1:1" x14ac:dyDescent="0.25">
      <c r="A1625" s="1" t="str">
        <f ca="1">IF(PROCESADOR!O1626&gt;0,PROCESADOR!O1626,"")</f>
        <v/>
      </c>
    </row>
    <row r="1626" spans="1:1" x14ac:dyDescent="0.25">
      <c r="A1626" s="1" t="str">
        <f ca="1">IF(PROCESADOR!O1627&gt;0,PROCESADOR!O1627,"")</f>
        <v/>
      </c>
    </row>
    <row r="1627" spans="1:1" x14ac:dyDescent="0.25">
      <c r="A1627" s="1" t="str">
        <f ca="1">IF(PROCESADOR!O1628&gt;0,PROCESADOR!O1628,"")</f>
        <v/>
      </c>
    </row>
    <row r="1628" spans="1:1" x14ac:dyDescent="0.25">
      <c r="A1628" s="1" t="str">
        <f ca="1">IF(PROCESADOR!O1629&gt;0,PROCESADOR!O1629,"")</f>
        <v/>
      </c>
    </row>
    <row r="1629" spans="1:1" x14ac:dyDescent="0.25">
      <c r="A1629" s="1" t="str">
        <f ca="1">IF(PROCESADOR!O1630&gt;0,PROCESADOR!O1630,"")</f>
        <v/>
      </c>
    </row>
    <row r="1630" spans="1:1" x14ac:dyDescent="0.25">
      <c r="A1630" s="1" t="str">
        <f ca="1">IF(PROCESADOR!O1631&gt;0,PROCESADOR!O1631,"")</f>
        <v/>
      </c>
    </row>
    <row r="1631" spans="1:1" x14ac:dyDescent="0.25">
      <c r="A1631" s="1" t="str">
        <f ca="1">IF(PROCESADOR!O1632&gt;0,PROCESADOR!O1632,"")</f>
        <v/>
      </c>
    </row>
    <row r="1632" spans="1:1" x14ac:dyDescent="0.25">
      <c r="A1632" s="1" t="str">
        <f ca="1">IF(PROCESADOR!O1633&gt;0,PROCESADOR!O1633,"")</f>
        <v/>
      </c>
    </row>
    <row r="1633" spans="1:1" x14ac:dyDescent="0.25">
      <c r="A1633" s="1" t="str">
        <f ca="1">IF(PROCESADOR!O1634&gt;0,PROCESADOR!O1634,"")</f>
        <v/>
      </c>
    </row>
    <row r="1634" spans="1:1" x14ac:dyDescent="0.25">
      <c r="A1634" s="1" t="str">
        <f ca="1">IF(PROCESADOR!O1635&gt;0,PROCESADOR!O1635,"")</f>
        <v/>
      </c>
    </row>
    <row r="1635" spans="1:1" x14ac:dyDescent="0.25">
      <c r="A1635" s="1" t="str">
        <f ca="1">IF(PROCESADOR!O1636&gt;0,PROCESADOR!O1636,"")</f>
        <v/>
      </c>
    </row>
    <row r="1636" spans="1:1" x14ac:dyDescent="0.25">
      <c r="A1636" s="1" t="str">
        <f ca="1">IF(PROCESADOR!O1637&gt;0,PROCESADOR!O1637,"")</f>
        <v/>
      </c>
    </row>
    <row r="1637" spans="1:1" x14ac:dyDescent="0.25">
      <c r="A1637" s="1" t="str">
        <f ca="1">IF(PROCESADOR!O1638&gt;0,PROCESADOR!O1638,"")</f>
        <v/>
      </c>
    </row>
    <row r="1638" spans="1:1" x14ac:dyDescent="0.25">
      <c r="A1638" s="1" t="str">
        <f ca="1">IF(PROCESADOR!O1639&gt;0,PROCESADOR!O1639,"")</f>
        <v/>
      </c>
    </row>
    <row r="1639" spans="1:1" x14ac:dyDescent="0.25">
      <c r="A1639" s="1" t="str">
        <f ca="1">IF(PROCESADOR!O1640&gt;0,PROCESADOR!O1640,"")</f>
        <v/>
      </c>
    </row>
    <row r="1640" spans="1:1" x14ac:dyDescent="0.25">
      <c r="A1640" s="1" t="str">
        <f ca="1">IF(PROCESADOR!O1641&gt;0,PROCESADOR!O1641,"")</f>
        <v/>
      </c>
    </row>
    <row r="1641" spans="1:1" x14ac:dyDescent="0.25">
      <c r="A1641" s="1" t="str">
        <f ca="1">IF(PROCESADOR!O1642&gt;0,PROCESADOR!O1642,"")</f>
        <v/>
      </c>
    </row>
    <row r="1642" spans="1:1" x14ac:dyDescent="0.25">
      <c r="A1642" s="1" t="str">
        <f ca="1">IF(PROCESADOR!O1643&gt;0,PROCESADOR!O1643,"")</f>
        <v/>
      </c>
    </row>
    <row r="1643" spans="1:1" x14ac:dyDescent="0.25">
      <c r="A1643" s="1" t="str">
        <f ca="1">IF(PROCESADOR!O1644&gt;0,PROCESADOR!O1644,"")</f>
        <v/>
      </c>
    </row>
    <row r="1644" spans="1:1" x14ac:dyDescent="0.25">
      <c r="A1644" s="1" t="str">
        <f ca="1">IF(PROCESADOR!O1645&gt;0,PROCESADOR!O1645,"")</f>
        <v/>
      </c>
    </row>
    <row r="1645" spans="1:1" x14ac:dyDescent="0.25">
      <c r="A1645" s="1" t="str">
        <f ca="1">IF(PROCESADOR!O1646&gt;0,PROCESADOR!O1646,"")</f>
        <v/>
      </c>
    </row>
    <row r="1646" spans="1:1" x14ac:dyDescent="0.25">
      <c r="A1646" s="1" t="str">
        <f ca="1">IF(PROCESADOR!O1647&gt;0,PROCESADOR!O1647,"")</f>
        <v/>
      </c>
    </row>
    <row r="1647" spans="1:1" x14ac:dyDescent="0.25">
      <c r="A1647" s="1" t="str">
        <f ca="1">IF(PROCESADOR!O1648&gt;0,PROCESADOR!O1648,"")</f>
        <v/>
      </c>
    </row>
    <row r="1648" spans="1:1" x14ac:dyDescent="0.25">
      <c r="A1648" s="1" t="str">
        <f ca="1">IF(PROCESADOR!O1649&gt;0,PROCESADOR!O1649,"")</f>
        <v/>
      </c>
    </row>
    <row r="1649" spans="1:1" x14ac:dyDescent="0.25">
      <c r="A1649" s="1" t="str">
        <f ca="1">IF(PROCESADOR!O1650&gt;0,PROCESADOR!O1650,"")</f>
        <v/>
      </c>
    </row>
    <row r="1650" spans="1:1" x14ac:dyDescent="0.25">
      <c r="A1650" s="1" t="str">
        <f ca="1">IF(PROCESADOR!O1651&gt;0,PROCESADOR!O1651,"")</f>
        <v/>
      </c>
    </row>
    <row r="1651" spans="1:1" x14ac:dyDescent="0.25">
      <c r="A1651" s="1" t="str">
        <f ca="1">IF(PROCESADOR!O1652&gt;0,PROCESADOR!O1652,"")</f>
        <v/>
      </c>
    </row>
    <row r="1652" spans="1:1" x14ac:dyDescent="0.25">
      <c r="A1652" s="1" t="str">
        <f ca="1">IF(PROCESADOR!O1653&gt;0,PROCESADOR!O1653,"")</f>
        <v/>
      </c>
    </row>
    <row r="1653" spans="1:1" x14ac:dyDescent="0.25">
      <c r="A1653" s="1" t="str">
        <f ca="1">IF(PROCESADOR!O1654&gt;0,PROCESADOR!O1654,"")</f>
        <v/>
      </c>
    </row>
    <row r="1654" spans="1:1" x14ac:dyDescent="0.25">
      <c r="A1654" s="1" t="str">
        <f ca="1">IF(PROCESADOR!O1655&gt;0,PROCESADOR!O1655,"")</f>
        <v/>
      </c>
    </row>
    <row r="1655" spans="1:1" x14ac:dyDescent="0.25">
      <c r="A1655" s="1" t="str">
        <f ca="1">IF(PROCESADOR!O1656&gt;0,PROCESADOR!O1656,"")</f>
        <v/>
      </c>
    </row>
    <row r="1656" spans="1:1" x14ac:dyDescent="0.25">
      <c r="A1656" s="1" t="str">
        <f ca="1">IF(PROCESADOR!O1657&gt;0,PROCESADOR!O1657,"")</f>
        <v/>
      </c>
    </row>
    <row r="1657" spans="1:1" x14ac:dyDescent="0.25">
      <c r="A1657" s="1" t="str">
        <f ca="1">IF(PROCESADOR!O1658&gt;0,PROCESADOR!O1658,"")</f>
        <v/>
      </c>
    </row>
    <row r="1658" spans="1:1" x14ac:dyDescent="0.25">
      <c r="A1658" s="1" t="str">
        <f ca="1">IF(PROCESADOR!O1659&gt;0,PROCESADOR!O1659,"")</f>
        <v/>
      </c>
    </row>
    <row r="1659" spans="1:1" x14ac:dyDescent="0.25">
      <c r="A1659" s="1" t="str">
        <f ca="1">IF(PROCESADOR!O1660&gt;0,PROCESADOR!O1660,"")</f>
        <v/>
      </c>
    </row>
    <row r="1660" spans="1:1" x14ac:dyDescent="0.25">
      <c r="A1660" s="1" t="str">
        <f ca="1">IF(PROCESADOR!O1661&gt;0,PROCESADOR!O1661,"")</f>
        <v/>
      </c>
    </row>
    <row r="1661" spans="1:1" x14ac:dyDescent="0.25">
      <c r="A1661" s="1" t="str">
        <f ca="1">IF(PROCESADOR!O1662&gt;0,PROCESADOR!O1662,"")</f>
        <v/>
      </c>
    </row>
    <row r="1662" spans="1:1" x14ac:dyDescent="0.25">
      <c r="A1662" s="1" t="str">
        <f ca="1">IF(PROCESADOR!O1663&gt;0,PROCESADOR!O1663,"")</f>
        <v/>
      </c>
    </row>
    <row r="1663" spans="1:1" x14ac:dyDescent="0.25">
      <c r="A1663" s="1" t="str">
        <f ca="1">IF(PROCESADOR!O1664&gt;0,PROCESADOR!O1664,"")</f>
        <v/>
      </c>
    </row>
    <row r="1664" spans="1:1" x14ac:dyDescent="0.25">
      <c r="A1664" s="1" t="str">
        <f ca="1">IF(PROCESADOR!O1665&gt;0,PROCESADOR!O1665,"")</f>
        <v/>
      </c>
    </row>
    <row r="1665" spans="1:1" x14ac:dyDescent="0.25">
      <c r="A1665" s="1" t="str">
        <f ca="1">IF(PROCESADOR!O1666&gt;0,PROCESADOR!O1666,"")</f>
        <v/>
      </c>
    </row>
    <row r="1666" spans="1:1" x14ac:dyDescent="0.25">
      <c r="A1666" s="1" t="str">
        <f ca="1">IF(PROCESADOR!O1667&gt;0,PROCESADOR!O1667,"")</f>
        <v/>
      </c>
    </row>
    <row r="1667" spans="1:1" x14ac:dyDescent="0.25">
      <c r="A1667" s="1" t="str">
        <f ca="1">IF(PROCESADOR!O1668&gt;0,PROCESADOR!O1668,"")</f>
        <v/>
      </c>
    </row>
    <row r="1668" spans="1:1" x14ac:dyDescent="0.25">
      <c r="A1668" s="1" t="str">
        <f ca="1">IF(PROCESADOR!O1669&gt;0,PROCESADOR!O1669,"")</f>
        <v/>
      </c>
    </row>
    <row r="1669" spans="1:1" x14ac:dyDescent="0.25">
      <c r="A1669" s="1" t="str">
        <f ca="1">IF(PROCESADOR!O1670&gt;0,PROCESADOR!O1670,"")</f>
        <v/>
      </c>
    </row>
    <row r="1670" spans="1:1" x14ac:dyDescent="0.25">
      <c r="A1670" s="1" t="str">
        <f ca="1">IF(PROCESADOR!O1671&gt;0,PROCESADOR!O1671,"")</f>
        <v/>
      </c>
    </row>
    <row r="1671" spans="1:1" x14ac:dyDescent="0.25">
      <c r="A1671" s="1" t="str">
        <f ca="1">IF(PROCESADOR!O1672&gt;0,PROCESADOR!O1672,"")</f>
        <v/>
      </c>
    </row>
    <row r="1672" spans="1:1" x14ac:dyDescent="0.25">
      <c r="A1672" s="1" t="str">
        <f ca="1">IF(PROCESADOR!O1673&gt;0,PROCESADOR!O1673,"")</f>
        <v/>
      </c>
    </row>
    <row r="1673" spans="1:1" x14ac:dyDescent="0.25">
      <c r="A1673" s="1" t="str">
        <f ca="1">IF(PROCESADOR!O1674&gt;0,PROCESADOR!O1674,"")</f>
        <v/>
      </c>
    </row>
    <row r="1674" spans="1:1" x14ac:dyDescent="0.25">
      <c r="A1674" s="1" t="str">
        <f ca="1">IF(PROCESADOR!O1675&gt;0,PROCESADOR!O1675,"")</f>
        <v/>
      </c>
    </row>
    <row r="1675" spans="1:1" x14ac:dyDescent="0.25">
      <c r="A1675" s="1" t="str">
        <f ca="1">IF(PROCESADOR!O1676&gt;0,PROCESADOR!O1676,"")</f>
        <v/>
      </c>
    </row>
    <row r="1676" spans="1:1" x14ac:dyDescent="0.25">
      <c r="A1676" s="1" t="str">
        <f ca="1">IF(PROCESADOR!O1677&gt;0,PROCESADOR!O1677,"")</f>
        <v/>
      </c>
    </row>
    <row r="1677" spans="1:1" x14ac:dyDescent="0.25">
      <c r="A1677" s="1" t="str">
        <f ca="1">IF(PROCESADOR!O1678&gt;0,PROCESADOR!O1678,"")</f>
        <v/>
      </c>
    </row>
    <row r="1678" spans="1:1" x14ac:dyDescent="0.25">
      <c r="A1678" s="1" t="str">
        <f ca="1">IF(PROCESADOR!O1679&gt;0,PROCESADOR!O1679,"")</f>
        <v/>
      </c>
    </row>
    <row r="1679" spans="1:1" x14ac:dyDescent="0.25">
      <c r="A1679" s="1" t="str">
        <f ca="1">IF(PROCESADOR!O1680&gt;0,PROCESADOR!O1680,"")</f>
        <v/>
      </c>
    </row>
    <row r="1680" spans="1:1" x14ac:dyDescent="0.25">
      <c r="A1680" s="1" t="str">
        <f ca="1">IF(PROCESADOR!O1681&gt;0,PROCESADOR!O1681,"")</f>
        <v/>
      </c>
    </row>
    <row r="1681" spans="1:1" x14ac:dyDescent="0.25">
      <c r="A1681" s="1" t="str">
        <f ca="1">IF(PROCESADOR!O1682&gt;0,PROCESADOR!O1682,"")</f>
        <v/>
      </c>
    </row>
    <row r="1682" spans="1:1" x14ac:dyDescent="0.25">
      <c r="A1682" s="1" t="str">
        <f ca="1">IF(PROCESADOR!O1683&gt;0,PROCESADOR!O1683,"")</f>
        <v/>
      </c>
    </row>
    <row r="1683" spans="1:1" x14ac:dyDescent="0.25">
      <c r="A1683" s="1" t="str">
        <f ca="1">IF(PROCESADOR!O1684&gt;0,PROCESADOR!O1684,"")</f>
        <v/>
      </c>
    </row>
    <row r="1684" spans="1:1" x14ac:dyDescent="0.25">
      <c r="A1684" s="1" t="str">
        <f ca="1">IF(PROCESADOR!O1685&gt;0,PROCESADOR!O1685,"")</f>
        <v/>
      </c>
    </row>
    <row r="1685" spans="1:1" x14ac:dyDescent="0.25">
      <c r="A1685" s="1" t="str">
        <f ca="1">IF(PROCESADOR!O1686&gt;0,PROCESADOR!O1686,"")</f>
        <v/>
      </c>
    </row>
    <row r="1686" spans="1:1" x14ac:dyDescent="0.25">
      <c r="A1686" s="1" t="str">
        <f ca="1">IF(PROCESADOR!O1687&gt;0,PROCESADOR!O1687,"")</f>
        <v/>
      </c>
    </row>
    <row r="1687" spans="1:1" x14ac:dyDescent="0.25">
      <c r="A1687" s="1" t="str">
        <f ca="1">IF(PROCESADOR!O1688&gt;0,PROCESADOR!O1688,"")</f>
        <v/>
      </c>
    </row>
    <row r="1688" spans="1:1" x14ac:dyDescent="0.25">
      <c r="A1688" s="1" t="str">
        <f ca="1">IF(PROCESADOR!O1689&gt;0,PROCESADOR!O1689,"")</f>
        <v/>
      </c>
    </row>
    <row r="1689" spans="1:1" x14ac:dyDescent="0.25">
      <c r="A1689" s="1" t="str">
        <f ca="1">IF(PROCESADOR!O1690&gt;0,PROCESADOR!O1690,"")</f>
        <v/>
      </c>
    </row>
    <row r="1690" spans="1:1" x14ac:dyDescent="0.25">
      <c r="A1690" s="1" t="str">
        <f ca="1">IF(PROCESADOR!O1691&gt;0,PROCESADOR!O1691,"")</f>
        <v/>
      </c>
    </row>
    <row r="1691" spans="1:1" x14ac:dyDescent="0.25">
      <c r="A1691" s="1" t="str">
        <f ca="1">IF(PROCESADOR!O1692&gt;0,PROCESADOR!O1692,"")</f>
        <v/>
      </c>
    </row>
    <row r="1692" spans="1:1" x14ac:dyDescent="0.25">
      <c r="A1692" s="1" t="str">
        <f ca="1">IF(PROCESADOR!O1693&gt;0,PROCESADOR!O1693,"")</f>
        <v/>
      </c>
    </row>
    <row r="1693" spans="1:1" x14ac:dyDescent="0.25">
      <c r="A1693" s="1" t="str">
        <f ca="1">IF(PROCESADOR!O1694&gt;0,PROCESADOR!O1694,"")</f>
        <v/>
      </c>
    </row>
    <row r="1694" spans="1:1" x14ac:dyDescent="0.25">
      <c r="A1694" s="1" t="str">
        <f ca="1">IF(PROCESADOR!O1695&gt;0,PROCESADOR!O1695,"")</f>
        <v/>
      </c>
    </row>
    <row r="1695" spans="1:1" x14ac:dyDescent="0.25">
      <c r="A1695" s="1" t="str">
        <f ca="1">IF(PROCESADOR!O1696&gt;0,PROCESADOR!O1696,"")</f>
        <v/>
      </c>
    </row>
    <row r="1696" spans="1:1" x14ac:dyDescent="0.25">
      <c r="A1696" s="1" t="str">
        <f ca="1">IF(PROCESADOR!O1697&gt;0,PROCESADOR!O1697,"")</f>
        <v/>
      </c>
    </row>
    <row r="1697" spans="1:1" x14ac:dyDescent="0.25">
      <c r="A1697" s="1" t="str">
        <f ca="1">IF(PROCESADOR!O1698&gt;0,PROCESADOR!O1698,"")</f>
        <v/>
      </c>
    </row>
    <row r="1698" spans="1:1" x14ac:dyDescent="0.25">
      <c r="A1698" s="1" t="str">
        <f ca="1">IF(PROCESADOR!O1699&gt;0,PROCESADOR!O1699,"")</f>
        <v/>
      </c>
    </row>
    <row r="1699" spans="1:1" x14ac:dyDescent="0.25">
      <c r="A1699" s="1" t="str">
        <f ca="1">IF(PROCESADOR!O1700&gt;0,PROCESADOR!O1700,"")</f>
        <v/>
      </c>
    </row>
    <row r="1700" spans="1:1" x14ac:dyDescent="0.25">
      <c r="A1700" s="1" t="str">
        <f ca="1">IF(PROCESADOR!O1701&gt;0,PROCESADOR!O1701,"")</f>
        <v/>
      </c>
    </row>
    <row r="1701" spans="1:1" x14ac:dyDescent="0.25">
      <c r="A1701" s="1" t="str">
        <f ca="1">IF(PROCESADOR!O1702&gt;0,PROCESADOR!O1702,"")</f>
        <v/>
      </c>
    </row>
    <row r="1702" spans="1:1" x14ac:dyDescent="0.25">
      <c r="A1702" s="1" t="str">
        <f ca="1">IF(PROCESADOR!O1703&gt;0,PROCESADOR!O1703,"")</f>
        <v/>
      </c>
    </row>
    <row r="1703" spans="1:1" x14ac:dyDescent="0.25">
      <c r="A1703" s="1" t="str">
        <f ca="1">IF(PROCESADOR!O1704&gt;0,PROCESADOR!O1704,"")</f>
        <v/>
      </c>
    </row>
    <row r="1704" spans="1:1" x14ac:dyDescent="0.25">
      <c r="A1704" s="1" t="str">
        <f ca="1">IF(PROCESADOR!O1705&gt;0,PROCESADOR!O1705,"")</f>
        <v/>
      </c>
    </row>
    <row r="1705" spans="1:1" x14ac:dyDescent="0.25">
      <c r="A1705" s="1" t="str">
        <f ca="1">IF(PROCESADOR!O1706&gt;0,PROCESADOR!O1706,"")</f>
        <v/>
      </c>
    </row>
    <row r="1706" spans="1:1" x14ac:dyDescent="0.25">
      <c r="A1706" s="1" t="str">
        <f ca="1">IF(PROCESADOR!O1707&gt;0,PROCESADOR!O1707,"")</f>
        <v/>
      </c>
    </row>
    <row r="1707" spans="1:1" x14ac:dyDescent="0.25">
      <c r="A1707" s="1" t="str">
        <f ca="1">IF(PROCESADOR!O1708&gt;0,PROCESADOR!O1708,"")</f>
        <v/>
      </c>
    </row>
    <row r="1708" spans="1:1" x14ac:dyDescent="0.25">
      <c r="A1708" s="1" t="str">
        <f ca="1">IF(PROCESADOR!O1709&gt;0,PROCESADOR!O1709,"")</f>
        <v/>
      </c>
    </row>
    <row r="1709" spans="1:1" x14ac:dyDescent="0.25">
      <c r="A1709" s="1" t="str">
        <f ca="1">IF(PROCESADOR!O1710&gt;0,PROCESADOR!O1710,"")</f>
        <v/>
      </c>
    </row>
    <row r="1710" spans="1:1" x14ac:dyDescent="0.25">
      <c r="A1710" s="1" t="str">
        <f ca="1">IF(PROCESADOR!O1711&gt;0,PROCESADOR!O1711,"")</f>
        <v/>
      </c>
    </row>
    <row r="1711" spans="1:1" x14ac:dyDescent="0.25">
      <c r="A1711" s="1" t="str">
        <f ca="1">IF(PROCESADOR!O1712&gt;0,PROCESADOR!O1712,"")</f>
        <v/>
      </c>
    </row>
    <row r="1712" spans="1:1" x14ac:dyDescent="0.25">
      <c r="A1712" s="1" t="str">
        <f ca="1">IF(PROCESADOR!O1713&gt;0,PROCESADOR!O1713,"")</f>
        <v/>
      </c>
    </row>
    <row r="1713" spans="1:1" x14ac:dyDescent="0.25">
      <c r="A1713" s="1" t="str">
        <f ca="1">IF(PROCESADOR!O1714&gt;0,PROCESADOR!O1714,"")</f>
        <v/>
      </c>
    </row>
    <row r="1714" spans="1:1" x14ac:dyDescent="0.25">
      <c r="A1714" s="1" t="str">
        <f ca="1">IF(PROCESADOR!O1715&gt;0,PROCESADOR!O1715,"")</f>
        <v/>
      </c>
    </row>
    <row r="1715" spans="1:1" x14ac:dyDescent="0.25">
      <c r="A1715" s="1" t="str">
        <f ca="1">IF(PROCESADOR!O1716&gt;0,PROCESADOR!O1716,"")</f>
        <v/>
      </c>
    </row>
    <row r="1716" spans="1:1" x14ac:dyDescent="0.25">
      <c r="A1716" s="1" t="str">
        <f ca="1">IF(PROCESADOR!O1717&gt;0,PROCESADOR!O1717,"")</f>
        <v/>
      </c>
    </row>
    <row r="1717" spans="1:1" x14ac:dyDescent="0.25">
      <c r="A1717" s="1" t="str">
        <f ca="1">IF(PROCESADOR!O1718&gt;0,PROCESADOR!O1718,"")</f>
        <v/>
      </c>
    </row>
    <row r="1718" spans="1:1" x14ac:dyDescent="0.25">
      <c r="A1718" s="1" t="str">
        <f ca="1">IF(PROCESADOR!O1719&gt;0,PROCESADOR!O1719,"")</f>
        <v/>
      </c>
    </row>
    <row r="1719" spans="1:1" x14ac:dyDescent="0.25">
      <c r="A1719" s="1" t="str">
        <f ca="1">IF(PROCESADOR!O1720&gt;0,PROCESADOR!O1720,"")</f>
        <v/>
      </c>
    </row>
    <row r="1720" spans="1:1" x14ac:dyDescent="0.25">
      <c r="A1720" s="1" t="str">
        <f ca="1">IF(PROCESADOR!O1721&gt;0,PROCESADOR!O1721,"")</f>
        <v/>
      </c>
    </row>
    <row r="1721" spans="1:1" x14ac:dyDescent="0.25">
      <c r="A1721" s="1" t="str">
        <f ca="1">IF(PROCESADOR!O1722&gt;0,PROCESADOR!O1722,"")</f>
        <v/>
      </c>
    </row>
    <row r="1722" spans="1:1" x14ac:dyDescent="0.25">
      <c r="A1722" s="1" t="str">
        <f ca="1">IF(PROCESADOR!O1723&gt;0,PROCESADOR!O1723,"")</f>
        <v/>
      </c>
    </row>
    <row r="1723" spans="1:1" x14ac:dyDescent="0.25">
      <c r="A1723" s="1" t="str">
        <f ca="1">IF(PROCESADOR!O1724&gt;0,PROCESADOR!O1724,"")</f>
        <v/>
      </c>
    </row>
    <row r="1724" spans="1:1" x14ac:dyDescent="0.25">
      <c r="A1724" s="1" t="str">
        <f ca="1">IF(PROCESADOR!O1725&gt;0,PROCESADOR!O1725,"")</f>
        <v/>
      </c>
    </row>
    <row r="1725" spans="1:1" x14ac:dyDescent="0.25">
      <c r="A1725" s="1" t="str">
        <f ca="1">IF(PROCESADOR!O1726&gt;0,PROCESADOR!O1726,"")</f>
        <v/>
      </c>
    </row>
    <row r="1726" spans="1:1" x14ac:dyDescent="0.25">
      <c r="A1726" s="1" t="str">
        <f ca="1">IF(PROCESADOR!O1727&gt;0,PROCESADOR!O1727,"")</f>
        <v/>
      </c>
    </row>
    <row r="1727" spans="1:1" x14ac:dyDescent="0.25">
      <c r="A1727" s="1" t="str">
        <f ca="1">IF(PROCESADOR!O1728&gt;0,PROCESADOR!O1728,"")</f>
        <v/>
      </c>
    </row>
    <row r="1728" spans="1:1" x14ac:dyDescent="0.25">
      <c r="A1728" s="1" t="str">
        <f ca="1">IF(PROCESADOR!O1729&gt;0,PROCESADOR!O1729,"")</f>
        <v/>
      </c>
    </row>
    <row r="1729" spans="1:1" x14ac:dyDescent="0.25">
      <c r="A1729" s="1" t="str">
        <f ca="1">IF(PROCESADOR!O1730&gt;0,PROCESADOR!O1730,"")</f>
        <v/>
      </c>
    </row>
    <row r="1730" spans="1:1" x14ac:dyDescent="0.25">
      <c r="A1730" s="1" t="str">
        <f ca="1">IF(PROCESADOR!O1731&gt;0,PROCESADOR!O1731,"")</f>
        <v/>
      </c>
    </row>
    <row r="1731" spans="1:1" x14ac:dyDescent="0.25">
      <c r="A1731" s="1" t="str">
        <f ca="1">IF(PROCESADOR!O1732&gt;0,PROCESADOR!O1732,"")</f>
        <v/>
      </c>
    </row>
    <row r="1732" spans="1:1" x14ac:dyDescent="0.25">
      <c r="A1732" s="1" t="str">
        <f ca="1">IF(PROCESADOR!O1733&gt;0,PROCESADOR!O1733,"")</f>
        <v/>
      </c>
    </row>
    <row r="1733" spans="1:1" x14ac:dyDescent="0.25">
      <c r="A1733" s="1" t="str">
        <f ca="1">IF(PROCESADOR!O1734&gt;0,PROCESADOR!O1734,"")</f>
        <v/>
      </c>
    </row>
    <row r="1734" spans="1:1" x14ac:dyDescent="0.25">
      <c r="A1734" s="1" t="str">
        <f ca="1">IF(PROCESADOR!O1735&gt;0,PROCESADOR!O1735,"")</f>
        <v/>
      </c>
    </row>
    <row r="1735" spans="1:1" x14ac:dyDescent="0.25">
      <c r="A1735" s="1" t="str">
        <f ca="1">IF(PROCESADOR!O1736&gt;0,PROCESADOR!O1736,"")</f>
        <v/>
      </c>
    </row>
    <row r="1736" spans="1:1" x14ac:dyDescent="0.25">
      <c r="A1736" s="1" t="str">
        <f ca="1">IF(PROCESADOR!O1737&gt;0,PROCESADOR!O1737,"")</f>
        <v/>
      </c>
    </row>
    <row r="1737" spans="1:1" x14ac:dyDescent="0.25">
      <c r="A1737" s="1" t="str">
        <f ca="1">IF(PROCESADOR!O1738&gt;0,PROCESADOR!O1738,"")</f>
        <v/>
      </c>
    </row>
    <row r="1738" spans="1:1" x14ac:dyDescent="0.25">
      <c r="A1738" s="1" t="str">
        <f ca="1">IF(PROCESADOR!O1739&gt;0,PROCESADOR!O1739,"")</f>
        <v/>
      </c>
    </row>
    <row r="1739" spans="1:1" x14ac:dyDescent="0.25">
      <c r="A1739" s="1" t="str">
        <f ca="1">IF(PROCESADOR!O1740&gt;0,PROCESADOR!O1740,"")</f>
        <v/>
      </c>
    </row>
    <row r="1740" spans="1:1" x14ac:dyDescent="0.25">
      <c r="A1740" s="1" t="str">
        <f ca="1">IF(PROCESADOR!O1741&gt;0,PROCESADOR!O1741,"")</f>
        <v/>
      </c>
    </row>
    <row r="1741" spans="1:1" x14ac:dyDescent="0.25">
      <c r="A1741" s="1" t="str">
        <f ca="1">IF(PROCESADOR!O1742&gt;0,PROCESADOR!O1742,"")</f>
        <v/>
      </c>
    </row>
    <row r="1742" spans="1:1" x14ac:dyDescent="0.25">
      <c r="A1742" s="1" t="str">
        <f ca="1">IF(PROCESADOR!O1743&gt;0,PROCESADOR!O1743,"")</f>
        <v/>
      </c>
    </row>
    <row r="1743" spans="1:1" x14ac:dyDescent="0.25">
      <c r="A1743" s="1" t="str">
        <f ca="1">IF(PROCESADOR!O1744&gt;0,PROCESADOR!O1744,"")</f>
        <v/>
      </c>
    </row>
    <row r="1744" spans="1:1" x14ac:dyDescent="0.25">
      <c r="A1744" s="1" t="str">
        <f ca="1">IF(PROCESADOR!O1745&gt;0,PROCESADOR!O1745,"")</f>
        <v/>
      </c>
    </row>
    <row r="1745" spans="1:1" x14ac:dyDescent="0.25">
      <c r="A1745" s="1" t="str">
        <f ca="1">IF(PROCESADOR!O1746&gt;0,PROCESADOR!O1746,"")</f>
        <v/>
      </c>
    </row>
    <row r="1746" spans="1:1" x14ac:dyDescent="0.25">
      <c r="A1746" s="1" t="str">
        <f ca="1">IF(PROCESADOR!O1747&gt;0,PROCESADOR!O1747,"")</f>
        <v/>
      </c>
    </row>
    <row r="1747" spans="1:1" x14ac:dyDescent="0.25">
      <c r="A1747" s="1" t="str">
        <f ca="1">IF(PROCESADOR!O1748&gt;0,PROCESADOR!O1748,"")</f>
        <v/>
      </c>
    </row>
    <row r="1748" spans="1:1" x14ac:dyDescent="0.25">
      <c r="A1748" s="1" t="str">
        <f ca="1">IF(PROCESADOR!O1749&gt;0,PROCESADOR!O1749,"")</f>
        <v/>
      </c>
    </row>
    <row r="1749" spans="1:1" x14ac:dyDescent="0.25">
      <c r="A1749" s="1" t="str">
        <f ca="1">IF(PROCESADOR!O1750&gt;0,PROCESADOR!O1750,"")</f>
        <v/>
      </c>
    </row>
    <row r="1750" spans="1:1" x14ac:dyDescent="0.25">
      <c r="A1750" s="1" t="str">
        <f ca="1">IF(PROCESADOR!O1751&gt;0,PROCESADOR!O1751,"")</f>
        <v/>
      </c>
    </row>
    <row r="1751" spans="1:1" x14ac:dyDescent="0.25">
      <c r="A1751" s="1" t="str">
        <f ca="1">IF(PROCESADOR!O1752&gt;0,PROCESADOR!O1752,"")</f>
        <v/>
      </c>
    </row>
    <row r="1752" spans="1:1" x14ac:dyDescent="0.25">
      <c r="A1752" s="1" t="str">
        <f ca="1">IF(PROCESADOR!O1753&gt;0,PROCESADOR!O1753,"")</f>
        <v/>
      </c>
    </row>
    <row r="1753" spans="1:1" x14ac:dyDescent="0.25">
      <c r="A1753" s="1" t="str">
        <f ca="1">IF(PROCESADOR!O1754&gt;0,PROCESADOR!O1754,"")</f>
        <v/>
      </c>
    </row>
    <row r="1754" spans="1:1" x14ac:dyDescent="0.25">
      <c r="A1754" s="1" t="str">
        <f ca="1">IF(PROCESADOR!O1755&gt;0,PROCESADOR!O1755,"")</f>
        <v/>
      </c>
    </row>
    <row r="1755" spans="1:1" x14ac:dyDescent="0.25">
      <c r="A1755" s="1" t="str">
        <f ca="1">IF(PROCESADOR!O1756&gt;0,PROCESADOR!O1756,"")</f>
        <v/>
      </c>
    </row>
    <row r="1756" spans="1:1" x14ac:dyDescent="0.25">
      <c r="A1756" s="1" t="str">
        <f ca="1">IF(PROCESADOR!O1757&gt;0,PROCESADOR!O1757,"")</f>
        <v/>
      </c>
    </row>
    <row r="1757" spans="1:1" x14ac:dyDescent="0.25">
      <c r="A1757" s="1" t="str">
        <f ca="1">IF(PROCESADOR!O1758&gt;0,PROCESADOR!O1758,"")</f>
        <v/>
      </c>
    </row>
    <row r="1758" spans="1:1" x14ac:dyDescent="0.25">
      <c r="A1758" s="1" t="str">
        <f ca="1">IF(PROCESADOR!O1759&gt;0,PROCESADOR!O1759,"")</f>
        <v/>
      </c>
    </row>
    <row r="1759" spans="1:1" x14ac:dyDescent="0.25">
      <c r="A1759" s="1" t="str">
        <f ca="1">IF(PROCESADOR!O1760&gt;0,PROCESADOR!O1760,"")</f>
        <v/>
      </c>
    </row>
    <row r="1760" spans="1:1" x14ac:dyDescent="0.25">
      <c r="A1760" s="1" t="str">
        <f ca="1">IF(PROCESADOR!O1761&gt;0,PROCESADOR!O1761,"")</f>
        <v/>
      </c>
    </row>
    <row r="1761" spans="1:1" x14ac:dyDescent="0.25">
      <c r="A1761" s="1" t="str">
        <f ca="1">IF(PROCESADOR!O1762&gt;0,PROCESADOR!O1762,"")</f>
        <v/>
      </c>
    </row>
    <row r="1762" spans="1:1" x14ac:dyDescent="0.25">
      <c r="A1762" s="1" t="str">
        <f ca="1">IF(PROCESADOR!O1763&gt;0,PROCESADOR!O1763,"")</f>
        <v/>
      </c>
    </row>
    <row r="1763" spans="1:1" x14ac:dyDescent="0.25">
      <c r="A1763" s="1" t="str">
        <f ca="1">IF(PROCESADOR!O1764&gt;0,PROCESADOR!O1764,"")</f>
        <v/>
      </c>
    </row>
    <row r="1764" spans="1:1" x14ac:dyDescent="0.25">
      <c r="A1764" s="1" t="str">
        <f ca="1">IF(PROCESADOR!O1765&gt;0,PROCESADOR!O1765,"")</f>
        <v/>
      </c>
    </row>
    <row r="1765" spans="1:1" x14ac:dyDescent="0.25">
      <c r="A1765" s="1" t="str">
        <f ca="1">IF(PROCESADOR!O1766&gt;0,PROCESADOR!O1766,"")</f>
        <v/>
      </c>
    </row>
    <row r="1766" spans="1:1" x14ac:dyDescent="0.25">
      <c r="A1766" s="1" t="str">
        <f ca="1">IF(PROCESADOR!O1767&gt;0,PROCESADOR!O1767,"")</f>
        <v/>
      </c>
    </row>
    <row r="1767" spans="1:1" x14ac:dyDescent="0.25">
      <c r="A1767" s="1" t="str">
        <f ca="1">IF(PROCESADOR!O1768&gt;0,PROCESADOR!O1768,"")</f>
        <v/>
      </c>
    </row>
    <row r="1768" spans="1:1" x14ac:dyDescent="0.25">
      <c r="A1768" s="1" t="str">
        <f ca="1">IF(PROCESADOR!O1769&gt;0,PROCESADOR!O1769,"")</f>
        <v/>
      </c>
    </row>
    <row r="1769" spans="1:1" x14ac:dyDescent="0.25">
      <c r="A1769" s="1" t="str">
        <f ca="1">IF(PROCESADOR!O1770&gt;0,PROCESADOR!O1770,"")</f>
        <v/>
      </c>
    </row>
    <row r="1770" spans="1:1" x14ac:dyDescent="0.25">
      <c r="A1770" s="1" t="str">
        <f ca="1">IF(PROCESADOR!O1771&gt;0,PROCESADOR!O1771,"")</f>
        <v/>
      </c>
    </row>
    <row r="1771" spans="1:1" x14ac:dyDescent="0.25">
      <c r="A1771" s="1" t="str">
        <f ca="1">IF(PROCESADOR!O1772&gt;0,PROCESADOR!O1772,"")</f>
        <v/>
      </c>
    </row>
    <row r="1772" spans="1:1" x14ac:dyDescent="0.25">
      <c r="A1772" s="1" t="str">
        <f ca="1">IF(PROCESADOR!O1773&gt;0,PROCESADOR!O1773,"")</f>
        <v/>
      </c>
    </row>
    <row r="1773" spans="1:1" x14ac:dyDescent="0.25">
      <c r="A1773" s="1" t="str">
        <f ca="1">IF(PROCESADOR!O1774&gt;0,PROCESADOR!O1774,"")</f>
        <v/>
      </c>
    </row>
    <row r="1774" spans="1:1" x14ac:dyDescent="0.25">
      <c r="A1774" s="1" t="str">
        <f ca="1">IF(PROCESADOR!O1775&gt;0,PROCESADOR!O1775,"")</f>
        <v/>
      </c>
    </row>
    <row r="1775" spans="1:1" x14ac:dyDescent="0.25">
      <c r="A1775" s="1" t="str">
        <f ca="1">IF(PROCESADOR!O1776&gt;0,PROCESADOR!O1776,"")</f>
        <v/>
      </c>
    </row>
    <row r="1776" spans="1:1" x14ac:dyDescent="0.25">
      <c r="A1776" s="1" t="str">
        <f ca="1">IF(PROCESADOR!O1777&gt;0,PROCESADOR!O1777,"")</f>
        <v/>
      </c>
    </row>
    <row r="1777" spans="1:1" x14ac:dyDescent="0.25">
      <c r="A1777" s="1" t="str">
        <f ca="1">IF(PROCESADOR!O1778&gt;0,PROCESADOR!O1778,"")</f>
        <v/>
      </c>
    </row>
    <row r="1778" spans="1:1" x14ac:dyDescent="0.25">
      <c r="A1778" s="1" t="str">
        <f ca="1">IF(PROCESADOR!O1779&gt;0,PROCESADOR!O1779,"")</f>
        <v/>
      </c>
    </row>
    <row r="1779" spans="1:1" x14ac:dyDescent="0.25">
      <c r="A1779" s="1" t="str">
        <f ca="1">IF(PROCESADOR!O1780&gt;0,PROCESADOR!O1780,"")</f>
        <v/>
      </c>
    </row>
    <row r="1780" spans="1:1" x14ac:dyDescent="0.25">
      <c r="A1780" s="1" t="str">
        <f ca="1">IF(PROCESADOR!O1781&gt;0,PROCESADOR!O1781,"")</f>
        <v/>
      </c>
    </row>
    <row r="1781" spans="1:1" x14ac:dyDescent="0.25">
      <c r="A1781" s="1" t="str">
        <f ca="1">IF(PROCESADOR!O1782&gt;0,PROCESADOR!O1782,"")</f>
        <v/>
      </c>
    </row>
    <row r="1782" spans="1:1" x14ac:dyDescent="0.25">
      <c r="A1782" s="1" t="str">
        <f ca="1">IF(PROCESADOR!O1783&gt;0,PROCESADOR!O1783,"")</f>
        <v/>
      </c>
    </row>
    <row r="1783" spans="1:1" x14ac:dyDescent="0.25">
      <c r="A1783" s="1" t="str">
        <f ca="1">IF(PROCESADOR!O1784&gt;0,PROCESADOR!O1784,"")</f>
        <v/>
      </c>
    </row>
    <row r="1784" spans="1:1" x14ac:dyDescent="0.25">
      <c r="A1784" s="1" t="str">
        <f ca="1">IF(PROCESADOR!O1785&gt;0,PROCESADOR!O1785,"")</f>
        <v/>
      </c>
    </row>
    <row r="1785" spans="1:1" x14ac:dyDescent="0.25">
      <c r="A1785" s="1" t="str">
        <f ca="1">IF(PROCESADOR!O1786&gt;0,PROCESADOR!O1786,"")</f>
        <v/>
      </c>
    </row>
    <row r="1786" spans="1:1" x14ac:dyDescent="0.25">
      <c r="A1786" s="1" t="str">
        <f ca="1">IF(PROCESADOR!O1787&gt;0,PROCESADOR!O1787,"")</f>
        <v/>
      </c>
    </row>
    <row r="1787" spans="1:1" x14ac:dyDescent="0.25">
      <c r="A1787" s="1" t="str">
        <f ca="1">IF(PROCESADOR!O1788&gt;0,PROCESADOR!O1788,"")</f>
        <v/>
      </c>
    </row>
    <row r="1788" spans="1:1" x14ac:dyDescent="0.25">
      <c r="A1788" s="1" t="str">
        <f ca="1">IF(PROCESADOR!O1789&gt;0,PROCESADOR!O1789,"")</f>
        <v/>
      </c>
    </row>
    <row r="1789" spans="1:1" x14ac:dyDescent="0.25">
      <c r="A1789" s="1" t="str">
        <f ca="1">IF(PROCESADOR!O1790&gt;0,PROCESADOR!O1790,"")</f>
        <v/>
      </c>
    </row>
    <row r="1790" spans="1:1" x14ac:dyDescent="0.25">
      <c r="A1790" s="1" t="str">
        <f ca="1">IF(PROCESADOR!O1791&gt;0,PROCESADOR!O1791,"")</f>
        <v/>
      </c>
    </row>
    <row r="1791" spans="1:1" x14ac:dyDescent="0.25">
      <c r="A1791" s="1" t="str">
        <f ca="1">IF(PROCESADOR!O1792&gt;0,PROCESADOR!O1792,"")</f>
        <v/>
      </c>
    </row>
    <row r="1792" spans="1:1" x14ac:dyDescent="0.25">
      <c r="A1792" s="1" t="str">
        <f ca="1">IF(PROCESADOR!O1793&gt;0,PROCESADOR!O1793,"")</f>
        <v/>
      </c>
    </row>
    <row r="1793" spans="1:1" x14ac:dyDescent="0.25">
      <c r="A1793" s="1" t="str">
        <f ca="1">IF(PROCESADOR!O1794&gt;0,PROCESADOR!O1794,"")</f>
        <v/>
      </c>
    </row>
    <row r="1794" spans="1:1" x14ac:dyDescent="0.25">
      <c r="A1794" s="1" t="str">
        <f ca="1">IF(PROCESADOR!O1795&gt;0,PROCESADOR!O1795,"")</f>
        <v/>
      </c>
    </row>
    <row r="1795" spans="1:1" x14ac:dyDescent="0.25">
      <c r="A1795" s="1" t="str">
        <f ca="1">IF(PROCESADOR!O1796&gt;0,PROCESADOR!O1796,"")</f>
        <v/>
      </c>
    </row>
    <row r="1796" spans="1:1" x14ac:dyDescent="0.25">
      <c r="A1796" s="1" t="str">
        <f ca="1">IF(PROCESADOR!O1797&gt;0,PROCESADOR!O1797,"")</f>
        <v/>
      </c>
    </row>
    <row r="1797" spans="1:1" x14ac:dyDescent="0.25">
      <c r="A1797" s="1" t="str">
        <f ca="1">IF(PROCESADOR!O1798&gt;0,PROCESADOR!O1798,"")</f>
        <v/>
      </c>
    </row>
    <row r="1798" spans="1:1" x14ac:dyDescent="0.25">
      <c r="A1798" s="1" t="str">
        <f ca="1">IF(PROCESADOR!O1799&gt;0,PROCESADOR!O1799,"")</f>
        <v/>
      </c>
    </row>
    <row r="1799" spans="1:1" x14ac:dyDescent="0.25">
      <c r="A1799" s="1" t="str">
        <f ca="1">IF(PROCESADOR!O1800&gt;0,PROCESADOR!O1800,"")</f>
        <v/>
      </c>
    </row>
    <row r="1800" spans="1:1" x14ac:dyDescent="0.25">
      <c r="A1800" s="1" t="str">
        <f ca="1">IF(PROCESADOR!O1801&gt;0,PROCESADOR!O1801,"")</f>
        <v/>
      </c>
    </row>
    <row r="1801" spans="1:1" x14ac:dyDescent="0.25">
      <c r="A1801" s="1" t="str">
        <f ca="1">IF(PROCESADOR!O1802&gt;0,PROCESADOR!O1802,"")</f>
        <v/>
      </c>
    </row>
    <row r="1802" spans="1:1" x14ac:dyDescent="0.25">
      <c r="A1802" s="1" t="str">
        <f ca="1">IF(PROCESADOR!O1803&gt;0,PROCESADOR!O1803,"")</f>
        <v/>
      </c>
    </row>
    <row r="1803" spans="1:1" x14ac:dyDescent="0.25">
      <c r="A1803" s="1" t="str">
        <f ca="1">IF(PROCESADOR!O1804&gt;0,PROCESADOR!O1804,"")</f>
        <v/>
      </c>
    </row>
    <row r="1804" spans="1:1" x14ac:dyDescent="0.25">
      <c r="A1804" s="1" t="str">
        <f ca="1">IF(PROCESADOR!O1805&gt;0,PROCESADOR!O1805,"")</f>
        <v/>
      </c>
    </row>
    <row r="1805" spans="1:1" x14ac:dyDescent="0.25">
      <c r="A1805" s="1" t="str">
        <f ca="1">IF(PROCESADOR!O1806&gt;0,PROCESADOR!O1806,"")</f>
        <v/>
      </c>
    </row>
    <row r="1806" spans="1:1" x14ac:dyDescent="0.25">
      <c r="A1806" s="1" t="str">
        <f ca="1">IF(PROCESADOR!O1807&gt;0,PROCESADOR!O1807,"")</f>
        <v/>
      </c>
    </row>
    <row r="1807" spans="1:1" x14ac:dyDescent="0.25">
      <c r="A1807" s="1" t="str">
        <f ca="1">IF(PROCESADOR!O1808&gt;0,PROCESADOR!O1808,"")</f>
        <v/>
      </c>
    </row>
    <row r="1808" spans="1:1" x14ac:dyDescent="0.25">
      <c r="A1808" s="1" t="str">
        <f ca="1">IF(PROCESADOR!O1809&gt;0,PROCESADOR!O1809,"")</f>
        <v/>
      </c>
    </row>
    <row r="1809" spans="1:1" x14ac:dyDescent="0.25">
      <c r="A1809" s="1" t="str">
        <f ca="1">IF(PROCESADOR!O1810&gt;0,PROCESADOR!O1810,"")</f>
        <v/>
      </c>
    </row>
    <row r="1810" spans="1:1" x14ac:dyDescent="0.25">
      <c r="A1810" s="1" t="str">
        <f ca="1">IF(PROCESADOR!O1811&gt;0,PROCESADOR!O1811,"")</f>
        <v/>
      </c>
    </row>
    <row r="1811" spans="1:1" x14ac:dyDescent="0.25">
      <c r="A1811" s="1" t="str">
        <f ca="1">IF(PROCESADOR!O1812&gt;0,PROCESADOR!O1812,"")</f>
        <v/>
      </c>
    </row>
    <row r="1812" spans="1:1" x14ac:dyDescent="0.25">
      <c r="A1812" s="1" t="str">
        <f ca="1">IF(PROCESADOR!O1813&gt;0,PROCESADOR!O1813,"")</f>
        <v/>
      </c>
    </row>
    <row r="1813" spans="1:1" x14ac:dyDescent="0.25">
      <c r="A1813" s="1" t="str">
        <f ca="1">IF(PROCESADOR!O1814&gt;0,PROCESADOR!O1814,"")</f>
        <v/>
      </c>
    </row>
    <row r="1814" spans="1:1" x14ac:dyDescent="0.25">
      <c r="A1814" s="1" t="str">
        <f ca="1">IF(PROCESADOR!O1815&gt;0,PROCESADOR!O1815,"")</f>
        <v/>
      </c>
    </row>
    <row r="1815" spans="1:1" x14ac:dyDescent="0.25">
      <c r="A1815" s="1" t="str">
        <f ca="1">IF(PROCESADOR!O1816&gt;0,PROCESADOR!O1816,"")</f>
        <v/>
      </c>
    </row>
    <row r="1816" spans="1:1" x14ac:dyDescent="0.25">
      <c r="A1816" s="1" t="str">
        <f ca="1">IF(PROCESADOR!O1817&gt;0,PROCESADOR!O1817,"")</f>
        <v/>
      </c>
    </row>
    <row r="1817" spans="1:1" x14ac:dyDescent="0.25">
      <c r="A1817" s="1" t="str">
        <f ca="1">IF(PROCESADOR!O1818&gt;0,PROCESADOR!O1818,"")</f>
        <v/>
      </c>
    </row>
    <row r="1818" spans="1:1" x14ac:dyDescent="0.25">
      <c r="A1818" s="1" t="str">
        <f ca="1">IF(PROCESADOR!O1819&gt;0,PROCESADOR!O1819,"")</f>
        <v/>
      </c>
    </row>
    <row r="1819" spans="1:1" x14ac:dyDescent="0.25">
      <c r="A1819" s="1" t="str">
        <f ca="1">IF(PROCESADOR!O1820&gt;0,PROCESADOR!O1820,"")</f>
        <v/>
      </c>
    </row>
    <row r="1820" spans="1:1" x14ac:dyDescent="0.25">
      <c r="A1820" s="1" t="str">
        <f ca="1">IF(PROCESADOR!O1821&gt;0,PROCESADOR!O1821,"")</f>
        <v/>
      </c>
    </row>
    <row r="1821" spans="1:1" x14ac:dyDescent="0.25">
      <c r="A1821" s="1" t="str">
        <f ca="1">IF(PROCESADOR!O1822&gt;0,PROCESADOR!O1822,"")</f>
        <v/>
      </c>
    </row>
    <row r="1822" spans="1:1" x14ac:dyDescent="0.25">
      <c r="A1822" s="1" t="str">
        <f ca="1">IF(PROCESADOR!O1823&gt;0,PROCESADOR!O1823,"")</f>
        <v/>
      </c>
    </row>
    <row r="1823" spans="1:1" x14ac:dyDescent="0.25">
      <c r="A1823" s="1" t="str">
        <f ca="1">IF(PROCESADOR!O1824&gt;0,PROCESADOR!O1824,"")</f>
        <v/>
      </c>
    </row>
    <row r="1824" spans="1:1" x14ac:dyDescent="0.25">
      <c r="A1824" s="1" t="str">
        <f ca="1">IF(PROCESADOR!O1825&gt;0,PROCESADOR!O1825,"")</f>
        <v/>
      </c>
    </row>
    <row r="1825" spans="1:1" x14ac:dyDescent="0.25">
      <c r="A1825" s="1" t="str">
        <f ca="1">IF(PROCESADOR!O1826&gt;0,PROCESADOR!O1826,"")</f>
        <v/>
      </c>
    </row>
    <row r="1826" spans="1:1" x14ac:dyDescent="0.25">
      <c r="A1826" s="1" t="str">
        <f ca="1">IF(PROCESADOR!O1827&gt;0,PROCESADOR!O1827,"")</f>
        <v/>
      </c>
    </row>
    <row r="1827" spans="1:1" x14ac:dyDescent="0.25">
      <c r="A1827" s="1" t="str">
        <f ca="1">IF(PROCESADOR!O1828&gt;0,PROCESADOR!O1828,"")</f>
        <v/>
      </c>
    </row>
    <row r="1828" spans="1:1" x14ac:dyDescent="0.25">
      <c r="A1828" s="1" t="str">
        <f ca="1">IF(PROCESADOR!O1829&gt;0,PROCESADOR!O1829,"")</f>
        <v/>
      </c>
    </row>
    <row r="1829" spans="1:1" x14ac:dyDescent="0.25">
      <c r="A1829" s="1" t="str">
        <f ca="1">IF(PROCESADOR!O1830&gt;0,PROCESADOR!O1830,"")</f>
        <v/>
      </c>
    </row>
    <row r="1830" spans="1:1" x14ac:dyDescent="0.25">
      <c r="A1830" s="1" t="str">
        <f ca="1">IF(PROCESADOR!O1831&gt;0,PROCESADOR!O1831,"")</f>
        <v/>
      </c>
    </row>
    <row r="1831" spans="1:1" x14ac:dyDescent="0.25">
      <c r="A1831" s="1" t="str">
        <f ca="1">IF(PROCESADOR!O1832&gt;0,PROCESADOR!O1832,"")</f>
        <v/>
      </c>
    </row>
    <row r="1832" spans="1:1" x14ac:dyDescent="0.25">
      <c r="A1832" s="1" t="str">
        <f ca="1">IF(PROCESADOR!O1833&gt;0,PROCESADOR!O1833,"")</f>
        <v/>
      </c>
    </row>
    <row r="1833" spans="1:1" x14ac:dyDescent="0.25">
      <c r="A1833" s="1" t="str">
        <f ca="1">IF(PROCESADOR!O1834&gt;0,PROCESADOR!O1834,"")</f>
        <v/>
      </c>
    </row>
    <row r="1834" spans="1:1" x14ac:dyDescent="0.25">
      <c r="A1834" s="1" t="str">
        <f ca="1">IF(PROCESADOR!O1835&gt;0,PROCESADOR!O1835,"")</f>
        <v/>
      </c>
    </row>
    <row r="1835" spans="1:1" x14ac:dyDescent="0.25">
      <c r="A1835" s="1" t="str">
        <f ca="1">IF(PROCESADOR!O1836&gt;0,PROCESADOR!O1836,"")</f>
        <v/>
      </c>
    </row>
    <row r="1836" spans="1:1" x14ac:dyDescent="0.25">
      <c r="A1836" s="1" t="str">
        <f ca="1">IF(PROCESADOR!O1837&gt;0,PROCESADOR!O1837,"")</f>
        <v/>
      </c>
    </row>
    <row r="1837" spans="1:1" x14ac:dyDescent="0.25">
      <c r="A1837" s="1" t="str">
        <f ca="1">IF(PROCESADOR!O1838&gt;0,PROCESADOR!O1838,"")</f>
        <v/>
      </c>
    </row>
    <row r="1838" spans="1:1" x14ac:dyDescent="0.25">
      <c r="A1838" s="1" t="str">
        <f ca="1">IF(PROCESADOR!O1839&gt;0,PROCESADOR!O1839,"")</f>
        <v/>
      </c>
    </row>
    <row r="1839" spans="1:1" x14ac:dyDescent="0.25">
      <c r="A1839" s="1" t="str">
        <f ca="1">IF(PROCESADOR!O1840&gt;0,PROCESADOR!O1840,"")</f>
        <v/>
      </c>
    </row>
    <row r="1840" spans="1:1" x14ac:dyDescent="0.25">
      <c r="A1840" s="1" t="str">
        <f ca="1">IF(PROCESADOR!O1841&gt;0,PROCESADOR!O1841,"")</f>
        <v/>
      </c>
    </row>
    <row r="1841" spans="1:1" x14ac:dyDescent="0.25">
      <c r="A1841" s="1" t="str">
        <f ca="1">IF(PROCESADOR!O1842&gt;0,PROCESADOR!O1842,"")</f>
        <v/>
      </c>
    </row>
    <row r="1842" spans="1:1" x14ac:dyDescent="0.25">
      <c r="A1842" s="1" t="str">
        <f ca="1">IF(PROCESADOR!O1843&gt;0,PROCESADOR!O1843,"")</f>
        <v/>
      </c>
    </row>
    <row r="1843" spans="1:1" x14ac:dyDescent="0.25">
      <c r="A1843" s="1" t="str">
        <f ca="1">IF(PROCESADOR!O1844&gt;0,PROCESADOR!O1844,"")</f>
        <v/>
      </c>
    </row>
    <row r="1844" spans="1:1" x14ac:dyDescent="0.25">
      <c r="A1844" s="1" t="str">
        <f ca="1">IF(PROCESADOR!O1845&gt;0,PROCESADOR!O1845,"")</f>
        <v/>
      </c>
    </row>
    <row r="1845" spans="1:1" x14ac:dyDescent="0.25">
      <c r="A1845" s="1" t="str">
        <f ca="1">IF(PROCESADOR!O1846&gt;0,PROCESADOR!O1846,"")</f>
        <v/>
      </c>
    </row>
    <row r="1846" spans="1:1" x14ac:dyDescent="0.25">
      <c r="A1846" s="1" t="str">
        <f ca="1">IF(PROCESADOR!O1847&gt;0,PROCESADOR!O1847,"")</f>
        <v/>
      </c>
    </row>
    <row r="1847" spans="1:1" x14ac:dyDescent="0.25">
      <c r="A1847" s="1" t="str">
        <f ca="1">IF(PROCESADOR!O1848&gt;0,PROCESADOR!O1848,"")</f>
        <v/>
      </c>
    </row>
    <row r="1848" spans="1:1" x14ac:dyDescent="0.25">
      <c r="A1848" s="1" t="str">
        <f ca="1">IF(PROCESADOR!O1849&gt;0,PROCESADOR!O1849,"")</f>
        <v/>
      </c>
    </row>
    <row r="1849" spans="1:1" x14ac:dyDescent="0.25">
      <c r="A1849" s="1" t="str">
        <f ca="1">IF(PROCESADOR!O1850&gt;0,PROCESADOR!O1850,"")</f>
        <v/>
      </c>
    </row>
    <row r="1850" spans="1:1" x14ac:dyDescent="0.25">
      <c r="A1850" s="1" t="str">
        <f ca="1">IF(PROCESADOR!O1851&gt;0,PROCESADOR!O1851,"")</f>
        <v/>
      </c>
    </row>
    <row r="1851" spans="1:1" x14ac:dyDescent="0.25">
      <c r="A1851" s="1" t="str">
        <f ca="1">IF(PROCESADOR!O1852&gt;0,PROCESADOR!O1852,"")</f>
        <v/>
      </c>
    </row>
    <row r="1852" spans="1:1" x14ac:dyDescent="0.25">
      <c r="A1852" s="1" t="str">
        <f ca="1">IF(PROCESADOR!O1853&gt;0,PROCESADOR!O1853,"")</f>
        <v/>
      </c>
    </row>
    <row r="1853" spans="1:1" x14ac:dyDescent="0.25">
      <c r="A1853" s="1" t="str">
        <f ca="1">IF(PROCESADOR!O1854&gt;0,PROCESADOR!O1854,"")</f>
        <v/>
      </c>
    </row>
    <row r="1854" spans="1:1" x14ac:dyDescent="0.25">
      <c r="A1854" s="1" t="str">
        <f ca="1">IF(PROCESADOR!O1855&gt;0,PROCESADOR!O1855,"")</f>
        <v/>
      </c>
    </row>
    <row r="1855" spans="1:1" x14ac:dyDescent="0.25">
      <c r="A1855" s="1" t="str">
        <f ca="1">IF(PROCESADOR!O1856&gt;0,PROCESADOR!O1856,"")</f>
        <v/>
      </c>
    </row>
    <row r="1856" spans="1:1" x14ac:dyDescent="0.25">
      <c r="A1856" s="1" t="str">
        <f ca="1">IF(PROCESADOR!O1857&gt;0,PROCESADOR!O1857,"")</f>
        <v/>
      </c>
    </row>
    <row r="1857" spans="1:1" x14ac:dyDescent="0.25">
      <c r="A1857" s="1" t="str">
        <f ca="1">IF(PROCESADOR!O1858&gt;0,PROCESADOR!O1858,"")</f>
        <v/>
      </c>
    </row>
    <row r="1858" spans="1:1" x14ac:dyDescent="0.25">
      <c r="A1858" s="1" t="str">
        <f ca="1">IF(PROCESADOR!O1859&gt;0,PROCESADOR!O1859,"")</f>
        <v/>
      </c>
    </row>
    <row r="1859" spans="1:1" x14ac:dyDescent="0.25">
      <c r="A1859" s="1" t="str">
        <f ca="1">IF(PROCESADOR!O1860&gt;0,PROCESADOR!O1860,"")</f>
        <v/>
      </c>
    </row>
    <row r="1860" spans="1:1" x14ac:dyDescent="0.25">
      <c r="A1860" s="1" t="str">
        <f ca="1">IF(PROCESADOR!O1861&gt;0,PROCESADOR!O1861,"")</f>
        <v/>
      </c>
    </row>
    <row r="1861" spans="1:1" x14ac:dyDescent="0.25">
      <c r="A1861" s="1" t="str">
        <f ca="1">IF(PROCESADOR!O1862&gt;0,PROCESADOR!O1862,"")</f>
        <v/>
      </c>
    </row>
    <row r="1862" spans="1:1" x14ac:dyDescent="0.25">
      <c r="A1862" s="1" t="str">
        <f ca="1">IF(PROCESADOR!O1863&gt;0,PROCESADOR!O1863,"")</f>
        <v/>
      </c>
    </row>
    <row r="1863" spans="1:1" x14ac:dyDescent="0.25">
      <c r="A1863" s="1" t="str">
        <f ca="1">IF(PROCESADOR!O1864&gt;0,PROCESADOR!O1864,"")</f>
        <v/>
      </c>
    </row>
    <row r="1864" spans="1:1" x14ac:dyDescent="0.25">
      <c r="A1864" s="1" t="str">
        <f ca="1">IF(PROCESADOR!O1865&gt;0,PROCESADOR!O1865,"")</f>
        <v/>
      </c>
    </row>
    <row r="1865" spans="1:1" x14ac:dyDescent="0.25">
      <c r="A1865" s="1" t="str">
        <f ca="1">IF(PROCESADOR!O1866&gt;0,PROCESADOR!O1866,"")</f>
        <v/>
      </c>
    </row>
    <row r="1866" spans="1:1" x14ac:dyDescent="0.25">
      <c r="A1866" s="1" t="str">
        <f ca="1">IF(PROCESADOR!O1867&gt;0,PROCESADOR!O1867,"")</f>
        <v/>
      </c>
    </row>
    <row r="1867" spans="1:1" x14ac:dyDescent="0.25">
      <c r="A1867" s="1" t="str">
        <f ca="1">IF(PROCESADOR!O1868&gt;0,PROCESADOR!O1868,"")</f>
        <v/>
      </c>
    </row>
    <row r="1868" spans="1:1" x14ac:dyDescent="0.25">
      <c r="A1868" s="1" t="str">
        <f ca="1">IF(PROCESADOR!O1869&gt;0,PROCESADOR!O1869,"")</f>
        <v/>
      </c>
    </row>
    <row r="1869" spans="1:1" x14ac:dyDescent="0.25">
      <c r="A1869" s="1" t="str">
        <f ca="1">IF(PROCESADOR!O1870&gt;0,PROCESADOR!O1870,"")</f>
        <v/>
      </c>
    </row>
    <row r="1870" spans="1:1" x14ac:dyDescent="0.25">
      <c r="A1870" s="1" t="str">
        <f ca="1">IF(PROCESADOR!O1871&gt;0,PROCESADOR!O1871,"")</f>
        <v/>
      </c>
    </row>
    <row r="1871" spans="1:1" x14ac:dyDescent="0.25">
      <c r="A1871" s="1" t="str">
        <f ca="1">IF(PROCESADOR!O1872&gt;0,PROCESADOR!O1872,"")</f>
        <v/>
      </c>
    </row>
    <row r="1872" spans="1:1" x14ac:dyDescent="0.25">
      <c r="A1872" s="1" t="str">
        <f ca="1">IF(PROCESADOR!O1873&gt;0,PROCESADOR!O1873,"")</f>
        <v/>
      </c>
    </row>
    <row r="1873" spans="1:1" x14ac:dyDescent="0.25">
      <c r="A1873" s="1" t="str">
        <f ca="1">IF(PROCESADOR!O1874&gt;0,PROCESADOR!O1874,"")</f>
        <v/>
      </c>
    </row>
    <row r="1874" spans="1:1" x14ac:dyDescent="0.25">
      <c r="A1874" s="1" t="str">
        <f ca="1">IF(PROCESADOR!O1875&gt;0,PROCESADOR!O1875,"")</f>
        <v/>
      </c>
    </row>
    <row r="1875" spans="1:1" x14ac:dyDescent="0.25">
      <c r="A1875" s="1" t="str">
        <f ca="1">IF(PROCESADOR!O1876&gt;0,PROCESADOR!O1876,"")</f>
        <v/>
      </c>
    </row>
    <row r="1876" spans="1:1" x14ac:dyDescent="0.25">
      <c r="A1876" s="1" t="str">
        <f ca="1">IF(PROCESADOR!O1877&gt;0,PROCESADOR!O1877,"")</f>
        <v/>
      </c>
    </row>
    <row r="1877" spans="1:1" x14ac:dyDescent="0.25">
      <c r="A1877" s="1" t="str">
        <f ca="1">IF(PROCESADOR!O1878&gt;0,PROCESADOR!O1878,"")</f>
        <v/>
      </c>
    </row>
    <row r="1878" spans="1:1" x14ac:dyDescent="0.25">
      <c r="A1878" s="1" t="str">
        <f ca="1">IF(PROCESADOR!O1879&gt;0,PROCESADOR!O1879,"")</f>
        <v/>
      </c>
    </row>
    <row r="1879" spans="1:1" x14ac:dyDescent="0.25">
      <c r="A1879" s="1" t="str">
        <f ca="1">IF(PROCESADOR!O1880&gt;0,PROCESADOR!O1880,"")</f>
        <v/>
      </c>
    </row>
    <row r="1880" spans="1:1" x14ac:dyDescent="0.25">
      <c r="A1880" s="1" t="str">
        <f ca="1">IF(PROCESADOR!O1881&gt;0,PROCESADOR!O1881,"")</f>
        <v/>
      </c>
    </row>
    <row r="1881" spans="1:1" x14ac:dyDescent="0.25">
      <c r="A1881" s="1" t="str">
        <f ca="1">IF(PROCESADOR!O1882&gt;0,PROCESADOR!O1882,"")</f>
        <v/>
      </c>
    </row>
    <row r="1882" spans="1:1" x14ac:dyDescent="0.25">
      <c r="A1882" s="1" t="str">
        <f ca="1">IF(PROCESADOR!O1883&gt;0,PROCESADOR!O1883,"")</f>
        <v/>
      </c>
    </row>
    <row r="1883" spans="1:1" x14ac:dyDescent="0.25">
      <c r="A1883" s="1" t="str">
        <f ca="1">IF(PROCESADOR!O1884&gt;0,PROCESADOR!O1884,"")</f>
        <v/>
      </c>
    </row>
    <row r="1884" spans="1:1" x14ac:dyDescent="0.25">
      <c r="A1884" s="1" t="str">
        <f ca="1">IF(PROCESADOR!O1885&gt;0,PROCESADOR!O1885,"")</f>
        <v/>
      </c>
    </row>
    <row r="1885" spans="1:1" x14ac:dyDescent="0.25">
      <c r="A1885" s="1" t="str">
        <f ca="1">IF(PROCESADOR!O1886&gt;0,PROCESADOR!O1886,"")</f>
        <v/>
      </c>
    </row>
    <row r="1886" spans="1:1" x14ac:dyDescent="0.25">
      <c r="A1886" s="1" t="str">
        <f ca="1">IF(PROCESADOR!O1887&gt;0,PROCESADOR!O1887,"")</f>
        <v/>
      </c>
    </row>
    <row r="1887" spans="1:1" x14ac:dyDescent="0.25">
      <c r="A1887" s="1" t="str">
        <f ca="1">IF(PROCESADOR!O1888&gt;0,PROCESADOR!O1888,"")</f>
        <v/>
      </c>
    </row>
    <row r="1888" spans="1:1" x14ac:dyDescent="0.25">
      <c r="A1888" s="1" t="str">
        <f ca="1">IF(PROCESADOR!O1889&gt;0,PROCESADOR!O1889,"")</f>
        <v/>
      </c>
    </row>
    <row r="1889" spans="1:1" x14ac:dyDescent="0.25">
      <c r="A1889" s="1" t="str">
        <f ca="1">IF(PROCESADOR!O1890&gt;0,PROCESADOR!O1890,"")</f>
        <v/>
      </c>
    </row>
    <row r="1890" spans="1:1" x14ac:dyDescent="0.25">
      <c r="A1890" s="1" t="str">
        <f ca="1">IF(PROCESADOR!O1891&gt;0,PROCESADOR!O1891,"")</f>
        <v/>
      </c>
    </row>
    <row r="1891" spans="1:1" x14ac:dyDescent="0.25">
      <c r="A1891" s="1" t="str">
        <f ca="1">IF(PROCESADOR!O1892&gt;0,PROCESADOR!O1892,"")</f>
        <v/>
      </c>
    </row>
    <row r="1892" spans="1:1" x14ac:dyDescent="0.25">
      <c r="A1892" s="1" t="str">
        <f ca="1">IF(PROCESADOR!O1893&gt;0,PROCESADOR!O1893,"")</f>
        <v/>
      </c>
    </row>
    <row r="1893" spans="1:1" x14ac:dyDescent="0.25">
      <c r="A1893" s="1" t="str">
        <f ca="1">IF(PROCESADOR!O1894&gt;0,PROCESADOR!O1894,"")</f>
        <v/>
      </c>
    </row>
    <row r="1894" spans="1:1" x14ac:dyDescent="0.25">
      <c r="A1894" s="1" t="str">
        <f ca="1">IF(PROCESADOR!O1895&gt;0,PROCESADOR!O1895,"")</f>
        <v/>
      </c>
    </row>
    <row r="1895" spans="1:1" x14ac:dyDescent="0.25">
      <c r="A1895" s="1" t="str">
        <f ca="1">IF(PROCESADOR!O1896&gt;0,PROCESADOR!O1896,"")</f>
        <v/>
      </c>
    </row>
    <row r="1896" spans="1:1" x14ac:dyDescent="0.25">
      <c r="A1896" s="1" t="str">
        <f ca="1">IF(PROCESADOR!O1897&gt;0,PROCESADOR!O1897,"")</f>
        <v/>
      </c>
    </row>
    <row r="1897" spans="1:1" x14ac:dyDescent="0.25">
      <c r="A1897" s="1" t="str">
        <f ca="1">IF(PROCESADOR!O1898&gt;0,PROCESADOR!O1898,"")</f>
        <v/>
      </c>
    </row>
    <row r="1898" spans="1:1" x14ac:dyDescent="0.25">
      <c r="A1898" s="1" t="str">
        <f ca="1">IF(PROCESADOR!O1899&gt;0,PROCESADOR!O1899,"")</f>
        <v/>
      </c>
    </row>
    <row r="1899" spans="1:1" x14ac:dyDescent="0.25">
      <c r="A1899" s="1" t="str">
        <f ca="1">IF(PROCESADOR!O1900&gt;0,PROCESADOR!O1900,"")</f>
        <v/>
      </c>
    </row>
    <row r="1900" spans="1:1" x14ac:dyDescent="0.25">
      <c r="A1900" s="1" t="str">
        <f ca="1">IF(PROCESADOR!O1901&gt;0,PROCESADOR!O1901,"")</f>
        <v/>
      </c>
    </row>
    <row r="1901" spans="1:1" x14ac:dyDescent="0.25">
      <c r="A1901" s="1" t="str">
        <f ca="1">IF(PROCESADOR!O1902&gt;0,PROCESADOR!O1902,"")</f>
        <v/>
      </c>
    </row>
    <row r="1902" spans="1:1" x14ac:dyDescent="0.25">
      <c r="A1902" s="1" t="str">
        <f ca="1">IF(PROCESADOR!O1903&gt;0,PROCESADOR!O1903,"")</f>
        <v/>
      </c>
    </row>
    <row r="1903" spans="1:1" x14ac:dyDescent="0.25">
      <c r="A1903" s="1" t="str">
        <f ca="1">IF(PROCESADOR!O1904&gt;0,PROCESADOR!O1904,"")</f>
        <v/>
      </c>
    </row>
    <row r="1904" spans="1:1" x14ac:dyDescent="0.25">
      <c r="A1904" s="1" t="str">
        <f ca="1">IF(PROCESADOR!O1905&gt;0,PROCESADOR!O1905,"")</f>
        <v/>
      </c>
    </row>
    <row r="1905" spans="1:1" x14ac:dyDescent="0.25">
      <c r="A1905" s="1" t="str">
        <f ca="1">IF(PROCESADOR!O1906&gt;0,PROCESADOR!O1906,"")</f>
        <v/>
      </c>
    </row>
    <row r="1906" spans="1:1" x14ac:dyDescent="0.25">
      <c r="A1906" s="1" t="str">
        <f ca="1">IF(PROCESADOR!O1907&gt;0,PROCESADOR!O1907,"")</f>
        <v/>
      </c>
    </row>
    <row r="1907" spans="1:1" x14ac:dyDescent="0.25">
      <c r="A1907" s="1" t="str">
        <f ca="1">IF(PROCESADOR!O1908&gt;0,PROCESADOR!O1908,"")</f>
        <v/>
      </c>
    </row>
    <row r="1908" spans="1:1" x14ac:dyDescent="0.25">
      <c r="A1908" s="1" t="str">
        <f ca="1">IF(PROCESADOR!O1909&gt;0,PROCESADOR!O1909,"")</f>
        <v/>
      </c>
    </row>
    <row r="1909" spans="1:1" x14ac:dyDescent="0.25">
      <c r="A1909" s="1" t="str">
        <f ca="1">IF(PROCESADOR!O1910&gt;0,PROCESADOR!O1910,"")</f>
        <v/>
      </c>
    </row>
    <row r="1910" spans="1:1" x14ac:dyDescent="0.25">
      <c r="A1910" s="1" t="str">
        <f ca="1">IF(PROCESADOR!O1911&gt;0,PROCESADOR!O1911,"")</f>
        <v/>
      </c>
    </row>
    <row r="1911" spans="1:1" x14ac:dyDescent="0.25">
      <c r="A1911" s="1" t="str">
        <f ca="1">IF(PROCESADOR!O1912&gt;0,PROCESADOR!O1912,"")</f>
        <v/>
      </c>
    </row>
    <row r="1912" spans="1:1" x14ac:dyDescent="0.25">
      <c r="A1912" s="1" t="str">
        <f ca="1">IF(PROCESADOR!O1913&gt;0,PROCESADOR!O1913,"")</f>
        <v/>
      </c>
    </row>
    <row r="1913" spans="1:1" x14ac:dyDescent="0.25">
      <c r="A1913" s="1" t="str">
        <f ca="1">IF(PROCESADOR!O1914&gt;0,PROCESADOR!O1914,"")</f>
        <v/>
      </c>
    </row>
    <row r="1914" spans="1:1" x14ac:dyDescent="0.25">
      <c r="A1914" s="1" t="str">
        <f ca="1">IF(PROCESADOR!O1915&gt;0,PROCESADOR!O1915,"")</f>
        <v/>
      </c>
    </row>
    <row r="1915" spans="1:1" x14ac:dyDescent="0.25">
      <c r="A1915" s="1" t="str">
        <f ca="1">IF(PROCESADOR!O1916&gt;0,PROCESADOR!O1916,"")</f>
        <v/>
      </c>
    </row>
    <row r="1916" spans="1:1" x14ac:dyDescent="0.25">
      <c r="A1916" s="1" t="str">
        <f ca="1">IF(PROCESADOR!O1917&gt;0,PROCESADOR!O1917,"")</f>
        <v/>
      </c>
    </row>
    <row r="1917" spans="1:1" x14ac:dyDescent="0.25">
      <c r="A1917" s="1" t="str">
        <f ca="1">IF(PROCESADOR!O1918&gt;0,PROCESADOR!O1918,"")</f>
        <v/>
      </c>
    </row>
    <row r="1918" spans="1:1" x14ac:dyDescent="0.25">
      <c r="A1918" s="1" t="str">
        <f ca="1">IF(PROCESADOR!O1919&gt;0,PROCESADOR!O1919,"")</f>
        <v/>
      </c>
    </row>
    <row r="1919" spans="1:1" x14ac:dyDescent="0.25">
      <c r="A1919" s="1" t="str">
        <f ca="1">IF(PROCESADOR!O1920&gt;0,PROCESADOR!O1920,"")</f>
        <v/>
      </c>
    </row>
    <row r="1920" spans="1:1" x14ac:dyDescent="0.25">
      <c r="A1920" s="1" t="str">
        <f ca="1">IF(PROCESADOR!O1921&gt;0,PROCESADOR!O1921,"")</f>
        <v/>
      </c>
    </row>
    <row r="1921" spans="1:1" x14ac:dyDescent="0.25">
      <c r="A1921" s="1" t="str">
        <f ca="1">IF(PROCESADOR!O1922&gt;0,PROCESADOR!O1922,"")</f>
        <v/>
      </c>
    </row>
    <row r="1922" spans="1:1" x14ac:dyDescent="0.25">
      <c r="A1922" s="1" t="str">
        <f ca="1">IF(PROCESADOR!O1923&gt;0,PROCESADOR!O1923,"")</f>
        <v/>
      </c>
    </row>
    <row r="1923" spans="1:1" x14ac:dyDescent="0.25">
      <c r="A1923" s="1" t="str">
        <f ca="1">IF(PROCESADOR!O1924&gt;0,PROCESADOR!O1924,"")</f>
        <v/>
      </c>
    </row>
    <row r="1924" spans="1:1" x14ac:dyDescent="0.25">
      <c r="A1924" s="1" t="str">
        <f ca="1">IF(PROCESADOR!O1925&gt;0,PROCESADOR!O1925,"")</f>
        <v/>
      </c>
    </row>
    <row r="1925" spans="1:1" x14ac:dyDescent="0.25">
      <c r="A1925" s="1" t="str">
        <f ca="1">IF(PROCESADOR!O1926&gt;0,PROCESADOR!O1926,"")</f>
        <v/>
      </c>
    </row>
    <row r="1926" spans="1:1" x14ac:dyDescent="0.25">
      <c r="A1926" s="1" t="str">
        <f ca="1">IF(PROCESADOR!O1927&gt;0,PROCESADOR!O1927,"")</f>
        <v/>
      </c>
    </row>
    <row r="1927" spans="1:1" x14ac:dyDescent="0.25">
      <c r="A1927" s="1" t="str">
        <f ca="1">IF(PROCESADOR!O1928&gt;0,PROCESADOR!O1928,"")</f>
        <v/>
      </c>
    </row>
    <row r="1928" spans="1:1" x14ac:dyDescent="0.25">
      <c r="A1928" s="1" t="str">
        <f ca="1">IF(PROCESADOR!O1929&gt;0,PROCESADOR!O1929,"")</f>
        <v/>
      </c>
    </row>
    <row r="1929" spans="1:1" x14ac:dyDescent="0.25">
      <c r="A1929" s="1" t="str">
        <f ca="1">IF(PROCESADOR!O1930&gt;0,PROCESADOR!O1930,"")</f>
        <v/>
      </c>
    </row>
    <row r="1930" spans="1:1" x14ac:dyDescent="0.25">
      <c r="A1930" s="1" t="str">
        <f ca="1">IF(PROCESADOR!O1931&gt;0,PROCESADOR!O1931,"")</f>
        <v/>
      </c>
    </row>
    <row r="1931" spans="1:1" x14ac:dyDescent="0.25">
      <c r="A1931" s="1" t="str">
        <f ca="1">IF(PROCESADOR!O1932&gt;0,PROCESADOR!O1932,"")</f>
        <v/>
      </c>
    </row>
    <row r="1932" spans="1:1" x14ac:dyDescent="0.25">
      <c r="A1932" s="1" t="str">
        <f ca="1">IF(PROCESADOR!O1933&gt;0,PROCESADOR!O1933,"")</f>
        <v/>
      </c>
    </row>
    <row r="1933" spans="1:1" x14ac:dyDescent="0.25">
      <c r="A1933" s="1" t="str">
        <f ca="1">IF(PROCESADOR!O1934&gt;0,PROCESADOR!O1934,"")</f>
        <v/>
      </c>
    </row>
    <row r="1934" spans="1:1" x14ac:dyDescent="0.25">
      <c r="A1934" s="1" t="str">
        <f ca="1">IF(PROCESADOR!O1935&gt;0,PROCESADOR!O1935,"")</f>
        <v/>
      </c>
    </row>
    <row r="1935" spans="1:1" x14ac:dyDescent="0.25">
      <c r="A1935" s="1" t="str">
        <f ca="1">IF(PROCESADOR!O1936&gt;0,PROCESADOR!O1936,"")</f>
        <v/>
      </c>
    </row>
    <row r="1936" spans="1:1" x14ac:dyDescent="0.25">
      <c r="A1936" s="1" t="str">
        <f ca="1">IF(PROCESADOR!O1937&gt;0,PROCESADOR!O1937,"")</f>
        <v/>
      </c>
    </row>
    <row r="1937" spans="1:1" x14ac:dyDescent="0.25">
      <c r="A1937" s="1" t="str">
        <f ca="1">IF(PROCESADOR!O1938&gt;0,PROCESADOR!O1938,"")</f>
        <v/>
      </c>
    </row>
    <row r="1938" spans="1:1" x14ac:dyDescent="0.25">
      <c r="A1938" s="1" t="str">
        <f ca="1">IF(PROCESADOR!O1939&gt;0,PROCESADOR!O1939,"")</f>
        <v/>
      </c>
    </row>
    <row r="1939" spans="1:1" x14ac:dyDescent="0.25">
      <c r="A1939" s="1" t="str">
        <f ca="1">IF(PROCESADOR!O1940&gt;0,PROCESADOR!O1940,"")</f>
        <v/>
      </c>
    </row>
    <row r="1940" spans="1:1" x14ac:dyDescent="0.25">
      <c r="A1940" s="1" t="str">
        <f ca="1">IF(PROCESADOR!O1941&gt;0,PROCESADOR!O1941,"")</f>
        <v/>
      </c>
    </row>
    <row r="1941" spans="1:1" x14ac:dyDescent="0.25">
      <c r="A1941" s="1" t="str">
        <f ca="1">IF(PROCESADOR!O1942&gt;0,PROCESADOR!O1942,"")</f>
        <v/>
      </c>
    </row>
    <row r="1942" spans="1:1" x14ac:dyDescent="0.25">
      <c r="A1942" s="1" t="str">
        <f ca="1">IF(PROCESADOR!O1943&gt;0,PROCESADOR!O1943,"")</f>
        <v/>
      </c>
    </row>
    <row r="1943" spans="1:1" x14ac:dyDescent="0.25">
      <c r="A1943" s="1" t="str">
        <f ca="1">IF(PROCESADOR!O1944&gt;0,PROCESADOR!O1944,"")</f>
        <v/>
      </c>
    </row>
    <row r="1944" spans="1:1" x14ac:dyDescent="0.25">
      <c r="A1944" s="1" t="str">
        <f ca="1">IF(PROCESADOR!O1945&gt;0,PROCESADOR!O1945,"")</f>
        <v/>
      </c>
    </row>
    <row r="1945" spans="1:1" x14ac:dyDescent="0.25">
      <c r="A1945" s="1" t="str">
        <f ca="1">IF(PROCESADOR!O1946&gt;0,PROCESADOR!O1946,"")</f>
        <v/>
      </c>
    </row>
    <row r="1946" spans="1:1" x14ac:dyDescent="0.25">
      <c r="A1946" s="1" t="str">
        <f ca="1">IF(PROCESADOR!O1947&gt;0,PROCESADOR!O1947,"")</f>
        <v/>
      </c>
    </row>
    <row r="1947" spans="1:1" x14ac:dyDescent="0.25">
      <c r="A1947" s="1" t="str">
        <f ca="1">IF(PROCESADOR!O1948&gt;0,PROCESADOR!O1948,"")</f>
        <v/>
      </c>
    </row>
    <row r="1948" spans="1:1" x14ac:dyDescent="0.25">
      <c r="A1948" s="1" t="str">
        <f ca="1">IF(PROCESADOR!O1949&gt;0,PROCESADOR!O1949,"")</f>
        <v/>
      </c>
    </row>
    <row r="1949" spans="1:1" x14ac:dyDescent="0.25">
      <c r="A1949" s="1" t="str">
        <f ca="1">IF(PROCESADOR!O1950&gt;0,PROCESADOR!O1950,"")</f>
        <v/>
      </c>
    </row>
    <row r="1950" spans="1:1" x14ac:dyDescent="0.25">
      <c r="A1950" s="1" t="str">
        <f ca="1">IF(PROCESADOR!O1951&gt;0,PROCESADOR!O1951,"")</f>
        <v/>
      </c>
    </row>
    <row r="1951" spans="1:1" x14ac:dyDescent="0.25">
      <c r="A1951" s="1" t="str">
        <f ca="1">IF(PROCESADOR!O1952&gt;0,PROCESADOR!O1952,"")</f>
        <v/>
      </c>
    </row>
    <row r="1952" spans="1:1" x14ac:dyDescent="0.25">
      <c r="A1952" s="1" t="str">
        <f ca="1">IF(PROCESADOR!O1953&gt;0,PROCESADOR!O1953,"")</f>
        <v/>
      </c>
    </row>
    <row r="1953" spans="1:1" x14ac:dyDescent="0.25">
      <c r="A1953" s="1" t="str">
        <f ca="1">IF(PROCESADOR!O1954&gt;0,PROCESADOR!O1954,"")</f>
        <v/>
      </c>
    </row>
    <row r="1954" spans="1:1" x14ac:dyDescent="0.25">
      <c r="A1954" s="1" t="str">
        <f ca="1">IF(PROCESADOR!O1955&gt;0,PROCESADOR!O1955,"")</f>
        <v/>
      </c>
    </row>
    <row r="1955" spans="1:1" x14ac:dyDescent="0.25">
      <c r="A1955" s="1" t="str">
        <f ca="1">IF(PROCESADOR!O1956&gt;0,PROCESADOR!O1956,"")</f>
        <v/>
      </c>
    </row>
    <row r="1956" spans="1:1" x14ac:dyDescent="0.25">
      <c r="A1956" s="1" t="str">
        <f ca="1">IF(PROCESADOR!O1957&gt;0,PROCESADOR!O1957,"")</f>
        <v/>
      </c>
    </row>
    <row r="1957" spans="1:1" x14ac:dyDescent="0.25">
      <c r="A1957" s="1" t="str">
        <f ca="1">IF(PROCESADOR!O1958&gt;0,PROCESADOR!O1958,"")</f>
        <v/>
      </c>
    </row>
    <row r="1958" spans="1:1" x14ac:dyDescent="0.25">
      <c r="A1958" s="1" t="str">
        <f ca="1">IF(PROCESADOR!O1959&gt;0,PROCESADOR!O1959,"")</f>
        <v/>
      </c>
    </row>
    <row r="1959" spans="1:1" x14ac:dyDescent="0.25">
      <c r="A1959" s="1" t="str">
        <f ca="1">IF(PROCESADOR!O1960&gt;0,PROCESADOR!O1960,"")</f>
        <v/>
      </c>
    </row>
    <row r="1960" spans="1:1" x14ac:dyDescent="0.25">
      <c r="A1960" s="1" t="str">
        <f ca="1">IF(PROCESADOR!O1961&gt;0,PROCESADOR!O1961,"")</f>
        <v/>
      </c>
    </row>
    <row r="1961" spans="1:1" x14ac:dyDescent="0.25">
      <c r="A1961" s="1" t="str">
        <f ca="1">IF(PROCESADOR!O1962&gt;0,PROCESADOR!O1962,"")</f>
        <v/>
      </c>
    </row>
    <row r="1962" spans="1:1" x14ac:dyDescent="0.25">
      <c r="A1962" s="1" t="str">
        <f ca="1">IF(PROCESADOR!O1963&gt;0,PROCESADOR!O1963,"")</f>
        <v/>
      </c>
    </row>
    <row r="1963" spans="1:1" x14ac:dyDescent="0.25">
      <c r="A1963" s="1" t="str">
        <f ca="1">IF(PROCESADOR!O1964&gt;0,PROCESADOR!O1964,"")</f>
        <v/>
      </c>
    </row>
    <row r="1964" spans="1:1" x14ac:dyDescent="0.25">
      <c r="A1964" s="1" t="str">
        <f ca="1">IF(PROCESADOR!O1965&gt;0,PROCESADOR!O1965,"")</f>
        <v/>
      </c>
    </row>
    <row r="1965" spans="1:1" x14ac:dyDescent="0.25">
      <c r="A1965" s="1" t="str">
        <f ca="1">IF(PROCESADOR!O1966&gt;0,PROCESADOR!O1966,"")</f>
        <v/>
      </c>
    </row>
    <row r="1966" spans="1:1" x14ac:dyDescent="0.25">
      <c r="A1966" s="1" t="str">
        <f ca="1">IF(PROCESADOR!O1967&gt;0,PROCESADOR!O1967,"")</f>
        <v/>
      </c>
    </row>
    <row r="1967" spans="1:1" x14ac:dyDescent="0.25">
      <c r="A1967" s="1" t="str">
        <f ca="1">IF(PROCESADOR!O1968&gt;0,PROCESADOR!O1968,"")</f>
        <v/>
      </c>
    </row>
    <row r="1968" spans="1:1" x14ac:dyDescent="0.25">
      <c r="A1968" s="1" t="str">
        <f ca="1">IF(PROCESADOR!O1969&gt;0,PROCESADOR!O1969,"")</f>
        <v/>
      </c>
    </row>
    <row r="1969" spans="1:1" x14ac:dyDescent="0.25">
      <c r="A1969" s="1" t="str">
        <f ca="1">IF(PROCESADOR!O1970&gt;0,PROCESADOR!O1970,"")</f>
        <v/>
      </c>
    </row>
    <row r="1970" spans="1:1" x14ac:dyDescent="0.25">
      <c r="A1970" s="1" t="str">
        <f ca="1">IF(PROCESADOR!O1971&gt;0,PROCESADOR!O1971,"")</f>
        <v/>
      </c>
    </row>
    <row r="1971" spans="1:1" x14ac:dyDescent="0.25">
      <c r="A1971" s="1" t="str">
        <f ca="1">IF(PROCESADOR!O1972&gt;0,PROCESADOR!O1972,"")</f>
        <v/>
      </c>
    </row>
    <row r="1972" spans="1:1" x14ac:dyDescent="0.25">
      <c r="A1972" s="1" t="str">
        <f ca="1">IF(PROCESADOR!O1973&gt;0,PROCESADOR!O1973,"")</f>
        <v/>
      </c>
    </row>
    <row r="1973" spans="1:1" x14ac:dyDescent="0.25">
      <c r="A1973" s="1" t="str">
        <f ca="1">IF(PROCESADOR!O1974&gt;0,PROCESADOR!O1974,"")</f>
        <v/>
      </c>
    </row>
    <row r="1974" spans="1:1" x14ac:dyDescent="0.25">
      <c r="A1974" s="1" t="str">
        <f ca="1">IF(PROCESADOR!O1975&gt;0,PROCESADOR!O1975,"")</f>
        <v/>
      </c>
    </row>
    <row r="1975" spans="1:1" x14ac:dyDescent="0.25">
      <c r="A1975" s="1" t="str">
        <f ca="1">IF(PROCESADOR!O1976&gt;0,PROCESADOR!O1976,"")</f>
        <v/>
      </c>
    </row>
    <row r="1976" spans="1:1" x14ac:dyDescent="0.25">
      <c r="A1976" s="1" t="str">
        <f ca="1">IF(PROCESADOR!O1977&gt;0,PROCESADOR!O1977,"")</f>
        <v/>
      </c>
    </row>
    <row r="1977" spans="1:1" x14ac:dyDescent="0.25">
      <c r="A1977" s="1" t="str">
        <f ca="1">IF(PROCESADOR!O1978&gt;0,PROCESADOR!O1978,"")</f>
        <v/>
      </c>
    </row>
    <row r="1978" spans="1:1" x14ac:dyDescent="0.25">
      <c r="A1978" s="1" t="str">
        <f ca="1">IF(PROCESADOR!O1979&gt;0,PROCESADOR!O1979,"")</f>
        <v/>
      </c>
    </row>
    <row r="1979" spans="1:1" x14ac:dyDescent="0.25">
      <c r="A1979" s="1" t="str">
        <f ca="1">IF(PROCESADOR!O1980&gt;0,PROCESADOR!O1980,"")</f>
        <v/>
      </c>
    </row>
    <row r="1980" spans="1:1" x14ac:dyDescent="0.25">
      <c r="A1980" s="1" t="str">
        <f ca="1">IF(PROCESADOR!O1981&gt;0,PROCESADOR!O1981,"")</f>
        <v/>
      </c>
    </row>
    <row r="1981" spans="1:1" x14ac:dyDescent="0.25">
      <c r="A1981" s="1" t="str">
        <f ca="1">IF(PROCESADOR!O1982&gt;0,PROCESADOR!O1982,"")</f>
        <v/>
      </c>
    </row>
    <row r="1982" spans="1:1" x14ac:dyDescent="0.25">
      <c r="A1982" s="1" t="str">
        <f ca="1">IF(PROCESADOR!O1983&gt;0,PROCESADOR!O1983,"")</f>
        <v/>
      </c>
    </row>
    <row r="1983" spans="1:1" x14ac:dyDescent="0.25">
      <c r="A1983" s="1" t="str">
        <f ca="1">IF(PROCESADOR!O1984&gt;0,PROCESADOR!O1984,"")</f>
        <v/>
      </c>
    </row>
    <row r="1984" spans="1:1" x14ac:dyDescent="0.25">
      <c r="A1984" s="1" t="str">
        <f ca="1">IF(PROCESADOR!O1985&gt;0,PROCESADOR!O1985,"")</f>
        <v/>
      </c>
    </row>
    <row r="1985" spans="1:1" x14ac:dyDescent="0.25">
      <c r="A1985" s="1" t="str">
        <f ca="1">IF(PROCESADOR!O1986&gt;0,PROCESADOR!O1986,"")</f>
        <v/>
      </c>
    </row>
    <row r="1986" spans="1:1" x14ac:dyDescent="0.25">
      <c r="A1986" s="1" t="str">
        <f ca="1">IF(PROCESADOR!O1987&gt;0,PROCESADOR!O1987,"")</f>
        <v/>
      </c>
    </row>
    <row r="1987" spans="1:1" x14ac:dyDescent="0.25">
      <c r="A1987" s="1" t="str">
        <f ca="1">IF(PROCESADOR!O1988&gt;0,PROCESADOR!O1988,"")</f>
        <v/>
      </c>
    </row>
    <row r="1988" spans="1:1" x14ac:dyDescent="0.25">
      <c r="A1988" s="1" t="str">
        <f ca="1">IF(PROCESADOR!O1989&gt;0,PROCESADOR!O1989,"")</f>
        <v/>
      </c>
    </row>
    <row r="1989" spans="1:1" x14ac:dyDescent="0.25">
      <c r="A1989" s="1" t="str">
        <f ca="1">IF(PROCESADOR!O1990&gt;0,PROCESADOR!O1990,"")</f>
        <v/>
      </c>
    </row>
    <row r="1990" spans="1:1" x14ac:dyDescent="0.25">
      <c r="A1990" s="1" t="str">
        <f ca="1">IF(PROCESADOR!O1991&gt;0,PROCESADOR!O1991,"")</f>
        <v/>
      </c>
    </row>
    <row r="1991" spans="1:1" x14ac:dyDescent="0.25">
      <c r="A1991" s="1" t="str">
        <f ca="1">IF(PROCESADOR!O1992&gt;0,PROCESADOR!O1992,"")</f>
        <v/>
      </c>
    </row>
    <row r="1992" spans="1:1" x14ac:dyDescent="0.25">
      <c r="A1992" s="1" t="str">
        <f ca="1">IF(PROCESADOR!O1993&gt;0,PROCESADOR!O1993,"")</f>
        <v/>
      </c>
    </row>
    <row r="1993" spans="1:1" x14ac:dyDescent="0.25">
      <c r="A1993" s="1" t="str">
        <f ca="1">IF(PROCESADOR!O1994&gt;0,PROCESADOR!O1994,"")</f>
        <v/>
      </c>
    </row>
    <row r="1994" spans="1:1" x14ac:dyDescent="0.25">
      <c r="A1994" s="1" t="str">
        <f ca="1">IF(PROCESADOR!O1995&gt;0,PROCESADOR!O1995,"")</f>
        <v/>
      </c>
    </row>
    <row r="1995" spans="1:1" x14ac:dyDescent="0.25">
      <c r="A1995" s="1" t="str">
        <f ca="1">IF(PROCESADOR!O1996&gt;0,PROCESADOR!O1996,"")</f>
        <v/>
      </c>
    </row>
    <row r="1996" spans="1:1" x14ac:dyDescent="0.25">
      <c r="A1996" s="1" t="str">
        <f ca="1">IF(PROCESADOR!O1997&gt;0,PROCESADOR!O1997,"")</f>
        <v/>
      </c>
    </row>
    <row r="1997" spans="1:1" x14ac:dyDescent="0.25">
      <c r="A1997" s="1" t="str">
        <f ca="1">IF(PROCESADOR!O1998&gt;0,PROCESADOR!O1998,"")</f>
        <v/>
      </c>
    </row>
    <row r="1998" spans="1:1" x14ac:dyDescent="0.25">
      <c r="A1998" s="1" t="str">
        <f ca="1">IF(PROCESADOR!O1999&gt;0,PROCESADOR!O1999,"")</f>
        <v/>
      </c>
    </row>
    <row r="1999" spans="1:1" x14ac:dyDescent="0.25">
      <c r="A1999" s="1" t="str">
        <f ca="1">IF(PROCESADOR!O2000&gt;0,PROCESADOR!O2000,"")</f>
        <v/>
      </c>
    </row>
    <row r="2000" spans="1:1" x14ac:dyDescent="0.25">
      <c r="A2000" s="1" t="str">
        <f ca="1">IF(PROCESADOR!O2001&gt;0,PROCESADOR!O2001,"")</f>
        <v/>
      </c>
    </row>
    <row r="2001" spans="1:1" x14ac:dyDescent="0.25">
      <c r="A2001" s="1" t="str">
        <f ca="1">IF(PROCESADOR!O2002&gt;0,PROCESADOR!O2002,"")</f>
        <v/>
      </c>
    </row>
    <row r="2002" spans="1:1" x14ac:dyDescent="0.25">
      <c r="A2002" s="1" t="str">
        <f ca="1">IF(PROCESADOR!O2003&gt;0,PROCESADOR!O2003,"")</f>
        <v/>
      </c>
    </row>
    <row r="2003" spans="1:1" x14ac:dyDescent="0.25">
      <c r="A2003" s="1" t="str">
        <f ca="1">IF(PROCESADOR!O2004&gt;0,PROCESADOR!O2004,"")</f>
        <v/>
      </c>
    </row>
    <row r="2004" spans="1:1" x14ac:dyDescent="0.25">
      <c r="A2004" s="1" t="str">
        <f ca="1">IF(PROCESADOR!O2005&gt;0,PROCESADOR!O2005,"")</f>
        <v/>
      </c>
    </row>
    <row r="2005" spans="1:1" x14ac:dyDescent="0.25">
      <c r="A2005" s="1" t="str">
        <f ca="1">IF(PROCESADOR!O2006&gt;0,PROCESADOR!O2006,"")</f>
        <v/>
      </c>
    </row>
    <row r="2006" spans="1:1" x14ac:dyDescent="0.25">
      <c r="A2006" s="1" t="str">
        <f ca="1">IF(PROCESADOR!O2007&gt;0,PROCESADOR!O2007,"")</f>
        <v/>
      </c>
    </row>
    <row r="2007" spans="1:1" x14ac:dyDescent="0.25">
      <c r="A2007" s="1" t="str">
        <f ca="1">IF(PROCESADOR!O2008&gt;0,PROCESADOR!O2008,"")</f>
        <v/>
      </c>
    </row>
    <row r="2008" spans="1:1" x14ac:dyDescent="0.25">
      <c r="A2008" s="1" t="str">
        <f ca="1">IF(PROCESADOR!O2009&gt;0,PROCESADOR!O2009,"")</f>
        <v/>
      </c>
    </row>
    <row r="2009" spans="1:1" x14ac:dyDescent="0.25">
      <c r="A2009" s="1" t="str">
        <f ca="1">IF(PROCESADOR!O2010&gt;0,PROCESADOR!O2010,"")</f>
        <v/>
      </c>
    </row>
    <row r="2010" spans="1:1" x14ac:dyDescent="0.25">
      <c r="A2010" s="1" t="str">
        <f ca="1">IF(PROCESADOR!O2011&gt;0,PROCESADOR!O2011,"")</f>
        <v/>
      </c>
    </row>
    <row r="2011" spans="1:1" x14ac:dyDescent="0.25">
      <c r="A2011" s="1" t="str">
        <f ca="1">IF(PROCESADOR!O2012&gt;0,PROCESADOR!O2012,"")</f>
        <v/>
      </c>
    </row>
    <row r="2012" spans="1:1" x14ac:dyDescent="0.25">
      <c r="A2012" s="1" t="str">
        <f ca="1">IF(PROCESADOR!O2013&gt;0,PROCESADOR!O2013,"")</f>
        <v/>
      </c>
    </row>
    <row r="2013" spans="1:1" x14ac:dyDescent="0.25">
      <c r="A2013" s="1" t="str">
        <f ca="1">IF(PROCESADOR!O2014&gt;0,PROCESADOR!O2014,"")</f>
        <v/>
      </c>
    </row>
    <row r="2014" spans="1:1" x14ac:dyDescent="0.25">
      <c r="A2014" s="1" t="str">
        <f ca="1">IF(PROCESADOR!O2015&gt;0,PROCESADOR!O2015,"")</f>
        <v/>
      </c>
    </row>
    <row r="2015" spans="1:1" x14ac:dyDescent="0.25">
      <c r="A2015" s="1" t="str">
        <f ca="1">IF(PROCESADOR!O2016&gt;0,PROCESADOR!O2016,"")</f>
        <v/>
      </c>
    </row>
    <row r="2016" spans="1:1" x14ac:dyDescent="0.25">
      <c r="A2016" s="1" t="str">
        <f ca="1">IF(PROCESADOR!O2017&gt;0,PROCESADOR!O2017,"")</f>
        <v/>
      </c>
    </row>
    <row r="2017" spans="1:1" x14ac:dyDescent="0.25">
      <c r="A2017" s="1" t="str">
        <f ca="1">IF(PROCESADOR!O2018&gt;0,PROCESADOR!O2018,"")</f>
        <v/>
      </c>
    </row>
    <row r="2018" spans="1:1" x14ac:dyDescent="0.25">
      <c r="A2018" s="1" t="str">
        <f ca="1">IF(PROCESADOR!O2019&gt;0,PROCESADOR!O2019,"")</f>
        <v/>
      </c>
    </row>
    <row r="2019" spans="1:1" x14ac:dyDescent="0.25">
      <c r="A2019" s="1" t="str">
        <f ca="1">IF(PROCESADOR!O2020&gt;0,PROCESADOR!O2020,"")</f>
        <v/>
      </c>
    </row>
    <row r="2020" spans="1:1" x14ac:dyDescent="0.25">
      <c r="A2020" s="1" t="str">
        <f ca="1">IF(PROCESADOR!O2021&gt;0,PROCESADOR!O2021,"")</f>
        <v/>
      </c>
    </row>
    <row r="2021" spans="1:1" x14ac:dyDescent="0.25">
      <c r="A2021" s="1" t="str">
        <f ca="1">IF(PROCESADOR!O2022&gt;0,PROCESADOR!O2022,"")</f>
        <v/>
      </c>
    </row>
    <row r="2022" spans="1:1" x14ac:dyDescent="0.25">
      <c r="A2022" s="1" t="str">
        <f ca="1">IF(PROCESADOR!O2023&gt;0,PROCESADOR!O2023,"")</f>
        <v/>
      </c>
    </row>
    <row r="2023" spans="1:1" x14ac:dyDescent="0.25">
      <c r="A2023" s="1" t="str">
        <f ca="1">IF(PROCESADOR!O2024&gt;0,PROCESADOR!O2024,"")</f>
        <v/>
      </c>
    </row>
    <row r="2024" spans="1:1" x14ac:dyDescent="0.25">
      <c r="A2024" s="1" t="str">
        <f ca="1">IF(PROCESADOR!O2025&gt;0,PROCESADOR!O2025,"")</f>
        <v/>
      </c>
    </row>
    <row r="2025" spans="1:1" x14ac:dyDescent="0.25">
      <c r="A2025" s="1" t="str">
        <f ca="1">IF(PROCESADOR!O2026&gt;0,PROCESADOR!O2026,"")</f>
        <v/>
      </c>
    </row>
    <row r="2026" spans="1:1" x14ac:dyDescent="0.25">
      <c r="A2026" s="1" t="str">
        <f ca="1">IF(PROCESADOR!O2027&gt;0,PROCESADOR!O2027,"")</f>
        <v/>
      </c>
    </row>
    <row r="2027" spans="1:1" x14ac:dyDescent="0.25">
      <c r="A2027" s="1" t="str">
        <f ca="1">IF(PROCESADOR!O2028&gt;0,PROCESADOR!O2028,"")</f>
        <v/>
      </c>
    </row>
    <row r="2028" spans="1:1" x14ac:dyDescent="0.25">
      <c r="A2028" s="1" t="str">
        <f ca="1">IF(PROCESADOR!O2029&gt;0,PROCESADOR!O2029,"")</f>
        <v/>
      </c>
    </row>
    <row r="2029" spans="1:1" x14ac:dyDescent="0.25">
      <c r="A2029" s="1" t="str">
        <f ca="1">IF(PROCESADOR!O2030&gt;0,PROCESADOR!O2030,"")</f>
        <v/>
      </c>
    </row>
    <row r="2030" spans="1:1" x14ac:dyDescent="0.25">
      <c r="A2030" s="1" t="str">
        <f ca="1">IF(PROCESADOR!O2031&gt;0,PROCESADOR!O2031,"")</f>
        <v/>
      </c>
    </row>
    <row r="2031" spans="1:1" x14ac:dyDescent="0.25">
      <c r="A2031" s="1" t="str">
        <f ca="1">IF(PROCESADOR!O2032&gt;0,PROCESADOR!O2032,"")</f>
        <v/>
      </c>
    </row>
    <row r="2032" spans="1:1" x14ac:dyDescent="0.25">
      <c r="A2032" s="1" t="str">
        <f ca="1">IF(PROCESADOR!O2033&gt;0,PROCESADOR!O2033,"")</f>
        <v/>
      </c>
    </row>
    <row r="2033" spans="1:1" x14ac:dyDescent="0.25">
      <c r="A2033" s="1" t="str">
        <f ca="1">IF(PROCESADOR!O2034&gt;0,PROCESADOR!O2034,"")</f>
        <v/>
      </c>
    </row>
    <row r="2034" spans="1:1" x14ac:dyDescent="0.25">
      <c r="A2034" s="1" t="str">
        <f ca="1">IF(PROCESADOR!O2035&gt;0,PROCESADOR!O2035,"")</f>
        <v/>
      </c>
    </row>
    <row r="2035" spans="1:1" x14ac:dyDescent="0.25">
      <c r="A2035" s="1" t="str">
        <f ca="1">IF(PROCESADOR!O2036&gt;0,PROCESADOR!O2036,"")</f>
        <v/>
      </c>
    </row>
    <row r="2036" spans="1:1" x14ac:dyDescent="0.25">
      <c r="A2036" s="1" t="str">
        <f ca="1">IF(PROCESADOR!O2037&gt;0,PROCESADOR!O2037,"")</f>
        <v/>
      </c>
    </row>
    <row r="2037" spans="1:1" x14ac:dyDescent="0.25">
      <c r="A2037" s="1" t="str">
        <f ca="1">IF(PROCESADOR!O2038&gt;0,PROCESADOR!O2038,"")</f>
        <v/>
      </c>
    </row>
    <row r="2038" spans="1:1" x14ac:dyDescent="0.25">
      <c r="A2038" s="1" t="str">
        <f ca="1">IF(PROCESADOR!O2039&gt;0,PROCESADOR!O2039,"")</f>
        <v/>
      </c>
    </row>
    <row r="2039" spans="1:1" x14ac:dyDescent="0.25">
      <c r="A2039" s="1" t="str">
        <f ca="1">IF(PROCESADOR!O2040&gt;0,PROCESADOR!O2040,"")</f>
        <v/>
      </c>
    </row>
    <row r="2040" spans="1:1" x14ac:dyDescent="0.25">
      <c r="A2040" s="1" t="str">
        <f ca="1">IF(PROCESADOR!O2041&gt;0,PROCESADOR!O2041,"")</f>
        <v/>
      </c>
    </row>
    <row r="2041" spans="1:1" x14ac:dyDescent="0.25">
      <c r="A2041" s="1" t="str">
        <f ca="1">IF(PROCESADOR!O2042&gt;0,PROCESADOR!O2042,"")</f>
        <v/>
      </c>
    </row>
    <row r="2042" spans="1:1" x14ac:dyDescent="0.25">
      <c r="A2042" s="1" t="str">
        <f ca="1">IF(PROCESADOR!O2043&gt;0,PROCESADOR!O2043,"")</f>
        <v/>
      </c>
    </row>
    <row r="2043" spans="1:1" x14ac:dyDescent="0.25">
      <c r="A2043" s="1" t="str">
        <f ca="1">IF(PROCESADOR!O2044&gt;0,PROCESADOR!O2044,"")</f>
        <v/>
      </c>
    </row>
    <row r="2044" spans="1:1" x14ac:dyDescent="0.25">
      <c r="A2044" s="1" t="str">
        <f ca="1">IF(PROCESADOR!O2045&gt;0,PROCESADOR!O2045,"")</f>
        <v/>
      </c>
    </row>
    <row r="2045" spans="1:1" x14ac:dyDescent="0.25">
      <c r="A2045" s="1" t="str">
        <f ca="1">IF(PROCESADOR!O2046&gt;0,PROCESADOR!O2046,"")</f>
        <v/>
      </c>
    </row>
    <row r="2046" spans="1:1" x14ac:dyDescent="0.25">
      <c r="A2046" s="1" t="str">
        <f ca="1">IF(PROCESADOR!O2047&gt;0,PROCESADOR!O2047,"")</f>
        <v/>
      </c>
    </row>
    <row r="2047" spans="1:1" x14ac:dyDescent="0.25">
      <c r="A2047" s="1" t="str">
        <f ca="1">IF(PROCESADOR!O2048&gt;0,PROCESADOR!O2048,"")</f>
        <v/>
      </c>
    </row>
    <row r="2048" spans="1:1" x14ac:dyDescent="0.25">
      <c r="A2048" s="1" t="str">
        <f ca="1">IF(PROCESADOR!O2049&gt;0,PROCESADOR!O2049,"")</f>
        <v/>
      </c>
    </row>
    <row r="2049" spans="1:1" x14ac:dyDescent="0.25">
      <c r="A2049" s="1" t="str">
        <f ca="1">IF(PROCESADOR!O2050&gt;0,PROCESADOR!O2050,"")</f>
        <v/>
      </c>
    </row>
    <row r="2050" spans="1:1" x14ac:dyDescent="0.25">
      <c r="A2050" s="1" t="str">
        <f ca="1">IF(PROCESADOR!O2051&gt;0,PROCESADOR!O2051,"")</f>
        <v/>
      </c>
    </row>
    <row r="2051" spans="1:1" x14ac:dyDescent="0.25">
      <c r="A2051" s="1" t="str">
        <f ca="1">IF(PROCESADOR!O2052&gt;0,PROCESADOR!O2052,"")</f>
        <v/>
      </c>
    </row>
    <row r="2052" spans="1:1" x14ac:dyDescent="0.25">
      <c r="A2052" s="1" t="str">
        <f ca="1">IF(PROCESADOR!O2053&gt;0,PROCESADOR!O2053,"")</f>
        <v/>
      </c>
    </row>
    <row r="2053" spans="1:1" x14ac:dyDescent="0.25">
      <c r="A2053" s="1" t="str">
        <f ca="1">IF(PROCESADOR!O2054&gt;0,PROCESADOR!O2054,"")</f>
        <v/>
      </c>
    </row>
    <row r="2054" spans="1:1" x14ac:dyDescent="0.25">
      <c r="A2054" s="1" t="str">
        <f ca="1">IF(PROCESADOR!O2055&gt;0,PROCESADOR!O2055,"")</f>
        <v/>
      </c>
    </row>
    <row r="2055" spans="1:1" x14ac:dyDescent="0.25">
      <c r="A2055" s="1" t="str">
        <f ca="1">IF(PROCESADOR!O2056&gt;0,PROCESADOR!O2056,"")</f>
        <v/>
      </c>
    </row>
    <row r="2056" spans="1:1" x14ac:dyDescent="0.25">
      <c r="A2056" s="1" t="str">
        <f ca="1">IF(PROCESADOR!O2057&gt;0,PROCESADOR!O2057,"")</f>
        <v/>
      </c>
    </row>
    <row r="2057" spans="1:1" x14ac:dyDescent="0.25">
      <c r="A2057" s="1" t="str">
        <f ca="1">IF(PROCESADOR!O2058&gt;0,PROCESADOR!O2058,"")</f>
        <v/>
      </c>
    </row>
    <row r="2058" spans="1:1" x14ac:dyDescent="0.25">
      <c r="A2058" s="1" t="str">
        <f ca="1">IF(PROCESADOR!O2059&gt;0,PROCESADOR!O2059,"")</f>
        <v/>
      </c>
    </row>
    <row r="2059" spans="1:1" x14ac:dyDescent="0.25">
      <c r="A2059" s="1" t="str">
        <f ca="1">IF(PROCESADOR!O2060&gt;0,PROCESADOR!O2060,"")</f>
        <v/>
      </c>
    </row>
    <row r="2060" spans="1:1" x14ac:dyDescent="0.25">
      <c r="A2060" s="1" t="str">
        <f ca="1">IF(PROCESADOR!O2061&gt;0,PROCESADOR!O2061,"")</f>
        <v/>
      </c>
    </row>
    <row r="2061" spans="1:1" x14ac:dyDescent="0.25">
      <c r="A2061" s="1" t="str">
        <f ca="1">IF(PROCESADOR!O2062&gt;0,PROCESADOR!O2062,"")</f>
        <v/>
      </c>
    </row>
    <row r="2062" spans="1:1" x14ac:dyDescent="0.25">
      <c r="A2062" s="1" t="str">
        <f ca="1">IF(PROCESADOR!O2063&gt;0,PROCESADOR!O2063,"")</f>
        <v/>
      </c>
    </row>
    <row r="2063" spans="1:1" x14ac:dyDescent="0.25">
      <c r="A2063" s="1" t="str">
        <f ca="1">IF(PROCESADOR!O2064&gt;0,PROCESADOR!O2064,"")</f>
        <v/>
      </c>
    </row>
    <row r="2064" spans="1:1" x14ac:dyDescent="0.25">
      <c r="A2064" s="1" t="str">
        <f ca="1">IF(PROCESADOR!O2065&gt;0,PROCESADOR!O2065,"")</f>
        <v/>
      </c>
    </row>
    <row r="2065" spans="1:1" x14ac:dyDescent="0.25">
      <c r="A2065" s="1" t="str">
        <f ca="1">IF(PROCESADOR!O2066&gt;0,PROCESADOR!O2066,"")</f>
        <v/>
      </c>
    </row>
    <row r="2066" spans="1:1" x14ac:dyDescent="0.25">
      <c r="A2066" s="1" t="str">
        <f ca="1">IF(PROCESADOR!O2067&gt;0,PROCESADOR!O2067,"")</f>
        <v/>
      </c>
    </row>
    <row r="2067" spans="1:1" x14ac:dyDescent="0.25">
      <c r="A2067" s="1" t="str">
        <f ca="1">IF(PROCESADOR!O2068&gt;0,PROCESADOR!O2068,"")</f>
        <v/>
      </c>
    </row>
    <row r="2068" spans="1:1" x14ac:dyDescent="0.25">
      <c r="A2068" s="1" t="str">
        <f ca="1">IF(PROCESADOR!O2069&gt;0,PROCESADOR!O2069,"")</f>
        <v/>
      </c>
    </row>
    <row r="2069" spans="1:1" x14ac:dyDescent="0.25">
      <c r="A2069" s="1" t="str">
        <f ca="1">IF(PROCESADOR!O2070&gt;0,PROCESADOR!O2070,"")</f>
        <v/>
      </c>
    </row>
    <row r="2070" spans="1:1" x14ac:dyDescent="0.25">
      <c r="A2070" s="1" t="str">
        <f ca="1">IF(PROCESADOR!O2071&gt;0,PROCESADOR!O2071,"")</f>
        <v/>
      </c>
    </row>
    <row r="2071" spans="1:1" x14ac:dyDescent="0.25">
      <c r="A2071" s="1" t="str">
        <f ca="1">IF(PROCESADOR!O2072&gt;0,PROCESADOR!O2072,"")</f>
        <v/>
      </c>
    </row>
    <row r="2072" spans="1:1" x14ac:dyDescent="0.25">
      <c r="A2072" s="1" t="str">
        <f ca="1">IF(PROCESADOR!O2073&gt;0,PROCESADOR!O2073,"")</f>
        <v/>
      </c>
    </row>
    <row r="2073" spans="1:1" x14ac:dyDescent="0.25">
      <c r="A2073" s="1" t="str">
        <f ca="1">IF(PROCESADOR!O2074&gt;0,PROCESADOR!O2074,"")</f>
        <v/>
      </c>
    </row>
    <row r="2074" spans="1:1" x14ac:dyDescent="0.25">
      <c r="A2074" s="1" t="str">
        <f ca="1">IF(PROCESADOR!O2075&gt;0,PROCESADOR!O2075,"")</f>
        <v/>
      </c>
    </row>
    <row r="2075" spans="1:1" x14ac:dyDescent="0.25">
      <c r="A2075" s="1" t="str">
        <f ca="1">IF(PROCESADOR!O2076&gt;0,PROCESADOR!O2076,"")</f>
        <v/>
      </c>
    </row>
    <row r="2076" spans="1:1" x14ac:dyDescent="0.25">
      <c r="A2076" s="1" t="str">
        <f ca="1">IF(PROCESADOR!O2077&gt;0,PROCESADOR!O2077,"")</f>
        <v/>
      </c>
    </row>
    <row r="2077" spans="1:1" x14ac:dyDescent="0.25">
      <c r="A2077" s="1" t="str">
        <f ca="1">IF(PROCESADOR!O2078&gt;0,PROCESADOR!O2078,"")</f>
        <v/>
      </c>
    </row>
    <row r="2078" spans="1:1" x14ac:dyDescent="0.25">
      <c r="A2078" s="1" t="str">
        <f ca="1">IF(PROCESADOR!O2079&gt;0,PROCESADOR!O2079,"")</f>
        <v/>
      </c>
    </row>
    <row r="2079" spans="1:1" x14ac:dyDescent="0.25">
      <c r="A2079" s="1" t="str">
        <f ca="1">IF(PROCESADOR!O2080&gt;0,PROCESADOR!O2080,"")</f>
        <v/>
      </c>
    </row>
    <row r="2080" spans="1:1" x14ac:dyDescent="0.25">
      <c r="A2080" s="1" t="str">
        <f ca="1">IF(PROCESADOR!O2081&gt;0,PROCESADOR!O2081,"")</f>
        <v/>
      </c>
    </row>
    <row r="2081" spans="1:1" x14ac:dyDescent="0.25">
      <c r="A2081" s="1" t="str">
        <f ca="1">IF(PROCESADOR!O2082&gt;0,PROCESADOR!O2082,"")</f>
        <v/>
      </c>
    </row>
    <row r="2082" spans="1:1" x14ac:dyDescent="0.25">
      <c r="A2082" s="1" t="str">
        <f ca="1">IF(PROCESADOR!O2083&gt;0,PROCESADOR!O2083,"")</f>
        <v/>
      </c>
    </row>
    <row r="2083" spans="1:1" x14ac:dyDescent="0.25">
      <c r="A2083" s="1" t="str">
        <f ca="1">IF(PROCESADOR!O2084&gt;0,PROCESADOR!O2084,"")</f>
        <v/>
      </c>
    </row>
    <row r="2084" spans="1:1" x14ac:dyDescent="0.25">
      <c r="A2084" s="1" t="str">
        <f ca="1">IF(PROCESADOR!O2085&gt;0,PROCESADOR!O2085,"")</f>
        <v/>
      </c>
    </row>
    <row r="2085" spans="1:1" x14ac:dyDescent="0.25">
      <c r="A2085" s="1" t="str">
        <f ca="1">IF(PROCESADOR!O2086&gt;0,PROCESADOR!O2086,"")</f>
        <v/>
      </c>
    </row>
    <row r="2086" spans="1:1" x14ac:dyDescent="0.25">
      <c r="A2086" s="1" t="str">
        <f ca="1">IF(PROCESADOR!O2087&gt;0,PROCESADOR!O2087,"")</f>
        <v/>
      </c>
    </row>
    <row r="2087" spans="1:1" x14ac:dyDescent="0.25">
      <c r="A2087" s="1" t="str">
        <f ca="1">IF(PROCESADOR!O2088&gt;0,PROCESADOR!O2088,"")</f>
        <v/>
      </c>
    </row>
    <row r="2088" spans="1:1" x14ac:dyDescent="0.25">
      <c r="A2088" s="1" t="str">
        <f ca="1">IF(PROCESADOR!O2089&gt;0,PROCESADOR!O2089,"")</f>
        <v/>
      </c>
    </row>
    <row r="2089" spans="1:1" x14ac:dyDescent="0.25">
      <c r="A2089" s="1" t="str">
        <f ca="1">IF(PROCESADOR!O2090&gt;0,PROCESADOR!O2090,"")</f>
        <v/>
      </c>
    </row>
    <row r="2090" spans="1:1" x14ac:dyDescent="0.25">
      <c r="A2090" s="1" t="str">
        <f ca="1">IF(PROCESADOR!O2091&gt;0,PROCESADOR!O2091,"")</f>
        <v/>
      </c>
    </row>
    <row r="2091" spans="1:1" x14ac:dyDescent="0.25">
      <c r="A2091" s="1" t="str">
        <f ca="1">IF(PROCESADOR!O2092&gt;0,PROCESADOR!O2092,"")</f>
        <v/>
      </c>
    </row>
    <row r="2092" spans="1:1" x14ac:dyDescent="0.25">
      <c r="A2092" s="1" t="str">
        <f ca="1">IF(PROCESADOR!O2093&gt;0,PROCESADOR!O2093,"")</f>
        <v/>
      </c>
    </row>
    <row r="2093" spans="1:1" x14ac:dyDescent="0.25">
      <c r="A2093" s="1" t="str">
        <f ca="1">IF(PROCESADOR!O2094&gt;0,PROCESADOR!O2094,"")</f>
        <v/>
      </c>
    </row>
    <row r="2094" spans="1:1" x14ac:dyDescent="0.25">
      <c r="A2094" s="1" t="str">
        <f ca="1">IF(PROCESADOR!O2095&gt;0,PROCESADOR!O2095,"")</f>
        <v/>
      </c>
    </row>
    <row r="2095" spans="1:1" x14ac:dyDescent="0.25">
      <c r="A2095" s="1" t="str">
        <f ca="1">IF(PROCESADOR!O2096&gt;0,PROCESADOR!O2096,"")</f>
        <v/>
      </c>
    </row>
    <row r="2096" spans="1:1" x14ac:dyDescent="0.25">
      <c r="A2096" s="1" t="str">
        <f ca="1">IF(PROCESADOR!O2097&gt;0,PROCESADOR!O2097,"")</f>
        <v/>
      </c>
    </row>
    <row r="2097" spans="1:1" x14ac:dyDescent="0.25">
      <c r="A2097" s="1" t="str">
        <f ca="1">IF(PROCESADOR!O2098&gt;0,PROCESADOR!O2098,"")</f>
        <v/>
      </c>
    </row>
    <row r="2098" spans="1:1" x14ac:dyDescent="0.25">
      <c r="A2098" s="1" t="str">
        <f ca="1">IF(PROCESADOR!O2099&gt;0,PROCESADOR!O2099,"")</f>
        <v/>
      </c>
    </row>
    <row r="2099" spans="1:1" x14ac:dyDescent="0.25">
      <c r="A2099" s="1" t="str">
        <f ca="1">IF(PROCESADOR!O2100&gt;0,PROCESADOR!O2100,"")</f>
        <v/>
      </c>
    </row>
    <row r="2100" spans="1:1" x14ac:dyDescent="0.25">
      <c r="A2100" s="1" t="str">
        <f ca="1">IF(PROCESADOR!O2101&gt;0,PROCESADOR!O2101,"")</f>
        <v/>
      </c>
    </row>
    <row r="2101" spans="1:1" x14ac:dyDescent="0.25">
      <c r="A2101" s="1" t="str">
        <f ca="1">IF(PROCESADOR!O2102&gt;0,PROCESADOR!O2102,"")</f>
        <v/>
      </c>
    </row>
    <row r="2102" spans="1:1" x14ac:dyDescent="0.25">
      <c r="A2102" s="1" t="str">
        <f ca="1">IF(PROCESADOR!O2103&gt;0,PROCESADOR!O2103,"")</f>
        <v/>
      </c>
    </row>
    <row r="2103" spans="1:1" x14ac:dyDescent="0.25">
      <c r="A2103" s="1" t="str">
        <f ca="1">IF(PROCESADOR!O2104&gt;0,PROCESADOR!O2104,"")</f>
        <v/>
      </c>
    </row>
    <row r="2104" spans="1:1" x14ac:dyDescent="0.25">
      <c r="A2104" s="1" t="str">
        <f ca="1">IF(PROCESADOR!O2105&gt;0,PROCESADOR!O2105,"")</f>
        <v/>
      </c>
    </row>
    <row r="2105" spans="1:1" x14ac:dyDescent="0.25">
      <c r="A2105" s="1" t="str">
        <f ca="1">IF(PROCESADOR!O2106&gt;0,PROCESADOR!O2106,"")</f>
        <v/>
      </c>
    </row>
    <row r="2106" spans="1:1" x14ac:dyDescent="0.25">
      <c r="A2106" s="1" t="str">
        <f ca="1">IF(PROCESADOR!O2107&gt;0,PROCESADOR!O2107,"")</f>
        <v/>
      </c>
    </row>
    <row r="2107" spans="1:1" x14ac:dyDescent="0.25">
      <c r="A2107" s="1" t="str">
        <f ca="1">IF(PROCESADOR!O2108&gt;0,PROCESADOR!O2108,"")</f>
        <v/>
      </c>
    </row>
    <row r="2108" spans="1:1" x14ac:dyDescent="0.25">
      <c r="A2108" s="1" t="str">
        <f ca="1">IF(PROCESADOR!O2109&gt;0,PROCESADOR!O2109,"")</f>
        <v/>
      </c>
    </row>
    <row r="2109" spans="1:1" x14ac:dyDescent="0.25">
      <c r="A2109" s="1" t="str">
        <f ca="1">IF(PROCESADOR!O2110&gt;0,PROCESADOR!O2110,"")</f>
        <v/>
      </c>
    </row>
    <row r="2110" spans="1:1" x14ac:dyDescent="0.25">
      <c r="A2110" s="1" t="str">
        <f ca="1">IF(PROCESADOR!O2111&gt;0,PROCESADOR!O2111,"")</f>
        <v/>
      </c>
    </row>
    <row r="2111" spans="1:1" x14ac:dyDescent="0.25">
      <c r="A2111" s="1" t="str">
        <f ca="1">IF(PROCESADOR!O2112&gt;0,PROCESADOR!O2112,"")</f>
        <v/>
      </c>
    </row>
    <row r="2112" spans="1:1" x14ac:dyDescent="0.25">
      <c r="A2112" s="1" t="str">
        <f ca="1">IF(PROCESADOR!O2113&gt;0,PROCESADOR!O2113,"")</f>
        <v/>
      </c>
    </row>
    <row r="2113" spans="1:1" x14ac:dyDescent="0.25">
      <c r="A2113" s="1" t="str">
        <f ca="1">IF(PROCESADOR!O2114&gt;0,PROCESADOR!O2114,"")</f>
        <v/>
      </c>
    </row>
    <row r="2114" spans="1:1" x14ac:dyDescent="0.25">
      <c r="A2114" s="1" t="str">
        <f ca="1">IF(PROCESADOR!O2115&gt;0,PROCESADOR!O2115,"")</f>
        <v/>
      </c>
    </row>
    <row r="2115" spans="1:1" x14ac:dyDescent="0.25">
      <c r="A2115" s="1" t="str">
        <f ca="1">IF(PROCESADOR!O2116&gt;0,PROCESADOR!O2116,"")</f>
        <v/>
      </c>
    </row>
    <row r="2116" spans="1:1" x14ac:dyDescent="0.25">
      <c r="A2116" s="1" t="str">
        <f ca="1">IF(PROCESADOR!O2117&gt;0,PROCESADOR!O2117,"")</f>
        <v/>
      </c>
    </row>
    <row r="2117" spans="1:1" x14ac:dyDescent="0.25">
      <c r="A2117" s="1" t="str">
        <f ca="1">IF(PROCESADOR!O2118&gt;0,PROCESADOR!O2118,"")</f>
        <v/>
      </c>
    </row>
    <row r="2118" spans="1:1" x14ac:dyDescent="0.25">
      <c r="A2118" s="1" t="str">
        <f ca="1">IF(PROCESADOR!O2119&gt;0,PROCESADOR!O2119,"")</f>
        <v/>
      </c>
    </row>
    <row r="2119" spans="1:1" x14ac:dyDescent="0.25">
      <c r="A2119" s="1" t="str">
        <f ca="1">IF(PROCESADOR!O2120&gt;0,PROCESADOR!O2120,"")</f>
        <v/>
      </c>
    </row>
    <row r="2120" spans="1:1" x14ac:dyDescent="0.25">
      <c r="A2120" s="1" t="str">
        <f ca="1">IF(PROCESADOR!O2121&gt;0,PROCESADOR!O2121,"")</f>
        <v/>
      </c>
    </row>
    <row r="2121" spans="1:1" x14ac:dyDescent="0.25">
      <c r="A2121" s="1" t="str">
        <f ca="1">IF(PROCESADOR!O2122&gt;0,PROCESADOR!O2122,"")</f>
        <v/>
      </c>
    </row>
    <row r="2122" spans="1:1" x14ac:dyDescent="0.25">
      <c r="A2122" s="1" t="str">
        <f ca="1">IF(PROCESADOR!O2123&gt;0,PROCESADOR!O2123,"")</f>
        <v/>
      </c>
    </row>
    <row r="2123" spans="1:1" x14ac:dyDescent="0.25">
      <c r="A2123" s="1" t="str">
        <f ca="1">IF(PROCESADOR!O2124&gt;0,PROCESADOR!O2124,"")</f>
        <v/>
      </c>
    </row>
    <row r="2124" spans="1:1" x14ac:dyDescent="0.25">
      <c r="A2124" s="1" t="str">
        <f ca="1">IF(PROCESADOR!O2125&gt;0,PROCESADOR!O2125,"")</f>
        <v/>
      </c>
    </row>
    <row r="2125" spans="1:1" x14ac:dyDescent="0.25">
      <c r="A2125" s="1" t="str">
        <f ca="1">IF(PROCESADOR!O2126&gt;0,PROCESADOR!O2126,"")</f>
        <v/>
      </c>
    </row>
    <row r="2126" spans="1:1" x14ac:dyDescent="0.25">
      <c r="A2126" s="1" t="str">
        <f ca="1">IF(PROCESADOR!O2127&gt;0,PROCESADOR!O2127,"")</f>
        <v/>
      </c>
    </row>
    <row r="2127" spans="1:1" x14ac:dyDescent="0.25">
      <c r="A2127" s="1" t="str">
        <f ca="1">IF(PROCESADOR!O2128&gt;0,PROCESADOR!O2128,"")</f>
        <v/>
      </c>
    </row>
    <row r="2128" spans="1:1" x14ac:dyDescent="0.25">
      <c r="A2128" s="1" t="str">
        <f ca="1">IF(PROCESADOR!O2129&gt;0,PROCESADOR!O2129,"")</f>
        <v/>
      </c>
    </row>
    <row r="2129" spans="1:1" x14ac:dyDescent="0.25">
      <c r="A2129" s="1" t="str">
        <f ca="1">IF(PROCESADOR!O2130&gt;0,PROCESADOR!O2130,"")</f>
        <v/>
      </c>
    </row>
    <row r="2130" spans="1:1" x14ac:dyDescent="0.25">
      <c r="A2130" s="1" t="str">
        <f ca="1">IF(PROCESADOR!O2131&gt;0,PROCESADOR!O2131,"")</f>
        <v/>
      </c>
    </row>
    <row r="2131" spans="1:1" x14ac:dyDescent="0.25">
      <c r="A2131" s="1" t="str">
        <f ca="1">IF(PROCESADOR!O2132&gt;0,PROCESADOR!O2132,"")</f>
        <v/>
      </c>
    </row>
    <row r="2132" spans="1:1" x14ac:dyDescent="0.25">
      <c r="A2132" s="1" t="str">
        <f ca="1">IF(PROCESADOR!O2133&gt;0,PROCESADOR!O2133,"")</f>
        <v/>
      </c>
    </row>
    <row r="2133" spans="1:1" x14ac:dyDescent="0.25">
      <c r="A2133" s="1" t="str">
        <f ca="1">IF(PROCESADOR!O2134&gt;0,PROCESADOR!O2134,"")</f>
        <v/>
      </c>
    </row>
    <row r="2134" spans="1:1" x14ac:dyDescent="0.25">
      <c r="A2134" s="1" t="str">
        <f ca="1">IF(PROCESADOR!O2135&gt;0,PROCESADOR!O2135,"")</f>
        <v/>
      </c>
    </row>
    <row r="2135" spans="1:1" x14ac:dyDescent="0.25">
      <c r="A2135" s="1" t="str">
        <f ca="1">IF(PROCESADOR!O2136&gt;0,PROCESADOR!O2136,"")</f>
        <v/>
      </c>
    </row>
    <row r="2136" spans="1:1" x14ac:dyDescent="0.25">
      <c r="A2136" s="1" t="str">
        <f ca="1">IF(PROCESADOR!O2137&gt;0,PROCESADOR!O2137,"")</f>
        <v/>
      </c>
    </row>
    <row r="2137" spans="1:1" x14ac:dyDescent="0.25">
      <c r="A2137" s="1" t="str">
        <f ca="1">IF(PROCESADOR!O2138&gt;0,PROCESADOR!O2138,"")</f>
        <v/>
      </c>
    </row>
    <row r="2138" spans="1:1" x14ac:dyDescent="0.25">
      <c r="A2138" s="1" t="str">
        <f ca="1">IF(PROCESADOR!O2139&gt;0,PROCESADOR!O2139,"")</f>
        <v/>
      </c>
    </row>
    <row r="2139" spans="1:1" x14ac:dyDescent="0.25">
      <c r="A2139" s="1" t="str">
        <f ca="1">IF(PROCESADOR!O2140&gt;0,PROCESADOR!O2140,"")</f>
        <v/>
      </c>
    </row>
    <row r="2140" spans="1:1" x14ac:dyDescent="0.25">
      <c r="A2140" s="1" t="str">
        <f ca="1">IF(PROCESADOR!O2141&gt;0,PROCESADOR!O2141,"")</f>
        <v/>
      </c>
    </row>
    <row r="2141" spans="1:1" x14ac:dyDescent="0.25">
      <c r="A2141" s="1" t="str">
        <f ca="1">IF(PROCESADOR!O2142&gt;0,PROCESADOR!O2142,"")</f>
        <v/>
      </c>
    </row>
    <row r="2142" spans="1:1" x14ac:dyDescent="0.25">
      <c r="A2142" s="1" t="str">
        <f ca="1">IF(PROCESADOR!O2143&gt;0,PROCESADOR!O2143,"")</f>
        <v/>
      </c>
    </row>
    <row r="2143" spans="1:1" x14ac:dyDescent="0.25">
      <c r="A2143" s="1" t="str">
        <f ca="1">IF(PROCESADOR!O2144&gt;0,PROCESADOR!O2144,"")</f>
        <v/>
      </c>
    </row>
    <row r="2144" spans="1:1" x14ac:dyDescent="0.25">
      <c r="A2144" s="1" t="str">
        <f ca="1">IF(PROCESADOR!O2145&gt;0,PROCESADOR!O2145,"")</f>
        <v/>
      </c>
    </row>
    <row r="2145" spans="1:1" x14ac:dyDescent="0.25">
      <c r="A2145" s="1" t="str">
        <f ca="1">IF(PROCESADOR!O2146&gt;0,PROCESADOR!O2146,"")</f>
        <v/>
      </c>
    </row>
    <row r="2146" spans="1:1" x14ac:dyDescent="0.25">
      <c r="A2146" s="1" t="str">
        <f ca="1">IF(PROCESADOR!O2147&gt;0,PROCESADOR!O2147,"")</f>
        <v/>
      </c>
    </row>
    <row r="2147" spans="1:1" x14ac:dyDescent="0.25">
      <c r="A2147" s="1" t="str">
        <f ca="1">IF(PROCESADOR!O2148&gt;0,PROCESADOR!O2148,"")</f>
        <v/>
      </c>
    </row>
    <row r="2148" spans="1:1" x14ac:dyDescent="0.25">
      <c r="A2148" s="1" t="str">
        <f ca="1">IF(PROCESADOR!O2149&gt;0,PROCESADOR!O2149,"")</f>
        <v/>
      </c>
    </row>
    <row r="2149" spans="1:1" x14ac:dyDescent="0.25">
      <c r="A2149" s="1" t="str">
        <f ca="1">IF(PROCESADOR!O2150&gt;0,PROCESADOR!O2150,"")</f>
        <v/>
      </c>
    </row>
    <row r="2150" spans="1:1" x14ac:dyDescent="0.25">
      <c r="A2150" s="1" t="str">
        <f ca="1">IF(PROCESADOR!O2151&gt;0,PROCESADOR!O2151,"")</f>
        <v/>
      </c>
    </row>
    <row r="2151" spans="1:1" x14ac:dyDescent="0.25">
      <c r="A2151" s="1" t="str">
        <f ca="1">IF(PROCESADOR!O2152&gt;0,PROCESADOR!O2152,"")</f>
        <v/>
      </c>
    </row>
    <row r="2152" spans="1:1" x14ac:dyDescent="0.25">
      <c r="A2152" s="1" t="str">
        <f ca="1">IF(PROCESADOR!O2153&gt;0,PROCESADOR!O2153,"")</f>
        <v/>
      </c>
    </row>
    <row r="2153" spans="1:1" x14ac:dyDescent="0.25">
      <c r="A2153" s="1" t="str">
        <f ca="1">IF(PROCESADOR!O2154&gt;0,PROCESADOR!O2154,"")</f>
        <v/>
      </c>
    </row>
    <row r="2154" spans="1:1" x14ac:dyDescent="0.25">
      <c r="A2154" s="1" t="str">
        <f ca="1">IF(PROCESADOR!O2155&gt;0,PROCESADOR!O2155,"")</f>
        <v/>
      </c>
    </row>
    <row r="2155" spans="1:1" x14ac:dyDescent="0.25">
      <c r="A2155" s="1" t="str">
        <f ca="1">IF(PROCESADOR!O2156&gt;0,PROCESADOR!O2156,"")</f>
        <v/>
      </c>
    </row>
    <row r="2156" spans="1:1" x14ac:dyDescent="0.25">
      <c r="A2156" s="1" t="str">
        <f ca="1">IF(PROCESADOR!O2157&gt;0,PROCESADOR!O2157,"")</f>
        <v/>
      </c>
    </row>
    <row r="2157" spans="1:1" x14ac:dyDescent="0.25">
      <c r="A2157" s="1" t="str">
        <f ca="1">IF(PROCESADOR!O2158&gt;0,PROCESADOR!O2158,"")</f>
        <v/>
      </c>
    </row>
    <row r="2158" spans="1:1" x14ac:dyDescent="0.25">
      <c r="A2158" s="1" t="str">
        <f ca="1">IF(PROCESADOR!O2159&gt;0,PROCESADOR!O2159,"")</f>
        <v/>
      </c>
    </row>
    <row r="2159" spans="1:1" x14ac:dyDescent="0.25">
      <c r="A2159" s="1" t="str">
        <f ca="1">IF(PROCESADOR!O2160&gt;0,PROCESADOR!O2160,"")</f>
        <v/>
      </c>
    </row>
    <row r="2160" spans="1:1" x14ac:dyDescent="0.25">
      <c r="A2160" s="1" t="str">
        <f ca="1">IF(PROCESADOR!O2161&gt;0,PROCESADOR!O2161,"")</f>
        <v/>
      </c>
    </row>
    <row r="2161" spans="1:1" x14ac:dyDescent="0.25">
      <c r="A2161" s="1" t="str">
        <f ca="1">IF(PROCESADOR!O2162&gt;0,PROCESADOR!O2162,"")</f>
        <v/>
      </c>
    </row>
    <row r="2162" spans="1:1" x14ac:dyDescent="0.25">
      <c r="A2162" s="1" t="str">
        <f ca="1">IF(PROCESADOR!O2163&gt;0,PROCESADOR!O2163,"")</f>
        <v/>
      </c>
    </row>
    <row r="2163" spans="1:1" x14ac:dyDescent="0.25">
      <c r="A2163" s="1" t="str">
        <f ca="1">IF(PROCESADOR!O2164&gt;0,PROCESADOR!O2164,"")</f>
        <v/>
      </c>
    </row>
    <row r="2164" spans="1:1" x14ac:dyDescent="0.25">
      <c r="A2164" s="1" t="str">
        <f ca="1">IF(PROCESADOR!O2165&gt;0,PROCESADOR!O2165,"")</f>
        <v/>
      </c>
    </row>
    <row r="2165" spans="1:1" x14ac:dyDescent="0.25">
      <c r="A2165" s="1" t="str">
        <f ca="1">IF(PROCESADOR!O2166&gt;0,PROCESADOR!O2166,"")</f>
        <v/>
      </c>
    </row>
    <row r="2166" spans="1:1" x14ac:dyDescent="0.25">
      <c r="A2166" s="1" t="str">
        <f ca="1">IF(PROCESADOR!O2167&gt;0,PROCESADOR!O2167,"")</f>
        <v/>
      </c>
    </row>
    <row r="2167" spans="1:1" x14ac:dyDescent="0.25">
      <c r="A2167" s="1" t="str">
        <f ca="1">IF(PROCESADOR!O2168&gt;0,PROCESADOR!O2168,"")</f>
        <v/>
      </c>
    </row>
    <row r="2168" spans="1:1" x14ac:dyDescent="0.25">
      <c r="A2168" s="1" t="str">
        <f ca="1">IF(PROCESADOR!O2169&gt;0,PROCESADOR!O2169,"")</f>
        <v/>
      </c>
    </row>
    <row r="2169" spans="1:1" x14ac:dyDescent="0.25">
      <c r="A2169" s="1" t="str">
        <f ca="1">IF(PROCESADOR!O2170&gt;0,PROCESADOR!O2170,"")</f>
        <v/>
      </c>
    </row>
    <row r="2170" spans="1:1" x14ac:dyDescent="0.25">
      <c r="A2170" s="1" t="str">
        <f ca="1">IF(PROCESADOR!O2171&gt;0,PROCESADOR!O2171,"")</f>
        <v/>
      </c>
    </row>
    <row r="2171" spans="1:1" x14ac:dyDescent="0.25">
      <c r="A2171" s="1" t="str">
        <f ca="1">IF(PROCESADOR!O2172&gt;0,PROCESADOR!O2172,"")</f>
        <v/>
      </c>
    </row>
    <row r="2172" spans="1:1" x14ac:dyDescent="0.25">
      <c r="A2172" s="1" t="str">
        <f ca="1">IF(PROCESADOR!O2173&gt;0,PROCESADOR!O2173,"")</f>
        <v/>
      </c>
    </row>
    <row r="2173" spans="1:1" x14ac:dyDescent="0.25">
      <c r="A2173" s="1" t="str">
        <f ca="1">IF(PROCESADOR!O2174&gt;0,PROCESADOR!O2174,"")</f>
        <v/>
      </c>
    </row>
    <row r="2174" spans="1:1" x14ac:dyDescent="0.25">
      <c r="A2174" s="1" t="str">
        <f ca="1">IF(PROCESADOR!O2175&gt;0,PROCESADOR!O2175,"")</f>
        <v/>
      </c>
    </row>
    <row r="2175" spans="1:1" x14ac:dyDescent="0.25">
      <c r="A2175" s="1" t="str">
        <f ca="1">IF(PROCESADOR!O2176&gt;0,PROCESADOR!O2176,"")</f>
        <v/>
      </c>
    </row>
    <row r="2176" spans="1:1" x14ac:dyDescent="0.25">
      <c r="A2176" s="1" t="str">
        <f ca="1">IF(PROCESADOR!O2177&gt;0,PROCESADOR!O2177,"")</f>
        <v/>
      </c>
    </row>
    <row r="2177" spans="1:1" x14ac:dyDescent="0.25">
      <c r="A2177" s="1" t="str">
        <f ca="1">IF(PROCESADOR!O2178&gt;0,PROCESADOR!O2178,"")</f>
        <v/>
      </c>
    </row>
    <row r="2178" spans="1:1" x14ac:dyDescent="0.25">
      <c r="A2178" s="1" t="str">
        <f ca="1">IF(PROCESADOR!O2179&gt;0,PROCESADOR!O2179,"")</f>
        <v/>
      </c>
    </row>
    <row r="2179" spans="1:1" x14ac:dyDescent="0.25">
      <c r="A2179" s="1" t="str">
        <f ca="1">IF(PROCESADOR!O2180&gt;0,PROCESADOR!O2180,"")</f>
        <v/>
      </c>
    </row>
    <row r="2180" spans="1:1" x14ac:dyDescent="0.25">
      <c r="A2180" s="1" t="str">
        <f ca="1">IF(PROCESADOR!O2181&gt;0,PROCESADOR!O2181,"")</f>
        <v/>
      </c>
    </row>
    <row r="2181" spans="1:1" x14ac:dyDescent="0.25">
      <c r="A2181" s="1" t="str">
        <f ca="1">IF(PROCESADOR!O2182&gt;0,PROCESADOR!O2182,"")</f>
        <v/>
      </c>
    </row>
    <row r="2182" spans="1:1" x14ac:dyDescent="0.25">
      <c r="A2182" s="1" t="str">
        <f ca="1">IF(PROCESADOR!O2183&gt;0,PROCESADOR!O2183,"")</f>
        <v/>
      </c>
    </row>
    <row r="2183" spans="1:1" x14ac:dyDescent="0.25">
      <c r="A2183" s="1" t="str">
        <f ca="1">IF(PROCESADOR!O2184&gt;0,PROCESADOR!O2184,"")</f>
        <v/>
      </c>
    </row>
    <row r="2184" spans="1:1" x14ac:dyDescent="0.25">
      <c r="A2184" s="1" t="str">
        <f ca="1">IF(PROCESADOR!O2185&gt;0,PROCESADOR!O2185,"")</f>
        <v/>
      </c>
    </row>
    <row r="2185" spans="1:1" x14ac:dyDescent="0.25">
      <c r="A2185" s="1" t="str">
        <f ca="1">IF(PROCESADOR!O2186&gt;0,PROCESADOR!O2186,"")</f>
        <v/>
      </c>
    </row>
    <row r="2186" spans="1:1" x14ac:dyDescent="0.25">
      <c r="A2186" s="1" t="str">
        <f ca="1">IF(PROCESADOR!O2187&gt;0,PROCESADOR!O2187,"")</f>
        <v/>
      </c>
    </row>
    <row r="2187" spans="1:1" x14ac:dyDescent="0.25">
      <c r="A2187" s="1" t="str">
        <f ca="1">IF(PROCESADOR!O2188&gt;0,PROCESADOR!O2188,"")</f>
        <v/>
      </c>
    </row>
    <row r="2188" spans="1:1" x14ac:dyDescent="0.25">
      <c r="A2188" s="1" t="str">
        <f ca="1">IF(PROCESADOR!O2189&gt;0,PROCESADOR!O2189,"")</f>
        <v/>
      </c>
    </row>
    <row r="2189" spans="1:1" x14ac:dyDescent="0.25">
      <c r="A2189" s="1" t="str">
        <f ca="1">IF(PROCESADOR!O2190&gt;0,PROCESADOR!O2190,"")</f>
        <v/>
      </c>
    </row>
    <row r="2190" spans="1:1" x14ac:dyDescent="0.25">
      <c r="A2190" s="1" t="str">
        <f ca="1">IF(PROCESADOR!O2191&gt;0,PROCESADOR!O2191,"")</f>
        <v/>
      </c>
    </row>
    <row r="2191" spans="1:1" x14ac:dyDescent="0.25">
      <c r="A2191" s="1" t="str">
        <f ca="1">IF(PROCESADOR!O2192&gt;0,PROCESADOR!O2192,"")</f>
        <v/>
      </c>
    </row>
    <row r="2192" spans="1:1" x14ac:dyDescent="0.25">
      <c r="A2192" s="1" t="str">
        <f ca="1">IF(PROCESADOR!O2193&gt;0,PROCESADOR!O2193,"")</f>
        <v/>
      </c>
    </row>
    <row r="2193" spans="1:1" x14ac:dyDescent="0.25">
      <c r="A2193" s="1" t="str">
        <f ca="1">IF(PROCESADOR!O2194&gt;0,PROCESADOR!O2194,"")</f>
        <v/>
      </c>
    </row>
    <row r="2194" spans="1:1" x14ac:dyDescent="0.25">
      <c r="A2194" s="1" t="str">
        <f ca="1">IF(PROCESADOR!O2195&gt;0,PROCESADOR!O2195,"")</f>
        <v/>
      </c>
    </row>
    <row r="2195" spans="1:1" x14ac:dyDescent="0.25">
      <c r="A2195" s="1" t="str">
        <f ca="1">IF(PROCESADOR!O2196&gt;0,PROCESADOR!O2196,"")</f>
        <v/>
      </c>
    </row>
    <row r="2196" spans="1:1" x14ac:dyDescent="0.25">
      <c r="A2196" s="1" t="str">
        <f ca="1">IF(PROCESADOR!O2197&gt;0,PROCESADOR!O2197,"")</f>
        <v/>
      </c>
    </row>
    <row r="2197" spans="1:1" x14ac:dyDescent="0.25">
      <c r="A2197" s="1" t="str">
        <f ca="1">IF(PROCESADOR!O2198&gt;0,PROCESADOR!O2198,"")</f>
        <v/>
      </c>
    </row>
    <row r="2198" spans="1:1" x14ac:dyDescent="0.25">
      <c r="A2198" s="1" t="str">
        <f ca="1">IF(PROCESADOR!O2199&gt;0,PROCESADOR!O2199,"")</f>
        <v/>
      </c>
    </row>
    <row r="2199" spans="1:1" x14ac:dyDescent="0.25">
      <c r="A2199" s="1" t="str">
        <f ca="1">IF(PROCESADOR!O2200&gt;0,PROCESADOR!O2200,"")</f>
        <v/>
      </c>
    </row>
    <row r="2200" spans="1:1" x14ac:dyDescent="0.25">
      <c r="A2200" s="1" t="str">
        <f ca="1">IF(PROCESADOR!O2201&gt;0,PROCESADOR!O2201,"")</f>
        <v/>
      </c>
    </row>
    <row r="2201" spans="1:1" x14ac:dyDescent="0.25">
      <c r="A2201" s="1" t="str">
        <f ca="1">IF(PROCESADOR!O2202&gt;0,PROCESADOR!O2202,"")</f>
        <v/>
      </c>
    </row>
    <row r="2202" spans="1:1" x14ac:dyDescent="0.25">
      <c r="A2202" s="1" t="str">
        <f ca="1">IF(PROCESADOR!O2203&gt;0,PROCESADOR!O2203,"")</f>
        <v/>
      </c>
    </row>
    <row r="2203" spans="1:1" x14ac:dyDescent="0.25">
      <c r="A2203" s="1" t="str">
        <f ca="1">IF(PROCESADOR!O2204&gt;0,PROCESADOR!O2204,"")</f>
        <v/>
      </c>
    </row>
    <row r="2204" spans="1:1" x14ac:dyDescent="0.25">
      <c r="A2204" s="1" t="str">
        <f ca="1">IF(PROCESADOR!O2205&gt;0,PROCESADOR!O2205,"")</f>
        <v/>
      </c>
    </row>
    <row r="2205" spans="1:1" x14ac:dyDescent="0.25">
      <c r="A2205" s="1" t="str">
        <f ca="1">IF(PROCESADOR!O2206&gt;0,PROCESADOR!O2206,"")</f>
        <v/>
      </c>
    </row>
    <row r="2206" spans="1:1" x14ac:dyDescent="0.25">
      <c r="A2206" s="1" t="str">
        <f ca="1">IF(PROCESADOR!O2207&gt;0,PROCESADOR!O2207,"")</f>
        <v/>
      </c>
    </row>
    <row r="2207" spans="1:1" x14ac:dyDescent="0.25">
      <c r="A2207" s="1" t="str">
        <f ca="1">IF(PROCESADOR!O2208&gt;0,PROCESADOR!O2208,"")</f>
        <v/>
      </c>
    </row>
    <row r="2208" spans="1:1" x14ac:dyDescent="0.25">
      <c r="A2208" s="1" t="str">
        <f ca="1">IF(PROCESADOR!O2209&gt;0,PROCESADOR!O2209,"")</f>
        <v/>
      </c>
    </row>
    <row r="2209" spans="1:1" x14ac:dyDescent="0.25">
      <c r="A2209" s="1" t="str">
        <f ca="1">IF(PROCESADOR!O2210&gt;0,PROCESADOR!O2210,"")</f>
        <v/>
      </c>
    </row>
    <row r="2210" spans="1:1" x14ac:dyDescent="0.25">
      <c r="A2210" s="1" t="str">
        <f ca="1">IF(PROCESADOR!O2211&gt;0,PROCESADOR!O2211,"")</f>
        <v/>
      </c>
    </row>
    <row r="2211" spans="1:1" x14ac:dyDescent="0.25">
      <c r="A2211" s="1" t="str">
        <f ca="1">IF(PROCESADOR!O2212&gt;0,PROCESADOR!O2212,"")</f>
        <v/>
      </c>
    </row>
    <row r="2212" spans="1:1" x14ac:dyDescent="0.25">
      <c r="A2212" s="1" t="str">
        <f ca="1">IF(PROCESADOR!O2213&gt;0,PROCESADOR!O2213,"")</f>
        <v/>
      </c>
    </row>
    <row r="2213" spans="1:1" x14ac:dyDescent="0.25">
      <c r="A2213" s="1" t="str">
        <f ca="1">IF(PROCESADOR!O2214&gt;0,PROCESADOR!O2214,"")</f>
        <v/>
      </c>
    </row>
    <row r="2214" spans="1:1" x14ac:dyDescent="0.25">
      <c r="A2214" s="1" t="str">
        <f ca="1">IF(PROCESADOR!O2215&gt;0,PROCESADOR!O2215,"")</f>
        <v/>
      </c>
    </row>
    <row r="2215" spans="1:1" x14ac:dyDescent="0.25">
      <c r="A2215" s="1" t="str">
        <f ca="1">IF(PROCESADOR!O2216&gt;0,PROCESADOR!O2216,"")</f>
        <v/>
      </c>
    </row>
    <row r="2216" spans="1:1" x14ac:dyDescent="0.25">
      <c r="A2216" s="1" t="str">
        <f ca="1">IF(PROCESADOR!O2217&gt;0,PROCESADOR!O2217,"")</f>
        <v/>
      </c>
    </row>
    <row r="2217" spans="1:1" x14ac:dyDescent="0.25">
      <c r="A2217" s="1" t="str">
        <f ca="1">IF(PROCESADOR!O2218&gt;0,PROCESADOR!O2218,"")</f>
        <v/>
      </c>
    </row>
    <row r="2218" spans="1:1" x14ac:dyDescent="0.25">
      <c r="A2218" s="1" t="str">
        <f ca="1">IF(PROCESADOR!O2219&gt;0,PROCESADOR!O2219,"")</f>
        <v/>
      </c>
    </row>
    <row r="2219" spans="1:1" x14ac:dyDescent="0.25">
      <c r="A2219" s="1" t="str">
        <f ca="1">IF(PROCESADOR!O2220&gt;0,PROCESADOR!O2220,"")</f>
        <v/>
      </c>
    </row>
    <row r="2220" spans="1:1" x14ac:dyDescent="0.25">
      <c r="A2220" s="1" t="str">
        <f ca="1">IF(PROCESADOR!O2221&gt;0,PROCESADOR!O2221,"")</f>
        <v/>
      </c>
    </row>
    <row r="2221" spans="1:1" x14ac:dyDescent="0.25">
      <c r="A2221" s="1" t="str">
        <f ca="1">IF(PROCESADOR!O2222&gt;0,PROCESADOR!O2222,"")</f>
        <v/>
      </c>
    </row>
    <row r="2222" spans="1:1" x14ac:dyDescent="0.25">
      <c r="A2222" s="1" t="str">
        <f ca="1">IF(PROCESADOR!O2223&gt;0,PROCESADOR!O2223,"")</f>
        <v/>
      </c>
    </row>
    <row r="2223" spans="1:1" x14ac:dyDescent="0.25">
      <c r="A2223" s="1" t="str">
        <f ca="1">IF(PROCESADOR!O2224&gt;0,PROCESADOR!O2224,"")</f>
        <v/>
      </c>
    </row>
    <row r="2224" spans="1:1" x14ac:dyDescent="0.25">
      <c r="A2224" s="1" t="str">
        <f ca="1">IF(PROCESADOR!O2225&gt;0,PROCESADOR!O2225,"")</f>
        <v/>
      </c>
    </row>
    <row r="2225" spans="1:1" x14ac:dyDescent="0.25">
      <c r="A2225" s="1" t="str">
        <f ca="1">IF(PROCESADOR!O2226&gt;0,PROCESADOR!O2226,"")</f>
        <v/>
      </c>
    </row>
    <row r="2226" spans="1:1" x14ac:dyDescent="0.25">
      <c r="A2226" s="1" t="str">
        <f ca="1">IF(PROCESADOR!O2227&gt;0,PROCESADOR!O2227,"")</f>
        <v/>
      </c>
    </row>
    <row r="2227" spans="1:1" x14ac:dyDescent="0.25">
      <c r="A2227" s="1" t="str">
        <f ca="1">IF(PROCESADOR!O2228&gt;0,PROCESADOR!O2228,"")</f>
        <v/>
      </c>
    </row>
    <row r="2228" spans="1:1" x14ac:dyDescent="0.25">
      <c r="A2228" s="1" t="str">
        <f ca="1">IF(PROCESADOR!O2229&gt;0,PROCESADOR!O2229,"")</f>
        <v/>
      </c>
    </row>
    <row r="2229" spans="1:1" x14ac:dyDescent="0.25">
      <c r="A2229" s="1" t="str">
        <f ca="1">IF(PROCESADOR!O2230&gt;0,PROCESADOR!O2230,"")</f>
        <v/>
      </c>
    </row>
    <row r="2230" spans="1:1" x14ac:dyDescent="0.25">
      <c r="A2230" s="1" t="str">
        <f ca="1">IF(PROCESADOR!O2231&gt;0,PROCESADOR!O2231,"")</f>
        <v/>
      </c>
    </row>
    <row r="2231" spans="1:1" x14ac:dyDescent="0.25">
      <c r="A2231" s="1" t="str">
        <f ca="1">IF(PROCESADOR!O2232&gt;0,PROCESADOR!O2232,"")</f>
        <v/>
      </c>
    </row>
    <row r="2232" spans="1:1" x14ac:dyDescent="0.25">
      <c r="A2232" s="1" t="str">
        <f ca="1">IF(PROCESADOR!O2233&gt;0,PROCESADOR!O2233,"")</f>
        <v/>
      </c>
    </row>
    <row r="2233" spans="1:1" x14ac:dyDescent="0.25">
      <c r="A2233" s="1" t="str">
        <f ca="1">IF(PROCESADOR!O2234&gt;0,PROCESADOR!O2234,"")</f>
        <v/>
      </c>
    </row>
    <row r="2234" spans="1:1" x14ac:dyDescent="0.25">
      <c r="A2234" s="1" t="str">
        <f ca="1">IF(PROCESADOR!O2235&gt;0,PROCESADOR!O2235,"")</f>
        <v/>
      </c>
    </row>
    <row r="2235" spans="1:1" x14ac:dyDescent="0.25">
      <c r="A2235" s="1" t="str">
        <f ca="1">IF(PROCESADOR!O2236&gt;0,PROCESADOR!O2236,"")</f>
        <v/>
      </c>
    </row>
    <row r="2236" spans="1:1" x14ac:dyDescent="0.25">
      <c r="A2236" s="1" t="str">
        <f ca="1">IF(PROCESADOR!O2237&gt;0,PROCESADOR!O2237,"")</f>
        <v/>
      </c>
    </row>
    <row r="2237" spans="1:1" x14ac:dyDescent="0.25">
      <c r="A2237" s="1" t="str">
        <f ca="1">IF(PROCESADOR!O2238&gt;0,PROCESADOR!O2238,"")</f>
        <v/>
      </c>
    </row>
    <row r="2238" spans="1:1" x14ac:dyDescent="0.25">
      <c r="A2238" s="1" t="str">
        <f ca="1">IF(PROCESADOR!O2239&gt;0,PROCESADOR!O2239,"")</f>
        <v/>
      </c>
    </row>
    <row r="2239" spans="1:1" x14ac:dyDescent="0.25">
      <c r="A2239" s="1" t="str">
        <f ca="1">IF(PROCESADOR!O2240&gt;0,PROCESADOR!O2240,"")</f>
        <v/>
      </c>
    </row>
    <row r="2240" spans="1:1" x14ac:dyDescent="0.25">
      <c r="A2240" s="1" t="str">
        <f ca="1">IF(PROCESADOR!O2241&gt;0,PROCESADOR!O2241,"")</f>
        <v/>
      </c>
    </row>
    <row r="2241" spans="1:1" x14ac:dyDescent="0.25">
      <c r="A2241" s="1" t="str">
        <f ca="1">IF(PROCESADOR!O2242&gt;0,PROCESADOR!O2242,"")</f>
        <v/>
      </c>
    </row>
    <row r="2242" spans="1:1" x14ac:dyDescent="0.25">
      <c r="A2242" s="1" t="str">
        <f ca="1">IF(PROCESADOR!O2243&gt;0,PROCESADOR!O2243,"")</f>
        <v/>
      </c>
    </row>
    <row r="2243" spans="1:1" x14ac:dyDescent="0.25">
      <c r="A2243" s="1" t="str">
        <f ca="1">IF(PROCESADOR!O2244&gt;0,PROCESADOR!O2244,"")</f>
        <v/>
      </c>
    </row>
    <row r="2244" spans="1:1" x14ac:dyDescent="0.25">
      <c r="A2244" s="1" t="str">
        <f ca="1">IF(PROCESADOR!O2245&gt;0,PROCESADOR!O2245,"")</f>
        <v/>
      </c>
    </row>
    <row r="2245" spans="1:1" x14ac:dyDescent="0.25">
      <c r="A2245" s="1" t="str">
        <f ca="1">IF(PROCESADOR!O2246&gt;0,PROCESADOR!O2246,"")</f>
        <v/>
      </c>
    </row>
    <row r="2246" spans="1:1" x14ac:dyDescent="0.25">
      <c r="A2246" s="1" t="str">
        <f ca="1">IF(PROCESADOR!O2247&gt;0,PROCESADOR!O2247,"")</f>
        <v/>
      </c>
    </row>
    <row r="2247" spans="1:1" x14ac:dyDescent="0.25">
      <c r="A2247" s="1" t="str">
        <f ca="1">IF(PROCESADOR!O2248&gt;0,PROCESADOR!O2248,"")</f>
        <v/>
      </c>
    </row>
    <row r="2248" spans="1:1" x14ac:dyDescent="0.25">
      <c r="A2248" s="1" t="str">
        <f ca="1">IF(PROCESADOR!O2249&gt;0,PROCESADOR!O2249,"")</f>
        <v/>
      </c>
    </row>
    <row r="2249" spans="1:1" x14ac:dyDescent="0.25">
      <c r="A2249" s="1" t="str">
        <f ca="1">IF(PROCESADOR!O2250&gt;0,PROCESADOR!O2250,"")</f>
        <v/>
      </c>
    </row>
    <row r="2250" spans="1:1" x14ac:dyDescent="0.25">
      <c r="A2250" s="1" t="str">
        <f ca="1">IF(PROCESADOR!O2251&gt;0,PROCESADOR!O2251,"")</f>
        <v/>
      </c>
    </row>
    <row r="2251" spans="1:1" x14ac:dyDescent="0.25">
      <c r="A2251" s="1" t="str">
        <f ca="1">IF(PROCESADOR!O2252&gt;0,PROCESADOR!O2252,"")</f>
        <v/>
      </c>
    </row>
    <row r="2252" spans="1:1" x14ac:dyDescent="0.25">
      <c r="A2252" s="1" t="str">
        <f ca="1">IF(PROCESADOR!O2253&gt;0,PROCESADOR!O2253,"")</f>
        <v/>
      </c>
    </row>
    <row r="2253" spans="1:1" x14ac:dyDescent="0.25">
      <c r="A2253" s="1" t="str">
        <f ca="1">IF(PROCESADOR!O2254&gt;0,PROCESADOR!O2254,"")</f>
        <v/>
      </c>
    </row>
    <row r="2254" spans="1:1" x14ac:dyDescent="0.25">
      <c r="A2254" s="1" t="str">
        <f ca="1">IF(PROCESADOR!O2255&gt;0,PROCESADOR!O2255,"")</f>
        <v/>
      </c>
    </row>
    <row r="2255" spans="1:1" x14ac:dyDescent="0.25">
      <c r="A2255" s="1" t="str">
        <f ca="1">IF(PROCESADOR!O2256&gt;0,PROCESADOR!O2256,"")</f>
        <v/>
      </c>
    </row>
    <row r="2256" spans="1:1" x14ac:dyDescent="0.25">
      <c r="A2256" s="1" t="str">
        <f ca="1">IF(PROCESADOR!O2257&gt;0,PROCESADOR!O2257,"")</f>
        <v/>
      </c>
    </row>
    <row r="2257" spans="1:1" x14ac:dyDescent="0.25">
      <c r="A2257" s="1" t="str">
        <f ca="1">IF(PROCESADOR!O2258&gt;0,PROCESADOR!O2258,"")</f>
        <v/>
      </c>
    </row>
    <row r="2258" spans="1:1" x14ac:dyDescent="0.25">
      <c r="A2258" s="1" t="str">
        <f ca="1">IF(PROCESADOR!O2259&gt;0,PROCESADOR!O2259,"")</f>
        <v/>
      </c>
    </row>
    <row r="2259" spans="1:1" x14ac:dyDescent="0.25">
      <c r="A2259" s="1" t="str">
        <f ca="1">IF(PROCESADOR!O2260&gt;0,PROCESADOR!O2260,"")</f>
        <v/>
      </c>
    </row>
    <row r="2260" spans="1:1" x14ac:dyDescent="0.25">
      <c r="A2260" s="1" t="str">
        <f ca="1">IF(PROCESADOR!O2261&gt;0,PROCESADOR!O2261,"")</f>
        <v/>
      </c>
    </row>
    <row r="2261" spans="1:1" x14ac:dyDescent="0.25">
      <c r="A2261" s="1" t="str">
        <f ca="1">IF(PROCESADOR!O2262&gt;0,PROCESADOR!O2262,"")</f>
        <v/>
      </c>
    </row>
    <row r="2262" spans="1:1" x14ac:dyDescent="0.25">
      <c r="A2262" s="1" t="str">
        <f ca="1">IF(PROCESADOR!O2263&gt;0,PROCESADOR!O2263,"")</f>
        <v/>
      </c>
    </row>
    <row r="2263" spans="1:1" x14ac:dyDescent="0.25">
      <c r="A2263" s="1" t="str">
        <f ca="1">IF(PROCESADOR!O2264&gt;0,PROCESADOR!O2264,"")</f>
        <v/>
      </c>
    </row>
    <row r="2264" spans="1:1" x14ac:dyDescent="0.25">
      <c r="A2264" s="1" t="str">
        <f ca="1">IF(PROCESADOR!O2265&gt;0,PROCESADOR!O2265,"")</f>
        <v/>
      </c>
    </row>
    <row r="2265" spans="1:1" x14ac:dyDescent="0.25">
      <c r="A2265" s="1" t="str">
        <f ca="1">IF(PROCESADOR!O2266&gt;0,PROCESADOR!O2266,"")</f>
        <v/>
      </c>
    </row>
    <row r="2266" spans="1:1" x14ac:dyDescent="0.25">
      <c r="A2266" s="1" t="str">
        <f ca="1">IF(PROCESADOR!O2267&gt;0,PROCESADOR!O2267,"")</f>
        <v/>
      </c>
    </row>
    <row r="2267" spans="1:1" x14ac:dyDescent="0.25">
      <c r="A2267" s="1" t="str">
        <f ca="1">IF(PROCESADOR!O2268&gt;0,PROCESADOR!O2268,"")</f>
        <v/>
      </c>
    </row>
    <row r="2268" spans="1:1" x14ac:dyDescent="0.25">
      <c r="A2268" s="1" t="str">
        <f ca="1">IF(PROCESADOR!O2269&gt;0,PROCESADOR!O2269,"")</f>
        <v/>
      </c>
    </row>
    <row r="2269" spans="1:1" x14ac:dyDescent="0.25">
      <c r="A2269" s="1" t="str">
        <f ca="1">IF(PROCESADOR!O2270&gt;0,PROCESADOR!O2270,"")</f>
        <v/>
      </c>
    </row>
    <row r="2270" spans="1:1" x14ac:dyDescent="0.25">
      <c r="A2270" s="1" t="str">
        <f ca="1">IF(PROCESADOR!O2271&gt;0,PROCESADOR!O2271,"")</f>
        <v/>
      </c>
    </row>
    <row r="2271" spans="1:1" x14ac:dyDescent="0.25">
      <c r="A2271" s="1" t="str">
        <f ca="1">IF(PROCESADOR!O2272&gt;0,PROCESADOR!O2272,"")</f>
        <v/>
      </c>
    </row>
    <row r="2272" spans="1:1" x14ac:dyDescent="0.25">
      <c r="A2272" s="1" t="str">
        <f ca="1">IF(PROCESADOR!O2273&gt;0,PROCESADOR!O2273,"")</f>
        <v/>
      </c>
    </row>
    <row r="2273" spans="1:1" x14ac:dyDescent="0.25">
      <c r="A2273" s="1" t="str">
        <f ca="1">IF(PROCESADOR!O2274&gt;0,PROCESADOR!O2274,"")</f>
        <v/>
      </c>
    </row>
    <row r="2274" spans="1:1" x14ac:dyDescent="0.25">
      <c r="A2274" s="1" t="str">
        <f ca="1">IF(PROCESADOR!O2275&gt;0,PROCESADOR!O2275,"")</f>
        <v/>
      </c>
    </row>
    <row r="2275" spans="1:1" x14ac:dyDescent="0.25">
      <c r="A2275" s="1" t="str">
        <f ca="1">IF(PROCESADOR!O2276&gt;0,PROCESADOR!O2276,"")</f>
        <v/>
      </c>
    </row>
    <row r="2276" spans="1:1" x14ac:dyDescent="0.25">
      <c r="A2276" s="1" t="str">
        <f ca="1">IF(PROCESADOR!O2277&gt;0,PROCESADOR!O2277,"")</f>
        <v/>
      </c>
    </row>
    <row r="2277" spans="1:1" x14ac:dyDescent="0.25">
      <c r="A2277" s="1" t="str">
        <f ca="1">IF(PROCESADOR!O2278&gt;0,PROCESADOR!O2278,"")</f>
        <v/>
      </c>
    </row>
    <row r="2278" spans="1:1" x14ac:dyDescent="0.25">
      <c r="A2278" s="1" t="str">
        <f ca="1">IF(PROCESADOR!O2279&gt;0,PROCESADOR!O2279,"")</f>
        <v/>
      </c>
    </row>
    <row r="2279" spans="1:1" x14ac:dyDescent="0.25">
      <c r="A2279" s="1" t="str">
        <f ca="1">IF(PROCESADOR!O2280&gt;0,PROCESADOR!O2280,"")</f>
        <v/>
      </c>
    </row>
    <row r="2280" spans="1:1" x14ac:dyDescent="0.25">
      <c r="A2280" s="1" t="str">
        <f ca="1">IF(PROCESADOR!O2281&gt;0,PROCESADOR!O2281,"")</f>
        <v/>
      </c>
    </row>
    <row r="2281" spans="1:1" x14ac:dyDescent="0.25">
      <c r="A2281" s="1" t="str">
        <f ca="1">IF(PROCESADOR!O2282&gt;0,PROCESADOR!O2282,"")</f>
        <v/>
      </c>
    </row>
    <row r="2282" spans="1:1" x14ac:dyDescent="0.25">
      <c r="A2282" s="1" t="str">
        <f ca="1">IF(PROCESADOR!O2283&gt;0,PROCESADOR!O2283,"")</f>
        <v/>
      </c>
    </row>
    <row r="2283" spans="1:1" x14ac:dyDescent="0.25">
      <c r="A2283" s="1" t="str">
        <f ca="1">IF(PROCESADOR!O2284&gt;0,PROCESADOR!O2284,"")</f>
        <v/>
      </c>
    </row>
    <row r="2284" spans="1:1" x14ac:dyDescent="0.25">
      <c r="A2284" s="1" t="str">
        <f ca="1">IF(PROCESADOR!O2285&gt;0,PROCESADOR!O2285,"")</f>
        <v/>
      </c>
    </row>
    <row r="2285" spans="1:1" x14ac:dyDescent="0.25">
      <c r="A2285" s="1" t="str">
        <f ca="1">IF(PROCESADOR!O2286&gt;0,PROCESADOR!O2286,"")</f>
        <v/>
      </c>
    </row>
    <row r="2286" spans="1:1" x14ac:dyDescent="0.25">
      <c r="A2286" s="1" t="str">
        <f ca="1">IF(PROCESADOR!O2287&gt;0,PROCESADOR!O2287,"")</f>
        <v/>
      </c>
    </row>
    <row r="2287" spans="1:1" x14ac:dyDescent="0.25">
      <c r="A2287" s="1" t="str">
        <f ca="1">IF(PROCESADOR!O2288&gt;0,PROCESADOR!O2288,"")</f>
        <v/>
      </c>
    </row>
    <row r="2288" spans="1:1" x14ac:dyDescent="0.25">
      <c r="A2288" s="1" t="str">
        <f ca="1">IF(PROCESADOR!O2289&gt;0,PROCESADOR!O2289,"")</f>
        <v/>
      </c>
    </row>
    <row r="2289" spans="1:1" x14ac:dyDescent="0.25">
      <c r="A2289" s="1" t="str">
        <f ca="1">IF(PROCESADOR!O2290&gt;0,PROCESADOR!O2290,"")</f>
        <v/>
      </c>
    </row>
    <row r="2290" spans="1:1" x14ac:dyDescent="0.25">
      <c r="A2290" s="1" t="str">
        <f ca="1">IF(PROCESADOR!O2291&gt;0,PROCESADOR!O2291,"")</f>
        <v/>
      </c>
    </row>
    <row r="2291" spans="1:1" x14ac:dyDescent="0.25">
      <c r="A2291" s="1" t="str">
        <f ca="1">IF(PROCESADOR!O2292&gt;0,PROCESADOR!O2292,"")</f>
        <v/>
      </c>
    </row>
    <row r="2292" spans="1:1" x14ac:dyDescent="0.25">
      <c r="A2292" s="1" t="str">
        <f ca="1">IF(PROCESADOR!O2293&gt;0,PROCESADOR!O2293,"")</f>
        <v/>
      </c>
    </row>
    <row r="2293" spans="1:1" x14ac:dyDescent="0.25">
      <c r="A2293" s="1" t="str">
        <f ca="1">IF(PROCESADOR!O2294&gt;0,PROCESADOR!O2294,"")</f>
        <v/>
      </c>
    </row>
    <row r="2294" spans="1:1" x14ac:dyDescent="0.25">
      <c r="A2294" s="1" t="str">
        <f ca="1">IF(PROCESADOR!O2295&gt;0,PROCESADOR!O2295,"")</f>
        <v/>
      </c>
    </row>
    <row r="2295" spans="1:1" x14ac:dyDescent="0.25">
      <c r="A2295" s="1" t="str">
        <f ca="1">IF(PROCESADOR!O2296&gt;0,PROCESADOR!O2296,"")</f>
        <v/>
      </c>
    </row>
    <row r="2296" spans="1:1" x14ac:dyDescent="0.25">
      <c r="A2296" s="1" t="str">
        <f ca="1">IF(PROCESADOR!O2297&gt;0,PROCESADOR!O2297,"")</f>
        <v/>
      </c>
    </row>
    <row r="2297" spans="1:1" x14ac:dyDescent="0.25">
      <c r="A2297" s="1" t="str">
        <f ca="1">IF(PROCESADOR!O2298&gt;0,PROCESADOR!O2298,"")</f>
        <v/>
      </c>
    </row>
    <row r="2298" spans="1:1" x14ac:dyDescent="0.25">
      <c r="A2298" s="1" t="str">
        <f ca="1">IF(PROCESADOR!O2299&gt;0,PROCESADOR!O2299,"")</f>
        <v/>
      </c>
    </row>
    <row r="2299" spans="1:1" x14ac:dyDescent="0.25">
      <c r="A2299" s="1" t="str">
        <f ca="1">IF(PROCESADOR!O2300&gt;0,PROCESADOR!O2300,"")</f>
        <v/>
      </c>
    </row>
    <row r="2300" spans="1:1" x14ac:dyDescent="0.25">
      <c r="A2300" s="1" t="str">
        <f ca="1">IF(PROCESADOR!O2301&gt;0,PROCESADOR!O2301,"")</f>
        <v/>
      </c>
    </row>
    <row r="2301" spans="1:1" x14ac:dyDescent="0.25">
      <c r="A2301" s="1" t="str">
        <f ca="1">IF(PROCESADOR!O2302&gt;0,PROCESADOR!O2302,"")</f>
        <v/>
      </c>
    </row>
    <row r="2302" spans="1:1" x14ac:dyDescent="0.25">
      <c r="A2302" s="1" t="str">
        <f ca="1">IF(PROCESADOR!O2303&gt;0,PROCESADOR!O2303,"")</f>
        <v/>
      </c>
    </row>
    <row r="2303" spans="1:1" x14ac:dyDescent="0.25">
      <c r="A2303" s="1" t="str">
        <f ca="1">IF(PROCESADOR!O2304&gt;0,PROCESADOR!O2304,"")</f>
        <v/>
      </c>
    </row>
    <row r="2304" spans="1:1" x14ac:dyDescent="0.25">
      <c r="A2304" s="1" t="str">
        <f ca="1">IF(PROCESADOR!O2305&gt;0,PROCESADOR!O2305,"")</f>
        <v/>
      </c>
    </row>
    <row r="2305" spans="1:1" x14ac:dyDescent="0.25">
      <c r="A2305" s="1" t="str">
        <f ca="1">IF(PROCESADOR!O2306&gt;0,PROCESADOR!O2306,"")</f>
        <v/>
      </c>
    </row>
    <row r="2306" spans="1:1" x14ac:dyDescent="0.25">
      <c r="A2306" s="1" t="str">
        <f ca="1">IF(PROCESADOR!O2307&gt;0,PROCESADOR!O2307,"")</f>
        <v/>
      </c>
    </row>
    <row r="2307" spans="1:1" x14ac:dyDescent="0.25">
      <c r="A2307" s="1" t="str">
        <f ca="1">IF(PROCESADOR!O2308&gt;0,PROCESADOR!O2308,"")</f>
        <v/>
      </c>
    </row>
    <row r="2308" spans="1:1" x14ac:dyDescent="0.25">
      <c r="A2308" s="1" t="str">
        <f ca="1">IF(PROCESADOR!O2309&gt;0,PROCESADOR!O2309,"")</f>
        <v/>
      </c>
    </row>
    <row r="2309" spans="1:1" x14ac:dyDescent="0.25">
      <c r="A2309" s="1" t="str">
        <f ca="1">IF(PROCESADOR!O2310&gt;0,PROCESADOR!O2310,"")</f>
        <v/>
      </c>
    </row>
    <row r="2310" spans="1:1" x14ac:dyDescent="0.25">
      <c r="A2310" s="1" t="str">
        <f ca="1">IF(PROCESADOR!O2311&gt;0,PROCESADOR!O2311,"")</f>
        <v/>
      </c>
    </row>
    <row r="2311" spans="1:1" x14ac:dyDescent="0.25">
      <c r="A2311" s="1" t="str">
        <f ca="1">IF(PROCESADOR!O2312&gt;0,PROCESADOR!O2312,"")</f>
        <v/>
      </c>
    </row>
    <row r="2312" spans="1:1" x14ac:dyDescent="0.25">
      <c r="A2312" s="1" t="str">
        <f ca="1">IF(PROCESADOR!O2313&gt;0,PROCESADOR!O2313,"")</f>
        <v/>
      </c>
    </row>
    <row r="2313" spans="1:1" x14ac:dyDescent="0.25">
      <c r="A2313" s="1" t="str">
        <f ca="1">IF(PROCESADOR!O2314&gt;0,PROCESADOR!O2314,"")</f>
        <v/>
      </c>
    </row>
    <row r="2314" spans="1:1" x14ac:dyDescent="0.25">
      <c r="A2314" s="1" t="str">
        <f ca="1">IF(PROCESADOR!O2315&gt;0,PROCESADOR!O2315,"")</f>
        <v/>
      </c>
    </row>
    <row r="2315" spans="1:1" x14ac:dyDescent="0.25">
      <c r="A2315" s="1" t="str">
        <f ca="1">IF(PROCESADOR!O2316&gt;0,PROCESADOR!O2316,"")</f>
        <v/>
      </c>
    </row>
    <row r="2316" spans="1:1" x14ac:dyDescent="0.25">
      <c r="A2316" s="1" t="str">
        <f ca="1">IF(PROCESADOR!O2317&gt;0,PROCESADOR!O2317,"")</f>
        <v/>
      </c>
    </row>
    <row r="2317" spans="1:1" x14ac:dyDescent="0.25">
      <c r="A2317" s="1" t="str">
        <f ca="1">IF(PROCESADOR!O2318&gt;0,PROCESADOR!O2318,"")</f>
        <v/>
      </c>
    </row>
    <row r="2318" spans="1:1" x14ac:dyDescent="0.25">
      <c r="A2318" s="1" t="str">
        <f ca="1">IF(PROCESADOR!O2319&gt;0,PROCESADOR!O2319,"")</f>
        <v/>
      </c>
    </row>
    <row r="2319" spans="1:1" x14ac:dyDescent="0.25">
      <c r="A2319" s="1" t="str">
        <f ca="1">IF(PROCESADOR!O2320&gt;0,PROCESADOR!O2320,"")</f>
        <v/>
      </c>
    </row>
    <row r="2320" spans="1:1" x14ac:dyDescent="0.25">
      <c r="A2320" s="1" t="str">
        <f ca="1">IF(PROCESADOR!O2321&gt;0,PROCESADOR!O2321,"")</f>
        <v/>
      </c>
    </row>
    <row r="2321" spans="1:1" x14ac:dyDescent="0.25">
      <c r="A2321" s="1" t="str">
        <f ca="1">IF(PROCESADOR!O2322&gt;0,PROCESADOR!O2322,"")</f>
        <v/>
      </c>
    </row>
    <row r="2322" spans="1:1" x14ac:dyDescent="0.25">
      <c r="A2322" s="1" t="str">
        <f ca="1">IF(PROCESADOR!O2323&gt;0,PROCESADOR!O2323,"")</f>
        <v/>
      </c>
    </row>
    <row r="2323" spans="1:1" x14ac:dyDescent="0.25">
      <c r="A2323" s="1" t="str">
        <f ca="1">IF(PROCESADOR!O2324&gt;0,PROCESADOR!O2324,"")</f>
        <v/>
      </c>
    </row>
    <row r="2324" spans="1:1" x14ac:dyDescent="0.25">
      <c r="A2324" s="1" t="str">
        <f ca="1">IF(PROCESADOR!O2325&gt;0,PROCESADOR!O2325,"")</f>
        <v/>
      </c>
    </row>
    <row r="2325" spans="1:1" x14ac:dyDescent="0.25">
      <c r="A2325" s="1" t="str">
        <f ca="1">IF(PROCESADOR!O2326&gt;0,PROCESADOR!O2326,"")</f>
        <v/>
      </c>
    </row>
    <row r="2326" spans="1:1" x14ac:dyDescent="0.25">
      <c r="A2326" s="1" t="str">
        <f ca="1">IF(PROCESADOR!O2327&gt;0,PROCESADOR!O2327,"")</f>
        <v/>
      </c>
    </row>
    <row r="2327" spans="1:1" x14ac:dyDescent="0.25">
      <c r="A2327" s="1" t="str">
        <f ca="1">IF(PROCESADOR!O2328&gt;0,PROCESADOR!O2328,"")</f>
        <v/>
      </c>
    </row>
    <row r="2328" spans="1:1" x14ac:dyDescent="0.25">
      <c r="A2328" s="1" t="str">
        <f ca="1">IF(PROCESADOR!O2329&gt;0,PROCESADOR!O2329,"")</f>
        <v/>
      </c>
    </row>
    <row r="2329" spans="1:1" x14ac:dyDescent="0.25">
      <c r="A2329" s="1" t="str">
        <f ca="1">IF(PROCESADOR!O2330&gt;0,PROCESADOR!O2330,"")</f>
        <v/>
      </c>
    </row>
    <row r="2330" spans="1:1" x14ac:dyDescent="0.25">
      <c r="A2330" s="1" t="str">
        <f ca="1">IF(PROCESADOR!O2331&gt;0,PROCESADOR!O2331,"")</f>
        <v/>
      </c>
    </row>
    <row r="2331" spans="1:1" x14ac:dyDescent="0.25">
      <c r="A2331" s="1" t="str">
        <f ca="1">IF(PROCESADOR!O2332&gt;0,PROCESADOR!O2332,"")</f>
        <v/>
      </c>
    </row>
    <row r="2332" spans="1:1" x14ac:dyDescent="0.25">
      <c r="A2332" s="1" t="str">
        <f ca="1">IF(PROCESADOR!O2333&gt;0,PROCESADOR!O2333,"")</f>
        <v/>
      </c>
    </row>
    <row r="2333" spans="1:1" x14ac:dyDescent="0.25">
      <c r="A2333" s="1" t="str">
        <f ca="1">IF(PROCESADOR!O2334&gt;0,PROCESADOR!O2334,"")</f>
        <v/>
      </c>
    </row>
    <row r="2334" spans="1:1" x14ac:dyDescent="0.25">
      <c r="A2334" s="1" t="str">
        <f ca="1">IF(PROCESADOR!O2335&gt;0,PROCESADOR!O2335,"")</f>
        <v/>
      </c>
    </row>
    <row r="2335" spans="1:1" x14ac:dyDescent="0.25">
      <c r="A2335" s="1" t="str">
        <f ca="1">IF(PROCESADOR!O2336&gt;0,PROCESADOR!O2336,"")</f>
        <v/>
      </c>
    </row>
    <row r="2336" spans="1:1" x14ac:dyDescent="0.25">
      <c r="A2336" s="1" t="str">
        <f ca="1">IF(PROCESADOR!O2337&gt;0,PROCESADOR!O2337,"")</f>
        <v/>
      </c>
    </row>
    <row r="2337" spans="1:1" x14ac:dyDescent="0.25">
      <c r="A2337" s="1" t="str">
        <f ca="1">IF(PROCESADOR!O2338&gt;0,PROCESADOR!O2338,"")</f>
        <v/>
      </c>
    </row>
    <row r="2338" spans="1:1" x14ac:dyDescent="0.25">
      <c r="A2338" s="1" t="str">
        <f ca="1">IF(PROCESADOR!O2339&gt;0,PROCESADOR!O2339,"")</f>
        <v/>
      </c>
    </row>
    <row r="2339" spans="1:1" x14ac:dyDescent="0.25">
      <c r="A2339" s="1" t="str">
        <f ca="1">IF(PROCESADOR!O2340&gt;0,PROCESADOR!O2340,"")</f>
        <v/>
      </c>
    </row>
    <row r="2340" spans="1:1" x14ac:dyDescent="0.25">
      <c r="A2340" s="1" t="str">
        <f ca="1">IF(PROCESADOR!O2341&gt;0,PROCESADOR!O2341,"")</f>
        <v/>
      </c>
    </row>
    <row r="2341" spans="1:1" x14ac:dyDescent="0.25">
      <c r="A2341" s="1" t="str">
        <f ca="1">IF(PROCESADOR!O2342&gt;0,PROCESADOR!O2342,"")</f>
        <v/>
      </c>
    </row>
    <row r="2342" spans="1:1" x14ac:dyDescent="0.25">
      <c r="A2342" s="1" t="str">
        <f ca="1">IF(PROCESADOR!O2343&gt;0,PROCESADOR!O2343,"")</f>
        <v/>
      </c>
    </row>
    <row r="2343" spans="1:1" x14ac:dyDescent="0.25">
      <c r="A2343" s="1" t="str">
        <f ca="1">IF(PROCESADOR!O2344&gt;0,PROCESADOR!O2344,"")</f>
        <v/>
      </c>
    </row>
    <row r="2344" spans="1:1" x14ac:dyDescent="0.25">
      <c r="A2344" s="1" t="str">
        <f ca="1">IF(PROCESADOR!O2345&gt;0,PROCESADOR!O2345,"")</f>
        <v/>
      </c>
    </row>
    <row r="2345" spans="1:1" x14ac:dyDescent="0.25">
      <c r="A2345" s="1" t="str">
        <f ca="1">IF(PROCESADOR!O2346&gt;0,PROCESADOR!O2346,"")</f>
        <v/>
      </c>
    </row>
    <row r="2346" spans="1:1" x14ac:dyDescent="0.25">
      <c r="A2346" s="1" t="str">
        <f ca="1">IF(PROCESADOR!O2347&gt;0,PROCESADOR!O2347,"")</f>
        <v/>
      </c>
    </row>
    <row r="2347" spans="1:1" x14ac:dyDescent="0.25">
      <c r="A2347" s="1" t="str">
        <f ca="1">IF(PROCESADOR!O2348&gt;0,PROCESADOR!O2348,"")</f>
        <v/>
      </c>
    </row>
    <row r="2348" spans="1:1" x14ac:dyDescent="0.25">
      <c r="A2348" s="1" t="str">
        <f ca="1">IF(PROCESADOR!O2349&gt;0,PROCESADOR!O2349,"")</f>
        <v/>
      </c>
    </row>
    <row r="2349" spans="1:1" x14ac:dyDescent="0.25">
      <c r="A2349" s="1" t="str">
        <f ca="1">IF(PROCESADOR!O2350&gt;0,PROCESADOR!O2350,"")</f>
        <v/>
      </c>
    </row>
    <row r="2350" spans="1:1" x14ac:dyDescent="0.25">
      <c r="A2350" s="1" t="str">
        <f ca="1">IF(PROCESADOR!O2351&gt;0,PROCESADOR!O2351,"")</f>
        <v/>
      </c>
    </row>
    <row r="2351" spans="1:1" x14ac:dyDescent="0.25">
      <c r="A2351" s="1" t="str">
        <f ca="1">IF(PROCESADOR!O2352&gt;0,PROCESADOR!O2352,"")</f>
        <v/>
      </c>
    </row>
    <row r="2352" spans="1:1" x14ac:dyDescent="0.25">
      <c r="A2352" s="1" t="str">
        <f ca="1">IF(PROCESADOR!O2353&gt;0,PROCESADOR!O2353,"")</f>
        <v/>
      </c>
    </row>
    <row r="2353" spans="1:1" x14ac:dyDescent="0.25">
      <c r="A2353" s="1" t="str">
        <f ca="1">IF(PROCESADOR!O2354&gt;0,PROCESADOR!O2354,"")</f>
        <v/>
      </c>
    </row>
    <row r="2354" spans="1:1" x14ac:dyDescent="0.25">
      <c r="A2354" s="1" t="str">
        <f ca="1">IF(PROCESADOR!O2355&gt;0,PROCESADOR!O2355,"")</f>
        <v/>
      </c>
    </row>
    <row r="2355" spans="1:1" x14ac:dyDescent="0.25">
      <c r="A2355" s="1" t="str">
        <f ca="1">IF(PROCESADOR!O2356&gt;0,PROCESADOR!O2356,"")</f>
        <v/>
      </c>
    </row>
    <row r="2356" spans="1:1" x14ac:dyDescent="0.25">
      <c r="A2356" s="1" t="str">
        <f ca="1">IF(PROCESADOR!O2357&gt;0,PROCESADOR!O2357,"")</f>
        <v/>
      </c>
    </row>
    <row r="2357" spans="1:1" x14ac:dyDescent="0.25">
      <c r="A2357" s="1" t="str">
        <f ca="1">IF(PROCESADOR!O2358&gt;0,PROCESADOR!O2358,"")</f>
        <v/>
      </c>
    </row>
    <row r="2358" spans="1:1" x14ac:dyDescent="0.25">
      <c r="A2358" s="1" t="str">
        <f ca="1">IF(PROCESADOR!O2359&gt;0,PROCESADOR!O2359,"")</f>
        <v/>
      </c>
    </row>
    <row r="2359" spans="1:1" x14ac:dyDescent="0.25">
      <c r="A2359" s="1" t="str">
        <f ca="1">IF(PROCESADOR!O2360&gt;0,PROCESADOR!O2360,"")</f>
        <v/>
      </c>
    </row>
    <row r="2360" spans="1:1" x14ac:dyDescent="0.25">
      <c r="A2360" s="1" t="str">
        <f ca="1">IF(PROCESADOR!O2361&gt;0,PROCESADOR!O2361,"")</f>
        <v/>
      </c>
    </row>
    <row r="2361" spans="1:1" x14ac:dyDescent="0.25">
      <c r="A2361" s="1" t="str">
        <f ca="1">IF(PROCESADOR!O2362&gt;0,PROCESADOR!O2362,"")</f>
        <v/>
      </c>
    </row>
    <row r="2362" spans="1:1" x14ac:dyDescent="0.25">
      <c r="A2362" s="1" t="str">
        <f ca="1">IF(PROCESADOR!O2363&gt;0,PROCESADOR!O2363,"")</f>
        <v/>
      </c>
    </row>
    <row r="2363" spans="1:1" x14ac:dyDescent="0.25">
      <c r="A2363" s="1" t="str">
        <f ca="1">IF(PROCESADOR!O2364&gt;0,PROCESADOR!O2364,"")</f>
        <v/>
      </c>
    </row>
    <row r="2364" spans="1:1" x14ac:dyDescent="0.25">
      <c r="A2364" s="1" t="str">
        <f ca="1">IF(PROCESADOR!O2365&gt;0,PROCESADOR!O2365,"")</f>
        <v/>
      </c>
    </row>
    <row r="2365" spans="1:1" x14ac:dyDescent="0.25">
      <c r="A2365" s="1" t="str">
        <f ca="1">IF(PROCESADOR!O2366&gt;0,PROCESADOR!O2366,"")</f>
        <v/>
      </c>
    </row>
    <row r="2366" spans="1:1" x14ac:dyDescent="0.25">
      <c r="A2366" s="1" t="str">
        <f ca="1">IF(PROCESADOR!O2367&gt;0,PROCESADOR!O2367,"")</f>
        <v/>
      </c>
    </row>
    <row r="2367" spans="1:1" x14ac:dyDescent="0.25">
      <c r="A2367" s="1" t="str">
        <f ca="1">IF(PROCESADOR!O2368&gt;0,PROCESADOR!O2368,"")</f>
        <v/>
      </c>
    </row>
    <row r="2368" spans="1:1" x14ac:dyDescent="0.25">
      <c r="A2368" s="1" t="str">
        <f ca="1">IF(PROCESADOR!O2369&gt;0,PROCESADOR!O2369,"")</f>
        <v/>
      </c>
    </row>
    <row r="2369" spans="1:1" x14ac:dyDescent="0.25">
      <c r="A2369" s="1" t="str">
        <f ca="1">IF(PROCESADOR!O2370&gt;0,PROCESADOR!O2370,"")</f>
        <v/>
      </c>
    </row>
    <row r="2370" spans="1:1" x14ac:dyDescent="0.25">
      <c r="A2370" s="1" t="str">
        <f ca="1">IF(PROCESADOR!O2371&gt;0,PROCESADOR!O2371,"")</f>
        <v/>
      </c>
    </row>
    <row r="2371" spans="1:1" x14ac:dyDescent="0.25">
      <c r="A2371" s="1" t="str">
        <f ca="1">IF(PROCESADOR!O2372&gt;0,PROCESADOR!O2372,"")</f>
        <v/>
      </c>
    </row>
    <row r="2372" spans="1:1" x14ac:dyDescent="0.25">
      <c r="A2372" s="1" t="str">
        <f ca="1">IF(PROCESADOR!O2373&gt;0,PROCESADOR!O2373,"")</f>
        <v/>
      </c>
    </row>
    <row r="2373" spans="1:1" x14ac:dyDescent="0.25">
      <c r="A2373" s="1" t="str">
        <f ca="1">IF(PROCESADOR!O2374&gt;0,PROCESADOR!O2374,"")</f>
        <v/>
      </c>
    </row>
    <row r="2374" spans="1:1" x14ac:dyDescent="0.25">
      <c r="A2374" s="1" t="str">
        <f ca="1">IF(PROCESADOR!O2375&gt;0,PROCESADOR!O2375,"")</f>
        <v/>
      </c>
    </row>
    <row r="2375" spans="1:1" x14ac:dyDescent="0.25">
      <c r="A2375" s="1" t="str">
        <f ca="1">IF(PROCESADOR!O2376&gt;0,PROCESADOR!O2376,"")</f>
        <v/>
      </c>
    </row>
    <row r="2376" spans="1:1" x14ac:dyDescent="0.25">
      <c r="A2376" s="1" t="str">
        <f ca="1">IF(PROCESADOR!O2377&gt;0,PROCESADOR!O2377,"")</f>
        <v/>
      </c>
    </row>
    <row r="2377" spans="1:1" x14ac:dyDescent="0.25">
      <c r="A2377" s="1" t="str">
        <f ca="1">IF(PROCESADOR!O2378&gt;0,PROCESADOR!O2378,"")</f>
        <v/>
      </c>
    </row>
    <row r="2378" spans="1:1" x14ac:dyDescent="0.25">
      <c r="A2378" s="1" t="str">
        <f ca="1">IF(PROCESADOR!O2379&gt;0,PROCESADOR!O2379,"")</f>
        <v/>
      </c>
    </row>
    <row r="2379" spans="1:1" x14ac:dyDescent="0.25">
      <c r="A2379" s="1" t="str">
        <f ca="1">IF(PROCESADOR!O2380&gt;0,PROCESADOR!O2380,"")</f>
        <v/>
      </c>
    </row>
    <row r="2380" spans="1:1" x14ac:dyDescent="0.25">
      <c r="A2380" s="1" t="str">
        <f ca="1">IF(PROCESADOR!O2381&gt;0,PROCESADOR!O2381,"")</f>
        <v/>
      </c>
    </row>
    <row r="2381" spans="1:1" x14ac:dyDescent="0.25">
      <c r="A2381" s="1" t="str">
        <f ca="1">IF(PROCESADOR!O2382&gt;0,PROCESADOR!O2382,"")</f>
        <v/>
      </c>
    </row>
    <row r="2382" spans="1:1" x14ac:dyDescent="0.25">
      <c r="A2382" s="1" t="str">
        <f ca="1">IF(PROCESADOR!O2383&gt;0,PROCESADOR!O2383,"")</f>
        <v/>
      </c>
    </row>
    <row r="2383" spans="1:1" x14ac:dyDescent="0.25">
      <c r="A2383" s="1" t="str">
        <f ca="1">IF(PROCESADOR!O2384&gt;0,PROCESADOR!O2384,"")</f>
        <v/>
      </c>
    </row>
    <row r="2384" spans="1:1" x14ac:dyDescent="0.25">
      <c r="A2384" s="1" t="str">
        <f ca="1">IF(PROCESADOR!O2385&gt;0,PROCESADOR!O2385,"")</f>
        <v/>
      </c>
    </row>
    <row r="2385" spans="1:1" x14ac:dyDescent="0.25">
      <c r="A2385" s="1" t="str">
        <f ca="1">IF(PROCESADOR!O2386&gt;0,PROCESADOR!O2386,"")</f>
        <v/>
      </c>
    </row>
    <row r="2386" spans="1:1" x14ac:dyDescent="0.25">
      <c r="A2386" s="1" t="str">
        <f ca="1">IF(PROCESADOR!O2387&gt;0,PROCESADOR!O2387,"")</f>
        <v/>
      </c>
    </row>
    <row r="2387" spans="1:1" x14ac:dyDescent="0.25">
      <c r="A2387" s="1" t="str">
        <f ca="1">IF(PROCESADOR!O2388&gt;0,PROCESADOR!O2388,"")</f>
        <v/>
      </c>
    </row>
    <row r="2388" spans="1:1" x14ac:dyDescent="0.25">
      <c r="A2388" s="1" t="str">
        <f ca="1">IF(PROCESADOR!O2389&gt;0,PROCESADOR!O2389,"")</f>
        <v/>
      </c>
    </row>
    <row r="2389" spans="1:1" x14ac:dyDescent="0.25">
      <c r="A2389" s="1" t="str">
        <f ca="1">IF(PROCESADOR!O2390&gt;0,PROCESADOR!O2390,"")</f>
        <v/>
      </c>
    </row>
    <row r="2390" spans="1:1" x14ac:dyDescent="0.25">
      <c r="A2390" s="1" t="str">
        <f ca="1">IF(PROCESADOR!O2391&gt;0,PROCESADOR!O2391,"")</f>
        <v/>
      </c>
    </row>
    <row r="2391" spans="1:1" x14ac:dyDescent="0.25">
      <c r="A2391" s="1" t="str">
        <f ca="1">IF(PROCESADOR!O2392&gt;0,PROCESADOR!O2392,"")</f>
        <v/>
      </c>
    </row>
    <row r="2392" spans="1:1" x14ac:dyDescent="0.25">
      <c r="A2392" s="1" t="str">
        <f ca="1">IF(PROCESADOR!O2393&gt;0,PROCESADOR!O2393,"")</f>
        <v/>
      </c>
    </row>
    <row r="2393" spans="1:1" x14ac:dyDescent="0.25">
      <c r="A2393" s="1" t="str">
        <f ca="1">IF(PROCESADOR!O2394&gt;0,PROCESADOR!O2394,"")</f>
        <v/>
      </c>
    </row>
    <row r="2394" spans="1:1" x14ac:dyDescent="0.25">
      <c r="A2394" s="1" t="str">
        <f ca="1">IF(PROCESADOR!O2395&gt;0,PROCESADOR!O2395,"")</f>
        <v/>
      </c>
    </row>
    <row r="2395" spans="1:1" x14ac:dyDescent="0.25">
      <c r="A2395" s="1" t="str">
        <f ca="1">IF(PROCESADOR!O2396&gt;0,PROCESADOR!O2396,"")</f>
        <v/>
      </c>
    </row>
    <row r="2396" spans="1:1" x14ac:dyDescent="0.25">
      <c r="A2396" s="1" t="str">
        <f ca="1">IF(PROCESADOR!O2397&gt;0,PROCESADOR!O2397,"")</f>
        <v/>
      </c>
    </row>
    <row r="2397" spans="1:1" x14ac:dyDescent="0.25">
      <c r="A2397" s="1" t="str">
        <f ca="1">IF(PROCESADOR!O2398&gt;0,PROCESADOR!O2398,"")</f>
        <v/>
      </c>
    </row>
    <row r="2398" spans="1:1" x14ac:dyDescent="0.25">
      <c r="A2398" s="1" t="str">
        <f ca="1">IF(PROCESADOR!O2399&gt;0,PROCESADOR!O2399,"")</f>
        <v/>
      </c>
    </row>
    <row r="2399" spans="1:1" x14ac:dyDescent="0.25">
      <c r="A2399" s="1" t="str">
        <f ca="1">IF(PROCESADOR!O2400&gt;0,PROCESADOR!O2400,"")</f>
        <v/>
      </c>
    </row>
    <row r="2400" spans="1:1" x14ac:dyDescent="0.25">
      <c r="A2400" s="1" t="str">
        <f ca="1">IF(PROCESADOR!O2401&gt;0,PROCESADOR!O2401,"")</f>
        <v/>
      </c>
    </row>
    <row r="2401" spans="1:1" x14ac:dyDescent="0.25">
      <c r="A2401" s="1" t="str">
        <f ca="1">IF(PROCESADOR!O2402&gt;0,PROCESADOR!O2402,"")</f>
        <v/>
      </c>
    </row>
    <row r="2402" spans="1:1" x14ac:dyDescent="0.25">
      <c r="A2402" s="1" t="str">
        <f ca="1">IF(PROCESADOR!O2403&gt;0,PROCESADOR!O2403,"")</f>
        <v/>
      </c>
    </row>
    <row r="2403" spans="1:1" x14ac:dyDescent="0.25">
      <c r="A2403" s="1" t="str">
        <f ca="1">IF(PROCESADOR!O2404&gt;0,PROCESADOR!O2404,"")</f>
        <v/>
      </c>
    </row>
    <row r="2404" spans="1:1" x14ac:dyDescent="0.25">
      <c r="A2404" s="1" t="str">
        <f ca="1">IF(PROCESADOR!O2405&gt;0,PROCESADOR!O2405,"")</f>
        <v/>
      </c>
    </row>
    <row r="2405" spans="1:1" x14ac:dyDescent="0.25">
      <c r="A2405" s="1" t="str">
        <f ca="1">IF(PROCESADOR!O2406&gt;0,PROCESADOR!O2406,"")</f>
        <v/>
      </c>
    </row>
    <row r="2406" spans="1:1" x14ac:dyDescent="0.25">
      <c r="A2406" s="1" t="str">
        <f ca="1">IF(PROCESADOR!O2407&gt;0,PROCESADOR!O2407,"")</f>
        <v/>
      </c>
    </row>
    <row r="2407" spans="1:1" x14ac:dyDescent="0.25">
      <c r="A2407" s="1" t="str">
        <f ca="1">IF(PROCESADOR!O2408&gt;0,PROCESADOR!O2408,"")</f>
        <v/>
      </c>
    </row>
    <row r="2408" spans="1:1" x14ac:dyDescent="0.25">
      <c r="A2408" s="1" t="str">
        <f ca="1">IF(PROCESADOR!O2409&gt;0,PROCESADOR!O2409,"")</f>
        <v/>
      </c>
    </row>
    <row r="2409" spans="1:1" x14ac:dyDescent="0.25">
      <c r="A2409" s="1" t="str">
        <f ca="1">IF(PROCESADOR!O2410&gt;0,PROCESADOR!O2410,"")</f>
        <v/>
      </c>
    </row>
    <row r="2410" spans="1:1" x14ac:dyDescent="0.25">
      <c r="A2410" s="1" t="str">
        <f ca="1">IF(PROCESADOR!O2411&gt;0,PROCESADOR!O2411,"")</f>
        <v/>
      </c>
    </row>
    <row r="2411" spans="1:1" x14ac:dyDescent="0.25">
      <c r="A2411" s="1" t="str">
        <f ca="1">IF(PROCESADOR!O2412&gt;0,PROCESADOR!O2412,"")</f>
        <v/>
      </c>
    </row>
    <row r="2412" spans="1:1" x14ac:dyDescent="0.25">
      <c r="A2412" s="1" t="str">
        <f ca="1">IF(PROCESADOR!O2413&gt;0,PROCESADOR!O2413,"")</f>
        <v/>
      </c>
    </row>
    <row r="2413" spans="1:1" x14ac:dyDescent="0.25">
      <c r="A2413" s="1" t="str">
        <f ca="1">IF(PROCESADOR!O2414&gt;0,PROCESADOR!O2414,"")</f>
        <v/>
      </c>
    </row>
    <row r="2414" spans="1:1" x14ac:dyDescent="0.25">
      <c r="A2414" s="1" t="str">
        <f ca="1">IF(PROCESADOR!O2415&gt;0,PROCESADOR!O2415,"")</f>
        <v/>
      </c>
    </row>
    <row r="2415" spans="1:1" x14ac:dyDescent="0.25">
      <c r="A2415" s="1" t="str">
        <f ca="1">IF(PROCESADOR!O2416&gt;0,PROCESADOR!O2416,"")</f>
        <v/>
      </c>
    </row>
    <row r="2416" spans="1:1" x14ac:dyDescent="0.25">
      <c r="A2416" s="1" t="str">
        <f ca="1">IF(PROCESADOR!O2417&gt;0,PROCESADOR!O2417,"")</f>
        <v/>
      </c>
    </row>
    <row r="2417" spans="1:1" x14ac:dyDescent="0.25">
      <c r="A2417" s="1" t="str">
        <f ca="1">IF(PROCESADOR!O2418&gt;0,PROCESADOR!O2418,"")</f>
        <v/>
      </c>
    </row>
    <row r="2418" spans="1:1" x14ac:dyDescent="0.25">
      <c r="A2418" s="1" t="str">
        <f ca="1">IF(PROCESADOR!O2419&gt;0,PROCESADOR!O2419,"")</f>
        <v/>
      </c>
    </row>
    <row r="2419" spans="1:1" x14ac:dyDescent="0.25">
      <c r="A2419" s="1" t="str">
        <f ca="1">IF(PROCESADOR!O2420&gt;0,PROCESADOR!O2420,"")</f>
        <v/>
      </c>
    </row>
    <row r="2420" spans="1:1" x14ac:dyDescent="0.25">
      <c r="A2420" s="1" t="str">
        <f ca="1">IF(PROCESADOR!O2421&gt;0,PROCESADOR!O2421,"")</f>
        <v/>
      </c>
    </row>
    <row r="2421" spans="1:1" x14ac:dyDescent="0.25">
      <c r="A2421" s="1" t="str">
        <f ca="1">IF(PROCESADOR!O2422&gt;0,PROCESADOR!O2422,"")</f>
        <v/>
      </c>
    </row>
    <row r="2422" spans="1:1" x14ac:dyDescent="0.25">
      <c r="A2422" s="1" t="str">
        <f ca="1">IF(PROCESADOR!O2423&gt;0,PROCESADOR!O2423,"")</f>
        <v/>
      </c>
    </row>
    <row r="2423" spans="1:1" x14ac:dyDescent="0.25">
      <c r="A2423" s="1" t="str">
        <f ca="1">IF(PROCESADOR!O2424&gt;0,PROCESADOR!O2424,"")</f>
        <v/>
      </c>
    </row>
    <row r="2424" spans="1:1" x14ac:dyDescent="0.25">
      <c r="A2424" s="1" t="str">
        <f ca="1">IF(PROCESADOR!O2425&gt;0,PROCESADOR!O2425,"")</f>
        <v/>
      </c>
    </row>
    <row r="2425" spans="1:1" x14ac:dyDescent="0.25">
      <c r="A2425" s="1" t="str">
        <f ca="1">IF(PROCESADOR!O2426&gt;0,PROCESADOR!O2426,"")</f>
        <v/>
      </c>
    </row>
    <row r="2426" spans="1:1" x14ac:dyDescent="0.25">
      <c r="A2426" s="1" t="str">
        <f ca="1">IF(PROCESADOR!O2427&gt;0,PROCESADOR!O2427,"")</f>
        <v/>
      </c>
    </row>
    <row r="2427" spans="1:1" x14ac:dyDescent="0.25">
      <c r="A2427" s="1" t="str">
        <f ca="1">IF(PROCESADOR!O2428&gt;0,PROCESADOR!O2428,"")</f>
        <v/>
      </c>
    </row>
    <row r="2428" spans="1:1" x14ac:dyDescent="0.25">
      <c r="A2428" s="1" t="str">
        <f ca="1">IF(PROCESADOR!O2429&gt;0,PROCESADOR!O2429,"")</f>
        <v/>
      </c>
    </row>
    <row r="2429" spans="1:1" x14ac:dyDescent="0.25">
      <c r="A2429" s="1" t="str">
        <f ca="1">IF(PROCESADOR!O2430&gt;0,PROCESADOR!O2430,"")</f>
        <v/>
      </c>
    </row>
    <row r="2430" spans="1:1" x14ac:dyDescent="0.25">
      <c r="A2430" s="1" t="str">
        <f ca="1">IF(PROCESADOR!O2431&gt;0,PROCESADOR!O2431,"")</f>
        <v/>
      </c>
    </row>
    <row r="2431" spans="1:1" x14ac:dyDescent="0.25">
      <c r="A2431" s="1" t="str">
        <f ca="1">IF(PROCESADOR!O2432&gt;0,PROCESADOR!O2432,"")</f>
        <v/>
      </c>
    </row>
    <row r="2432" spans="1:1" x14ac:dyDescent="0.25">
      <c r="A2432" s="1" t="str">
        <f ca="1">IF(PROCESADOR!O2433&gt;0,PROCESADOR!O2433,"")</f>
        <v/>
      </c>
    </row>
    <row r="2433" spans="1:1" x14ac:dyDescent="0.25">
      <c r="A2433" s="1" t="str">
        <f ca="1">IF(PROCESADOR!O2434&gt;0,PROCESADOR!O2434,"")</f>
        <v/>
      </c>
    </row>
    <row r="2434" spans="1:1" x14ac:dyDescent="0.25">
      <c r="A2434" s="1" t="str">
        <f ca="1">IF(PROCESADOR!O2435&gt;0,PROCESADOR!O2435,"")</f>
        <v/>
      </c>
    </row>
    <row r="2435" spans="1:1" x14ac:dyDescent="0.25">
      <c r="A2435" s="1" t="str">
        <f ca="1">IF(PROCESADOR!O2436&gt;0,PROCESADOR!O2436,"")</f>
        <v/>
      </c>
    </row>
    <row r="2436" spans="1:1" x14ac:dyDescent="0.25">
      <c r="A2436" s="1" t="str">
        <f ca="1">IF(PROCESADOR!O2437&gt;0,PROCESADOR!O2437,"")</f>
        <v/>
      </c>
    </row>
    <row r="2437" spans="1:1" x14ac:dyDescent="0.25">
      <c r="A2437" s="1" t="str">
        <f ca="1">IF(PROCESADOR!O2438&gt;0,PROCESADOR!O2438,"")</f>
        <v/>
      </c>
    </row>
    <row r="2438" spans="1:1" x14ac:dyDescent="0.25">
      <c r="A2438" s="1" t="str">
        <f ca="1">IF(PROCESADOR!O2439&gt;0,PROCESADOR!O2439,"")</f>
        <v/>
      </c>
    </row>
    <row r="2439" spans="1:1" x14ac:dyDescent="0.25">
      <c r="A2439" s="1" t="str">
        <f ca="1">IF(PROCESADOR!O2440&gt;0,PROCESADOR!O2440,"")</f>
        <v/>
      </c>
    </row>
    <row r="2440" spans="1:1" x14ac:dyDescent="0.25">
      <c r="A2440" s="1" t="str">
        <f ca="1">IF(PROCESADOR!O2441&gt;0,PROCESADOR!O2441,"")</f>
        <v/>
      </c>
    </row>
    <row r="2441" spans="1:1" x14ac:dyDescent="0.25">
      <c r="A2441" s="1" t="str">
        <f ca="1">IF(PROCESADOR!O2442&gt;0,PROCESADOR!O2442,"")</f>
        <v/>
      </c>
    </row>
    <row r="2442" spans="1:1" x14ac:dyDescent="0.25">
      <c r="A2442" s="1" t="str">
        <f ca="1">IF(PROCESADOR!O2443&gt;0,PROCESADOR!O2443,"")</f>
        <v/>
      </c>
    </row>
    <row r="2443" spans="1:1" x14ac:dyDescent="0.25">
      <c r="A2443" s="1" t="str">
        <f ca="1">IF(PROCESADOR!O2444&gt;0,PROCESADOR!O2444,"")</f>
        <v/>
      </c>
    </row>
    <row r="2444" spans="1:1" x14ac:dyDescent="0.25">
      <c r="A2444" s="1" t="str">
        <f ca="1">IF(PROCESADOR!O2445&gt;0,PROCESADOR!O2445,"")</f>
        <v/>
      </c>
    </row>
    <row r="2445" spans="1:1" x14ac:dyDescent="0.25">
      <c r="A2445" s="1" t="str">
        <f ca="1">IF(PROCESADOR!O2446&gt;0,PROCESADOR!O2446,"")</f>
        <v/>
      </c>
    </row>
    <row r="2446" spans="1:1" x14ac:dyDescent="0.25">
      <c r="A2446" s="1" t="str">
        <f ca="1">IF(PROCESADOR!O2447&gt;0,PROCESADOR!O2447,"")</f>
        <v/>
      </c>
    </row>
    <row r="2447" spans="1:1" x14ac:dyDescent="0.25">
      <c r="A2447" s="1" t="str">
        <f ca="1">IF(PROCESADOR!O2448&gt;0,PROCESADOR!O2448,"")</f>
        <v/>
      </c>
    </row>
    <row r="2448" spans="1:1" x14ac:dyDescent="0.25">
      <c r="A2448" s="1" t="str">
        <f ca="1">IF(PROCESADOR!O2449&gt;0,PROCESADOR!O2449,"")</f>
        <v/>
      </c>
    </row>
    <row r="2449" spans="1:1" x14ac:dyDescent="0.25">
      <c r="A2449" s="1" t="str">
        <f ca="1">IF(PROCESADOR!O2450&gt;0,PROCESADOR!O2450,"")</f>
        <v/>
      </c>
    </row>
    <row r="2450" spans="1:1" x14ac:dyDescent="0.25">
      <c r="A2450" s="1" t="str">
        <f ca="1">IF(PROCESADOR!O2451&gt;0,PROCESADOR!O2451,"")</f>
        <v/>
      </c>
    </row>
    <row r="2451" spans="1:1" x14ac:dyDescent="0.25">
      <c r="A2451" s="1" t="str">
        <f ca="1">IF(PROCESADOR!O2452&gt;0,PROCESADOR!O2452,"")</f>
        <v/>
      </c>
    </row>
    <row r="2452" spans="1:1" x14ac:dyDescent="0.25">
      <c r="A2452" s="1" t="str">
        <f ca="1">IF(PROCESADOR!O2453&gt;0,PROCESADOR!O2453,"")</f>
        <v/>
      </c>
    </row>
    <row r="2453" spans="1:1" x14ac:dyDescent="0.25">
      <c r="A2453" s="1" t="str">
        <f ca="1">IF(PROCESADOR!O2454&gt;0,PROCESADOR!O2454,"")</f>
        <v/>
      </c>
    </row>
    <row r="2454" spans="1:1" x14ac:dyDescent="0.25">
      <c r="A2454" s="1" t="str">
        <f ca="1">IF(PROCESADOR!O2455&gt;0,PROCESADOR!O2455,"")</f>
        <v/>
      </c>
    </row>
    <row r="2455" spans="1:1" x14ac:dyDescent="0.25">
      <c r="A2455" s="1" t="str">
        <f ca="1">IF(PROCESADOR!O2456&gt;0,PROCESADOR!O2456,"")</f>
        <v/>
      </c>
    </row>
    <row r="2456" spans="1:1" x14ac:dyDescent="0.25">
      <c r="A2456" s="1" t="str">
        <f ca="1">IF(PROCESADOR!O2457&gt;0,PROCESADOR!O2457,"")</f>
        <v/>
      </c>
    </row>
    <row r="2457" spans="1:1" x14ac:dyDescent="0.25">
      <c r="A2457" s="1" t="str">
        <f ca="1">IF(PROCESADOR!O2458&gt;0,PROCESADOR!O2458,"")</f>
        <v/>
      </c>
    </row>
    <row r="2458" spans="1:1" x14ac:dyDescent="0.25">
      <c r="A2458" s="1" t="str">
        <f ca="1">IF(PROCESADOR!O2459&gt;0,PROCESADOR!O2459,"")</f>
        <v/>
      </c>
    </row>
    <row r="2459" spans="1:1" x14ac:dyDescent="0.25">
      <c r="A2459" s="1" t="str">
        <f ca="1">IF(PROCESADOR!O2460&gt;0,PROCESADOR!O2460,"")</f>
        <v/>
      </c>
    </row>
    <row r="2460" spans="1:1" x14ac:dyDescent="0.25">
      <c r="A2460" s="1" t="str">
        <f ca="1">IF(PROCESADOR!O2461&gt;0,PROCESADOR!O2461,"")</f>
        <v/>
      </c>
    </row>
    <row r="2461" spans="1:1" x14ac:dyDescent="0.25">
      <c r="A2461" s="1" t="str">
        <f ca="1">IF(PROCESADOR!O2462&gt;0,PROCESADOR!O2462,"")</f>
        <v/>
      </c>
    </row>
    <row r="2462" spans="1:1" x14ac:dyDescent="0.25">
      <c r="A2462" s="1" t="str">
        <f ca="1">IF(PROCESADOR!O2463&gt;0,PROCESADOR!O2463,"")</f>
        <v/>
      </c>
    </row>
    <row r="2463" spans="1:1" x14ac:dyDescent="0.25">
      <c r="A2463" s="1" t="str">
        <f ca="1">IF(PROCESADOR!O2464&gt;0,PROCESADOR!O2464,"")</f>
        <v/>
      </c>
    </row>
    <row r="2464" spans="1:1" x14ac:dyDescent="0.25">
      <c r="A2464" s="1" t="str">
        <f ca="1">IF(PROCESADOR!O2465&gt;0,PROCESADOR!O2465,"")</f>
        <v/>
      </c>
    </row>
    <row r="2465" spans="1:1" x14ac:dyDescent="0.25">
      <c r="A2465" s="1" t="str">
        <f ca="1">IF(PROCESADOR!O2466&gt;0,PROCESADOR!O2466,"")</f>
        <v/>
      </c>
    </row>
    <row r="2466" spans="1:1" x14ac:dyDescent="0.25">
      <c r="A2466" s="1" t="str">
        <f ca="1">IF(PROCESADOR!O2467&gt;0,PROCESADOR!O2467,"")</f>
        <v/>
      </c>
    </row>
    <row r="2467" spans="1:1" x14ac:dyDescent="0.25">
      <c r="A2467" s="1" t="str">
        <f ca="1">IF(PROCESADOR!O2468&gt;0,PROCESADOR!O2468,"")</f>
        <v/>
      </c>
    </row>
    <row r="2468" spans="1:1" x14ac:dyDescent="0.25">
      <c r="A2468" s="1" t="str">
        <f ca="1">IF(PROCESADOR!O2469&gt;0,PROCESADOR!O2469,"")</f>
        <v/>
      </c>
    </row>
    <row r="2469" spans="1:1" x14ac:dyDescent="0.25">
      <c r="A2469" s="1" t="str">
        <f ca="1">IF(PROCESADOR!O2470&gt;0,PROCESADOR!O2470,"")</f>
        <v/>
      </c>
    </row>
    <row r="2470" spans="1:1" x14ac:dyDescent="0.25">
      <c r="A2470" s="1" t="str">
        <f ca="1">IF(PROCESADOR!O2471&gt;0,PROCESADOR!O2471,"")</f>
        <v/>
      </c>
    </row>
    <row r="2471" spans="1:1" x14ac:dyDescent="0.25">
      <c r="A2471" s="1" t="str">
        <f ca="1">IF(PROCESADOR!O2472&gt;0,PROCESADOR!O2472,"")</f>
        <v/>
      </c>
    </row>
    <row r="2472" spans="1:1" x14ac:dyDescent="0.25">
      <c r="A2472" s="1" t="str">
        <f ca="1">IF(PROCESADOR!O2473&gt;0,PROCESADOR!O2473,"")</f>
        <v/>
      </c>
    </row>
    <row r="2473" spans="1:1" x14ac:dyDescent="0.25">
      <c r="A2473" s="1" t="str">
        <f ca="1">IF(PROCESADOR!O2474&gt;0,PROCESADOR!O2474,"")</f>
        <v/>
      </c>
    </row>
    <row r="2474" spans="1:1" x14ac:dyDescent="0.25">
      <c r="A2474" s="1" t="str">
        <f ca="1">IF(PROCESADOR!O2475&gt;0,PROCESADOR!O2475,"")</f>
        <v/>
      </c>
    </row>
    <row r="2475" spans="1:1" x14ac:dyDescent="0.25">
      <c r="A2475" s="1" t="str">
        <f ca="1">IF(PROCESADOR!O2476&gt;0,PROCESADOR!O2476,"")</f>
        <v/>
      </c>
    </row>
    <row r="2476" spans="1:1" x14ac:dyDescent="0.25">
      <c r="A2476" s="1" t="str">
        <f ca="1">IF(PROCESADOR!O2477&gt;0,PROCESADOR!O2477,"")</f>
        <v/>
      </c>
    </row>
    <row r="2477" spans="1:1" x14ac:dyDescent="0.25">
      <c r="A2477" s="1" t="str">
        <f ca="1">IF(PROCESADOR!O2478&gt;0,PROCESADOR!O2478,"")</f>
        <v/>
      </c>
    </row>
    <row r="2478" spans="1:1" x14ac:dyDescent="0.25">
      <c r="A2478" s="1" t="str">
        <f ca="1">IF(PROCESADOR!O2479&gt;0,PROCESADOR!O2479,"")</f>
        <v/>
      </c>
    </row>
    <row r="2479" spans="1:1" x14ac:dyDescent="0.25">
      <c r="A2479" s="1" t="str">
        <f ca="1">IF(PROCESADOR!O2480&gt;0,PROCESADOR!O2480,"")</f>
        <v/>
      </c>
    </row>
    <row r="2480" spans="1:1" x14ac:dyDescent="0.25">
      <c r="A2480" s="1" t="str">
        <f ca="1">IF(PROCESADOR!O2481&gt;0,PROCESADOR!O2481,"")</f>
        <v/>
      </c>
    </row>
    <row r="2481" spans="1:1" x14ac:dyDescent="0.25">
      <c r="A2481" s="1" t="str">
        <f ca="1">IF(PROCESADOR!O2482&gt;0,PROCESADOR!O2482,"")</f>
        <v/>
      </c>
    </row>
    <row r="2482" spans="1:1" x14ac:dyDescent="0.25">
      <c r="A2482" s="1" t="str">
        <f ca="1">IF(PROCESADOR!O2483&gt;0,PROCESADOR!O2483,"")</f>
        <v/>
      </c>
    </row>
    <row r="2483" spans="1:1" x14ac:dyDescent="0.25">
      <c r="A2483" s="1" t="str">
        <f ca="1">IF(PROCESADOR!O2484&gt;0,PROCESADOR!O2484,"")</f>
        <v/>
      </c>
    </row>
    <row r="2484" spans="1:1" x14ac:dyDescent="0.25">
      <c r="A2484" s="1" t="str">
        <f ca="1">IF(PROCESADOR!O2485&gt;0,PROCESADOR!O2485,"")</f>
        <v/>
      </c>
    </row>
    <row r="2485" spans="1:1" x14ac:dyDescent="0.25">
      <c r="A2485" s="1" t="str">
        <f ca="1">IF(PROCESADOR!O2486&gt;0,PROCESADOR!O2486,"")</f>
        <v/>
      </c>
    </row>
    <row r="2486" spans="1:1" x14ac:dyDescent="0.25">
      <c r="A2486" s="1" t="str">
        <f ca="1">IF(PROCESADOR!O2487&gt;0,PROCESADOR!O2487,"")</f>
        <v/>
      </c>
    </row>
    <row r="2487" spans="1:1" x14ac:dyDescent="0.25">
      <c r="A2487" s="1" t="str">
        <f ca="1">IF(PROCESADOR!O2488&gt;0,PROCESADOR!O2488,"")</f>
        <v/>
      </c>
    </row>
    <row r="2488" spans="1:1" x14ac:dyDescent="0.25">
      <c r="A2488" s="1" t="str">
        <f ca="1">IF(PROCESADOR!O2489&gt;0,PROCESADOR!O2489,"")</f>
        <v/>
      </c>
    </row>
    <row r="2489" spans="1:1" x14ac:dyDescent="0.25">
      <c r="A2489" s="1" t="str">
        <f ca="1">IF(PROCESADOR!O2490&gt;0,PROCESADOR!O2490,"")</f>
        <v/>
      </c>
    </row>
    <row r="2490" spans="1:1" x14ac:dyDescent="0.25">
      <c r="A2490" s="1" t="str">
        <f ca="1">IF(PROCESADOR!O2491&gt;0,PROCESADOR!O2491,"")</f>
        <v/>
      </c>
    </row>
    <row r="2491" spans="1:1" x14ac:dyDescent="0.25">
      <c r="A2491" s="1" t="str">
        <f ca="1">IF(PROCESADOR!O2492&gt;0,PROCESADOR!O2492,"")</f>
        <v/>
      </c>
    </row>
    <row r="2492" spans="1:1" x14ac:dyDescent="0.25">
      <c r="A2492" s="1" t="str">
        <f ca="1">IF(PROCESADOR!O2493&gt;0,PROCESADOR!O2493,"")</f>
        <v/>
      </c>
    </row>
    <row r="2493" spans="1:1" x14ac:dyDescent="0.25">
      <c r="A2493" s="1" t="str">
        <f ca="1">IF(PROCESADOR!O2494&gt;0,PROCESADOR!O2494,"")</f>
        <v/>
      </c>
    </row>
    <row r="2494" spans="1:1" x14ac:dyDescent="0.25">
      <c r="A2494" s="1" t="str">
        <f ca="1">IF(PROCESADOR!O2495&gt;0,PROCESADOR!O2495,"")</f>
        <v/>
      </c>
    </row>
    <row r="2495" spans="1:1" x14ac:dyDescent="0.25">
      <c r="A2495" s="1" t="str">
        <f ca="1">IF(PROCESADOR!O2496&gt;0,PROCESADOR!O2496,"")</f>
        <v/>
      </c>
    </row>
    <row r="2496" spans="1:1" x14ac:dyDescent="0.25">
      <c r="A2496" s="1" t="str">
        <f ca="1">IF(PROCESADOR!O2497&gt;0,PROCESADOR!O2497,"")</f>
        <v/>
      </c>
    </row>
    <row r="2497" spans="1:1" x14ac:dyDescent="0.25">
      <c r="A2497" s="1" t="str">
        <f ca="1">IF(PROCESADOR!O2498&gt;0,PROCESADOR!O2498,"")</f>
        <v/>
      </c>
    </row>
    <row r="2498" spans="1:1" x14ac:dyDescent="0.25">
      <c r="A2498" s="1" t="str">
        <f ca="1">IF(PROCESADOR!O2499&gt;0,PROCESADOR!O2499,"")</f>
        <v/>
      </c>
    </row>
    <row r="2499" spans="1:1" x14ac:dyDescent="0.25">
      <c r="A2499" s="1" t="str">
        <f ca="1">IF(PROCESADOR!O2500&gt;0,PROCESADOR!O2500,"")</f>
        <v/>
      </c>
    </row>
    <row r="2500" spans="1:1" x14ac:dyDescent="0.25">
      <c r="A2500" s="1" t="str">
        <f ca="1">IF(PROCESADOR!O2501&gt;0,PROCESADOR!O2501,"")</f>
        <v/>
      </c>
    </row>
    <row r="2501" spans="1:1" x14ac:dyDescent="0.25">
      <c r="A2501" s="1" t="str">
        <f ca="1">IF(PROCESADOR!O2502&gt;0,PROCESADOR!O2502,"")</f>
        <v/>
      </c>
    </row>
    <row r="2502" spans="1:1" x14ac:dyDescent="0.25">
      <c r="A2502" s="1" t="str">
        <f ca="1">IF(PROCESADOR!O2503&gt;0,PROCESADOR!O2503,"")</f>
        <v/>
      </c>
    </row>
    <row r="2503" spans="1:1" x14ac:dyDescent="0.25">
      <c r="A2503" s="1" t="str">
        <f ca="1">IF(PROCESADOR!O2504&gt;0,PROCESADOR!O2504,"")</f>
        <v/>
      </c>
    </row>
    <row r="2504" spans="1:1" x14ac:dyDescent="0.25">
      <c r="A2504" s="1" t="str">
        <f ca="1">IF(PROCESADOR!O2505&gt;0,PROCESADOR!O2505,"")</f>
        <v/>
      </c>
    </row>
    <row r="2505" spans="1:1" x14ac:dyDescent="0.25">
      <c r="A2505" s="1" t="str">
        <f ca="1">IF(PROCESADOR!O2506&gt;0,PROCESADOR!O2506,"")</f>
        <v/>
      </c>
    </row>
    <row r="2506" spans="1:1" x14ac:dyDescent="0.25">
      <c r="A2506" s="1" t="str">
        <f ca="1">IF(PROCESADOR!O2507&gt;0,PROCESADOR!O2507,"")</f>
        <v/>
      </c>
    </row>
    <row r="2507" spans="1:1" x14ac:dyDescent="0.25">
      <c r="A2507" s="1" t="str">
        <f ca="1">IF(PROCESADOR!O2508&gt;0,PROCESADOR!O2508,"")</f>
        <v/>
      </c>
    </row>
    <row r="2508" spans="1:1" x14ac:dyDescent="0.25">
      <c r="A2508" s="1" t="str">
        <f ca="1">IF(PROCESADOR!O2509&gt;0,PROCESADOR!O2509,"")</f>
        <v/>
      </c>
    </row>
    <row r="2509" spans="1:1" x14ac:dyDescent="0.25">
      <c r="A2509" s="1" t="str">
        <f ca="1">IF(PROCESADOR!O2510&gt;0,PROCESADOR!O2510,"")</f>
        <v/>
      </c>
    </row>
    <row r="2510" spans="1:1" x14ac:dyDescent="0.25">
      <c r="A2510" s="1" t="str">
        <f ca="1">IF(PROCESADOR!O2511&gt;0,PROCESADOR!O2511,"")</f>
        <v/>
      </c>
    </row>
    <row r="2511" spans="1:1" x14ac:dyDescent="0.25">
      <c r="A2511" s="1" t="str">
        <f ca="1">IF(PROCESADOR!O2512&gt;0,PROCESADOR!O2512,"")</f>
        <v/>
      </c>
    </row>
    <row r="2512" spans="1:1" x14ac:dyDescent="0.25">
      <c r="A2512" s="1" t="str">
        <f ca="1">IF(PROCESADOR!O2513&gt;0,PROCESADOR!O2513,"")</f>
        <v/>
      </c>
    </row>
    <row r="2513" spans="1:1" x14ac:dyDescent="0.25">
      <c r="A2513" s="1" t="str">
        <f ca="1">IF(PROCESADOR!O2514&gt;0,PROCESADOR!O2514,"")</f>
        <v/>
      </c>
    </row>
    <row r="2514" spans="1:1" x14ac:dyDescent="0.25">
      <c r="A2514" s="1" t="str">
        <f ca="1">IF(PROCESADOR!O2515&gt;0,PROCESADOR!O2515,"")</f>
        <v/>
      </c>
    </row>
    <row r="2515" spans="1:1" x14ac:dyDescent="0.25">
      <c r="A2515" s="1" t="str">
        <f ca="1">IF(PROCESADOR!O2516&gt;0,PROCESADOR!O2516,"")</f>
        <v/>
      </c>
    </row>
    <row r="2516" spans="1:1" x14ac:dyDescent="0.25">
      <c r="A2516" s="1" t="str">
        <f ca="1">IF(PROCESADOR!O2517&gt;0,PROCESADOR!O2517,"")</f>
        <v/>
      </c>
    </row>
    <row r="2517" spans="1:1" x14ac:dyDescent="0.25">
      <c r="A2517" s="1" t="str">
        <f ca="1">IF(PROCESADOR!O2518&gt;0,PROCESADOR!O2518,"")</f>
        <v/>
      </c>
    </row>
    <row r="2518" spans="1:1" x14ac:dyDescent="0.25">
      <c r="A2518" s="1" t="str">
        <f ca="1">IF(PROCESADOR!O2519&gt;0,PROCESADOR!O2519,"")</f>
        <v/>
      </c>
    </row>
    <row r="2519" spans="1:1" x14ac:dyDescent="0.25">
      <c r="A2519" s="1" t="str">
        <f ca="1">IF(PROCESADOR!O2520&gt;0,PROCESADOR!O2520,"")</f>
        <v/>
      </c>
    </row>
    <row r="2520" spans="1:1" x14ac:dyDescent="0.25">
      <c r="A2520" s="1" t="str">
        <f ca="1">IF(PROCESADOR!O2521&gt;0,PROCESADOR!O2521,"")</f>
        <v/>
      </c>
    </row>
    <row r="2521" spans="1:1" x14ac:dyDescent="0.25">
      <c r="A2521" s="1" t="str">
        <f ca="1">IF(PROCESADOR!O2522&gt;0,PROCESADOR!O2522,"")</f>
        <v/>
      </c>
    </row>
    <row r="2522" spans="1:1" x14ac:dyDescent="0.25">
      <c r="A2522" s="1" t="str">
        <f ca="1">IF(PROCESADOR!O2523&gt;0,PROCESADOR!O2523,"")</f>
        <v/>
      </c>
    </row>
    <row r="2523" spans="1:1" x14ac:dyDescent="0.25">
      <c r="A2523" s="1" t="str">
        <f ca="1">IF(PROCESADOR!O2524&gt;0,PROCESADOR!O2524,"")</f>
        <v/>
      </c>
    </row>
    <row r="2524" spans="1:1" x14ac:dyDescent="0.25">
      <c r="A2524" s="1" t="str">
        <f ca="1">IF(PROCESADOR!O2525&gt;0,PROCESADOR!O2525,"")</f>
        <v/>
      </c>
    </row>
    <row r="2525" spans="1:1" x14ac:dyDescent="0.25">
      <c r="A2525" s="1" t="str">
        <f ca="1">IF(PROCESADOR!O2526&gt;0,PROCESADOR!O2526,"")</f>
        <v/>
      </c>
    </row>
    <row r="2526" spans="1:1" x14ac:dyDescent="0.25">
      <c r="A2526" s="1" t="str">
        <f ca="1">IF(PROCESADOR!O2527&gt;0,PROCESADOR!O2527,"")</f>
        <v/>
      </c>
    </row>
    <row r="2527" spans="1:1" x14ac:dyDescent="0.25">
      <c r="A2527" s="1" t="str">
        <f ca="1">IF(PROCESADOR!O2528&gt;0,PROCESADOR!O2528,"")</f>
        <v/>
      </c>
    </row>
    <row r="2528" spans="1:1" x14ac:dyDescent="0.25">
      <c r="A2528" s="1" t="str">
        <f ca="1">IF(PROCESADOR!O2529&gt;0,PROCESADOR!O2529,"")</f>
        <v/>
      </c>
    </row>
    <row r="2529" spans="1:1" x14ac:dyDescent="0.25">
      <c r="A2529" s="1" t="str">
        <f ca="1">IF(PROCESADOR!O2530&gt;0,PROCESADOR!O2530,"")</f>
        <v/>
      </c>
    </row>
    <row r="2530" spans="1:1" x14ac:dyDescent="0.25">
      <c r="A2530" s="1" t="str">
        <f ca="1">IF(PROCESADOR!O2531&gt;0,PROCESADOR!O2531,"")</f>
        <v/>
      </c>
    </row>
    <row r="2531" spans="1:1" x14ac:dyDescent="0.25">
      <c r="A2531" s="1" t="str">
        <f ca="1">IF(PROCESADOR!O2532&gt;0,PROCESADOR!O2532,"")</f>
        <v/>
      </c>
    </row>
    <row r="2532" spans="1:1" x14ac:dyDescent="0.25">
      <c r="A2532" s="1" t="str">
        <f ca="1">IF(PROCESADOR!O2533&gt;0,PROCESADOR!O2533,"")</f>
        <v/>
      </c>
    </row>
    <row r="2533" spans="1:1" x14ac:dyDescent="0.25">
      <c r="A2533" s="1" t="str">
        <f ca="1">IF(PROCESADOR!O2534&gt;0,PROCESADOR!O2534,"")</f>
        <v/>
      </c>
    </row>
    <row r="2534" spans="1:1" x14ac:dyDescent="0.25">
      <c r="A2534" s="1" t="str">
        <f ca="1">IF(PROCESADOR!O2535&gt;0,PROCESADOR!O2535,"")</f>
        <v/>
      </c>
    </row>
    <row r="2535" spans="1:1" x14ac:dyDescent="0.25">
      <c r="A2535" s="1" t="str">
        <f ca="1">IF(PROCESADOR!O2536&gt;0,PROCESADOR!O2536,"")</f>
        <v/>
      </c>
    </row>
    <row r="2536" spans="1:1" x14ac:dyDescent="0.25">
      <c r="A2536" s="1" t="str">
        <f ca="1">IF(PROCESADOR!O2537&gt;0,PROCESADOR!O2537,"")</f>
        <v/>
      </c>
    </row>
    <row r="2537" spans="1:1" x14ac:dyDescent="0.25">
      <c r="A2537" s="1" t="str">
        <f ca="1">IF(PROCESADOR!O2538&gt;0,PROCESADOR!O2538,"")</f>
        <v/>
      </c>
    </row>
    <row r="2538" spans="1:1" x14ac:dyDescent="0.25">
      <c r="A2538" s="1" t="str">
        <f ca="1">IF(PROCESADOR!O2539&gt;0,PROCESADOR!O2539,"")</f>
        <v/>
      </c>
    </row>
    <row r="2539" spans="1:1" x14ac:dyDescent="0.25">
      <c r="A2539" s="1" t="str">
        <f ca="1">IF(PROCESADOR!O2540&gt;0,PROCESADOR!O2540,"")</f>
        <v/>
      </c>
    </row>
    <row r="2540" spans="1:1" x14ac:dyDescent="0.25">
      <c r="A2540" s="1" t="str">
        <f ca="1">IF(PROCESADOR!O2541&gt;0,PROCESADOR!O2541,"")</f>
        <v/>
      </c>
    </row>
    <row r="2541" spans="1:1" x14ac:dyDescent="0.25">
      <c r="A2541" s="1" t="str">
        <f ca="1">IF(PROCESADOR!O2542&gt;0,PROCESADOR!O2542,"")</f>
        <v/>
      </c>
    </row>
    <row r="2542" spans="1:1" x14ac:dyDescent="0.25">
      <c r="A2542" s="1" t="str">
        <f ca="1">IF(PROCESADOR!O2543&gt;0,PROCESADOR!O2543,"")</f>
        <v/>
      </c>
    </row>
    <row r="2543" spans="1:1" x14ac:dyDescent="0.25">
      <c r="A2543" s="1" t="str">
        <f ca="1">IF(PROCESADOR!O2544&gt;0,PROCESADOR!O2544,"")</f>
        <v/>
      </c>
    </row>
    <row r="2544" spans="1:1" x14ac:dyDescent="0.25">
      <c r="A2544" s="1" t="str">
        <f ca="1">IF(PROCESADOR!O2545&gt;0,PROCESADOR!O2545,"")</f>
        <v/>
      </c>
    </row>
    <row r="2545" spans="1:1" x14ac:dyDescent="0.25">
      <c r="A2545" s="1" t="str">
        <f ca="1">IF(PROCESADOR!O2546&gt;0,PROCESADOR!O2546,"")</f>
        <v/>
      </c>
    </row>
    <row r="2546" spans="1:1" x14ac:dyDescent="0.25">
      <c r="A2546" s="1" t="str">
        <f ca="1">IF(PROCESADOR!O2547&gt;0,PROCESADOR!O2547,"")</f>
        <v/>
      </c>
    </row>
    <row r="2547" spans="1:1" x14ac:dyDescent="0.25">
      <c r="A2547" s="1" t="str">
        <f ca="1">IF(PROCESADOR!O2548&gt;0,PROCESADOR!O2548,"")</f>
        <v/>
      </c>
    </row>
    <row r="2548" spans="1:1" x14ac:dyDescent="0.25">
      <c r="A2548" s="1" t="str">
        <f ca="1">IF(PROCESADOR!O2549&gt;0,PROCESADOR!O2549,"")</f>
        <v/>
      </c>
    </row>
    <row r="2549" spans="1:1" x14ac:dyDescent="0.25">
      <c r="A2549" s="1" t="str">
        <f ca="1">IF(PROCESADOR!O2550&gt;0,PROCESADOR!O2550,"")</f>
        <v/>
      </c>
    </row>
    <row r="2550" spans="1:1" x14ac:dyDescent="0.25">
      <c r="A2550" s="1" t="str">
        <f ca="1">IF(PROCESADOR!O2551&gt;0,PROCESADOR!O2551,"")</f>
        <v/>
      </c>
    </row>
    <row r="2551" spans="1:1" x14ac:dyDescent="0.25">
      <c r="A2551" s="1" t="str">
        <f ca="1">IF(PROCESADOR!O2552&gt;0,PROCESADOR!O2552,"")</f>
        <v/>
      </c>
    </row>
    <row r="2552" spans="1:1" x14ac:dyDescent="0.25">
      <c r="A2552" s="1" t="str">
        <f ca="1">IF(PROCESADOR!O2553&gt;0,PROCESADOR!O2553,"")</f>
        <v/>
      </c>
    </row>
    <row r="2553" spans="1:1" x14ac:dyDescent="0.25">
      <c r="A2553" s="1" t="str">
        <f ca="1">IF(PROCESADOR!O2554&gt;0,PROCESADOR!O2554,"")</f>
        <v/>
      </c>
    </row>
    <row r="2554" spans="1:1" x14ac:dyDescent="0.25">
      <c r="A2554" s="1" t="str">
        <f ca="1">IF(PROCESADOR!O2555&gt;0,PROCESADOR!O2555,"")</f>
        <v/>
      </c>
    </row>
    <row r="2555" spans="1:1" x14ac:dyDescent="0.25">
      <c r="A2555" s="1" t="str">
        <f ca="1">IF(PROCESADOR!O2556&gt;0,PROCESADOR!O2556,"")</f>
        <v/>
      </c>
    </row>
    <row r="2556" spans="1:1" x14ac:dyDescent="0.25">
      <c r="A2556" s="1" t="str">
        <f ca="1">IF(PROCESADOR!O2557&gt;0,PROCESADOR!O2557,"")</f>
        <v/>
      </c>
    </row>
    <row r="2557" spans="1:1" x14ac:dyDescent="0.25">
      <c r="A2557" s="1" t="str">
        <f ca="1">IF(PROCESADOR!O2558&gt;0,PROCESADOR!O2558,"")</f>
        <v/>
      </c>
    </row>
    <row r="2558" spans="1:1" x14ac:dyDescent="0.25">
      <c r="A2558" s="1" t="str">
        <f ca="1">IF(PROCESADOR!O2559&gt;0,PROCESADOR!O2559,"")</f>
        <v/>
      </c>
    </row>
    <row r="2559" spans="1:1" x14ac:dyDescent="0.25">
      <c r="A2559" s="1" t="str">
        <f ca="1">IF(PROCESADOR!O2560&gt;0,PROCESADOR!O2560,"")</f>
        <v/>
      </c>
    </row>
    <row r="2560" spans="1:1" x14ac:dyDescent="0.25">
      <c r="A2560" s="1" t="str">
        <f ca="1">IF(PROCESADOR!O2561&gt;0,PROCESADOR!O2561,"")</f>
        <v/>
      </c>
    </row>
    <row r="2561" spans="1:1" x14ac:dyDescent="0.25">
      <c r="A2561" s="1" t="str">
        <f ca="1">IF(PROCESADOR!O2562&gt;0,PROCESADOR!O2562,"")</f>
        <v/>
      </c>
    </row>
    <row r="2562" spans="1:1" x14ac:dyDescent="0.25">
      <c r="A2562" s="1" t="str">
        <f ca="1">IF(PROCESADOR!O2563&gt;0,PROCESADOR!O2563,"")</f>
        <v/>
      </c>
    </row>
    <row r="2563" spans="1:1" x14ac:dyDescent="0.25">
      <c r="A2563" s="1" t="str">
        <f ca="1">IF(PROCESADOR!O2564&gt;0,PROCESADOR!O2564,"")</f>
        <v/>
      </c>
    </row>
    <row r="2564" spans="1:1" x14ac:dyDescent="0.25">
      <c r="A2564" s="1" t="str">
        <f ca="1">IF(PROCESADOR!O2565&gt;0,PROCESADOR!O2565,"")</f>
        <v/>
      </c>
    </row>
    <row r="2565" spans="1:1" x14ac:dyDescent="0.25">
      <c r="A2565" s="1" t="str">
        <f ca="1">IF(PROCESADOR!O2566&gt;0,PROCESADOR!O2566,"")</f>
        <v/>
      </c>
    </row>
    <row r="2566" spans="1:1" x14ac:dyDescent="0.25">
      <c r="A2566" s="1" t="str">
        <f ca="1">IF(PROCESADOR!O2567&gt;0,PROCESADOR!O2567,"")</f>
        <v/>
      </c>
    </row>
    <row r="2567" spans="1:1" x14ac:dyDescent="0.25">
      <c r="A2567" s="1" t="str">
        <f ca="1">IF(PROCESADOR!O2568&gt;0,PROCESADOR!O2568,"")</f>
        <v/>
      </c>
    </row>
    <row r="2568" spans="1:1" x14ac:dyDescent="0.25">
      <c r="A2568" s="1" t="str">
        <f ca="1">IF(PROCESADOR!O2569&gt;0,PROCESADOR!O2569,"")</f>
        <v/>
      </c>
    </row>
    <row r="2569" spans="1:1" x14ac:dyDescent="0.25">
      <c r="A2569" s="1" t="str">
        <f ca="1">IF(PROCESADOR!O2570&gt;0,PROCESADOR!O2570,"")</f>
        <v/>
      </c>
    </row>
    <row r="2570" spans="1:1" x14ac:dyDescent="0.25">
      <c r="A2570" s="1" t="str">
        <f ca="1">IF(PROCESADOR!O2571&gt;0,PROCESADOR!O2571,"")</f>
        <v/>
      </c>
    </row>
    <row r="2571" spans="1:1" x14ac:dyDescent="0.25">
      <c r="A2571" s="1" t="str">
        <f ca="1">IF(PROCESADOR!O2572&gt;0,PROCESADOR!O2572,"")</f>
        <v/>
      </c>
    </row>
    <row r="2572" spans="1:1" x14ac:dyDescent="0.25">
      <c r="A2572" s="1" t="str">
        <f ca="1">IF(PROCESADOR!O2573&gt;0,PROCESADOR!O2573,"")</f>
        <v/>
      </c>
    </row>
    <row r="2573" spans="1:1" x14ac:dyDescent="0.25">
      <c r="A2573" s="1" t="str">
        <f ca="1">IF(PROCESADOR!O2574&gt;0,PROCESADOR!O2574,"")</f>
        <v/>
      </c>
    </row>
    <row r="2574" spans="1:1" x14ac:dyDescent="0.25">
      <c r="A2574" s="1" t="str">
        <f ca="1">IF(PROCESADOR!O2575&gt;0,PROCESADOR!O2575,"")</f>
        <v/>
      </c>
    </row>
    <row r="2575" spans="1:1" x14ac:dyDescent="0.25">
      <c r="A2575" s="1" t="str">
        <f ca="1">IF(PROCESADOR!O2576&gt;0,PROCESADOR!O2576,"")</f>
        <v/>
      </c>
    </row>
    <row r="2576" spans="1:1" x14ac:dyDescent="0.25">
      <c r="A2576" s="1" t="str">
        <f ca="1">IF(PROCESADOR!O2577&gt;0,PROCESADOR!O2577,"")</f>
        <v/>
      </c>
    </row>
    <row r="2577" spans="1:1" x14ac:dyDescent="0.25">
      <c r="A2577" s="1" t="str">
        <f ca="1">IF(PROCESADOR!O2578&gt;0,PROCESADOR!O2578,"")</f>
        <v/>
      </c>
    </row>
    <row r="2578" spans="1:1" x14ac:dyDescent="0.25">
      <c r="A2578" s="1" t="str">
        <f ca="1">IF(PROCESADOR!O2579&gt;0,PROCESADOR!O2579,"")</f>
        <v/>
      </c>
    </row>
    <row r="2579" spans="1:1" x14ac:dyDescent="0.25">
      <c r="A2579" s="1" t="str">
        <f ca="1">IF(PROCESADOR!O2580&gt;0,PROCESADOR!O2580,"")</f>
        <v/>
      </c>
    </row>
    <row r="2580" spans="1:1" x14ac:dyDescent="0.25">
      <c r="A2580" s="1" t="str">
        <f ca="1">IF(PROCESADOR!O2581&gt;0,PROCESADOR!O2581,"")</f>
        <v/>
      </c>
    </row>
    <row r="2581" spans="1:1" x14ac:dyDescent="0.25">
      <c r="A2581" s="1" t="str">
        <f ca="1">IF(PROCESADOR!O2582&gt;0,PROCESADOR!O2582,"")</f>
        <v/>
      </c>
    </row>
    <row r="2582" spans="1:1" x14ac:dyDescent="0.25">
      <c r="A2582" s="1" t="str">
        <f ca="1">IF(PROCESADOR!O2583&gt;0,PROCESADOR!O2583,"")</f>
        <v/>
      </c>
    </row>
    <row r="2583" spans="1:1" x14ac:dyDescent="0.25">
      <c r="A2583" s="1" t="str">
        <f ca="1">IF(PROCESADOR!O2584&gt;0,PROCESADOR!O2584,"")</f>
        <v/>
      </c>
    </row>
    <row r="2584" spans="1:1" x14ac:dyDescent="0.25">
      <c r="A2584" s="1" t="str">
        <f ca="1">IF(PROCESADOR!O2585&gt;0,PROCESADOR!O2585,"")</f>
        <v/>
      </c>
    </row>
    <row r="2585" spans="1:1" x14ac:dyDescent="0.25">
      <c r="A2585" s="1" t="str">
        <f ca="1">IF(PROCESADOR!O2586&gt;0,PROCESADOR!O2586,"")</f>
        <v/>
      </c>
    </row>
    <row r="2586" spans="1:1" x14ac:dyDescent="0.25">
      <c r="A2586" s="1" t="str">
        <f ca="1">IF(PROCESADOR!O2587&gt;0,PROCESADOR!O2587,"")</f>
        <v/>
      </c>
    </row>
    <row r="2587" spans="1:1" x14ac:dyDescent="0.25">
      <c r="A2587" s="1" t="str">
        <f ca="1">IF(PROCESADOR!O2588&gt;0,PROCESADOR!O2588,"")</f>
        <v/>
      </c>
    </row>
    <row r="2588" spans="1:1" x14ac:dyDescent="0.25">
      <c r="A2588" s="1" t="str">
        <f ca="1">IF(PROCESADOR!O2589&gt;0,PROCESADOR!O2589,"")</f>
        <v/>
      </c>
    </row>
    <row r="2589" spans="1:1" x14ac:dyDescent="0.25">
      <c r="A2589" s="1" t="str">
        <f ca="1">IF(PROCESADOR!O2590&gt;0,PROCESADOR!O2590,"")</f>
        <v/>
      </c>
    </row>
    <row r="2590" spans="1:1" x14ac:dyDescent="0.25">
      <c r="A2590" s="1" t="str">
        <f ca="1">IF(PROCESADOR!O2591&gt;0,PROCESADOR!O2591,"")</f>
        <v/>
      </c>
    </row>
    <row r="2591" spans="1:1" x14ac:dyDescent="0.25">
      <c r="A2591" s="1" t="str">
        <f ca="1">IF(PROCESADOR!O2592&gt;0,PROCESADOR!O2592,"")</f>
        <v/>
      </c>
    </row>
    <row r="2592" spans="1:1" x14ac:dyDescent="0.25">
      <c r="A2592" s="1" t="str">
        <f ca="1">IF(PROCESADOR!O2593&gt;0,PROCESADOR!O2593,"")</f>
        <v/>
      </c>
    </row>
    <row r="2593" spans="1:1" x14ac:dyDescent="0.25">
      <c r="A2593" s="1" t="str">
        <f ca="1">IF(PROCESADOR!O2594&gt;0,PROCESADOR!O2594,"")</f>
        <v/>
      </c>
    </row>
    <row r="2594" spans="1:1" x14ac:dyDescent="0.25">
      <c r="A2594" s="1" t="str">
        <f ca="1">IF(PROCESADOR!O2595&gt;0,PROCESADOR!O2595,"")</f>
        <v/>
      </c>
    </row>
    <row r="2595" spans="1:1" x14ac:dyDescent="0.25">
      <c r="A2595" s="1" t="str">
        <f ca="1">IF(PROCESADOR!O2596&gt;0,PROCESADOR!O2596,"")</f>
        <v/>
      </c>
    </row>
    <row r="2596" spans="1:1" x14ac:dyDescent="0.25">
      <c r="A2596" s="1" t="str">
        <f ca="1">IF(PROCESADOR!O2597&gt;0,PROCESADOR!O2597,"")</f>
        <v/>
      </c>
    </row>
    <row r="2597" spans="1:1" x14ac:dyDescent="0.25">
      <c r="A2597" s="1" t="str">
        <f ca="1">IF(PROCESADOR!O2598&gt;0,PROCESADOR!O2598,"")</f>
        <v/>
      </c>
    </row>
    <row r="2598" spans="1:1" x14ac:dyDescent="0.25">
      <c r="A2598" s="1" t="str">
        <f ca="1">IF(PROCESADOR!O2599&gt;0,PROCESADOR!O2599,"")</f>
        <v/>
      </c>
    </row>
    <row r="2599" spans="1:1" x14ac:dyDescent="0.25">
      <c r="A2599" s="1" t="str">
        <f ca="1">IF(PROCESADOR!O2600&gt;0,PROCESADOR!O2600,"")</f>
        <v/>
      </c>
    </row>
    <row r="2600" spans="1:1" x14ac:dyDescent="0.25">
      <c r="A2600" s="1" t="str">
        <f ca="1">IF(PROCESADOR!O2601&gt;0,PROCESADOR!O2601,"")</f>
        <v/>
      </c>
    </row>
    <row r="2601" spans="1:1" x14ac:dyDescent="0.25">
      <c r="A2601" s="1" t="str">
        <f ca="1">IF(PROCESADOR!O2602&gt;0,PROCESADOR!O2602,"")</f>
        <v/>
      </c>
    </row>
    <row r="2602" spans="1:1" x14ac:dyDescent="0.25">
      <c r="A2602" s="1" t="str">
        <f ca="1">IF(PROCESADOR!O2603&gt;0,PROCESADOR!O2603,"")</f>
        <v/>
      </c>
    </row>
    <row r="2603" spans="1:1" x14ac:dyDescent="0.25">
      <c r="A2603" s="1" t="str">
        <f ca="1">IF(PROCESADOR!O2604&gt;0,PROCESADOR!O2604,"")</f>
        <v/>
      </c>
    </row>
    <row r="2604" spans="1:1" x14ac:dyDescent="0.25">
      <c r="A2604" s="1" t="str">
        <f ca="1">IF(PROCESADOR!O2605&gt;0,PROCESADOR!O2605,"")</f>
        <v/>
      </c>
    </row>
    <row r="2605" spans="1:1" x14ac:dyDescent="0.25">
      <c r="A2605" s="1" t="str">
        <f ca="1">IF(PROCESADOR!O2606&gt;0,PROCESADOR!O2606,"")</f>
        <v/>
      </c>
    </row>
    <row r="2606" spans="1:1" x14ac:dyDescent="0.25">
      <c r="A2606" s="1" t="str">
        <f ca="1">IF(PROCESADOR!O2607&gt;0,PROCESADOR!O2607,"")</f>
        <v/>
      </c>
    </row>
    <row r="2607" spans="1:1" x14ac:dyDescent="0.25">
      <c r="A2607" s="1" t="str">
        <f ca="1">IF(PROCESADOR!O2608&gt;0,PROCESADOR!O2608,"")</f>
        <v/>
      </c>
    </row>
    <row r="2608" spans="1:1" x14ac:dyDescent="0.25">
      <c r="A2608" s="1" t="str">
        <f ca="1">IF(PROCESADOR!O2609&gt;0,PROCESADOR!O2609,"")</f>
        <v/>
      </c>
    </row>
    <row r="2609" spans="1:1" x14ac:dyDescent="0.25">
      <c r="A2609" s="1" t="str">
        <f ca="1">IF(PROCESADOR!O2610&gt;0,PROCESADOR!O2610,"")</f>
        <v/>
      </c>
    </row>
    <row r="2610" spans="1:1" x14ac:dyDescent="0.25">
      <c r="A2610" s="1" t="str">
        <f ca="1">IF(PROCESADOR!O2611&gt;0,PROCESADOR!O2611,"")</f>
        <v/>
      </c>
    </row>
    <row r="2611" spans="1:1" x14ac:dyDescent="0.25">
      <c r="A2611" s="1" t="str">
        <f ca="1">IF(PROCESADOR!O2612&gt;0,PROCESADOR!O2612,"")</f>
        <v/>
      </c>
    </row>
    <row r="2612" spans="1:1" x14ac:dyDescent="0.25">
      <c r="A2612" s="1" t="str">
        <f ca="1">IF(PROCESADOR!O2613&gt;0,PROCESADOR!O2613,"")</f>
        <v/>
      </c>
    </row>
    <row r="2613" spans="1:1" x14ac:dyDescent="0.25">
      <c r="A2613" s="1" t="str">
        <f ca="1">IF(PROCESADOR!O2614&gt;0,PROCESADOR!O2614,"")</f>
        <v/>
      </c>
    </row>
    <row r="2614" spans="1:1" x14ac:dyDescent="0.25">
      <c r="A2614" s="1" t="str">
        <f ca="1">IF(PROCESADOR!O2615&gt;0,PROCESADOR!O2615,"")</f>
        <v/>
      </c>
    </row>
    <row r="2615" spans="1:1" x14ac:dyDescent="0.25">
      <c r="A2615" s="1" t="str">
        <f ca="1">IF(PROCESADOR!O2616&gt;0,PROCESADOR!O2616,"")</f>
        <v/>
      </c>
    </row>
    <row r="2616" spans="1:1" x14ac:dyDescent="0.25">
      <c r="A2616" s="1" t="str">
        <f ca="1">IF(PROCESADOR!O2617&gt;0,PROCESADOR!O2617,"")</f>
        <v/>
      </c>
    </row>
    <row r="2617" spans="1:1" x14ac:dyDescent="0.25">
      <c r="A2617" s="1" t="str">
        <f ca="1">IF(PROCESADOR!O2618&gt;0,PROCESADOR!O2618,"")</f>
        <v/>
      </c>
    </row>
    <row r="2618" spans="1:1" x14ac:dyDescent="0.25">
      <c r="A2618" s="1" t="str">
        <f ca="1">IF(PROCESADOR!O2619&gt;0,PROCESADOR!O2619,"")</f>
        <v/>
      </c>
    </row>
    <row r="2619" spans="1:1" x14ac:dyDescent="0.25">
      <c r="A2619" s="1" t="str">
        <f ca="1">IF(PROCESADOR!O2620&gt;0,PROCESADOR!O2620,"")</f>
        <v/>
      </c>
    </row>
    <row r="2620" spans="1:1" x14ac:dyDescent="0.25">
      <c r="A2620" s="1" t="str">
        <f ca="1">IF(PROCESADOR!O2621&gt;0,PROCESADOR!O2621,"")</f>
        <v/>
      </c>
    </row>
    <row r="2621" spans="1:1" x14ac:dyDescent="0.25">
      <c r="A2621" s="1" t="str">
        <f ca="1">IF(PROCESADOR!O2622&gt;0,PROCESADOR!O2622,"")</f>
        <v/>
      </c>
    </row>
    <row r="2622" spans="1:1" x14ac:dyDescent="0.25">
      <c r="A2622" s="1" t="str">
        <f ca="1">IF(PROCESADOR!O2623&gt;0,PROCESADOR!O2623,"")</f>
        <v/>
      </c>
    </row>
    <row r="2623" spans="1:1" x14ac:dyDescent="0.25">
      <c r="A2623" s="1" t="str">
        <f ca="1">IF(PROCESADOR!O2624&gt;0,PROCESADOR!O2624,"")</f>
        <v/>
      </c>
    </row>
    <row r="2624" spans="1:1" x14ac:dyDescent="0.25">
      <c r="A2624" s="1" t="str">
        <f ca="1">IF(PROCESADOR!O2625&gt;0,PROCESADOR!O2625,"")</f>
        <v/>
      </c>
    </row>
    <row r="2625" spans="1:1" x14ac:dyDescent="0.25">
      <c r="A2625" s="1" t="str">
        <f ca="1">IF(PROCESADOR!O2626&gt;0,PROCESADOR!O2626,"")</f>
        <v/>
      </c>
    </row>
    <row r="2626" spans="1:1" x14ac:dyDescent="0.25">
      <c r="A2626" s="1" t="str">
        <f ca="1">IF(PROCESADOR!O2627&gt;0,PROCESADOR!O2627,"")</f>
        <v/>
      </c>
    </row>
    <row r="2627" spans="1:1" x14ac:dyDescent="0.25">
      <c r="A2627" s="1" t="str">
        <f ca="1">IF(PROCESADOR!O2628&gt;0,PROCESADOR!O2628,"")</f>
        <v/>
      </c>
    </row>
    <row r="2628" spans="1:1" x14ac:dyDescent="0.25">
      <c r="A2628" s="1" t="str">
        <f ca="1">IF(PROCESADOR!O2629&gt;0,PROCESADOR!O2629,"")</f>
        <v/>
      </c>
    </row>
    <row r="2629" spans="1:1" x14ac:dyDescent="0.25">
      <c r="A2629" s="1" t="str">
        <f ca="1">IF(PROCESADOR!O2630&gt;0,PROCESADOR!O2630,"")</f>
        <v/>
      </c>
    </row>
    <row r="2630" spans="1:1" x14ac:dyDescent="0.25">
      <c r="A2630" s="1" t="str">
        <f ca="1">IF(PROCESADOR!O2631&gt;0,PROCESADOR!O2631,"")</f>
        <v/>
      </c>
    </row>
    <row r="2631" spans="1:1" x14ac:dyDescent="0.25">
      <c r="A2631" s="1" t="str">
        <f ca="1">IF(PROCESADOR!O2632&gt;0,PROCESADOR!O2632,"")</f>
        <v/>
      </c>
    </row>
    <row r="2632" spans="1:1" x14ac:dyDescent="0.25">
      <c r="A2632" s="1" t="str">
        <f ca="1">IF(PROCESADOR!O2633&gt;0,PROCESADOR!O2633,"")</f>
        <v/>
      </c>
    </row>
    <row r="2633" spans="1:1" x14ac:dyDescent="0.25">
      <c r="A2633" s="1" t="str">
        <f ca="1">IF(PROCESADOR!O2634&gt;0,PROCESADOR!O2634,"")</f>
        <v/>
      </c>
    </row>
    <row r="2634" spans="1:1" x14ac:dyDescent="0.25">
      <c r="A2634" s="1" t="str">
        <f ca="1">IF(PROCESADOR!O2635&gt;0,PROCESADOR!O2635,"")</f>
        <v/>
      </c>
    </row>
    <row r="2635" spans="1:1" x14ac:dyDescent="0.25">
      <c r="A2635" s="1" t="str">
        <f ca="1">IF(PROCESADOR!O2636&gt;0,PROCESADOR!O2636,"")</f>
        <v/>
      </c>
    </row>
    <row r="2636" spans="1:1" x14ac:dyDescent="0.25">
      <c r="A2636" s="1" t="str">
        <f ca="1">IF(PROCESADOR!O2637&gt;0,PROCESADOR!O2637,"")</f>
        <v/>
      </c>
    </row>
    <row r="2637" spans="1:1" x14ac:dyDescent="0.25">
      <c r="A2637" s="1" t="str">
        <f ca="1">IF(PROCESADOR!O2638&gt;0,PROCESADOR!O2638,"")</f>
        <v/>
      </c>
    </row>
    <row r="2638" spans="1:1" x14ac:dyDescent="0.25">
      <c r="A2638" s="1" t="str">
        <f ca="1">IF(PROCESADOR!O2639&gt;0,PROCESADOR!O2639,"")</f>
        <v/>
      </c>
    </row>
    <row r="2639" spans="1:1" x14ac:dyDescent="0.25">
      <c r="A2639" s="1" t="str">
        <f ca="1">IF(PROCESADOR!O2640&gt;0,PROCESADOR!O2640,"")</f>
        <v/>
      </c>
    </row>
    <row r="2640" spans="1:1" x14ac:dyDescent="0.25">
      <c r="A2640" s="1" t="str">
        <f ca="1">IF(PROCESADOR!O2641&gt;0,PROCESADOR!O2641,"")</f>
        <v/>
      </c>
    </row>
    <row r="2641" spans="1:1" x14ac:dyDescent="0.25">
      <c r="A2641" s="1" t="str">
        <f ca="1">IF(PROCESADOR!O2642&gt;0,PROCESADOR!O2642,"")</f>
        <v/>
      </c>
    </row>
    <row r="2642" spans="1:1" x14ac:dyDescent="0.25">
      <c r="A2642" s="1" t="str">
        <f ca="1">IF(PROCESADOR!O2643&gt;0,PROCESADOR!O2643,"")</f>
        <v/>
      </c>
    </row>
    <row r="2643" spans="1:1" x14ac:dyDescent="0.25">
      <c r="A2643" s="1" t="str">
        <f ca="1">IF(PROCESADOR!O2644&gt;0,PROCESADOR!O2644,"")</f>
        <v/>
      </c>
    </row>
    <row r="2644" spans="1:1" x14ac:dyDescent="0.25">
      <c r="A2644" s="1" t="str">
        <f ca="1">IF(PROCESADOR!O2645&gt;0,PROCESADOR!O2645,"")</f>
        <v/>
      </c>
    </row>
    <row r="2645" spans="1:1" x14ac:dyDescent="0.25">
      <c r="A2645" s="1" t="str">
        <f ca="1">IF(PROCESADOR!O2646&gt;0,PROCESADOR!O2646,"")</f>
        <v/>
      </c>
    </row>
    <row r="2646" spans="1:1" x14ac:dyDescent="0.25">
      <c r="A2646" s="1" t="str">
        <f ca="1">IF(PROCESADOR!O2647&gt;0,PROCESADOR!O2647,"")</f>
        <v/>
      </c>
    </row>
    <row r="2647" spans="1:1" x14ac:dyDescent="0.25">
      <c r="A2647" s="1" t="str">
        <f ca="1">IF(PROCESADOR!O2648&gt;0,PROCESADOR!O2648,"")</f>
        <v/>
      </c>
    </row>
    <row r="2648" spans="1:1" x14ac:dyDescent="0.25">
      <c r="A2648" s="1" t="str">
        <f ca="1">IF(PROCESADOR!O2649&gt;0,PROCESADOR!O2649,"")</f>
        <v/>
      </c>
    </row>
    <row r="2649" spans="1:1" x14ac:dyDescent="0.25">
      <c r="A2649" s="1" t="str">
        <f ca="1">IF(PROCESADOR!O2650&gt;0,PROCESADOR!O2650,"")</f>
        <v/>
      </c>
    </row>
    <row r="2650" spans="1:1" x14ac:dyDescent="0.25">
      <c r="A2650" s="1" t="str">
        <f ca="1">IF(PROCESADOR!O2651&gt;0,PROCESADOR!O2651,"")</f>
        <v/>
      </c>
    </row>
    <row r="2651" spans="1:1" x14ac:dyDescent="0.25">
      <c r="A2651" s="1" t="str">
        <f ca="1">IF(PROCESADOR!O2652&gt;0,PROCESADOR!O2652,"")</f>
        <v/>
      </c>
    </row>
    <row r="2652" spans="1:1" x14ac:dyDescent="0.25">
      <c r="A2652" s="1" t="str">
        <f ca="1">IF(PROCESADOR!O2653&gt;0,PROCESADOR!O2653,"")</f>
        <v/>
      </c>
    </row>
    <row r="2653" spans="1:1" x14ac:dyDescent="0.25">
      <c r="A2653" s="1" t="str">
        <f ca="1">IF(PROCESADOR!O2654&gt;0,PROCESADOR!O2654,"")</f>
        <v/>
      </c>
    </row>
    <row r="2654" spans="1:1" x14ac:dyDescent="0.25">
      <c r="A2654" s="1" t="str">
        <f ca="1">IF(PROCESADOR!O2655&gt;0,PROCESADOR!O2655,"")</f>
        <v/>
      </c>
    </row>
    <row r="2655" spans="1:1" x14ac:dyDescent="0.25">
      <c r="A2655" s="1" t="str">
        <f ca="1">IF(PROCESADOR!O2656&gt;0,PROCESADOR!O2656,"")</f>
        <v/>
      </c>
    </row>
    <row r="2656" spans="1:1" x14ac:dyDescent="0.25">
      <c r="A2656" s="1" t="str">
        <f ca="1">IF(PROCESADOR!O2657&gt;0,PROCESADOR!O2657,"")</f>
        <v/>
      </c>
    </row>
    <row r="2657" spans="1:1" x14ac:dyDescent="0.25">
      <c r="A2657" s="1" t="str">
        <f ca="1">IF(PROCESADOR!O2658&gt;0,PROCESADOR!O2658,"")</f>
        <v/>
      </c>
    </row>
    <row r="2658" spans="1:1" x14ac:dyDescent="0.25">
      <c r="A2658" s="1" t="str">
        <f ca="1">IF(PROCESADOR!O2659&gt;0,PROCESADOR!O2659,"")</f>
        <v/>
      </c>
    </row>
    <row r="2659" spans="1:1" x14ac:dyDescent="0.25">
      <c r="A2659" s="1" t="str">
        <f ca="1">IF(PROCESADOR!O2660&gt;0,PROCESADOR!O2660,"")</f>
        <v/>
      </c>
    </row>
    <row r="2660" spans="1:1" x14ac:dyDescent="0.25">
      <c r="A2660" s="1" t="str">
        <f ca="1">IF(PROCESADOR!O2661&gt;0,PROCESADOR!O2661,"")</f>
        <v/>
      </c>
    </row>
    <row r="2661" spans="1:1" x14ac:dyDescent="0.25">
      <c r="A2661" s="1" t="str">
        <f ca="1">IF(PROCESADOR!O2662&gt;0,PROCESADOR!O2662,"")</f>
        <v/>
      </c>
    </row>
    <row r="2662" spans="1:1" x14ac:dyDescent="0.25">
      <c r="A2662" s="1" t="str">
        <f ca="1">IF(PROCESADOR!O2663&gt;0,PROCESADOR!O2663,"")</f>
        <v/>
      </c>
    </row>
    <row r="2663" spans="1:1" x14ac:dyDescent="0.25">
      <c r="A2663" s="1" t="str">
        <f ca="1">IF(PROCESADOR!O2664&gt;0,PROCESADOR!O2664,"")</f>
        <v/>
      </c>
    </row>
    <row r="2664" spans="1:1" x14ac:dyDescent="0.25">
      <c r="A2664" s="1" t="str">
        <f ca="1">IF(PROCESADOR!O2665&gt;0,PROCESADOR!O2665,"")</f>
        <v/>
      </c>
    </row>
    <row r="2665" spans="1:1" x14ac:dyDescent="0.25">
      <c r="A2665" s="1" t="str">
        <f ca="1">IF(PROCESADOR!O2666&gt;0,PROCESADOR!O2666,"")</f>
        <v/>
      </c>
    </row>
    <row r="2666" spans="1:1" x14ac:dyDescent="0.25">
      <c r="A2666" s="1" t="str">
        <f ca="1">IF(PROCESADOR!O2667&gt;0,PROCESADOR!O2667,"")</f>
        <v/>
      </c>
    </row>
    <row r="2667" spans="1:1" x14ac:dyDescent="0.25">
      <c r="A2667" s="1" t="str">
        <f ca="1">IF(PROCESADOR!O2668&gt;0,PROCESADOR!O2668,"")</f>
        <v/>
      </c>
    </row>
    <row r="2668" spans="1:1" x14ac:dyDescent="0.25">
      <c r="A2668" s="1" t="str">
        <f ca="1">IF(PROCESADOR!O2669&gt;0,PROCESADOR!O2669,"")</f>
        <v/>
      </c>
    </row>
    <row r="2669" spans="1:1" x14ac:dyDescent="0.25">
      <c r="A2669" s="1" t="str">
        <f ca="1">IF(PROCESADOR!O2670&gt;0,PROCESADOR!O2670,"")</f>
        <v/>
      </c>
    </row>
    <row r="2670" spans="1:1" x14ac:dyDescent="0.25">
      <c r="A2670" s="1" t="str">
        <f ca="1">IF(PROCESADOR!O2671&gt;0,PROCESADOR!O2671,"")</f>
        <v/>
      </c>
    </row>
    <row r="2671" spans="1:1" x14ac:dyDescent="0.25">
      <c r="A2671" s="1" t="str">
        <f ca="1">IF(PROCESADOR!O2672&gt;0,PROCESADOR!O2672,"")</f>
        <v/>
      </c>
    </row>
    <row r="2672" spans="1:1" x14ac:dyDescent="0.25">
      <c r="A2672" s="1" t="str">
        <f ca="1">IF(PROCESADOR!O2673&gt;0,PROCESADOR!O2673,"")</f>
        <v/>
      </c>
    </row>
    <row r="2673" spans="1:1" x14ac:dyDescent="0.25">
      <c r="A2673" s="1" t="str">
        <f ca="1">IF(PROCESADOR!O2674&gt;0,PROCESADOR!O2674,"")</f>
        <v/>
      </c>
    </row>
    <row r="2674" spans="1:1" x14ac:dyDescent="0.25">
      <c r="A2674" s="1" t="str">
        <f ca="1">IF(PROCESADOR!O2675&gt;0,PROCESADOR!O2675,"")</f>
        <v/>
      </c>
    </row>
    <row r="2675" spans="1:1" x14ac:dyDescent="0.25">
      <c r="A2675" s="1" t="str">
        <f ca="1">IF(PROCESADOR!O2676&gt;0,PROCESADOR!O2676,"")</f>
        <v/>
      </c>
    </row>
    <row r="2676" spans="1:1" x14ac:dyDescent="0.25">
      <c r="A2676" s="1" t="str">
        <f ca="1">IF(PROCESADOR!O2677&gt;0,PROCESADOR!O2677,"")</f>
        <v/>
      </c>
    </row>
    <row r="2677" spans="1:1" x14ac:dyDescent="0.25">
      <c r="A2677" s="1" t="str">
        <f ca="1">IF(PROCESADOR!O2678&gt;0,PROCESADOR!O2678,"")</f>
        <v/>
      </c>
    </row>
    <row r="2678" spans="1:1" x14ac:dyDescent="0.25">
      <c r="A2678" s="1" t="str">
        <f ca="1">IF(PROCESADOR!O2679&gt;0,PROCESADOR!O2679,"")</f>
        <v/>
      </c>
    </row>
    <row r="2679" spans="1:1" x14ac:dyDescent="0.25">
      <c r="A2679" s="1" t="str">
        <f ca="1">IF(PROCESADOR!O2680&gt;0,PROCESADOR!O2680,"")</f>
        <v/>
      </c>
    </row>
    <row r="2680" spans="1:1" x14ac:dyDescent="0.25">
      <c r="A2680" s="1" t="str">
        <f ca="1">IF(PROCESADOR!O2681&gt;0,PROCESADOR!O2681,"")</f>
        <v/>
      </c>
    </row>
    <row r="2681" spans="1:1" x14ac:dyDescent="0.25">
      <c r="A2681" s="1" t="str">
        <f ca="1">IF(PROCESADOR!O2682&gt;0,PROCESADOR!O2682,"")</f>
        <v/>
      </c>
    </row>
    <row r="2682" spans="1:1" x14ac:dyDescent="0.25">
      <c r="A2682" s="1" t="str">
        <f ca="1">IF(PROCESADOR!O2683&gt;0,PROCESADOR!O2683,"")</f>
        <v/>
      </c>
    </row>
    <row r="2683" spans="1:1" x14ac:dyDescent="0.25">
      <c r="A2683" s="1" t="str">
        <f ca="1">IF(PROCESADOR!O2684&gt;0,PROCESADOR!O2684,"")</f>
        <v/>
      </c>
    </row>
    <row r="2684" spans="1:1" x14ac:dyDescent="0.25">
      <c r="A2684" s="1" t="str">
        <f ca="1">IF(PROCESADOR!O2685&gt;0,PROCESADOR!O2685,"")</f>
        <v/>
      </c>
    </row>
    <row r="2685" spans="1:1" x14ac:dyDescent="0.25">
      <c r="A2685" s="1" t="str">
        <f ca="1">IF(PROCESADOR!O2686&gt;0,PROCESADOR!O2686,"")</f>
        <v/>
      </c>
    </row>
    <row r="2686" spans="1:1" x14ac:dyDescent="0.25">
      <c r="A2686" s="1" t="str">
        <f ca="1">IF(PROCESADOR!O2687&gt;0,PROCESADOR!O2687,"")</f>
        <v/>
      </c>
    </row>
    <row r="2687" spans="1:1" x14ac:dyDescent="0.25">
      <c r="A2687" s="1" t="str">
        <f ca="1">IF(PROCESADOR!O2688&gt;0,PROCESADOR!O2688,"")</f>
        <v/>
      </c>
    </row>
    <row r="2688" spans="1:1" x14ac:dyDescent="0.25">
      <c r="A2688" s="1" t="str">
        <f ca="1">IF(PROCESADOR!O2689&gt;0,PROCESADOR!O2689,"")</f>
        <v/>
      </c>
    </row>
    <row r="2689" spans="1:1" x14ac:dyDescent="0.25">
      <c r="A2689" s="1" t="str">
        <f ca="1">IF(PROCESADOR!O2690&gt;0,PROCESADOR!O2690,"")</f>
        <v/>
      </c>
    </row>
    <row r="2690" spans="1:1" x14ac:dyDescent="0.25">
      <c r="A2690" s="1" t="str">
        <f ca="1">IF(PROCESADOR!O2691&gt;0,PROCESADOR!O2691,"")</f>
        <v/>
      </c>
    </row>
    <row r="2691" spans="1:1" x14ac:dyDescent="0.25">
      <c r="A2691" s="1" t="str">
        <f ca="1">IF(PROCESADOR!O2692&gt;0,PROCESADOR!O2692,"")</f>
        <v/>
      </c>
    </row>
    <row r="2692" spans="1:1" x14ac:dyDescent="0.25">
      <c r="A2692" s="1" t="str">
        <f ca="1">IF(PROCESADOR!O2693&gt;0,PROCESADOR!O2693,"")</f>
        <v/>
      </c>
    </row>
    <row r="2693" spans="1:1" x14ac:dyDescent="0.25">
      <c r="A2693" s="1" t="str">
        <f ca="1">IF(PROCESADOR!O2694&gt;0,PROCESADOR!O2694,"")</f>
        <v/>
      </c>
    </row>
    <row r="2694" spans="1:1" x14ac:dyDescent="0.25">
      <c r="A2694" s="1" t="str">
        <f ca="1">IF(PROCESADOR!O2695&gt;0,PROCESADOR!O2695,"")</f>
        <v/>
      </c>
    </row>
    <row r="2695" spans="1:1" x14ac:dyDescent="0.25">
      <c r="A2695" s="1" t="str">
        <f ca="1">IF(PROCESADOR!O2696&gt;0,PROCESADOR!O2696,"")</f>
        <v/>
      </c>
    </row>
    <row r="2696" spans="1:1" x14ac:dyDescent="0.25">
      <c r="A2696" s="1" t="str">
        <f ca="1">IF(PROCESADOR!O2697&gt;0,PROCESADOR!O2697,"")</f>
        <v/>
      </c>
    </row>
    <row r="2697" spans="1:1" x14ac:dyDescent="0.25">
      <c r="A2697" s="1" t="str">
        <f ca="1">IF(PROCESADOR!O2698&gt;0,PROCESADOR!O2698,"")</f>
        <v/>
      </c>
    </row>
    <row r="2698" spans="1:1" x14ac:dyDescent="0.25">
      <c r="A2698" s="1" t="str">
        <f ca="1">IF(PROCESADOR!O2699&gt;0,PROCESADOR!O2699,"")</f>
        <v/>
      </c>
    </row>
    <row r="2699" spans="1:1" x14ac:dyDescent="0.25">
      <c r="A2699" s="1" t="str">
        <f ca="1">IF(PROCESADOR!O2700&gt;0,PROCESADOR!O2700,"")</f>
        <v/>
      </c>
    </row>
    <row r="2700" spans="1:1" x14ac:dyDescent="0.25">
      <c r="A2700" s="1" t="str">
        <f ca="1">IF(PROCESADOR!O2701&gt;0,PROCESADOR!O2701,"")</f>
        <v/>
      </c>
    </row>
    <row r="2701" spans="1:1" x14ac:dyDescent="0.25">
      <c r="A2701" s="1" t="str">
        <f ca="1">IF(PROCESADOR!O2702&gt;0,PROCESADOR!O2702,"")</f>
        <v/>
      </c>
    </row>
    <row r="2702" spans="1:1" x14ac:dyDescent="0.25">
      <c r="A2702" s="1" t="str">
        <f ca="1">IF(PROCESADOR!O2703&gt;0,PROCESADOR!O2703,"")</f>
        <v/>
      </c>
    </row>
    <row r="2703" spans="1:1" x14ac:dyDescent="0.25">
      <c r="A2703" s="1" t="str">
        <f ca="1">IF(PROCESADOR!O2704&gt;0,PROCESADOR!O2704,"")</f>
        <v/>
      </c>
    </row>
    <row r="2704" spans="1:1" x14ac:dyDescent="0.25">
      <c r="A2704" s="1" t="str">
        <f ca="1">IF(PROCESADOR!O2705&gt;0,PROCESADOR!O2705,"")</f>
        <v/>
      </c>
    </row>
    <row r="2705" spans="1:1" x14ac:dyDescent="0.25">
      <c r="A2705" s="1" t="str">
        <f ca="1">IF(PROCESADOR!O2706&gt;0,PROCESADOR!O2706,"")</f>
        <v/>
      </c>
    </row>
    <row r="2706" spans="1:1" x14ac:dyDescent="0.25">
      <c r="A2706" s="1" t="str">
        <f ca="1">IF(PROCESADOR!O2707&gt;0,PROCESADOR!O2707,"")</f>
        <v/>
      </c>
    </row>
    <row r="2707" spans="1:1" x14ac:dyDescent="0.25">
      <c r="A2707" s="1" t="str">
        <f ca="1">IF(PROCESADOR!O2708&gt;0,PROCESADOR!O2708,"")</f>
        <v/>
      </c>
    </row>
    <row r="2708" spans="1:1" x14ac:dyDescent="0.25">
      <c r="A2708" s="1" t="str">
        <f ca="1">IF(PROCESADOR!O2709&gt;0,PROCESADOR!O2709,"")</f>
        <v/>
      </c>
    </row>
    <row r="2709" spans="1:1" x14ac:dyDescent="0.25">
      <c r="A2709" s="1" t="str">
        <f ca="1">IF(PROCESADOR!O2710&gt;0,PROCESADOR!O2710,"")</f>
        <v/>
      </c>
    </row>
    <row r="2710" spans="1:1" x14ac:dyDescent="0.25">
      <c r="A2710" s="1" t="str">
        <f ca="1">IF(PROCESADOR!O2711&gt;0,PROCESADOR!O2711,"")</f>
        <v/>
      </c>
    </row>
    <row r="2711" spans="1:1" x14ac:dyDescent="0.25">
      <c r="A2711" s="1" t="str">
        <f ca="1">IF(PROCESADOR!O2712&gt;0,PROCESADOR!O2712,"")</f>
        <v/>
      </c>
    </row>
    <row r="2712" spans="1:1" x14ac:dyDescent="0.25">
      <c r="A2712" s="1" t="str">
        <f ca="1">IF(PROCESADOR!O2713&gt;0,PROCESADOR!O2713,"")</f>
        <v/>
      </c>
    </row>
    <row r="2713" spans="1:1" x14ac:dyDescent="0.25">
      <c r="A2713" s="1" t="str">
        <f ca="1">IF(PROCESADOR!O2714&gt;0,PROCESADOR!O2714,"")</f>
        <v/>
      </c>
    </row>
    <row r="2714" spans="1:1" x14ac:dyDescent="0.25">
      <c r="A2714" s="1" t="str">
        <f ca="1">IF(PROCESADOR!O2715&gt;0,PROCESADOR!O2715,"")</f>
        <v/>
      </c>
    </row>
    <row r="2715" spans="1:1" x14ac:dyDescent="0.25">
      <c r="A2715" s="1" t="str">
        <f ca="1">IF(PROCESADOR!O2716&gt;0,PROCESADOR!O2716,"")</f>
        <v/>
      </c>
    </row>
    <row r="2716" spans="1:1" x14ac:dyDescent="0.25">
      <c r="A2716" s="1" t="str">
        <f ca="1">IF(PROCESADOR!O2717&gt;0,PROCESADOR!O2717,"")</f>
        <v/>
      </c>
    </row>
    <row r="2717" spans="1:1" x14ac:dyDescent="0.25">
      <c r="A2717" s="1" t="str">
        <f ca="1">IF(PROCESADOR!O2718&gt;0,PROCESADOR!O2718,"")</f>
        <v/>
      </c>
    </row>
    <row r="2718" spans="1:1" x14ac:dyDescent="0.25">
      <c r="A2718" s="1" t="str">
        <f ca="1">IF(PROCESADOR!O2719&gt;0,PROCESADOR!O2719,"")</f>
        <v/>
      </c>
    </row>
    <row r="2719" spans="1:1" x14ac:dyDescent="0.25">
      <c r="A2719" s="1" t="str">
        <f ca="1">IF(PROCESADOR!O2720&gt;0,PROCESADOR!O2720,"")</f>
        <v/>
      </c>
    </row>
    <row r="2720" spans="1:1" x14ac:dyDescent="0.25">
      <c r="A2720" s="1" t="str">
        <f ca="1">IF(PROCESADOR!O2721&gt;0,PROCESADOR!O2721,"")</f>
        <v/>
      </c>
    </row>
    <row r="2721" spans="1:1" x14ac:dyDescent="0.25">
      <c r="A2721" s="1" t="str">
        <f ca="1">IF(PROCESADOR!O2722&gt;0,PROCESADOR!O2722,"")</f>
        <v/>
      </c>
    </row>
    <row r="2722" spans="1:1" x14ac:dyDescent="0.25">
      <c r="A2722" s="1" t="str">
        <f ca="1">IF(PROCESADOR!O2723&gt;0,PROCESADOR!O2723,"")</f>
        <v/>
      </c>
    </row>
    <row r="2723" spans="1:1" x14ac:dyDescent="0.25">
      <c r="A2723" s="1" t="str">
        <f ca="1">IF(PROCESADOR!O2724&gt;0,PROCESADOR!O2724,"")</f>
        <v/>
      </c>
    </row>
    <row r="2724" spans="1:1" x14ac:dyDescent="0.25">
      <c r="A2724" s="1" t="str">
        <f ca="1">IF(PROCESADOR!O2725&gt;0,PROCESADOR!O2725,"")</f>
        <v/>
      </c>
    </row>
    <row r="2725" spans="1:1" x14ac:dyDescent="0.25">
      <c r="A2725" s="1" t="str">
        <f ca="1">IF(PROCESADOR!O2726&gt;0,PROCESADOR!O2726,"")</f>
        <v/>
      </c>
    </row>
    <row r="2726" spans="1:1" x14ac:dyDescent="0.25">
      <c r="A2726" s="1" t="str">
        <f ca="1">IF(PROCESADOR!O2727&gt;0,PROCESADOR!O2727,"")</f>
        <v/>
      </c>
    </row>
    <row r="2727" spans="1:1" x14ac:dyDescent="0.25">
      <c r="A2727" s="1" t="str">
        <f ca="1">IF(PROCESADOR!O2728&gt;0,PROCESADOR!O2728,"")</f>
        <v/>
      </c>
    </row>
    <row r="2728" spans="1:1" x14ac:dyDescent="0.25">
      <c r="A2728" s="1" t="str">
        <f ca="1">IF(PROCESADOR!O2729&gt;0,PROCESADOR!O2729,"")</f>
        <v/>
      </c>
    </row>
    <row r="2729" spans="1:1" x14ac:dyDescent="0.25">
      <c r="A2729" s="1" t="str">
        <f ca="1">IF(PROCESADOR!O2730&gt;0,PROCESADOR!O2730,"")</f>
        <v/>
      </c>
    </row>
    <row r="2730" spans="1:1" x14ac:dyDescent="0.25">
      <c r="A2730" s="1" t="str">
        <f ca="1">IF(PROCESADOR!O2731&gt;0,PROCESADOR!O2731,"")</f>
        <v/>
      </c>
    </row>
    <row r="2731" spans="1:1" x14ac:dyDescent="0.25">
      <c r="A2731" s="1" t="str">
        <f ca="1">IF(PROCESADOR!O2732&gt;0,PROCESADOR!O2732,"")</f>
        <v/>
      </c>
    </row>
    <row r="2732" spans="1:1" x14ac:dyDescent="0.25">
      <c r="A2732" s="1" t="str">
        <f ca="1">IF(PROCESADOR!O2733&gt;0,PROCESADOR!O2733,"")</f>
        <v/>
      </c>
    </row>
    <row r="2733" spans="1:1" x14ac:dyDescent="0.25">
      <c r="A2733" s="1" t="str">
        <f ca="1">IF(PROCESADOR!O2734&gt;0,PROCESADOR!O2734,"")</f>
        <v/>
      </c>
    </row>
    <row r="2734" spans="1:1" x14ac:dyDescent="0.25">
      <c r="A2734" s="1" t="str">
        <f ca="1">IF(PROCESADOR!O2735&gt;0,PROCESADOR!O2735,"")</f>
        <v/>
      </c>
    </row>
    <row r="2735" spans="1:1" x14ac:dyDescent="0.25">
      <c r="A2735" s="1" t="str">
        <f ca="1">IF(PROCESADOR!O2736&gt;0,PROCESADOR!O2736,"")</f>
        <v/>
      </c>
    </row>
    <row r="2736" spans="1:1" x14ac:dyDescent="0.25">
      <c r="A2736" s="1" t="str">
        <f ca="1">IF(PROCESADOR!O2737&gt;0,PROCESADOR!O2737,"")</f>
        <v/>
      </c>
    </row>
    <row r="2737" spans="1:1" x14ac:dyDescent="0.25">
      <c r="A2737" s="1" t="str">
        <f ca="1">IF(PROCESADOR!O2738&gt;0,PROCESADOR!O2738,"")</f>
        <v/>
      </c>
    </row>
    <row r="2738" spans="1:1" x14ac:dyDescent="0.25">
      <c r="A2738" s="1" t="str">
        <f ca="1">IF(PROCESADOR!O2739&gt;0,PROCESADOR!O2739,"")</f>
        <v/>
      </c>
    </row>
    <row r="2739" spans="1:1" x14ac:dyDescent="0.25">
      <c r="A2739" s="1" t="str">
        <f ca="1">IF(PROCESADOR!O2740&gt;0,PROCESADOR!O2740,"")</f>
        <v/>
      </c>
    </row>
    <row r="2740" spans="1:1" x14ac:dyDescent="0.25">
      <c r="A2740" s="1" t="str">
        <f ca="1">IF(PROCESADOR!O2741&gt;0,PROCESADOR!O2741,"")</f>
        <v/>
      </c>
    </row>
    <row r="2741" spans="1:1" x14ac:dyDescent="0.25">
      <c r="A2741" s="1" t="str">
        <f ca="1">IF(PROCESADOR!O2742&gt;0,PROCESADOR!O2742,"")</f>
        <v/>
      </c>
    </row>
    <row r="2742" spans="1:1" x14ac:dyDescent="0.25">
      <c r="A2742" s="1" t="str">
        <f ca="1">IF(PROCESADOR!O2743&gt;0,PROCESADOR!O2743,"")</f>
        <v/>
      </c>
    </row>
    <row r="2743" spans="1:1" x14ac:dyDescent="0.25">
      <c r="A2743" s="1" t="str">
        <f ca="1">IF(PROCESADOR!O2744&gt;0,PROCESADOR!O2744,"")</f>
        <v/>
      </c>
    </row>
    <row r="2744" spans="1:1" x14ac:dyDescent="0.25">
      <c r="A2744" s="1" t="str">
        <f ca="1">IF(PROCESADOR!O2745&gt;0,PROCESADOR!O2745,"")</f>
        <v/>
      </c>
    </row>
    <row r="2745" spans="1:1" x14ac:dyDescent="0.25">
      <c r="A2745" s="1" t="str">
        <f ca="1">IF(PROCESADOR!O2746&gt;0,PROCESADOR!O2746,"")</f>
        <v/>
      </c>
    </row>
    <row r="2746" spans="1:1" x14ac:dyDescent="0.25">
      <c r="A2746" s="1" t="str">
        <f ca="1">IF(PROCESADOR!O2747&gt;0,PROCESADOR!O2747,"")</f>
        <v/>
      </c>
    </row>
    <row r="2747" spans="1:1" x14ac:dyDescent="0.25">
      <c r="A2747" s="1" t="str">
        <f ca="1">IF(PROCESADOR!O2748&gt;0,PROCESADOR!O2748,"")</f>
        <v/>
      </c>
    </row>
    <row r="2748" spans="1:1" x14ac:dyDescent="0.25">
      <c r="A2748" s="1" t="str">
        <f ca="1">IF(PROCESADOR!O2749&gt;0,PROCESADOR!O2749,"")</f>
        <v/>
      </c>
    </row>
    <row r="2749" spans="1:1" x14ac:dyDescent="0.25">
      <c r="A2749" s="1" t="str">
        <f ca="1">IF(PROCESADOR!O2750&gt;0,PROCESADOR!O2750,"")</f>
        <v/>
      </c>
    </row>
    <row r="2750" spans="1:1" x14ac:dyDescent="0.25">
      <c r="A2750" s="1" t="str">
        <f ca="1">IF(PROCESADOR!O2751&gt;0,PROCESADOR!O2751,"")</f>
        <v/>
      </c>
    </row>
    <row r="2751" spans="1:1" x14ac:dyDescent="0.25">
      <c r="A2751" s="1" t="str">
        <f ca="1">IF(PROCESADOR!O2752&gt;0,PROCESADOR!O2752,"")</f>
        <v/>
      </c>
    </row>
    <row r="2752" spans="1:1" x14ac:dyDescent="0.25">
      <c r="A2752" s="1" t="str">
        <f ca="1">IF(PROCESADOR!O2753&gt;0,PROCESADOR!O2753,"")</f>
        <v/>
      </c>
    </row>
    <row r="2753" spans="1:1" x14ac:dyDescent="0.25">
      <c r="A2753" s="1" t="str">
        <f ca="1">IF(PROCESADOR!O2754&gt;0,PROCESADOR!O2754,"")</f>
        <v/>
      </c>
    </row>
    <row r="2754" spans="1:1" x14ac:dyDescent="0.25">
      <c r="A2754" s="1" t="str">
        <f ca="1">IF(PROCESADOR!O2755&gt;0,PROCESADOR!O2755,"")</f>
        <v/>
      </c>
    </row>
    <row r="2755" spans="1:1" x14ac:dyDescent="0.25">
      <c r="A2755" s="1" t="str">
        <f ca="1">IF(PROCESADOR!O2756&gt;0,PROCESADOR!O2756,"")</f>
        <v/>
      </c>
    </row>
    <row r="2756" spans="1:1" x14ac:dyDescent="0.25">
      <c r="A2756" s="1" t="str">
        <f ca="1">IF(PROCESADOR!O2757&gt;0,PROCESADOR!O2757,"")</f>
        <v/>
      </c>
    </row>
    <row r="2757" spans="1:1" x14ac:dyDescent="0.25">
      <c r="A2757" s="1" t="str">
        <f ca="1">IF(PROCESADOR!O2758&gt;0,PROCESADOR!O2758,"")</f>
        <v/>
      </c>
    </row>
    <row r="2758" spans="1:1" x14ac:dyDescent="0.25">
      <c r="A2758" s="1" t="str">
        <f ca="1">IF(PROCESADOR!O2759&gt;0,PROCESADOR!O2759,"")</f>
        <v/>
      </c>
    </row>
    <row r="2759" spans="1:1" x14ac:dyDescent="0.25">
      <c r="A2759" s="1" t="str">
        <f ca="1">IF(PROCESADOR!O2760&gt;0,PROCESADOR!O2760,"")</f>
        <v/>
      </c>
    </row>
    <row r="2760" spans="1:1" x14ac:dyDescent="0.25">
      <c r="A2760" s="1" t="str">
        <f ca="1">IF(PROCESADOR!O2761&gt;0,PROCESADOR!O2761,"")</f>
        <v/>
      </c>
    </row>
    <row r="2761" spans="1:1" x14ac:dyDescent="0.25">
      <c r="A2761" s="1" t="str">
        <f ca="1">IF(PROCESADOR!O2762&gt;0,PROCESADOR!O2762,"")</f>
        <v/>
      </c>
    </row>
    <row r="2762" spans="1:1" x14ac:dyDescent="0.25">
      <c r="A2762" s="1" t="str">
        <f ca="1">IF(PROCESADOR!O2763&gt;0,PROCESADOR!O2763,"")</f>
        <v/>
      </c>
    </row>
    <row r="2763" spans="1:1" x14ac:dyDescent="0.25">
      <c r="A2763" s="1" t="str">
        <f ca="1">IF(PROCESADOR!O2764&gt;0,PROCESADOR!O2764,"")</f>
        <v/>
      </c>
    </row>
    <row r="2764" spans="1:1" x14ac:dyDescent="0.25">
      <c r="A2764" s="1" t="str">
        <f ca="1">IF(PROCESADOR!O2765&gt;0,PROCESADOR!O2765,"")</f>
        <v/>
      </c>
    </row>
    <row r="2765" spans="1:1" x14ac:dyDescent="0.25">
      <c r="A2765" s="1" t="str">
        <f ca="1">IF(PROCESADOR!O2766&gt;0,PROCESADOR!O2766,"")</f>
        <v/>
      </c>
    </row>
    <row r="2766" spans="1:1" x14ac:dyDescent="0.25">
      <c r="A2766" s="1" t="str">
        <f ca="1">IF(PROCESADOR!O2767&gt;0,PROCESADOR!O2767,"")</f>
        <v/>
      </c>
    </row>
    <row r="2767" spans="1:1" x14ac:dyDescent="0.25">
      <c r="A2767" s="1" t="str">
        <f ca="1">IF(PROCESADOR!O2768&gt;0,PROCESADOR!O2768,"")</f>
        <v/>
      </c>
    </row>
    <row r="2768" spans="1:1" x14ac:dyDescent="0.25">
      <c r="A2768" s="1" t="str">
        <f ca="1">IF(PROCESADOR!O2769&gt;0,PROCESADOR!O2769,"")</f>
        <v/>
      </c>
    </row>
    <row r="2769" spans="1:1" x14ac:dyDescent="0.25">
      <c r="A2769" s="1" t="str">
        <f ca="1">IF(PROCESADOR!O2770&gt;0,PROCESADOR!O2770,"")</f>
        <v/>
      </c>
    </row>
    <row r="2770" spans="1:1" x14ac:dyDescent="0.25">
      <c r="A2770" s="1" t="str">
        <f ca="1">IF(PROCESADOR!O2771&gt;0,PROCESADOR!O2771,"")</f>
        <v/>
      </c>
    </row>
    <row r="2771" spans="1:1" x14ac:dyDescent="0.25">
      <c r="A2771" s="1" t="str">
        <f ca="1">IF(PROCESADOR!O2772&gt;0,PROCESADOR!O2772,"")</f>
        <v/>
      </c>
    </row>
    <row r="2772" spans="1:1" x14ac:dyDescent="0.25">
      <c r="A2772" s="1" t="str">
        <f ca="1">IF(PROCESADOR!O2773&gt;0,PROCESADOR!O2773,"")</f>
        <v/>
      </c>
    </row>
    <row r="2773" spans="1:1" x14ac:dyDescent="0.25">
      <c r="A2773" s="1" t="str">
        <f ca="1">IF(PROCESADOR!O2774&gt;0,PROCESADOR!O2774,"")</f>
        <v/>
      </c>
    </row>
    <row r="2774" spans="1:1" x14ac:dyDescent="0.25">
      <c r="A2774" s="1" t="str">
        <f ca="1">IF(PROCESADOR!O2775&gt;0,PROCESADOR!O2775,"")</f>
        <v/>
      </c>
    </row>
    <row r="2775" spans="1:1" x14ac:dyDescent="0.25">
      <c r="A2775" s="1" t="str">
        <f ca="1">IF(PROCESADOR!O2776&gt;0,PROCESADOR!O2776,"")</f>
        <v/>
      </c>
    </row>
    <row r="2776" spans="1:1" x14ac:dyDescent="0.25">
      <c r="A2776" s="1" t="str">
        <f ca="1">IF(PROCESADOR!O2777&gt;0,PROCESADOR!O2777,"")</f>
        <v/>
      </c>
    </row>
    <row r="2777" spans="1:1" x14ac:dyDescent="0.25">
      <c r="A2777" s="1" t="str">
        <f ca="1">IF(PROCESADOR!O2778&gt;0,PROCESADOR!O2778,"")</f>
        <v/>
      </c>
    </row>
    <row r="2778" spans="1:1" x14ac:dyDescent="0.25">
      <c r="A2778" s="1" t="str">
        <f ca="1">IF(PROCESADOR!O2779&gt;0,PROCESADOR!O2779,"")</f>
        <v/>
      </c>
    </row>
    <row r="2779" spans="1:1" x14ac:dyDescent="0.25">
      <c r="A2779" s="1" t="str">
        <f ca="1">IF(PROCESADOR!O2780&gt;0,PROCESADOR!O2780,"")</f>
        <v/>
      </c>
    </row>
    <row r="2780" spans="1:1" x14ac:dyDescent="0.25">
      <c r="A2780" s="1" t="str">
        <f ca="1">IF(PROCESADOR!O2781&gt;0,PROCESADOR!O2781,"")</f>
        <v/>
      </c>
    </row>
    <row r="2781" spans="1:1" x14ac:dyDescent="0.25">
      <c r="A2781" s="1" t="str">
        <f ca="1">IF(PROCESADOR!O2782&gt;0,PROCESADOR!O2782,"")</f>
        <v/>
      </c>
    </row>
    <row r="2782" spans="1:1" x14ac:dyDescent="0.25">
      <c r="A2782" s="1" t="str">
        <f ca="1">IF(PROCESADOR!O2783&gt;0,PROCESADOR!O2783,"")</f>
        <v/>
      </c>
    </row>
    <row r="2783" spans="1:1" x14ac:dyDescent="0.25">
      <c r="A2783" s="1" t="str">
        <f ca="1">IF(PROCESADOR!O2784&gt;0,PROCESADOR!O2784,"")</f>
        <v/>
      </c>
    </row>
    <row r="2784" spans="1:1" x14ac:dyDescent="0.25">
      <c r="A2784" s="1" t="str">
        <f ca="1">IF(PROCESADOR!O2785&gt;0,PROCESADOR!O2785,"")</f>
        <v/>
      </c>
    </row>
    <row r="2785" spans="1:1" x14ac:dyDescent="0.25">
      <c r="A2785" s="1" t="str">
        <f ca="1">IF(PROCESADOR!O2786&gt;0,PROCESADOR!O2786,"")</f>
        <v/>
      </c>
    </row>
    <row r="2786" spans="1:1" x14ac:dyDescent="0.25">
      <c r="A2786" s="1" t="str">
        <f ca="1">IF(PROCESADOR!O2787&gt;0,PROCESADOR!O2787,"")</f>
        <v/>
      </c>
    </row>
    <row r="2787" spans="1:1" x14ac:dyDescent="0.25">
      <c r="A2787" s="1" t="str">
        <f ca="1">IF(PROCESADOR!O2788&gt;0,PROCESADOR!O2788,"")</f>
        <v/>
      </c>
    </row>
    <row r="2788" spans="1:1" x14ac:dyDescent="0.25">
      <c r="A2788" s="1" t="str">
        <f ca="1">IF(PROCESADOR!O2789&gt;0,PROCESADOR!O2789,"")</f>
        <v/>
      </c>
    </row>
    <row r="2789" spans="1:1" x14ac:dyDescent="0.25">
      <c r="A2789" s="1" t="str">
        <f ca="1">IF(PROCESADOR!O2790&gt;0,PROCESADOR!O2790,"")</f>
        <v/>
      </c>
    </row>
    <row r="2790" spans="1:1" x14ac:dyDescent="0.25">
      <c r="A2790" s="1" t="str">
        <f ca="1">IF(PROCESADOR!O2791&gt;0,PROCESADOR!O2791,"")</f>
        <v/>
      </c>
    </row>
    <row r="2791" spans="1:1" x14ac:dyDescent="0.25">
      <c r="A2791" s="1" t="str">
        <f ca="1">IF(PROCESADOR!O2792&gt;0,PROCESADOR!O2792,"")</f>
        <v/>
      </c>
    </row>
    <row r="2792" spans="1:1" x14ac:dyDescent="0.25">
      <c r="A2792" s="1" t="str">
        <f ca="1">IF(PROCESADOR!O2793&gt;0,PROCESADOR!O2793,"")</f>
        <v/>
      </c>
    </row>
    <row r="2793" spans="1:1" x14ac:dyDescent="0.25">
      <c r="A2793" s="1" t="str">
        <f ca="1">IF(PROCESADOR!O2794&gt;0,PROCESADOR!O2794,"")</f>
        <v/>
      </c>
    </row>
    <row r="2794" spans="1:1" x14ac:dyDescent="0.25">
      <c r="A2794" s="1" t="str">
        <f ca="1">IF(PROCESADOR!O2795&gt;0,PROCESADOR!O2795,"")</f>
        <v/>
      </c>
    </row>
    <row r="2795" spans="1:1" x14ac:dyDescent="0.25">
      <c r="A2795" s="1" t="str">
        <f ca="1">IF(PROCESADOR!O2796&gt;0,PROCESADOR!O2796,"")</f>
        <v/>
      </c>
    </row>
    <row r="2796" spans="1:1" x14ac:dyDescent="0.25">
      <c r="A2796" s="1" t="str">
        <f ca="1">IF(PROCESADOR!O2797&gt;0,PROCESADOR!O2797,"")</f>
        <v/>
      </c>
    </row>
    <row r="2797" spans="1:1" x14ac:dyDescent="0.25">
      <c r="A2797" s="1" t="str">
        <f ca="1">IF(PROCESADOR!O2798&gt;0,PROCESADOR!O2798,"")</f>
        <v/>
      </c>
    </row>
    <row r="2798" spans="1:1" x14ac:dyDescent="0.25">
      <c r="A2798" s="1" t="str">
        <f ca="1">IF(PROCESADOR!O2799&gt;0,PROCESADOR!O2799,"")</f>
        <v/>
      </c>
    </row>
    <row r="2799" spans="1:1" x14ac:dyDescent="0.25">
      <c r="A2799" s="1" t="str">
        <f ca="1">IF(PROCESADOR!O2800&gt;0,PROCESADOR!O2800,"")</f>
        <v/>
      </c>
    </row>
    <row r="2800" spans="1:1" x14ac:dyDescent="0.25">
      <c r="A2800" s="1" t="str">
        <f ca="1">IF(PROCESADOR!O2801&gt;0,PROCESADOR!O2801,"")</f>
        <v/>
      </c>
    </row>
    <row r="2801" spans="1:1" x14ac:dyDescent="0.25">
      <c r="A2801" s="1" t="str">
        <f ca="1">IF(PROCESADOR!O2802&gt;0,PROCESADOR!O2802,"")</f>
        <v/>
      </c>
    </row>
    <row r="2802" spans="1:1" x14ac:dyDescent="0.25">
      <c r="A2802" s="1" t="str">
        <f ca="1">IF(PROCESADOR!O2803&gt;0,PROCESADOR!O2803,"")</f>
        <v/>
      </c>
    </row>
    <row r="2803" spans="1:1" x14ac:dyDescent="0.25">
      <c r="A2803" s="1" t="str">
        <f ca="1">IF(PROCESADOR!O2804&gt;0,PROCESADOR!O2804,"")</f>
        <v/>
      </c>
    </row>
    <row r="2804" spans="1:1" x14ac:dyDescent="0.25">
      <c r="A2804" s="1" t="str">
        <f ca="1">IF(PROCESADOR!O2805&gt;0,PROCESADOR!O2805,"")</f>
        <v/>
      </c>
    </row>
    <row r="2805" spans="1:1" x14ac:dyDescent="0.25">
      <c r="A2805" s="1" t="str">
        <f ca="1">IF(PROCESADOR!O2806&gt;0,PROCESADOR!O2806,"")</f>
        <v/>
      </c>
    </row>
    <row r="2806" spans="1:1" x14ac:dyDescent="0.25">
      <c r="A2806" s="1" t="str">
        <f ca="1">IF(PROCESADOR!O2807&gt;0,PROCESADOR!O2807,"")</f>
        <v/>
      </c>
    </row>
    <row r="2807" spans="1:1" x14ac:dyDescent="0.25">
      <c r="A2807" s="1" t="str">
        <f ca="1">IF(PROCESADOR!O2808&gt;0,PROCESADOR!O2808,"")</f>
        <v/>
      </c>
    </row>
    <row r="2808" spans="1:1" x14ac:dyDescent="0.25">
      <c r="A2808" s="1" t="str">
        <f ca="1">IF(PROCESADOR!O2809&gt;0,PROCESADOR!O2809,"")</f>
        <v/>
      </c>
    </row>
    <row r="2809" spans="1:1" x14ac:dyDescent="0.25">
      <c r="A2809" s="1" t="str">
        <f ca="1">IF(PROCESADOR!O2810&gt;0,PROCESADOR!O2810,"")</f>
        <v/>
      </c>
    </row>
    <row r="2810" spans="1:1" x14ac:dyDescent="0.25">
      <c r="A2810" s="1" t="str">
        <f ca="1">IF(PROCESADOR!O2811&gt;0,PROCESADOR!O2811,"")</f>
        <v/>
      </c>
    </row>
    <row r="2811" spans="1:1" x14ac:dyDescent="0.25">
      <c r="A2811" s="1" t="str">
        <f ca="1">IF(PROCESADOR!O2812&gt;0,PROCESADOR!O2812,"")</f>
        <v/>
      </c>
    </row>
    <row r="2812" spans="1:1" x14ac:dyDescent="0.25">
      <c r="A2812" s="1" t="str">
        <f ca="1">IF(PROCESADOR!O2813&gt;0,PROCESADOR!O2813,"")</f>
        <v/>
      </c>
    </row>
    <row r="2813" spans="1:1" x14ac:dyDescent="0.25">
      <c r="A2813" s="1" t="str">
        <f ca="1">IF(PROCESADOR!O2814&gt;0,PROCESADOR!O2814,"")</f>
        <v/>
      </c>
    </row>
    <row r="2814" spans="1:1" x14ac:dyDescent="0.25">
      <c r="A2814" s="1" t="str">
        <f ca="1">IF(PROCESADOR!O2815&gt;0,PROCESADOR!O2815,"")</f>
        <v/>
      </c>
    </row>
    <row r="2815" spans="1:1" x14ac:dyDescent="0.25">
      <c r="A2815" s="1" t="str">
        <f ca="1">IF(PROCESADOR!O2816&gt;0,PROCESADOR!O2816,"")</f>
        <v/>
      </c>
    </row>
    <row r="2816" spans="1:1" x14ac:dyDescent="0.25">
      <c r="A2816" s="1" t="str">
        <f ca="1">IF(PROCESADOR!O2817&gt;0,PROCESADOR!O2817,"")</f>
        <v/>
      </c>
    </row>
    <row r="2817" spans="1:1" x14ac:dyDescent="0.25">
      <c r="A2817" s="1" t="str">
        <f ca="1">IF(PROCESADOR!O2818&gt;0,PROCESADOR!O2818,"")</f>
        <v/>
      </c>
    </row>
    <row r="2818" spans="1:1" x14ac:dyDescent="0.25">
      <c r="A2818" s="1" t="str">
        <f ca="1">IF(PROCESADOR!O2819&gt;0,PROCESADOR!O2819,"")</f>
        <v/>
      </c>
    </row>
    <row r="2819" spans="1:1" x14ac:dyDescent="0.25">
      <c r="A2819" s="1" t="str">
        <f ca="1">IF(PROCESADOR!O2820&gt;0,PROCESADOR!O2820,"")</f>
        <v/>
      </c>
    </row>
    <row r="2820" spans="1:1" x14ac:dyDescent="0.25">
      <c r="A2820" s="1" t="str">
        <f ca="1">IF(PROCESADOR!O2821&gt;0,PROCESADOR!O2821,"")</f>
        <v/>
      </c>
    </row>
    <row r="2821" spans="1:1" x14ac:dyDescent="0.25">
      <c r="A2821" s="1" t="str">
        <f ca="1">IF(PROCESADOR!O2822&gt;0,PROCESADOR!O2822,"")</f>
        <v/>
      </c>
    </row>
    <row r="2822" spans="1:1" x14ac:dyDescent="0.25">
      <c r="A2822" s="1" t="str">
        <f ca="1">IF(PROCESADOR!O2823&gt;0,PROCESADOR!O2823,"")</f>
        <v/>
      </c>
    </row>
    <row r="2823" spans="1:1" x14ac:dyDescent="0.25">
      <c r="A2823" s="1" t="str">
        <f ca="1">IF(PROCESADOR!O2824&gt;0,PROCESADOR!O2824,"")</f>
        <v/>
      </c>
    </row>
    <row r="2824" spans="1:1" x14ac:dyDescent="0.25">
      <c r="A2824" s="1" t="str">
        <f ca="1">IF(PROCESADOR!O2825&gt;0,PROCESADOR!O2825,"")</f>
        <v/>
      </c>
    </row>
    <row r="2825" spans="1:1" x14ac:dyDescent="0.25">
      <c r="A2825" s="1" t="str">
        <f ca="1">IF(PROCESADOR!O2826&gt;0,PROCESADOR!O2826,"")</f>
        <v/>
      </c>
    </row>
    <row r="2826" spans="1:1" x14ac:dyDescent="0.25">
      <c r="A2826" s="1" t="str">
        <f ca="1">IF(PROCESADOR!O2827&gt;0,PROCESADOR!O2827,"")</f>
        <v/>
      </c>
    </row>
    <row r="2827" spans="1:1" x14ac:dyDescent="0.25">
      <c r="A2827" s="1" t="str">
        <f ca="1">IF(PROCESADOR!O2828&gt;0,PROCESADOR!O2828,"")</f>
        <v/>
      </c>
    </row>
    <row r="2828" spans="1:1" x14ac:dyDescent="0.25">
      <c r="A2828" s="1" t="str">
        <f ca="1">IF(PROCESADOR!O2829&gt;0,PROCESADOR!O2829,"")</f>
        <v/>
      </c>
    </row>
    <row r="2829" spans="1:1" x14ac:dyDescent="0.25">
      <c r="A2829" s="1" t="str">
        <f ca="1">IF(PROCESADOR!O2830&gt;0,PROCESADOR!O2830,"")</f>
        <v/>
      </c>
    </row>
    <row r="2830" spans="1:1" x14ac:dyDescent="0.25">
      <c r="A2830" s="1" t="str">
        <f ca="1">IF(PROCESADOR!O2831&gt;0,PROCESADOR!O2831,"")</f>
        <v/>
      </c>
    </row>
    <row r="2831" spans="1:1" x14ac:dyDescent="0.25">
      <c r="A2831" s="1" t="str">
        <f ca="1">IF(PROCESADOR!O2832&gt;0,PROCESADOR!O2832,"")</f>
        <v/>
      </c>
    </row>
    <row r="2832" spans="1:1" x14ac:dyDescent="0.25">
      <c r="A2832" s="1" t="str">
        <f ca="1">IF(PROCESADOR!O2833&gt;0,PROCESADOR!O2833,"")</f>
        <v/>
      </c>
    </row>
    <row r="2833" spans="1:1" x14ac:dyDescent="0.25">
      <c r="A2833" s="1" t="str">
        <f ca="1">IF(PROCESADOR!O2834&gt;0,PROCESADOR!O2834,"")</f>
        <v/>
      </c>
    </row>
    <row r="2834" spans="1:1" x14ac:dyDescent="0.25">
      <c r="A2834" s="1" t="str">
        <f ca="1">IF(PROCESADOR!O2835&gt;0,PROCESADOR!O2835,"")</f>
        <v/>
      </c>
    </row>
    <row r="2835" spans="1:1" x14ac:dyDescent="0.25">
      <c r="A2835" s="1" t="str">
        <f ca="1">IF(PROCESADOR!O2836&gt;0,PROCESADOR!O2836,"")</f>
        <v/>
      </c>
    </row>
    <row r="2836" spans="1:1" x14ac:dyDescent="0.25">
      <c r="A2836" s="1" t="str">
        <f ca="1">IF(PROCESADOR!O2837&gt;0,PROCESADOR!O2837,"")</f>
        <v/>
      </c>
    </row>
    <row r="2837" spans="1:1" x14ac:dyDescent="0.25">
      <c r="A2837" s="1" t="str">
        <f ca="1">IF(PROCESADOR!O2838&gt;0,PROCESADOR!O2838,"")</f>
        <v/>
      </c>
    </row>
    <row r="2838" spans="1:1" x14ac:dyDescent="0.25">
      <c r="A2838" s="1" t="str">
        <f ca="1">IF(PROCESADOR!O2839&gt;0,PROCESADOR!O2839,"")</f>
        <v/>
      </c>
    </row>
    <row r="2839" spans="1:1" x14ac:dyDescent="0.25">
      <c r="A2839" s="1" t="str">
        <f ca="1">IF(PROCESADOR!O2840&gt;0,PROCESADOR!O2840,"")</f>
        <v/>
      </c>
    </row>
    <row r="2840" spans="1:1" x14ac:dyDescent="0.25">
      <c r="A2840" s="1" t="str">
        <f ca="1">IF(PROCESADOR!O2841&gt;0,PROCESADOR!O2841,"")</f>
        <v/>
      </c>
    </row>
    <row r="2841" spans="1:1" x14ac:dyDescent="0.25">
      <c r="A2841" s="1" t="str">
        <f ca="1">IF(PROCESADOR!O2842&gt;0,PROCESADOR!O2842,"")</f>
        <v/>
      </c>
    </row>
    <row r="2842" spans="1:1" x14ac:dyDescent="0.25">
      <c r="A2842" s="1" t="str">
        <f ca="1">IF(PROCESADOR!O2843&gt;0,PROCESADOR!O2843,"")</f>
        <v/>
      </c>
    </row>
    <row r="2843" spans="1:1" x14ac:dyDescent="0.25">
      <c r="A2843" s="1" t="str">
        <f ca="1">IF(PROCESADOR!O2844&gt;0,PROCESADOR!O2844,"")</f>
        <v/>
      </c>
    </row>
    <row r="2844" spans="1:1" x14ac:dyDescent="0.25">
      <c r="A2844" s="1" t="str">
        <f ca="1">IF(PROCESADOR!O2845&gt;0,PROCESADOR!O2845,"")</f>
        <v/>
      </c>
    </row>
    <row r="2845" spans="1:1" x14ac:dyDescent="0.25">
      <c r="A2845" s="1" t="str">
        <f ca="1">IF(PROCESADOR!O2846&gt;0,PROCESADOR!O2846,"")</f>
        <v/>
      </c>
    </row>
    <row r="2846" spans="1:1" x14ac:dyDescent="0.25">
      <c r="A2846" s="1" t="str">
        <f ca="1">IF(PROCESADOR!O2847&gt;0,PROCESADOR!O2847,"")</f>
        <v/>
      </c>
    </row>
    <row r="2847" spans="1:1" x14ac:dyDescent="0.25">
      <c r="A2847" s="1" t="str">
        <f ca="1">IF(PROCESADOR!O2848&gt;0,PROCESADOR!O2848,"")</f>
        <v/>
      </c>
    </row>
    <row r="2848" spans="1:1" x14ac:dyDescent="0.25">
      <c r="A2848" s="1" t="str">
        <f ca="1">IF(PROCESADOR!O2849&gt;0,PROCESADOR!O2849,"")</f>
        <v/>
      </c>
    </row>
    <row r="2849" spans="1:1" x14ac:dyDescent="0.25">
      <c r="A2849" s="1" t="str">
        <f ca="1">IF(PROCESADOR!O2850&gt;0,PROCESADOR!O2850,"")</f>
        <v/>
      </c>
    </row>
    <row r="2850" spans="1:1" x14ac:dyDescent="0.25">
      <c r="A2850" s="1" t="str">
        <f ca="1">IF(PROCESADOR!O2851&gt;0,PROCESADOR!O2851,"")</f>
        <v/>
      </c>
    </row>
    <row r="2851" spans="1:1" x14ac:dyDescent="0.25">
      <c r="A2851" s="1" t="str">
        <f ca="1">IF(PROCESADOR!O2852&gt;0,PROCESADOR!O2852,"")</f>
        <v/>
      </c>
    </row>
    <row r="2852" spans="1:1" x14ac:dyDescent="0.25">
      <c r="A2852" s="1" t="str">
        <f ca="1">IF(PROCESADOR!O2853&gt;0,PROCESADOR!O2853,"")</f>
        <v/>
      </c>
    </row>
    <row r="2853" spans="1:1" x14ac:dyDescent="0.25">
      <c r="A2853" s="1" t="str">
        <f ca="1">IF(PROCESADOR!O2854&gt;0,PROCESADOR!O2854,"")</f>
        <v/>
      </c>
    </row>
    <row r="2854" spans="1:1" x14ac:dyDescent="0.25">
      <c r="A2854" s="1" t="str">
        <f ca="1">IF(PROCESADOR!O2855&gt;0,PROCESADOR!O2855,"")</f>
        <v/>
      </c>
    </row>
    <row r="2855" spans="1:1" x14ac:dyDescent="0.25">
      <c r="A2855" s="1" t="str">
        <f ca="1">IF(PROCESADOR!O2856&gt;0,PROCESADOR!O2856,"")</f>
        <v/>
      </c>
    </row>
    <row r="2856" spans="1:1" x14ac:dyDescent="0.25">
      <c r="A2856" s="1" t="str">
        <f ca="1">IF(PROCESADOR!O2857&gt;0,PROCESADOR!O2857,"")</f>
        <v/>
      </c>
    </row>
    <row r="2857" spans="1:1" x14ac:dyDescent="0.25">
      <c r="A2857" s="1" t="str">
        <f ca="1">IF(PROCESADOR!O2858&gt;0,PROCESADOR!O2858,"")</f>
        <v/>
      </c>
    </row>
    <row r="2858" spans="1:1" x14ac:dyDescent="0.25">
      <c r="A2858" s="1" t="str">
        <f ca="1">IF(PROCESADOR!O2859&gt;0,PROCESADOR!O2859,"")</f>
        <v/>
      </c>
    </row>
    <row r="2859" spans="1:1" x14ac:dyDescent="0.25">
      <c r="A2859" s="1" t="str">
        <f ca="1">IF(PROCESADOR!O2860&gt;0,PROCESADOR!O2860,"")</f>
        <v/>
      </c>
    </row>
    <row r="2860" spans="1:1" x14ac:dyDescent="0.25">
      <c r="A2860" s="1" t="str">
        <f ca="1">IF(PROCESADOR!O2861&gt;0,PROCESADOR!O2861,"")</f>
        <v/>
      </c>
    </row>
    <row r="2861" spans="1:1" x14ac:dyDescent="0.25">
      <c r="A2861" s="1" t="str">
        <f ca="1">IF(PROCESADOR!O2862&gt;0,PROCESADOR!O2862,"")</f>
        <v/>
      </c>
    </row>
    <row r="2862" spans="1:1" x14ac:dyDescent="0.25">
      <c r="A2862" s="1" t="str">
        <f ca="1">IF(PROCESADOR!O2863&gt;0,PROCESADOR!O2863,"")</f>
        <v/>
      </c>
    </row>
    <row r="2863" spans="1:1" x14ac:dyDescent="0.25">
      <c r="A2863" s="1" t="str">
        <f ca="1">IF(PROCESADOR!O2864&gt;0,PROCESADOR!O2864,"")</f>
        <v/>
      </c>
    </row>
    <row r="2864" spans="1:1" x14ac:dyDescent="0.25">
      <c r="A2864" s="1" t="str">
        <f ca="1">IF(PROCESADOR!O2865&gt;0,PROCESADOR!O2865,"")</f>
        <v/>
      </c>
    </row>
    <row r="2865" spans="1:1" x14ac:dyDescent="0.25">
      <c r="A2865" s="1" t="str">
        <f ca="1">IF(PROCESADOR!O2866&gt;0,PROCESADOR!O2866,"")</f>
        <v/>
      </c>
    </row>
    <row r="2866" spans="1:1" x14ac:dyDescent="0.25">
      <c r="A2866" s="1" t="str">
        <f ca="1">IF(PROCESADOR!O2867&gt;0,PROCESADOR!O2867,"")</f>
        <v/>
      </c>
    </row>
    <row r="2867" spans="1:1" x14ac:dyDescent="0.25">
      <c r="A2867" s="1" t="str">
        <f ca="1">IF(PROCESADOR!O2868&gt;0,PROCESADOR!O2868,"")</f>
        <v/>
      </c>
    </row>
    <row r="2868" spans="1:1" x14ac:dyDescent="0.25">
      <c r="A2868" s="1" t="str">
        <f ca="1">IF(PROCESADOR!O2869&gt;0,PROCESADOR!O2869,"")</f>
        <v/>
      </c>
    </row>
    <row r="2869" spans="1:1" x14ac:dyDescent="0.25">
      <c r="A2869" s="1" t="str">
        <f ca="1">IF(PROCESADOR!O2870&gt;0,PROCESADOR!O2870,"")</f>
        <v/>
      </c>
    </row>
    <row r="2870" spans="1:1" x14ac:dyDescent="0.25">
      <c r="A2870" s="1" t="str">
        <f ca="1">IF(PROCESADOR!O2871&gt;0,PROCESADOR!O2871,"")</f>
        <v/>
      </c>
    </row>
    <row r="2871" spans="1:1" x14ac:dyDescent="0.25">
      <c r="A2871" s="1" t="str">
        <f ca="1">IF(PROCESADOR!O2872&gt;0,PROCESADOR!O2872,"")</f>
        <v/>
      </c>
    </row>
    <row r="2872" spans="1:1" x14ac:dyDescent="0.25">
      <c r="A2872" s="1" t="str">
        <f ca="1">IF(PROCESADOR!O2873&gt;0,PROCESADOR!O2873,"")</f>
        <v/>
      </c>
    </row>
    <row r="2873" spans="1:1" x14ac:dyDescent="0.25">
      <c r="A2873" s="1" t="str">
        <f ca="1">IF(PROCESADOR!O2874&gt;0,PROCESADOR!O2874,"")</f>
        <v/>
      </c>
    </row>
    <row r="2874" spans="1:1" x14ac:dyDescent="0.25">
      <c r="A2874" s="1" t="str">
        <f ca="1">IF(PROCESADOR!O2875&gt;0,PROCESADOR!O2875,"")</f>
        <v/>
      </c>
    </row>
    <row r="2875" spans="1:1" x14ac:dyDescent="0.25">
      <c r="A2875" s="1" t="str">
        <f ca="1">IF(PROCESADOR!O2876&gt;0,PROCESADOR!O2876,"")</f>
        <v/>
      </c>
    </row>
    <row r="2876" spans="1:1" x14ac:dyDescent="0.25">
      <c r="A2876" s="1" t="str">
        <f ca="1">IF(PROCESADOR!O2877&gt;0,PROCESADOR!O2877,"")</f>
        <v/>
      </c>
    </row>
    <row r="2877" spans="1:1" x14ac:dyDescent="0.25">
      <c r="A2877" s="1" t="str">
        <f ca="1">IF(PROCESADOR!O2878&gt;0,PROCESADOR!O2878,"")</f>
        <v/>
      </c>
    </row>
    <row r="2878" spans="1:1" x14ac:dyDescent="0.25">
      <c r="A2878" s="1" t="str">
        <f ca="1">IF(PROCESADOR!O2879&gt;0,PROCESADOR!O2879,"")</f>
        <v/>
      </c>
    </row>
    <row r="2879" spans="1:1" x14ac:dyDescent="0.25">
      <c r="A2879" s="1" t="str">
        <f ca="1">IF(PROCESADOR!O2880&gt;0,PROCESADOR!O2880,"")</f>
        <v/>
      </c>
    </row>
    <row r="2880" spans="1:1" x14ac:dyDescent="0.25">
      <c r="A2880" s="1" t="str">
        <f ca="1">IF(PROCESADOR!O2881&gt;0,PROCESADOR!O2881,"")</f>
        <v/>
      </c>
    </row>
    <row r="2881" spans="1:1" x14ac:dyDescent="0.25">
      <c r="A2881" s="1" t="str">
        <f ca="1">IF(PROCESADOR!O2882&gt;0,PROCESADOR!O2882,"")</f>
        <v/>
      </c>
    </row>
    <row r="2882" spans="1:1" x14ac:dyDescent="0.25">
      <c r="A2882" s="1" t="str">
        <f ca="1">IF(PROCESADOR!O2883&gt;0,PROCESADOR!O2883,"")</f>
        <v/>
      </c>
    </row>
    <row r="2883" spans="1:1" x14ac:dyDescent="0.25">
      <c r="A2883" s="1" t="str">
        <f ca="1">IF(PROCESADOR!O2884&gt;0,PROCESADOR!O2884,"")</f>
        <v/>
      </c>
    </row>
    <row r="2884" spans="1:1" x14ac:dyDescent="0.25">
      <c r="A2884" s="1" t="str">
        <f ca="1">IF(PROCESADOR!O2885&gt;0,PROCESADOR!O2885,"")</f>
        <v/>
      </c>
    </row>
    <row r="2885" spans="1:1" x14ac:dyDescent="0.25">
      <c r="A2885" s="1" t="str">
        <f ca="1">IF(PROCESADOR!O2886&gt;0,PROCESADOR!O2886,"")</f>
        <v/>
      </c>
    </row>
    <row r="2886" spans="1:1" x14ac:dyDescent="0.25">
      <c r="A2886" s="1" t="str">
        <f ca="1">IF(PROCESADOR!O2887&gt;0,PROCESADOR!O2887,"")</f>
        <v/>
      </c>
    </row>
    <row r="2887" spans="1:1" x14ac:dyDescent="0.25">
      <c r="A2887" s="1" t="str">
        <f ca="1">IF(PROCESADOR!O2888&gt;0,PROCESADOR!O2888,"")</f>
        <v/>
      </c>
    </row>
    <row r="2888" spans="1:1" x14ac:dyDescent="0.25">
      <c r="A2888" s="1" t="str">
        <f ca="1">IF(PROCESADOR!O2889&gt;0,PROCESADOR!O2889,"")</f>
        <v/>
      </c>
    </row>
    <row r="2889" spans="1:1" x14ac:dyDescent="0.25">
      <c r="A2889" s="1" t="str">
        <f ca="1">IF(PROCESADOR!O2890&gt;0,PROCESADOR!O2890,"")</f>
        <v/>
      </c>
    </row>
    <row r="2890" spans="1:1" x14ac:dyDescent="0.25">
      <c r="A2890" s="1" t="str">
        <f ca="1">IF(PROCESADOR!O2891&gt;0,PROCESADOR!O2891,"")</f>
        <v/>
      </c>
    </row>
    <row r="2891" spans="1:1" x14ac:dyDescent="0.25">
      <c r="A2891" s="1" t="str">
        <f ca="1">IF(PROCESADOR!O2892&gt;0,PROCESADOR!O2892,"")</f>
        <v/>
      </c>
    </row>
    <row r="2892" spans="1:1" x14ac:dyDescent="0.25">
      <c r="A2892" s="1" t="str">
        <f ca="1">IF(PROCESADOR!O2893&gt;0,PROCESADOR!O2893,"")</f>
        <v/>
      </c>
    </row>
    <row r="2893" spans="1:1" x14ac:dyDescent="0.25">
      <c r="A2893" s="1" t="str">
        <f ca="1">IF(PROCESADOR!O2894&gt;0,PROCESADOR!O2894,"")</f>
        <v/>
      </c>
    </row>
    <row r="2894" spans="1:1" x14ac:dyDescent="0.25">
      <c r="A2894" s="1" t="str">
        <f ca="1">IF(PROCESADOR!O2895&gt;0,PROCESADOR!O2895,"")</f>
        <v/>
      </c>
    </row>
    <row r="2895" spans="1:1" x14ac:dyDescent="0.25">
      <c r="A2895" s="1" t="str">
        <f ca="1">IF(PROCESADOR!O2896&gt;0,PROCESADOR!O2896,"")</f>
        <v/>
      </c>
    </row>
    <row r="2896" spans="1:1" x14ac:dyDescent="0.25">
      <c r="A2896" s="1" t="str">
        <f ca="1">IF(PROCESADOR!O2897&gt;0,PROCESADOR!O2897,"")</f>
        <v/>
      </c>
    </row>
    <row r="2897" spans="1:1" x14ac:dyDescent="0.25">
      <c r="A2897" s="1" t="str">
        <f ca="1">IF(PROCESADOR!O2898&gt;0,PROCESADOR!O2898,"")</f>
        <v/>
      </c>
    </row>
    <row r="2898" spans="1:1" x14ac:dyDescent="0.25">
      <c r="A2898" s="1" t="str">
        <f ca="1">IF(PROCESADOR!O2899&gt;0,PROCESADOR!O2899,"")</f>
        <v/>
      </c>
    </row>
    <row r="2899" spans="1:1" x14ac:dyDescent="0.25">
      <c r="A2899" s="1" t="str">
        <f ca="1">IF(PROCESADOR!O2900&gt;0,PROCESADOR!O2900,"")</f>
        <v/>
      </c>
    </row>
    <row r="2900" spans="1:1" x14ac:dyDescent="0.25">
      <c r="A2900" s="1" t="str">
        <f ca="1">IF(PROCESADOR!O2901&gt;0,PROCESADOR!O2901,"")</f>
        <v/>
      </c>
    </row>
    <row r="2901" spans="1:1" x14ac:dyDescent="0.25">
      <c r="A2901" s="1" t="str">
        <f ca="1">IF(PROCESADOR!O2902&gt;0,PROCESADOR!O2902,"")</f>
        <v/>
      </c>
    </row>
    <row r="2902" spans="1:1" x14ac:dyDescent="0.25">
      <c r="A2902" s="1" t="str">
        <f ca="1">IF(PROCESADOR!O2903&gt;0,PROCESADOR!O2903,"")</f>
        <v/>
      </c>
    </row>
    <row r="2903" spans="1:1" x14ac:dyDescent="0.25">
      <c r="A2903" s="1" t="str">
        <f ca="1">IF(PROCESADOR!O2904&gt;0,PROCESADOR!O2904,"")</f>
        <v/>
      </c>
    </row>
    <row r="2904" spans="1:1" x14ac:dyDescent="0.25">
      <c r="A2904" s="1" t="str">
        <f ca="1">IF(PROCESADOR!O2905&gt;0,PROCESADOR!O2905,"")</f>
        <v/>
      </c>
    </row>
    <row r="2905" spans="1:1" x14ac:dyDescent="0.25">
      <c r="A2905" s="1" t="str">
        <f ca="1">IF(PROCESADOR!O2906&gt;0,PROCESADOR!O2906,"")</f>
        <v/>
      </c>
    </row>
    <row r="2906" spans="1:1" x14ac:dyDescent="0.25">
      <c r="A2906" s="1" t="str">
        <f ca="1">IF(PROCESADOR!O2907&gt;0,PROCESADOR!O2907,"")</f>
        <v/>
      </c>
    </row>
    <row r="2907" spans="1:1" x14ac:dyDescent="0.25">
      <c r="A2907" s="1" t="str">
        <f ca="1">IF(PROCESADOR!O2908&gt;0,PROCESADOR!O2908,"")</f>
        <v/>
      </c>
    </row>
    <row r="2908" spans="1:1" x14ac:dyDescent="0.25">
      <c r="A2908" s="1" t="str">
        <f ca="1">IF(PROCESADOR!O2909&gt;0,PROCESADOR!O2909,"")</f>
        <v/>
      </c>
    </row>
    <row r="2909" spans="1:1" x14ac:dyDescent="0.25">
      <c r="A2909" s="1" t="str">
        <f ca="1">IF(PROCESADOR!O2910&gt;0,PROCESADOR!O2910,"")</f>
        <v/>
      </c>
    </row>
    <row r="2910" spans="1:1" x14ac:dyDescent="0.25">
      <c r="A2910" s="1" t="str">
        <f ca="1">IF(PROCESADOR!O2911&gt;0,PROCESADOR!O2911,"")</f>
        <v/>
      </c>
    </row>
    <row r="2911" spans="1:1" x14ac:dyDescent="0.25">
      <c r="A2911" s="1" t="str">
        <f ca="1">IF(PROCESADOR!O2912&gt;0,PROCESADOR!O2912,"")</f>
        <v/>
      </c>
    </row>
    <row r="2912" spans="1:1" x14ac:dyDescent="0.25">
      <c r="A2912" s="1" t="str">
        <f ca="1">IF(PROCESADOR!O2913&gt;0,PROCESADOR!O2913,"")</f>
        <v/>
      </c>
    </row>
    <row r="2913" spans="1:1" x14ac:dyDescent="0.25">
      <c r="A2913" s="1" t="str">
        <f ca="1">IF(PROCESADOR!O2914&gt;0,PROCESADOR!O2914,"")</f>
        <v/>
      </c>
    </row>
    <row r="2914" spans="1:1" x14ac:dyDescent="0.25">
      <c r="A2914" s="1" t="str">
        <f ca="1">IF(PROCESADOR!O2915&gt;0,PROCESADOR!O2915,"")</f>
        <v/>
      </c>
    </row>
    <row r="2915" spans="1:1" x14ac:dyDescent="0.25">
      <c r="A2915" s="1" t="str">
        <f ca="1">IF(PROCESADOR!O2916&gt;0,PROCESADOR!O2916,"")</f>
        <v/>
      </c>
    </row>
    <row r="2916" spans="1:1" x14ac:dyDescent="0.25">
      <c r="A2916" s="1" t="str">
        <f ca="1">IF(PROCESADOR!O2917&gt;0,PROCESADOR!O2917,"")</f>
        <v/>
      </c>
    </row>
    <row r="2917" spans="1:1" x14ac:dyDescent="0.25">
      <c r="A2917" s="1" t="str">
        <f ca="1">IF(PROCESADOR!O2918&gt;0,PROCESADOR!O2918,"")</f>
        <v/>
      </c>
    </row>
    <row r="2918" spans="1:1" x14ac:dyDescent="0.25">
      <c r="A2918" s="1" t="str">
        <f ca="1">IF(PROCESADOR!O2919&gt;0,PROCESADOR!O2919,"")</f>
        <v/>
      </c>
    </row>
    <row r="2919" spans="1:1" x14ac:dyDescent="0.25">
      <c r="A2919" s="1" t="str">
        <f ca="1">IF(PROCESADOR!O2920&gt;0,PROCESADOR!O2920,"")</f>
        <v/>
      </c>
    </row>
    <row r="2920" spans="1:1" x14ac:dyDescent="0.25">
      <c r="A2920" s="1" t="str">
        <f ca="1">IF(PROCESADOR!O2921&gt;0,PROCESADOR!O2921,"")</f>
        <v/>
      </c>
    </row>
    <row r="2921" spans="1:1" x14ac:dyDescent="0.25">
      <c r="A2921" s="1" t="str">
        <f ca="1">IF(PROCESADOR!O2922&gt;0,PROCESADOR!O2922,"")</f>
        <v/>
      </c>
    </row>
    <row r="2922" spans="1:1" x14ac:dyDescent="0.25">
      <c r="A2922" s="1" t="str">
        <f ca="1">IF(PROCESADOR!O2923&gt;0,PROCESADOR!O2923,"")</f>
        <v/>
      </c>
    </row>
    <row r="2923" spans="1:1" x14ac:dyDescent="0.25">
      <c r="A2923" s="1" t="str">
        <f ca="1">IF(PROCESADOR!O2924&gt;0,PROCESADOR!O2924,"")</f>
        <v/>
      </c>
    </row>
    <row r="2924" spans="1:1" x14ac:dyDescent="0.25">
      <c r="A2924" s="1" t="str">
        <f ca="1">IF(PROCESADOR!O2925&gt;0,PROCESADOR!O2925,"")</f>
        <v/>
      </c>
    </row>
    <row r="2925" spans="1:1" x14ac:dyDescent="0.25">
      <c r="A2925" s="1" t="str">
        <f ca="1">IF(PROCESADOR!O2926&gt;0,PROCESADOR!O2926,"")</f>
        <v/>
      </c>
    </row>
    <row r="2926" spans="1:1" x14ac:dyDescent="0.25">
      <c r="A2926" s="1" t="str">
        <f ca="1">IF(PROCESADOR!O2927&gt;0,PROCESADOR!O2927,"")</f>
        <v/>
      </c>
    </row>
    <row r="2927" spans="1:1" x14ac:dyDescent="0.25">
      <c r="A2927" s="1" t="str">
        <f ca="1">IF(PROCESADOR!O2928&gt;0,PROCESADOR!O2928,"")</f>
        <v/>
      </c>
    </row>
    <row r="2928" spans="1:1" x14ac:dyDescent="0.25">
      <c r="A2928" s="1" t="str">
        <f ca="1">IF(PROCESADOR!O2929&gt;0,PROCESADOR!O2929,"")</f>
        <v/>
      </c>
    </row>
    <row r="2929" spans="1:1" x14ac:dyDescent="0.25">
      <c r="A2929" s="1" t="str">
        <f ca="1">IF(PROCESADOR!O2930&gt;0,PROCESADOR!O2930,"")</f>
        <v/>
      </c>
    </row>
    <row r="2930" spans="1:1" x14ac:dyDescent="0.25">
      <c r="A2930" s="1" t="str">
        <f ca="1">IF(PROCESADOR!O2931&gt;0,PROCESADOR!O2931,"")</f>
        <v/>
      </c>
    </row>
    <row r="2931" spans="1:1" x14ac:dyDescent="0.25">
      <c r="A2931" s="1" t="str">
        <f ca="1">IF(PROCESADOR!O2932&gt;0,PROCESADOR!O2932,"")</f>
        <v/>
      </c>
    </row>
    <row r="2932" spans="1:1" x14ac:dyDescent="0.25">
      <c r="A2932" s="1" t="str">
        <f ca="1">IF(PROCESADOR!O2933&gt;0,PROCESADOR!O2933,"")</f>
        <v/>
      </c>
    </row>
    <row r="2933" spans="1:1" x14ac:dyDescent="0.25">
      <c r="A2933" s="1" t="str">
        <f ca="1">IF(PROCESADOR!O2934&gt;0,PROCESADOR!O2934,"")</f>
        <v/>
      </c>
    </row>
    <row r="2934" spans="1:1" x14ac:dyDescent="0.25">
      <c r="A2934" s="1" t="str">
        <f ca="1">IF(PROCESADOR!O2935&gt;0,PROCESADOR!O2935,"")</f>
        <v/>
      </c>
    </row>
    <row r="2935" spans="1:1" x14ac:dyDescent="0.25">
      <c r="A2935" s="1" t="str">
        <f ca="1">IF(PROCESADOR!O2936&gt;0,PROCESADOR!O2936,"")</f>
        <v/>
      </c>
    </row>
    <row r="2936" spans="1:1" x14ac:dyDescent="0.25">
      <c r="A2936" s="1" t="str">
        <f ca="1">IF(PROCESADOR!O2937&gt;0,PROCESADOR!O2937,"")</f>
        <v/>
      </c>
    </row>
    <row r="2937" spans="1:1" x14ac:dyDescent="0.25">
      <c r="A2937" s="1" t="str">
        <f ca="1">IF(PROCESADOR!O2938&gt;0,PROCESADOR!O2938,"")</f>
        <v/>
      </c>
    </row>
    <row r="2938" spans="1:1" x14ac:dyDescent="0.25">
      <c r="A2938" s="1" t="str">
        <f ca="1">IF(PROCESADOR!O2939&gt;0,PROCESADOR!O2939,"")</f>
        <v/>
      </c>
    </row>
    <row r="2939" spans="1:1" x14ac:dyDescent="0.25">
      <c r="A2939" s="1" t="str">
        <f ca="1">IF(PROCESADOR!O2940&gt;0,PROCESADOR!O2940,"")</f>
        <v/>
      </c>
    </row>
    <row r="2940" spans="1:1" x14ac:dyDescent="0.25">
      <c r="A2940" s="1" t="str">
        <f ca="1">IF(PROCESADOR!O2941&gt;0,PROCESADOR!O2941,"")</f>
        <v/>
      </c>
    </row>
    <row r="2941" spans="1:1" x14ac:dyDescent="0.25">
      <c r="A2941" s="1" t="str">
        <f ca="1">IF(PROCESADOR!O2942&gt;0,PROCESADOR!O2942,"")</f>
        <v/>
      </c>
    </row>
    <row r="2942" spans="1:1" x14ac:dyDescent="0.25">
      <c r="A2942" s="1" t="str">
        <f ca="1">IF(PROCESADOR!O2943&gt;0,PROCESADOR!O2943,"")</f>
        <v/>
      </c>
    </row>
    <row r="2943" spans="1:1" x14ac:dyDescent="0.25">
      <c r="A2943" s="1" t="str">
        <f ca="1">IF(PROCESADOR!O2944&gt;0,PROCESADOR!O2944,"")</f>
        <v/>
      </c>
    </row>
    <row r="2944" spans="1:1" x14ac:dyDescent="0.25">
      <c r="A2944" s="1" t="str">
        <f ca="1">IF(PROCESADOR!O2945&gt;0,PROCESADOR!O2945,"")</f>
        <v/>
      </c>
    </row>
    <row r="2945" spans="1:1" x14ac:dyDescent="0.25">
      <c r="A2945" s="1" t="str">
        <f ca="1">IF(PROCESADOR!O2946&gt;0,PROCESADOR!O2946,"")</f>
        <v/>
      </c>
    </row>
    <row r="2946" spans="1:1" x14ac:dyDescent="0.25">
      <c r="A2946" s="1" t="str">
        <f ca="1">IF(PROCESADOR!O2947&gt;0,PROCESADOR!O2947,"")</f>
        <v/>
      </c>
    </row>
    <row r="2947" spans="1:1" x14ac:dyDescent="0.25">
      <c r="A2947" s="1" t="str">
        <f ca="1">IF(PROCESADOR!O2948&gt;0,PROCESADOR!O2948,"")</f>
        <v/>
      </c>
    </row>
    <row r="2948" spans="1:1" x14ac:dyDescent="0.25">
      <c r="A2948" s="1" t="str">
        <f ca="1">IF(PROCESADOR!O2949&gt;0,PROCESADOR!O2949,"")</f>
        <v/>
      </c>
    </row>
    <row r="2949" spans="1:1" x14ac:dyDescent="0.25">
      <c r="A2949" s="1" t="str">
        <f ca="1">IF(PROCESADOR!O2950&gt;0,PROCESADOR!O2950,"")</f>
        <v/>
      </c>
    </row>
    <row r="2950" spans="1:1" x14ac:dyDescent="0.25">
      <c r="A2950" s="1" t="str">
        <f ca="1">IF(PROCESADOR!O2951&gt;0,PROCESADOR!O2951,"")</f>
        <v/>
      </c>
    </row>
    <row r="2951" spans="1:1" x14ac:dyDescent="0.25">
      <c r="A2951" s="1" t="str">
        <f ca="1">IF(PROCESADOR!O2952&gt;0,PROCESADOR!O2952,"")</f>
        <v/>
      </c>
    </row>
    <row r="2952" spans="1:1" x14ac:dyDescent="0.25">
      <c r="A2952" s="1" t="str">
        <f ca="1">IF(PROCESADOR!O2953&gt;0,PROCESADOR!O2953,"")</f>
        <v/>
      </c>
    </row>
    <row r="2953" spans="1:1" x14ac:dyDescent="0.25">
      <c r="A2953" s="1" t="str">
        <f ca="1">IF(PROCESADOR!O2954&gt;0,PROCESADOR!O2954,"")</f>
        <v/>
      </c>
    </row>
    <row r="2954" spans="1:1" x14ac:dyDescent="0.25">
      <c r="A2954" s="1" t="str">
        <f ca="1">IF(PROCESADOR!O2955&gt;0,PROCESADOR!O2955,"")</f>
        <v/>
      </c>
    </row>
    <row r="2955" spans="1:1" x14ac:dyDescent="0.25">
      <c r="A2955" s="1" t="str">
        <f ca="1">IF(PROCESADOR!O2956&gt;0,PROCESADOR!O2956,"")</f>
        <v/>
      </c>
    </row>
    <row r="2956" spans="1:1" x14ac:dyDescent="0.25">
      <c r="A2956" s="1" t="str">
        <f ca="1">IF(PROCESADOR!O2957&gt;0,PROCESADOR!O2957,"")</f>
        <v/>
      </c>
    </row>
    <row r="2957" spans="1:1" x14ac:dyDescent="0.25">
      <c r="A2957" s="1" t="str">
        <f ca="1">IF(PROCESADOR!O2958&gt;0,PROCESADOR!O2958,"")</f>
        <v/>
      </c>
    </row>
    <row r="2958" spans="1:1" x14ac:dyDescent="0.25">
      <c r="A2958" s="1" t="str">
        <f ca="1">IF(PROCESADOR!O2959&gt;0,PROCESADOR!O2959,"")</f>
        <v/>
      </c>
    </row>
    <row r="2959" spans="1:1" x14ac:dyDescent="0.25">
      <c r="A2959" s="1" t="str">
        <f ca="1">IF(PROCESADOR!O2960&gt;0,PROCESADOR!O2960,"")</f>
        <v/>
      </c>
    </row>
    <row r="2960" spans="1:1" x14ac:dyDescent="0.25">
      <c r="A2960" s="1" t="str">
        <f ca="1">IF(PROCESADOR!O2961&gt;0,PROCESADOR!O2961,"")</f>
        <v/>
      </c>
    </row>
    <row r="2961" spans="1:1" x14ac:dyDescent="0.25">
      <c r="A2961" s="1" t="str">
        <f ca="1">IF(PROCESADOR!O2962&gt;0,PROCESADOR!O2962,"")</f>
        <v/>
      </c>
    </row>
    <row r="2962" spans="1:1" x14ac:dyDescent="0.25">
      <c r="A2962" s="1" t="str">
        <f ca="1">IF(PROCESADOR!O2963&gt;0,PROCESADOR!O2963,"")</f>
        <v/>
      </c>
    </row>
    <row r="2963" spans="1:1" x14ac:dyDescent="0.25">
      <c r="A2963" s="1" t="str">
        <f ca="1">IF(PROCESADOR!O2964&gt;0,PROCESADOR!O2964,"")</f>
        <v/>
      </c>
    </row>
    <row r="2964" spans="1:1" x14ac:dyDescent="0.25">
      <c r="A2964" s="1" t="str">
        <f ca="1">IF(PROCESADOR!O2965&gt;0,PROCESADOR!O2965,"")</f>
        <v/>
      </c>
    </row>
    <row r="2965" spans="1:1" x14ac:dyDescent="0.25">
      <c r="A2965" s="1" t="str">
        <f ca="1">IF(PROCESADOR!O2966&gt;0,PROCESADOR!O2966,"")</f>
        <v/>
      </c>
    </row>
    <row r="2966" spans="1:1" x14ac:dyDescent="0.25">
      <c r="A2966" s="1" t="str">
        <f ca="1">IF(PROCESADOR!O2967&gt;0,PROCESADOR!O2967,"")</f>
        <v/>
      </c>
    </row>
    <row r="2967" spans="1:1" x14ac:dyDescent="0.25">
      <c r="A2967" s="1" t="str">
        <f ca="1">IF(PROCESADOR!O2968&gt;0,PROCESADOR!O2968,"")</f>
        <v/>
      </c>
    </row>
    <row r="2968" spans="1:1" x14ac:dyDescent="0.25">
      <c r="A2968" s="1" t="str">
        <f ca="1">IF(PROCESADOR!O2969&gt;0,PROCESADOR!O2969,"")</f>
        <v/>
      </c>
    </row>
    <row r="2969" spans="1:1" x14ac:dyDescent="0.25">
      <c r="A2969" s="1" t="str">
        <f ca="1">IF(PROCESADOR!O2970&gt;0,PROCESADOR!O2970,"")</f>
        <v/>
      </c>
    </row>
    <row r="2970" spans="1:1" x14ac:dyDescent="0.25">
      <c r="A2970" s="1" t="str">
        <f ca="1">IF(PROCESADOR!O2971&gt;0,PROCESADOR!O2971,"")</f>
        <v/>
      </c>
    </row>
    <row r="2971" spans="1:1" x14ac:dyDescent="0.25">
      <c r="A2971" s="1" t="str">
        <f ca="1">IF(PROCESADOR!O2972&gt;0,PROCESADOR!O2972,"")</f>
        <v/>
      </c>
    </row>
    <row r="2972" spans="1:1" x14ac:dyDescent="0.25">
      <c r="A2972" s="1" t="str">
        <f ca="1">IF(PROCESADOR!O2973&gt;0,PROCESADOR!O2973,"")</f>
        <v/>
      </c>
    </row>
    <row r="2973" spans="1:1" x14ac:dyDescent="0.25">
      <c r="A2973" s="1" t="str">
        <f ca="1">IF(PROCESADOR!O2974&gt;0,PROCESADOR!O2974,"")</f>
        <v/>
      </c>
    </row>
    <row r="2974" spans="1:1" x14ac:dyDescent="0.25">
      <c r="A2974" s="1" t="str">
        <f ca="1">IF(PROCESADOR!O2975&gt;0,PROCESADOR!O2975,"")</f>
        <v/>
      </c>
    </row>
    <row r="2975" spans="1:1" x14ac:dyDescent="0.25">
      <c r="A2975" s="1" t="str">
        <f ca="1">IF(PROCESADOR!O2976&gt;0,PROCESADOR!O2976,"")</f>
        <v/>
      </c>
    </row>
    <row r="2976" spans="1:1" x14ac:dyDescent="0.25">
      <c r="A2976" s="1" t="str">
        <f ca="1">IF(PROCESADOR!O2977&gt;0,PROCESADOR!O2977,"")</f>
        <v/>
      </c>
    </row>
    <row r="2977" spans="1:1" x14ac:dyDescent="0.25">
      <c r="A2977" s="1" t="str">
        <f ca="1">IF(PROCESADOR!O2978&gt;0,PROCESADOR!O2978,"")</f>
        <v/>
      </c>
    </row>
    <row r="2978" spans="1:1" x14ac:dyDescent="0.25">
      <c r="A2978" s="1" t="str">
        <f ca="1">IF(PROCESADOR!O2979&gt;0,PROCESADOR!O2979,"")</f>
        <v/>
      </c>
    </row>
    <row r="2979" spans="1:1" x14ac:dyDescent="0.25">
      <c r="A2979" s="1" t="str">
        <f ca="1">IF(PROCESADOR!O2980&gt;0,PROCESADOR!O2980,"")</f>
        <v/>
      </c>
    </row>
    <row r="2980" spans="1:1" x14ac:dyDescent="0.25">
      <c r="A2980" s="1" t="str">
        <f ca="1">IF(PROCESADOR!O2981&gt;0,PROCESADOR!O2981,"")</f>
        <v/>
      </c>
    </row>
    <row r="2981" spans="1:1" x14ac:dyDescent="0.25">
      <c r="A2981" s="1" t="str">
        <f ca="1">IF(PROCESADOR!O2982&gt;0,PROCESADOR!O2982,"")</f>
        <v/>
      </c>
    </row>
    <row r="2982" spans="1:1" x14ac:dyDescent="0.25">
      <c r="A2982" s="1" t="str">
        <f ca="1">IF(PROCESADOR!O2983&gt;0,PROCESADOR!O2983,"")</f>
        <v/>
      </c>
    </row>
    <row r="2983" spans="1:1" x14ac:dyDescent="0.25">
      <c r="A2983" s="1" t="str">
        <f ca="1">IF(PROCESADOR!O2984&gt;0,PROCESADOR!O2984,"")</f>
        <v/>
      </c>
    </row>
    <row r="2984" spans="1:1" x14ac:dyDescent="0.25">
      <c r="A2984" s="1" t="str">
        <f ca="1">IF(PROCESADOR!O2985&gt;0,PROCESADOR!O2985,"")</f>
        <v/>
      </c>
    </row>
    <row r="2985" spans="1:1" x14ac:dyDescent="0.25">
      <c r="A2985" s="1" t="str">
        <f ca="1">IF(PROCESADOR!O2986&gt;0,PROCESADOR!O2986,"")</f>
        <v/>
      </c>
    </row>
    <row r="2986" spans="1:1" x14ac:dyDescent="0.25">
      <c r="A2986" s="1" t="str">
        <f ca="1">IF(PROCESADOR!O2987&gt;0,PROCESADOR!O2987,"")</f>
        <v/>
      </c>
    </row>
    <row r="2987" spans="1:1" x14ac:dyDescent="0.25">
      <c r="A2987" s="1" t="str">
        <f ca="1">IF(PROCESADOR!O2988&gt;0,PROCESADOR!O2988,"")</f>
        <v/>
      </c>
    </row>
    <row r="2988" spans="1:1" x14ac:dyDescent="0.25">
      <c r="A2988" s="1" t="str">
        <f ca="1">IF(PROCESADOR!O2989&gt;0,PROCESADOR!O2989,"")</f>
        <v/>
      </c>
    </row>
    <row r="2989" spans="1:1" x14ac:dyDescent="0.25">
      <c r="A2989" s="1" t="str">
        <f ca="1">IF(PROCESADOR!O2990&gt;0,PROCESADOR!O2990,"")</f>
        <v/>
      </c>
    </row>
    <row r="2990" spans="1:1" x14ac:dyDescent="0.25">
      <c r="A2990" s="1" t="str">
        <f ca="1">IF(PROCESADOR!O2991&gt;0,PROCESADOR!O2991,"")</f>
        <v/>
      </c>
    </row>
    <row r="2991" spans="1:1" x14ac:dyDescent="0.25">
      <c r="A2991" s="1" t="str">
        <f ca="1">IF(PROCESADOR!O2992&gt;0,PROCESADOR!O2992,"")</f>
        <v/>
      </c>
    </row>
    <row r="2992" spans="1:1" x14ac:dyDescent="0.25">
      <c r="A2992" s="1" t="str">
        <f ca="1">IF(PROCESADOR!O2993&gt;0,PROCESADOR!O2993,"")</f>
        <v/>
      </c>
    </row>
    <row r="2993" spans="1:1" x14ac:dyDescent="0.25">
      <c r="A2993" s="1" t="str">
        <f ca="1">IF(PROCESADOR!O2994&gt;0,PROCESADOR!O2994,"")</f>
        <v/>
      </c>
    </row>
    <row r="2994" spans="1:1" x14ac:dyDescent="0.25">
      <c r="A2994" s="1" t="str">
        <f ca="1">IF(PROCESADOR!O2995&gt;0,PROCESADOR!O2995,"")</f>
        <v/>
      </c>
    </row>
    <row r="2995" spans="1:1" x14ac:dyDescent="0.25">
      <c r="A2995" s="1" t="str">
        <f ca="1">IF(PROCESADOR!O2996&gt;0,PROCESADOR!O2996,"")</f>
        <v/>
      </c>
    </row>
    <row r="2996" spans="1:1" x14ac:dyDescent="0.25">
      <c r="A2996" s="1" t="str">
        <f ca="1">IF(PROCESADOR!O2997&gt;0,PROCESADOR!O2997,"")</f>
        <v/>
      </c>
    </row>
    <row r="2997" spans="1:1" x14ac:dyDescent="0.25">
      <c r="A2997" s="1" t="str">
        <f ca="1">IF(PROCESADOR!O2998&gt;0,PROCESADOR!O2998,"")</f>
        <v/>
      </c>
    </row>
    <row r="2998" spans="1:1" x14ac:dyDescent="0.25">
      <c r="A2998" s="1" t="str">
        <f ca="1">IF(PROCESADOR!O2999&gt;0,PROCESADOR!O2999,"")</f>
        <v/>
      </c>
    </row>
    <row r="2999" spans="1:1" x14ac:dyDescent="0.25">
      <c r="A2999" s="1" t="str">
        <f ca="1">IF(PROCESADOR!O3000&gt;0,PROCESADOR!O3000,"")</f>
        <v/>
      </c>
    </row>
    <row r="3000" spans="1:1" x14ac:dyDescent="0.25">
      <c r="A3000" s="1" t="str">
        <f ca="1">IF(PROCESADOR!O3001&gt;0,PROCESADOR!O3001,"")</f>
        <v/>
      </c>
    </row>
    <row r="3001" spans="1:1" x14ac:dyDescent="0.25">
      <c r="A3001" s="1" t="str">
        <f ca="1">IF(PROCESADOR!O3002&gt;0,PROCESADOR!O3002,"")</f>
        <v/>
      </c>
    </row>
    <row r="3002" spans="1:1" x14ac:dyDescent="0.25">
      <c r="A3002" s="1" t="str">
        <f ca="1">IF(PROCESADOR!O3003&gt;0,PROCESADOR!O3003,"")</f>
        <v/>
      </c>
    </row>
    <row r="3003" spans="1:1" x14ac:dyDescent="0.25">
      <c r="A3003" s="1" t="str">
        <f ca="1">IF(PROCESADOR!O3004&gt;0,PROCESADOR!O3004,"")</f>
        <v/>
      </c>
    </row>
    <row r="3004" spans="1:1" x14ac:dyDescent="0.25">
      <c r="A3004" s="1" t="str">
        <f ca="1">IF(PROCESADOR!O3005&gt;0,PROCESADOR!O3005,"")</f>
        <v/>
      </c>
    </row>
    <row r="3005" spans="1:1" x14ac:dyDescent="0.25">
      <c r="A3005" s="1" t="str">
        <f ca="1">IF(PROCESADOR!O3006&gt;0,PROCESADOR!O3006,"")</f>
        <v/>
      </c>
    </row>
    <row r="3006" spans="1:1" x14ac:dyDescent="0.25">
      <c r="A3006" s="1" t="str">
        <f ca="1">IF(PROCESADOR!O3007&gt;0,PROCESADOR!O3007,"")</f>
        <v/>
      </c>
    </row>
    <row r="3007" spans="1:1" x14ac:dyDescent="0.25">
      <c r="A3007" s="1" t="str">
        <f ca="1">IF(PROCESADOR!O3008&gt;0,PROCESADOR!O3008,"")</f>
        <v/>
      </c>
    </row>
    <row r="3008" spans="1:1" x14ac:dyDescent="0.25">
      <c r="A3008" s="1" t="str">
        <f ca="1">IF(PROCESADOR!O3009&gt;0,PROCESADOR!O3009,"")</f>
        <v/>
      </c>
    </row>
    <row r="3009" spans="1:1" x14ac:dyDescent="0.25">
      <c r="A3009" s="1" t="str">
        <f ca="1">IF(PROCESADOR!O3010&gt;0,PROCESADOR!O3010,"")</f>
        <v/>
      </c>
    </row>
    <row r="3010" spans="1:1" x14ac:dyDescent="0.25">
      <c r="A3010" s="1" t="str">
        <f ca="1">IF(PROCESADOR!O3011&gt;0,PROCESADOR!O3011,"")</f>
        <v/>
      </c>
    </row>
    <row r="3011" spans="1:1" x14ac:dyDescent="0.25">
      <c r="A3011" s="1" t="str">
        <f ca="1">IF(PROCESADOR!O3012&gt;0,PROCESADOR!O3012,"")</f>
        <v/>
      </c>
    </row>
    <row r="3012" spans="1:1" x14ac:dyDescent="0.25">
      <c r="A3012" s="1" t="str">
        <f ca="1">IF(PROCESADOR!O3013&gt;0,PROCESADOR!O3013,"")</f>
        <v/>
      </c>
    </row>
    <row r="3013" spans="1:1" x14ac:dyDescent="0.25">
      <c r="A3013" s="1" t="str">
        <f ca="1">IF(PROCESADOR!O3014&gt;0,PROCESADOR!O3014,"")</f>
        <v/>
      </c>
    </row>
    <row r="3014" spans="1:1" x14ac:dyDescent="0.25">
      <c r="A3014" s="1" t="str">
        <f ca="1">IF(PROCESADOR!O3015&gt;0,PROCESADOR!O3015,"")</f>
        <v/>
      </c>
    </row>
    <row r="3015" spans="1:1" x14ac:dyDescent="0.25">
      <c r="A3015" s="1" t="str">
        <f ca="1">IF(PROCESADOR!O3016&gt;0,PROCESADOR!O3016,"")</f>
        <v/>
      </c>
    </row>
    <row r="3016" spans="1:1" x14ac:dyDescent="0.25">
      <c r="A3016" s="1" t="str">
        <f ca="1">IF(PROCESADOR!O3017&gt;0,PROCESADOR!O3017,"")</f>
        <v/>
      </c>
    </row>
    <row r="3017" spans="1:1" x14ac:dyDescent="0.25">
      <c r="A3017" s="1" t="str">
        <f ca="1">IF(PROCESADOR!O3018&gt;0,PROCESADOR!O3018,"")</f>
        <v/>
      </c>
    </row>
    <row r="3018" spans="1:1" x14ac:dyDescent="0.25">
      <c r="A3018" s="1" t="str">
        <f ca="1">IF(PROCESADOR!O3019&gt;0,PROCESADOR!O3019,"")</f>
        <v/>
      </c>
    </row>
    <row r="3019" spans="1:1" x14ac:dyDescent="0.25">
      <c r="A3019" s="1" t="str">
        <f ca="1">IF(PROCESADOR!O3020&gt;0,PROCESADOR!O3020,"")</f>
        <v/>
      </c>
    </row>
    <row r="3020" spans="1:1" x14ac:dyDescent="0.25">
      <c r="A3020" s="1" t="str">
        <f ca="1">IF(PROCESADOR!O3021&gt;0,PROCESADOR!O3021,"")</f>
        <v/>
      </c>
    </row>
    <row r="3021" spans="1:1" x14ac:dyDescent="0.25">
      <c r="A3021" s="1" t="str">
        <f ca="1">IF(PROCESADOR!O3022&gt;0,PROCESADOR!O3022,"")</f>
        <v/>
      </c>
    </row>
    <row r="3022" spans="1:1" x14ac:dyDescent="0.25">
      <c r="A3022" s="1" t="str">
        <f ca="1">IF(PROCESADOR!O3023&gt;0,PROCESADOR!O3023,"")</f>
        <v/>
      </c>
    </row>
    <row r="3023" spans="1:1" x14ac:dyDescent="0.25">
      <c r="A3023" s="1" t="str">
        <f ca="1">IF(PROCESADOR!O3024&gt;0,PROCESADOR!O3024,"")</f>
        <v/>
      </c>
    </row>
    <row r="3024" spans="1:1" x14ac:dyDescent="0.25">
      <c r="A3024" s="1" t="str">
        <f ca="1">IF(PROCESADOR!O3025&gt;0,PROCESADOR!O3025,"")</f>
        <v/>
      </c>
    </row>
    <row r="3025" spans="1:1" x14ac:dyDescent="0.25">
      <c r="A3025" s="1" t="str">
        <f ca="1">IF(PROCESADOR!O3026&gt;0,PROCESADOR!O3026,"")</f>
        <v/>
      </c>
    </row>
    <row r="3026" spans="1:1" x14ac:dyDescent="0.25">
      <c r="A3026" s="1" t="str">
        <f ca="1">IF(PROCESADOR!O3027&gt;0,PROCESADOR!O3027,"")</f>
        <v/>
      </c>
    </row>
    <row r="3027" spans="1:1" x14ac:dyDescent="0.25">
      <c r="A3027" s="1" t="str">
        <f ca="1">IF(PROCESADOR!O3028&gt;0,PROCESADOR!O3028,"")</f>
        <v/>
      </c>
    </row>
    <row r="3028" spans="1:1" x14ac:dyDescent="0.25">
      <c r="A3028" s="1" t="str">
        <f ca="1">IF(PROCESADOR!O3029&gt;0,PROCESADOR!O3029,"")</f>
        <v/>
      </c>
    </row>
    <row r="3029" spans="1:1" x14ac:dyDescent="0.25">
      <c r="A3029" s="1" t="str">
        <f ca="1">IF(PROCESADOR!O3030&gt;0,PROCESADOR!O3030,"")</f>
        <v/>
      </c>
    </row>
    <row r="3030" spans="1:1" x14ac:dyDescent="0.25">
      <c r="A3030" s="1" t="str">
        <f ca="1">IF(PROCESADOR!O3031&gt;0,PROCESADOR!O3031,"")</f>
        <v/>
      </c>
    </row>
    <row r="3031" spans="1:1" x14ac:dyDescent="0.25">
      <c r="A3031" s="1" t="str">
        <f ca="1">IF(PROCESADOR!O3032&gt;0,PROCESADOR!O3032,"")</f>
        <v/>
      </c>
    </row>
    <row r="3032" spans="1:1" x14ac:dyDescent="0.25">
      <c r="A3032" s="1" t="str">
        <f ca="1">IF(PROCESADOR!O3033&gt;0,PROCESADOR!O3033,"")</f>
        <v/>
      </c>
    </row>
    <row r="3033" spans="1:1" x14ac:dyDescent="0.25">
      <c r="A3033" s="1" t="str">
        <f ca="1">IF(PROCESADOR!O3034&gt;0,PROCESADOR!O3034,"")</f>
        <v/>
      </c>
    </row>
    <row r="3034" spans="1:1" x14ac:dyDescent="0.25">
      <c r="A3034" s="1" t="str">
        <f ca="1">IF(PROCESADOR!O3035&gt;0,PROCESADOR!O3035,"")</f>
        <v/>
      </c>
    </row>
    <row r="3035" spans="1:1" x14ac:dyDescent="0.25">
      <c r="A3035" s="1" t="str">
        <f ca="1">IF(PROCESADOR!O3036&gt;0,PROCESADOR!O3036,"")</f>
        <v/>
      </c>
    </row>
    <row r="3036" spans="1:1" x14ac:dyDescent="0.25">
      <c r="A3036" s="1" t="str">
        <f ca="1">IF(PROCESADOR!O3037&gt;0,PROCESADOR!O3037,"")</f>
        <v/>
      </c>
    </row>
    <row r="3037" spans="1:1" x14ac:dyDescent="0.25">
      <c r="A3037" s="1" t="str">
        <f ca="1">IF(PROCESADOR!O3038&gt;0,PROCESADOR!O3038,"")</f>
        <v/>
      </c>
    </row>
    <row r="3038" spans="1:1" x14ac:dyDescent="0.25">
      <c r="A3038" s="1" t="str">
        <f ca="1">IF(PROCESADOR!O3039&gt;0,PROCESADOR!O3039,"")</f>
        <v/>
      </c>
    </row>
    <row r="3039" spans="1:1" x14ac:dyDescent="0.25">
      <c r="A3039" s="1" t="str">
        <f ca="1">IF(PROCESADOR!O3040&gt;0,PROCESADOR!O3040,"")</f>
        <v/>
      </c>
    </row>
    <row r="3040" spans="1:1" x14ac:dyDescent="0.25">
      <c r="A3040" s="1" t="str">
        <f ca="1">IF(PROCESADOR!O3041&gt;0,PROCESADOR!O3041,"")</f>
        <v/>
      </c>
    </row>
    <row r="3041" spans="1:1" x14ac:dyDescent="0.25">
      <c r="A3041" s="1" t="str">
        <f ca="1">IF(PROCESADOR!O3042&gt;0,PROCESADOR!O3042,"")</f>
        <v/>
      </c>
    </row>
    <row r="3042" spans="1:1" x14ac:dyDescent="0.25">
      <c r="A3042" s="1" t="str">
        <f ca="1">IF(PROCESADOR!O3043&gt;0,PROCESADOR!O3043,"")</f>
        <v/>
      </c>
    </row>
    <row r="3043" spans="1:1" x14ac:dyDescent="0.25">
      <c r="A3043" s="1" t="str">
        <f ca="1">IF(PROCESADOR!O3044&gt;0,PROCESADOR!O3044,"")</f>
        <v/>
      </c>
    </row>
    <row r="3044" spans="1:1" x14ac:dyDescent="0.25">
      <c r="A3044" s="1" t="str">
        <f ca="1">IF(PROCESADOR!O3045&gt;0,PROCESADOR!O3045,"")</f>
        <v/>
      </c>
    </row>
    <row r="3045" spans="1:1" x14ac:dyDescent="0.25">
      <c r="A3045" s="1" t="str">
        <f ca="1">IF(PROCESADOR!O3046&gt;0,PROCESADOR!O3046,"")</f>
        <v/>
      </c>
    </row>
    <row r="3046" spans="1:1" x14ac:dyDescent="0.25">
      <c r="A3046" s="1" t="str">
        <f ca="1">IF(PROCESADOR!O3047&gt;0,PROCESADOR!O3047,"")</f>
        <v/>
      </c>
    </row>
    <row r="3047" spans="1:1" x14ac:dyDescent="0.25">
      <c r="A3047" s="1" t="str">
        <f ca="1">IF(PROCESADOR!O3048&gt;0,PROCESADOR!O3048,"")</f>
        <v/>
      </c>
    </row>
    <row r="3048" spans="1:1" x14ac:dyDescent="0.25">
      <c r="A3048" s="1" t="str">
        <f ca="1">IF(PROCESADOR!O3049&gt;0,PROCESADOR!O3049,"")</f>
        <v/>
      </c>
    </row>
    <row r="3049" spans="1:1" x14ac:dyDescent="0.25">
      <c r="A3049" s="1" t="str">
        <f ca="1">IF(PROCESADOR!O3050&gt;0,PROCESADOR!O3050,"")</f>
        <v/>
      </c>
    </row>
    <row r="3050" spans="1:1" x14ac:dyDescent="0.25">
      <c r="A3050" s="1" t="str">
        <f ca="1">IF(PROCESADOR!O3051&gt;0,PROCESADOR!O3051,"")</f>
        <v/>
      </c>
    </row>
    <row r="3051" spans="1:1" x14ac:dyDescent="0.25">
      <c r="A3051" s="1" t="str">
        <f ca="1">IF(PROCESADOR!O3052&gt;0,PROCESADOR!O3052,"")</f>
        <v/>
      </c>
    </row>
    <row r="3052" spans="1:1" x14ac:dyDescent="0.25">
      <c r="A3052" s="1" t="str">
        <f ca="1">IF(PROCESADOR!O3053&gt;0,PROCESADOR!O3053,"")</f>
        <v/>
      </c>
    </row>
    <row r="3053" spans="1:1" x14ac:dyDescent="0.25">
      <c r="A3053" s="1" t="str">
        <f ca="1">IF(PROCESADOR!O3054&gt;0,PROCESADOR!O3054,"")</f>
        <v/>
      </c>
    </row>
    <row r="3054" spans="1:1" x14ac:dyDescent="0.25">
      <c r="A3054" s="1" t="str">
        <f ca="1">IF(PROCESADOR!O3055&gt;0,PROCESADOR!O3055,"")</f>
        <v/>
      </c>
    </row>
    <row r="3055" spans="1:1" x14ac:dyDescent="0.25">
      <c r="A3055" s="1" t="str">
        <f ca="1">IF(PROCESADOR!O3056&gt;0,PROCESADOR!O3056,"")</f>
        <v/>
      </c>
    </row>
    <row r="3056" spans="1:1" x14ac:dyDescent="0.25">
      <c r="A3056" s="1" t="str">
        <f ca="1">IF(PROCESADOR!O3057&gt;0,PROCESADOR!O3057,"")</f>
        <v/>
      </c>
    </row>
    <row r="3057" spans="1:1" x14ac:dyDescent="0.25">
      <c r="A3057" s="1" t="str">
        <f ca="1">IF(PROCESADOR!O3058&gt;0,PROCESADOR!O3058,"")</f>
        <v/>
      </c>
    </row>
    <row r="3058" spans="1:1" x14ac:dyDescent="0.25">
      <c r="A3058" s="1" t="str">
        <f ca="1">IF(PROCESADOR!O3059&gt;0,PROCESADOR!O3059,"")</f>
        <v/>
      </c>
    </row>
    <row r="3059" spans="1:1" x14ac:dyDescent="0.25">
      <c r="A3059" s="1" t="str">
        <f ca="1">IF(PROCESADOR!O3060&gt;0,PROCESADOR!O3060,"")</f>
        <v/>
      </c>
    </row>
    <row r="3060" spans="1:1" x14ac:dyDescent="0.25">
      <c r="A3060" s="1" t="str">
        <f ca="1">IF(PROCESADOR!O3061&gt;0,PROCESADOR!O3061,"")</f>
        <v/>
      </c>
    </row>
    <row r="3061" spans="1:1" x14ac:dyDescent="0.25">
      <c r="A3061" s="1" t="str">
        <f ca="1">IF(PROCESADOR!O3062&gt;0,PROCESADOR!O3062,"")</f>
        <v/>
      </c>
    </row>
    <row r="3062" spans="1:1" x14ac:dyDescent="0.25">
      <c r="A3062" s="1" t="str">
        <f ca="1">IF(PROCESADOR!O3063&gt;0,PROCESADOR!O3063,"")</f>
        <v/>
      </c>
    </row>
    <row r="3063" spans="1:1" x14ac:dyDescent="0.25">
      <c r="A3063" s="1" t="str">
        <f ca="1">IF(PROCESADOR!O3064&gt;0,PROCESADOR!O3064,"")</f>
        <v/>
      </c>
    </row>
    <row r="3064" spans="1:1" x14ac:dyDescent="0.25">
      <c r="A3064" s="1" t="str">
        <f ca="1">IF(PROCESADOR!O3065&gt;0,PROCESADOR!O3065,"")</f>
        <v/>
      </c>
    </row>
    <row r="3065" spans="1:1" x14ac:dyDescent="0.25">
      <c r="A3065" s="1" t="str">
        <f ca="1">IF(PROCESADOR!O3066&gt;0,PROCESADOR!O3066,"")</f>
        <v/>
      </c>
    </row>
    <row r="3066" spans="1:1" x14ac:dyDescent="0.25">
      <c r="A3066" s="1" t="str">
        <f ca="1">IF(PROCESADOR!O3067&gt;0,PROCESADOR!O3067,"")</f>
        <v/>
      </c>
    </row>
    <row r="3067" spans="1:1" x14ac:dyDescent="0.25">
      <c r="A3067" s="1" t="str">
        <f ca="1">IF(PROCESADOR!O3068&gt;0,PROCESADOR!O3068,"")</f>
        <v/>
      </c>
    </row>
    <row r="3068" spans="1:1" x14ac:dyDescent="0.25">
      <c r="A3068" s="1" t="str">
        <f ca="1">IF(PROCESADOR!O3069&gt;0,PROCESADOR!O3069,"")</f>
        <v/>
      </c>
    </row>
    <row r="3069" spans="1:1" x14ac:dyDescent="0.25">
      <c r="A3069" s="1" t="str">
        <f ca="1">IF(PROCESADOR!O3070&gt;0,PROCESADOR!O3070,"")</f>
        <v/>
      </c>
    </row>
    <row r="3070" spans="1:1" x14ac:dyDescent="0.25">
      <c r="A3070" s="1" t="str">
        <f ca="1">IF(PROCESADOR!O3071&gt;0,PROCESADOR!O3071,"")</f>
        <v/>
      </c>
    </row>
    <row r="3071" spans="1:1" x14ac:dyDescent="0.25">
      <c r="A3071" s="1" t="str">
        <f ca="1">IF(PROCESADOR!O3072&gt;0,PROCESADOR!O3072,"")</f>
        <v/>
      </c>
    </row>
    <row r="3072" spans="1:1" x14ac:dyDescent="0.25">
      <c r="A3072" s="1" t="str">
        <f ca="1">IF(PROCESADOR!O3073&gt;0,PROCESADOR!O3073,"")</f>
        <v/>
      </c>
    </row>
    <row r="3073" spans="1:1" x14ac:dyDescent="0.25">
      <c r="A3073" s="1" t="str">
        <f ca="1">IF(PROCESADOR!O3074&gt;0,PROCESADOR!O3074,"")</f>
        <v/>
      </c>
    </row>
    <row r="3074" spans="1:1" x14ac:dyDescent="0.25">
      <c r="A3074" s="1" t="str">
        <f ca="1">IF(PROCESADOR!O3075&gt;0,PROCESADOR!O3075,"")</f>
        <v/>
      </c>
    </row>
    <row r="3075" spans="1:1" x14ac:dyDescent="0.25">
      <c r="A3075" s="1" t="str">
        <f ca="1">IF(PROCESADOR!O3076&gt;0,PROCESADOR!O3076,"")</f>
        <v/>
      </c>
    </row>
    <row r="3076" spans="1:1" x14ac:dyDescent="0.25">
      <c r="A3076" s="1" t="str">
        <f ca="1">IF(PROCESADOR!O3077&gt;0,PROCESADOR!O3077,"")</f>
        <v/>
      </c>
    </row>
    <row r="3077" spans="1:1" x14ac:dyDescent="0.25">
      <c r="A3077" s="1" t="str">
        <f ca="1">IF(PROCESADOR!O3078&gt;0,PROCESADOR!O3078,"")</f>
        <v/>
      </c>
    </row>
    <row r="3078" spans="1:1" x14ac:dyDescent="0.25">
      <c r="A3078" s="1" t="str">
        <f ca="1">IF(PROCESADOR!O3079&gt;0,PROCESADOR!O3079,"")</f>
        <v/>
      </c>
    </row>
    <row r="3079" spans="1:1" x14ac:dyDescent="0.25">
      <c r="A3079" s="1" t="str">
        <f ca="1">IF(PROCESADOR!O3080&gt;0,PROCESADOR!O3080,"")</f>
        <v/>
      </c>
    </row>
    <row r="3080" spans="1:1" x14ac:dyDescent="0.25">
      <c r="A3080" s="1" t="str">
        <f ca="1">IF(PROCESADOR!O3081&gt;0,PROCESADOR!O3081,"")</f>
        <v/>
      </c>
    </row>
    <row r="3081" spans="1:1" x14ac:dyDescent="0.25">
      <c r="A3081" s="1" t="str">
        <f ca="1">IF(PROCESADOR!O3082&gt;0,PROCESADOR!O3082,"")</f>
        <v/>
      </c>
    </row>
    <row r="3082" spans="1:1" x14ac:dyDescent="0.25">
      <c r="A3082" s="1" t="str">
        <f ca="1">IF(PROCESADOR!O3083&gt;0,PROCESADOR!O3083,"")</f>
        <v/>
      </c>
    </row>
    <row r="3083" spans="1:1" x14ac:dyDescent="0.25">
      <c r="A3083" s="1" t="str">
        <f ca="1">IF(PROCESADOR!O3084&gt;0,PROCESADOR!O3084,"")</f>
        <v/>
      </c>
    </row>
    <row r="3084" spans="1:1" x14ac:dyDescent="0.25">
      <c r="A3084" s="1" t="str">
        <f ca="1">IF(PROCESADOR!O3085&gt;0,PROCESADOR!O3085,"")</f>
        <v/>
      </c>
    </row>
    <row r="3085" spans="1:1" x14ac:dyDescent="0.25">
      <c r="A3085" s="1" t="str">
        <f ca="1">IF(PROCESADOR!O3086&gt;0,PROCESADOR!O3086,"")</f>
        <v/>
      </c>
    </row>
    <row r="3086" spans="1:1" x14ac:dyDescent="0.25">
      <c r="A3086" s="1" t="str">
        <f ca="1">IF(PROCESADOR!O3087&gt;0,PROCESADOR!O3087,"")</f>
        <v/>
      </c>
    </row>
    <row r="3087" spans="1:1" x14ac:dyDescent="0.25">
      <c r="A3087" s="1" t="str">
        <f ca="1">IF(PROCESADOR!O3088&gt;0,PROCESADOR!O3088,"")</f>
        <v/>
      </c>
    </row>
    <row r="3088" spans="1:1" x14ac:dyDescent="0.25">
      <c r="A3088" s="1" t="str">
        <f ca="1">IF(PROCESADOR!O3089&gt;0,PROCESADOR!O3089,"")</f>
        <v/>
      </c>
    </row>
    <row r="3089" spans="1:1" x14ac:dyDescent="0.25">
      <c r="A3089" s="1" t="str">
        <f ca="1">IF(PROCESADOR!O3090&gt;0,PROCESADOR!O3090,"")</f>
        <v/>
      </c>
    </row>
    <row r="3090" spans="1:1" x14ac:dyDescent="0.25">
      <c r="A3090" s="1" t="str">
        <f ca="1">IF(PROCESADOR!O3091&gt;0,PROCESADOR!O3091,"")</f>
        <v/>
      </c>
    </row>
    <row r="3091" spans="1:1" x14ac:dyDescent="0.25">
      <c r="A3091" s="1" t="str">
        <f ca="1">IF(PROCESADOR!O3092&gt;0,PROCESADOR!O3092,"")</f>
        <v/>
      </c>
    </row>
    <row r="3092" spans="1:1" x14ac:dyDescent="0.25">
      <c r="A3092" s="1" t="str">
        <f ca="1">IF(PROCESADOR!O3093&gt;0,PROCESADOR!O3093,"")</f>
        <v/>
      </c>
    </row>
    <row r="3093" spans="1:1" x14ac:dyDescent="0.25">
      <c r="A3093" s="1" t="str">
        <f ca="1">IF(PROCESADOR!O3094&gt;0,PROCESADOR!O3094,"")</f>
        <v/>
      </c>
    </row>
    <row r="3094" spans="1:1" x14ac:dyDescent="0.25">
      <c r="A3094" s="1" t="str">
        <f ca="1">IF(PROCESADOR!O3095&gt;0,PROCESADOR!O3095,"")</f>
        <v/>
      </c>
    </row>
    <row r="3095" spans="1:1" x14ac:dyDescent="0.25">
      <c r="A3095" s="1" t="str">
        <f ca="1">IF(PROCESADOR!O3096&gt;0,PROCESADOR!O3096,"")</f>
        <v/>
      </c>
    </row>
    <row r="3096" spans="1:1" x14ac:dyDescent="0.25">
      <c r="A3096" s="1" t="str">
        <f ca="1">IF(PROCESADOR!O3097&gt;0,PROCESADOR!O3097,"")</f>
        <v/>
      </c>
    </row>
    <row r="3097" spans="1:1" x14ac:dyDescent="0.25">
      <c r="A3097" s="1" t="str">
        <f ca="1">IF(PROCESADOR!O3098&gt;0,PROCESADOR!O3098,"")</f>
        <v/>
      </c>
    </row>
    <row r="3098" spans="1:1" x14ac:dyDescent="0.25">
      <c r="A3098" s="1" t="str">
        <f ca="1">IF(PROCESADOR!O3099&gt;0,PROCESADOR!O3099,"")</f>
        <v/>
      </c>
    </row>
    <row r="3099" spans="1:1" x14ac:dyDescent="0.25">
      <c r="A3099" s="1" t="str">
        <f ca="1">IF(PROCESADOR!O3100&gt;0,PROCESADOR!O3100,"")</f>
        <v/>
      </c>
    </row>
    <row r="3100" spans="1:1" x14ac:dyDescent="0.25">
      <c r="A3100" s="1" t="str">
        <f ca="1">IF(PROCESADOR!O3101&gt;0,PROCESADOR!O3101,"")</f>
        <v/>
      </c>
    </row>
    <row r="3101" spans="1:1" x14ac:dyDescent="0.25">
      <c r="A3101" s="1" t="str">
        <f ca="1">IF(PROCESADOR!O3102&gt;0,PROCESADOR!O3102,"")</f>
        <v/>
      </c>
    </row>
    <row r="3102" spans="1:1" x14ac:dyDescent="0.25">
      <c r="A3102" s="1" t="str">
        <f ca="1">IF(PROCESADOR!O3103&gt;0,PROCESADOR!O3103,"")</f>
        <v/>
      </c>
    </row>
    <row r="3103" spans="1:1" x14ac:dyDescent="0.25">
      <c r="A3103" s="1" t="str">
        <f ca="1">IF(PROCESADOR!O3104&gt;0,PROCESADOR!O3104,"")</f>
        <v/>
      </c>
    </row>
    <row r="3104" spans="1:1" x14ac:dyDescent="0.25">
      <c r="A3104" s="1" t="str">
        <f ca="1">IF(PROCESADOR!O3105&gt;0,PROCESADOR!O3105,"")</f>
        <v/>
      </c>
    </row>
    <row r="3105" spans="1:1" x14ac:dyDescent="0.25">
      <c r="A3105" s="1" t="str">
        <f ca="1">IF(PROCESADOR!O3106&gt;0,PROCESADOR!O3106,"")</f>
        <v/>
      </c>
    </row>
    <row r="3106" spans="1:1" x14ac:dyDescent="0.25">
      <c r="A3106" s="1" t="str">
        <f ca="1">IF(PROCESADOR!O3107&gt;0,PROCESADOR!O3107,"")</f>
        <v/>
      </c>
    </row>
    <row r="3107" spans="1:1" x14ac:dyDescent="0.25">
      <c r="A3107" s="1" t="str">
        <f ca="1">IF(PROCESADOR!O3108&gt;0,PROCESADOR!O3108,"")</f>
        <v/>
      </c>
    </row>
    <row r="3108" spans="1:1" x14ac:dyDescent="0.25">
      <c r="A3108" s="1" t="str">
        <f ca="1">IF(PROCESADOR!O3109&gt;0,PROCESADOR!O3109,"")</f>
        <v/>
      </c>
    </row>
    <row r="3109" spans="1:1" x14ac:dyDescent="0.25">
      <c r="A3109" s="1" t="str">
        <f ca="1">IF(PROCESADOR!O3110&gt;0,PROCESADOR!O3110,"")</f>
        <v/>
      </c>
    </row>
    <row r="3110" spans="1:1" x14ac:dyDescent="0.25">
      <c r="A3110" s="1" t="str">
        <f ca="1">IF(PROCESADOR!O3111&gt;0,PROCESADOR!O3111,"")</f>
        <v/>
      </c>
    </row>
    <row r="3111" spans="1:1" x14ac:dyDescent="0.25">
      <c r="A3111" s="1" t="str">
        <f ca="1">IF(PROCESADOR!O3112&gt;0,PROCESADOR!O3112,"")</f>
        <v/>
      </c>
    </row>
    <row r="3112" spans="1:1" x14ac:dyDescent="0.25">
      <c r="A3112" s="1" t="str">
        <f ca="1">IF(PROCESADOR!O3113&gt;0,PROCESADOR!O3113,"")</f>
        <v/>
      </c>
    </row>
    <row r="3113" spans="1:1" x14ac:dyDescent="0.25">
      <c r="A3113" s="1" t="str">
        <f ca="1">IF(PROCESADOR!O3114&gt;0,PROCESADOR!O3114,"")</f>
        <v/>
      </c>
    </row>
    <row r="3114" spans="1:1" x14ac:dyDescent="0.25">
      <c r="A3114" s="1" t="str">
        <f ca="1">IF(PROCESADOR!O3115&gt;0,PROCESADOR!O3115,"")</f>
        <v/>
      </c>
    </row>
    <row r="3115" spans="1:1" x14ac:dyDescent="0.25">
      <c r="A3115" s="1" t="str">
        <f ca="1">IF(PROCESADOR!O3116&gt;0,PROCESADOR!O3116,"")</f>
        <v/>
      </c>
    </row>
    <row r="3116" spans="1:1" x14ac:dyDescent="0.25">
      <c r="A3116" s="1" t="str">
        <f ca="1">IF(PROCESADOR!O3117&gt;0,PROCESADOR!O3117,"")</f>
        <v/>
      </c>
    </row>
    <row r="3117" spans="1:1" x14ac:dyDescent="0.25">
      <c r="A3117" s="1" t="str">
        <f ca="1">IF(PROCESADOR!O3118&gt;0,PROCESADOR!O3118,"")</f>
        <v/>
      </c>
    </row>
    <row r="3118" spans="1:1" x14ac:dyDescent="0.25">
      <c r="A3118" s="1" t="str">
        <f ca="1">IF(PROCESADOR!O3119&gt;0,PROCESADOR!O3119,"")</f>
        <v/>
      </c>
    </row>
    <row r="3119" spans="1:1" x14ac:dyDescent="0.25">
      <c r="A3119" s="1" t="str">
        <f ca="1">IF(PROCESADOR!O3120&gt;0,PROCESADOR!O3120,"")</f>
        <v/>
      </c>
    </row>
    <row r="3120" spans="1:1" x14ac:dyDescent="0.25">
      <c r="A3120" s="1" t="str">
        <f ca="1">IF(PROCESADOR!O3121&gt;0,PROCESADOR!O3121,"")</f>
        <v/>
      </c>
    </row>
    <row r="3121" spans="1:1" x14ac:dyDescent="0.25">
      <c r="A3121" s="1" t="str">
        <f ca="1">IF(PROCESADOR!O3122&gt;0,PROCESADOR!O3122,"")</f>
        <v/>
      </c>
    </row>
    <row r="3122" spans="1:1" x14ac:dyDescent="0.25">
      <c r="A3122" s="1" t="str">
        <f ca="1">IF(PROCESADOR!O3123&gt;0,PROCESADOR!O3123,"")</f>
        <v/>
      </c>
    </row>
    <row r="3123" spans="1:1" x14ac:dyDescent="0.25">
      <c r="A3123" s="1" t="str">
        <f ca="1">IF(PROCESADOR!O3124&gt;0,PROCESADOR!O3124,"")</f>
        <v/>
      </c>
    </row>
    <row r="3124" spans="1:1" x14ac:dyDescent="0.25">
      <c r="A3124" s="1" t="str">
        <f ca="1">IF(PROCESADOR!O3125&gt;0,PROCESADOR!O3125,"")</f>
        <v/>
      </c>
    </row>
    <row r="3125" spans="1:1" x14ac:dyDescent="0.25">
      <c r="A3125" s="1" t="str">
        <f ca="1">IF(PROCESADOR!O3126&gt;0,PROCESADOR!O3126,"")</f>
        <v/>
      </c>
    </row>
    <row r="3126" spans="1:1" x14ac:dyDescent="0.25">
      <c r="A3126" s="1" t="str">
        <f ca="1">IF(PROCESADOR!O3127&gt;0,PROCESADOR!O3127,"")</f>
        <v/>
      </c>
    </row>
    <row r="3127" spans="1:1" x14ac:dyDescent="0.25">
      <c r="A3127" s="1" t="str">
        <f ca="1">IF(PROCESADOR!O3128&gt;0,PROCESADOR!O3128,"")</f>
        <v/>
      </c>
    </row>
    <row r="3128" spans="1:1" x14ac:dyDescent="0.25">
      <c r="A3128" s="1" t="str">
        <f ca="1">IF(PROCESADOR!O3129&gt;0,PROCESADOR!O3129,"")</f>
        <v/>
      </c>
    </row>
    <row r="3129" spans="1:1" x14ac:dyDescent="0.25">
      <c r="A3129" s="1" t="str">
        <f ca="1">IF(PROCESADOR!O3130&gt;0,PROCESADOR!O3130,"")</f>
        <v/>
      </c>
    </row>
    <row r="3130" spans="1:1" x14ac:dyDescent="0.25">
      <c r="A3130" s="1" t="str">
        <f ca="1">IF(PROCESADOR!O3131&gt;0,PROCESADOR!O3131,"")</f>
        <v/>
      </c>
    </row>
    <row r="3131" spans="1:1" x14ac:dyDescent="0.25">
      <c r="A3131" s="1" t="str">
        <f ca="1">IF(PROCESADOR!O3132&gt;0,PROCESADOR!O3132,"")</f>
        <v/>
      </c>
    </row>
    <row r="3132" spans="1:1" x14ac:dyDescent="0.25">
      <c r="A3132" s="1" t="str">
        <f ca="1">IF(PROCESADOR!O3133&gt;0,PROCESADOR!O3133,"")</f>
        <v/>
      </c>
    </row>
    <row r="3133" spans="1:1" x14ac:dyDescent="0.25">
      <c r="A3133" s="1" t="str">
        <f ca="1">IF(PROCESADOR!O3134&gt;0,PROCESADOR!O3134,"")</f>
        <v/>
      </c>
    </row>
    <row r="3134" spans="1:1" x14ac:dyDescent="0.25">
      <c r="A3134" s="1" t="str">
        <f ca="1">IF(PROCESADOR!O3135&gt;0,PROCESADOR!O3135,"")</f>
        <v/>
      </c>
    </row>
    <row r="3135" spans="1:1" x14ac:dyDescent="0.25">
      <c r="A3135" s="1" t="str">
        <f ca="1">IF(PROCESADOR!O3136&gt;0,PROCESADOR!O3136,"")</f>
        <v/>
      </c>
    </row>
    <row r="3136" spans="1:1" x14ac:dyDescent="0.25">
      <c r="A3136" s="1" t="str">
        <f ca="1">IF(PROCESADOR!O3137&gt;0,PROCESADOR!O3137,"")</f>
        <v/>
      </c>
    </row>
    <row r="3137" spans="1:1" x14ac:dyDescent="0.25">
      <c r="A3137" s="1" t="str">
        <f ca="1">IF(PROCESADOR!O3138&gt;0,PROCESADOR!O3138,"")</f>
        <v/>
      </c>
    </row>
    <row r="3138" spans="1:1" x14ac:dyDescent="0.25">
      <c r="A3138" s="1" t="str">
        <f ca="1">IF(PROCESADOR!O3139&gt;0,PROCESADOR!O3139,"")</f>
        <v/>
      </c>
    </row>
    <row r="3139" spans="1:1" x14ac:dyDescent="0.25">
      <c r="A3139" s="1" t="str">
        <f ca="1">IF(PROCESADOR!O3140&gt;0,PROCESADOR!O3140,"")</f>
        <v/>
      </c>
    </row>
    <row r="3140" spans="1:1" x14ac:dyDescent="0.25">
      <c r="A3140" s="1" t="str">
        <f ca="1">IF(PROCESADOR!O3141&gt;0,PROCESADOR!O3141,"")</f>
        <v/>
      </c>
    </row>
    <row r="3141" spans="1:1" x14ac:dyDescent="0.25">
      <c r="A3141" s="1" t="str">
        <f ca="1">IF(PROCESADOR!O3142&gt;0,PROCESADOR!O3142,"")</f>
        <v/>
      </c>
    </row>
    <row r="3142" spans="1:1" x14ac:dyDescent="0.25">
      <c r="A3142" s="1" t="str">
        <f ca="1">IF(PROCESADOR!O3143&gt;0,PROCESADOR!O3143,"")</f>
        <v/>
      </c>
    </row>
    <row r="3143" spans="1:1" x14ac:dyDescent="0.25">
      <c r="A3143" s="1" t="str">
        <f ca="1">IF(PROCESADOR!O3144&gt;0,PROCESADOR!O3144,"")</f>
        <v/>
      </c>
    </row>
    <row r="3144" spans="1:1" x14ac:dyDescent="0.25">
      <c r="A3144" s="1" t="str">
        <f ca="1">IF(PROCESADOR!O3145&gt;0,PROCESADOR!O3145,"")</f>
        <v/>
      </c>
    </row>
    <row r="3145" spans="1:1" x14ac:dyDescent="0.25">
      <c r="A3145" s="1" t="str">
        <f ca="1">IF(PROCESADOR!O3146&gt;0,PROCESADOR!O3146,"")</f>
        <v/>
      </c>
    </row>
    <row r="3146" spans="1:1" x14ac:dyDescent="0.25">
      <c r="A3146" s="1" t="str">
        <f ca="1">IF(PROCESADOR!O3147&gt;0,PROCESADOR!O3147,"")</f>
        <v/>
      </c>
    </row>
    <row r="3147" spans="1:1" x14ac:dyDescent="0.25">
      <c r="A3147" s="1" t="str">
        <f ca="1">IF(PROCESADOR!O3148&gt;0,PROCESADOR!O3148,"")</f>
        <v/>
      </c>
    </row>
    <row r="3148" spans="1:1" x14ac:dyDescent="0.25">
      <c r="A3148" s="1" t="str">
        <f ca="1">IF(PROCESADOR!O3149&gt;0,PROCESADOR!O3149,"")</f>
        <v/>
      </c>
    </row>
    <row r="3149" spans="1:1" x14ac:dyDescent="0.25">
      <c r="A3149" s="1" t="str">
        <f ca="1">IF(PROCESADOR!O3150&gt;0,PROCESADOR!O3150,"")</f>
        <v/>
      </c>
    </row>
    <row r="3150" spans="1:1" x14ac:dyDescent="0.25">
      <c r="A3150" s="1" t="str">
        <f ca="1">IF(PROCESADOR!O3151&gt;0,PROCESADOR!O3151,"")</f>
        <v/>
      </c>
    </row>
    <row r="3151" spans="1:1" x14ac:dyDescent="0.25">
      <c r="A3151" s="1" t="str">
        <f ca="1">IF(PROCESADOR!O3152&gt;0,PROCESADOR!O3152,"")</f>
        <v/>
      </c>
    </row>
    <row r="3152" spans="1:1" x14ac:dyDescent="0.25">
      <c r="A3152" s="1" t="str">
        <f ca="1">IF(PROCESADOR!O3153&gt;0,PROCESADOR!O3153,"")</f>
        <v/>
      </c>
    </row>
    <row r="3153" spans="1:1" x14ac:dyDescent="0.25">
      <c r="A3153" s="1" t="str">
        <f ca="1">IF(PROCESADOR!O3154&gt;0,PROCESADOR!O3154,"")</f>
        <v/>
      </c>
    </row>
    <row r="3154" spans="1:1" x14ac:dyDescent="0.25">
      <c r="A3154" s="1" t="str">
        <f ca="1">IF(PROCESADOR!O3155&gt;0,PROCESADOR!O3155,"")</f>
        <v/>
      </c>
    </row>
    <row r="3155" spans="1:1" x14ac:dyDescent="0.25">
      <c r="A3155" s="1" t="str">
        <f ca="1">IF(PROCESADOR!O3156&gt;0,PROCESADOR!O3156,"")</f>
        <v/>
      </c>
    </row>
    <row r="3156" spans="1:1" x14ac:dyDescent="0.25">
      <c r="A3156" s="1" t="str">
        <f ca="1">IF(PROCESADOR!O3157&gt;0,PROCESADOR!O3157,"")</f>
        <v/>
      </c>
    </row>
    <row r="3157" spans="1:1" x14ac:dyDescent="0.25">
      <c r="A3157" s="1" t="str">
        <f ca="1">IF(PROCESADOR!O3158&gt;0,PROCESADOR!O3158,"")</f>
        <v/>
      </c>
    </row>
    <row r="3158" spans="1:1" x14ac:dyDescent="0.25">
      <c r="A3158" s="1" t="str">
        <f ca="1">IF(PROCESADOR!O3159&gt;0,PROCESADOR!O3159,"")</f>
        <v/>
      </c>
    </row>
    <row r="3159" spans="1:1" x14ac:dyDescent="0.25">
      <c r="A3159" s="1" t="str">
        <f ca="1">IF(PROCESADOR!O3160&gt;0,PROCESADOR!O3160,"")</f>
        <v/>
      </c>
    </row>
    <row r="3160" spans="1:1" x14ac:dyDescent="0.25">
      <c r="A3160" s="1" t="str">
        <f ca="1">IF(PROCESADOR!O3161&gt;0,PROCESADOR!O3161,"")</f>
        <v/>
      </c>
    </row>
    <row r="3161" spans="1:1" x14ac:dyDescent="0.25">
      <c r="A3161" s="1" t="str">
        <f ca="1">IF(PROCESADOR!O3162&gt;0,PROCESADOR!O3162,"")</f>
        <v/>
      </c>
    </row>
    <row r="3162" spans="1:1" x14ac:dyDescent="0.25">
      <c r="A3162" s="1" t="str">
        <f ca="1">IF(PROCESADOR!O3163&gt;0,PROCESADOR!O3163,"")</f>
        <v/>
      </c>
    </row>
    <row r="3163" spans="1:1" x14ac:dyDescent="0.25">
      <c r="A3163" s="1" t="str">
        <f ca="1">IF(PROCESADOR!O3164&gt;0,PROCESADOR!O3164,"")</f>
        <v/>
      </c>
    </row>
    <row r="3164" spans="1:1" x14ac:dyDescent="0.25">
      <c r="A3164" s="1" t="str">
        <f ca="1">IF(PROCESADOR!O3165&gt;0,PROCESADOR!O3165,"")</f>
        <v/>
      </c>
    </row>
    <row r="3165" spans="1:1" x14ac:dyDescent="0.25">
      <c r="A3165" s="1" t="str">
        <f ca="1">IF(PROCESADOR!O3166&gt;0,PROCESADOR!O3166,"")</f>
        <v/>
      </c>
    </row>
    <row r="3166" spans="1:1" x14ac:dyDescent="0.25">
      <c r="A3166" s="1" t="str">
        <f ca="1">IF(PROCESADOR!O3167&gt;0,PROCESADOR!O3167,"")</f>
        <v/>
      </c>
    </row>
    <row r="3167" spans="1:1" x14ac:dyDescent="0.25">
      <c r="A3167" s="1" t="str">
        <f ca="1">IF(PROCESADOR!O3168&gt;0,PROCESADOR!O3168,"")</f>
        <v/>
      </c>
    </row>
    <row r="3168" spans="1:1" x14ac:dyDescent="0.25">
      <c r="A3168" s="1" t="str">
        <f ca="1">IF(PROCESADOR!O3169&gt;0,PROCESADOR!O3169,"")</f>
        <v/>
      </c>
    </row>
    <row r="3169" spans="1:1" x14ac:dyDescent="0.25">
      <c r="A3169" s="1" t="str">
        <f ca="1">IF(PROCESADOR!O3170&gt;0,PROCESADOR!O3170,"")</f>
        <v/>
      </c>
    </row>
    <row r="3170" spans="1:1" x14ac:dyDescent="0.25">
      <c r="A3170" s="1" t="str">
        <f ca="1">IF(PROCESADOR!O3171&gt;0,PROCESADOR!O3171,"")</f>
        <v/>
      </c>
    </row>
    <row r="3171" spans="1:1" x14ac:dyDescent="0.25">
      <c r="A3171" s="1" t="str">
        <f ca="1">IF(PROCESADOR!O3172&gt;0,PROCESADOR!O3172,"")</f>
        <v/>
      </c>
    </row>
    <row r="3172" spans="1:1" x14ac:dyDescent="0.25">
      <c r="A3172" s="1" t="str">
        <f ca="1">IF(PROCESADOR!O3173&gt;0,PROCESADOR!O3173,"")</f>
        <v/>
      </c>
    </row>
    <row r="3173" spans="1:1" x14ac:dyDescent="0.25">
      <c r="A3173" s="1" t="str">
        <f ca="1">IF(PROCESADOR!O3174&gt;0,PROCESADOR!O3174,"")</f>
        <v/>
      </c>
    </row>
    <row r="3174" spans="1:1" x14ac:dyDescent="0.25">
      <c r="A3174" s="1" t="str">
        <f ca="1">IF(PROCESADOR!O3175&gt;0,PROCESADOR!O3175,"")</f>
        <v/>
      </c>
    </row>
    <row r="3175" spans="1:1" x14ac:dyDescent="0.25">
      <c r="A3175" s="1" t="str">
        <f ca="1">IF(PROCESADOR!O3176&gt;0,PROCESADOR!O3176,"")</f>
        <v/>
      </c>
    </row>
    <row r="3176" spans="1:1" x14ac:dyDescent="0.25">
      <c r="A3176" s="1" t="str">
        <f ca="1">IF(PROCESADOR!O3177&gt;0,PROCESADOR!O3177,"")</f>
        <v/>
      </c>
    </row>
    <row r="3177" spans="1:1" x14ac:dyDescent="0.25">
      <c r="A3177" s="1" t="str">
        <f ca="1">IF(PROCESADOR!O3178&gt;0,PROCESADOR!O3178,"")</f>
        <v/>
      </c>
    </row>
    <row r="3178" spans="1:1" x14ac:dyDescent="0.25">
      <c r="A3178" s="1" t="str">
        <f ca="1">IF(PROCESADOR!O3179&gt;0,PROCESADOR!O3179,"")</f>
        <v/>
      </c>
    </row>
    <row r="3179" spans="1:1" x14ac:dyDescent="0.25">
      <c r="A3179" s="1" t="str">
        <f ca="1">IF(PROCESADOR!O3180&gt;0,PROCESADOR!O3180,"")</f>
        <v/>
      </c>
    </row>
    <row r="3180" spans="1:1" x14ac:dyDescent="0.25">
      <c r="A3180" s="1" t="str">
        <f ca="1">IF(PROCESADOR!O3181&gt;0,PROCESADOR!O3181,"")</f>
        <v/>
      </c>
    </row>
    <row r="3181" spans="1:1" x14ac:dyDescent="0.25">
      <c r="A3181" s="1" t="str">
        <f ca="1">IF(PROCESADOR!O3182&gt;0,PROCESADOR!O3182,"")</f>
        <v/>
      </c>
    </row>
    <row r="3182" spans="1:1" x14ac:dyDescent="0.25">
      <c r="A3182" s="1" t="str">
        <f ca="1">IF(PROCESADOR!O3183&gt;0,PROCESADOR!O3183,"")</f>
        <v/>
      </c>
    </row>
    <row r="3183" spans="1:1" x14ac:dyDescent="0.25">
      <c r="A3183" s="1" t="str">
        <f ca="1">IF(PROCESADOR!O3184&gt;0,PROCESADOR!O3184,"")</f>
        <v/>
      </c>
    </row>
    <row r="3184" spans="1:1" x14ac:dyDescent="0.25">
      <c r="A3184" s="1" t="str">
        <f ca="1">IF(PROCESADOR!O3185&gt;0,PROCESADOR!O3185,"")</f>
        <v/>
      </c>
    </row>
    <row r="3185" spans="1:1" x14ac:dyDescent="0.25">
      <c r="A3185" s="1" t="str">
        <f ca="1">IF(PROCESADOR!O3186&gt;0,PROCESADOR!O3186,"")</f>
        <v/>
      </c>
    </row>
    <row r="3186" spans="1:1" x14ac:dyDescent="0.25">
      <c r="A3186" s="1" t="str">
        <f ca="1">IF(PROCESADOR!O3187&gt;0,PROCESADOR!O3187,"")</f>
        <v/>
      </c>
    </row>
    <row r="3187" spans="1:1" x14ac:dyDescent="0.25">
      <c r="A3187" s="1" t="str">
        <f ca="1">IF(PROCESADOR!O3188&gt;0,PROCESADOR!O3188,"")</f>
        <v/>
      </c>
    </row>
    <row r="3188" spans="1:1" x14ac:dyDescent="0.25">
      <c r="A3188" s="1" t="str">
        <f ca="1">IF(PROCESADOR!O3189&gt;0,PROCESADOR!O3189,"")</f>
        <v/>
      </c>
    </row>
    <row r="3189" spans="1:1" x14ac:dyDescent="0.25">
      <c r="A3189" s="1" t="str">
        <f ca="1">IF(PROCESADOR!O3190&gt;0,PROCESADOR!O3190,"")</f>
        <v/>
      </c>
    </row>
    <row r="3190" spans="1:1" x14ac:dyDescent="0.25">
      <c r="A3190" s="1" t="str">
        <f ca="1">IF(PROCESADOR!O3191&gt;0,PROCESADOR!O3191,"")</f>
        <v/>
      </c>
    </row>
    <row r="3191" spans="1:1" x14ac:dyDescent="0.25">
      <c r="A3191" s="1" t="str">
        <f ca="1">IF(PROCESADOR!O3192&gt;0,PROCESADOR!O3192,"")</f>
        <v/>
      </c>
    </row>
    <row r="3192" spans="1:1" x14ac:dyDescent="0.25">
      <c r="A3192" s="1" t="str">
        <f ca="1">IF(PROCESADOR!O3193&gt;0,PROCESADOR!O3193,"")</f>
        <v/>
      </c>
    </row>
    <row r="3193" spans="1:1" x14ac:dyDescent="0.25">
      <c r="A3193" s="1" t="str">
        <f ca="1">IF(PROCESADOR!O3194&gt;0,PROCESADOR!O3194,"")</f>
        <v/>
      </c>
    </row>
    <row r="3194" spans="1:1" x14ac:dyDescent="0.25">
      <c r="A3194" s="1" t="str">
        <f ca="1">IF(PROCESADOR!O3195&gt;0,PROCESADOR!O3195,"")</f>
        <v/>
      </c>
    </row>
    <row r="3195" spans="1:1" x14ac:dyDescent="0.25">
      <c r="A3195" s="1" t="str">
        <f ca="1">IF(PROCESADOR!O3196&gt;0,PROCESADOR!O3196,"")</f>
        <v/>
      </c>
    </row>
    <row r="3196" spans="1:1" x14ac:dyDescent="0.25">
      <c r="A3196" s="1" t="str">
        <f ca="1">IF(PROCESADOR!O3197&gt;0,PROCESADOR!O3197,"")</f>
        <v/>
      </c>
    </row>
    <row r="3197" spans="1:1" x14ac:dyDescent="0.25">
      <c r="A3197" s="1" t="str">
        <f ca="1">IF(PROCESADOR!O3198&gt;0,PROCESADOR!O3198,"")</f>
        <v/>
      </c>
    </row>
    <row r="3198" spans="1:1" x14ac:dyDescent="0.25">
      <c r="A3198" s="1" t="str">
        <f ca="1">IF(PROCESADOR!O3199&gt;0,PROCESADOR!O3199,"")</f>
        <v/>
      </c>
    </row>
    <row r="3199" spans="1:1" x14ac:dyDescent="0.25">
      <c r="A3199" s="1" t="str">
        <f ca="1">IF(PROCESADOR!O3200&gt;0,PROCESADOR!O3200,"")</f>
        <v/>
      </c>
    </row>
    <row r="3200" spans="1:1" x14ac:dyDescent="0.25">
      <c r="A3200" s="1" t="str">
        <f ca="1">IF(PROCESADOR!O3201&gt;0,PROCESADOR!O3201,"")</f>
        <v/>
      </c>
    </row>
    <row r="3201" spans="1:1" x14ac:dyDescent="0.25">
      <c r="A3201" s="1" t="str">
        <f ca="1">IF(PROCESADOR!O3202&gt;0,PROCESADOR!O3202,"")</f>
        <v/>
      </c>
    </row>
    <row r="3202" spans="1:1" x14ac:dyDescent="0.25">
      <c r="A3202" s="1" t="str">
        <f ca="1">IF(PROCESADOR!O3203&gt;0,PROCESADOR!O3203,"")</f>
        <v/>
      </c>
    </row>
    <row r="3203" spans="1:1" x14ac:dyDescent="0.25">
      <c r="A3203" s="1" t="str">
        <f ca="1">IF(PROCESADOR!O3204&gt;0,PROCESADOR!O3204,"")</f>
        <v/>
      </c>
    </row>
    <row r="3204" spans="1:1" x14ac:dyDescent="0.25">
      <c r="A3204" s="1" t="str">
        <f ca="1">IF(PROCESADOR!O3205&gt;0,PROCESADOR!O3205,"")</f>
        <v/>
      </c>
    </row>
    <row r="3205" spans="1:1" x14ac:dyDescent="0.25">
      <c r="A3205" s="1" t="str">
        <f ca="1">IF(PROCESADOR!O3206&gt;0,PROCESADOR!O3206,"")</f>
        <v/>
      </c>
    </row>
    <row r="3206" spans="1:1" x14ac:dyDescent="0.25">
      <c r="A3206" s="1" t="str">
        <f ca="1">IF(PROCESADOR!O3207&gt;0,PROCESADOR!O3207,"")</f>
        <v/>
      </c>
    </row>
    <row r="3207" spans="1:1" x14ac:dyDescent="0.25">
      <c r="A3207" s="1" t="str">
        <f ca="1">IF(PROCESADOR!O3208&gt;0,PROCESADOR!O3208,"")</f>
        <v/>
      </c>
    </row>
    <row r="3208" spans="1:1" x14ac:dyDescent="0.25">
      <c r="A3208" s="1" t="str">
        <f ca="1">IF(PROCESADOR!O3209&gt;0,PROCESADOR!O3209,"")</f>
        <v/>
      </c>
    </row>
    <row r="3209" spans="1:1" x14ac:dyDescent="0.25">
      <c r="A3209" s="1" t="str">
        <f ca="1">IF(PROCESADOR!O3210&gt;0,PROCESADOR!O3210,"")</f>
        <v/>
      </c>
    </row>
    <row r="3210" spans="1:1" x14ac:dyDescent="0.25">
      <c r="A3210" s="1" t="str">
        <f ca="1">IF(PROCESADOR!O3211&gt;0,PROCESADOR!O3211,"")</f>
        <v/>
      </c>
    </row>
    <row r="3211" spans="1:1" x14ac:dyDescent="0.25">
      <c r="A3211" s="1" t="str">
        <f ca="1">IF(PROCESADOR!O3212&gt;0,PROCESADOR!O3212,"")</f>
        <v/>
      </c>
    </row>
    <row r="3212" spans="1:1" x14ac:dyDescent="0.25">
      <c r="A3212" s="1" t="str">
        <f ca="1">IF(PROCESADOR!O3213&gt;0,PROCESADOR!O3213,"")</f>
        <v/>
      </c>
    </row>
    <row r="3213" spans="1:1" x14ac:dyDescent="0.25">
      <c r="A3213" s="1" t="str">
        <f ca="1">IF(PROCESADOR!O3214&gt;0,PROCESADOR!O3214,"")</f>
        <v/>
      </c>
    </row>
    <row r="3214" spans="1:1" x14ac:dyDescent="0.25">
      <c r="A3214" s="1" t="str">
        <f ca="1">IF(PROCESADOR!O3215&gt;0,PROCESADOR!O3215,"")</f>
        <v/>
      </c>
    </row>
    <row r="3215" spans="1:1" x14ac:dyDescent="0.25">
      <c r="A3215" s="1" t="str">
        <f ca="1">IF(PROCESADOR!O3216&gt;0,PROCESADOR!O3216,"")</f>
        <v/>
      </c>
    </row>
    <row r="3216" spans="1:1" x14ac:dyDescent="0.25">
      <c r="A3216" s="1" t="str">
        <f ca="1">IF(PROCESADOR!O3217&gt;0,PROCESADOR!O3217,"")</f>
        <v/>
      </c>
    </row>
    <row r="3217" spans="1:1" x14ac:dyDescent="0.25">
      <c r="A3217" s="1" t="str">
        <f ca="1">IF(PROCESADOR!O3218&gt;0,PROCESADOR!O3218,"")</f>
        <v/>
      </c>
    </row>
    <row r="3218" spans="1:1" x14ac:dyDescent="0.25">
      <c r="A3218" s="1" t="str">
        <f ca="1">IF(PROCESADOR!O3219&gt;0,PROCESADOR!O3219,"")</f>
        <v/>
      </c>
    </row>
    <row r="3219" spans="1:1" x14ac:dyDescent="0.25">
      <c r="A3219" s="1" t="str">
        <f ca="1">IF(PROCESADOR!O3220&gt;0,PROCESADOR!O3220,"")</f>
        <v/>
      </c>
    </row>
    <row r="3220" spans="1:1" x14ac:dyDescent="0.25">
      <c r="A3220" s="1" t="str">
        <f ca="1">IF(PROCESADOR!O3221&gt;0,PROCESADOR!O3221,"")</f>
        <v/>
      </c>
    </row>
    <row r="3221" spans="1:1" x14ac:dyDescent="0.25">
      <c r="A3221" s="1" t="str">
        <f ca="1">IF(PROCESADOR!O3222&gt;0,PROCESADOR!O3222,"")</f>
        <v/>
      </c>
    </row>
    <row r="3222" spans="1:1" x14ac:dyDescent="0.25">
      <c r="A3222" s="1" t="str">
        <f ca="1">IF(PROCESADOR!O3223&gt;0,PROCESADOR!O3223,"")</f>
        <v/>
      </c>
    </row>
    <row r="3223" spans="1:1" x14ac:dyDescent="0.25">
      <c r="A3223" s="1" t="str">
        <f ca="1">IF(PROCESADOR!O3224&gt;0,PROCESADOR!O3224,"")</f>
        <v/>
      </c>
    </row>
    <row r="3224" spans="1:1" x14ac:dyDescent="0.25">
      <c r="A3224" s="1" t="str">
        <f ca="1">IF(PROCESADOR!O3225&gt;0,PROCESADOR!O3225,"")</f>
        <v/>
      </c>
    </row>
    <row r="3225" spans="1:1" x14ac:dyDescent="0.25">
      <c r="A3225" s="1" t="str">
        <f ca="1">IF(PROCESADOR!O3226&gt;0,PROCESADOR!O3226,"")</f>
        <v/>
      </c>
    </row>
    <row r="3226" spans="1:1" x14ac:dyDescent="0.25">
      <c r="A3226" s="1" t="str">
        <f ca="1">IF(PROCESADOR!O3227&gt;0,PROCESADOR!O3227,"")</f>
        <v/>
      </c>
    </row>
    <row r="3227" spans="1:1" x14ac:dyDescent="0.25">
      <c r="A3227" s="1" t="str">
        <f ca="1">IF(PROCESADOR!O3228&gt;0,PROCESADOR!O3228,"")</f>
        <v/>
      </c>
    </row>
    <row r="3228" spans="1:1" x14ac:dyDescent="0.25">
      <c r="A3228" s="1" t="str">
        <f ca="1">IF(PROCESADOR!O3229&gt;0,PROCESADOR!O3229,"")</f>
        <v/>
      </c>
    </row>
    <row r="3229" spans="1:1" x14ac:dyDescent="0.25">
      <c r="A3229" s="1" t="str">
        <f ca="1">IF(PROCESADOR!O3230&gt;0,PROCESADOR!O3230,"")</f>
        <v/>
      </c>
    </row>
    <row r="3230" spans="1:1" x14ac:dyDescent="0.25">
      <c r="A3230" s="1" t="str">
        <f ca="1">IF(PROCESADOR!O3231&gt;0,PROCESADOR!O3231,"")</f>
        <v/>
      </c>
    </row>
    <row r="3231" spans="1:1" x14ac:dyDescent="0.25">
      <c r="A3231" s="1" t="str">
        <f ca="1">IF(PROCESADOR!O3232&gt;0,PROCESADOR!O3232,"")</f>
        <v/>
      </c>
    </row>
    <row r="3232" spans="1:1" x14ac:dyDescent="0.25">
      <c r="A3232" s="1" t="str">
        <f ca="1">IF(PROCESADOR!O3233&gt;0,PROCESADOR!O3233,"")</f>
        <v/>
      </c>
    </row>
    <row r="3233" spans="1:1" x14ac:dyDescent="0.25">
      <c r="A3233" s="1" t="str">
        <f ca="1">IF(PROCESADOR!O3234&gt;0,PROCESADOR!O3234,"")</f>
        <v/>
      </c>
    </row>
    <row r="3234" spans="1:1" x14ac:dyDescent="0.25">
      <c r="A3234" s="1" t="str">
        <f ca="1">IF(PROCESADOR!O3235&gt;0,PROCESADOR!O3235,"")</f>
        <v/>
      </c>
    </row>
    <row r="3235" spans="1:1" x14ac:dyDescent="0.25">
      <c r="A3235" s="1" t="str">
        <f ca="1">IF(PROCESADOR!O3236&gt;0,PROCESADOR!O3236,"")</f>
        <v/>
      </c>
    </row>
    <row r="3236" spans="1:1" x14ac:dyDescent="0.25">
      <c r="A3236" s="1" t="str">
        <f ca="1">IF(PROCESADOR!O3237&gt;0,PROCESADOR!O3237,"")</f>
        <v/>
      </c>
    </row>
    <row r="3237" spans="1:1" x14ac:dyDescent="0.25">
      <c r="A3237" s="1" t="str">
        <f ca="1">IF(PROCESADOR!O3238&gt;0,PROCESADOR!O3238,"")</f>
        <v/>
      </c>
    </row>
    <row r="3238" spans="1:1" x14ac:dyDescent="0.25">
      <c r="A3238" s="1" t="str">
        <f ca="1">IF(PROCESADOR!O3239&gt;0,PROCESADOR!O3239,"")</f>
        <v/>
      </c>
    </row>
    <row r="3239" spans="1:1" x14ac:dyDescent="0.25">
      <c r="A3239" s="1" t="str">
        <f ca="1">IF(PROCESADOR!O3240&gt;0,PROCESADOR!O3240,"")</f>
        <v/>
      </c>
    </row>
    <row r="3240" spans="1:1" x14ac:dyDescent="0.25">
      <c r="A3240" s="1" t="str">
        <f ca="1">IF(PROCESADOR!O3241&gt;0,PROCESADOR!O3241,"")</f>
        <v/>
      </c>
    </row>
    <row r="3241" spans="1:1" x14ac:dyDescent="0.25">
      <c r="A3241" s="1" t="str">
        <f ca="1">IF(PROCESADOR!O3242&gt;0,PROCESADOR!O3242,"")</f>
        <v/>
      </c>
    </row>
    <row r="3242" spans="1:1" x14ac:dyDescent="0.25">
      <c r="A3242" s="1" t="str">
        <f ca="1">IF(PROCESADOR!O3243&gt;0,PROCESADOR!O3243,"")</f>
        <v/>
      </c>
    </row>
    <row r="3243" spans="1:1" x14ac:dyDescent="0.25">
      <c r="A3243" s="1" t="str">
        <f ca="1">IF(PROCESADOR!O3244&gt;0,PROCESADOR!O3244,"")</f>
        <v/>
      </c>
    </row>
    <row r="3244" spans="1:1" x14ac:dyDescent="0.25">
      <c r="A3244" s="1" t="str">
        <f ca="1">IF(PROCESADOR!O3245&gt;0,PROCESADOR!O3245,"")</f>
        <v/>
      </c>
    </row>
    <row r="3245" spans="1:1" x14ac:dyDescent="0.25">
      <c r="A3245" s="1" t="str">
        <f ca="1">IF(PROCESADOR!O3246&gt;0,PROCESADOR!O3246,"")</f>
        <v/>
      </c>
    </row>
    <row r="3246" spans="1:1" x14ac:dyDescent="0.25">
      <c r="A3246" s="1" t="str">
        <f ca="1">IF(PROCESADOR!O3247&gt;0,PROCESADOR!O3247,"")</f>
        <v/>
      </c>
    </row>
    <row r="3247" spans="1:1" x14ac:dyDescent="0.25">
      <c r="A3247" s="1" t="str">
        <f ca="1">IF(PROCESADOR!O3248&gt;0,PROCESADOR!O3248,"")</f>
        <v/>
      </c>
    </row>
    <row r="3248" spans="1:1" x14ac:dyDescent="0.25">
      <c r="A3248" s="1" t="str">
        <f ca="1">IF(PROCESADOR!O3249&gt;0,PROCESADOR!O3249,"")</f>
        <v/>
      </c>
    </row>
    <row r="3249" spans="1:1" x14ac:dyDescent="0.25">
      <c r="A3249" s="1" t="str">
        <f ca="1">IF(PROCESADOR!O3250&gt;0,PROCESADOR!O3250,"")</f>
        <v/>
      </c>
    </row>
    <row r="3250" spans="1:1" x14ac:dyDescent="0.25">
      <c r="A3250" s="1" t="str">
        <f ca="1">IF(PROCESADOR!O3251&gt;0,PROCESADOR!O3251,"")</f>
        <v/>
      </c>
    </row>
    <row r="3251" spans="1:1" x14ac:dyDescent="0.25">
      <c r="A3251" s="1" t="str">
        <f ca="1">IF(PROCESADOR!O3252&gt;0,PROCESADOR!O3252,"")</f>
        <v/>
      </c>
    </row>
    <row r="3252" spans="1:1" x14ac:dyDescent="0.25">
      <c r="A3252" s="1" t="str">
        <f ca="1">IF(PROCESADOR!O3253&gt;0,PROCESADOR!O3253,"")</f>
        <v/>
      </c>
    </row>
    <row r="3253" spans="1:1" x14ac:dyDescent="0.25">
      <c r="A3253" s="1" t="str">
        <f ca="1">IF(PROCESADOR!O3254&gt;0,PROCESADOR!O3254,"")</f>
        <v/>
      </c>
    </row>
    <row r="3254" spans="1:1" x14ac:dyDescent="0.25">
      <c r="A3254" s="1" t="str">
        <f ca="1">IF(PROCESADOR!O3255&gt;0,PROCESADOR!O3255,"")</f>
        <v/>
      </c>
    </row>
    <row r="3255" spans="1:1" x14ac:dyDescent="0.25">
      <c r="A3255" s="1" t="str">
        <f ca="1">IF(PROCESADOR!O3256&gt;0,PROCESADOR!O3256,"")</f>
        <v/>
      </c>
    </row>
    <row r="3256" spans="1:1" x14ac:dyDescent="0.25">
      <c r="A3256" s="1" t="str">
        <f ca="1">IF(PROCESADOR!O3257&gt;0,PROCESADOR!O3257,"")</f>
        <v/>
      </c>
    </row>
    <row r="3257" spans="1:1" x14ac:dyDescent="0.25">
      <c r="A3257" s="1" t="str">
        <f ca="1">IF(PROCESADOR!O3258&gt;0,PROCESADOR!O3258,"")</f>
        <v/>
      </c>
    </row>
    <row r="3258" spans="1:1" x14ac:dyDescent="0.25">
      <c r="A3258" s="1" t="str">
        <f ca="1">IF(PROCESADOR!O3259&gt;0,PROCESADOR!O3259,"")</f>
        <v/>
      </c>
    </row>
    <row r="3259" spans="1:1" x14ac:dyDescent="0.25">
      <c r="A3259" s="1" t="str">
        <f ca="1">IF(PROCESADOR!O3260&gt;0,PROCESADOR!O3260,"")</f>
        <v/>
      </c>
    </row>
    <row r="3260" spans="1:1" x14ac:dyDescent="0.25">
      <c r="A3260" s="1" t="str">
        <f ca="1">IF(PROCESADOR!O3261&gt;0,PROCESADOR!O3261,"")</f>
        <v/>
      </c>
    </row>
    <row r="3261" spans="1:1" x14ac:dyDescent="0.25">
      <c r="A3261" s="1" t="str">
        <f ca="1">IF(PROCESADOR!O3262&gt;0,PROCESADOR!O3262,"")</f>
        <v/>
      </c>
    </row>
    <row r="3262" spans="1:1" x14ac:dyDescent="0.25">
      <c r="A3262" s="1" t="str">
        <f ca="1">IF(PROCESADOR!O3263&gt;0,PROCESADOR!O3263,"")</f>
        <v/>
      </c>
    </row>
    <row r="3263" spans="1:1" x14ac:dyDescent="0.25">
      <c r="A3263" s="1" t="str">
        <f ca="1">IF(PROCESADOR!O3264&gt;0,PROCESADOR!O3264,"")</f>
        <v/>
      </c>
    </row>
    <row r="3264" spans="1:1" x14ac:dyDescent="0.25">
      <c r="A3264" s="1" t="str">
        <f ca="1">IF(PROCESADOR!O3265&gt;0,PROCESADOR!O3265,"")</f>
        <v/>
      </c>
    </row>
    <row r="3265" spans="1:1" x14ac:dyDescent="0.25">
      <c r="A3265" s="1" t="str">
        <f ca="1">IF(PROCESADOR!O3266&gt;0,PROCESADOR!O3266,"")</f>
        <v/>
      </c>
    </row>
    <row r="3266" spans="1:1" x14ac:dyDescent="0.25">
      <c r="A3266" s="1" t="str">
        <f ca="1">IF(PROCESADOR!O3267&gt;0,PROCESADOR!O3267,"")</f>
        <v/>
      </c>
    </row>
    <row r="3267" spans="1:1" x14ac:dyDescent="0.25">
      <c r="A3267" s="1" t="str">
        <f ca="1">IF(PROCESADOR!O3268&gt;0,PROCESADOR!O3268,"")</f>
        <v/>
      </c>
    </row>
    <row r="3268" spans="1:1" x14ac:dyDescent="0.25">
      <c r="A3268" s="1" t="str">
        <f ca="1">IF(PROCESADOR!O3269&gt;0,PROCESADOR!O3269,"")</f>
        <v/>
      </c>
    </row>
    <row r="3269" spans="1:1" x14ac:dyDescent="0.25">
      <c r="A3269" s="1" t="str">
        <f ca="1">IF(PROCESADOR!O3270&gt;0,PROCESADOR!O3270,"")</f>
        <v/>
      </c>
    </row>
    <row r="3270" spans="1:1" x14ac:dyDescent="0.25">
      <c r="A3270" s="1" t="str">
        <f ca="1">IF(PROCESADOR!O3271&gt;0,PROCESADOR!O3271,"")</f>
        <v/>
      </c>
    </row>
    <row r="3271" spans="1:1" x14ac:dyDescent="0.25">
      <c r="A3271" s="1" t="str">
        <f ca="1">IF(PROCESADOR!O3272&gt;0,PROCESADOR!O3272,"")</f>
        <v/>
      </c>
    </row>
    <row r="3272" spans="1:1" x14ac:dyDescent="0.25">
      <c r="A3272" s="1" t="str">
        <f ca="1">IF(PROCESADOR!O3273&gt;0,PROCESADOR!O3273,"")</f>
        <v/>
      </c>
    </row>
    <row r="3273" spans="1:1" x14ac:dyDescent="0.25">
      <c r="A3273" s="1" t="str">
        <f ca="1">IF(PROCESADOR!O3274&gt;0,PROCESADOR!O3274,"")</f>
        <v/>
      </c>
    </row>
    <row r="3274" spans="1:1" x14ac:dyDescent="0.25">
      <c r="A3274" s="1" t="str">
        <f ca="1">IF(PROCESADOR!O3275&gt;0,PROCESADOR!O3275,"")</f>
        <v/>
      </c>
    </row>
    <row r="3275" spans="1:1" x14ac:dyDescent="0.25">
      <c r="A3275" s="1" t="str">
        <f ca="1">IF(PROCESADOR!O3276&gt;0,PROCESADOR!O3276,"")</f>
        <v/>
      </c>
    </row>
    <row r="3276" spans="1:1" x14ac:dyDescent="0.25">
      <c r="A3276" s="1" t="str">
        <f ca="1">IF(PROCESADOR!O3277&gt;0,PROCESADOR!O3277,"")</f>
        <v/>
      </c>
    </row>
    <row r="3277" spans="1:1" x14ac:dyDescent="0.25">
      <c r="A3277" s="1" t="str">
        <f ca="1">IF(PROCESADOR!O3278&gt;0,PROCESADOR!O3278,"")</f>
        <v/>
      </c>
    </row>
    <row r="3278" spans="1:1" x14ac:dyDescent="0.25">
      <c r="A3278" s="1" t="str">
        <f ca="1">IF(PROCESADOR!O3279&gt;0,PROCESADOR!O3279,"")</f>
        <v/>
      </c>
    </row>
    <row r="3279" spans="1:1" x14ac:dyDescent="0.25">
      <c r="A3279" s="1" t="str">
        <f ca="1">IF(PROCESADOR!O3280&gt;0,PROCESADOR!O3280,"")</f>
        <v/>
      </c>
    </row>
    <row r="3280" spans="1:1" x14ac:dyDescent="0.25">
      <c r="A3280" s="1" t="str">
        <f ca="1">IF(PROCESADOR!O3281&gt;0,PROCESADOR!O3281,"")</f>
        <v/>
      </c>
    </row>
    <row r="3281" spans="1:1" x14ac:dyDescent="0.25">
      <c r="A3281" s="1" t="str">
        <f ca="1">IF(PROCESADOR!O3282&gt;0,PROCESADOR!O3282,"")</f>
        <v/>
      </c>
    </row>
    <row r="3282" spans="1:1" x14ac:dyDescent="0.25">
      <c r="A3282" s="1" t="str">
        <f ca="1">IF(PROCESADOR!O3283&gt;0,PROCESADOR!O3283,"")</f>
        <v/>
      </c>
    </row>
    <row r="3283" spans="1:1" x14ac:dyDescent="0.25">
      <c r="A3283" s="1" t="str">
        <f ca="1">IF(PROCESADOR!O3284&gt;0,PROCESADOR!O3284,"")</f>
        <v/>
      </c>
    </row>
    <row r="3284" spans="1:1" x14ac:dyDescent="0.25">
      <c r="A3284" s="1" t="str">
        <f ca="1">IF(PROCESADOR!O3285&gt;0,PROCESADOR!O3285,"")</f>
        <v/>
      </c>
    </row>
    <row r="3285" spans="1:1" x14ac:dyDescent="0.25">
      <c r="A3285" s="1" t="str">
        <f ca="1">IF(PROCESADOR!O3286&gt;0,PROCESADOR!O3286,"")</f>
        <v/>
      </c>
    </row>
    <row r="3286" spans="1:1" x14ac:dyDescent="0.25">
      <c r="A3286" s="1" t="str">
        <f ca="1">IF(PROCESADOR!O3287&gt;0,PROCESADOR!O3287,"")</f>
        <v/>
      </c>
    </row>
    <row r="3287" spans="1:1" x14ac:dyDescent="0.25">
      <c r="A3287" s="1" t="str">
        <f ca="1">IF(PROCESADOR!O3288&gt;0,PROCESADOR!O3288,"")</f>
        <v/>
      </c>
    </row>
    <row r="3288" spans="1:1" x14ac:dyDescent="0.25">
      <c r="A3288" s="1" t="str">
        <f ca="1">IF(PROCESADOR!O3289&gt;0,PROCESADOR!O3289,"")</f>
        <v/>
      </c>
    </row>
    <row r="3289" spans="1:1" x14ac:dyDescent="0.25">
      <c r="A3289" s="1" t="str">
        <f ca="1">IF(PROCESADOR!O3290&gt;0,PROCESADOR!O3290,"")</f>
        <v/>
      </c>
    </row>
    <row r="3290" spans="1:1" x14ac:dyDescent="0.25">
      <c r="A3290" s="1" t="str">
        <f ca="1">IF(PROCESADOR!O3291&gt;0,PROCESADOR!O3291,"")</f>
        <v/>
      </c>
    </row>
    <row r="3291" spans="1:1" x14ac:dyDescent="0.25">
      <c r="A3291" s="1" t="str">
        <f ca="1">IF(PROCESADOR!O3292&gt;0,PROCESADOR!O3292,"")</f>
        <v/>
      </c>
    </row>
    <row r="3292" spans="1:1" x14ac:dyDescent="0.25">
      <c r="A3292" s="1" t="str">
        <f ca="1">IF(PROCESADOR!O3293&gt;0,PROCESADOR!O3293,"")</f>
        <v/>
      </c>
    </row>
    <row r="3293" spans="1:1" x14ac:dyDescent="0.25">
      <c r="A3293" s="1" t="str">
        <f ca="1">IF(PROCESADOR!O3294&gt;0,PROCESADOR!O3294,"")</f>
        <v/>
      </c>
    </row>
    <row r="3294" spans="1:1" x14ac:dyDescent="0.25">
      <c r="A3294" s="1" t="str">
        <f ca="1">IF(PROCESADOR!O3295&gt;0,PROCESADOR!O3295,"")</f>
        <v/>
      </c>
    </row>
    <row r="3295" spans="1:1" x14ac:dyDescent="0.25">
      <c r="A3295" s="1" t="str">
        <f ca="1">IF(PROCESADOR!O3296&gt;0,PROCESADOR!O3296,"")</f>
        <v/>
      </c>
    </row>
    <row r="3296" spans="1:1" x14ac:dyDescent="0.25">
      <c r="A3296" s="1" t="str">
        <f ca="1">IF(PROCESADOR!O3297&gt;0,PROCESADOR!O3297,"")</f>
        <v/>
      </c>
    </row>
    <row r="3297" spans="1:1" x14ac:dyDescent="0.25">
      <c r="A3297" s="1" t="str">
        <f ca="1">IF(PROCESADOR!O3298&gt;0,PROCESADOR!O3298,"")</f>
        <v/>
      </c>
    </row>
    <row r="3298" spans="1:1" x14ac:dyDescent="0.25">
      <c r="A3298" s="1" t="str">
        <f ca="1">IF(PROCESADOR!O3299&gt;0,PROCESADOR!O3299,"")</f>
        <v/>
      </c>
    </row>
    <row r="3299" spans="1:1" x14ac:dyDescent="0.25">
      <c r="A3299" s="1" t="str">
        <f ca="1">IF(PROCESADOR!O3300&gt;0,PROCESADOR!O3300,"")</f>
        <v/>
      </c>
    </row>
    <row r="3300" spans="1:1" x14ac:dyDescent="0.25">
      <c r="A3300" s="1" t="str">
        <f ca="1">IF(PROCESADOR!O3301&gt;0,PROCESADOR!O3301,"")</f>
        <v/>
      </c>
    </row>
    <row r="3301" spans="1:1" x14ac:dyDescent="0.25">
      <c r="A3301" s="1" t="str">
        <f ca="1">IF(PROCESADOR!O3302&gt;0,PROCESADOR!O3302,"")</f>
        <v/>
      </c>
    </row>
    <row r="3302" spans="1:1" x14ac:dyDescent="0.25">
      <c r="A3302" s="1" t="str">
        <f ca="1">IF(PROCESADOR!O3303&gt;0,PROCESADOR!O3303,"")</f>
        <v/>
      </c>
    </row>
    <row r="3303" spans="1:1" x14ac:dyDescent="0.25">
      <c r="A3303" s="1" t="str">
        <f ca="1">IF(PROCESADOR!O3304&gt;0,PROCESADOR!O3304,"")</f>
        <v/>
      </c>
    </row>
    <row r="3304" spans="1:1" x14ac:dyDescent="0.25">
      <c r="A3304" s="1" t="str">
        <f ca="1">IF(PROCESADOR!O3305&gt;0,PROCESADOR!O3305,"")</f>
        <v/>
      </c>
    </row>
    <row r="3305" spans="1:1" x14ac:dyDescent="0.25">
      <c r="A3305" s="1" t="str">
        <f ca="1">IF(PROCESADOR!O3306&gt;0,PROCESADOR!O3306,"")</f>
        <v/>
      </c>
    </row>
    <row r="3306" spans="1:1" x14ac:dyDescent="0.25">
      <c r="A3306" s="1" t="str">
        <f ca="1">IF(PROCESADOR!O3307&gt;0,PROCESADOR!O3307,"")</f>
        <v/>
      </c>
    </row>
    <row r="3307" spans="1:1" x14ac:dyDescent="0.25">
      <c r="A3307" s="1" t="str">
        <f ca="1">IF(PROCESADOR!O3308&gt;0,PROCESADOR!O3308,"")</f>
        <v/>
      </c>
    </row>
    <row r="3308" spans="1:1" x14ac:dyDescent="0.25">
      <c r="A3308" s="1" t="str">
        <f ca="1">IF(PROCESADOR!O3309&gt;0,PROCESADOR!O3309,"")</f>
        <v/>
      </c>
    </row>
    <row r="3309" spans="1:1" x14ac:dyDescent="0.25">
      <c r="A3309" s="1" t="str">
        <f ca="1">IF(PROCESADOR!O3310&gt;0,PROCESADOR!O3310,"")</f>
        <v/>
      </c>
    </row>
    <row r="3310" spans="1:1" x14ac:dyDescent="0.25">
      <c r="A3310" s="1" t="str">
        <f ca="1">IF(PROCESADOR!O3311&gt;0,PROCESADOR!O3311,"")</f>
        <v/>
      </c>
    </row>
    <row r="3311" spans="1:1" x14ac:dyDescent="0.25">
      <c r="A3311" s="1" t="str">
        <f ca="1">IF(PROCESADOR!O3312&gt;0,PROCESADOR!O3312,"")</f>
        <v/>
      </c>
    </row>
    <row r="3312" spans="1:1" x14ac:dyDescent="0.25">
      <c r="A3312" s="1" t="str">
        <f ca="1">IF(PROCESADOR!O3313&gt;0,PROCESADOR!O3313,"")</f>
        <v/>
      </c>
    </row>
    <row r="3313" spans="1:1" x14ac:dyDescent="0.25">
      <c r="A3313" s="1" t="str">
        <f ca="1">IF(PROCESADOR!O3314&gt;0,PROCESADOR!O3314,"")</f>
        <v/>
      </c>
    </row>
    <row r="3314" spans="1:1" x14ac:dyDescent="0.25">
      <c r="A3314" s="1" t="str">
        <f ca="1">IF(PROCESADOR!O3315&gt;0,PROCESADOR!O3315,"")</f>
        <v/>
      </c>
    </row>
    <row r="3315" spans="1:1" x14ac:dyDescent="0.25">
      <c r="A3315" s="1" t="str">
        <f ca="1">IF(PROCESADOR!O3316&gt;0,PROCESADOR!O3316,"")</f>
        <v/>
      </c>
    </row>
    <row r="3316" spans="1:1" x14ac:dyDescent="0.25">
      <c r="A3316" s="1" t="str">
        <f ca="1">IF(PROCESADOR!O3317&gt;0,PROCESADOR!O3317,"")</f>
        <v/>
      </c>
    </row>
    <row r="3317" spans="1:1" x14ac:dyDescent="0.25">
      <c r="A3317" s="1" t="str">
        <f ca="1">IF(PROCESADOR!O3318&gt;0,PROCESADOR!O3318,"")</f>
        <v/>
      </c>
    </row>
    <row r="3318" spans="1:1" x14ac:dyDescent="0.25">
      <c r="A3318" s="1" t="str">
        <f ca="1">IF(PROCESADOR!O3319&gt;0,PROCESADOR!O3319,"")</f>
        <v/>
      </c>
    </row>
    <row r="3319" spans="1:1" x14ac:dyDescent="0.25">
      <c r="A3319" s="1" t="str">
        <f ca="1">IF(PROCESADOR!O3320&gt;0,PROCESADOR!O3320,"")</f>
        <v/>
      </c>
    </row>
    <row r="3320" spans="1:1" x14ac:dyDescent="0.25">
      <c r="A3320" s="1" t="str">
        <f ca="1">IF(PROCESADOR!O3321&gt;0,PROCESADOR!O3321,"")</f>
        <v/>
      </c>
    </row>
    <row r="3321" spans="1:1" x14ac:dyDescent="0.25">
      <c r="A3321" s="1" t="str">
        <f ca="1">IF(PROCESADOR!O3322&gt;0,PROCESADOR!O3322,"")</f>
        <v/>
      </c>
    </row>
    <row r="3322" spans="1:1" x14ac:dyDescent="0.25">
      <c r="A3322" s="1" t="str">
        <f ca="1">IF(PROCESADOR!O3323&gt;0,PROCESADOR!O3323,"")</f>
        <v/>
      </c>
    </row>
    <row r="3323" spans="1:1" x14ac:dyDescent="0.25">
      <c r="A3323" s="1" t="str">
        <f ca="1">IF(PROCESADOR!O3324&gt;0,PROCESADOR!O3324,"")</f>
        <v/>
      </c>
    </row>
    <row r="3324" spans="1:1" x14ac:dyDescent="0.25">
      <c r="A3324" s="1" t="str">
        <f ca="1">IF(PROCESADOR!O3325&gt;0,PROCESADOR!O3325,"")</f>
        <v/>
      </c>
    </row>
    <row r="3325" spans="1:1" x14ac:dyDescent="0.25">
      <c r="A3325" s="1" t="str">
        <f ca="1">IF(PROCESADOR!O3326&gt;0,PROCESADOR!O3326,"")</f>
        <v/>
      </c>
    </row>
    <row r="3326" spans="1:1" x14ac:dyDescent="0.25">
      <c r="A3326" s="1" t="str">
        <f ca="1">IF(PROCESADOR!O3327&gt;0,PROCESADOR!O3327,"")</f>
        <v/>
      </c>
    </row>
    <row r="3327" spans="1:1" x14ac:dyDescent="0.25">
      <c r="A3327" s="1" t="str">
        <f ca="1">IF(PROCESADOR!O3328&gt;0,PROCESADOR!O3328,"")</f>
        <v/>
      </c>
    </row>
    <row r="3328" spans="1:1" x14ac:dyDescent="0.25">
      <c r="A3328" s="1" t="str">
        <f ca="1">IF(PROCESADOR!O3329&gt;0,PROCESADOR!O3329,"")</f>
        <v/>
      </c>
    </row>
    <row r="3329" spans="1:1" x14ac:dyDescent="0.25">
      <c r="A3329" s="1" t="str">
        <f ca="1">IF(PROCESADOR!O3330&gt;0,PROCESADOR!O3330,"")</f>
        <v/>
      </c>
    </row>
    <row r="3330" spans="1:1" x14ac:dyDescent="0.25">
      <c r="A3330" s="1" t="str">
        <f ca="1">IF(PROCESADOR!O3331&gt;0,PROCESADOR!O3331,"")</f>
        <v/>
      </c>
    </row>
    <row r="3331" spans="1:1" x14ac:dyDescent="0.25">
      <c r="A3331" s="1" t="str">
        <f ca="1">IF(PROCESADOR!O3332&gt;0,PROCESADOR!O3332,"")</f>
        <v/>
      </c>
    </row>
    <row r="3332" spans="1:1" x14ac:dyDescent="0.25">
      <c r="A3332" s="1" t="str">
        <f ca="1">IF(PROCESADOR!O3333&gt;0,PROCESADOR!O3333,"")</f>
        <v/>
      </c>
    </row>
    <row r="3333" spans="1:1" x14ac:dyDescent="0.25">
      <c r="A3333" s="1" t="str">
        <f ca="1">IF(PROCESADOR!O3334&gt;0,PROCESADOR!O3334,"")</f>
        <v/>
      </c>
    </row>
    <row r="3334" spans="1:1" x14ac:dyDescent="0.25">
      <c r="A3334" s="1" t="str">
        <f ca="1">IF(PROCESADOR!O3335&gt;0,PROCESADOR!O3335,"")</f>
        <v/>
      </c>
    </row>
    <row r="3335" spans="1:1" x14ac:dyDescent="0.25">
      <c r="A3335" s="1" t="str">
        <f ca="1">IF(PROCESADOR!O3336&gt;0,PROCESADOR!O3336,"")</f>
        <v/>
      </c>
    </row>
    <row r="3336" spans="1:1" x14ac:dyDescent="0.25">
      <c r="A3336" s="1" t="str">
        <f ca="1">IF(PROCESADOR!O3337&gt;0,PROCESADOR!O3337,"")</f>
        <v/>
      </c>
    </row>
    <row r="3337" spans="1:1" x14ac:dyDescent="0.25">
      <c r="A3337" s="1" t="str">
        <f ca="1">IF(PROCESADOR!O3338&gt;0,PROCESADOR!O3338,"")</f>
        <v/>
      </c>
    </row>
    <row r="3338" spans="1:1" x14ac:dyDescent="0.25">
      <c r="A3338" s="1" t="str">
        <f ca="1">IF(PROCESADOR!O3339&gt;0,PROCESADOR!O3339,"")</f>
        <v/>
      </c>
    </row>
    <row r="3339" spans="1:1" x14ac:dyDescent="0.25">
      <c r="A3339" s="1" t="str">
        <f ca="1">IF(PROCESADOR!O3340&gt;0,PROCESADOR!O3340,"")</f>
        <v/>
      </c>
    </row>
    <row r="3340" spans="1:1" x14ac:dyDescent="0.25">
      <c r="A3340" s="1" t="str">
        <f ca="1">IF(PROCESADOR!O3341&gt;0,PROCESADOR!O3341,"")</f>
        <v/>
      </c>
    </row>
    <row r="3341" spans="1:1" x14ac:dyDescent="0.25">
      <c r="A3341" s="1" t="str">
        <f ca="1">IF(PROCESADOR!O3342&gt;0,PROCESADOR!O3342,"")</f>
        <v/>
      </c>
    </row>
    <row r="3342" spans="1:1" x14ac:dyDescent="0.25">
      <c r="A3342" s="1" t="str">
        <f ca="1">IF(PROCESADOR!O3343&gt;0,PROCESADOR!O3343,"")</f>
        <v/>
      </c>
    </row>
    <row r="3343" spans="1:1" x14ac:dyDescent="0.25">
      <c r="A3343" s="1" t="str">
        <f ca="1">IF(PROCESADOR!O3344&gt;0,PROCESADOR!O3344,"")</f>
        <v/>
      </c>
    </row>
    <row r="3344" spans="1:1" x14ac:dyDescent="0.25">
      <c r="A3344" s="1" t="str">
        <f ca="1">IF(PROCESADOR!O3345&gt;0,PROCESADOR!O3345,"")</f>
        <v/>
      </c>
    </row>
    <row r="3345" spans="1:1" x14ac:dyDescent="0.25">
      <c r="A3345" s="1" t="str">
        <f ca="1">IF(PROCESADOR!O3346&gt;0,PROCESADOR!O3346,"")</f>
        <v/>
      </c>
    </row>
    <row r="3346" spans="1:1" x14ac:dyDescent="0.25">
      <c r="A3346" s="1" t="str">
        <f ca="1">IF(PROCESADOR!O3347&gt;0,PROCESADOR!O3347,"")</f>
        <v/>
      </c>
    </row>
    <row r="3347" spans="1:1" x14ac:dyDescent="0.25">
      <c r="A3347" s="1" t="str">
        <f ca="1">IF(PROCESADOR!O3348&gt;0,PROCESADOR!O3348,"")</f>
        <v/>
      </c>
    </row>
    <row r="3348" spans="1:1" x14ac:dyDescent="0.25">
      <c r="A3348" s="1" t="str">
        <f ca="1">IF(PROCESADOR!O3349&gt;0,PROCESADOR!O3349,"")</f>
        <v/>
      </c>
    </row>
    <row r="3349" spans="1:1" x14ac:dyDescent="0.25">
      <c r="A3349" s="1" t="str">
        <f ca="1">IF(PROCESADOR!O3350&gt;0,PROCESADOR!O3350,"")</f>
        <v/>
      </c>
    </row>
    <row r="3350" spans="1:1" x14ac:dyDescent="0.25">
      <c r="A3350" s="1" t="str">
        <f ca="1">IF(PROCESADOR!O3351&gt;0,PROCESADOR!O3351,"")</f>
        <v/>
      </c>
    </row>
    <row r="3351" spans="1:1" x14ac:dyDescent="0.25">
      <c r="A3351" s="1" t="str">
        <f ca="1">IF(PROCESADOR!O3352&gt;0,PROCESADOR!O3352,"")</f>
        <v/>
      </c>
    </row>
    <row r="3352" spans="1:1" x14ac:dyDescent="0.25">
      <c r="A3352" s="1" t="str">
        <f ca="1">IF(PROCESADOR!O3353&gt;0,PROCESADOR!O3353,"")</f>
        <v/>
      </c>
    </row>
    <row r="3353" spans="1:1" x14ac:dyDescent="0.25">
      <c r="A3353" s="1" t="str">
        <f ca="1">IF(PROCESADOR!O3354&gt;0,PROCESADOR!O3354,"")</f>
        <v/>
      </c>
    </row>
    <row r="3354" spans="1:1" x14ac:dyDescent="0.25">
      <c r="A3354" s="1" t="str">
        <f ca="1">IF(PROCESADOR!O3355&gt;0,PROCESADOR!O3355,"")</f>
        <v/>
      </c>
    </row>
    <row r="3355" spans="1:1" x14ac:dyDescent="0.25">
      <c r="A3355" s="1" t="str">
        <f ca="1">IF(PROCESADOR!O3356&gt;0,PROCESADOR!O3356,"")</f>
        <v/>
      </c>
    </row>
    <row r="3356" spans="1:1" x14ac:dyDescent="0.25">
      <c r="A3356" s="1" t="str">
        <f ca="1">IF(PROCESADOR!O3357&gt;0,PROCESADOR!O3357,"")</f>
        <v/>
      </c>
    </row>
    <row r="3357" spans="1:1" x14ac:dyDescent="0.25">
      <c r="A3357" s="1" t="str">
        <f ca="1">IF(PROCESADOR!O3358&gt;0,PROCESADOR!O3358,"")</f>
        <v/>
      </c>
    </row>
    <row r="3358" spans="1:1" x14ac:dyDescent="0.25">
      <c r="A3358" s="1" t="str">
        <f ca="1">IF(PROCESADOR!O3359&gt;0,PROCESADOR!O3359,"")</f>
        <v/>
      </c>
    </row>
    <row r="3359" spans="1:1" x14ac:dyDescent="0.25">
      <c r="A3359" s="1" t="str">
        <f ca="1">IF(PROCESADOR!O3360&gt;0,PROCESADOR!O3360,"")</f>
        <v/>
      </c>
    </row>
    <row r="3360" spans="1:1" x14ac:dyDescent="0.25">
      <c r="A3360" s="1" t="str">
        <f ca="1">IF(PROCESADOR!O3361&gt;0,PROCESADOR!O3361,"")</f>
        <v/>
      </c>
    </row>
    <row r="3361" spans="1:1" x14ac:dyDescent="0.25">
      <c r="A3361" s="1" t="str">
        <f ca="1">IF(PROCESADOR!O3362&gt;0,PROCESADOR!O3362,"")</f>
        <v/>
      </c>
    </row>
    <row r="3362" spans="1:1" x14ac:dyDescent="0.25">
      <c r="A3362" s="1" t="str">
        <f ca="1">IF(PROCESADOR!O3363&gt;0,PROCESADOR!O3363,"")</f>
        <v/>
      </c>
    </row>
    <row r="3363" spans="1:1" x14ac:dyDescent="0.25">
      <c r="A3363" s="1" t="str">
        <f ca="1">IF(PROCESADOR!O3364&gt;0,PROCESADOR!O3364,"")</f>
        <v/>
      </c>
    </row>
    <row r="3364" spans="1:1" x14ac:dyDescent="0.25">
      <c r="A3364" s="1" t="str">
        <f ca="1">IF(PROCESADOR!O3365&gt;0,PROCESADOR!O3365,"")</f>
        <v/>
      </c>
    </row>
    <row r="3365" spans="1:1" x14ac:dyDescent="0.25">
      <c r="A3365" s="1" t="str">
        <f ca="1">IF(PROCESADOR!O3366&gt;0,PROCESADOR!O3366,"")</f>
        <v/>
      </c>
    </row>
    <row r="3366" spans="1:1" x14ac:dyDescent="0.25">
      <c r="A3366" s="1" t="str">
        <f ca="1">IF(PROCESADOR!O3367&gt;0,PROCESADOR!O3367,"")</f>
        <v/>
      </c>
    </row>
    <row r="3367" spans="1:1" x14ac:dyDescent="0.25">
      <c r="A3367" s="1" t="str">
        <f ca="1">IF(PROCESADOR!O3368&gt;0,PROCESADOR!O3368,"")</f>
        <v/>
      </c>
    </row>
    <row r="3368" spans="1:1" x14ac:dyDescent="0.25">
      <c r="A3368" s="1" t="str">
        <f ca="1">IF(PROCESADOR!O3369&gt;0,PROCESADOR!O3369,"")</f>
        <v/>
      </c>
    </row>
    <row r="3369" spans="1:1" x14ac:dyDescent="0.25">
      <c r="A3369" s="1" t="str">
        <f ca="1">IF(PROCESADOR!O3370&gt;0,PROCESADOR!O3370,"")</f>
        <v/>
      </c>
    </row>
    <row r="3370" spans="1:1" x14ac:dyDescent="0.25">
      <c r="A3370" s="1" t="str">
        <f ca="1">IF(PROCESADOR!O3371&gt;0,PROCESADOR!O3371,"")</f>
        <v/>
      </c>
    </row>
    <row r="3371" spans="1:1" x14ac:dyDescent="0.25">
      <c r="A3371" s="1" t="str">
        <f ca="1">IF(PROCESADOR!O3372&gt;0,PROCESADOR!O3372,"")</f>
        <v/>
      </c>
    </row>
    <row r="3372" spans="1:1" x14ac:dyDescent="0.25">
      <c r="A3372" s="1" t="str">
        <f ca="1">IF(PROCESADOR!O3373&gt;0,PROCESADOR!O3373,"")</f>
        <v/>
      </c>
    </row>
    <row r="3373" spans="1:1" x14ac:dyDescent="0.25">
      <c r="A3373" s="1" t="str">
        <f ca="1">IF(PROCESADOR!O3374&gt;0,PROCESADOR!O3374,"")</f>
        <v/>
      </c>
    </row>
    <row r="3374" spans="1:1" x14ac:dyDescent="0.25">
      <c r="A3374" s="1" t="str">
        <f ca="1">IF(PROCESADOR!O3375&gt;0,PROCESADOR!O3375,"")</f>
        <v/>
      </c>
    </row>
    <row r="3375" spans="1:1" x14ac:dyDescent="0.25">
      <c r="A3375" s="1" t="str">
        <f ca="1">IF(PROCESADOR!O3376&gt;0,PROCESADOR!O3376,"")</f>
        <v/>
      </c>
    </row>
    <row r="3376" spans="1:1" x14ac:dyDescent="0.25">
      <c r="A3376" s="1" t="str">
        <f ca="1">IF(PROCESADOR!O3377&gt;0,PROCESADOR!O3377,"")</f>
        <v/>
      </c>
    </row>
    <row r="3377" spans="1:1" x14ac:dyDescent="0.25">
      <c r="A3377" s="1" t="str">
        <f ca="1">IF(PROCESADOR!O3378&gt;0,PROCESADOR!O3378,"")</f>
        <v/>
      </c>
    </row>
    <row r="3378" spans="1:1" x14ac:dyDescent="0.25">
      <c r="A3378" s="1" t="str">
        <f ca="1">IF(PROCESADOR!O3379&gt;0,PROCESADOR!O3379,"")</f>
        <v/>
      </c>
    </row>
    <row r="3379" spans="1:1" x14ac:dyDescent="0.25">
      <c r="A3379" s="1" t="str">
        <f ca="1">IF(PROCESADOR!O3380&gt;0,PROCESADOR!O3380,"")</f>
        <v/>
      </c>
    </row>
    <row r="3380" spans="1:1" x14ac:dyDescent="0.25">
      <c r="A3380" s="1" t="str">
        <f ca="1">IF(PROCESADOR!O3381&gt;0,PROCESADOR!O3381,"")</f>
        <v/>
      </c>
    </row>
    <row r="3381" spans="1:1" x14ac:dyDescent="0.25">
      <c r="A3381" s="1" t="str">
        <f ca="1">IF(PROCESADOR!O3382&gt;0,PROCESADOR!O3382,"")</f>
        <v/>
      </c>
    </row>
    <row r="3382" spans="1:1" x14ac:dyDescent="0.25">
      <c r="A3382" s="1" t="str">
        <f ca="1">IF(PROCESADOR!O3383&gt;0,PROCESADOR!O3383,"")</f>
        <v/>
      </c>
    </row>
    <row r="3383" spans="1:1" x14ac:dyDescent="0.25">
      <c r="A3383" s="1" t="str">
        <f ca="1">IF(PROCESADOR!O3384&gt;0,PROCESADOR!O3384,"")</f>
        <v/>
      </c>
    </row>
    <row r="3384" spans="1:1" x14ac:dyDescent="0.25">
      <c r="A3384" s="1" t="str">
        <f ca="1">IF(PROCESADOR!O3385&gt;0,PROCESADOR!O3385,"")</f>
        <v/>
      </c>
    </row>
    <row r="3385" spans="1:1" x14ac:dyDescent="0.25">
      <c r="A3385" s="1" t="str">
        <f ca="1">IF(PROCESADOR!O3386&gt;0,PROCESADOR!O3386,"")</f>
        <v/>
      </c>
    </row>
    <row r="3386" spans="1:1" x14ac:dyDescent="0.25">
      <c r="A3386" s="1" t="str">
        <f ca="1">IF(PROCESADOR!O3387&gt;0,PROCESADOR!O3387,"")</f>
        <v/>
      </c>
    </row>
    <row r="3387" spans="1:1" x14ac:dyDescent="0.25">
      <c r="A3387" s="1" t="str">
        <f ca="1">IF(PROCESADOR!O3388&gt;0,PROCESADOR!O3388,"")</f>
        <v/>
      </c>
    </row>
    <row r="3388" spans="1:1" x14ac:dyDescent="0.25">
      <c r="A3388" s="1" t="str">
        <f ca="1">IF(PROCESADOR!O3389&gt;0,PROCESADOR!O3389,"")</f>
        <v/>
      </c>
    </row>
    <row r="3389" spans="1:1" x14ac:dyDescent="0.25">
      <c r="A3389" s="1" t="str">
        <f ca="1">IF(PROCESADOR!O3390&gt;0,PROCESADOR!O3390,"")</f>
        <v/>
      </c>
    </row>
    <row r="3390" spans="1:1" x14ac:dyDescent="0.25">
      <c r="A3390" s="1" t="str">
        <f ca="1">IF(PROCESADOR!O3391&gt;0,PROCESADOR!O3391,"")</f>
        <v/>
      </c>
    </row>
    <row r="3391" spans="1:1" x14ac:dyDescent="0.25">
      <c r="A3391" s="1" t="str">
        <f ca="1">IF(PROCESADOR!O3392&gt;0,PROCESADOR!O3392,"")</f>
        <v/>
      </c>
    </row>
    <row r="3392" spans="1:1" x14ac:dyDescent="0.25">
      <c r="A3392" s="1" t="str">
        <f ca="1">IF(PROCESADOR!O3393&gt;0,PROCESADOR!O3393,"")</f>
        <v/>
      </c>
    </row>
    <row r="3393" spans="1:1" x14ac:dyDescent="0.25">
      <c r="A3393" s="1" t="str">
        <f ca="1">IF(PROCESADOR!O3394&gt;0,PROCESADOR!O3394,"")</f>
        <v/>
      </c>
    </row>
    <row r="3394" spans="1:1" x14ac:dyDescent="0.25">
      <c r="A3394" s="1" t="str">
        <f ca="1">IF(PROCESADOR!O3395&gt;0,PROCESADOR!O3395,"")</f>
        <v/>
      </c>
    </row>
    <row r="3395" spans="1:1" x14ac:dyDescent="0.25">
      <c r="A3395" s="1" t="str">
        <f ca="1">IF(PROCESADOR!O3396&gt;0,PROCESADOR!O3396,"")</f>
        <v/>
      </c>
    </row>
    <row r="3396" spans="1:1" x14ac:dyDescent="0.25">
      <c r="A3396" s="1" t="str">
        <f ca="1">IF(PROCESADOR!O3397&gt;0,PROCESADOR!O3397,"")</f>
        <v/>
      </c>
    </row>
    <row r="3397" spans="1:1" x14ac:dyDescent="0.25">
      <c r="A3397" s="1" t="str">
        <f ca="1">IF(PROCESADOR!O3398&gt;0,PROCESADOR!O3398,"")</f>
        <v/>
      </c>
    </row>
    <row r="3398" spans="1:1" x14ac:dyDescent="0.25">
      <c r="A3398" s="1" t="str">
        <f ca="1">IF(PROCESADOR!O3399&gt;0,PROCESADOR!O3399,"")</f>
        <v/>
      </c>
    </row>
    <row r="3399" spans="1:1" x14ac:dyDescent="0.25">
      <c r="A3399" s="1" t="str">
        <f ca="1">IF(PROCESADOR!O3400&gt;0,PROCESADOR!O3400,"")</f>
        <v/>
      </c>
    </row>
    <row r="3400" spans="1:1" x14ac:dyDescent="0.25">
      <c r="A3400" s="1" t="str">
        <f ca="1">IF(PROCESADOR!O3401&gt;0,PROCESADOR!O3401,"")</f>
        <v/>
      </c>
    </row>
    <row r="3401" spans="1:1" x14ac:dyDescent="0.25">
      <c r="A3401" s="1" t="str">
        <f ca="1">IF(PROCESADOR!O3402&gt;0,PROCESADOR!O3402,"")</f>
        <v/>
      </c>
    </row>
    <row r="3402" spans="1:1" x14ac:dyDescent="0.25">
      <c r="A3402" s="1" t="str">
        <f ca="1">IF(PROCESADOR!O3403&gt;0,PROCESADOR!O3403,"")</f>
        <v/>
      </c>
    </row>
    <row r="3403" spans="1:1" x14ac:dyDescent="0.25">
      <c r="A3403" s="1" t="str">
        <f ca="1">IF(PROCESADOR!O3404&gt;0,PROCESADOR!O3404,"")</f>
        <v/>
      </c>
    </row>
    <row r="3404" spans="1:1" x14ac:dyDescent="0.25">
      <c r="A3404" s="1" t="str">
        <f ca="1">IF(PROCESADOR!O3405&gt;0,PROCESADOR!O3405,"")</f>
        <v/>
      </c>
    </row>
    <row r="3405" spans="1:1" x14ac:dyDescent="0.25">
      <c r="A3405" s="1" t="str">
        <f ca="1">IF(PROCESADOR!O3406&gt;0,PROCESADOR!O3406,"")</f>
        <v/>
      </c>
    </row>
    <row r="3406" spans="1:1" x14ac:dyDescent="0.25">
      <c r="A3406" s="1" t="str">
        <f ca="1">IF(PROCESADOR!O3407&gt;0,PROCESADOR!O3407,"")</f>
        <v/>
      </c>
    </row>
    <row r="3407" spans="1:1" x14ac:dyDescent="0.25">
      <c r="A3407" s="1" t="str">
        <f ca="1">IF(PROCESADOR!O3408&gt;0,PROCESADOR!O3408,"")</f>
        <v/>
      </c>
    </row>
    <row r="3408" spans="1:1" x14ac:dyDescent="0.25">
      <c r="A3408" s="1" t="str">
        <f ca="1">IF(PROCESADOR!O3409&gt;0,PROCESADOR!O3409,"")</f>
        <v/>
      </c>
    </row>
    <row r="3409" spans="1:1" x14ac:dyDescent="0.25">
      <c r="A3409" s="1" t="str">
        <f ca="1">IF(PROCESADOR!O3410&gt;0,PROCESADOR!O3410,"")</f>
        <v/>
      </c>
    </row>
    <row r="3410" spans="1:1" x14ac:dyDescent="0.25">
      <c r="A3410" s="1" t="str">
        <f ca="1">IF(PROCESADOR!O3411&gt;0,PROCESADOR!O3411,"")</f>
        <v/>
      </c>
    </row>
    <row r="3411" spans="1:1" x14ac:dyDescent="0.25">
      <c r="A3411" s="1" t="str">
        <f ca="1">IF(PROCESADOR!O3412&gt;0,PROCESADOR!O3412,"")</f>
        <v/>
      </c>
    </row>
    <row r="3412" spans="1:1" x14ac:dyDescent="0.25">
      <c r="A3412" s="1" t="str">
        <f ca="1">IF(PROCESADOR!O3413&gt;0,PROCESADOR!O3413,"")</f>
        <v/>
      </c>
    </row>
    <row r="3413" spans="1:1" x14ac:dyDescent="0.25">
      <c r="A3413" s="1" t="str">
        <f ca="1">IF(PROCESADOR!O3414&gt;0,PROCESADOR!O3414,"")</f>
        <v/>
      </c>
    </row>
    <row r="3414" spans="1:1" x14ac:dyDescent="0.25">
      <c r="A3414" s="1" t="str">
        <f ca="1">IF(PROCESADOR!O3415&gt;0,PROCESADOR!O3415,"")</f>
        <v/>
      </c>
    </row>
    <row r="3415" spans="1:1" x14ac:dyDescent="0.25">
      <c r="A3415" s="1" t="str">
        <f ca="1">IF(PROCESADOR!O3416&gt;0,PROCESADOR!O3416,"")</f>
        <v/>
      </c>
    </row>
    <row r="3416" spans="1:1" x14ac:dyDescent="0.25">
      <c r="A3416" s="1" t="str">
        <f ca="1">IF(PROCESADOR!O3417&gt;0,PROCESADOR!O3417,"")</f>
        <v/>
      </c>
    </row>
    <row r="3417" spans="1:1" x14ac:dyDescent="0.25">
      <c r="A3417" s="1" t="str">
        <f ca="1">IF(PROCESADOR!O3418&gt;0,PROCESADOR!O3418,"")</f>
        <v/>
      </c>
    </row>
    <row r="3418" spans="1:1" x14ac:dyDescent="0.25">
      <c r="A3418" s="1" t="str">
        <f ca="1">IF(PROCESADOR!O3419&gt;0,PROCESADOR!O3419,"")</f>
        <v/>
      </c>
    </row>
    <row r="3419" spans="1:1" x14ac:dyDescent="0.25">
      <c r="A3419" s="1" t="str">
        <f ca="1">IF(PROCESADOR!O3420&gt;0,PROCESADOR!O3420,"")</f>
        <v/>
      </c>
    </row>
    <row r="3420" spans="1:1" x14ac:dyDescent="0.25">
      <c r="A3420" s="1" t="str">
        <f ca="1">IF(PROCESADOR!O3421&gt;0,PROCESADOR!O3421,"")</f>
        <v/>
      </c>
    </row>
    <row r="3421" spans="1:1" x14ac:dyDescent="0.25">
      <c r="A3421" s="1" t="str">
        <f ca="1">IF(PROCESADOR!O3422&gt;0,PROCESADOR!O3422,"")</f>
        <v/>
      </c>
    </row>
    <row r="3422" spans="1:1" x14ac:dyDescent="0.25">
      <c r="A3422" s="1" t="str">
        <f ca="1">IF(PROCESADOR!O3423&gt;0,PROCESADOR!O3423,"")</f>
        <v/>
      </c>
    </row>
    <row r="3423" spans="1:1" x14ac:dyDescent="0.25">
      <c r="A3423" s="1" t="str">
        <f ca="1">IF(PROCESADOR!O3424&gt;0,PROCESADOR!O3424,"")</f>
        <v/>
      </c>
    </row>
    <row r="3424" spans="1:1" x14ac:dyDescent="0.25">
      <c r="A3424" s="1" t="str">
        <f ca="1">IF(PROCESADOR!O3425&gt;0,PROCESADOR!O3425,"")</f>
        <v/>
      </c>
    </row>
    <row r="3425" spans="1:1" x14ac:dyDescent="0.25">
      <c r="A3425" s="1" t="str">
        <f ca="1">IF(PROCESADOR!O3426&gt;0,PROCESADOR!O3426,"")</f>
        <v/>
      </c>
    </row>
    <row r="3426" spans="1:1" x14ac:dyDescent="0.25">
      <c r="A3426" s="1" t="str">
        <f ca="1">IF(PROCESADOR!O3427&gt;0,PROCESADOR!O3427,"")</f>
        <v/>
      </c>
    </row>
    <row r="3427" spans="1:1" x14ac:dyDescent="0.25">
      <c r="A3427" s="1" t="str">
        <f ca="1">IF(PROCESADOR!O3428&gt;0,PROCESADOR!O3428,"")</f>
        <v/>
      </c>
    </row>
    <row r="3428" spans="1:1" x14ac:dyDescent="0.25">
      <c r="A3428" s="1" t="str">
        <f ca="1">IF(PROCESADOR!O3429&gt;0,PROCESADOR!O3429,"")</f>
        <v/>
      </c>
    </row>
    <row r="3429" spans="1:1" x14ac:dyDescent="0.25">
      <c r="A3429" s="1" t="str">
        <f ca="1">IF(PROCESADOR!O3430&gt;0,PROCESADOR!O3430,"")</f>
        <v/>
      </c>
    </row>
    <row r="3430" spans="1:1" x14ac:dyDescent="0.25">
      <c r="A3430" s="1" t="str">
        <f ca="1">IF(PROCESADOR!O3431&gt;0,PROCESADOR!O3431,"")</f>
        <v/>
      </c>
    </row>
    <row r="3431" spans="1:1" x14ac:dyDescent="0.25">
      <c r="A3431" s="1" t="str">
        <f ca="1">IF(PROCESADOR!O3432&gt;0,PROCESADOR!O3432,"")</f>
        <v/>
      </c>
    </row>
    <row r="3432" spans="1:1" x14ac:dyDescent="0.25">
      <c r="A3432" s="1" t="str">
        <f ca="1">IF(PROCESADOR!O3433&gt;0,PROCESADOR!O3433,"")</f>
        <v/>
      </c>
    </row>
    <row r="3433" spans="1:1" x14ac:dyDescent="0.25">
      <c r="A3433" s="1" t="str">
        <f ca="1">IF(PROCESADOR!O3434&gt;0,PROCESADOR!O3434,"")</f>
        <v/>
      </c>
    </row>
    <row r="3434" spans="1:1" x14ac:dyDescent="0.25">
      <c r="A3434" s="1" t="str">
        <f ca="1">IF(PROCESADOR!O3435&gt;0,PROCESADOR!O3435,"")</f>
        <v/>
      </c>
    </row>
    <row r="3435" spans="1:1" x14ac:dyDescent="0.25">
      <c r="A3435" s="1" t="str">
        <f ca="1">IF(PROCESADOR!O3436&gt;0,PROCESADOR!O3436,"")</f>
        <v/>
      </c>
    </row>
    <row r="3436" spans="1:1" x14ac:dyDescent="0.25">
      <c r="A3436" s="1" t="str">
        <f ca="1">IF(PROCESADOR!O3437&gt;0,PROCESADOR!O3437,"")</f>
        <v/>
      </c>
    </row>
    <row r="3437" spans="1:1" x14ac:dyDescent="0.25">
      <c r="A3437" s="1" t="str">
        <f ca="1">IF(PROCESADOR!O3438&gt;0,PROCESADOR!O3438,"")</f>
        <v/>
      </c>
    </row>
    <row r="3438" spans="1:1" x14ac:dyDescent="0.25">
      <c r="A3438" s="1" t="str">
        <f ca="1">IF(PROCESADOR!O3439&gt;0,PROCESADOR!O3439,"")</f>
        <v/>
      </c>
    </row>
    <row r="3439" spans="1:1" x14ac:dyDescent="0.25">
      <c r="A3439" s="1" t="str">
        <f ca="1">IF(PROCESADOR!O3440&gt;0,PROCESADOR!O3440,"")</f>
        <v/>
      </c>
    </row>
    <row r="3440" spans="1:1" x14ac:dyDescent="0.25">
      <c r="A3440" s="1" t="str">
        <f ca="1">IF(PROCESADOR!O3441&gt;0,PROCESADOR!O3441,"")</f>
        <v/>
      </c>
    </row>
    <row r="3441" spans="1:1" x14ac:dyDescent="0.25">
      <c r="A3441" s="1" t="str">
        <f ca="1">IF(PROCESADOR!O3442&gt;0,PROCESADOR!O3442,"")</f>
        <v/>
      </c>
    </row>
    <row r="3442" spans="1:1" x14ac:dyDescent="0.25">
      <c r="A3442" s="1" t="str">
        <f ca="1">IF(PROCESADOR!O3443&gt;0,PROCESADOR!O3443,"")</f>
        <v/>
      </c>
    </row>
    <row r="3443" spans="1:1" x14ac:dyDescent="0.25">
      <c r="A3443" s="1" t="str">
        <f ca="1">IF(PROCESADOR!O3444&gt;0,PROCESADOR!O3444,"")</f>
        <v/>
      </c>
    </row>
    <row r="3444" spans="1:1" x14ac:dyDescent="0.25">
      <c r="A3444" s="1" t="str">
        <f ca="1">IF(PROCESADOR!O3445&gt;0,PROCESADOR!O3445,"")</f>
        <v/>
      </c>
    </row>
    <row r="3445" spans="1:1" x14ac:dyDescent="0.25">
      <c r="A3445" s="1" t="str">
        <f ca="1">IF(PROCESADOR!O3446&gt;0,PROCESADOR!O3446,"")</f>
        <v/>
      </c>
    </row>
    <row r="3446" spans="1:1" x14ac:dyDescent="0.25">
      <c r="A3446" s="1" t="str">
        <f ca="1">IF(PROCESADOR!O3447&gt;0,PROCESADOR!O3447,"")</f>
        <v/>
      </c>
    </row>
    <row r="3447" spans="1:1" x14ac:dyDescent="0.25">
      <c r="A3447" s="1" t="str">
        <f ca="1">IF(PROCESADOR!O3448&gt;0,PROCESADOR!O3448,"")</f>
        <v/>
      </c>
    </row>
    <row r="3448" spans="1:1" x14ac:dyDescent="0.25">
      <c r="A3448" s="1" t="str">
        <f ca="1">IF(PROCESADOR!O3449&gt;0,PROCESADOR!O3449,"")</f>
        <v/>
      </c>
    </row>
    <row r="3449" spans="1:1" x14ac:dyDescent="0.25">
      <c r="A3449" s="1" t="str">
        <f ca="1">IF(PROCESADOR!O3450&gt;0,PROCESADOR!O3450,"")</f>
        <v/>
      </c>
    </row>
    <row r="3450" spans="1:1" x14ac:dyDescent="0.25">
      <c r="A3450" s="1" t="str">
        <f ca="1">IF(PROCESADOR!O3451&gt;0,PROCESADOR!O3451,"")</f>
        <v/>
      </c>
    </row>
    <row r="3451" spans="1:1" x14ac:dyDescent="0.25">
      <c r="A3451" s="1" t="str">
        <f ca="1">IF(PROCESADOR!O3452&gt;0,PROCESADOR!O3452,"")</f>
        <v/>
      </c>
    </row>
    <row r="3452" spans="1:1" x14ac:dyDescent="0.25">
      <c r="A3452" s="1" t="str">
        <f ca="1">IF(PROCESADOR!O3453&gt;0,PROCESADOR!O3453,"")</f>
        <v/>
      </c>
    </row>
    <row r="3453" spans="1:1" x14ac:dyDescent="0.25">
      <c r="A3453" s="1" t="str">
        <f ca="1">IF(PROCESADOR!O3454&gt;0,PROCESADOR!O3454,"")</f>
        <v/>
      </c>
    </row>
    <row r="3454" spans="1:1" x14ac:dyDescent="0.25">
      <c r="A3454" s="1" t="str">
        <f ca="1">IF(PROCESADOR!O3455&gt;0,PROCESADOR!O3455,"")</f>
        <v/>
      </c>
    </row>
    <row r="3455" spans="1:1" x14ac:dyDescent="0.25">
      <c r="A3455" s="1" t="str">
        <f ca="1">IF(PROCESADOR!O3456&gt;0,PROCESADOR!O3456,"")</f>
        <v/>
      </c>
    </row>
    <row r="3456" spans="1:1" x14ac:dyDescent="0.25">
      <c r="A3456" s="1" t="str">
        <f ca="1">IF(PROCESADOR!O3457&gt;0,PROCESADOR!O3457,"")</f>
        <v/>
      </c>
    </row>
    <row r="3457" spans="1:1" x14ac:dyDescent="0.25">
      <c r="A3457" s="1" t="str">
        <f ca="1">IF(PROCESADOR!O3458&gt;0,PROCESADOR!O3458,"")</f>
        <v/>
      </c>
    </row>
    <row r="3458" spans="1:1" x14ac:dyDescent="0.25">
      <c r="A3458" s="1" t="str">
        <f ca="1">IF(PROCESADOR!O3459&gt;0,PROCESADOR!O3459,"")</f>
        <v/>
      </c>
    </row>
    <row r="3459" spans="1:1" x14ac:dyDescent="0.25">
      <c r="A3459" s="1" t="str">
        <f ca="1">IF(PROCESADOR!O3460&gt;0,PROCESADOR!O3460,"")</f>
        <v/>
      </c>
    </row>
    <row r="3460" spans="1:1" x14ac:dyDescent="0.25">
      <c r="A3460" s="1" t="str">
        <f ca="1">IF(PROCESADOR!O3461&gt;0,PROCESADOR!O3461,"")</f>
        <v/>
      </c>
    </row>
    <row r="3461" spans="1:1" x14ac:dyDescent="0.25">
      <c r="A3461" s="1" t="str">
        <f ca="1">IF(PROCESADOR!O3462&gt;0,PROCESADOR!O3462,"")</f>
        <v/>
      </c>
    </row>
    <row r="3462" spans="1:1" x14ac:dyDescent="0.25">
      <c r="A3462" s="1" t="str">
        <f ca="1">IF(PROCESADOR!O3463&gt;0,PROCESADOR!O3463,"")</f>
        <v/>
      </c>
    </row>
    <row r="3463" spans="1:1" x14ac:dyDescent="0.25">
      <c r="A3463" s="1" t="str">
        <f ca="1">IF(PROCESADOR!O3464&gt;0,PROCESADOR!O3464,"")</f>
        <v/>
      </c>
    </row>
    <row r="3464" spans="1:1" x14ac:dyDescent="0.25">
      <c r="A3464" s="1" t="str">
        <f ca="1">IF(PROCESADOR!O3465&gt;0,PROCESADOR!O3465,"")</f>
        <v/>
      </c>
    </row>
    <row r="3465" spans="1:1" x14ac:dyDescent="0.25">
      <c r="A3465" s="1" t="str">
        <f ca="1">IF(PROCESADOR!O3466&gt;0,PROCESADOR!O3466,"")</f>
        <v/>
      </c>
    </row>
    <row r="3466" spans="1:1" x14ac:dyDescent="0.25">
      <c r="A3466" s="1" t="str">
        <f ca="1">IF(PROCESADOR!O3467&gt;0,PROCESADOR!O3467,"")</f>
        <v/>
      </c>
    </row>
    <row r="3467" spans="1:1" x14ac:dyDescent="0.25">
      <c r="A3467" s="1" t="str">
        <f ca="1">IF(PROCESADOR!O3468&gt;0,PROCESADOR!O3468,"")</f>
        <v/>
      </c>
    </row>
    <row r="3468" spans="1:1" x14ac:dyDescent="0.25">
      <c r="A3468" s="1" t="str">
        <f ca="1">IF(PROCESADOR!O3469&gt;0,PROCESADOR!O3469,"")</f>
        <v/>
      </c>
    </row>
    <row r="3469" spans="1:1" x14ac:dyDescent="0.25">
      <c r="A3469" s="1" t="str">
        <f ca="1">IF(PROCESADOR!O3470&gt;0,PROCESADOR!O3470,"")</f>
        <v/>
      </c>
    </row>
    <row r="3470" spans="1:1" x14ac:dyDescent="0.25">
      <c r="A3470" s="1" t="str">
        <f ca="1">IF(PROCESADOR!O3471&gt;0,PROCESADOR!O3471,"")</f>
        <v/>
      </c>
    </row>
    <row r="3471" spans="1:1" x14ac:dyDescent="0.25">
      <c r="A3471" s="1" t="str">
        <f ca="1">IF(PROCESADOR!O3472&gt;0,PROCESADOR!O3472,"")</f>
        <v/>
      </c>
    </row>
    <row r="3472" spans="1:1" x14ac:dyDescent="0.25">
      <c r="A3472" s="1" t="str">
        <f ca="1">IF(PROCESADOR!O3473&gt;0,PROCESADOR!O3473,"")</f>
        <v/>
      </c>
    </row>
    <row r="3473" spans="1:1" x14ac:dyDescent="0.25">
      <c r="A3473" s="1" t="str">
        <f ca="1">IF(PROCESADOR!O3474&gt;0,PROCESADOR!O3474,"")</f>
        <v/>
      </c>
    </row>
    <row r="3474" spans="1:1" x14ac:dyDescent="0.25">
      <c r="A3474" s="1" t="str">
        <f ca="1">IF(PROCESADOR!O3475&gt;0,PROCESADOR!O3475,"")</f>
        <v/>
      </c>
    </row>
    <row r="3475" spans="1:1" x14ac:dyDescent="0.25">
      <c r="A3475" s="1" t="str">
        <f ca="1">IF(PROCESADOR!O3476&gt;0,PROCESADOR!O3476,"")</f>
        <v/>
      </c>
    </row>
    <row r="3476" spans="1:1" x14ac:dyDescent="0.25">
      <c r="A3476" s="1" t="str">
        <f ca="1">IF(PROCESADOR!O3477&gt;0,PROCESADOR!O3477,"")</f>
        <v/>
      </c>
    </row>
    <row r="3477" spans="1:1" x14ac:dyDescent="0.25">
      <c r="A3477" s="1" t="str">
        <f ca="1">IF(PROCESADOR!O3478&gt;0,PROCESADOR!O3478,"")</f>
        <v/>
      </c>
    </row>
    <row r="3478" spans="1:1" x14ac:dyDescent="0.25">
      <c r="A3478" s="1" t="str">
        <f ca="1">IF(PROCESADOR!O3479&gt;0,PROCESADOR!O3479,"")</f>
        <v/>
      </c>
    </row>
    <row r="3479" spans="1:1" x14ac:dyDescent="0.25">
      <c r="A3479" s="1" t="str">
        <f ca="1">IF(PROCESADOR!O3480&gt;0,PROCESADOR!O3480,"")</f>
        <v/>
      </c>
    </row>
    <row r="3480" spans="1:1" x14ac:dyDescent="0.25">
      <c r="A3480" s="1" t="str">
        <f ca="1">IF(PROCESADOR!O3481&gt;0,PROCESADOR!O3481,"")</f>
        <v/>
      </c>
    </row>
    <row r="3481" spans="1:1" x14ac:dyDescent="0.25">
      <c r="A3481" s="1" t="str">
        <f ca="1">IF(PROCESADOR!O3482&gt;0,PROCESADOR!O3482,"")</f>
        <v/>
      </c>
    </row>
    <row r="3482" spans="1:1" x14ac:dyDescent="0.25">
      <c r="A3482" s="1" t="str">
        <f ca="1">IF(PROCESADOR!O3483&gt;0,PROCESADOR!O3483,"")</f>
        <v/>
      </c>
    </row>
    <row r="3483" spans="1:1" x14ac:dyDescent="0.25">
      <c r="A3483" s="1" t="str">
        <f ca="1">IF(PROCESADOR!O3484&gt;0,PROCESADOR!O3484,"")</f>
        <v/>
      </c>
    </row>
    <row r="3484" spans="1:1" x14ac:dyDescent="0.25">
      <c r="A3484" s="1" t="str">
        <f ca="1">IF(PROCESADOR!O3485&gt;0,PROCESADOR!O3485,"")</f>
        <v/>
      </c>
    </row>
    <row r="3485" spans="1:1" x14ac:dyDescent="0.25">
      <c r="A3485" s="1" t="str">
        <f ca="1">IF(PROCESADOR!O3486&gt;0,PROCESADOR!O3486,"")</f>
        <v/>
      </c>
    </row>
    <row r="3486" spans="1:1" x14ac:dyDescent="0.25">
      <c r="A3486" s="1" t="str">
        <f ca="1">IF(PROCESADOR!O3487&gt;0,PROCESADOR!O3487,"")</f>
        <v/>
      </c>
    </row>
    <row r="3487" spans="1:1" x14ac:dyDescent="0.25">
      <c r="A3487" s="1" t="str">
        <f ca="1">IF(PROCESADOR!O3488&gt;0,PROCESADOR!O3488,"")</f>
        <v/>
      </c>
    </row>
    <row r="3488" spans="1:1" x14ac:dyDescent="0.25">
      <c r="A3488" s="1" t="str">
        <f ca="1">IF(PROCESADOR!O3489&gt;0,PROCESADOR!O3489,"")</f>
        <v/>
      </c>
    </row>
    <row r="3489" spans="1:1" x14ac:dyDescent="0.25">
      <c r="A3489" s="1" t="str">
        <f ca="1">IF(PROCESADOR!O3490&gt;0,PROCESADOR!O3490,"")</f>
        <v/>
      </c>
    </row>
    <row r="3490" spans="1:1" x14ac:dyDescent="0.25">
      <c r="A3490" s="1" t="str">
        <f ca="1">IF(PROCESADOR!O3491&gt;0,PROCESADOR!O3491,"")</f>
        <v/>
      </c>
    </row>
    <row r="3491" spans="1:1" x14ac:dyDescent="0.25">
      <c r="A3491" s="1" t="str">
        <f ca="1">IF(PROCESADOR!O3492&gt;0,PROCESADOR!O3492,"")</f>
        <v/>
      </c>
    </row>
    <row r="3492" spans="1:1" x14ac:dyDescent="0.25">
      <c r="A3492" s="1" t="str">
        <f ca="1">IF(PROCESADOR!O3493&gt;0,PROCESADOR!O3493,"")</f>
        <v/>
      </c>
    </row>
    <row r="3493" spans="1:1" x14ac:dyDescent="0.25">
      <c r="A3493" s="1" t="str">
        <f ca="1">IF(PROCESADOR!O3494&gt;0,PROCESADOR!O3494,"")</f>
        <v/>
      </c>
    </row>
    <row r="3494" spans="1:1" x14ac:dyDescent="0.25">
      <c r="A3494" s="1" t="str">
        <f ca="1">IF(PROCESADOR!O3495&gt;0,PROCESADOR!O3495,"")</f>
        <v/>
      </c>
    </row>
    <row r="3495" spans="1:1" x14ac:dyDescent="0.25">
      <c r="A3495" s="1" t="str">
        <f ca="1">IF(PROCESADOR!O3496&gt;0,PROCESADOR!O3496,"")</f>
        <v/>
      </c>
    </row>
    <row r="3496" spans="1:1" x14ac:dyDescent="0.25">
      <c r="A3496" s="1" t="str">
        <f ca="1">IF(PROCESADOR!O3497&gt;0,PROCESADOR!O3497,"")</f>
        <v/>
      </c>
    </row>
    <row r="3497" spans="1:1" x14ac:dyDescent="0.25">
      <c r="A3497" s="1" t="str">
        <f ca="1">IF(PROCESADOR!O3498&gt;0,PROCESADOR!O3498,"")</f>
        <v/>
      </c>
    </row>
    <row r="3498" spans="1:1" x14ac:dyDescent="0.25">
      <c r="A3498" s="1" t="str">
        <f ca="1">IF(PROCESADOR!O3499&gt;0,PROCESADOR!O3499,"")</f>
        <v/>
      </c>
    </row>
    <row r="3499" spans="1:1" x14ac:dyDescent="0.25">
      <c r="A3499" s="1" t="str">
        <f ca="1">IF(PROCESADOR!O3500&gt;0,PROCESADOR!O3500,"")</f>
        <v/>
      </c>
    </row>
    <row r="3500" spans="1:1" x14ac:dyDescent="0.25">
      <c r="A3500" s="1" t="str">
        <f ca="1">IF(PROCESADOR!O3501&gt;0,PROCESADOR!O3501,"")</f>
        <v/>
      </c>
    </row>
    <row r="3501" spans="1:1" x14ac:dyDescent="0.25">
      <c r="A3501" s="1" t="str">
        <f ca="1">IF(PROCESADOR!O3502&gt;0,PROCESADOR!O3502,"")</f>
        <v/>
      </c>
    </row>
    <row r="3502" spans="1:1" x14ac:dyDescent="0.25">
      <c r="A3502" s="1" t="str">
        <f ca="1">IF(PROCESADOR!O3503&gt;0,PROCESADOR!O3503,"")</f>
        <v/>
      </c>
    </row>
    <row r="3503" spans="1:1" x14ac:dyDescent="0.25">
      <c r="A3503" s="1" t="str">
        <f ca="1">IF(PROCESADOR!O3504&gt;0,PROCESADOR!O3504,"")</f>
        <v/>
      </c>
    </row>
    <row r="3504" spans="1:1" x14ac:dyDescent="0.25">
      <c r="A3504" s="1" t="str">
        <f ca="1">IF(PROCESADOR!O3505&gt;0,PROCESADOR!O3505,"")</f>
        <v/>
      </c>
    </row>
    <row r="3505" spans="1:1" x14ac:dyDescent="0.25">
      <c r="A3505" s="1" t="str">
        <f ca="1">IF(PROCESADOR!O3506&gt;0,PROCESADOR!O3506,"")</f>
        <v/>
      </c>
    </row>
    <row r="3506" spans="1:1" x14ac:dyDescent="0.25">
      <c r="A3506" s="1" t="str">
        <f ca="1">IF(PROCESADOR!O3507&gt;0,PROCESADOR!O3507,"")</f>
        <v/>
      </c>
    </row>
    <row r="3507" spans="1:1" x14ac:dyDescent="0.25">
      <c r="A3507" s="1" t="str">
        <f ca="1">IF(PROCESADOR!O3508&gt;0,PROCESADOR!O3508,"")</f>
        <v/>
      </c>
    </row>
    <row r="3508" spans="1:1" x14ac:dyDescent="0.25">
      <c r="A3508" s="1" t="str">
        <f ca="1">IF(PROCESADOR!O3509&gt;0,PROCESADOR!O3509,"")</f>
        <v/>
      </c>
    </row>
    <row r="3509" spans="1:1" x14ac:dyDescent="0.25">
      <c r="A3509" s="1" t="str">
        <f ca="1">IF(PROCESADOR!O3510&gt;0,PROCESADOR!O3510,"")</f>
        <v/>
      </c>
    </row>
    <row r="3510" spans="1:1" x14ac:dyDescent="0.25">
      <c r="A3510" s="1" t="str">
        <f ca="1">IF(PROCESADOR!O3511&gt;0,PROCESADOR!O3511,"")</f>
        <v/>
      </c>
    </row>
    <row r="3511" spans="1:1" x14ac:dyDescent="0.25">
      <c r="A3511" s="1" t="str">
        <f ca="1">IF(PROCESADOR!O3512&gt;0,PROCESADOR!O3512,"")</f>
        <v/>
      </c>
    </row>
    <row r="3512" spans="1:1" x14ac:dyDescent="0.25">
      <c r="A3512" s="1" t="str">
        <f ca="1">IF(PROCESADOR!O3513&gt;0,PROCESADOR!O3513,"")</f>
        <v/>
      </c>
    </row>
    <row r="3513" spans="1:1" x14ac:dyDescent="0.25">
      <c r="A3513" s="1" t="str">
        <f ca="1">IF(PROCESADOR!O3514&gt;0,PROCESADOR!O3514,"")</f>
        <v/>
      </c>
    </row>
    <row r="3514" spans="1:1" x14ac:dyDescent="0.25">
      <c r="A3514" s="1" t="str">
        <f ca="1">IF(PROCESADOR!O3515&gt;0,PROCESADOR!O3515,"")</f>
        <v/>
      </c>
    </row>
    <row r="3515" spans="1:1" x14ac:dyDescent="0.25">
      <c r="A3515" s="1" t="str">
        <f ca="1">IF(PROCESADOR!O3516&gt;0,PROCESADOR!O3516,"")</f>
        <v/>
      </c>
    </row>
    <row r="3516" spans="1:1" x14ac:dyDescent="0.25">
      <c r="A3516" s="1" t="str">
        <f ca="1">IF(PROCESADOR!O3517&gt;0,PROCESADOR!O3517,"")</f>
        <v/>
      </c>
    </row>
    <row r="3517" spans="1:1" x14ac:dyDescent="0.25">
      <c r="A3517" s="1" t="str">
        <f ca="1">IF(PROCESADOR!O3518&gt;0,PROCESADOR!O3518,"")</f>
        <v/>
      </c>
    </row>
    <row r="3518" spans="1:1" x14ac:dyDescent="0.25">
      <c r="A3518" s="1" t="str">
        <f ca="1">IF(PROCESADOR!O3519&gt;0,PROCESADOR!O3519,"")</f>
        <v/>
      </c>
    </row>
    <row r="3519" spans="1:1" x14ac:dyDescent="0.25">
      <c r="A3519" s="1" t="str">
        <f ca="1">IF(PROCESADOR!O3520&gt;0,PROCESADOR!O3520,"")</f>
        <v/>
      </c>
    </row>
    <row r="3520" spans="1:1" x14ac:dyDescent="0.25">
      <c r="A3520" s="1" t="str">
        <f ca="1">IF(PROCESADOR!O3521&gt;0,PROCESADOR!O3521,"")</f>
        <v/>
      </c>
    </row>
    <row r="3521" spans="1:1" x14ac:dyDescent="0.25">
      <c r="A3521" s="1" t="str">
        <f ca="1">IF(PROCESADOR!O3522&gt;0,PROCESADOR!O3522,"")</f>
        <v/>
      </c>
    </row>
    <row r="3522" spans="1:1" x14ac:dyDescent="0.25">
      <c r="A3522" s="1" t="str">
        <f ca="1">IF(PROCESADOR!O3523&gt;0,PROCESADOR!O3523,"")</f>
        <v/>
      </c>
    </row>
    <row r="3523" spans="1:1" x14ac:dyDescent="0.25">
      <c r="A3523" s="1" t="str">
        <f ca="1">IF(PROCESADOR!O3524&gt;0,PROCESADOR!O3524,"")</f>
        <v/>
      </c>
    </row>
    <row r="3524" spans="1:1" x14ac:dyDescent="0.25">
      <c r="A3524" s="1" t="str">
        <f ca="1">IF(PROCESADOR!O3525&gt;0,PROCESADOR!O3525,"")</f>
        <v/>
      </c>
    </row>
    <row r="3525" spans="1:1" x14ac:dyDescent="0.25">
      <c r="A3525" s="1" t="str">
        <f ca="1">IF(PROCESADOR!O3526&gt;0,PROCESADOR!O3526,"")</f>
        <v/>
      </c>
    </row>
    <row r="3526" spans="1:1" x14ac:dyDescent="0.25">
      <c r="A3526" s="1" t="str">
        <f ca="1">IF(PROCESADOR!O3527&gt;0,PROCESADOR!O3527,"")</f>
        <v/>
      </c>
    </row>
    <row r="3527" spans="1:1" x14ac:dyDescent="0.25">
      <c r="A3527" s="1" t="str">
        <f ca="1">IF(PROCESADOR!O3528&gt;0,PROCESADOR!O3528,"")</f>
        <v/>
      </c>
    </row>
    <row r="3528" spans="1:1" x14ac:dyDescent="0.25">
      <c r="A3528" s="1" t="str">
        <f ca="1">IF(PROCESADOR!O3529&gt;0,PROCESADOR!O3529,"")</f>
        <v/>
      </c>
    </row>
    <row r="3529" spans="1:1" x14ac:dyDescent="0.25">
      <c r="A3529" s="1" t="str">
        <f ca="1">IF(PROCESADOR!O3530&gt;0,PROCESADOR!O3530,"")</f>
        <v/>
      </c>
    </row>
    <row r="3530" spans="1:1" x14ac:dyDescent="0.25">
      <c r="A3530" s="1" t="str">
        <f ca="1">IF(PROCESADOR!O3531&gt;0,PROCESADOR!O3531,"")</f>
        <v/>
      </c>
    </row>
    <row r="3531" spans="1:1" x14ac:dyDescent="0.25">
      <c r="A3531" s="1" t="str">
        <f ca="1">IF(PROCESADOR!O3532&gt;0,PROCESADOR!O3532,"")</f>
        <v/>
      </c>
    </row>
    <row r="3532" spans="1:1" x14ac:dyDescent="0.25">
      <c r="A3532" s="1" t="str">
        <f ca="1">IF(PROCESADOR!O3533&gt;0,PROCESADOR!O3533,"")</f>
        <v/>
      </c>
    </row>
    <row r="3533" spans="1:1" x14ac:dyDescent="0.25">
      <c r="A3533" s="1" t="str">
        <f ca="1">IF(PROCESADOR!O3534&gt;0,PROCESADOR!O3534,"")</f>
        <v/>
      </c>
    </row>
    <row r="3534" spans="1:1" x14ac:dyDescent="0.25">
      <c r="A3534" s="1" t="str">
        <f ca="1">IF(PROCESADOR!O3535&gt;0,PROCESADOR!O3535,"")</f>
        <v/>
      </c>
    </row>
    <row r="3535" spans="1:1" x14ac:dyDescent="0.25">
      <c r="A3535" s="1" t="str">
        <f ca="1">IF(PROCESADOR!O3536&gt;0,PROCESADOR!O3536,"")</f>
        <v/>
      </c>
    </row>
    <row r="3536" spans="1:1" x14ac:dyDescent="0.25">
      <c r="A3536" s="1" t="str">
        <f ca="1">IF(PROCESADOR!O3537&gt;0,PROCESADOR!O3537,"")</f>
        <v/>
      </c>
    </row>
    <row r="3537" spans="1:1" x14ac:dyDescent="0.25">
      <c r="A3537" s="1" t="str">
        <f ca="1">IF(PROCESADOR!O3538&gt;0,PROCESADOR!O3538,"")</f>
        <v/>
      </c>
    </row>
    <row r="3538" spans="1:1" x14ac:dyDescent="0.25">
      <c r="A3538" s="1" t="str">
        <f ca="1">IF(PROCESADOR!O3539&gt;0,PROCESADOR!O3539,"")</f>
        <v/>
      </c>
    </row>
    <row r="3539" spans="1:1" x14ac:dyDescent="0.25">
      <c r="A3539" s="1" t="str">
        <f ca="1">IF(PROCESADOR!O3540&gt;0,PROCESADOR!O3540,"")</f>
        <v/>
      </c>
    </row>
    <row r="3540" spans="1:1" x14ac:dyDescent="0.25">
      <c r="A3540" s="1" t="str">
        <f ca="1">IF(PROCESADOR!O3541&gt;0,PROCESADOR!O3541,"")</f>
        <v/>
      </c>
    </row>
    <row r="3541" spans="1:1" x14ac:dyDescent="0.25">
      <c r="A3541" s="1" t="str">
        <f ca="1">IF(PROCESADOR!O3542&gt;0,PROCESADOR!O3542,"")</f>
        <v/>
      </c>
    </row>
    <row r="3542" spans="1:1" x14ac:dyDescent="0.25">
      <c r="A3542" s="1" t="str">
        <f ca="1">IF(PROCESADOR!O3543&gt;0,PROCESADOR!O3543,"")</f>
        <v/>
      </c>
    </row>
    <row r="3543" spans="1:1" x14ac:dyDescent="0.25">
      <c r="A3543" s="1" t="str">
        <f ca="1">IF(PROCESADOR!O3544&gt;0,PROCESADOR!O3544,"")</f>
        <v/>
      </c>
    </row>
    <row r="3544" spans="1:1" x14ac:dyDescent="0.25">
      <c r="A3544" s="1" t="str">
        <f ca="1">IF(PROCESADOR!O3545&gt;0,PROCESADOR!O3545,"")</f>
        <v/>
      </c>
    </row>
    <row r="3545" spans="1:1" x14ac:dyDescent="0.25">
      <c r="A3545" s="1" t="str">
        <f ca="1">IF(PROCESADOR!O3546&gt;0,PROCESADOR!O3546,"")</f>
        <v/>
      </c>
    </row>
    <row r="3546" spans="1:1" x14ac:dyDescent="0.25">
      <c r="A3546" s="1" t="str">
        <f ca="1">IF(PROCESADOR!O3547&gt;0,PROCESADOR!O3547,"")</f>
        <v/>
      </c>
    </row>
    <row r="3547" spans="1:1" x14ac:dyDescent="0.25">
      <c r="A3547" s="1" t="str">
        <f ca="1">IF(PROCESADOR!O3548&gt;0,PROCESADOR!O3548,"")</f>
        <v/>
      </c>
    </row>
    <row r="3548" spans="1:1" x14ac:dyDescent="0.25">
      <c r="A3548" s="1" t="str">
        <f ca="1">IF(PROCESADOR!O3549&gt;0,PROCESADOR!O3549,"")</f>
        <v/>
      </c>
    </row>
    <row r="3549" spans="1:1" x14ac:dyDescent="0.25">
      <c r="A3549" s="1" t="str">
        <f ca="1">IF(PROCESADOR!O3550&gt;0,PROCESADOR!O3550,"")</f>
        <v/>
      </c>
    </row>
    <row r="3550" spans="1:1" x14ac:dyDescent="0.25">
      <c r="A3550" s="1" t="str">
        <f ca="1">IF(PROCESADOR!O3551&gt;0,PROCESADOR!O3551,"")</f>
        <v/>
      </c>
    </row>
    <row r="3551" spans="1:1" x14ac:dyDescent="0.25">
      <c r="A3551" s="1" t="str">
        <f ca="1">IF(PROCESADOR!O3552&gt;0,PROCESADOR!O3552,"")</f>
        <v/>
      </c>
    </row>
    <row r="3552" spans="1:1" x14ac:dyDescent="0.25">
      <c r="A3552" s="1" t="str">
        <f ca="1">IF(PROCESADOR!O3553&gt;0,PROCESADOR!O3553,"")</f>
        <v/>
      </c>
    </row>
    <row r="3553" spans="1:1" x14ac:dyDescent="0.25">
      <c r="A3553" s="1" t="str">
        <f ca="1">IF(PROCESADOR!O3554&gt;0,PROCESADOR!O3554,"")</f>
        <v/>
      </c>
    </row>
    <row r="3554" spans="1:1" x14ac:dyDescent="0.25">
      <c r="A3554" s="1" t="str">
        <f ca="1">IF(PROCESADOR!O3555&gt;0,PROCESADOR!O3555,"")</f>
        <v/>
      </c>
    </row>
    <row r="3555" spans="1:1" x14ac:dyDescent="0.25">
      <c r="A3555" s="1" t="str">
        <f ca="1">IF(PROCESADOR!O3556&gt;0,PROCESADOR!O3556,"")</f>
        <v/>
      </c>
    </row>
    <row r="3556" spans="1:1" x14ac:dyDescent="0.25">
      <c r="A3556" s="1" t="str">
        <f ca="1">IF(PROCESADOR!O3557&gt;0,PROCESADOR!O3557,"")</f>
        <v/>
      </c>
    </row>
    <row r="3557" spans="1:1" x14ac:dyDescent="0.25">
      <c r="A3557" s="1" t="str">
        <f ca="1">IF(PROCESADOR!O3558&gt;0,PROCESADOR!O3558,"")</f>
        <v/>
      </c>
    </row>
    <row r="3558" spans="1:1" x14ac:dyDescent="0.25">
      <c r="A3558" s="1" t="str">
        <f ca="1">IF(PROCESADOR!O3559&gt;0,PROCESADOR!O3559,"")</f>
        <v/>
      </c>
    </row>
    <row r="3559" spans="1:1" x14ac:dyDescent="0.25">
      <c r="A3559" s="1" t="str">
        <f ca="1">IF(PROCESADOR!O3560&gt;0,PROCESADOR!O3560,"")</f>
        <v/>
      </c>
    </row>
    <row r="3560" spans="1:1" x14ac:dyDescent="0.25">
      <c r="A3560" s="1" t="str">
        <f ca="1">IF(PROCESADOR!O3561&gt;0,PROCESADOR!O3561,"")</f>
        <v/>
      </c>
    </row>
    <row r="3561" spans="1:1" x14ac:dyDescent="0.25">
      <c r="A3561" s="1" t="str">
        <f ca="1">IF(PROCESADOR!O3562&gt;0,PROCESADOR!O3562,"")</f>
        <v/>
      </c>
    </row>
    <row r="3562" spans="1:1" x14ac:dyDescent="0.25">
      <c r="A3562" s="1" t="str">
        <f ca="1">IF(PROCESADOR!O3563&gt;0,PROCESADOR!O3563,"")</f>
        <v/>
      </c>
    </row>
    <row r="3563" spans="1:1" x14ac:dyDescent="0.25">
      <c r="A3563" s="1" t="str">
        <f ca="1">IF(PROCESADOR!O3564&gt;0,PROCESADOR!O3564,"")</f>
        <v/>
      </c>
    </row>
    <row r="3564" spans="1:1" x14ac:dyDescent="0.25">
      <c r="A3564" s="1" t="str">
        <f ca="1">IF(PROCESADOR!O3565&gt;0,PROCESADOR!O3565,"")</f>
        <v/>
      </c>
    </row>
    <row r="3565" spans="1:1" x14ac:dyDescent="0.25">
      <c r="A3565" s="1" t="str">
        <f ca="1">IF(PROCESADOR!O3566&gt;0,PROCESADOR!O3566,"")</f>
        <v/>
      </c>
    </row>
    <row r="3566" spans="1:1" x14ac:dyDescent="0.25">
      <c r="A3566" s="1" t="str">
        <f ca="1">IF(PROCESADOR!O3567&gt;0,PROCESADOR!O3567,"")</f>
        <v/>
      </c>
    </row>
    <row r="3567" spans="1:1" x14ac:dyDescent="0.25">
      <c r="A3567" s="1" t="str">
        <f ca="1">IF(PROCESADOR!O3568&gt;0,PROCESADOR!O3568,"")</f>
        <v/>
      </c>
    </row>
    <row r="3568" spans="1:1" x14ac:dyDescent="0.25">
      <c r="A3568" s="1" t="str">
        <f ca="1">IF(PROCESADOR!O3569&gt;0,PROCESADOR!O3569,"")</f>
        <v/>
      </c>
    </row>
    <row r="3569" spans="1:1" x14ac:dyDescent="0.25">
      <c r="A3569" s="1" t="str">
        <f ca="1">IF(PROCESADOR!O3570&gt;0,PROCESADOR!O3570,"")</f>
        <v/>
      </c>
    </row>
    <row r="3570" spans="1:1" x14ac:dyDescent="0.25">
      <c r="A3570" s="1" t="str">
        <f ca="1">IF(PROCESADOR!O3571&gt;0,PROCESADOR!O3571,"")</f>
        <v/>
      </c>
    </row>
    <row r="3571" spans="1:1" x14ac:dyDescent="0.25">
      <c r="A3571" s="1" t="str">
        <f ca="1">IF(PROCESADOR!O3572&gt;0,PROCESADOR!O3572,"")</f>
        <v/>
      </c>
    </row>
    <row r="3572" spans="1:1" x14ac:dyDescent="0.25">
      <c r="A3572" s="1" t="str">
        <f ca="1">IF(PROCESADOR!O3573&gt;0,PROCESADOR!O3573,"")</f>
        <v/>
      </c>
    </row>
    <row r="3573" spans="1:1" x14ac:dyDescent="0.25">
      <c r="A3573" s="1" t="str">
        <f ca="1">IF(PROCESADOR!O3574&gt;0,PROCESADOR!O3574,"")</f>
        <v/>
      </c>
    </row>
    <row r="3574" spans="1:1" x14ac:dyDescent="0.25">
      <c r="A3574" s="1" t="str">
        <f ca="1">IF(PROCESADOR!O3575&gt;0,PROCESADOR!O3575,"")</f>
        <v/>
      </c>
    </row>
    <row r="3575" spans="1:1" x14ac:dyDescent="0.25">
      <c r="A3575" s="1" t="str">
        <f ca="1">IF(PROCESADOR!O3576&gt;0,PROCESADOR!O3576,"")</f>
        <v/>
      </c>
    </row>
    <row r="3576" spans="1:1" x14ac:dyDescent="0.25">
      <c r="A3576" s="1" t="str">
        <f ca="1">IF(PROCESADOR!O3577&gt;0,PROCESADOR!O3577,"")</f>
        <v/>
      </c>
    </row>
    <row r="3577" spans="1:1" x14ac:dyDescent="0.25">
      <c r="A3577" s="1" t="str">
        <f ca="1">IF(PROCESADOR!O3578&gt;0,PROCESADOR!O3578,"")</f>
        <v/>
      </c>
    </row>
    <row r="3578" spans="1:1" x14ac:dyDescent="0.25">
      <c r="A3578" s="1" t="str">
        <f ca="1">IF(PROCESADOR!O3579&gt;0,PROCESADOR!O3579,"")</f>
        <v/>
      </c>
    </row>
    <row r="3579" spans="1:1" x14ac:dyDescent="0.25">
      <c r="A3579" s="1" t="str">
        <f ca="1">IF(PROCESADOR!O3580&gt;0,PROCESADOR!O3580,"")</f>
        <v/>
      </c>
    </row>
    <row r="3580" spans="1:1" x14ac:dyDescent="0.25">
      <c r="A3580" s="1" t="str">
        <f ca="1">IF(PROCESADOR!O3581&gt;0,PROCESADOR!O3581,"")</f>
        <v/>
      </c>
    </row>
    <row r="3581" spans="1:1" x14ac:dyDescent="0.25">
      <c r="A3581" s="1" t="str">
        <f ca="1">IF(PROCESADOR!O3582&gt;0,PROCESADOR!O3582,"")</f>
        <v/>
      </c>
    </row>
    <row r="3582" spans="1:1" x14ac:dyDescent="0.25">
      <c r="A3582" s="1" t="str">
        <f ca="1">IF(PROCESADOR!O3583&gt;0,PROCESADOR!O3583,"")</f>
        <v/>
      </c>
    </row>
    <row r="3583" spans="1:1" x14ac:dyDescent="0.25">
      <c r="A3583" s="1" t="str">
        <f ca="1">IF(PROCESADOR!O3584&gt;0,PROCESADOR!O3584,"")</f>
        <v/>
      </c>
    </row>
    <row r="3584" spans="1:1" x14ac:dyDescent="0.25">
      <c r="A3584" s="1" t="str">
        <f ca="1">IF(PROCESADOR!O3585&gt;0,PROCESADOR!O3585,"")</f>
        <v/>
      </c>
    </row>
    <row r="3585" spans="1:1" x14ac:dyDescent="0.25">
      <c r="A3585" s="1" t="str">
        <f ca="1">IF(PROCESADOR!O3586&gt;0,PROCESADOR!O3586,"")</f>
        <v/>
      </c>
    </row>
    <row r="3586" spans="1:1" x14ac:dyDescent="0.25">
      <c r="A3586" s="1" t="str">
        <f ca="1">IF(PROCESADOR!O3587&gt;0,PROCESADOR!O3587,"")</f>
        <v/>
      </c>
    </row>
    <row r="3587" spans="1:1" x14ac:dyDescent="0.25">
      <c r="A3587" s="1" t="str">
        <f ca="1">IF(PROCESADOR!O3588&gt;0,PROCESADOR!O3588,"")</f>
        <v/>
      </c>
    </row>
    <row r="3588" spans="1:1" x14ac:dyDescent="0.25">
      <c r="A3588" s="1" t="str">
        <f ca="1">IF(PROCESADOR!O3589&gt;0,PROCESADOR!O3589,"")</f>
        <v/>
      </c>
    </row>
    <row r="3589" spans="1:1" x14ac:dyDescent="0.25">
      <c r="A3589" s="1" t="str">
        <f ca="1">IF(PROCESADOR!O3590&gt;0,PROCESADOR!O3590,"")</f>
        <v/>
      </c>
    </row>
    <row r="3590" spans="1:1" x14ac:dyDescent="0.25">
      <c r="A3590" s="1" t="str">
        <f ca="1">IF(PROCESADOR!O3591&gt;0,PROCESADOR!O3591,"")</f>
        <v/>
      </c>
    </row>
    <row r="3591" spans="1:1" x14ac:dyDescent="0.25">
      <c r="A3591" s="1" t="str">
        <f ca="1">IF(PROCESADOR!O3592&gt;0,PROCESADOR!O3592,"")</f>
        <v/>
      </c>
    </row>
    <row r="3592" spans="1:1" x14ac:dyDescent="0.25">
      <c r="A3592" s="1" t="str">
        <f ca="1">IF(PROCESADOR!O3593&gt;0,PROCESADOR!O3593,"")</f>
        <v/>
      </c>
    </row>
    <row r="3593" spans="1:1" x14ac:dyDescent="0.25">
      <c r="A3593" s="1" t="str">
        <f ca="1">IF(PROCESADOR!O3594&gt;0,PROCESADOR!O3594,"")</f>
        <v/>
      </c>
    </row>
    <row r="3594" spans="1:1" x14ac:dyDescent="0.25">
      <c r="A3594" s="1" t="str">
        <f ca="1">IF(PROCESADOR!O3595&gt;0,PROCESADOR!O3595,"")</f>
        <v/>
      </c>
    </row>
    <row r="3595" spans="1:1" x14ac:dyDescent="0.25">
      <c r="A3595" s="1" t="str">
        <f ca="1">IF(PROCESADOR!O3596&gt;0,PROCESADOR!O3596,"")</f>
        <v/>
      </c>
    </row>
    <row r="3596" spans="1:1" x14ac:dyDescent="0.25">
      <c r="A3596" s="1" t="str">
        <f ca="1">IF(PROCESADOR!O3597&gt;0,PROCESADOR!O3597,"")</f>
        <v/>
      </c>
    </row>
    <row r="3597" spans="1:1" x14ac:dyDescent="0.25">
      <c r="A3597" s="1" t="str">
        <f ca="1">IF(PROCESADOR!O3598&gt;0,PROCESADOR!O3598,"")</f>
        <v/>
      </c>
    </row>
    <row r="3598" spans="1:1" x14ac:dyDescent="0.25">
      <c r="A3598" s="1" t="str">
        <f ca="1">IF(PROCESADOR!O3599&gt;0,PROCESADOR!O3599,"")</f>
        <v/>
      </c>
    </row>
    <row r="3599" spans="1:1" x14ac:dyDescent="0.25">
      <c r="A3599" s="1" t="str">
        <f ca="1">IF(PROCESADOR!O3600&gt;0,PROCESADOR!O3600,"")</f>
        <v/>
      </c>
    </row>
    <row r="3600" spans="1:1" x14ac:dyDescent="0.25">
      <c r="A3600" s="1" t="str">
        <f ca="1">IF(PROCESADOR!O3601&gt;0,PROCESADOR!O3601,"")</f>
        <v/>
      </c>
    </row>
    <row r="3601" spans="1:1" x14ac:dyDescent="0.25">
      <c r="A3601" s="1" t="str">
        <f ca="1">IF(PROCESADOR!O3602&gt;0,PROCESADOR!O3602,"")</f>
        <v/>
      </c>
    </row>
    <row r="3602" spans="1:1" x14ac:dyDescent="0.25">
      <c r="A3602" s="1" t="str">
        <f ca="1">IF(PROCESADOR!O3603&gt;0,PROCESADOR!O3603,"")</f>
        <v/>
      </c>
    </row>
    <row r="3603" spans="1:1" x14ac:dyDescent="0.25">
      <c r="A3603" s="1" t="str">
        <f ca="1">IF(PROCESADOR!O3604&gt;0,PROCESADOR!O3604,"")</f>
        <v/>
      </c>
    </row>
    <row r="3604" spans="1:1" x14ac:dyDescent="0.25">
      <c r="A3604" s="1" t="str">
        <f ca="1">IF(PROCESADOR!O3605&gt;0,PROCESADOR!O3605,"")</f>
        <v/>
      </c>
    </row>
    <row r="3605" spans="1:1" x14ac:dyDescent="0.25">
      <c r="A3605" s="1" t="str">
        <f ca="1">IF(PROCESADOR!O3606&gt;0,PROCESADOR!O3606,"")</f>
        <v/>
      </c>
    </row>
    <row r="3606" spans="1:1" x14ac:dyDescent="0.25">
      <c r="A3606" s="1" t="str">
        <f ca="1">IF(PROCESADOR!O3607&gt;0,PROCESADOR!O3607,"")</f>
        <v/>
      </c>
    </row>
    <row r="3607" spans="1:1" x14ac:dyDescent="0.25">
      <c r="A3607" s="1" t="str">
        <f ca="1">IF(PROCESADOR!O3608&gt;0,PROCESADOR!O3608,"")</f>
        <v/>
      </c>
    </row>
    <row r="3608" spans="1:1" x14ac:dyDescent="0.25">
      <c r="A3608" s="1" t="str">
        <f ca="1">IF(PROCESADOR!O3609&gt;0,PROCESADOR!O3609,"")</f>
        <v/>
      </c>
    </row>
    <row r="3609" spans="1:1" x14ac:dyDescent="0.25">
      <c r="A3609" s="1" t="str">
        <f ca="1">IF(PROCESADOR!O3610&gt;0,PROCESADOR!O3610,"")</f>
        <v/>
      </c>
    </row>
    <row r="3610" spans="1:1" x14ac:dyDescent="0.25">
      <c r="A3610" s="1" t="str">
        <f ca="1">IF(PROCESADOR!O3611&gt;0,PROCESADOR!O3611,"")</f>
        <v/>
      </c>
    </row>
    <row r="3611" spans="1:1" x14ac:dyDescent="0.25">
      <c r="A3611" s="1" t="str">
        <f ca="1">IF(PROCESADOR!O3612&gt;0,PROCESADOR!O3612,"")</f>
        <v/>
      </c>
    </row>
    <row r="3612" spans="1:1" x14ac:dyDescent="0.25">
      <c r="A3612" s="1" t="str">
        <f ca="1">IF(PROCESADOR!O3613&gt;0,PROCESADOR!O3613,"")</f>
        <v/>
      </c>
    </row>
    <row r="3613" spans="1:1" x14ac:dyDescent="0.25">
      <c r="A3613" s="1" t="str">
        <f ca="1">IF(PROCESADOR!O3614&gt;0,PROCESADOR!O3614,"")</f>
        <v/>
      </c>
    </row>
    <row r="3614" spans="1:1" x14ac:dyDescent="0.25">
      <c r="A3614" s="1" t="str">
        <f ca="1">IF(PROCESADOR!O3615&gt;0,PROCESADOR!O3615,"")</f>
        <v/>
      </c>
    </row>
    <row r="3615" spans="1:1" x14ac:dyDescent="0.25">
      <c r="A3615" s="1" t="str">
        <f ca="1">IF(PROCESADOR!O3616&gt;0,PROCESADOR!O3616,"")</f>
        <v/>
      </c>
    </row>
    <row r="3616" spans="1:1" x14ac:dyDescent="0.25">
      <c r="A3616" s="1" t="str">
        <f ca="1">IF(PROCESADOR!O3617&gt;0,PROCESADOR!O3617,"")</f>
        <v/>
      </c>
    </row>
    <row r="3617" spans="1:1" x14ac:dyDescent="0.25">
      <c r="A3617" s="1" t="str">
        <f ca="1">IF(PROCESADOR!O3618&gt;0,PROCESADOR!O3618,"")</f>
        <v/>
      </c>
    </row>
    <row r="3618" spans="1:1" x14ac:dyDescent="0.25">
      <c r="A3618" s="1" t="str">
        <f ca="1">IF(PROCESADOR!O3619&gt;0,PROCESADOR!O3619,"")</f>
        <v/>
      </c>
    </row>
    <row r="3619" spans="1:1" x14ac:dyDescent="0.25">
      <c r="A3619" s="1" t="str">
        <f ca="1">IF(PROCESADOR!O3620&gt;0,PROCESADOR!O3620,"")</f>
        <v/>
      </c>
    </row>
    <row r="3620" spans="1:1" x14ac:dyDescent="0.25">
      <c r="A3620" s="1" t="str">
        <f ca="1">IF(PROCESADOR!O3621&gt;0,PROCESADOR!O3621,"")</f>
        <v/>
      </c>
    </row>
    <row r="3621" spans="1:1" x14ac:dyDescent="0.25">
      <c r="A3621" s="1" t="str">
        <f ca="1">IF(PROCESADOR!O3622&gt;0,PROCESADOR!O3622,"")</f>
        <v/>
      </c>
    </row>
    <row r="3622" spans="1:1" x14ac:dyDescent="0.25">
      <c r="A3622" s="1" t="str">
        <f ca="1">IF(PROCESADOR!O3623&gt;0,PROCESADOR!O3623,"")</f>
        <v/>
      </c>
    </row>
    <row r="3623" spans="1:1" x14ac:dyDescent="0.25">
      <c r="A3623" s="1" t="str">
        <f ca="1">IF(PROCESADOR!O3624&gt;0,PROCESADOR!O3624,"")</f>
        <v/>
      </c>
    </row>
    <row r="3624" spans="1:1" x14ac:dyDescent="0.25">
      <c r="A3624" s="1" t="str">
        <f ca="1">IF(PROCESADOR!O3625&gt;0,PROCESADOR!O3625,"")</f>
        <v/>
      </c>
    </row>
    <row r="3625" spans="1:1" x14ac:dyDescent="0.25">
      <c r="A3625" s="1" t="str">
        <f ca="1">IF(PROCESADOR!O3626&gt;0,PROCESADOR!O3626,"")</f>
        <v/>
      </c>
    </row>
    <row r="3626" spans="1:1" x14ac:dyDescent="0.25">
      <c r="A3626" s="1" t="str">
        <f ca="1">IF(PROCESADOR!O3627&gt;0,PROCESADOR!O3627,"")</f>
        <v/>
      </c>
    </row>
    <row r="3627" spans="1:1" x14ac:dyDescent="0.25">
      <c r="A3627" s="1" t="str">
        <f ca="1">IF(PROCESADOR!O3628&gt;0,PROCESADOR!O3628,"")</f>
        <v/>
      </c>
    </row>
    <row r="3628" spans="1:1" x14ac:dyDescent="0.25">
      <c r="A3628" s="1" t="str">
        <f ca="1">IF(PROCESADOR!O3629&gt;0,PROCESADOR!O3629,"")</f>
        <v/>
      </c>
    </row>
    <row r="3629" spans="1:1" x14ac:dyDescent="0.25">
      <c r="A3629" s="1" t="str">
        <f ca="1">IF(PROCESADOR!O3630&gt;0,PROCESADOR!O3630,"")</f>
        <v/>
      </c>
    </row>
    <row r="3630" spans="1:1" x14ac:dyDescent="0.25">
      <c r="A3630" s="1" t="str">
        <f ca="1">IF(PROCESADOR!O3631&gt;0,PROCESADOR!O3631,"")</f>
        <v/>
      </c>
    </row>
    <row r="3631" spans="1:1" x14ac:dyDescent="0.25">
      <c r="A3631" s="1" t="str">
        <f ca="1">IF(PROCESADOR!O3632&gt;0,PROCESADOR!O3632,"")</f>
        <v/>
      </c>
    </row>
    <row r="3632" spans="1:1" x14ac:dyDescent="0.25">
      <c r="A3632" s="1" t="str">
        <f ca="1">IF(PROCESADOR!O3633&gt;0,PROCESADOR!O3633,"")</f>
        <v/>
      </c>
    </row>
    <row r="3633" spans="1:1" x14ac:dyDescent="0.25">
      <c r="A3633" s="1" t="str">
        <f ca="1">IF(PROCESADOR!O3634&gt;0,PROCESADOR!O3634,"")</f>
        <v/>
      </c>
    </row>
    <row r="3634" spans="1:1" x14ac:dyDescent="0.25">
      <c r="A3634" s="1" t="str">
        <f ca="1">IF(PROCESADOR!O3635&gt;0,PROCESADOR!O3635,"")</f>
        <v/>
      </c>
    </row>
    <row r="3635" spans="1:1" x14ac:dyDescent="0.25">
      <c r="A3635" s="1" t="str">
        <f ca="1">IF(PROCESADOR!O3636&gt;0,PROCESADOR!O3636,"")</f>
        <v/>
      </c>
    </row>
    <row r="3636" spans="1:1" x14ac:dyDescent="0.25">
      <c r="A3636" s="1" t="str">
        <f ca="1">IF(PROCESADOR!O3637&gt;0,PROCESADOR!O3637,"")</f>
        <v/>
      </c>
    </row>
    <row r="3637" spans="1:1" x14ac:dyDescent="0.25">
      <c r="A3637" s="1" t="str">
        <f ca="1">IF(PROCESADOR!O3638&gt;0,PROCESADOR!O3638,"")</f>
        <v/>
      </c>
    </row>
    <row r="3638" spans="1:1" x14ac:dyDescent="0.25">
      <c r="A3638" s="1" t="str">
        <f ca="1">IF(PROCESADOR!O3639&gt;0,PROCESADOR!O3639,"")</f>
        <v/>
      </c>
    </row>
    <row r="3639" spans="1:1" x14ac:dyDescent="0.25">
      <c r="A3639" s="1" t="str">
        <f ca="1">IF(PROCESADOR!O3640&gt;0,PROCESADOR!O3640,"")</f>
        <v/>
      </c>
    </row>
    <row r="3640" spans="1:1" x14ac:dyDescent="0.25">
      <c r="A3640" s="1" t="str">
        <f ca="1">IF(PROCESADOR!O3641&gt;0,PROCESADOR!O3641,"")</f>
        <v/>
      </c>
    </row>
    <row r="3641" spans="1:1" x14ac:dyDescent="0.25">
      <c r="A3641" s="1" t="str">
        <f ca="1">IF(PROCESADOR!O3642&gt;0,PROCESADOR!O3642,"")</f>
        <v/>
      </c>
    </row>
    <row r="3642" spans="1:1" x14ac:dyDescent="0.25">
      <c r="A3642" s="1" t="str">
        <f ca="1">IF(PROCESADOR!O3643&gt;0,PROCESADOR!O3643,"")</f>
        <v/>
      </c>
    </row>
    <row r="3643" spans="1:1" x14ac:dyDescent="0.25">
      <c r="A3643" s="1" t="str">
        <f ca="1">IF(PROCESADOR!O3644&gt;0,PROCESADOR!O3644,"")</f>
        <v/>
      </c>
    </row>
    <row r="3644" spans="1:1" x14ac:dyDescent="0.25">
      <c r="A3644" s="1" t="str">
        <f ca="1">IF(PROCESADOR!O3645&gt;0,PROCESADOR!O3645,"")</f>
        <v/>
      </c>
    </row>
    <row r="3645" spans="1:1" x14ac:dyDescent="0.25">
      <c r="A3645" s="1" t="str">
        <f ca="1">IF(PROCESADOR!O3646&gt;0,PROCESADOR!O3646,"")</f>
        <v/>
      </c>
    </row>
    <row r="3646" spans="1:1" x14ac:dyDescent="0.25">
      <c r="A3646" s="1" t="str">
        <f ca="1">IF(PROCESADOR!O3647&gt;0,PROCESADOR!O3647,"")</f>
        <v/>
      </c>
    </row>
    <row r="3647" spans="1:1" x14ac:dyDescent="0.25">
      <c r="A3647" s="1" t="str">
        <f ca="1">IF(PROCESADOR!O3648&gt;0,PROCESADOR!O3648,"")</f>
        <v/>
      </c>
    </row>
    <row r="3648" spans="1:1" x14ac:dyDescent="0.25">
      <c r="A3648" s="1" t="str">
        <f ca="1">IF(PROCESADOR!O3649&gt;0,PROCESADOR!O3649,"")</f>
        <v/>
      </c>
    </row>
    <row r="3649" spans="1:1" x14ac:dyDescent="0.25">
      <c r="A3649" s="1" t="str">
        <f ca="1">IF(PROCESADOR!O3650&gt;0,PROCESADOR!O3650,"")</f>
        <v/>
      </c>
    </row>
    <row r="3650" spans="1:1" x14ac:dyDescent="0.25">
      <c r="A3650" s="1" t="str">
        <f ca="1">IF(PROCESADOR!O3651&gt;0,PROCESADOR!O3651,"")</f>
        <v/>
      </c>
    </row>
    <row r="3651" spans="1:1" x14ac:dyDescent="0.25">
      <c r="A3651" s="1" t="str">
        <f ca="1">IF(PROCESADOR!O3652&gt;0,PROCESADOR!O3652,"")</f>
        <v/>
      </c>
    </row>
    <row r="3652" spans="1:1" x14ac:dyDescent="0.25">
      <c r="A3652" s="1" t="str">
        <f ca="1">IF(PROCESADOR!O3653&gt;0,PROCESADOR!O3653,"")</f>
        <v/>
      </c>
    </row>
    <row r="3653" spans="1:1" x14ac:dyDescent="0.25">
      <c r="A3653" s="1" t="str">
        <f ca="1">IF(PROCESADOR!O3654&gt;0,PROCESADOR!O3654,"")</f>
        <v/>
      </c>
    </row>
    <row r="3654" spans="1:1" x14ac:dyDescent="0.25">
      <c r="A3654" s="1" t="str">
        <f ca="1">IF(PROCESADOR!O3655&gt;0,PROCESADOR!O3655,"")</f>
        <v/>
      </c>
    </row>
    <row r="3655" spans="1:1" x14ac:dyDescent="0.25">
      <c r="A3655" s="1" t="str">
        <f ca="1">IF(PROCESADOR!O3656&gt;0,PROCESADOR!O3656,"")</f>
        <v/>
      </c>
    </row>
    <row r="3656" spans="1:1" x14ac:dyDescent="0.25">
      <c r="A3656" s="1" t="str">
        <f ca="1">IF(PROCESADOR!O3657&gt;0,PROCESADOR!O3657,"")</f>
        <v/>
      </c>
    </row>
    <row r="3657" spans="1:1" x14ac:dyDescent="0.25">
      <c r="A3657" s="1" t="str">
        <f ca="1">IF(PROCESADOR!O3658&gt;0,PROCESADOR!O3658,"")</f>
        <v/>
      </c>
    </row>
    <row r="3658" spans="1:1" x14ac:dyDescent="0.25">
      <c r="A3658" s="1" t="str">
        <f ca="1">IF(PROCESADOR!O3659&gt;0,PROCESADOR!O3659,"")</f>
        <v/>
      </c>
    </row>
    <row r="3659" spans="1:1" x14ac:dyDescent="0.25">
      <c r="A3659" s="1" t="str">
        <f ca="1">IF(PROCESADOR!O3660&gt;0,PROCESADOR!O3660,"")</f>
        <v/>
      </c>
    </row>
    <row r="3660" spans="1:1" x14ac:dyDescent="0.25">
      <c r="A3660" s="1" t="str">
        <f ca="1">IF(PROCESADOR!O3661&gt;0,PROCESADOR!O3661,"")</f>
        <v/>
      </c>
    </row>
    <row r="3661" spans="1:1" x14ac:dyDescent="0.25">
      <c r="A3661" s="1" t="str">
        <f ca="1">IF(PROCESADOR!O3662&gt;0,PROCESADOR!O3662,"")</f>
        <v/>
      </c>
    </row>
    <row r="3662" spans="1:1" x14ac:dyDescent="0.25">
      <c r="A3662" s="1" t="str">
        <f ca="1">IF(PROCESADOR!O3663&gt;0,PROCESADOR!O3663,"")</f>
        <v/>
      </c>
    </row>
    <row r="3663" spans="1:1" x14ac:dyDescent="0.25">
      <c r="A3663" s="1" t="str">
        <f ca="1">IF(PROCESADOR!O3664&gt;0,PROCESADOR!O3664,"")</f>
        <v/>
      </c>
    </row>
    <row r="3664" spans="1:1" x14ac:dyDescent="0.25">
      <c r="A3664" s="1" t="str">
        <f ca="1">IF(PROCESADOR!O3665&gt;0,PROCESADOR!O3665,"")</f>
        <v/>
      </c>
    </row>
    <row r="3665" spans="1:1" x14ac:dyDescent="0.25">
      <c r="A3665" s="1" t="str">
        <f ca="1">IF(PROCESADOR!O3666&gt;0,PROCESADOR!O3666,"")</f>
        <v/>
      </c>
    </row>
    <row r="3666" spans="1:1" x14ac:dyDescent="0.25">
      <c r="A3666" s="1" t="str">
        <f ca="1">IF(PROCESADOR!O3667&gt;0,PROCESADOR!O3667,"")</f>
        <v/>
      </c>
    </row>
    <row r="3667" spans="1:1" x14ac:dyDescent="0.25">
      <c r="A3667" s="1" t="str">
        <f ca="1">IF(PROCESADOR!O3668&gt;0,PROCESADOR!O3668,"")</f>
        <v/>
      </c>
    </row>
    <row r="3668" spans="1:1" x14ac:dyDescent="0.25">
      <c r="A3668" s="1" t="str">
        <f ca="1">IF(PROCESADOR!O3669&gt;0,PROCESADOR!O3669,"")</f>
        <v/>
      </c>
    </row>
    <row r="3669" spans="1:1" x14ac:dyDescent="0.25">
      <c r="A3669" s="1" t="str">
        <f ca="1">IF(PROCESADOR!O3670&gt;0,PROCESADOR!O3670,"")</f>
        <v/>
      </c>
    </row>
    <row r="3670" spans="1:1" x14ac:dyDescent="0.25">
      <c r="A3670" s="1" t="str">
        <f ca="1">IF(PROCESADOR!O3671&gt;0,PROCESADOR!O3671,"")</f>
        <v/>
      </c>
    </row>
    <row r="3671" spans="1:1" x14ac:dyDescent="0.25">
      <c r="A3671" s="1" t="str">
        <f ca="1">IF(PROCESADOR!O3672&gt;0,PROCESADOR!O3672,"")</f>
        <v/>
      </c>
    </row>
    <row r="3672" spans="1:1" x14ac:dyDescent="0.25">
      <c r="A3672" s="1" t="str">
        <f ca="1">IF(PROCESADOR!O3673&gt;0,PROCESADOR!O3673,"")</f>
        <v/>
      </c>
    </row>
    <row r="3673" spans="1:1" x14ac:dyDescent="0.25">
      <c r="A3673" s="1" t="str">
        <f ca="1">IF(PROCESADOR!O3674&gt;0,PROCESADOR!O3674,"")</f>
        <v/>
      </c>
    </row>
    <row r="3674" spans="1:1" x14ac:dyDescent="0.25">
      <c r="A3674" s="1" t="str">
        <f ca="1">IF(PROCESADOR!O3675&gt;0,PROCESADOR!O3675,"")</f>
        <v/>
      </c>
    </row>
    <row r="3675" spans="1:1" x14ac:dyDescent="0.25">
      <c r="A3675" s="1" t="str">
        <f ca="1">IF(PROCESADOR!O3676&gt;0,PROCESADOR!O3676,"")</f>
        <v/>
      </c>
    </row>
    <row r="3676" spans="1:1" x14ac:dyDescent="0.25">
      <c r="A3676" s="1" t="str">
        <f ca="1">IF(PROCESADOR!O3677&gt;0,PROCESADOR!O3677,"")</f>
        <v/>
      </c>
    </row>
    <row r="3677" spans="1:1" x14ac:dyDescent="0.25">
      <c r="A3677" s="1" t="str">
        <f ca="1">IF(PROCESADOR!O3678&gt;0,PROCESADOR!O3678,"")</f>
        <v/>
      </c>
    </row>
    <row r="3678" spans="1:1" x14ac:dyDescent="0.25">
      <c r="A3678" s="1" t="str">
        <f ca="1">IF(PROCESADOR!O3679&gt;0,PROCESADOR!O3679,"")</f>
        <v/>
      </c>
    </row>
    <row r="3679" spans="1:1" x14ac:dyDescent="0.25">
      <c r="A3679" s="1" t="str">
        <f ca="1">IF(PROCESADOR!O3680&gt;0,PROCESADOR!O3680,"")</f>
        <v/>
      </c>
    </row>
    <row r="3680" spans="1:1" x14ac:dyDescent="0.25">
      <c r="A3680" s="1" t="str">
        <f ca="1">IF(PROCESADOR!O3681&gt;0,PROCESADOR!O3681,"")</f>
        <v/>
      </c>
    </row>
    <row r="3681" spans="1:1" x14ac:dyDescent="0.25">
      <c r="A3681" s="1" t="str">
        <f ca="1">IF(PROCESADOR!O3682&gt;0,PROCESADOR!O3682,"")</f>
        <v/>
      </c>
    </row>
    <row r="3682" spans="1:1" x14ac:dyDescent="0.25">
      <c r="A3682" s="1" t="str">
        <f ca="1">IF(PROCESADOR!O3683&gt;0,PROCESADOR!O3683,"")</f>
        <v/>
      </c>
    </row>
    <row r="3683" spans="1:1" x14ac:dyDescent="0.25">
      <c r="A3683" s="1" t="str">
        <f ca="1">IF(PROCESADOR!O3684&gt;0,PROCESADOR!O3684,"")</f>
        <v/>
      </c>
    </row>
    <row r="3684" spans="1:1" x14ac:dyDescent="0.25">
      <c r="A3684" s="1" t="str">
        <f ca="1">IF(PROCESADOR!O3685&gt;0,PROCESADOR!O3685,"")</f>
        <v/>
      </c>
    </row>
    <row r="3685" spans="1:1" x14ac:dyDescent="0.25">
      <c r="A3685" s="1" t="str">
        <f ca="1">IF(PROCESADOR!O3686&gt;0,PROCESADOR!O3686,"")</f>
        <v/>
      </c>
    </row>
    <row r="3686" spans="1:1" x14ac:dyDescent="0.25">
      <c r="A3686" s="1" t="str">
        <f ca="1">IF(PROCESADOR!O3687&gt;0,PROCESADOR!O3687,"")</f>
        <v/>
      </c>
    </row>
    <row r="3687" spans="1:1" x14ac:dyDescent="0.25">
      <c r="A3687" s="1" t="str">
        <f ca="1">IF(PROCESADOR!O3688&gt;0,PROCESADOR!O3688,"")</f>
        <v/>
      </c>
    </row>
    <row r="3688" spans="1:1" x14ac:dyDescent="0.25">
      <c r="A3688" s="1" t="str">
        <f ca="1">IF(PROCESADOR!O3689&gt;0,PROCESADOR!O3689,"")</f>
        <v/>
      </c>
    </row>
    <row r="3689" spans="1:1" x14ac:dyDescent="0.25">
      <c r="A3689" s="1" t="str">
        <f ca="1">IF(PROCESADOR!O3690&gt;0,PROCESADOR!O3690,"")</f>
        <v/>
      </c>
    </row>
    <row r="3690" spans="1:1" x14ac:dyDescent="0.25">
      <c r="A3690" s="1" t="str">
        <f ca="1">IF(PROCESADOR!O3691&gt;0,PROCESADOR!O3691,"")</f>
        <v/>
      </c>
    </row>
    <row r="3691" spans="1:1" x14ac:dyDescent="0.25">
      <c r="A3691" s="1" t="str">
        <f ca="1">IF(PROCESADOR!O3692&gt;0,PROCESADOR!O3692,"")</f>
        <v/>
      </c>
    </row>
    <row r="3692" spans="1:1" x14ac:dyDescent="0.25">
      <c r="A3692" s="1" t="str">
        <f ca="1">IF(PROCESADOR!O3693&gt;0,PROCESADOR!O3693,"")</f>
        <v/>
      </c>
    </row>
    <row r="3693" spans="1:1" x14ac:dyDescent="0.25">
      <c r="A3693" s="1" t="str">
        <f ca="1">IF(PROCESADOR!O3694&gt;0,PROCESADOR!O3694,"")</f>
        <v/>
      </c>
    </row>
    <row r="3694" spans="1:1" x14ac:dyDescent="0.25">
      <c r="A3694" s="1" t="str">
        <f ca="1">IF(PROCESADOR!O3695&gt;0,PROCESADOR!O3695,"")</f>
        <v/>
      </c>
    </row>
    <row r="3695" spans="1:1" x14ac:dyDescent="0.25">
      <c r="A3695" s="1" t="str">
        <f ca="1">IF(PROCESADOR!O3696&gt;0,PROCESADOR!O3696,"")</f>
        <v/>
      </c>
    </row>
    <row r="3696" spans="1:1" x14ac:dyDescent="0.25">
      <c r="A3696" s="1" t="str">
        <f ca="1">IF(PROCESADOR!O3697&gt;0,PROCESADOR!O3697,"")</f>
        <v/>
      </c>
    </row>
    <row r="3697" spans="1:1" x14ac:dyDescent="0.25">
      <c r="A3697" s="1" t="str">
        <f ca="1">IF(PROCESADOR!O3698&gt;0,PROCESADOR!O3698,"")</f>
        <v/>
      </c>
    </row>
    <row r="3698" spans="1:1" x14ac:dyDescent="0.25">
      <c r="A3698" s="1" t="str">
        <f ca="1">IF(PROCESADOR!O3699&gt;0,PROCESADOR!O3699,"")</f>
        <v/>
      </c>
    </row>
    <row r="3699" spans="1:1" x14ac:dyDescent="0.25">
      <c r="A3699" s="1" t="str">
        <f ca="1">IF(PROCESADOR!O3700&gt;0,PROCESADOR!O3700,"")</f>
        <v/>
      </c>
    </row>
    <row r="3700" spans="1:1" x14ac:dyDescent="0.25">
      <c r="A3700" s="1" t="str">
        <f ca="1">IF(PROCESADOR!O3701&gt;0,PROCESADOR!O3701,"")</f>
        <v/>
      </c>
    </row>
    <row r="3701" spans="1:1" x14ac:dyDescent="0.25">
      <c r="A3701" s="1" t="str">
        <f ca="1">IF(PROCESADOR!O3702&gt;0,PROCESADOR!O3702,"")</f>
        <v/>
      </c>
    </row>
    <row r="3702" spans="1:1" x14ac:dyDescent="0.25">
      <c r="A3702" s="1" t="str">
        <f ca="1">IF(PROCESADOR!O3703&gt;0,PROCESADOR!O3703,"")</f>
        <v/>
      </c>
    </row>
    <row r="3703" spans="1:1" x14ac:dyDescent="0.25">
      <c r="A3703" s="1" t="str">
        <f ca="1">IF(PROCESADOR!O3704&gt;0,PROCESADOR!O3704,"")</f>
        <v/>
      </c>
    </row>
    <row r="3704" spans="1:1" x14ac:dyDescent="0.25">
      <c r="A3704" s="1" t="str">
        <f ca="1">IF(PROCESADOR!O3705&gt;0,PROCESADOR!O3705,"")</f>
        <v/>
      </c>
    </row>
    <row r="3705" spans="1:1" x14ac:dyDescent="0.25">
      <c r="A3705" s="1" t="str">
        <f ca="1">IF(PROCESADOR!O3706&gt;0,PROCESADOR!O3706,"")</f>
        <v/>
      </c>
    </row>
    <row r="3706" spans="1:1" x14ac:dyDescent="0.25">
      <c r="A3706" s="1" t="str">
        <f ca="1">IF(PROCESADOR!O3707&gt;0,PROCESADOR!O3707,"")</f>
        <v/>
      </c>
    </row>
    <row r="3707" spans="1:1" x14ac:dyDescent="0.25">
      <c r="A3707" s="1" t="str">
        <f ca="1">IF(PROCESADOR!O3708&gt;0,PROCESADOR!O3708,"")</f>
        <v/>
      </c>
    </row>
    <row r="3708" spans="1:1" x14ac:dyDescent="0.25">
      <c r="A3708" s="1" t="str">
        <f ca="1">IF(PROCESADOR!O3709&gt;0,PROCESADOR!O3709,"")</f>
        <v/>
      </c>
    </row>
    <row r="3709" spans="1:1" x14ac:dyDescent="0.25">
      <c r="A3709" s="1" t="str">
        <f ca="1">IF(PROCESADOR!O3710&gt;0,PROCESADOR!O3710,"")</f>
        <v/>
      </c>
    </row>
    <row r="3710" spans="1:1" x14ac:dyDescent="0.25">
      <c r="A3710" s="1" t="str">
        <f ca="1">IF(PROCESADOR!O3711&gt;0,PROCESADOR!O3711,"")</f>
        <v/>
      </c>
    </row>
    <row r="3711" spans="1:1" x14ac:dyDescent="0.25">
      <c r="A3711" s="1" t="str">
        <f ca="1">IF(PROCESADOR!O3712&gt;0,PROCESADOR!O3712,"")</f>
        <v/>
      </c>
    </row>
    <row r="3712" spans="1:1" x14ac:dyDescent="0.25">
      <c r="A3712" s="1" t="str">
        <f ca="1">IF(PROCESADOR!O3713&gt;0,PROCESADOR!O3713,"")</f>
        <v/>
      </c>
    </row>
    <row r="3713" spans="1:1" x14ac:dyDescent="0.25">
      <c r="A3713" s="1" t="str">
        <f ca="1">IF(PROCESADOR!O3714&gt;0,PROCESADOR!O3714,"")</f>
        <v/>
      </c>
    </row>
    <row r="3714" spans="1:1" x14ac:dyDescent="0.25">
      <c r="A3714" s="1" t="str">
        <f ca="1">IF(PROCESADOR!O3715&gt;0,PROCESADOR!O3715,"")</f>
        <v/>
      </c>
    </row>
    <row r="3715" spans="1:1" x14ac:dyDescent="0.25">
      <c r="A3715" s="1" t="str">
        <f ca="1">IF(PROCESADOR!O3716&gt;0,PROCESADOR!O3716,"")</f>
        <v/>
      </c>
    </row>
    <row r="3716" spans="1:1" x14ac:dyDescent="0.25">
      <c r="A3716" s="1" t="str">
        <f ca="1">IF(PROCESADOR!O3717&gt;0,PROCESADOR!O3717,"")</f>
        <v/>
      </c>
    </row>
    <row r="3717" spans="1:1" x14ac:dyDescent="0.25">
      <c r="A3717" s="1" t="str">
        <f ca="1">IF(PROCESADOR!O3718&gt;0,PROCESADOR!O3718,"")</f>
        <v/>
      </c>
    </row>
    <row r="3718" spans="1:1" x14ac:dyDescent="0.25">
      <c r="A3718" s="1" t="str">
        <f ca="1">IF(PROCESADOR!O3719&gt;0,PROCESADOR!O3719,"")</f>
        <v/>
      </c>
    </row>
    <row r="3719" spans="1:1" x14ac:dyDescent="0.25">
      <c r="A3719" s="1" t="str">
        <f ca="1">IF(PROCESADOR!O3720&gt;0,PROCESADOR!O3720,"")</f>
        <v/>
      </c>
    </row>
    <row r="3720" spans="1:1" x14ac:dyDescent="0.25">
      <c r="A3720" s="1" t="str">
        <f ca="1">IF(PROCESADOR!O3721&gt;0,PROCESADOR!O3721,"")</f>
        <v/>
      </c>
    </row>
    <row r="3721" spans="1:1" x14ac:dyDescent="0.25">
      <c r="A3721" s="1" t="str">
        <f ca="1">IF(PROCESADOR!O3722&gt;0,PROCESADOR!O3722,"")</f>
        <v/>
      </c>
    </row>
    <row r="3722" spans="1:1" x14ac:dyDescent="0.25">
      <c r="A3722" s="1" t="str">
        <f ca="1">IF(PROCESADOR!O3723&gt;0,PROCESADOR!O3723,"")</f>
        <v/>
      </c>
    </row>
    <row r="3723" spans="1:1" x14ac:dyDescent="0.25">
      <c r="A3723" s="1" t="str">
        <f ca="1">IF(PROCESADOR!O3724&gt;0,PROCESADOR!O3724,"")</f>
        <v/>
      </c>
    </row>
    <row r="3724" spans="1:1" x14ac:dyDescent="0.25">
      <c r="A3724" s="1" t="str">
        <f ca="1">IF(PROCESADOR!O3725&gt;0,PROCESADOR!O3725,"")</f>
        <v/>
      </c>
    </row>
    <row r="3725" spans="1:1" x14ac:dyDescent="0.25">
      <c r="A3725" s="1" t="str">
        <f ca="1">IF(PROCESADOR!O3726&gt;0,PROCESADOR!O3726,"")</f>
        <v/>
      </c>
    </row>
    <row r="3726" spans="1:1" x14ac:dyDescent="0.25">
      <c r="A3726" s="1" t="str">
        <f ca="1">IF(PROCESADOR!O3727&gt;0,PROCESADOR!O3727,"")</f>
        <v/>
      </c>
    </row>
    <row r="3727" spans="1:1" x14ac:dyDescent="0.25">
      <c r="A3727" s="1" t="str">
        <f ca="1">IF(PROCESADOR!O3728&gt;0,PROCESADOR!O3728,"")</f>
        <v/>
      </c>
    </row>
    <row r="3728" spans="1:1" x14ac:dyDescent="0.25">
      <c r="A3728" s="1" t="str">
        <f ca="1">IF(PROCESADOR!O3729&gt;0,PROCESADOR!O3729,"")</f>
        <v/>
      </c>
    </row>
    <row r="3729" spans="1:1" x14ac:dyDescent="0.25">
      <c r="A3729" s="1" t="str">
        <f ca="1">IF(PROCESADOR!O3730&gt;0,PROCESADOR!O3730,"")</f>
        <v/>
      </c>
    </row>
    <row r="3730" spans="1:1" x14ac:dyDescent="0.25">
      <c r="A3730" s="1" t="str">
        <f ca="1">IF(PROCESADOR!O3731&gt;0,PROCESADOR!O3731,"")</f>
        <v/>
      </c>
    </row>
    <row r="3731" spans="1:1" x14ac:dyDescent="0.25">
      <c r="A3731" s="1" t="str">
        <f ca="1">IF(PROCESADOR!O3732&gt;0,PROCESADOR!O3732,"")</f>
        <v/>
      </c>
    </row>
    <row r="3732" spans="1:1" x14ac:dyDescent="0.25">
      <c r="A3732" s="1" t="str">
        <f ca="1">IF(PROCESADOR!O3733&gt;0,PROCESADOR!O3733,"")</f>
        <v/>
      </c>
    </row>
    <row r="3733" spans="1:1" x14ac:dyDescent="0.25">
      <c r="A3733" s="1" t="str">
        <f ca="1">IF(PROCESADOR!O3734&gt;0,PROCESADOR!O3734,"")</f>
        <v/>
      </c>
    </row>
    <row r="3734" spans="1:1" x14ac:dyDescent="0.25">
      <c r="A3734" s="1" t="str">
        <f ca="1">IF(PROCESADOR!O3735&gt;0,PROCESADOR!O3735,"")</f>
        <v/>
      </c>
    </row>
    <row r="3735" spans="1:1" x14ac:dyDescent="0.25">
      <c r="A3735" s="1" t="str">
        <f ca="1">IF(PROCESADOR!O3736&gt;0,PROCESADOR!O3736,"")</f>
        <v/>
      </c>
    </row>
    <row r="3736" spans="1:1" x14ac:dyDescent="0.25">
      <c r="A3736" s="1" t="str">
        <f ca="1">IF(PROCESADOR!O3737&gt;0,PROCESADOR!O3737,"")</f>
        <v/>
      </c>
    </row>
    <row r="3737" spans="1:1" x14ac:dyDescent="0.25">
      <c r="A3737" s="1" t="str">
        <f ca="1">IF(PROCESADOR!O3738&gt;0,PROCESADOR!O3738,"")</f>
        <v/>
      </c>
    </row>
    <row r="3738" spans="1:1" x14ac:dyDescent="0.25">
      <c r="A3738" s="1" t="str">
        <f ca="1">IF(PROCESADOR!O3739&gt;0,PROCESADOR!O3739,"")</f>
        <v/>
      </c>
    </row>
    <row r="3739" spans="1:1" x14ac:dyDescent="0.25">
      <c r="A3739" s="1" t="str">
        <f ca="1">IF(PROCESADOR!O3740&gt;0,PROCESADOR!O3740,"")</f>
        <v/>
      </c>
    </row>
    <row r="3740" spans="1:1" x14ac:dyDescent="0.25">
      <c r="A3740" s="1" t="str">
        <f ca="1">IF(PROCESADOR!O3741&gt;0,PROCESADOR!O3741,"")</f>
        <v/>
      </c>
    </row>
    <row r="3741" spans="1:1" x14ac:dyDescent="0.25">
      <c r="A3741" s="1" t="str">
        <f ca="1">IF(PROCESADOR!O3742&gt;0,PROCESADOR!O3742,"")</f>
        <v/>
      </c>
    </row>
    <row r="3742" spans="1:1" x14ac:dyDescent="0.25">
      <c r="A3742" s="1" t="str">
        <f ca="1">IF(PROCESADOR!O3743&gt;0,PROCESADOR!O3743,"")</f>
        <v/>
      </c>
    </row>
    <row r="3743" spans="1:1" x14ac:dyDescent="0.25">
      <c r="A3743" s="1" t="str">
        <f ca="1">IF(PROCESADOR!O3744&gt;0,PROCESADOR!O3744,"")</f>
        <v/>
      </c>
    </row>
    <row r="3744" spans="1:1" x14ac:dyDescent="0.25">
      <c r="A3744" s="1" t="str">
        <f ca="1">IF(PROCESADOR!O3745&gt;0,PROCESADOR!O3745,"")</f>
        <v/>
      </c>
    </row>
    <row r="3745" spans="1:1" x14ac:dyDescent="0.25">
      <c r="A3745" s="1" t="str">
        <f ca="1">IF(PROCESADOR!O3746&gt;0,PROCESADOR!O3746,"")</f>
        <v/>
      </c>
    </row>
    <row r="3746" spans="1:1" x14ac:dyDescent="0.25">
      <c r="A3746" s="1" t="str">
        <f ca="1">IF(PROCESADOR!O3747&gt;0,PROCESADOR!O3747,"")</f>
        <v/>
      </c>
    </row>
    <row r="3747" spans="1:1" x14ac:dyDescent="0.25">
      <c r="A3747" s="1" t="str">
        <f ca="1">IF(PROCESADOR!O3748&gt;0,PROCESADOR!O3748,"")</f>
        <v/>
      </c>
    </row>
    <row r="3748" spans="1:1" x14ac:dyDescent="0.25">
      <c r="A3748" s="1" t="str">
        <f ca="1">IF(PROCESADOR!O3749&gt;0,PROCESADOR!O3749,"")</f>
        <v/>
      </c>
    </row>
    <row r="3749" spans="1:1" x14ac:dyDescent="0.25">
      <c r="A3749" s="1" t="str">
        <f ca="1">IF(PROCESADOR!O3750&gt;0,PROCESADOR!O3750,"")</f>
        <v/>
      </c>
    </row>
    <row r="3750" spans="1:1" x14ac:dyDescent="0.25">
      <c r="A3750" s="1" t="str">
        <f ca="1">IF(PROCESADOR!O3751&gt;0,PROCESADOR!O3751,"")</f>
        <v/>
      </c>
    </row>
    <row r="3751" spans="1:1" x14ac:dyDescent="0.25">
      <c r="A3751" s="1" t="str">
        <f ca="1">IF(PROCESADOR!O3752&gt;0,PROCESADOR!O3752,"")</f>
        <v/>
      </c>
    </row>
    <row r="3752" spans="1:1" x14ac:dyDescent="0.25">
      <c r="A3752" s="1" t="str">
        <f ca="1">IF(PROCESADOR!O3753&gt;0,PROCESADOR!O3753,"")</f>
        <v/>
      </c>
    </row>
    <row r="3753" spans="1:1" x14ac:dyDescent="0.25">
      <c r="A3753" s="1" t="str">
        <f ca="1">IF(PROCESADOR!O3754&gt;0,PROCESADOR!O3754,"")</f>
        <v/>
      </c>
    </row>
    <row r="3754" spans="1:1" x14ac:dyDescent="0.25">
      <c r="A3754" s="1" t="str">
        <f ca="1">IF(PROCESADOR!O3755&gt;0,PROCESADOR!O3755,"")</f>
        <v/>
      </c>
    </row>
    <row r="3755" spans="1:1" x14ac:dyDescent="0.25">
      <c r="A3755" s="1" t="str">
        <f ca="1">IF(PROCESADOR!O3756&gt;0,PROCESADOR!O3756,"")</f>
        <v/>
      </c>
    </row>
    <row r="3756" spans="1:1" x14ac:dyDescent="0.25">
      <c r="A3756" s="1" t="str">
        <f ca="1">IF(PROCESADOR!O3757&gt;0,PROCESADOR!O3757,"")</f>
        <v/>
      </c>
    </row>
    <row r="3757" spans="1:1" x14ac:dyDescent="0.25">
      <c r="A3757" s="1" t="str">
        <f ca="1">IF(PROCESADOR!O3758&gt;0,PROCESADOR!O3758,"")</f>
        <v/>
      </c>
    </row>
    <row r="3758" spans="1:1" x14ac:dyDescent="0.25">
      <c r="A3758" s="1" t="str">
        <f ca="1">IF(PROCESADOR!O3759&gt;0,PROCESADOR!O3759,"")</f>
        <v/>
      </c>
    </row>
    <row r="3759" spans="1:1" x14ac:dyDescent="0.25">
      <c r="A3759" s="1" t="str">
        <f ca="1">IF(PROCESADOR!O3760&gt;0,PROCESADOR!O3760,"")</f>
        <v/>
      </c>
    </row>
    <row r="3760" spans="1:1" x14ac:dyDescent="0.25">
      <c r="A3760" s="1" t="str">
        <f ca="1">IF(PROCESADOR!O3761&gt;0,PROCESADOR!O3761,"")</f>
        <v/>
      </c>
    </row>
    <row r="3761" spans="1:1" x14ac:dyDescent="0.25">
      <c r="A3761" s="1" t="str">
        <f ca="1">IF(PROCESADOR!O3762&gt;0,PROCESADOR!O3762,"")</f>
        <v/>
      </c>
    </row>
    <row r="3762" spans="1:1" x14ac:dyDescent="0.25">
      <c r="A3762" s="1" t="str">
        <f ca="1">IF(PROCESADOR!O3763&gt;0,PROCESADOR!O3763,"")</f>
        <v/>
      </c>
    </row>
    <row r="3763" spans="1:1" x14ac:dyDescent="0.25">
      <c r="A3763" s="1" t="str">
        <f ca="1">IF(PROCESADOR!O3764&gt;0,PROCESADOR!O3764,"")</f>
        <v/>
      </c>
    </row>
    <row r="3764" spans="1:1" x14ac:dyDescent="0.25">
      <c r="A3764" s="1" t="str">
        <f ca="1">IF(PROCESADOR!O3765&gt;0,PROCESADOR!O3765,"")</f>
        <v/>
      </c>
    </row>
    <row r="3765" spans="1:1" x14ac:dyDescent="0.25">
      <c r="A3765" s="1" t="str">
        <f ca="1">IF(PROCESADOR!O3766&gt;0,PROCESADOR!O3766,"")</f>
        <v/>
      </c>
    </row>
    <row r="3766" spans="1:1" x14ac:dyDescent="0.25">
      <c r="A3766" s="1" t="str">
        <f ca="1">IF(PROCESADOR!O3767&gt;0,PROCESADOR!O3767,"")</f>
        <v/>
      </c>
    </row>
    <row r="3767" spans="1:1" x14ac:dyDescent="0.25">
      <c r="A3767" s="1" t="str">
        <f ca="1">IF(PROCESADOR!O3768&gt;0,PROCESADOR!O3768,"")</f>
        <v/>
      </c>
    </row>
    <row r="3768" spans="1:1" x14ac:dyDescent="0.25">
      <c r="A3768" s="1" t="str">
        <f ca="1">IF(PROCESADOR!O3769&gt;0,PROCESADOR!O3769,"")</f>
        <v/>
      </c>
    </row>
    <row r="3769" spans="1:1" x14ac:dyDescent="0.25">
      <c r="A3769" s="1" t="str">
        <f ca="1">IF(PROCESADOR!O3770&gt;0,PROCESADOR!O3770,"")</f>
        <v/>
      </c>
    </row>
    <row r="3770" spans="1:1" x14ac:dyDescent="0.25">
      <c r="A3770" s="1" t="str">
        <f ca="1">IF(PROCESADOR!O3771&gt;0,PROCESADOR!O3771,"")</f>
        <v/>
      </c>
    </row>
    <row r="3771" spans="1:1" x14ac:dyDescent="0.25">
      <c r="A3771" s="1" t="str">
        <f ca="1">IF(PROCESADOR!O3772&gt;0,PROCESADOR!O3772,"")</f>
        <v/>
      </c>
    </row>
    <row r="3772" spans="1:1" x14ac:dyDescent="0.25">
      <c r="A3772" s="1" t="str">
        <f ca="1">IF(PROCESADOR!O3773&gt;0,PROCESADOR!O3773,"")</f>
        <v/>
      </c>
    </row>
    <row r="3773" spans="1:1" x14ac:dyDescent="0.25">
      <c r="A3773" s="1" t="str">
        <f ca="1">IF(PROCESADOR!O3774&gt;0,PROCESADOR!O3774,"")</f>
        <v/>
      </c>
    </row>
    <row r="3774" spans="1:1" x14ac:dyDescent="0.25">
      <c r="A3774" s="1" t="str">
        <f ca="1">IF(PROCESADOR!O3775&gt;0,PROCESADOR!O3775,"")</f>
        <v/>
      </c>
    </row>
    <row r="3775" spans="1:1" x14ac:dyDescent="0.25">
      <c r="A3775" s="1" t="str">
        <f ca="1">IF(PROCESADOR!O3776&gt;0,PROCESADOR!O3776,"")</f>
        <v/>
      </c>
    </row>
    <row r="3776" spans="1:1" x14ac:dyDescent="0.25">
      <c r="A3776" s="1" t="str">
        <f ca="1">IF(PROCESADOR!O3777&gt;0,PROCESADOR!O3777,"")</f>
        <v/>
      </c>
    </row>
    <row r="3777" spans="1:1" x14ac:dyDescent="0.25">
      <c r="A3777" s="1" t="str">
        <f ca="1">IF(PROCESADOR!O3778&gt;0,PROCESADOR!O3778,"")</f>
        <v/>
      </c>
    </row>
    <row r="3778" spans="1:1" x14ac:dyDescent="0.25">
      <c r="A3778" s="1" t="str">
        <f ca="1">IF(PROCESADOR!O3779&gt;0,PROCESADOR!O3779,"")</f>
        <v/>
      </c>
    </row>
    <row r="3779" spans="1:1" x14ac:dyDescent="0.25">
      <c r="A3779" s="1" t="str">
        <f ca="1">IF(PROCESADOR!O3780&gt;0,PROCESADOR!O3780,"")</f>
        <v/>
      </c>
    </row>
    <row r="3780" spans="1:1" x14ac:dyDescent="0.25">
      <c r="A3780" s="1" t="str">
        <f ca="1">IF(PROCESADOR!O3781&gt;0,PROCESADOR!O3781,"")</f>
        <v/>
      </c>
    </row>
    <row r="3781" spans="1:1" x14ac:dyDescent="0.25">
      <c r="A3781" s="1" t="str">
        <f ca="1">IF(PROCESADOR!O3782&gt;0,PROCESADOR!O3782,"")</f>
        <v/>
      </c>
    </row>
    <row r="3782" spans="1:1" x14ac:dyDescent="0.25">
      <c r="A3782" s="1" t="str">
        <f ca="1">IF(PROCESADOR!O3783&gt;0,PROCESADOR!O3783,"")</f>
        <v/>
      </c>
    </row>
    <row r="3783" spans="1:1" x14ac:dyDescent="0.25">
      <c r="A3783" s="1" t="str">
        <f ca="1">IF(PROCESADOR!O3784&gt;0,PROCESADOR!O3784,"")</f>
        <v/>
      </c>
    </row>
    <row r="3784" spans="1:1" x14ac:dyDescent="0.25">
      <c r="A3784" s="1" t="str">
        <f ca="1">IF(PROCESADOR!O3785&gt;0,PROCESADOR!O3785,"")</f>
        <v/>
      </c>
    </row>
    <row r="3785" spans="1:1" x14ac:dyDescent="0.25">
      <c r="A3785" s="1" t="str">
        <f ca="1">IF(PROCESADOR!O3786&gt;0,PROCESADOR!O3786,"")</f>
        <v/>
      </c>
    </row>
    <row r="3786" spans="1:1" x14ac:dyDescent="0.25">
      <c r="A3786" s="1" t="str">
        <f ca="1">IF(PROCESADOR!O3787&gt;0,PROCESADOR!O3787,"")</f>
        <v/>
      </c>
    </row>
    <row r="3787" spans="1:1" x14ac:dyDescent="0.25">
      <c r="A3787" s="1" t="str">
        <f ca="1">IF(PROCESADOR!O3788&gt;0,PROCESADOR!O3788,"")</f>
        <v/>
      </c>
    </row>
    <row r="3788" spans="1:1" x14ac:dyDescent="0.25">
      <c r="A3788" s="1" t="str">
        <f ca="1">IF(PROCESADOR!O3789&gt;0,PROCESADOR!O3789,"")</f>
        <v/>
      </c>
    </row>
    <row r="3789" spans="1:1" x14ac:dyDescent="0.25">
      <c r="A3789" s="1" t="str">
        <f ca="1">IF(PROCESADOR!O3790&gt;0,PROCESADOR!O3790,"")</f>
        <v/>
      </c>
    </row>
    <row r="3790" spans="1:1" x14ac:dyDescent="0.25">
      <c r="A3790" s="1" t="str">
        <f ca="1">IF(PROCESADOR!O3791&gt;0,PROCESADOR!O3791,"")</f>
        <v/>
      </c>
    </row>
    <row r="3791" spans="1:1" x14ac:dyDescent="0.25">
      <c r="A3791" s="1" t="str">
        <f ca="1">IF(PROCESADOR!O3792&gt;0,PROCESADOR!O3792,"")</f>
        <v/>
      </c>
    </row>
    <row r="3792" spans="1:1" x14ac:dyDescent="0.25">
      <c r="A3792" s="1" t="str">
        <f ca="1">IF(PROCESADOR!O3793&gt;0,PROCESADOR!O3793,"")</f>
        <v/>
      </c>
    </row>
    <row r="3793" spans="1:1" x14ac:dyDescent="0.25">
      <c r="A3793" s="1" t="str">
        <f ca="1">IF(PROCESADOR!O3794&gt;0,PROCESADOR!O3794,"")</f>
        <v/>
      </c>
    </row>
    <row r="3794" spans="1:1" x14ac:dyDescent="0.25">
      <c r="A3794" s="1" t="str">
        <f ca="1">IF(PROCESADOR!O3795&gt;0,PROCESADOR!O3795,"")</f>
        <v/>
      </c>
    </row>
    <row r="3795" spans="1:1" x14ac:dyDescent="0.25">
      <c r="A3795" s="1" t="str">
        <f ca="1">IF(PROCESADOR!O3796&gt;0,PROCESADOR!O3796,"")</f>
        <v/>
      </c>
    </row>
    <row r="3796" spans="1:1" x14ac:dyDescent="0.25">
      <c r="A3796" s="1" t="str">
        <f ca="1">IF(PROCESADOR!O3797&gt;0,PROCESADOR!O3797,"")</f>
        <v/>
      </c>
    </row>
    <row r="3797" spans="1:1" x14ac:dyDescent="0.25">
      <c r="A3797" s="1" t="str">
        <f ca="1">IF(PROCESADOR!O3798&gt;0,PROCESADOR!O3798,"")</f>
        <v/>
      </c>
    </row>
    <row r="3798" spans="1:1" x14ac:dyDescent="0.25">
      <c r="A3798" s="1" t="str">
        <f ca="1">IF(PROCESADOR!O3799&gt;0,PROCESADOR!O3799,"")</f>
        <v/>
      </c>
    </row>
    <row r="3799" spans="1:1" x14ac:dyDescent="0.25">
      <c r="A3799" s="1" t="str">
        <f ca="1">IF(PROCESADOR!O3800&gt;0,PROCESADOR!O3800,"")</f>
        <v/>
      </c>
    </row>
    <row r="3800" spans="1:1" x14ac:dyDescent="0.25">
      <c r="A3800" s="1" t="str">
        <f ca="1">IF(PROCESADOR!O3801&gt;0,PROCESADOR!O3801,"")</f>
        <v/>
      </c>
    </row>
    <row r="3801" spans="1:1" x14ac:dyDescent="0.25">
      <c r="A3801" s="1" t="str">
        <f ca="1">IF(PROCESADOR!O3802&gt;0,PROCESADOR!O3802,"")</f>
        <v/>
      </c>
    </row>
    <row r="3802" spans="1:1" x14ac:dyDescent="0.25">
      <c r="A3802" s="1" t="str">
        <f ca="1">IF(PROCESADOR!O3803&gt;0,PROCESADOR!O3803,"")</f>
        <v/>
      </c>
    </row>
    <row r="3803" spans="1:1" x14ac:dyDescent="0.25">
      <c r="A3803" s="1" t="str">
        <f ca="1">IF(PROCESADOR!O3804&gt;0,PROCESADOR!O3804,"")</f>
        <v/>
      </c>
    </row>
    <row r="3804" spans="1:1" x14ac:dyDescent="0.25">
      <c r="A3804" s="1" t="str">
        <f ca="1">IF(PROCESADOR!O3805&gt;0,PROCESADOR!O3805,"")</f>
        <v/>
      </c>
    </row>
    <row r="3805" spans="1:1" x14ac:dyDescent="0.25">
      <c r="A3805" s="1" t="str">
        <f ca="1">IF(PROCESADOR!O3806&gt;0,PROCESADOR!O3806,"")</f>
        <v/>
      </c>
    </row>
    <row r="3806" spans="1:1" x14ac:dyDescent="0.25">
      <c r="A3806" s="1" t="str">
        <f ca="1">IF(PROCESADOR!O3807&gt;0,PROCESADOR!O3807,"")</f>
        <v/>
      </c>
    </row>
    <row r="3807" spans="1:1" x14ac:dyDescent="0.25">
      <c r="A3807" s="1" t="str">
        <f ca="1">IF(PROCESADOR!O3808&gt;0,PROCESADOR!O3808,"")</f>
        <v/>
      </c>
    </row>
    <row r="3808" spans="1:1" x14ac:dyDescent="0.25">
      <c r="A3808" s="1" t="str">
        <f ca="1">IF(PROCESADOR!O3809&gt;0,PROCESADOR!O3809,"")</f>
        <v/>
      </c>
    </row>
    <row r="3809" spans="1:1" x14ac:dyDescent="0.25">
      <c r="A3809" s="1" t="str">
        <f ca="1">IF(PROCESADOR!O3810&gt;0,PROCESADOR!O3810,"")</f>
        <v/>
      </c>
    </row>
    <row r="3810" spans="1:1" x14ac:dyDescent="0.25">
      <c r="A3810" s="1" t="str">
        <f ca="1">IF(PROCESADOR!O3811&gt;0,PROCESADOR!O3811,"")</f>
        <v/>
      </c>
    </row>
    <row r="3811" spans="1:1" x14ac:dyDescent="0.25">
      <c r="A3811" s="1" t="str">
        <f ca="1">IF(PROCESADOR!O3812&gt;0,PROCESADOR!O3812,"")</f>
        <v/>
      </c>
    </row>
    <row r="3812" spans="1:1" x14ac:dyDescent="0.25">
      <c r="A3812" s="1" t="str">
        <f ca="1">IF(PROCESADOR!O3813&gt;0,PROCESADOR!O3813,"")</f>
        <v/>
      </c>
    </row>
    <row r="3813" spans="1:1" x14ac:dyDescent="0.25">
      <c r="A3813" s="1" t="str">
        <f ca="1">IF(PROCESADOR!O3814&gt;0,PROCESADOR!O3814,"")</f>
        <v/>
      </c>
    </row>
    <row r="3814" spans="1:1" x14ac:dyDescent="0.25">
      <c r="A3814" s="1" t="str">
        <f ca="1">IF(PROCESADOR!O3815&gt;0,PROCESADOR!O3815,"")</f>
        <v/>
      </c>
    </row>
    <row r="3815" spans="1:1" x14ac:dyDescent="0.25">
      <c r="A3815" s="1" t="str">
        <f ca="1">IF(PROCESADOR!O3816&gt;0,PROCESADOR!O3816,"")</f>
        <v/>
      </c>
    </row>
    <row r="3816" spans="1:1" x14ac:dyDescent="0.25">
      <c r="A3816" s="1" t="str">
        <f ca="1">IF(PROCESADOR!O3817&gt;0,PROCESADOR!O3817,"")</f>
        <v/>
      </c>
    </row>
    <row r="3817" spans="1:1" x14ac:dyDescent="0.25">
      <c r="A3817" s="1" t="str">
        <f ca="1">IF(PROCESADOR!O3818&gt;0,PROCESADOR!O3818,"")</f>
        <v/>
      </c>
    </row>
    <row r="3818" spans="1:1" x14ac:dyDescent="0.25">
      <c r="A3818" s="1" t="str">
        <f ca="1">IF(PROCESADOR!O3819&gt;0,PROCESADOR!O3819,"")</f>
        <v/>
      </c>
    </row>
    <row r="3819" spans="1:1" x14ac:dyDescent="0.25">
      <c r="A3819" s="1" t="str">
        <f ca="1">IF(PROCESADOR!O3820&gt;0,PROCESADOR!O3820,"")</f>
        <v/>
      </c>
    </row>
    <row r="3820" spans="1:1" x14ac:dyDescent="0.25">
      <c r="A3820" s="1" t="str">
        <f ca="1">IF(PROCESADOR!O3821&gt;0,PROCESADOR!O3821,"")</f>
        <v/>
      </c>
    </row>
    <row r="3821" spans="1:1" x14ac:dyDescent="0.25">
      <c r="A3821" s="1" t="str">
        <f ca="1">IF(PROCESADOR!O3822&gt;0,PROCESADOR!O3822,"")</f>
        <v/>
      </c>
    </row>
    <row r="3822" spans="1:1" x14ac:dyDescent="0.25">
      <c r="A3822" s="1" t="str">
        <f ca="1">IF(PROCESADOR!O3823&gt;0,PROCESADOR!O3823,"")</f>
        <v/>
      </c>
    </row>
    <row r="3823" spans="1:1" x14ac:dyDescent="0.25">
      <c r="A3823" s="1" t="str">
        <f ca="1">IF(PROCESADOR!O3824&gt;0,PROCESADOR!O3824,"")</f>
        <v/>
      </c>
    </row>
    <row r="3824" spans="1:1" x14ac:dyDescent="0.25">
      <c r="A3824" s="1" t="str">
        <f ca="1">IF(PROCESADOR!O3825&gt;0,PROCESADOR!O3825,"")</f>
        <v/>
      </c>
    </row>
    <row r="3825" spans="1:1" x14ac:dyDescent="0.25">
      <c r="A3825" s="1" t="str">
        <f ca="1">IF(PROCESADOR!O3826&gt;0,PROCESADOR!O3826,"")</f>
        <v/>
      </c>
    </row>
    <row r="3826" spans="1:1" x14ac:dyDescent="0.25">
      <c r="A3826" s="1" t="str">
        <f ca="1">IF(PROCESADOR!O3827&gt;0,PROCESADOR!O3827,"")</f>
        <v/>
      </c>
    </row>
    <row r="3827" spans="1:1" x14ac:dyDescent="0.25">
      <c r="A3827" s="1" t="str">
        <f ca="1">IF(PROCESADOR!O3828&gt;0,PROCESADOR!O3828,"")</f>
        <v/>
      </c>
    </row>
    <row r="3828" spans="1:1" x14ac:dyDescent="0.25">
      <c r="A3828" s="1" t="str">
        <f ca="1">IF(PROCESADOR!O3829&gt;0,PROCESADOR!O3829,"")</f>
        <v/>
      </c>
    </row>
    <row r="3829" spans="1:1" x14ac:dyDescent="0.25">
      <c r="A3829" s="1" t="str">
        <f ca="1">IF(PROCESADOR!O3830&gt;0,PROCESADOR!O3830,"")</f>
        <v/>
      </c>
    </row>
    <row r="3830" spans="1:1" x14ac:dyDescent="0.25">
      <c r="A3830" s="1" t="str">
        <f ca="1">IF(PROCESADOR!O3831&gt;0,PROCESADOR!O3831,"")</f>
        <v/>
      </c>
    </row>
    <row r="3831" spans="1:1" x14ac:dyDescent="0.25">
      <c r="A3831" s="1" t="str">
        <f ca="1">IF(PROCESADOR!O3832&gt;0,PROCESADOR!O3832,"")</f>
        <v/>
      </c>
    </row>
    <row r="3832" spans="1:1" x14ac:dyDescent="0.25">
      <c r="A3832" s="1" t="str">
        <f ca="1">IF(PROCESADOR!O3833&gt;0,PROCESADOR!O3833,"")</f>
        <v/>
      </c>
    </row>
    <row r="3833" spans="1:1" x14ac:dyDescent="0.25">
      <c r="A3833" s="1" t="str">
        <f ca="1">IF(PROCESADOR!O3834&gt;0,PROCESADOR!O3834,"")</f>
        <v/>
      </c>
    </row>
    <row r="3834" spans="1:1" x14ac:dyDescent="0.25">
      <c r="A3834" s="1" t="str">
        <f ca="1">IF(PROCESADOR!O3835&gt;0,PROCESADOR!O3835,"")</f>
        <v/>
      </c>
    </row>
    <row r="3835" spans="1:1" x14ac:dyDescent="0.25">
      <c r="A3835" s="1" t="str">
        <f ca="1">IF(PROCESADOR!O3836&gt;0,PROCESADOR!O3836,"")</f>
        <v/>
      </c>
    </row>
    <row r="3836" spans="1:1" x14ac:dyDescent="0.25">
      <c r="A3836" s="1" t="str">
        <f ca="1">IF(PROCESADOR!O3837&gt;0,PROCESADOR!O3837,"")</f>
        <v/>
      </c>
    </row>
    <row r="3837" spans="1:1" x14ac:dyDescent="0.25">
      <c r="A3837" s="1" t="str">
        <f ca="1">IF(PROCESADOR!O3838&gt;0,PROCESADOR!O3838,"")</f>
        <v/>
      </c>
    </row>
    <row r="3838" spans="1:1" x14ac:dyDescent="0.25">
      <c r="A3838" s="1" t="str">
        <f ca="1">IF(PROCESADOR!O3839&gt;0,PROCESADOR!O3839,"")</f>
        <v/>
      </c>
    </row>
    <row r="3839" spans="1:1" x14ac:dyDescent="0.25">
      <c r="A3839" s="1" t="str">
        <f ca="1">IF(PROCESADOR!O3840&gt;0,PROCESADOR!O3840,"")</f>
        <v/>
      </c>
    </row>
    <row r="3840" spans="1:1" x14ac:dyDescent="0.25">
      <c r="A3840" s="1" t="str">
        <f ca="1">IF(PROCESADOR!O3841&gt;0,PROCESADOR!O3841,"")</f>
        <v/>
      </c>
    </row>
    <row r="3841" spans="1:1" x14ac:dyDescent="0.25">
      <c r="A3841" s="1" t="str">
        <f ca="1">IF(PROCESADOR!O3842&gt;0,PROCESADOR!O3842,"")</f>
        <v/>
      </c>
    </row>
    <row r="3842" spans="1:1" x14ac:dyDescent="0.25">
      <c r="A3842" s="1" t="str">
        <f ca="1">IF(PROCESADOR!O3843&gt;0,PROCESADOR!O3843,"")</f>
        <v/>
      </c>
    </row>
    <row r="3843" spans="1:1" x14ac:dyDescent="0.25">
      <c r="A3843" s="1" t="str">
        <f ca="1">IF(PROCESADOR!O3844&gt;0,PROCESADOR!O3844,"")</f>
        <v/>
      </c>
    </row>
    <row r="3844" spans="1:1" x14ac:dyDescent="0.25">
      <c r="A3844" s="1" t="str">
        <f ca="1">IF(PROCESADOR!O3845&gt;0,PROCESADOR!O3845,"")</f>
        <v/>
      </c>
    </row>
    <row r="3845" spans="1:1" x14ac:dyDescent="0.25">
      <c r="A3845" s="1" t="str">
        <f ca="1">IF(PROCESADOR!O3846&gt;0,PROCESADOR!O3846,"")</f>
        <v/>
      </c>
    </row>
    <row r="3846" spans="1:1" x14ac:dyDescent="0.25">
      <c r="A3846" s="1" t="str">
        <f ca="1">IF(PROCESADOR!O3847&gt;0,PROCESADOR!O3847,"")</f>
        <v/>
      </c>
    </row>
    <row r="3847" spans="1:1" x14ac:dyDescent="0.25">
      <c r="A3847" s="1" t="str">
        <f ca="1">IF(PROCESADOR!O3848&gt;0,PROCESADOR!O3848,"")</f>
        <v/>
      </c>
    </row>
    <row r="3848" spans="1:1" x14ac:dyDescent="0.25">
      <c r="A3848" s="1" t="str">
        <f ca="1">IF(PROCESADOR!O3849&gt;0,PROCESADOR!O3849,"")</f>
        <v/>
      </c>
    </row>
    <row r="3849" spans="1:1" x14ac:dyDescent="0.25">
      <c r="A3849" s="1" t="str">
        <f ca="1">IF(PROCESADOR!O3850&gt;0,PROCESADOR!O3850,"")</f>
        <v/>
      </c>
    </row>
    <row r="3850" spans="1:1" x14ac:dyDescent="0.25">
      <c r="A3850" s="1" t="str">
        <f ca="1">IF(PROCESADOR!O3851&gt;0,PROCESADOR!O3851,"")</f>
        <v/>
      </c>
    </row>
    <row r="3851" spans="1:1" x14ac:dyDescent="0.25">
      <c r="A3851" s="1" t="str">
        <f ca="1">IF(PROCESADOR!O3852&gt;0,PROCESADOR!O3852,"")</f>
        <v/>
      </c>
    </row>
    <row r="3852" spans="1:1" x14ac:dyDescent="0.25">
      <c r="A3852" s="1" t="str">
        <f ca="1">IF(PROCESADOR!O3853&gt;0,PROCESADOR!O3853,"")</f>
        <v/>
      </c>
    </row>
    <row r="3853" spans="1:1" x14ac:dyDescent="0.25">
      <c r="A3853" s="1" t="str">
        <f ca="1">IF(PROCESADOR!O3854&gt;0,PROCESADOR!O3854,"")</f>
        <v/>
      </c>
    </row>
    <row r="3854" spans="1:1" x14ac:dyDescent="0.25">
      <c r="A3854" s="1" t="str">
        <f ca="1">IF(PROCESADOR!O3855&gt;0,PROCESADOR!O3855,"")</f>
        <v/>
      </c>
    </row>
    <row r="3855" spans="1:1" x14ac:dyDescent="0.25">
      <c r="A3855" s="1" t="str">
        <f ca="1">IF(PROCESADOR!O3856&gt;0,PROCESADOR!O3856,"")</f>
        <v/>
      </c>
    </row>
    <row r="3856" spans="1:1" x14ac:dyDescent="0.25">
      <c r="A3856" s="1" t="str">
        <f ca="1">IF(PROCESADOR!O3857&gt;0,PROCESADOR!O3857,"")</f>
        <v/>
      </c>
    </row>
    <row r="3857" spans="1:1" x14ac:dyDescent="0.25">
      <c r="A3857" s="1" t="str">
        <f ca="1">IF(PROCESADOR!O3858&gt;0,PROCESADOR!O3858,"")</f>
        <v/>
      </c>
    </row>
    <row r="3858" spans="1:1" x14ac:dyDescent="0.25">
      <c r="A3858" s="1" t="str">
        <f ca="1">IF(PROCESADOR!O3859&gt;0,PROCESADOR!O3859,"")</f>
        <v/>
      </c>
    </row>
    <row r="3859" spans="1:1" x14ac:dyDescent="0.25">
      <c r="A3859" s="1" t="str">
        <f ca="1">IF(PROCESADOR!O3860&gt;0,PROCESADOR!O3860,"")</f>
        <v/>
      </c>
    </row>
    <row r="3860" spans="1:1" x14ac:dyDescent="0.25">
      <c r="A3860" s="1" t="str">
        <f ca="1">IF(PROCESADOR!O3861&gt;0,PROCESADOR!O3861,"")</f>
        <v/>
      </c>
    </row>
    <row r="3861" spans="1:1" x14ac:dyDescent="0.25">
      <c r="A3861" s="1" t="str">
        <f ca="1">IF(PROCESADOR!O3862&gt;0,PROCESADOR!O3862,"")</f>
        <v/>
      </c>
    </row>
    <row r="3862" spans="1:1" x14ac:dyDescent="0.25">
      <c r="A3862" s="1" t="str">
        <f ca="1">IF(PROCESADOR!O3863&gt;0,PROCESADOR!O3863,"")</f>
        <v/>
      </c>
    </row>
    <row r="3863" spans="1:1" x14ac:dyDescent="0.25">
      <c r="A3863" s="1" t="str">
        <f ca="1">IF(PROCESADOR!O3864&gt;0,PROCESADOR!O3864,"")</f>
        <v/>
      </c>
    </row>
    <row r="3864" spans="1:1" x14ac:dyDescent="0.25">
      <c r="A3864" s="1" t="str">
        <f ca="1">IF(PROCESADOR!O3865&gt;0,PROCESADOR!O3865,"")</f>
        <v/>
      </c>
    </row>
    <row r="3865" spans="1:1" x14ac:dyDescent="0.25">
      <c r="A3865" s="1" t="str">
        <f ca="1">IF(PROCESADOR!O3866&gt;0,PROCESADOR!O3866,"")</f>
        <v/>
      </c>
    </row>
    <row r="3866" spans="1:1" x14ac:dyDescent="0.25">
      <c r="A3866" s="1" t="str">
        <f ca="1">IF(PROCESADOR!O3867&gt;0,PROCESADOR!O3867,"")</f>
        <v/>
      </c>
    </row>
    <row r="3867" spans="1:1" x14ac:dyDescent="0.25">
      <c r="A3867" s="1" t="str">
        <f ca="1">IF(PROCESADOR!O3868&gt;0,PROCESADOR!O3868,"")</f>
        <v/>
      </c>
    </row>
    <row r="3868" spans="1:1" x14ac:dyDescent="0.25">
      <c r="A3868" s="1" t="str">
        <f ca="1">IF(PROCESADOR!O3869&gt;0,PROCESADOR!O3869,"")</f>
        <v/>
      </c>
    </row>
    <row r="3869" spans="1:1" x14ac:dyDescent="0.25">
      <c r="A3869" s="1" t="str">
        <f ca="1">IF(PROCESADOR!O3870&gt;0,PROCESADOR!O3870,"")</f>
        <v/>
      </c>
    </row>
    <row r="3870" spans="1:1" x14ac:dyDescent="0.25">
      <c r="A3870" s="1" t="str">
        <f ca="1">IF(PROCESADOR!O3871&gt;0,PROCESADOR!O3871,"")</f>
        <v/>
      </c>
    </row>
    <row r="3871" spans="1:1" x14ac:dyDescent="0.25">
      <c r="A3871" s="1" t="str">
        <f ca="1">IF(PROCESADOR!O3872&gt;0,PROCESADOR!O3872,"")</f>
        <v/>
      </c>
    </row>
    <row r="3872" spans="1:1" x14ac:dyDescent="0.25">
      <c r="A3872" s="1" t="str">
        <f ca="1">IF(PROCESADOR!O3873&gt;0,PROCESADOR!O3873,"")</f>
        <v/>
      </c>
    </row>
    <row r="3873" spans="1:1" x14ac:dyDescent="0.25">
      <c r="A3873" s="1" t="str">
        <f ca="1">IF(PROCESADOR!O3874&gt;0,PROCESADOR!O3874,"")</f>
        <v/>
      </c>
    </row>
    <row r="3874" spans="1:1" x14ac:dyDescent="0.25">
      <c r="A3874" s="1" t="str">
        <f ca="1">IF(PROCESADOR!O3875&gt;0,PROCESADOR!O3875,"")</f>
        <v/>
      </c>
    </row>
    <row r="3875" spans="1:1" x14ac:dyDescent="0.25">
      <c r="A3875" s="1" t="str">
        <f ca="1">IF(PROCESADOR!O3876&gt;0,PROCESADOR!O3876,"")</f>
        <v/>
      </c>
    </row>
    <row r="3876" spans="1:1" x14ac:dyDescent="0.25">
      <c r="A3876" s="1" t="str">
        <f ca="1">IF(PROCESADOR!O3877&gt;0,PROCESADOR!O3877,"")</f>
        <v/>
      </c>
    </row>
    <row r="3877" spans="1:1" x14ac:dyDescent="0.25">
      <c r="A3877" s="1" t="str">
        <f ca="1">IF(PROCESADOR!O3878&gt;0,PROCESADOR!O3878,"")</f>
        <v/>
      </c>
    </row>
    <row r="3878" spans="1:1" x14ac:dyDescent="0.25">
      <c r="A3878" s="1" t="str">
        <f ca="1">IF(PROCESADOR!O3879&gt;0,PROCESADOR!O3879,"")</f>
        <v/>
      </c>
    </row>
    <row r="3879" spans="1:1" x14ac:dyDescent="0.25">
      <c r="A3879" s="1" t="str">
        <f ca="1">IF(PROCESADOR!O3880&gt;0,PROCESADOR!O3880,"")</f>
        <v/>
      </c>
    </row>
    <row r="3880" spans="1:1" x14ac:dyDescent="0.25">
      <c r="A3880" s="1" t="str">
        <f ca="1">IF(PROCESADOR!O3881&gt;0,PROCESADOR!O3881,"")</f>
        <v/>
      </c>
    </row>
    <row r="3881" spans="1:1" x14ac:dyDescent="0.25">
      <c r="A3881" s="1" t="str">
        <f ca="1">IF(PROCESADOR!O3882&gt;0,PROCESADOR!O3882,"")</f>
        <v/>
      </c>
    </row>
    <row r="3882" spans="1:1" x14ac:dyDescent="0.25">
      <c r="A3882" s="1" t="str">
        <f ca="1">IF(PROCESADOR!O3883&gt;0,PROCESADOR!O3883,"")</f>
        <v/>
      </c>
    </row>
    <row r="3883" spans="1:1" x14ac:dyDescent="0.25">
      <c r="A3883" s="1" t="str">
        <f ca="1">IF(PROCESADOR!O3884&gt;0,PROCESADOR!O3884,"")</f>
        <v/>
      </c>
    </row>
    <row r="3884" spans="1:1" x14ac:dyDescent="0.25">
      <c r="A3884" s="1" t="str">
        <f ca="1">IF(PROCESADOR!O3885&gt;0,PROCESADOR!O3885,"")</f>
        <v/>
      </c>
    </row>
    <row r="3885" spans="1:1" x14ac:dyDescent="0.25">
      <c r="A3885" s="1" t="str">
        <f ca="1">IF(PROCESADOR!O3886&gt;0,PROCESADOR!O3886,"")</f>
        <v/>
      </c>
    </row>
    <row r="3886" spans="1:1" x14ac:dyDescent="0.25">
      <c r="A3886" s="1" t="str">
        <f ca="1">IF(PROCESADOR!O3887&gt;0,PROCESADOR!O3887,"")</f>
        <v/>
      </c>
    </row>
    <row r="3887" spans="1:1" x14ac:dyDescent="0.25">
      <c r="A3887" s="1" t="str">
        <f ca="1">IF(PROCESADOR!O3888&gt;0,PROCESADOR!O3888,"")</f>
        <v/>
      </c>
    </row>
    <row r="3888" spans="1:1" x14ac:dyDescent="0.25">
      <c r="A3888" s="1" t="str">
        <f ca="1">IF(PROCESADOR!O3889&gt;0,PROCESADOR!O3889,"")</f>
        <v/>
      </c>
    </row>
    <row r="3889" spans="1:1" x14ac:dyDescent="0.25">
      <c r="A3889" s="1" t="str">
        <f ca="1">IF(PROCESADOR!O3890&gt;0,PROCESADOR!O3890,"")</f>
        <v/>
      </c>
    </row>
    <row r="3890" spans="1:1" x14ac:dyDescent="0.25">
      <c r="A3890" s="1" t="str">
        <f ca="1">IF(PROCESADOR!O3891&gt;0,PROCESADOR!O3891,"")</f>
        <v/>
      </c>
    </row>
    <row r="3891" spans="1:1" x14ac:dyDescent="0.25">
      <c r="A3891" s="1" t="str">
        <f ca="1">IF(PROCESADOR!O3892&gt;0,PROCESADOR!O3892,"")</f>
        <v/>
      </c>
    </row>
    <row r="3892" spans="1:1" x14ac:dyDescent="0.25">
      <c r="A3892" s="1" t="str">
        <f ca="1">IF(PROCESADOR!O3893&gt;0,PROCESADOR!O3893,"")</f>
        <v/>
      </c>
    </row>
    <row r="3893" spans="1:1" x14ac:dyDescent="0.25">
      <c r="A3893" s="1" t="str">
        <f ca="1">IF(PROCESADOR!O3894&gt;0,PROCESADOR!O3894,"")</f>
        <v/>
      </c>
    </row>
    <row r="3894" spans="1:1" x14ac:dyDescent="0.25">
      <c r="A3894" s="1" t="str">
        <f ca="1">IF(PROCESADOR!O3895&gt;0,PROCESADOR!O3895,"")</f>
        <v/>
      </c>
    </row>
    <row r="3895" spans="1:1" x14ac:dyDescent="0.25">
      <c r="A3895" s="1" t="str">
        <f ca="1">IF(PROCESADOR!O3896&gt;0,PROCESADOR!O3896,"")</f>
        <v/>
      </c>
    </row>
    <row r="3896" spans="1:1" x14ac:dyDescent="0.25">
      <c r="A3896" s="1" t="str">
        <f ca="1">IF(PROCESADOR!O3897&gt;0,PROCESADOR!O3897,"")</f>
        <v/>
      </c>
    </row>
    <row r="3897" spans="1:1" x14ac:dyDescent="0.25">
      <c r="A3897" s="1" t="str">
        <f ca="1">IF(PROCESADOR!O3898&gt;0,PROCESADOR!O3898,"")</f>
        <v/>
      </c>
    </row>
    <row r="3898" spans="1:1" x14ac:dyDescent="0.25">
      <c r="A3898" s="1" t="str">
        <f ca="1">IF(PROCESADOR!O3899&gt;0,PROCESADOR!O3899,"")</f>
        <v/>
      </c>
    </row>
    <row r="3899" spans="1:1" x14ac:dyDescent="0.25">
      <c r="A3899" s="1" t="str">
        <f ca="1">IF(PROCESADOR!O3900&gt;0,PROCESADOR!O3900,"")</f>
        <v/>
      </c>
    </row>
    <row r="3900" spans="1:1" x14ac:dyDescent="0.25">
      <c r="A3900" s="1" t="str">
        <f ca="1">IF(PROCESADOR!O3901&gt;0,PROCESADOR!O3901,"")</f>
        <v/>
      </c>
    </row>
    <row r="3901" spans="1:1" x14ac:dyDescent="0.25">
      <c r="A3901" s="1" t="str">
        <f ca="1">IF(PROCESADOR!O3902&gt;0,PROCESADOR!O3902,"")</f>
        <v/>
      </c>
    </row>
    <row r="3902" spans="1:1" x14ac:dyDescent="0.25">
      <c r="A3902" s="1" t="str">
        <f ca="1">IF(PROCESADOR!O3903&gt;0,PROCESADOR!O3903,"")</f>
        <v/>
      </c>
    </row>
    <row r="3903" spans="1:1" x14ac:dyDescent="0.25">
      <c r="A3903" s="1" t="str">
        <f ca="1">IF(PROCESADOR!O3904&gt;0,PROCESADOR!O3904,"")</f>
        <v/>
      </c>
    </row>
    <row r="3904" spans="1:1" x14ac:dyDescent="0.25">
      <c r="A3904" s="1" t="str">
        <f ca="1">IF(PROCESADOR!O3905&gt;0,PROCESADOR!O3905,"")</f>
        <v/>
      </c>
    </row>
    <row r="3905" spans="1:1" x14ac:dyDescent="0.25">
      <c r="A3905" s="1" t="str">
        <f ca="1">IF(PROCESADOR!O3906&gt;0,PROCESADOR!O3906,"")</f>
        <v/>
      </c>
    </row>
    <row r="3906" spans="1:1" x14ac:dyDescent="0.25">
      <c r="A3906" s="1" t="str">
        <f ca="1">IF(PROCESADOR!O3907&gt;0,PROCESADOR!O3907,"")</f>
        <v/>
      </c>
    </row>
    <row r="3907" spans="1:1" x14ac:dyDescent="0.25">
      <c r="A3907" s="1" t="str">
        <f ca="1">IF(PROCESADOR!O3908&gt;0,PROCESADOR!O3908,"")</f>
        <v/>
      </c>
    </row>
    <row r="3908" spans="1:1" x14ac:dyDescent="0.25">
      <c r="A3908" s="1" t="str">
        <f ca="1">IF(PROCESADOR!O3909&gt;0,PROCESADOR!O3909,"")</f>
        <v/>
      </c>
    </row>
    <row r="3909" spans="1:1" x14ac:dyDescent="0.25">
      <c r="A3909" s="1" t="str">
        <f ca="1">IF(PROCESADOR!O3910&gt;0,PROCESADOR!O3910,"")</f>
        <v/>
      </c>
    </row>
    <row r="3910" spans="1:1" x14ac:dyDescent="0.25">
      <c r="A3910" s="1" t="str">
        <f ca="1">IF(PROCESADOR!O3911&gt;0,PROCESADOR!O3911,"")</f>
        <v/>
      </c>
    </row>
    <row r="3911" spans="1:1" x14ac:dyDescent="0.25">
      <c r="A3911" s="1" t="str">
        <f ca="1">IF(PROCESADOR!O3912&gt;0,PROCESADOR!O3912,"")</f>
        <v/>
      </c>
    </row>
    <row r="3912" spans="1:1" x14ac:dyDescent="0.25">
      <c r="A3912" s="1" t="str">
        <f ca="1">IF(PROCESADOR!O3913&gt;0,PROCESADOR!O3913,"")</f>
        <v/>
      </c>
    </row>
    <row r="3913" spans="1:1" x14ac:dyDescent="0.25">
      <c r="A3913" s="1" t="str">
        <f ca="1">IF(PROCESADOR!O3914&gt;0,PROCESADOR!O3914,"")</f>
        <v/>
      </c>
    </row>
    <row r="3914" spans="1:1" x14ac:dyDescent="0.25">
      <c r="A3914" s="1" t="str">
        <f ca="1">IF(PROCESADOR!O3915&gt;0,PROCESADOR!O3915,"")</f>
        <v/>
      </c>
    </row>
    <row r="3915" spans="1:1" x14ac:dyDescent="0.25">
      <c r="A3915" s="1" t="str">
        <f ca="1">IF(PROCESADOR!O3916&gt;0,PROCESADOR!O3916,"")</f>
        <v/>
      </c>
    </row>
    <row r="3916" spans="1:1" x14ac:dyDescent="0.25">
      <c r="A3916" s="1" t="str">
        <f ca="1">IF(PROCESADOR!O3917&gt;0,PROCESADOR!O3917,"")</f>
        <v/>
      </c>
    </row>
    <row r="3917" spans="1:1" x14ac:dyDescent="0.25">
      <c r="A3917" s="1" t="str">
        <f ca="1">IF(PROCESADOR!O3918&gt;0,PROCESADOR!O3918,"")</f>
        <v/>
      </c>
    </row>
    <row r="3918" spans="1:1" x14ac:dyDescent="0.25">
      <c r="A3918" s="1" t="str">
        <f ca="1">IF(PROCESADOR!O3919&gt;0,PROCESADOR!O3919,"")</f>
        <v/>
      </c>
    </row>
    <row r="3919" spans="1:1" x14ac:dyDescent="0.25">
      <c r="A3919" s="1" t="str">
        <f ca="1">IF(PROCESADOR!O3920&gt;0,PROCESADOR!O3920,"")</f>
        <v/>
      </c>
    </row>
    <row r="3920" spans="1:1" x14ac:dyDescent="0.25">
      <c r="A3920" s="1" t="str">
        <f ca="1">IF(PROCESADOR!O3921&gt;0,PROCESADOR!O3921,"")</f>
        <v/>
      </c>
    </row>
    <row r="3921" spans="1:1" x14ac:dyDescent="0.25">
      <c r="A3921" s="1" t="str">
        <f ca="1">IF(PROCESADOR!O3922&gt;0,PROCESADOR!O3922,"")</f>
        <v/>
      </c>
    </row>
    <row r="3922" spans="1:1" x14ac:dyDescent="0.25">
      <c r="A3922" s="1" t="str">
        <f ca="1">IF(PROCESADOR!O3923&gt;0,PROCESADOR!O3923,"")</f>
        <v/>
      </c>
    </row>
    <row r="3923" spans="1:1" x14ac:dyDescent="0.25">
      <c r="A3923" s="1" t="str">
        <f ca="1">IF(PROCESADOR!O3924&gt;0,PROCESADOR!O3924,"")</f>
        <v/>
      </c>
    </row>
    <row r="3924" spans="1:1" x14ac:dyDescent="0.25">
      <c r="A3924" s="1" t="str">
        <f ca="1">IF(PROCESADOR!O3925&gt;0,PROCESADOR!O3925,"")</f>
        <v/>
      </c>
    </row>
    <row r="3925" spans="1:1" x14ac:dyDescent="0.25">
      <c r="A3925" s="1" t="str">
        <f ca="1">IF(PROCESADOR!O3926&gt;0,PROCESADOR!O3926,"")</f>
        <v/>
      </c>
    </row>
    <row r="3926" spans="1:1" x14ac:dyDescent="0.25">
      <c r="A3926" s="1" t="str">
        <f ca="1">IF(PROCESADOR!O3927&gt;0,PROCESADOR!O3927,"")</f>
        <v/>
      </c>
    </row>
    <row r="3927" spans="1:1" x14ac:dyDescent="0.25">
      <c r="A3927" s="1" t="str">
        <f ca="1">IF(PROCESADOR!O3928&gt;0,PROCESADOR!O3928,"")</f>
        <v/>
      </c>
    </row>
    <row r="3928" spans="1:1" x14ac:dyDescent="0.25">
      <c r="A3928" s="1" t="str">
        <f ca="1">IF(PROCESADOR!O3929&gt;0,PROCESADOR!O3929,"")</f>
        <v/>
      </c>
    </row>
    <row r="3929" spans="1:1" x14ac:dyDescent="0.25">
      <c r="A3929" s="1" t="str">
        <f ca="1">IF(PROCESADOR!O3930&gt;0,PROCESADOR!O3930,"")</f>
        <v/>
      </c>
    </row>
    <row r="3930" spans="1:1" x14ac:dyDescent="0.25">
      <c r="A3930" s="1" t="str">
        <f ca="1">IF(PROCESADOR!O3931&gt;0,PROCESADOR!O3931,"")</f>
        <v/>
      </c>
    </row>
    <row r="3931" spans="1:1" x14ac:dyDescent="0.25">
      <c r="A3931" s="1" t="str">
        <f ca="1">IF(PROCESADOR!O3932&gt;0,PROCESADOR!O3932,"")</f>
        <v/>
      </c>
    </row>
    <row r="3932" spans="1:1" x14ac:dyDescent="0.25">
      <c r="A3932" s="1" t="str">
        <f ca="1">IF(PROCESADOR!O3933&gt;0,PROCESADOR!O3933,"")</f>
        <v/>
      </c>
    </row>
    <row r="3933" spans="1:1" x14ac:dyDescent="0.25">
      <c r="A3933" s="1" t="str">
        <f ca="1">IF(PROCESADOR!O3934&gt;0,PROCESADOR!O3934,"")</f>
        <v/>
      </c>
    </row>
    <row r="3934" spans="1:1" x14ac:dyDescent="0.25">
      <c r="A3934" s="1" t="str">
        <f ca="1">IF(PROCESADOR!O3935&gt;0,PROCESADOR!O3935,"")</f>
        <v/>
      </c>
    </row>
    <row r="3935" spans="1:1" x14ac:dyDescent="0.25">
      <c r="A3935" s="1" t="str">
        <f ca="1">IF(PROCESADOR!O3936&gt;0,PROCESADOR!O3936,"")</f>
        <v/>
      </c>
    </row>
    <row r="3936" spans="1:1" x14ac:dyDescent="0.25">
      <c r="A3936" s="1" t="str">
        <f ca="1">IF(PROCESADOR!O3937&gt;0,PROCESADOR!O3937,"")</f>
        <v/>
      </c>
    </row>
    <row r="3937" spans="1:1" x14ac:dyDescent="0.25">
      <c r="A3937" s="1" t="str">
        <f ca="1">IF(PROCESADOR!O3938&gt;0,PROCESADOR!O3938,"")</f>
        <v/>
      </c>
    </row>
    <row r="3938" spans="1:1" x14ac:dyDescent="0.25">
      <c r="A3938" s="1" t="str">
        <f ca="1">IF(PROCESADOR!O3939&gt;0,PROCESADOR!O3939,"")</f>
        <v/>
      </c>
    </row>
    <row r="3939" spans="1:1" x14ac:dyDescent="0.25">
      <c r="A3939" s="1" t="str">
        <f ca="1">IF(PROCESADOR!O3940&gt;0,PROCESADOR!O3940,"")</f>
        <v/>
      </c>
    </row>
    <row r="3940" spans="1:1" x14ac:dyDescent="0.25">
      <c r="A3940" s="1" t="str">
        <f ca="1">IF(PROCESADOR!O3941&gt;0,PROCESADOR!O3941,"")</f>
        <v/>
      </c>
    </row>
    <row r="3941" spans="1:1" x14ac:dyDescent="0.25">
      <c r="A3941" s="1" t="str">
        <f ca="1">IF(PROCESADOR!O3942&gt;0,PROCESADOR!O3942,"")</f>
        <v/>
      </c>
    </row>
    <row r="3942" spans="1:1" x14ac:dyDescent="0.25">
      <c r="A3942" s="1" t="str">
        <f ca="1">IF(PROCESADOR!O3943&gt;0,PROCESADOR!O3943,"")</f>
        <v/>
      </c>
    </row>
    <row r="3943" spans="1:1" x14ac:dyDescent="0.25">
      <c r="A3943" s="1" t="str">
        <f ca="1">IF(PROCESADOR!O3944&gt;0,PROCESADOR!O3944,"")</f>
        <v/>
      </c>
    </row>
    <row r="3944" spans="1:1" x14ac:dyDescent="0.25">
      <c r="A3944" s="1" t="str">
        <f ca="1">IF(PROCESADOR!O3945&gt;0,PROCESADOR!O3945,"")</f>
        <v/>
      </c>
    </row>
    <row r="3945" spans="1:1" x14ac:dyDescent="0.25">
      <c r="A3945" s="1" t="str">
        <f ca="1">IF(PROCESADOR!O3946&gt;0,PROCESADOR!O3946,"")</f>
        <v/>
      </c>
    </row>
    <row r="3946" spans="1:1" x14ac:dyDescent="0.25">
      <c r="A3946" s="1" t="str">
        <f ca="1">IF(PROCESADOR!O3947&gt;0,PROCESADOR!O3947,"")</f>
        <v/>
      </c>
    </row>
    <row r="3947" spans="1:1" x14ac:dyDescent="0.25">
      <c r="A3947" s="1" t="str">
        <f ca="1">IF(PROCESADOR!O3948&gt;0,PROCESADOR!O3948,"")</f>
        <v/>
      </c>
    </row>
    <row r="3948" spans="1:1" x14ac:dyDescent="0.25">
      <c r="A3948" s="1" t="str">
        <f ca="1">IF(PROCESADOR!O3949&gt;0,PROCESADOR!O3949,"")</f>
        <v/>
      </c>
    </row>
    <row r="3949" spans="1:1" x14ac:dyDescent="0.25">
      <c r="A3949" s="1" t="str">
        <f ca="1">IF(PROCESADOR!O3950&gt;0,PROCESADOR!O3950,"")</f>
        <v/>
      </c>
    </row>
    <row r="3950" spans="1:1" x14ac:dyDescent="0.25">
      <c r="A3950" s="1" t="str">
        <f ca="1">IF(PROCESADOR!O3951&gt;0,PROCESADOR!O3951,"")</f>
        <v/>
      </c>
    </row>
    <row r="3951" spans="1:1" x14ac:dyDescent="0.25">
      <c r="A3951" s="1" t="str">
        <f ca="1">IF(PROCESADOR!O3952&gt;0,PROCESADOR!O3952,"")</f>
        <v/>
      </c>
    </row>
    <row r="3952" spans="1:1" x14ac:dyDescent="0.25">
      <c r="A3952" s="1" t="str">
        <f ca="1">IF(PROCESADOR!O3953&gt;0,PROCESADOR!O3953,"")</f>
        <v/>
      </c>
    </row>
    <row r="3953" spans="1:1" x14ac:dyDescent="0.25">
      <c r="A3953" s="1" t="str">
        <f ca="1">IF(PROCESADOR!O3954&gt;0,PROCESADOR!O3954,"")</f>
        <v/>
      </c>
    </row>
    <row r="3954" spans="1:1" x14ac:dyDescent="0.25">
      <c r="A3954" s="1" t="str">
        <f ca="1">IF(PROCESADOR!O3955&gt;0,PROCESADOR!O3955,"")</f>
        <v/>
      </c>
    </row>
    <row r="3955" spans="1:1" x14ac:dyDescent="0.25">
      <c r="A3955" s="1" t="str">
        <f ca="1">IF(PROCESADOR!O3956&gt;0,PROCESADOR!O3956,"")</f>
        <v/>
      </c>
    </row>
    <row r="3956" spans="1:1" x14ac:dyDescent="0.25">
      <c r="A3956" s="1" t="str">
        <f ca="1">IF(PROCESADOR!O3957&gt;0,PROCESADOR!O3957,"")</f>
        <v/>
      </c>
    </row>
    <row r="3957" spans="1:1" x14ac:dyDescent="0.25">
      <c r="A3957" s="1" t="str">
        <f ca="1">IF(PROCESADOR!O3958&gt;0,PROCESADOR!O3958,"")</f>
        <v/>
      </c>
    </row>
    <row r="3958" spans="1:1" x14ac:dyDescent="0.25">
      <c r="A3958" s="1" t="str">
        <f ca="1">IF(PROCESADOR!O3959&gt;0,PROCESADOR!O3959,"")</f>
        <v/>
      </c>
    </row>
    <row r="3959" spans="1:1" x14ac:dyDescent="0.25">
      <c r="A3959" s="1" t="str">
        <f ca="1">IF(PROCESADOR!O3960&gt;0,PROCESADOR!O3960,"")</f>
        <v/>
      </c>
    </row>
    <row r="3960" spans="1:1" x14ac:dyDescent="0.25">
      <c r="A3960" s="1" t="str">
        <f ca="1">IF(PROCESADOR!O3961&gt;0,PROCESADOR!O3961,"")</f>
        <v/>
      </c>
    </row>
    <row r="3961" spans="1:1" x14ac:dyDescent="0.25">
      <c r="A3961" s="1" t="str">
        <f ca="1">IF(PROCESADOR!O3962&gt;0,PROCESADOR!O3962,"")</f>
        <v/>
      </c>
    </row>
    <row r="3962" spans="1:1" x14ac:dyDescent="0.25">
      <c r="A3962" s="1" t="str">
        <f ca="1">IF(PROCESADOR!O3963&gt;0,PROCESADOR!O3963,"")</f>
        <v/>
      </c>
    </row>
    <row r="3963" spans="1:1" x14ac:dyDescent="0.25">
      <c r="A3963" s="1" t="str">
        <f ca="1">IF(PROCESADOR!O3964&gt;0,PROCESADOR!O3964,"")</f>
        <v/>
      </c>
    </row>
    <row r="3964" spans="1:1" x14ac:dyDescent="0.25">
      <c r="A3964" s="1" t="str">
        <f ca="1">IF(PROCESADOR!O3965&gt;0,PROCESADOR!O3965,"")</f>
        <v/>
      </c>
    </row>
    <row r="3965" spans="1:1" x14ac:dyDescent="0.25">
      <c r="A3965" s="1" t="str">
        <f ca="1">IF(PROCESADOR!O3966&gt;0,PROCESADOR!O3966,"")</f>
        <v/>
      </c>
    </row>
    <row r="3966" spans="1:1" x14ac:dyDescent="0.25">
      <c r="A3966" s="1" t="str">
        <f ca="1">IF(PROCESADOR!O3967&gt;0,PROCESADOR!O3967,"")</f>
        <v/>
      </c>
    </row>
    <row r="3967" spans="1:1" x14ac:dyDescent="0.25">
      <c r="A3967" s="1" t="str">
        <f ca="1">IF(PROCESADOR!O3968&gt;0,PROCESADOR!O3968,"")</f>
        <v/>
      </c>
    </row>
    <row r="3968" spans="1:1" x14ac:dyDescent="0.25">
      <c r="A3968" s="1" t="str">
        <f ca="1">IF(PROCESADOR!O3969&gt;0,PROCESADOR!O3969,"")</f>
        <v/>
      </c>
    </row>
    <row r="3969" spans="1:1" x14ac:dyDescent="0.25">
      <c r="A3969" s="1" t="str">
        <f ca="1">IF(PROCESADOR!O3970&gt;0,PROCESADOR!O3970,"")</f>
        <v/>
      </c>
    </row>
    <row r="3970" spans="1:1" x14ac:dyDescent="0.25">
      <c r="A3970" s="1" t="str">
        <f ca="1">IF(PROCESADOR!O3971&gt;0,PROCESADOR!O3971,"")</f>
        <v/>
      </c>
    </row>
    <row r="3971" spans="1:1" x14ac:dyDescent="0.25">
      <c r="A3971" s="1" t="str">
        <f ca="1">IF(PROCESADOR!O3972&gt;0,PROCESADOR!O3972,"")</f>
        <v/>
      </c>
    </row>
    <row r="3972" spans="1:1" x14ac:dyDescent="0.25">
      <c r="A3972" s="1" t="str">
        <f ca="1">IF(PROCESADOR!O3973&gt;0,PROCESADOR!O3973,"")</f>
        <v/>
      </c>
    </row>
    <row r="3973" spans="1:1" x14ac:dyDescent="0.25">
      <c r="A3973" s="1" t="str">
        <f ca="1">IF(PROCESADOR!O3974&gt;0,PROCESADOR!O3974,"")</f>
        <v/>
      </c>
    </row>
    <row r="3974" spans="1:1" x14ac:dyDescent="0.25">
      <c r="A3974" s="1" t="str">
        <f ca="1">IF(PROCESADOR!O3975&gt;0,PROCESADOR!O3975,"")</f>
        <v/>
      </c>
    </row>
    <row r="3975" spans="1:1" x14ac:dyDescent="0.25">
      <c r="A3975" s="1" t="str">
        <f ca="1">IF(PROCESADOR!O3976&gt;0,PROCESADOR!O3976,"")</f>
        <v/>
      </c>
    </row>
    <row r="3976" spans="1:1" x14ac:dyDescent="0.25">
      <c r="A3976" s="1" t="str">
        <f ca="1">IF(PROCESADOR!O3977&gt;0,PROCESADOR!O3977,"")</f>
        <v/>
      </c>
    </row>
    <row r="3977" spans="1:1" x14ac:dyDescent="0.25">
      <c r="A3977" s="1" t="str">
        <f ca="1">IF(PROCESADOR!O3978&gt;0,PROCESADOR!O3978,"")</f>
        <v/>
      </c>
    </row>
    <row r="3978" spans="1:1" x14ac:dyDescent="0.25">
      <c r="A3978" s="1" t="str">
        <f ca="1">IF(PROCESADOR!O3979&gt;0,PROCESADOR!O3979,"")</f>
        <v/>
      </c>
    </row>
    <row r="3979" spans="1:1" x14ac:dyDescent="0.25">
      <c r="A3979" s="1" t="str">
        <f ca="1">IF(PROCESADOR!O3980&gt;0,PROCESADOR!O3980,"")</f>
        <v/>
      </c>
    </row>
    <row r="3980" spans="1:1" x14ac:dyDescent="0.25">
      <c r="A3980" s="1" t="str">
        <f ca="1">IF(PROCESADOR!O3981&gt;0,PROCESADOR!O3981,"")</f>
        <v/>
      </c>
    </row>
    <row r="3981" spans="1:1" x14ac:dyDescent="0.25">
      <c r="A3981" s="1" t="str">
        <f ca="1">IF(PROCESADOR!O3982&gt;0,PROCESADOR!O3982,"")</f>
        <v/>
      </c>
    </row>
    <row r="3982" spans="1:1" x14ac:dyDescent="0.25">
      <c r="A3982" s="1" t="str">
        <f ca="1">IF(PROCESADOR!O3983&gt;0,PROCESADOR!O3983,"")</f>
        <v/>
      </c>
    </row>
    <row r="3983" spans="1:1" x14ac:dyDescent="0.25">
      <c r="A3983" s="1" t="str">
        <f ca="1">IF(PROCESADOR!O3984&gt;0,PROCESADOR!O3984,"")</f>
        <v/>
      </c>
    </row>
    <row r="3984" spans="1:1" x14ac:dyDescent="0.25">
      <c r="A3984" s="1" t="str">
        <f ca="1">IF(PROCESADOR!O3985&gt;0,PROCESADOR!O3985,"")</f>
        <v/>
      </c>
    </row>
    <row r="3985" spans="1:1" x14ac:dyDescent="0.25">
      <c r="A3985" s="1" t="str">
        <f ca="1">IF(PROCESADOR!O3986&gt;0,PROCESADOR!O3986,"")</f>
        <v/>
      </c>
    </row>
    <row r="3986" spans="1:1" x14ac:dyDescent="0.25">
      <c r="A3986" s="1" t="str">
        <f ca="1">IF(PROCESADOR!O3987&gt;0,PROCESADOR!O3987,"")</f>
        <v/>
      </c>
    </row>
    <row r="3987" spans="1:1" x14ac:dyDescent="0.25">
      <c r="A3987" s="1" t="str">
        <f ca="1">IF(PROCESADOR!O3988&gt;0,PROCESADOR!O3988,"")</f>
        <v/>
      </c>
    </row>
    <row r="3988" spans="1:1" x14ac:dyDescent="0.25">
      <c r="A3988" s="1" t="str">
        <f ca="1">IF(PROCESADOR!O3989&gt;0,PROCESADOR!O3989,"")</f>
        <v/>
      </c>
    </row>
    <row r="3989" spans="1:1" x14ac:dyDescent="0.25">
      <c r="A3989" s="1" t="str">
        <f ca="1">IF(PROCESADOR!O3990&gt;0,PROCESADOR!O3990,"")</f>
        <v/>
      </c>
    </row>
    <row r="3990" spans="1:1" x14ac:dyDescent="0.25">
      <c r="A3990" s="1" t="str">
        <f ca="1">IF(PROCESADOR!O3991&gt;0,PROCESADOR!O3991,"")</f>
        <v/>
      </c>
    </row>
    <row r="3991" spans="1:1" x14ac:dyDescent="0.25">
      <c r="A3991" s="1" t="str">
        <f ca="1">IF(PROCESADOR!O3992&gt;0,PROCESADOR!O3992,"")</f>
        <v/>
      </c>
    </row>
    <row r="3992" spans="1:1" x14ac:dyDescent="0.25">
      <c r="A3992" s="1" t="str">
        <f ca="1">IF(PROCESADOR!O3993&gt;0,PROCESADOR!O3993,"")</f>
        <v/>
      </c>
    </row>
    <row r="3993" spans="1:1" x14ac:dyDescent="0.25">
      <c r="A3993" s="1" t="str">
        <f ca="1">IF(PROCESADOR!O3994&gt;0,PROCESADOR!O3994,"")</f>
        <v/>
      </c>
    </row>
    <row r="3994" spans="1:1" x14ac:dyDescent="0.25">
      <c r="A3994" s="1" t="str">
        <f ca="1">IF(PROCESADOR!O3995&gt;0,PROCESADOR!O3995,"")</f>
        <v/>
      </c>
    </row>
    <row r="3995" spans="1:1" x14ac:dyDescent="0.25">
      <c r="A3995" s="1" t="str">
        <f ca="1">IF(PROCESADOR!O3996&gt;0,PROCESADOR!O3996,"")</f>
        <v/>
      </c>
    </row>
    <row r="3996" spans="1:1" x14ac:dyDescent="0.25">
      <c r="A3996" s="1" t="str">
        <f ca="1">IF(PROCESADOR!O3997&gt;0,PROCESADOR!O3997,"")</f>
        <v/>
      </c>
    </row>
    <row r="3997" spans="1:1" x14ac:dyDescent="0.25">
      <c r="A3997" s="1" t="str">
        <f ca="1">IF(PROCESADOR!O3998&gt;0,PROCESADOR!O3998,"")</f>
        <v/>
      </c>
    </row>
    <row r="3998" spans="1:1" x14ac:dyDescent="0.25">
      <c r="A3998" s="1" t="str">
        <f ca="1">IF(PROCESADOR!O3999&gt;0,PROCESADOR!O3999,"")</f>
        <v/>
      </c>
    </row>
    <row r="3999" spans="1:1" x14ac:dyDescent="0.25">
      <c r="A3999" s="1" t="str">
        <f ca="1">IF(PROCESADOR!O4000&gt;0,PROCESADOR!O4000,"")</f>
        <v/>
      </c>
    </row>
    <row r="4000" spans="1:1" x14ac:dyDescent="0.25">
      <c r="A4000" s="1" t="str">
        <f ca="1">IF(PROCESADOR!O4001&gt;0,PROCESADOR!O4001,"")</f>
        <v/>
      </c>
    </row>
    <row r="4001" spans="1:1" x14ac:dyDescent="0.25">
      <c r="A4001" s="1" t="str">
        <f ca="1">IF(PROCESADOR!O4002&gt;0,PROCESADOR!O4002,"")</f>
        <v/>
      </c>
    </row>
    <row r="4002" spans="1:1" x14ac:dyDescent="0.25">
      <c r="A4002" s="1" t="str">
        <f ca="1">IF(PROCESADOR!O4003&gt;0,PROCESADOR!O4003,"")</f>
        <v/>
      </c>
    </row>
    <row r="4003" spans="1:1" x14ac:dyDescent="0.25">
      <c r="A4003" s="1" t="str">
        <f ca="1">IF(PROCESADOR!O4004&gt;0,PROCESADOR!O4004,"")</f>
        <v/>
      </c>
    </row>
    <row r="4004" spans="1:1" x14ac:dyDescent="0.25">
      <c r="A4004" s="1" t="str">
        <f ca="1">IF(PROCESADOR!O4005&gt;0,PROCESADOR!O4005,"")</f>
        <v/>
      </c>
    </row>
    <row r="4005" spans="1:1" x14ac:dyDescent="0.25">
      <c r="A4005" s="1" t="str">
        <f ca="1">IF(PROCESADOR!O4006&gt;0,PROCESADOR!O4006,"")</f>
        <v/>
      </c>
    </row>
    <row r="4006" spans="1:1" x14ac:dyDescent="0.25">
      <c r="A4006" s="1" t="str">
        <f ca="1">IF(PROCESADOR!O4007&gt;0,PROCESADOR!O4007,"")</f>
        <v/>
      </c>
    </row>
    <row r="4007" spans="1:1" x14ac:dyDescent="0.25">
      <c r="A4007" s="1" t="str">
        <f ca="1">IF(PROCESADOR!O4008&gt;0,PROCESADOR!O4008,"")</f>
        <v/>
      </c>
    </row>
    <row r="4008" spans="1:1" x14ac:dyDescent="0.25">
      <c r="A4008" s="1" t="str">
        <f ca="1">IF(PROCESADOR!O4009&gt;0,PROCESADOR!O4009,"")</f>
        <v/>
      </c>
    </row>
    <row r="4009" spans="1:1" x14ac:dyDescent="0.25">
      <c r="A4009" s="1" t="str">
        <f ca="1">IF(PROCESADOR!O4010&gt;0,PROCESADOR!O4010,"")</f>
        <v/>
      </c>
    </row>
    <row r="4010" spans="1:1" x14ac:dyDescent="0.25">
      <c r="A4010" s="1" t="str">
        <f ca="1">IF(PROCESADOR!O4011&gt;0,PROCESADOR!O4011,"")</f>
        <v/>
      </c>
    </row>
    <row r="4011" spans="1:1" x14ac:dyDescent="0.25">
      <c r="A4011" s="1" t="str">
        <f ca="1">IF(PROCESADOR!O4012&gt;0,PROCESADOR!O4012,"")</f>
        <v/>
      </c>
    </row>
    <row r="4012" spans="1:1" x14ac:dyDescent="0.25">
      <c r="A4012" s="1" t="str">
        <f ca="1">IF(PROCESADOR!O4013&gt;0,PROCESADOR!O4013,"")</f>
        <v/>
      </c>
    </row>
    <row r="4013" spans="1:1" x14ac:dyDescent="0.25">
      <c r="A4013" s="1" t="str">
        <f ca="1">IF(PROCESADOR!O4014&gt;0,PROCESADOR!O4014,"")</f>
        <v/>
      </c>
    </row>
    <row r="4014" spans="1:1" x14ac:dyDescent="0.25">
      <c r="A4014" s="1" t="str">
        <f ca="1">IF(PROCESADOR!O4015&gt;0,PROCESADOR!O4015,"")</f>
        <v/>
      </c>
    </row>
    <row r="4015" spans="1:1" x14ac:dyDescent="0.25">
      <c r="A4015" s="1" t="str">
        <f ca="1">IF(PROCESADOR!O4016&gt;0,PROCESADOR!O4016,"")</f>
        <v/>
      </c>
    </row>
    <row r="4016" spans="1:1" x14ac:dyDescent="0.25">
      <c r="A4016" s="1" t="str">
        <f ca="1">IF(PROCESADOR!O4017&gt;0,PROCESADOR!O4017,"")</f>
        <v/>
      </c>
    </row>
    <row r="4017" spans="1:1" x14ac:dyDescent="0.25">
      <c r="A4017" s="1" t="str">
        <f ca="1">IF(PROCESADOR!O4018&gt;0,PROCESADOR!O4018,"")</f>
        <v/>
      </c>
    </row>
    <row r="4018" spans="1:1" x14ac:dyDescent="0.25">
      <c r="A4018" s="1" t="str">
        <f ca="1">IF(PROCESADOR!O4019&gt;0,PROCESADOR!O4019,"")</f>
        <v/>
      </c>
    </row>
    <row r="4019" spans="1:1" x14ac:dyDescent="0.25">
      <c r="A4019" s="1" t="str">
        <f ca="1">IF(PROCESADOR!O4020&gt;0,PROCESADOR!O4020,"")</f>
        <v/>
      </c>
    </row>
    <row r="4020" spans="1:1" x14ac:dyDescent="0.25">
      <c r="A4020" s="1" t="str">
        <f ca="1">IF(PROCESADOR!O4021&gt;0,PROCESADOR!O4021,"")</f>
        <v/>
      </c>
    </row>
    <row r="4021" spans="1:1" x14ac:dyDescent="0.25">
      <c r="A4021" s="1" t="str">
        <f ca="1">IF(PROCESADOR!O4022&gt;0,PROCESADOR!O4022,"")</f>
        <v/>
      </c>
    </row>
    <row r="4022" spans="1:1" x14ac:dyDescent="0.25">
      <c r="A4022" s="1" t="str">
        <f ca="1">IF(PROCESADOR!O4023&gt;0,PROCESADOR!O4023,"")</f>
        <v/>
      </c>
    </row>
    <row r="4023" spans="1:1" x14ac:dyDescent="0.25">
      <c r="A4023" s="1" t="str">
        <f ca="1">IF(PROCESADOR!O4024&gt;0,PROCESADOR!O4024,"")</f>
        <v/>
      </c>
    </row>
    <row r="4024" spans="1:1" x14ac:dyDescent="0.25">
      <c r="A4024" s="1" t="str">
        <f ca="1">IF(PROCESADOR!O4025&gt;0,PROCESADOR!O4025,"")</f>
        <v/>
      </c>
    </row>
    <row r="4025" spans="1:1" x14ac:dyDescent="0.25">
      <c r="A4025" s="1" t="str">
        <f ca="1">IF(PROCESADOR!O4026&gt;0,PROCESADOR!O4026,"")</f>
        <v/>
      </c>
    </row>
    <row r="4026" spans="1:1" x14ac:dyDescent="0.25">
      <c r="A4026" s="1" t="str">
        <f ca="1">IF(PROCESADOR!O4027&gt;0,PROCESADOR!O4027,"")</f>
        <v/>
      </c>
    </row>
    <row r="4027" spans="1:1" x14ac:dyDescent="0.25">
      <c r="A4027" s="1" t="str">
        <f ca="1">IF(PROCESADOR!O4028&gt;0,PROCESADOR!O4028,"")</f>
        <v/>
      </c>
    </row>
    <row r="4028" spans="1:1" x14ac:dyDescent="0.25">
      <c r="A4028" s="1" t="str">
        <f ca="1">IF(PROCESADOR!O4029&gt;0,PROCESADOR!O4029,"")</f>
        <v/>
      </c>
    </row>
    <row r="4029" spans="1:1" x14ac:dyDescent="0.25">
      <c r="A4029" s="1" t="str">
        <f ca="1">IF(PROCESADOR!O4030&gt;0,PROCESADOR!O4030,"")</f>
        <v/>
      </c>
    </row>
    <row r="4030" spans="1:1" x14ac:dyDescent="0.25">
      <c r="A4030" s="1" t="str">
        <f ca="1">IF(PROCESADOR!O4031&gt;0,PROCESADOR!O4031,"")</f>
        <v/>
      </c>
    </row>
    <row r="4031" spans="1:1" x14ac:dyDescent="0.25">
      <c r="A4031" s="1" t="str">
        <f ca="1">IF(PROCESADOR!O4032&gt;0,PROCESADOR!O4032,"")</f>
        <v/>
      </c>
    </row>
    <row r="4032" spans="1:1" x14ac:dyDescent="0.25">
      <c r="A4032" s="1" t="str">
        <f ca="1">IF(PROCESADOR!O4033&gt;0,PROCESADOR!O4033,"")</f>
        <v/>
      </c>
    </row>
    <row r="4033" spans="1:1" x14ac:dyDescent="0.25">
      <c r="A4033" s="1" t="str">
        <f ca="1">IF(PROCESADOR!O4034&gt;0,PROCESADOR!O4034,"")</f>
        <v/>
      </c>
    </row>
    <row r="4034" spans="1:1" x14ac:dyDescent="0.25">
      <c r="A4034" s="1" t="str">
        <f ca="1">IF(PROCESADOR!O4035&gt;0,PROCESADOR!O4035,"")</f>
        <v/>
      </c>
    </row>
    <row r="4035" spans="1:1" x14ac:dyDescent="0.25">
      <c r="A4035" s="1" t="str">
        <f ca="1">IF(PROCESADOR!O4036&gt;0,PROCESADOR!O4036,"")</f>
        <v/>
      </c>
    </row>
    <row r="4036" spans="1:1" x14ac:dyDescent="0.25">
      <c r="A4036" s="1" t="str">
        <f ca="1">IF(PROCESADOR!O4037&gt;0,PROCESADOR!O4037,"")</f>
        <v/>
      </c>
    </row>
    <row r="4037" spans="1:1" x14ac:dyDescent="0.25">
      <c r="A4037" s="1" t="str">
        <f ca="1">IF(PROCESADOR!O4038&gt;0,PROCESADOR!O4038,"")</f>
        <v/>
      </c>
    </row>
    <row r="4038" spans="1:1" x14ac:dyDescent="0.25">
      <c r="A4038" s="1" t="str">
        <f ca="1">IF(PROCESADOR!O4039&gt;0,PROCESADOR!O4039,"")</f>
        <v/>
      </c>
    </row>
    <row r="4039" spans="1:1" x14ac:dyDescent="0.25">
      <c r="A4039" s="1" t="str">
        <f ca="1">IF(PROCESADOR!O4040&gt;0,PROCESADOR!O4040,"")</f>
        <v/>
      </c>
    </row>
    <row r="4040" spans="1:1" x14ac:dyDescent="0.25">
      <c r="A4040" s="1" t="str">
        <f ca="1">IF(PROCESADOR!O4041&gt;0,PROCESADOR!O4041,"")</f>
        <v/>
      </c>
    </row>
    <row r="4041" spans="1:1" x14ac:dyDescent="0.25">
      <c r="A4041" s="1" t="str">
        <f ca="1">IF(PROCESADOR!O4042&gt;0,PROCESADOR!O4042,"")</f>
        <v/>
      </c>
    </row>
    <row r="4042" spans="1:1" x14ac:dyDescent="0.25">
      <c r="A4042" s="1" t="str">
        <f ca="1">IF(PROCESADOR!O4043&gt;0,PROCESADOR!O4043,"")</f>
        <v/>
      </c>
    </row>
    <row r="4043" spans="1:1" x14ac:dyDescent="0.25">
      <c r="A4043" s="1" t="str">
        <f ca="1">IF(PROCESADOR!O4044&gt;0,PROCESADOR!O4044,"")</f>
        <v/>
      </c>
    </row>
    <row r="4044" spans="1:1" x14ac:dyDescent="0.25">
      <c r="A4044" s="1" t="str">
        <f ca="1">IF(PROCESADOR!O4045&gt;0,PROCESADOR!O4045,"")</f>
        <v/>
      </c>
    </row>
    <row r="4045" spans="1:1" x14ac:dyDescent="0.25">
      <c r="A4045" s="1" t="str">
        <f ca="1">IF(PROCESADOR!O4046&gt;0,PROCESADOR!O4046,"")</f>
        <v/>
      </c>
    </row>
    <row r="4046" spans="1:1" x14ac:dyDescent="0.25">
      <c r="A4046" s="1" t="str">
        <f ca="1">IF(PROCESADOR!O4047&gt;0,PROCESADOR!O4047,"")</f>
        <v/>
      </c>
    </row>
    <row r="4047" spans="1:1" x14ac:dyDescent="0.25">
      <c r="A4047" s="1" t="str">
        <f ca="1">IF(PROCESADOR!O4048&gt;0,PROCESADOR!O4048,"")</f>
        <v/>
      </c>
    </row>
    <row r="4048" spans="1:1" x14ac:dyDescent="0.25">
      <c r="A4048" s="1" t="str">
        <f ca="1">IF(PROCESADOR!O4049&gt;0,PROCESADOR!O4049,"")</f>
        <v/>
      </c>
    </row>
    <row r="4049" spans="1:1" x14ac:dyDescent="0.25">
      <c r="A4049" s="1" t="str">
        <f ca="1">IF(PROCESADOR!O4050&gt;0,PROCESADOR!O4050,"")</f>
        <v/>
      </c>
    </row>
    <row r="4050" spans="1:1" x14ac:dyDescent="0.25">
      <c r="A4050" s="1" t="str">
        <f ca="1">IF(PROCESADOR!O4051&gt;0,PROCESADOR!O4051,"")</f>
        <v/>
      </c>
    </row>
    <row r="4051" spans="1:1" x14ac:dyDescent="0.25">
      <c r="A4051" s="1" t="str">
        <f ca="1">IF(PROCESADOR!O4052&gt;0,PROCESADOR!O4052,"")</f>
        <v/>
      </c>
    </row>
    <row r="4052" spans="1:1" x14ac:dyDescent="0.25">
      <c r="A4052" s="1" t="str">
        <f ca="1">IF(PROCESADOR!O4053&gt;0,PROCESADOR!O4053,"")</f>
        <v/>
      </c>
    </row>
    <row r="4053" spans="1:1" x14ac:dyDescent="0.25">
      <c r="A4053" s="1" t="str">
        <f ca="1">IF(PROCESADOR!O4054&gt;0,PROCESADOR!O4054,"")</f>
        <v/>
      </c>
    </row>
    <row r="4054" spans="1:1" x14ac:dyDescent="0.25">
      <c r="A4054" s="1" t="str">
        <f ca="1">IF(PROCESADOR!O4055&gt;0,PROCESADOR!O4055,"")</f>
        <v/>
      </c>
    </row>
    <row r="4055" spans="1:1" x14ac:dyDescent="0.25">
      <c r="A4055" s="1" t="str">
        <f ca="1">IF(PROCESADOR!O4056&gt;0,PROCESADOR!O4056,"")</f>
        <v/>
      </c>
    </row>
    <row r="4056" spans="1:1" x14ac:dyDescent="0.25">
      <c r="A4056" s="1" t="str">
        <f ca="1">IF(PROCESADOR!O4057&gt;0,PROCESADOR!O4057,"")</f>
        <v/>
      </c>
    </row>
    <row r="4057" spans="1:1" x14ac:dyDescent="0.25">
      <c r="A4057" s="1" t="str">
        <f ca="1">IF(PROCESADOR!O4058&gt;0,PROCESADOR!O4058,"")</f>
        <v/>
      </c>
    </row>
    <row r="4058" spans="1:1" x14ac:dyDescent="0.25">
      <c r="A4058" s="1" t="str">
        <f ca="1">IF(PROCESADOR!O4059&gt;0,PROCESADOR!O4059,"")</f>
        <v/>
      </c>
    </row>
    <row r="4059" spans="1:1" x14ac:dyDescent="0.25">
      <c r="A4059" s="1" t="str">
        <f ca="1">IF(PROCESADOR!O4060&gt;0,PROCESADOR!O4060,"")</f>
        <v/>
      </c>
    </row>
    <row r="4060" spans="1:1" x14ac:dyDescent="0.25">
      <c r="A4060" s="1" t="str">
        <f ca="1">IF(PROCESADOR!O4061&gt;0,PROCESADOR!O4061,"")</f>
        <v/>
      </c>
    </row>
    <row r="4061" spans="1:1" x14ac:dyDescent="0.25">
      <c r="A4061" s="1" t="str">
        <f ca="1">IF(PROCESADOR!O4062&gt;0,PROCESADOR!O4062,"")</f>
        <v/>
      </c>
    </row>
    <row r="4062" spans="1:1" x14ac:dyDescent="0.25">
      <c r="A4062" s="1" t="str">
        <f ca="1">IF(PROCESADOR!O4063&gt;0,PROCESADOR!O4063,"")</f>
        <v/>
      </c>
    </row>
    <row r="4063" spans="1:1" x14ac:dyDescent="0.25">
      <c r="A4063" s="1" t="str">
        <f ca="1">IF(PROCESADOR!O4064&gt;0,PROCESADOR!O4064,"")</f>
        <v/>
      </c>
    </row>
    <row r="4064" spans="1:1" x14ac:dyDescent="0.25">
      <c r="A4064" s="1" t="str">
        <f ca="1">IF(PROCESADOR!O4065&gt;0,PROCESADOR!O4065,"")</f>
        <v/>
      </c>
    </row>
    <row r="4065" spans="1:1" x14ac:dyDescent="0.25">
      <c r="A4065" s="1" t="str">
        <f ca="1">IF(PROCESADOR!O4066&gt;0,PROCESADOR!O4066,"")</f>
        <v/>
      </c>
    </row>
    <row r="4066" spans="1:1" x14ac:dyDescent="0.25">
      <c r="A4066" s="1" t="str">
        <f ca="1">IF(PROCESADOR!O4067&gt;0,PROCESADOR!O4067,"")</f>
        <v/>
      </c>
    </row>
    <row r="4067" spans="1:1" x14ac:dyDescent="0.25">
      <c r="A4067" s="1" t="str">
        <f ca="1">IF(PROCESADOR!O4068&gt;0,PROCESADOR!O4068,"")</f>
        <v/>
      </c>
    </row>
    <row r="4068" spans="1:1" x14ac:dyDescent="0.25">
      <c r="A4068" s="1" t="str">
        <f ca="1">IF(PROCESADOR!O4069&gt;0,PROCESADOR!O4069,"")</f>
        <v/>
      </c>
    </row>
    <row r="4069" spans="1:1" x14ac:dyDescent="0.25">
      <c r="A4069" s="1" t="str">
        <f ca="1">IF(PROCESADOR!O4070&gt;0,PROCESADOR!O4070,"")</f>
        <v/>
      </c>
    </row>
    <row r="4070" spans="1:1" x14ac:dyDescent="0.25">
      <c r="A4070" s="1" t="str">
        <f ca="1">IF(PROCESADOR!O4071&gt;0,PROCESADOR!O4071,"")</f>
        <v/>
      </c>
    </row>
    <row r="4071" spans="1:1" x14ac:dyDescent="0.25">
      <c r="A4071" s="1" t="str">
        <f ca="1">IF(PROCESADOR!O4072&gt;0,PROCESADOR!O4072,"")</f>
        <v/>
      </c>
    </row>
    <row r="4072" spans="1:1" x14ac:dyDescent="0.25">
      <c r="A4072" s="1" t="str">
        <f ca="1">IF(PROCESADOR!O4073&gt;0,PROCESADOR!O4073,"")</f>
        <v/>
      </c>
    </row>
    <row r="4073" spans="1:1" x14ac:dyDescent="0.25">
      <c r="A4073" s="1" t="str">
        <f ca="1">IF(PROCESADOR!O4074&gt;0,PROCESADOR!O4074,"")</f>
        <v/>
      </c>
    </row>
    <row r="4074" spans="1:1" x14ac:dyDescent="0.25">
      <c r="A4074" s="1" t="str">
        <f ca="1">IF(PROCESADOR!O4075&gt;0,PROCESADOR!O4075,"")</f>
        <v/>
      </c>
    </row>
    <row r="4075" spans="1:1" x14ac:dyDescent="0.25">
      <c r="A4075" s="1" t="str">
        <f ca="1">IF(PROCESADOR!O4076&gt;0,PROCESADOR!O4076,"")</f>
        <v/>
      </c>
    </row>
    <row r="4076" spans="1:1" x14ac:dyDescent="0.25">
      <c r="A4076" s="1" t="str">
        <f ca="1">IF(PROCESADOR!O4077&gt;0,PROCESADOR!O4077,"")</f>
        <v/>
      </c>
    </row>
    <row r="4077" spans="1:1" x14ac:dyDescent="0.25">
      <c r="A4077" s="1" t="str">
        <f ca="1">IF(PROCESADOR!O4078&gt;0,PROCESADOR!O4078,"")</f>
        <v/>
      </c>
    </row>
    <row r="4078" spans="1:1" x14ac:dyDescent="0.25">
      <c r="A4078" s="1" t="str">
        <f ca="1">IF(PROCESADOR!O4079&gt;0,PROCESADOR!O4079,"")</f>
        <v/>
      </c>
    </row>
    <row r="4079" spans="1:1" x14ac:dyDescent="0.25">
      <c r="A4079" s="1" t="str">
        <f ca="1">IF(PROCESADOR!O4080&gt;0,PROCESADOR!O4080,"")</f>
        <v/>
      </c>
    </row>
    <row r="4080" spans="1:1" x14ac:dyDescent="0.25">
      <c r="A4080" s="1" t="str">
        <f ca="1">IF(PROCESADOR!O4081&gt;0,PROCESADOR!O4081,"")</f>
        <v/>
      </c>
    </row>
    <row r="4081" spans="1:1" x14ac:dyDescent="0.25">
      <c r="A4081" s="1" t="str">
        <f ca="1">IF(PROCESADOR!O4082&gt;0,PROCESADOR!O4082,"")</f>
        <v/>
      </c>
    </row>
    <row r="4082" spans="1:1" x14ac:dyDescent="0.25">
      <c r="A4082" s="1" t="str">
        <f ca="1">IF(PROCESADOR!O4083&gt;0,PROCESADOR!O4083,"")</f>
        <v/>
      </c>
    </row>
    <row r="4083" spans="1:1" x14ac:dyDescent="0.25">
      <c r="A4083" s="1" t="str">
        <f ca="1">IF(PROCESADOR!O4084&gt;0,PROCESADOR!O4084,"")</f>
        <v/>
      </c>
    </row>
    <row r="4084" spans="1:1" x14ac:dyDescent="0.25">
      <c r="A4084" s="1" t="str">
        <f ca="1">IF(PROCESADOR!O4085&gt;0,PROCESADOR!O4085,"")</f>
        <v/>
      </c>
    </row>
    <row r="4085" spans="1:1" x14ac:dyDescent="0.25">
      <c r="A4085" s="1" t="str">
        <f ca="1">IF(PROCESADOR!O4086&gt;0,PROCESADOR!O4086,"")</f>
        <v/>
      </c>
    </row>
    <row r="4086" spans="1:1" x14ac:dyDescent="0.25">
      <c r="A4086" s="1" t="str">
        <f ca="1">IF(PROCESADOR!O4087&gt;0,PROCESADOR!O4087,"")</f>
        <v/>
      </c>
    </row>
    <row r="4087" spans="1:1" x14ac:dyDescent="0.25">
      <c r="A4087" s="1" t="str">
        <f ca="1">IF(PROCESADOR!O4088&gt;0,PROCESADOR!O4088,"")</f>
        <v/>
      </c>
    </row>
    <row r="4088" spans="1:1" x14ac:dyDescent="0.25">
      <c r="A4088" s="1" t="str">
        <f ca="1">IF(PROCESADOR!O4089&gt;0,PROCESADOR!O4089,"")</f>
        <v/>
      </c>
    </row>
    <row r="4089" spans="1:1" x14ac:dyDescent="0.25">
      <c r="A4089" s="1" t="str">
        <f ca="1">IF(PROCESADOR!O4090&gt;0,PROCESADOR!O4090,"")</f>
        <v/>
      </c>
    </row>
    <row r="4090" spans="1:1" x14ac:dyDescent="0.25">
      <c r="A4090" s="1" t="str">
        <f ca="1">IF(PROCESADOR!O4091&gt;0,PROCESADOR!O4091,"")</f>
        <v/>
      </c>
    </row>
    <row r="4091" spans="1:1" x14ac:dyDescent="0.25">
      <c r="A4091" s="1" t="str">
        <f ca="1">IF(PROCESADOR!O4092&gt;0,PROCESADOR!O4092,"")</f>
        <v/>
      </c>
    </row>
    <row r="4092" spans="1:1" x14ac:dyDescent="0.25">
      <c r="A4092" s="1" t="str">
        <f ca="1">IF(PROCESADOR!O4093&gt;0,PROCESADOR!O4093,"")</f>
        <v/>
      </c>
    </row>
    <row r="4093" spans="1:1" x14ac:dyDescent="0.25">
      <c r="A4093" s="1" t="str">
        <f ca="1">IF(PROCESADOR!O4094&gt;0,PROCESADOR!O4094,"")</f>
        <v/>
      </c>
    </row>
    <row r="4094" spans="1:1" x14ac:dyDescent="0.25">
      <c r="A4094" s="1" t="str">
        <f ca="1">IF(PROCESADOR!O4095&gt;0,PROCESADOR!O4095,"")</f>
        <v/>
      </c>
    </row>
    <row r="4095" spans="1:1" x14ac:dyDescent="0.25">
      <c r="A4095" s="1" t="str">
        <f ca="1">IF(PROCESADOR!O4096&gt;0,PROCESADOR!O4096,"")</f>
        <v/>
      </c>
    </row>
    <row r="4096" spans="1:1" x14ac:dyDescent="0.25">
      <c r="A4096" s="1" t="str">
        <f ca="1">IF(PROCESADOR!O4097&gt;0,PROCESADOR!O4097,"")</f>
        <v/>
      </c>
    </row>
    <row r="4097" spans="1:1" x14ac:dyDescent="0.25">
      <c r="A4097" s="1" t="str">
        <f ca="1">IF(PROCESADOR!O4098&gt;0,PROCESADOR!O4098,"")</f>
        <v/>
      </c>
    </row>
    <row r="4098" spans="1:1" x14ac:dyDescent="0.25">
      <c r="A4098" s="1" t="str">
        <f ca="1">IF(PROCESADOR!O4099&gt;0,PROCESADOR!O4099,"")</f>
        <v/>
      </c>
    </row>
    <row r="4099" spans="1:1" x14ac:dyDescent="0.25">
      <c r="A4099" s="1" t="str">
        <f ca="1">IF(PROCESADOR!O4100&gt;0,PROCESADOR!O4100,"")</f>
        <v/>
      </c>
    </row>
    <row r="4100" spans="1:1" x14ac:dyDescent="0.25">
      <c r="A4100" s="1" t="str">
        <f ca="1">IF(PROCESADOR!O4101&gt;0,PROCESADOR!O4101,"")</f>
        <v/>
      </c>
    </row>
    <row r="4101" spans="1:1" x14ac:dyDescent="0.25">
      <c r="A4101" s="1" t="str">
        <f ca="1">IF(PROCESADOR!O4102&gt;0,PROCESADOR!O4102,"")</f>
        <v/>
      </c>
    </row>
    <row r="4102" spans="1:1" x14ac:dyDescent="0.25">
      <c r="A4102" s="1" t="str">
        <f ca="1">IF(PROCESADOR!O4103&gt;0,PROCESADOR!O4103,"")</f>
        <v/>
      </c>
    </row>
    <row r="4103" spans="1:1" x14ac:dyDescent="0.25">
      <c r="A4103" s="1" t="str">
        <f ca="1">IF(PROCESADOR!O4104&gt;0,PROCESADOR!O4104,"")</f>
        <v/>
      </c>
    </row>
    <row r="4104" spans="1:1" x14ac:dyDescent="0.25">
      <c r="A4104" s="1" t="str">
        <f ca="1">IF(PROCESADOR!O4105&gt;0,PROCESADOR!O4105,"")</f>
        <v/>
      </c>
    </row>
    <row r="4105" spans="1:1" x14ac:dyDescent="0.25">
      <c r="A4105" s="1" t="str">
        <f ca="1">IF(PROCESADOR!O4106&gt;0,PROCESADOR!O4106,"")</f>
        <v/>
      </c>
    </row>
    <row r="4106" spans="1:1" x14ac:dyDescent="0.25">
      <c r="A4106" s="1" t="str">
        <f ca="1">IF(PROCESADOR!O4107&gt;0,PROCESADOR!O4107,"")</f>
        <v/>
      </c>
    </row>
    <row r="4107" spans="1:1" x14ac:dyDescent="0.25">
      <c r="A4107" s="1" t="str">
        <f ca="1">IF(PROCESADOR!O4108&gt;0,PROCESADOR!O4108,"")</f>
        <v/>
      </c>
    </row>
    <row r="4108" spans="1:1" x14ac:dyDescent="0.25">
      <c r="A4108" s="1" t="str">
        <f ca="1">IF(PROCESADOR!O4109&gt;0,PROCESADOR!O4109,"")</f>
        <v/>
      </c>
    </row>
    <row r="4109" spans="1:1" x14ac:dyDescent="0.25">
      <c r="A4109" s="1" t="str">
        <f ca="1">IF(PROCESADOR!O4110&gt;0,PROCESADOR!O4110,"")</f>
        <v/>
      </c>
    </row>
    <row r="4110" spans="1:1" x14ac:dyDescent="0.25">
      <c r="A4110" s="1" t="str">
        <f ca="1">IF(PROCESADOR!O4111&gt;0,PROCESADOR!O4111,"")</f>
        <v/>
      </c>
    </row>
    <row r="4111" spans="1:1" x14ac:dyDescent="0.25">
      <c r="A4111" s="1" t="str">
        <f ca="1">IF(PROCESADOR!O4112&gt;0,PROCESADOR!O4112,"")</f>
        <v/>
      </c>
    </row>
    <row r="4112" spans="1:1" x14ac:dyDescent="0.25">
      <c r="A4112" s="1" t="str">
        <f ca="1">IF(PROCESADOR!O4113&gt;0,PROCESADOR!O4113,"")</f>
        <v/>
      </c>
    </row>
    <row r="4113" spans="1:1" x14ac:dyDescent="0.25">
      <c r="A4113" s="1" t="str">
        <f ca="1">IF(PROCESADOR!O4114&gt;0,PROCESADOR!O4114,"")</f>
        <v/>
      </c>
    </row>
    <row r="4114" spans="1:1" x14ac:dyDescent="0.25">
      <c r="A4114" s="1" t="str">
        <f ca="1">IF(PROCESADOR!O4115&gt;0,PROCESADOR!O4115,"")</f>
        <v/>
      </c>
    </row>
    <row r="4115" spans="1:1" x14ac:dyDescent="0.25">
      <c r="A4115" s="1" t="str">
        <f ca="1">IF(PROCESADOR!O4116&gt;0,PROCESADOR!O4116,"")</f>
        <v/>
      </c>
    </row>
    <row r="4116" spans="1:1" x14ac:dyDescent="0.25">
      <c r="A4116" s="1" t="str">
        <f ca="1">IF(PROCESADOR!O4117&gt;0,PROCESADOR!O4117,"")</f>
        <v/>
      </c>
    </row>
    <row r="4117" spans="1:1" x14ac:dyDescent="0.25">
      <c r="A4117" s="1" t="str">
        <f ca="1">IF(PROCESADOR!O4118&gt;0,PROCESADOR!O4118,"")</f>
        <v/>
      </c>
    </row>
    <row r="4118" spans="1:1" x14ac:dyDescent="0.25">
      <c r="A4118" s="1" t="str">
        <f ca="1">IF(PROCESADOR!O4119&gt;0,PROCESADOR!O4119,"")</f>
        <v/>
      </c>
    </row>
    <row r="4119" spans="1:1" x14ac:dyDescent="0.25">
      <c r="A4119" s="1" t="str">
        <f ca="1">IF(PROCESADOR!O4120&gt;0,PROCESADOR!O4120,"")</f>
        <v/>
      </c>
    </row>
    <row r="4120" spans="1:1" x14ac:dyDescent="0.25">
      <c r="A4120" s="1" t="str">
        <f ca="1">IF(PROCESADOR!O4121&gt;0,PROCESADOR!O4121,"")</f>
        <v/>
      </c>
    </row>
    <row r="4121" spans="1:1" x14ac:dyDescent="0.25">
      <c r="A4121" s="1" t="str">
        <f ca="1">IF(PROCESADOR!O4122&gt;0,PROCESADOR!O4122,"")</f>
        <v/>
      </c>
    </row>
    <row r="4122" spans="1:1" x14ac:dyDescent="0.25">
      <c r="A4122" s="1" t="str">
        <f ca="1">IF(PROCESADOR!O4123&gt;0,PROCESADOR!O4123,"")</f>
        <v/>
      </c>
    </row>
    <row r="4123" spans="1:1" x14ac:dyDescent="0.25">
      <c r="A4123" s="1" t="str">
        <f ca="1">IF(PROCESADOR!O4124&gt;0,PROCESADOR!O4124,"")</f>
        <v/>
      </c>
    </row>
    <row r="4124" spans="1:1" x14ac:dyDescent="0.25">
      <c r="A4124" s="1" t="str">
        <f ca="1">IF(PROCESADOR!O4125&gt;0,PROCESADOR!O4125,"")</f>
        <v/>
      </c>
    </row>
    <row r="4125" spans="1:1" x14ac:dyDescent="0.25">
      <c r="A4125" s="1" t="str">
        <f ca="1">IF(PROCESADOR!O4126&gt;0,PROCESADOR!O4126,"")</f>
        <v/>
      </c>
    </row>
    <row r="4126" spans="1:1" x14ac:dyDescent="0.25">
      <c r="A4126" s="1" t="str">
        <f ca="1">IF(PROCESADOR!O4127&gt;0,PROCESADOR!O4127,"")</f>
        <v/>
      </c>
    </row>
    <row r="4127" spans="1:1" x14ac:dyDescent="0.25">
      <c r="A4127" s="1" t="str">
        <f ca="1">IF(PROCESADOR!O4128&gt;0,PROCESADOR!O4128,"")</f>
        <v/>
      </c>
    </row>
    <row r="4128" spans="1:1" x14ac:dyDescent="0.25">
      <c r="A4128" s="1" t="str">
        <f ca="1">IF(PROCESADOR!O4129&gt;0,PROCESADOR!O4129,"")</f>
        <v/>
      </c>
    </row>
    <row r="4129" spans="1:1" x14ac:dyDescent="0.25">
      <c r="A4129" s="1" t="str">
        <f ca="1">IF(PROCESADOR!O4130&gt;0,PROCESADOR!O4130,"")</f>
        <v/>
      </c>
    </row>
    <row r="4130" spans="1:1" x14ac:dyDescent="0.25">
      <c r="A4130" s="1" t="str">
        <f ca="1">IF(PROCESADOR!O4131&gt;0,PROCESADOR!O4131,"")</f>
        <v/>
      </c>
    </row>
    <row r="4131" spans="1:1" x14ac:dyDescent="0.25">
      <c r="A4131" s="1" t="str">
        <f ca="1">IF(PROCESADOR!O4132&gt;0,PROCESADOR!O4132,"")</f>
        <v/>
      </c>
    </row>
    <row r="4132" spans="1:1" x14ac:dyDescent="0.25">
      <c r="A4132" s="1" t="str">
        <f ca="1">IF(PROCESADOR!O4133&gt;0,PROCESADOR!O4133,"")</f>
        <v/>
      </c>
    </row>
    <row r="4133" spans="1:1" x14ac:dyDescent="0.25">
      <c r="A4133" s="1" t="str">
        <f ca="1">IF(PROCESADOR!O4134&gt;0,PROCESADOR!O4134,"")</f>
        <v/>
      </c>
    </row>
    <row r="4134" spans="1:1" x14ac:dyDescent="0.25">
      <c r="A4134" s="1" t="str">
        <f ca="1">IF(PROCESADOR!O4135&gt;0,PROCESADOR!O4135,"")</f>
        <v/>
      </c>
    </row>
    <row r="4135" spans="1:1" x14ac:dyDescent="0.25">
      <c r="A4135" s="1" t="str">
        <f ca="1">IF(PROCESADOR!O4136&gt;0,PROCESADOR!O4136,"")</f>
        <v/>
      </c>
    </row>
    <row r="4136" spans="1:1" x14ac:dyDescent="0.25">
      <c r="A4136" s="1" t="str">
        <f ca="1">IF(PROCESADOR!O4137&gt;0,PROCESADOR!O4137,"")</f>
        <v/>
      </c>
    </row>
    <row r="4137" spans="1:1" x14ac:dyDescent="0.25">
      <c r="A4137" s="1" t="str">
        <f ca="1">IF(PROCESADOR!O4138&gt;0,PROCESADOR!O4138,"")</f>
        <v/>
      </c>
    </row>
    <row r="4138" spans="1:1" x14ac:dyDescent="0.25">
      <c r="A4138" s="1" t="str">
        <f ca="1">IF(PROCESADOR!O4139&gt;0,PROCESADOR!O4139,"")</f>
        <v/>
      </c>
    </row>
    <row r="4139" spans="1:1" x14ac:dyDescent="0.25">
      <c r="A4139" s="1" t="str">
        <f ca="1">IF(PROCESADOR!O4140&gt;0,PROCESADOR!O4140,"")</f>
        <v/>
      </c>
    </row>
    <row r="4140" spans="1:1" x14ac:dyDescent="0.25">
      <c r="A4140" s="1" t="str">
        <f ca="1">IF(PROCESADOR!O4141&gt;0,PROCESADOR!O4141,"")</f>
        <v/>
      </c>
    </row>
    <row r="4141" spans="1:1" x14ac:dyDescent="0.25">
      <c r="A4141" s="1" t="str">
        <f ca="1">IF(PROCESADOR!O4142&gt;0,PROCESADOR!O4142,"")</f>
        <v/>
      </c>
    </row>
    <row r="4142" spans="1:1" x14ac:dyDescent="0.25">
      <c r="A4142" s="1" t="str">
        <f ca="1">IF(PROCESADOR!O4143&gt;0,PROCESADOR!O4143,"")</f>
        <v/>
      </c>
    </row>
    <row r="4143" spans="1:1" x14ac:dyDescent="0.25">
      <c r="A4143" s="1" t="str">
        <f ca="1">IF(PROCESADOR!O4144&gt;0,PROCESADOR!O4144,"")</f>
        <v/>
      </c>
    </row>
    <row r="4144" spans="1:1" x14ac:dyDescent="0.25">
      <c r="A4144" s="1" t="str">
        <f ca="1">IF(PROCESADOR!O4145&gt;0,PROCESADOR!O4145,"")</f>
        <v/>
      </c>
    </row>
    <row r="4145" spans="1:1" x14ac:dyDescent="0.25">
      <c r="A4145" s="1" t="str">
        <f ca="1">IF(PROCESADOR!O4146&gt;0,PROCESADOR!O4146,"")</f>
        <v/>
      </c>
    </row>
    <row r="4146" spans="1:1" x14ac:dyDescent="0.25">
      <c r="A4146" s="1" t="str">
        <f ca="1">IF(PROCESADOR!O4147&gt;0,PROCESADOR!O4147,"")</f>
        <v/>
      </c>
    </row>
    <row r="4147" spans="1:1" x14ac:dyDescent="0.25">
      <c r="A4147" s="1" t="str">
        <f ca="1">IF(PROCESADOR!O4148&gt;0,PROCESADOR!O4148,"")</f>
        <v/>
      </c>
    </row>
    <row r="4148" spans="1:1" x14ac:dyDescent="0.25">
      <c r="A4148" s="1" t="str">
        <f ca="1">IF(PROCESADOR!O4149&gt;0,PROCESADOR!O4149,"")</f>
        <v/>
      </c>
    </row>
    <row r="4149" spans="1:1" x14ac:dyDescent="0.25">
      <c r="A4149" s="1" t="str">
        <f ca="1">IF(PROCESADOR!O4150&gt;0,PROCESADOR!O4150,"")</f>
        <v/>
      </c>
    </row>
    <row r="4150" spans="1:1" x14ac:dyDescent="0.25">
      <c r="A4150" s="1" t="str">
        <f ca="1">IF(PROCESADOR!O4151&gt;0,PROCESADOR!O4151,"")</f>
        <v/>
      </c>
    </row>
    <row r="4151" spans="1:1" x14ac:dyDescent="0.25">
      <c r="A4151" s="1" t="str">
        <f ca="1">IF(PROCESADOR!O4152&gt;0,PROCESADOR!O4152,"")</f>
        <v/>
      </c>
    </row>
    <row r="4152" spans="1:1" x14ac:dyDescent="0.25">
      <c r="A4152" s="1" t="str">
        <f ca="1">IF(PROCESADOR!O4153&gt;0,PROCESADOR!O4153,"")</f>
        <v/>
      </c>
    </row>
    <row r="4153" spans="1:1" x14ac:dyDescent="0.25">
      <c r="A4153" s="1" t="str">
        <f ca="1">IF(PROCESADOR!O4154&gt;0,PROCESADOR!O4154,"")</f>
        <v/>
      </c>
    </row>
    <row r="4154" spans="1:1" x14ac:dyDescent="0.25">
      <c r="A4154" s="1" t="str">
        <f ca="1">IF(PROCESADOR!O4155&gt;0,PROCESADOR!O4155,"")</f>
        <v/>
      </c>
    </row>
    <row r="4155" spans="1:1" x14ac:dyDescent="0.25">
      <c r="A4155" s="1" t="str">
        <f ca="1">IF(PROCESADOR!O4156&gt;0,PROCESADOR!O4156,"")</f>
        <v/>
      </c>
    </row>
    <row r="4156" spans="1:1" x14ac:dyDescent="0.25">
      <c r="A4156" s="1" t="str">
        <f ca="1">IF(PROCESADOR!O4157&gt;0,PROCESADOR!O4157,"")</f>
        <v/>
      </c>
    </row>
    <row r="4157" spans="1:1" x14ac:dyDescent="0.25">
      <c r="A4157" s="1" t="str">
        <f ca="1">IF(PROCESADOR!O4158&gt;0,PROCESADOR!O4158,"")</f>
        <v/>
      </c>
    </row>
    <row r="4158" spans="1:1" x14ac:dyDescent="0.25">
      <c r="A4158" s="1" t="str">
        <f ca="1">IF(PROCESADOR!O4159&gt;0,PROCESADOR!O4159,"")</f>
        <v/>
      </c>
    </row>
    <row r="4159" spans="1:1" x14ac:dyDescent="0.25">
      <c r="A4159" s="1" t="str">
        <f ca="1">IF(PROCESADOR!O4160&gt;0,PROCESADOR!O4160,"")</f>
        <v/>
      </c>
    </row>
    <row r="4160" spans="1:1" x14ac:dyDescent="0.25">
      <c r="A4160" s="1" t="str">
        <f ca="1">IF(PROCESADOR!O4161&gt;0,PROCESADOR!O4161,"")</f>
        <v/>
      </c>
    </row>
    <row r="4161" spans="1:1" x14ac:dyDescent="0.25">
      <c r="A4161" s="1" t="str">
        <f ca="1">IF(PROCESADOR!O4162&gt;0,PROCESADOR!O4162,"")</f>
        <v/>
      </c>
    </row>
    <row r="4162" spans="1:1" x14ac:dyDescent="0.25">
      <c r="A4162" s="1" t="str">
        <f ca="1">IF(PROCESADOR!O4163&gt;0,PROCESADOR!O4163,"")</f>
        <v/>
      </c>
    </row>
    <row r="4163" spans="1:1" x14ac:dyDescent="0.25">
      <c r="A4163" s="1" t="str">
        <f ca="1">IF(PROCESADOR!O4164&gt;0,PROCESADOR!O4164,"")</f>
        <v/>
      </c>
    </row>
    <row r="4164" spans="1:1" x14ac:dyDescent="0.25">
      <c r="A4164" s="1" t="str">
        <f ca="1">IF(PROCESADOR!O4165&gt;0,PROCESADOR!O4165,"")</f>
        <v/>
      </c>
    </row>
    <row r="4165" spans="1:1" x14ac:dyDescent="0.25">
      <c r="A4165" s="1" t="str">
        <f ca="1">IF(PROCESADOR!O4166&gt;0,PROCESADOR!O4166,"")</f>
        <v/>
      </c>
    </row>
    <row r="4166" spans="1:1" x14ac:dyDescent="0.25">
      <c r="A4166" s="1" t="str">
        <f ca="1">IF(PROCESADOR!O4167&gt;0,PROCESADOR!O4167,"")</f>
        <v/>
      </c>
    </row>
    <row r="4167" spans="1:1" x14ac:dyDescent="0.25">
      <c r="A4167" s="1" t="str">
        <f ca="1">IF(PROCESADOR!O4168&gt;0,PROCESADOR!O4168,"")</f>
        <v/>
      </c>
    </row>
    <row r="4168" spans="1:1" x14ac:dyDescent="0.25">
      <c r="A4168" s="1" t="str">
        <f ca="1">IF(PROCESADOR!O4169&gt;0,PROCESADOR!O4169,"")</f>
        <v/>
      </c>
    </row>
    <row r="4169" spans="1:1" x14ac:dyDescent="0.25">
      <c r="A4169" s="1" t="str">
        <f ca="1">IF(PROCESADOR!O4170&gt;0,PROCESADOR!O4170,"")</f>
        <v/>
      </c>
    </row>
    <row r="4170" spans="1:1" x14ac:dyDescent="0.25">
      <c r="A4170" s="1" t="str">
        <f ca="1">IF(PROCESADOR!O4171&gt;0,PROCESADOR!O4171,"")</f>
        <v/>
      </c>
    </row>
    <row r="4171" spans="1:1" x14ac:dyDescent="0.25">
      <c r="A4171" s="1" t="str">
        <f ca="1">IF(PROCESADOR!O4172&gt;0,PROCESADOR!O4172,"")</f>
        <v/>
      </c>
    </row>
    <row r="4172" spans="1:1" x14ac:dyDescent="0.25">
      <c r="A4172" s="1" t="str">
        <f ca="1">IF(PROCESADOR!O4173&gt;0,PROCESADOR!O4173,"")</f>
        <v/>
      </c>
    </row>
    <row r="4173" spans="1:1" x14ac:dyDescent="0.25">
      <c r="A4173" s="1" t="str">
        <f ca="1">IF(PROCESADOR!O4174&gt;0,PROCESADOR!O4174,"")</f>
        <v/>
      </c>
    </row>
    <row r="4174" spans="1:1" x14ac:dyDescent="0.25">
      <c r="A4174" s="1" t="str">
        <f ca="1">IF(PROCESADOR!O4175&gt;0,PROCESADOR!O4175,"")</f>
        <v/>
      </c>
    </row>
    <row r="4175" spans="1:1" x14ac:dyDescent="0.25">
      <c r="A4175" s="1" t="str">
        <f ca="1">IF(PROCESADOR!O4176&gt;0,PROCESADOR!O4176,"")</f>
        <v/>
      </c>
    </row>
    <row r="4176" spans="1:1" x14ac:dyDescent="0.25">
      <c r="A4176" s="1" t="str">
        <f ca="1">IF(PROCESADOR!O4177&gt;0,PROCESADOR!O4177,"")</f>
        <v/>
      </c>
    </row>
    <row r="4177" spans="1:1" x14ac:dyDescent="0.25">
      <c r="A4177" s="1" t="str">
        <f ca="1">IF(PROCESADOR!O4178&gt;0,PROCESADOR!O4178,"")</f>
        <v/>
      </c>
    </row>
    <row r="4178" spans="1:1" x14ac:dyDescent="0.25">
      <c r="A4178" s="1" t="str">
        <f ca="1">IF(PROCESADOR!O4179&gt;0,PROCESADOR!O4179,"")</f>
        <v/>
      </c>
    </row>
    <row r="4179" spans="1:1" x14ac:dyDescent="0.25">
      <c r="A4179" s="1" t="str">
        <f ca="1">IF(PROCESADOR!O4180&gt;0,PROCESADOR!O4180,"")</f>
        <v/>
      </c>
    </row>
    <row r="4180" spans="1:1" x14ac:dyDescent="0.25">
      <c r="A4180" s="1" t="str">
        <f ca="1">IF(PROCESADOR!O4181&gt;0,PROCESADOR!O4181,"")</f>
        <v/>
      </c>
    </row>
    <row r="4181" spans="1:1" x14ac:dyDescent="0.25">
      <c r="A4181" s="1" t="str">
        <f ca="1">IF(PROCESADOR!O4182&gt;0,PROCESADOR!O4182,"")</f>
        <v/>
      </c>
    </row>
    <row r="4182" spans="1:1" x14ac:dyDescent="0.25">
      <c r="A4182" s="1" t="str">
        <f ca="1">IF(PROCESADOR!O4183&gt;0,PROCESADOR!O4183,"")</f>
        <v/>
      </c>
    </row>
    <row r="4183" spans="1:1" x14ac:dyDescent="0.25">
      <c r="A4183" s="1" t="str">
        <f ca="1">IF(PROCESADOR!O4184&gt;0,PROCESADOR!O4184,"")</f>
        <v/>
      </c>
    </row>
    <row r="4184" spans="1:1" x14ac:dyDescent="0.25">
      <c r="A4184" s="1" t="str">
        <f ca="1">IF(PROCESADOR!O4185&gt;0,PROCESADOR!O4185,"")</f>
        <v/>
      </c>
    </row>
    <row r="4185" spans="1:1" x14ac:dyDescent="0.25">
      <c r="A4185" s="1" t="str">
        <f ca="1">IF(PROCESADOR!O4186&gt;0,PROCESADOR!O4186,"")</f>
        <v/>
      </c>
    </row>
    <row r="4186" spans="1:1" x14ac:dyDescent="0.25">
      <c r="A4186" s="1" t="str">
        <f ca="1">IF(PROCESADOR!O4187&gt;0,PROCESADOR!O4187,"")</f>
        <v/>
      </c>
    </row>
    <row r="4187" spans="1:1" x14ac:dyDescent="0.25">
      <c r="A4187" s="1" t="str">
        <f ca="1">IF(PROCESADOR!O4188&gt;0,PROCESADOR!O4188,"")</f>
        <v/>
      </c>
    </row>
    <row r="4188" spans="1:1" x14ac:dyDescent="0.25">
      <c r="A4188" s="1" t="str">
        <f ca="1">IF(PROCESADOR!O4189&gt;0,PROCESADOR!O4189,"")</f>
        <v/>
      </c>
    </row>
    <row r="4189" spans="1:1" x14ac:dyDescent="0.25">
      <c r="A4189" s="1" t="str">
        <f ca="1">IF(PROCESADOR!O4190&gt;0,PROCESADOR!O4190,"")</f>
        <v/>
      </c>
    </row>
    <row r="4190" spans="1:1" x14ac:dyDescent="0.25">
      <c r="A4190" s="1" t="str">
        <f ca="1">IF(PROCESADOR!O4191&gt;0,PROCESADOR!O4191,"")</f>
        <v/>
      </c>
    </row>
    <row r="4191" spans="1:1" x14ac:dyDescent="0.25">
      <c r="A4191" s="1" t="str">
        <f ca="1">IF(PROCESADOR!O4192&gt;0,PROCESADOR!O4192,"")</f>
        <v/>
      </c>
    </row>
    <row r="4192" spans="1:1" x14ac:dyDescent="0.25">
      <c r="A4192" s="1" t="str">
        <f ca="1">IF(PROCESADOR!O4193&gt;0,PROCESADOR!O4193,"")</f>
        <v/>
      </c>
    </row>
    <row r="4193" spans="1:1" x14ac:dyDescent="0.25">
      <c r="A4193" s="1" t="str">
        <f ca="1">IF(PROCESADOR!O4194&gt;0,PROCESADOR!O4194,"")</f>
        <v/>
      </c>
    </row>
    <row r="4194" spans="1:1" x14ac:dyDescent="0.25">
      <c r="A4194" s="1" t="str">
        <f ca="1">IF(PROCESADOR!O4195&gt;0,PROCESADOR!O4195,"")</f>
        <v/>
      </c>
    </row>
    <row r="4195" spans="1:1" x14ac:dyDescent="0.25">
      <c r="A4195" s="1" t="str">
        <f ca="1">IF(PROCESADOR!O4196&gt;0,PROCESADOR!O4196,"")</f>
        <v/>
      </c>
    </row>
    <row r="4196" spans="1:1" x14ac:dyDescent="0.25">
      <c r="A4196" s="1" t="str">
        <f ca="1">IF(PROCESADOR!O4197&gt;0,PROCESADOR!O4197,"")</f>
        <v/>
      </c>
    </row>
    <row r="4197" spans="1:1" x14ac:dyDescent="0.25">
      <c r="A4197" s="1" t="str">
        <f ca="1">IF(PROCESADOR!O4198&gt;0,PROCESADOR!O4198,"")</f>
        <v/>
      </c>
    </row>
    <row r="4198" spans="1:1" x14ac:dyDescent="0.25">
      <c r="A4198" s="1" t="str">
        <f ca="1">IF(PROCESADOR!O4199&gt;0,PROCESADOR!O4199,"")</f>
        <v/>
      </c>
    </row>
    <row r="4199" spans="1:1" x14ac:dyDescent="0.25">
      <c r="A4199" s="1" t="str">
        <f ca="1">IF(PROCESADOR!O4200&gt;0,PROCESADOR!O4200,"")</f>
        <v/>
      </c>
    </row>
    <row r="4200" spans="1:1" x14ac:dyDescent="0.25">
      <c r="A4200" s="1" t="str">
        <f ca="1">IF(PROCESADOR!O4201&gt;0,PROCESADOR!O4201,"")</f>
        <v/>
      </c>
    </row>
    <row r="4201" spans="1:1" x14ac:dyDescent="0.25">
      <c r="A4201" s="1" t="str">
        <f ca="1">IF(PROCESADOR!O4202&gt;0,PROCESADOR!O4202,"")</f>
        <v/>
      </c>
    </row>
    <row r="4202" spans="1:1" x14ac:dyDescent="0.25">
      <c r="A4202" s="1" t="str">
        <f ca="1">IF(PROCESADOR!O4203&gt;0,PROCESADOR!O4203,"")</f>
        <v/>
      </c>
    </row>
    <row r="4203" spans="1:1" x14ac:dyDescent="0.25">
      <c r="A4203" s="1" t="str">
        <f ca="1">IF(PROCESADOR!O4204&gt;0,PROCESADOR!O4204,"")</f>
        <v/>
      </c>
    </row>
    <row r="4204" spans="1:1" x14ac:dyDescent="0.25">
      <c r="A4204" s="1" t="str">
        <f ca="1">IF(PROCESADOR!O4205&gt;0,PROCESADOR!O4205,"")</f>
        <v/>
      </c>
    </row>
    <row r="4205" spans="1:1" x14ac:dyDescent="0.25">
      <c r="A4205" s="1" t="str">
        <f ca="1">IF(PROCESADOR!O4206&gt;0,PROCESADOR!O4206,"")</f>
        <v/>
      </c>
    </row>
    <row r="4206" spans="1:1" x14ac:dyDescent="0.25">
      <c r="A4206" s="1" t="str">
        <f ca="1">IF(PROCESADOR!O4207&gt;0,PROCESADOR!O4207,"")</f>
        <v/>
      </c>
    </row>
    <row r="4207" spans="1:1" x14ac:dyDescent="0.25">
      <c r="A4207" s="1" t="str">
        <f ca="1">IF(PROCESADOR!O4208&gt;0,PROCESADOR!O4208,"")</f>
        <v/>
      </c>
    </row>
    <row r="4208" spans="1:1" x14ac:dyDescent="0.25">
      <c r="A4208" s="1" t="str">
        <f ca="1">IF(PROCESADOR!O4209&gt;0,PROCESADOR!O4209,"")</f>
        <v/>
      </c>
    </row>
    <row r="4209" spans="1:1" x14ac:dyDescent="0.25">
      <c r="A4209" s="1" t="str">
        <f ca="1">IF(PROCESADOR!O4210&gt;0,PROCESADOR!O4210,"")</f>
        <v/>
      </c>
    </row>
    <row r="4210" spans="1:1" x14ac:dyDescent="0.25">
      <c r="A4210" s="1" t="str">
        <f ca="1">IF(PROCESADOR!O4211&gt;0,PROCESADOR!O4211,"")</f>
        <v/>
      </c>
    </row>
    <row r="4211" spans="1:1" x14ac:dyDescent="0.25">
      <c r="A4211" s="1" t="str">
        <f ca="1">IF(PROCESADOR!O4212&gt;0,PROCESADOR!O4212,"")</f>
        <v/>
      </c>
    </row>
    <row r="4212" spans="1:1" x14ac:dyDescent="0.25">
      <c r="A4212" s="1" t="str">
        <f ca="1">IF(PROCESADOR!O4213&gt;0,PROCESADOR!O4213,"")</f>
        <v/>
      </c>
    </row>
    <row r="4213" spans="1:1" x14ac:dyDescent="0.25">
      <c r="A4213" s="1" t="str">
        <f ca="1">IF(PROCESADOR!O4214&gt;0,PROCESADOR!O4214,"")</f>
        <v/>
      </c>
    </row>
    <row r="4214" spans="1:1" x14ac:dyDescent="0.25">
      <c r="A4214" s="1" t="str">
        <f ca="1">IF(PROCESADOR!O4215&gt;0,PROCESADOR!O4215,"")</f>
        <v/>
      </c>
    </row>
    <row r="4215" spans="1:1" x14ac:dyDescent="0.25">
      <c r="A4215" s="1" t="str">
        <f ca="1">IF(PROCESADOR!O4216&gt;0,PROCESADOR!O4216,"")</f>
        <v/>
      </c>
    </row>
    <row r="4216" spans="1:1" x14ac:dyDescent="0.25">
      <c r="A4216" s="1" t="str">
        <f ca="1">IF(PROCESADOR!O4217&gt;0,PROCESADOR!O4217,"")</f>
        <v/>
      </c>
    </row>
    <row r="4217" spans="1:1" x14ac:dyDescent="0.25">
      <c r="A4217" s="1" t="str">
        <f ca="1">IF(PROCESADOR!O4218&gt;0,PROCESADOR!O4218,"")</f>
        <v/>
      </c>
    </row>
    <row r="4218" spans="1:1" x14ac:dyDescent="0.25">
      <c r="A4218" s="1" t="str">
        <f ca="1">IF(PROCESADOR!O4219&gt;0,PROCESADOR!O4219,"")</f>
        <v/>
      </c>
    </row>
    <row r="4219" spans="1:1" x14ac:dyDescent="0.25">
      <c r="A4219" s="1" t="str">
        <f ca="1">IF(PROCESADOR!O4220&gt;0,PROCESADOR!O4220,"")</f>
        <v/>
      </c>
    </row>
    <row r="4220" spans="1:1" x14ac:dyDescent="0.25">
      <c r="A4220" s="1" t="str">
        <f ca="1">IF(PROCESADOR!O4221&gt;0,PROCESADOR!O4221,"")</f>
        <v/>
      </c>
    </row>
    <row r="4221" spans="1:1" x14ac:dyDescent="0.25">
      <c r="A4221" s="1" t="str">
        <f ca="1">IF(PROCESADOR!O4222&gt;0,PROCESADOR!O4222,"")</f>
        <v/>
      </c>
    </row>
    <row r="4222" spans="1:1" x14ac:dyDescent="0.25">
      <c r="A4222" s="1" t="str">
        <f ca="1">IF(PROCESADOR!O4223&gt;0,PROCESADOR!O4223,"")</f>
        <v/>
      </c>
    </row>
    <row r="4223" spans="1:1" x14ac:dyDescent="0.25">
      <c r="A4223" s="1" t="str">
        <f ca="1">IF(PROCESADOR!O4224&gt;0,PROCESADOR!O4224,"")</f>
        <v/>
      </c>
    </row>
    <row r="4224" spans="1:1" x14ac:dyDescent="0.25">
      <c r="A4224" s="1" t="str">
        <f ca="1">IF(PROCESADOR!O4225&gt;0,PROCESADOR!O4225,"")</f>
        <v/>
      </c>
    </row>
    <row r="4225" spans="1:1" x14ac:dyDescent="0.25">
      <c r="A4225" s="1" t="str">
        <f ca="1">IF(PROCESADOR!O4226&gt;0,PROCESADOR!O4226,"")</f>
        <v/>
      </c>
    </row>
    <row r="4226" spans="1:1" x14ac:dyDescent="0.25">
      <c r="A4226" s="1" t="str">
        <f ca="1">IF(PROCESADOR!O4227&gt;0,PROCESADOR!O4227,"")</f>
        <v/>
      </c>
    </row>
    <row r="4227" spans="1:1" x14ac:dyDescent="0.25">
      <c r="A4227" s="1" t="str">
        <f ca="1">IF(PROCESADOR!O4228&gt;0,PROCESADOR!O4228,"")</f>
        <v/>
      </c>
    </row>
    <row r="4228" spans="1:1" x14ac:dyDescent="0.25">
      <c r="A4228" s="1" t="str">
        <f ca="1">IF(PROCESADOR!O4229&gt;0,PROCESADOR!O4229,"")</f>
        <v/>
      </c>
    </row>
    <row r="4229" spans="1:1" x14ac:dyDescent="0.25">
      <c r="A4229" s="1" t="str">
        <f ca="1">IF(PROCESADOR!O4230&gt;0,PROCESADOR!O4230,"")</f>
        <v/>
      </c>
    </row>
    <row r="4230" spans="1:1" x14ac:dyDescent="0.25">
      <c r="A4230" s="1" t="str">
        <f ca="1">IF(PROCESADOR!O4231&gt;0,PROCESADOR!O4231,"")</f>
        <v/>
      </c>
    </row>
    <row r="4231" spans="1:1" x14ac:dyDescent="0.25">
      <c r="A4231" s="1" t="str">
        <f ca="1">IF(PROCESADOR!O4232&gt;0,PROCESADOR!O4232,"")</f>
        <v/>
      </c>
    </row>
    <row r="4232" spans="1:1" x14ac:dyDescent="0.25">
      <c r="A4232" s="1" t="str">
        <f ca="1">IF(PROCESADOR!O4233&gt;0,PROCESADOR!O4233,"")</f>
        <v/>
      </c>
    </row>
    <row r="4233" spans="1:1" x14ac:dyDescent="0.25">
      <c r="A4233" s="1" t="str">
        <f ca="1">IF(PROCESADOR!O4234&gt;0,PROCESADOR!O4234,"")</f>
        <v/>
      </c>
    </row>
    <row r="4234" spans="1:1" x14ac:dyDescent="0.25">
      <c r="A4234" s="1" t="str">
        <f ca="1">IF(PROCESADOR!O4235&gt;0,PROCESADOR!O4235,"")</f>
        <v/>
      </c>
    </row>
    <row r="4235" spans="1:1" x14ac:dyDescent="0.25">
      <c r="A4235" s="1" t="str">
        <f ca="1">IF(PROCESADOR!O4236&gt;0,PROCESADOR!O4236,"")</f>
        <v/>
      </c>
    </row>
    <row r="4236" spans="1:1" x14ac:dyDescent="0.25">
      <c r="A4236" s="1" t="str">
        <f ca="1">IF(PROCESADOR!O4237&gt;0,PROCESADOR!O4237,"")</f>
        <v/>
      </c>
    </row>
    <row r="4237" spans="1:1" x14ac:dyDescent="0.25">
      <c r="A4237" s="1" t="str">
        <f ca="1">IF(PROCESADOR!O4238&gt;0,PROCESADOR!O4238,"")</f>
        <v/>
      </c>
    </row>
    <row r="4238" spans="1:1" x14ac:dyDescent="0.25">
      <c r="A4238" s="1" t="str">
        <f ca="1">IF(PROCESADOR!O4239&gt;0,PROCESADOR!O4239,"")</f>
        <v/>
      </c>
    </row>
    <row r="4239" spans="1:1" x14ac:dyDescent="0.25">
      <c r="A4239" s="1" t="str">
        <f ca="1">IF(PROCESADOR!O4240&gt;0,PROCESADOR!O4240,"")</f>
        <v/>
      </c>
    </row>
    <row r="4240" spans="1:1" x14ac:dyDescent="0.25">
      <c r="A4240" s="1" t="str">
        <f ca="1">IF(PROCESADOR!O4241&gt;0,PROCESADOR!O4241,"")</f>
        <v/>
      </c>
    </row>
    <row r="4241" spans="1:1" x14ac:dyDescent="0.25">
      <c r="A4241" s="1" t="str">
        <f ca="1">IF(PROCESADOR!O4242&gt;0,PROCESADOR!O4242,"")</f>
        <v/>
      </c>
    </row>
    <row r="4242" spans="1:1" x14ac:dyDescent="0.25">
      <c r="A4242" s="1" t="str">
        <f ca="1">IF(PROCESADOR!O4243&gt;0,PROCESADOR!O4243,"")</f>
        <v/>
      </c>
    </row>
    <row r="4243" spans="1:1" x14ac:dyDescent="0.25">
      <c r="A4243" s="1" t="str">
        <f ca="1">IF(PROCESADOR!O4244&gt;0,PROCESADOR!O4244,"")</f>
        <v/>
      </c>
    </row>
    <row r="4244" spans="1:1" x14ac:dyDescent="0.25">
      <c r="A4244" s="1" t="str">
        <f ca="1">IF(PROCESADOR!O4245&gt;0,PROCESADOR!O4245,"")</f>
        <v/>
      </c>
    </row>
    <row r="4245" spans="1:1" x14ac:dyDescent="0.25">
      <c r="A4245" s="1" t="str">
        <f ca="1">IF(PROCESADOR!O4246&gt;0,PROCESADOR!O4246,"")</f>
        <v/>
      </c>
    </row>
    <row r="4246" spans="1:1" x14ac:dyDescent="0.25">
      <c r="A4246" s="1" t="str">
        <f ca="1">IF(PROCESADOR!O4247&gt;0,PROCESADOR!O4247,"")</f>
        <v/>
      </c>
    </row>
    <row r="4247" spans="1:1" x14ac:dyDescent="0.25">
      <c r="A4247" s="1" t="str">
        <f ca="1">IF(PROCESADOR!O4248&gt;0,PROCESADOR!O4248,"")</f>
        <v/>
      </c>
    </row>
    <row r="4248" spans="1:1" x14ac:dyDescent="0.25">
      <c r="A4248" s="1" t="str">
        <f ca="1">IF(PROCESADOR!O4249&gt;0,PROCESADOR!O4249,"")</f>
        <v/>
      </c>
    </row>
    <row r="4249" spans="1:1" x14ac:dyDescent="0.25">
      <c r="A4249" s="1" t="str">
        <f ca="1">IF(PROCESADOR!O4250&gt;0,PROCESADOR!O4250,"")</f>
        <v/>
      </c>
    </row>
    <row r="4250" spans="1:1" x14ac:dyDescent="0.25">
      <c r="A4250" s="1" t="str">
        <f ca="1">IF(PROCESADOR!O4251&gt;0,PROCESADOR!O4251,"")</f>
        <v/>
      </c>
    </row>
    <row r="4251" spans="1:1" x14ac:dyDescent="0.25">
      <c r="A4251" s="1" t="str">
        <f ca="1">IF(PROCESADOR!O4252&gt;0,PROCESADOR!O4252,"")</f>
        <v/>
      </c>
    </row>
    <row r="4252" spans="1:1" x14ac:dyDescent="0.25">
      <c r="A4252" s="1" t="str">
        <f ca="1">IF(PROCESADOR!O4253&gt;0,PROCESADOR!O4253,"")</f>
        <v/>
      </c>
    </row>
    <row r="4253" spans="1:1" x14ac:dyDescent="0.25">
      <c r="A4253" s="1" t="str">
        <f ca="1">IF(PROCESADOR!O4254&gt;0,PROCESADOR!O4254,"")</f>
        <v/>
      </c>
    </row>
    <row r="4254" spans="1:1" x14ac:dyDescent="0.25">
      <c r="A4254" s="1" t="str">
        <f ca="1">IF(PROCESADOR!O4255&gt;0,PROCESADOR!O4255,"")</f>
        <v/>
      </c>
    </row>
    <row r="4255" spans="1:1" x14ac:dyDescent="0.25">
      <c r="A4255" s="1" t="str">
        <f ca="1">IF(PROCESADOR!O4256&gt;0,PROCESADOR!O4256,"")</f>
        <v/>
      </c>
    </row>
    <row r="4256" spans="1:1" x14ac:dyDescent="0.25">
      <c r="A4256" s="1" t="str">
        <f ca="1">IF(PROCESADOR!O4257&gt;0,PROCESADOR!O4257,"")</f>
        <v/>
      </c>
    </row>
    <row r="4257" spans="1:1" x14ac:dyDescent="0.25">
      <c r="A4257" s="1" t="str">
        <f ca="1">IF(PROCESADOR!O4258&gt;0,PROCESADOR!O4258,"")</f>
        <v/>
      </c>
    </row>
    <row r="4258" spans="1:1" x14ac:dyDescent="0.25">
      <c r="A4258" s="1" t="str">
        <f ca="1">IF(PROCESADOR!O4259&gt;0,PROCESADOR!O4259,"")</f>
        <v/>
      </c>
    </row>
    <row r="4259" spans="1:1" x14ac:dyDescent="0.25">
      <c r="A4259" s="1" t="str">
        <f ca="1">IF(PROCESADOR!O4260&gt;0,PROCESADOR!O4260,"")</f>
        <v/>
      </c>
    </row>
    <row r="4260" spans="1:1" x14ac:dyDescent="0.25">
      <c r="A4260" s="1" t="str">
        <f ca="1">IF(PROCESADOR!O4261&gt;0,PROCESADOR!O4261,"")</f>
        <v/>
      </c>
    </row>
    <row r="4261" spans="1:1" x14ac:dyDescent="0.25">
      <c r="A4261" s="1" t="str">
        <f ca="1">IF(PROCESADOR!O4262&gt;0,PROCESADOR!O4262,"")</f>
        <v/>
      </c>
    </row>
    <row r="4262" spans="1:1" x14ac:dyDescent="0.25">
      <c r="A4262" s="1" t="str">
        <f ca="1">IF(PROCESADOR!O4263&gt;0,PROCESADOR!O4263,"")</f>
        <v/>
      </c>
    </row>
    <row r="4263" spans="1:1" x14ac:dyDescent="0.25">
      <c r="A4263" s="1" t="str">
        <f ca="1">IF(PROCESADOR!O4264&gt;0,PROCESADOR!O4264,"")</f>
        <v/>
      </c>
    </row>
    <row r="4264" spans="1:1" x14ac:dyDescent="0.25">
      <c r="A4264" s="1" t="str">
        <f ca="1">IF(PROCESADOR!O4265&gt;0,PROCESADOR!O4265,"")</f>
        <v/>
      </c>
    </row>
    <row r="4265" spans="1:1" x14ac:dyDescent="0.25">
      <c r="A4265" s="1" t="str">
        <f ca="1">IF(PROCESADOR!O4266&gt;0,PROCESADOR!O4266,"")</f>
        <v/>
      </c>
    </row>
    <row r="4266" spans="1:1" x14ac:dyDescent="0.25">
      <c r="A4266" s="1" t="str">
        <f ca="1">IF(PROCESADOR!O4267&gt;0,PROCESADOR!O4267,"")</f>
        <v/>
      </c>
    </row>
    <row r="4267" spans="1:1" x14ac:dyDescent="0.25">
      <c r="A4267" s="1" t="str">
        <f ca="1">IF(PROCESADOR!O4268&gt;0,PROCESADOR!O4268,"")</f>
        <v/>
      </c>
    </row>
    <row r="4268" spans="1:1" x14ac:dyDescent="0.25">
      <c r="A4268" s="1" t="str">
        <f ca="1">IF(PROCESADOR!O4269&gt;0,PROCESADOR!O4269,"")</f>
        <v/>
      </c>
    </row>
    <row r="4269" spans="1:1" x14ac:dyDescent="0.25">
      <c r="A4269" s="1" t="str">
        <f ca="1">IF(PROCESADOR!O4270&gt;0,PROCESADOR!O4270,"")</f>
        <v/>
      </c>
    </row>
    <row r="4270" spans="1:1" x14ac:dyDescent="0.25">
      <c r="A4270" s="1" t="str">
        <f ca="1">IF(PROCESADOR!O4271&gt;0,PROCESADOR!O4271,"")</f>
        <v/>
      </c>
    </row>
    <row r="4271" spans="1:1" x14ac:dyDescent="0.25">
      <c r="A4271" s="1" t="str">
        <f ca="1">IF(PROCESADOR!O4272&gt;0,PROCESADOR!O4272,"")</f>
        <v/>
      </c>
    </row>
    <row r="4272" spans="1:1" x14ac:dyDescent="0.25">
      <c r="A4272" s="1" t="str">
        <f ca="1">IF(PROCESADOR!O4273&gt;0,PROCESADOR!O4273,"")</f>
        <v/>
      </c>
    </row>
    <row r="4273" spans="1:1" x14ac:dyDescent="0.25">
      <c r="A4273" s="1" t="str">
        <f ca="1">IF(PROCESADOR!O4274&gt;0,PROCESADOR!O4274,"")</f>
        <v/>
      </c>
    </row>
    <row r="4274" spans="1:1" x14ac:dyDescent="0.25">
      <c r="A4274" s="1" t="str">
        <f ca="1">IF(PROCESADOR!O4275&gt;0,PROCESADOR!O4275,"")</f>
        <v/>
      </c>
    </row>
    <row r="4275" spans="1:1" x14ac:dyDescent="0.25">
      <c r="A4275" s="1" t="str">
        <f ca="1">IF(PROCESADOR!O4276&gt;0,PROCESADOR!O4276,"")</f>
        <v/>
      </c>
    </row>
    <row r="4276" spans="1:1" x14ac:dyDescent="0.25">
      <c r="A4276" s="1" t="str">
        <f ca="1">IF(PROCESADOR!O4277&gt;0,PROCESADOR!O4277,"")</f>
        <v/>
      </c>
    </row>
    <row r="4277" spans="1:1" x14ac:dyDescent="0.25">
      <c r="A4277" s="1" t="str">
        <f ca="1">IF(PROCESADOR!O4278&gt;0,PROCESADOR!O4278,"")</f>
        <v/>
      </c>
    </row>
    <row r="4278" spans="1:1" x14ac:dyDescent="0.25">
      <c r="A4278" s="1" t="str">
        <f ca="1">IF(PROCESADOR!O4279&gt;0,PROCESADOR!O4279,"")</f>
        <v/>
      </c>
    </row>
    <row r="4279" spans="1:1" x14ac:dyDescent="0.25">
      <c r="A4279" s="1" t="str">
        <f ca="1">IF(PROCESADOR!O4280&gt;0,PROCESADOR!O4280,"")</f>
        <v/>
      </c>
    </row>
    <row r="4280" spans="1:1" x14ac:dyDescent="0.25">
      <c r="A4280" s="1" t="str">
        <f ca="1">IF(PROCESADOR!O4281&gt;0,PROCESADOR!O4281,"")</f>
        <v/>
      </c>
    </row>
    <row r="4281" spans="1:1" x14ac:dyDescent="0.25">
      <c r="A4281" s="1" t="str">
        <f ca="1">IF(PROCESADOR!O4282&gt;0,PROCESADOR!O4282,"")</f>
        <v/>
      </c>
    </row>
    <row r="4282" spans="1:1" x14ac:dyDescent="0.25">
      <c r="A4282" s="1" t="str">
        <f ca="1">IF(PROCESADOR!O4283&gt;0,PROCESADOR!O4283,"")</f>
        <v/>
      </c>
    </row>
    <row r="4283" spans="1:1" x14ac:dyDescent="0.25">
      <c r="A4283" s="1" t="str">
        <f ca="1">IF(PROCESADOR!O4284&gt;0,PROCESADOR!O4284,"")</f>
        <v/>
      </c>
    </row>
    <row r="4284" spans="1:1" x14ac:dyDescent="0.25">
      <c r="A4284" s="1" t="str">
        <f ca="1">IF(PROCESADOR!O4285&gt;0,PROCESADOR!O4285,"")</f>
        <v/>
      </c>
    </row>
    <row r="4285" spans="1:1" x14ac:dyDescent="0.25">
      <c r="A4285" s="1" t="str">
        <f ca="1">IF(PROCESADOR!O4286&gt;0,PROCESADOR!O4286,"")</f>
        <v/>
      </c>
    </row>
    <row r="4286" spans="1:1" x14ac:dyDescent="0.25">
      <c r="A4286" s="1" t="str">
        <f ca="1">IF(PROCESADOR!O4287&gt;0,PROCESADOR!O4287,"")</f>
        <v/>
      </c>
    </row>
    <row r="4287" spans="1:1" x14ac:dyDescent="0.25">
      <c r="A4287" s="1" t="str">
        <f ca="1">IF(PROCESADOR!O4288&gt;0,PROCESADOR!O4288,"")</f>
        <v/>
      </c>
    </row>
    <row r="4288" spans="1:1" x14ac:dyDescent="0.25">
      <c r="A4288" s="1" t="str">
        <f ca="1">IF(PROCESADOR!O4289&gt;0,PROCESADOR!O4289,"")</f>
        <v/>
      </c>
    </row>
    <row r="4289" spans="1:1" x14ac:dyDescent="0.25">
      <c r="A4289" s="1" t="str">
        <f ca="1">IF(PROCESADOR!O4290&gt;0,PROCESADOR!O4290,"")</f>
        <v/>
      </c>
    </row>
    <row r="4290" spans="1:1" x14ac:dyDescent="0.25">
      <c r="A4290" s="1" t="str">
        <f ca="1">IF(PROCESADOR!O4291&gt;0,PROCESADOR!O4291,"")</f>
        <v/>
      </c>
    </row>
    <row r="4291" spans="1:1" x14ac:dyDescent="0.25">
      <c r="A4291" s="1" t="str">
        <f ca="1">IF(PROCESADOR!O4292&gt;0,PROCESADOR!O4292,"")</f>
        <v/>
      </c>
    </row>
    <row r="4292" spans="1:1" x14ac:dyDescent="0.25">
      <c r="A4292" s="1" t="str">
        <f ca="1">IF(PROCESADOR!O4293&gt;0,PROCESADOR!O4293,"")</f>
        <v/>
      </c>
    </row>
    <row r="4293" spans="1:1" x14ac:dyDescent="0.25">
      <c r="A4293" s="1" t="str">
        <f ca="1">IF(PROCESADOR!O4294&gt;0,PROCESADOR!O4294,"")</f>
        <v/>
      </c>
    </row>
    <row r="4294" spans="1:1" x14ac:dyDescent="0.25">
      <c r="A4294" s="1" t="str">
        <f ca="1">IF(PROCESADOR!O4295&gt;0,PROCESADOR!O4295,"")</f>
        <v/>
      </c>
    </row>
    <row r="4295" spans="1:1" x14ac:dyDescent="0.25">
      <c r="A4295" s="1" t="str">
        <f ca="1">IF(PROCESADOR!O4296&gt;0,PROCESADOR!O4296,"")</f>
        <v/>
      </c>
    </row>
    <row r="4296" spans="1:1" x14ac:dyDescent="0.25">
      <c r="A4296" s="1" t="str">
        <f ca="1">IF(PROCESADOR!O4297&gt;0,PROCESADOR!O4297,"")</f>
        <v/>
      </c>
    </row>
    <row r="4297" spans="1:1" x14ac:dyDescent="0.25">
      <c r="A4297" s="1" t="str">
        <f ca="1">IF(PROCESADOR!O4298&gt;0,PROCESADOR!O4298,"")</f>
        <v/>
      </c>
    </row>
    <row r="4298" spans="1:1" x14ac:dyDescent="0.25">
      <c r="A4298" s="1" t="str">
        <f ca="1">IF(PROCESADOR!O4299&gt;0,PROCESADOR!O4299,"")</f>
        <v/>
      </c>
    </row>
    <row r="4299" spans="1:1" x14ac:dyDescent="0.25">
      <c r="A4299" s="1" t="str">
        <f ca="1">IF(PROCESADOR!O4300&gt;0,PROCESADOR!O4300,"")</f>
        <v/>
      </c>
    </row>
    <row r="4300" spans="1:1" x14ac:dyDescent="0.25">
      <c r="A4300" s="1" t="str">
        <f ca="1">IF(PROCESADOR!O4301&gt;0,PROCESADOR!O4301,"")</f>
        <v/>
      </c>
    </row>
    <row r="4301" spans="1:1" x14ac:dyDescent="0.25">
      <c r="A4301" s="1" t="str">
        <f ca="1">IF(PROCESADOR!O4302&gt;0,PROCESADOR!O4302,"")</f>
        <v/>
      </c>
    </row>
    <row r="4302" spans="1:1" x14ac:dyDescent="0.25">
      <c r="A4302" s="1" t="str">
        <f ca="1">IF(PROCESADOR!O4303&gt;0,PROCESADOR!O4303,"")</f>
        <v/>
      </c>
    </row>
    <row r="4303" spans="1:1" x14ac:dyDescent="0.25">
      <c r="A4303" s="1" t="str">
        <f ca="1">IF(PROCESADOR!O4304&gt;0,PROCESADOR!O4304,"")</f>
        <v/>
      </c>
    </row>
    <row r="4304" spans="1:1" x14ac:dyDescent="0.25">
      <c r="A4304" s="1" t="str">
        <f ca="1">IF(PROCESADOR!O4305&gt;0,PROCESADOR!O4305,"")</f>
        <v/>
      </c>
    </row>
    <row r="4305" spans="1:1" x14ac:dyDescent="0.25">
      <c r="A4305" s="1" t="str">
        <f ca="1">IF(PROCESADOR!O4306&gt;0,PROCESADOR!O4306,"")</f>
        <v/>
      </c>
    </row>
    <row r="4306" spans="1:1" x14ac:dyDescent="0.25">
      <c r="A4306" s="1" t="str">
        <f ca="1">IF(PROCESADOR!O4307&gt;0,PROCESADOR!O4307,"")</f>
        <v/>
      </c>
    </row>
    <row r="4307" spans="1:1" x14ac:dyDescent="0.25">
      <c r="A4307" s="1" t="str">
        <f ca="1">IF(PROCESADOR!O4308&gt;0,PROCESADOR!O4308,"")</f>
        <v/>
      </c>
    </row>
    <row r="4308" spans="1:1" x14ac:dyDescent="0.25">
      <c r="A4308" s="1" t="str">
        <f ca="1">IF(PROCESADOR!O4309&gt;0,PROCESADOR!O4309,"")</f>
        <v/>
      </c>
    </row>
    <row r="4309" spans="1:1" x14ac:dyDescent="0.25">
      <c r="A4309" s="1" t="str">
        <f ca="1">IF(PROCESADOR!O4310&gt;0,PROCESADOR!O4310,"")</f>
        <v/>
      </c>
    </row>
    <row r="4310" spans="1:1" x14ac:dyDescent="0.25">
      <c r="A4310" s="1" t="str">
        <f ca="1">IF(PROCESADOR!O4311&gt;0,PROCESADOR!O4311,"")</f>
        <v/>
      </c>
    </row>
    <row r="4311" spans="1:1" x14ac:dyDescent="0.25">
      <c r="A4311" s="1" t="str">
        <f ca="1">IF(PROCESADOR!O4312&gt;0,PROCESADOR!O4312,"")</f>
        <v/>
      </c>
    </row>
    <row r="4312" spans="1:1" x14ac:dyDescent="0.25">
      <c r="A4312" s="1" t="str">
        <f ca="1">IF(PROCESADOR!O4313&gt;0,PROCESADOR!O4313,"")</f>
        <v/>
      </c>
    </row>
    <row r="4313" spans="1:1" x14ac:dyDescent="0.25">
      <c r="A4313" s="1" t="str">
        <f ca="1">IF(PROCESADOR!O4314&gt;0,PROCESADOR!O4314,"")</f>
        <v/>
      </c>
    </row>
    <row r="4314" spans="1:1" x14ac:dyDescent="0.25">
      <c r="A4314" s="1" t="str">
        <f ca="1">IF(PROCESADOR!O4315&gt;0,PROCESADOR!O4315,"")</f>
        <v/>
      </c>
    </row>
    <row r="4315" spans="1:1" x14ac:dyDescent="0.25">
      <c r="A4315" s="1" t="str">
        <f ca="1">IF(PROCESADOR!O4316&gt;0,PROCESADOR!O4316,"")</f>
        <v/>
      </c>
    </row>
    <row r="4316" spans="1:1" x14ac:dyDescent="0.25">
      <c r="A4316" s="1" t="str">
        <f ca="1">IF(PROCESADOR!O4317&gt;0,PROCESADOR!O4317,"")</f>
        <v/>
      </c>
    </row>
    <row r="4317" spans="1:1" x14ac:dyDescent="0.25">
      <c r="A4317" s="1" t="str">
        <f ca="1">IF(PROCESADOR!O4318&gt;0,PROCESADOR!O4318,"")</f>
        <v/>
      </c>
    </row>
    <row r="4318" spans="1:1" x14ac:dyDescent="0.25">
      <c r="A4318" s="1" t="str">
        <f ca="1">IF(PROCESADOR!O4319&gt;0,PROCESADOR!O4319,"")</f>
        <v/>
      </c>
    </row>
    <row r="4319" spans="1:1" x14ac:dyDescent="0.25">
      <c r="A4319" s="1" t="str">
        <f ca="1">IF(PROCESADOR!O4320&gt;0,PROCESADOR!O4320,"")</f>
        <v/>
      </c>
    </row>
    <row r="4320" spans="1:1" x14ac:dyDescent="0.25">
      <c r="A4320" s="1" t="str">
        <f ca="1">IF(PROCESADOR!O4321&gt;0,PROCESADOR!O4321,"")</f>
        <v/>
      </c>
    </row>
    <row r="4321" spans="1:1" x14ac:dyDescent="0.25">
      <c r="A4321" s="1" t="str">
        <f ca="1">IF(PROCESADOR!O4322&gt;0,PROCESADOR!O4322,"")</f>
        <v/>
      </c>
    </row>
    <row r="4322" spans="1:1" x14ac:dyDescent="0.25">
      <c r="A4322" s="1" t="str">
        <f ca="1">IF(PROCESADOR!O4323&gt;0,PROCESADOR!O4323,"")</f>
        <v/>
      </c>
    </row>
    <row r="4323" spans="1:1" x14ac:dyDescent="0.25">
      <c r="A4323" s="1" t="str">
        <f ca="1">IF(PROCESADOR!O4324&gt;0,PROCESADOR!O4324,"")</f>
        <v/>
      </c>
    </row>
    <row r="4324" spans="1:1" x14ac:dyDescent="0.25">
      <c r="A4324" s="1" t="str">
        <f ca="1">IF(PROCESADOR!O4325&gt;0,PROCESADOR!O4325,"")</f>
        <v/>
      </c>
    </row>
    <row r="4325" spans="1:1" x14ac:dyDescent="0.25">
      <c r="A4325" s="1" t="str">
        <f ca="1">IF(PROCESADOR!O4326&gt;0,PROCESADOR!O4326,"")</f>
        <v/>
      </c>
    </row>
    <row r="4326" spans="1:1" x14ac:dyDescent="0.25">
      <c r="A4326" s="1" t="str">
        <f ca="1">IF(PROCESADOR!O4327&gt;0,PROCESADOR!O4327,"")</f>
        <v/>
      </c>
    </row>
    <row r="4327" spans="1:1" x14ac:dyDescent="0.25">
      <c r="A4327" s="1" t="str">
        <f ca="1">IF(PROCESADOR!O4328&gt;0,PROCESADOR!O4328,"")</f>
        <v/>
      </c>
    </row>
    <row r="4328" spans="1:1" x14ac:dyDescent="0.25">
      <c r="A4328" s="1" t="str">
        <f ca="1">IF(PROCESADOR!O4329&gt;0,PROCESADOR!O4329,"")</f>
        <v/>
      </c>
    </row>
    <row r="4329" spans="1:1" x14ac:dyDescent="0.25">
      <c r="A4329" s="1" t="str">
        <f ca="1">IF(PROCESADOR!O4330&gt;0,PROCESADOR!O4330,"")</f>
        <v/>
      </c>
    </row>
    <row r="4330" spans="1:1" x14ac:dyDescent="0.25">
      <c r="A4330" s="1" t="str">
        <f ca="1">IF(PROCESADOR!O4331&gt;0,PROCESADOR!O4331,"")</f>
        <v/>
      </c>
    </row>
    <row r="4331" spans="1:1" x14ac:dyDescent="0.25">
      <c r="A4331" s="1" t="str">
        <f ca="1">IF(PROCESADOR!O4332&gt;0,PROCESADOR!O4332,"")</f>
        <v/>
      </c>
    </row>
    <row r="4332" spans="1:1" x14ac:dyDescent="0.25">
      <c r="A4332" s="1" t="str">
        <f ca="1">IF(PROCESADOR!O4333&gt;0,PROCESADOR!O4333,"")</f>
        <v/>
      </c>
    </row>
    <row r="4333" spans="1:1" x14ac:dyDescent="0.25">
      <c r="A4333" s="1" t="str">
        <f ca="1">IF(PROCESADOR!O4334&gt;0,PROCESADOR!O4334,"")</f>
        <v/>
      </c>
    </row>
    <row r="4334" spans="1:1" x14ac:dyDescent="0.25">
      <c r="A4334" s="1" t="str">
        <f ca="1">IF(PROCESADOR!O4335&gt;0,PROCESADOR!O4335,"")</f>
        <v/>
      </c>
    </row>
    <row r="4335" spans="1:1" x14ac:dyDescent="0.25">
      <c r="A4335" s="1" t="str">
        <f ca="1">IF(PROCESADOR!O4336&gt;0,PROCESADOR!O4336,"")</f>
        <v/>
      </c>
    </row>
    <row r="4336" spans="1:1" x14ac:dyDescent="0.25">
      <c r="A4336" s="1" t="str">
        <f ca="1">IF(PROCESADOR!O4337&gt;0,PROCESADOR!O4337,"")</f>
        <v/>
      </c>
    </row>
    <row r="4337" spans="1:1" x14ac:dyDescent="0.25">
      <c r="A4337" s="1" t="str">
        <f ca="1">IF(PROCESADOR!O4338&gt;0,PROCESADOR!O4338,"")</f>
        <v/>
      </c>
    </row>
    <row r="4338" spans="1:1" x14ac:dyDescent="0.25">
      <c r="A4338" s="1" t="str">
        <f ca="1">IF(PROCESADOR!O4339&gt;0,PROCESADOR!O4339,"")</f>
        <v/>
      </c>
    </row>
    <row r="4339" spans="1:1" x14ac:dyDescent="0.25">
      <c r="A4339" s="1" t="str">
        <f ca="1">IF(PROCESADOR!O4340&gt;0,PROCESADOR!O4340,"")</f>
        <v/>
      </c>
    </row>
    <row r="4340" spans="1:1" x14ac:dyDescent="0.25">
      <c r="A4340" s="1" t="str">
        <f ca="1">IF(PROCESADOR!O4341&gt;0,PROCESADOR!O4341,"")</f>
        <v/>
      </c>
    </row>
    <row r="4341" spans="1:1" x14ac:dyDescent="0.25">
      <c r="A4341" s="1" t="str">
        <f ca="1">IF(PROCESADOR!O4342&gt;0,PROCESADOR!O4342,"")</f>
        <v/>
      </c>
    </row>
    <row r="4342" spans="1:1" x14ac:dyDescent="0.25">
      <c r="A4342" s="1" t="str">
        <f ca="1">IF(PROCESADOR!O4343&gt;0,PROCESADOR!O4343,"")</f>
        <v/>
      </c>
    </row>
    <row r="4343" spans="1:1" x14ac:dyDescent="0.25">
      <c r="A4343" s="1" t="str">
        <f ca="1">IF(PROCESADOR!O4344&gt;0,PROCESADOR!O4344,"")</f>
        <v/>
      </c>
    </row>
    <row r="4344" spans="1:1" x14ac:dyDescent="0.25">
      <c r="A4344" s="1" t="str">
        <f ca="1">IF(PROCESADOR!O4345&gt;0,PROCESADOR!O4345,"")</f>
        <v/>
      </c>
    </row>
    <row r="4345" spans="1:1" x14ac:dyDescent="0.25">
      <c r="A4345" s="1" t="str">
        <f ca="1">IF(PROCESADOR!O4346&gt;0,PROCESADOR!O4346,"")</f>
        <v/>
      </c>
    </row>
    <row r="4346" spans="1:1" x14ac:dyDescent="0.25">
      <c r="A4346" s="1" t="str">
        <f ca="1">IF(PROCESADOR!O4347&gt;0,PROCESADOR!O4347,"")</f>
        <v/>
      </c>
    </row>
    <row r="4347" spans="1:1" x14ac:dyDescent="0.25">
      <c r="A4347" s="1" t="str">
        <f ca="1">IF(PROCESADOR!O4348&gt;0,PROCESADOR!O4348,"")</f>
        <v/>
      </c>
    </row>
    <row r="4348" spans="1:1" x14ac:dyDescent="0.25">
      <c r="A4348" s="1" t="str">
        <f ca="1">IF(PROCESADOR!O4349&gt;0,PROCESADOR!O4349,"")</f>
        <v/>
      </c>
    </row>
    <row r="4349" spans="1:1" x14ac:dyDescent="0.25">
      <c r="A4349" s="1" t="str">
        <f ca="1">IF(PROCESADOR!O4350&gt;0,PROCESADOR!O4350,"")</f>
        <v/>
      </c>
    </row>
    <row r="4350" spans="1:1" x14ac:dyDescent="0.25">
      <c r="A4350" s="1" t="str">
        <f ca="1">IF(PROCESADOR!O4351&gt;0,PROCESADOR!O4351,"")</f>
        <v/>
      </c>
    </row>
    <row r="4351" spans="1:1" x14ac:dyDescent="0.25">
      <c r="A4351" s="1" t="str">
        <f ca="1">IF(PROCESADOR!O4352&gt;0,PROCESADOR!O4352,"")</f>
        <v/>
      </c>
    </row>
    <row r="4352" spans="1:1" x14ac:dyDescent="0.25">
      <c r="A4352" s="1" t="str">
        <f ca="1">IF(PROCESADOR!O4353&gt;0,PROCESADOR!O4353,"")</f>
        <v/>
      </c>
    </row>
    <row r="4353" spans="1:1" x14ac:dyDescent="0.25">
      <c r="A4353" s="1" t="str">
        <f ca="1">IF(PROCESADOR!O4354&gt;0,PROCESADOR!O4354,"")</f>
        <v/>
      </c>
    </row>
    <row r="4354" spans="1:1" x14ac:dyDescent="0.25">
      <c r="A4354" s="1" t="str">
        <f ca="1">IF(PROCESADOR!O4355&gt;0,PROCESADOR!O4355,"")</f>
        <v/>
      </c>
    </row>
    <row r="4355" spans="1:1" x14ac:dyDescent="0.25">
      <c r="A4355" s="1" t="str">
        <f ca="1">IF(PROCESADOR!O4356&gt;0,PROCESADOR!O4356,"")</f>
        <v/>
      </c>
    </row>
    <row r="4356" spans="1:1" x14ac:dyDescent="0.25">
      <c r="A4356" s="1" t="str">
        <f ca="1">IF(PROCESADOR!O4357&gt;0,PROCESADOR!O4357,"")</f>
        <v/>
      </c>
    </row>
    <row r="4357" spans="1:1" x14ac:dyDescent="0.25">
      <c r="A4357" s="1" t="str">
        <f ca="1">IF(PROCESADOR!O4358&gt;0,PROCESADOR!O4358,"")</f>
        <v/>
      </c>
    </row>
    <row r="4358" spans="1:1" x14ac:dyDescent="0.25">
      <c r="A4358" s="1" t="str">
        <f ca="1">IF(PROCESADOR!O4359&gt;0,PROCESADOR!O4359,"")</f>
        <v/>
      </c>
    </row>
    <row r="4359" spans="1:1" x14ac:dyDescent="0.25">
      <c r="A4359" s="1" t="str">
        <f ca="1">IF(PROCESADOR!O4360&gt;0,PROCESADOR!O4360,"")</f>
        <v/>
      </c>
    </row>
    <row r="4360" spans="1:1" x14ac:dyDescent="0.25">
      <c r="A4360" s="1" t="str">
        <f ca="1">IF(PROCESADOR!O4361&gt;0,PROCESADOR!O4361,"")</f>
        <v/>
      </c>
    </row>
    <row r="4361" spans="1:1" x14ac:dyDescent="0.25">
      <c r="A4361" s="1" t="str">
        <f ca="1">IF(PROCESADOR!O4362&gt;0,PROCESADOR!O4362,"")</f>
        <v/>
      </c>
    </row>
    <row r="4362" spans="1:1" x14ac:dyDescent="0.25">
      <c r="A4362" s="1" t="str">
        <f ca="1">IF(PROCESADOR!O4363&gt;0,PROCESADOR!O4363,"")</f>
        <v/>
      </c>
    </row>
    <row r="4363" spans="1:1" x14ac:dyDescent="0.25">
      <c r="A4363" s="1" t="str">
        <f ca="1">IF(PROCESADOR!O4364&gt;0,PROCESADOR!O4364,"")</f>
        <v/>
      </c>
    </row>
    <row r="4364" spans="1:1" x14ac:dyDescent="0.25">
      <c r="A4364" s="1" t="str">
        <f ca="1">IF(PROCESADOR!O4365&gt;0,PROCESADOR!O4365,"")</f>
        <v/>
      </c>
    </row>
    <row r="4365" spans="1:1" x14ac:dyDescent="0.25">
      <c r="A4365" s="1" t="str">
        <f ca="1">IF(PROCESADOR!O4366&gt;0,PROCESADOR!O4366,"")</f>
        <v/>
      </c>
    </row>
    <row r="4366" spans="1:1" x14ac:dyDescent="0.25">
      <c r="A4366" s="1" t="str">
        <f ca="1">IF(PROCESADOR!O4367&gt;0,PROCESADOR!O4367,"")</f>
        <v/>
      </c>
    </row>
    <row r="4367" spans="1:1" x14ac:dyDescent="0.25">
      <c r="A4367" s="1" t="str">
        <f ca="1">IF(PROCESADOR!O4368&gt;0,PROCESADOR!O4368,"")</f>
        <v/>
      </c>
    </row>
    <row r="4368" spans="1:1" x14ac:dyDescent="0.25">
      <c r="A4368" s="1" t="str">
        <f ca="1">IF(PROCESADOR!O4369&gt;0,PROCESADOR!O4369,"")</f>
        <v/>
      </c>
    </row>
    <row r="4369" spans="1:1" x14ac:dyDescent="0.25">
      <c r="A4369" s="1" t="str">
        <f ca="1">IF(PROCESADOR!O4370&gt;0,PROCESADOR!O4370,"")</f>
        <v/>
      </c>
    </row>
    <row r="4370" spans="1:1" x14ac:dyDescent="0.25">
      <c r="A4370" s="1" t="str">
        <f ca="1">IF(PROCESADOR!O4371&gt;0,PROCESADOR!O4371,"")</f>
        <v/>
      </c>
    </row>
    <row r="4371" spans="1:1" x14ac:dyDescent="0.25">
      <c r="A4371" s="1" t="str">
        <f ca="1">IF(PROCESADOR!O4372&gt;0,PROCESADOR!O4372,"")</f>
        <v/>
      </c>
    </row>
    <row r="4372" spans="1:1" x14ac:dyDescent="0.25">
      <c r="A4372" s="1" t="str">
        <f ca="1">IF(PROCESADOR!O4373&gt;0,PROCESADOR!O4373,"")</f>
        <v/>
      </c>
    </row>
    <row r="4373" spans="1:1" x14ac:dyDescent="0.25">
      <c r="A4373" s="1" t="str">
        <f ca="1">IF(PROCESADOR!O4374&gt;0,PROCESADOR!O4374,"")</f>
        <v/>
      </c>
    </row>
    <row r="4374" spans="1:1" x14ac:dyDescent="0.25">
      <c r="A4374" s="1" t="str">
        <f ca="1">IF(PROCESADOR!O4375&gt;0,PROCESADOR!O4375,"")</f>
        <v/>
      </c>
    </row>
    <row r="4375" spans="1:1" x14ac:dyDescent="0.25">
      <c r="A4375" s="1" t="str">
        <f ca="1">IF(PROCESADOR!O4376&gt;0,PROCESADOR!O4376,"")</f>
        <v/>
      </c>
    </row>
    <row r="4376" spans="1:1" x14ac:dyDescent="0.25">
      <c r="A4376" s="1" t="str">
        <f ca="1">IF(PROCESADOR!O4377&gt;0,PROCESADOR!O4377,"")</f>
        <v/>
      </c>
    </row>
    <row r="4377" spans="1:1" x14ac:dyDescent="0.25">
      <c r="A4377" s="1" t="str">
        <f ca="1">IF(PROCESADOR!O4378&gt;0,PROCESADOR!O4378,"")</f>
        <v/>
      </c>
    </row>
    <row r="4378" spans="1:1" x14ac:dyDescent="0.25">
      <c r="A4378" s="1" t="str">
        <f ca="1">IF(PROCESADOR!O4379&gt;0,PROCESADOR!O4379,"")</f>
        <v/>
      </c>
    </row>
    <row r="4379" spans="1:1" x14ac:dyDescent="0.25">
      <c r="A4379" s="1" t="str">
        <f ca="1">IF(PROCESADOR!O4380&gt;0,PROCESADOR!O4380,"")</f>
        <v/>
      </c>
    </row>
    <row r="4380" spans="1:1" x14ac:dyDescent="0.25">
      <c r="A4380" s="1" t="str">
        <f ca="1">IF(PROCESADOR!O4381&gt;0,PROCESADOR!O4381,"")</f>
        <v/>
      </c>
    </row>
    <row r="4381" spans="1:1" x14ac:dyDescent="0.25">
      <c r="A4381" s="1" t="str">
        <f ca="1">IF(PROCESADOR!O4382&gt;0,PROCESADOR!O4382,"")</f>
        <v/>
      </c>
    </row>
    <row r="4382" spans="1:1" x14ac:dyDescent="0.25">
      <c r="A4382" s="1" t="str">
        <f ca="1">IF(PROCESADOR!O4383&gt;0,PROCESADOR!O4383,"")</f>
        <v/>
      </c>
    </row>
    <row r="4383" spans="1:1" x14ac:dyDescent="0.25">
      <c r="A4383" s="1" t="str">
        <f ca="1">IF(PROCESADOR!O4384&gt;0,PROCESADOR!O4384,"")</f>
        <v/>
      </c>
    </row>
    <row r="4384" spans="1:1" x14ac:dyDescent="0.25">
      <c r="A4384" s="1" t="str">
        <f ca="1">IF(PROCESADOR!O4385&gt;0,PROCESADOR!O4385,"")</f>
        <v/>
      </c>
    </row>
    <row r="4385" spans="1:1" x14ac:dyDescent="0.25">
      <c r="A4385" s="1" t="str">
        <f ca="1">IF(PROCESADOR!O4386&gt;0,PROCESADOR!O4386,"")</f>
        <v/>
      </c>
    </row>
    <row r="4386" spans="1:1" x14ac:dyDescent="0.25">
      <c r="A4386" s="1" t="str">
        <f ca="1">IF(PROCESADOR!O4387&gt;0,PROCESADOR!O4387,"")</f>
        <v/>
      </c>
    </row>
    <row r="4387" spans="1:1" x14ac:dyDescent="0.25">
      <c r="A4387" s="1" t="str">
        <f ca="1">IF(PROCESADOR!O4388&gt;0,PROCESADOR!O4388,"")</f>
        <v/>
      </c>
    </row>
    <row r="4388" spans="1:1" x14ac:dyDescent="0.25">
      <c r="A4388" s="1" t="str">
        <f ca="1">IF(PROCESADOR!O4389&gt;0,PROCESADOR!O4389,"")</f>
        <v/>
      </c>
    </row>
    <row r="4389" spans="1:1" x14ac:dyDescent="0.25">
      <c r="A4389" s="1" t="str">
        <f ca="1">IF(PROCESADOR!O4390&gt;0,PROCESADOR!O4390,"")</f>
        <v/>
      </c>
    </row>
    <row r="4390" spans="1:1" x14ac:dyDescent="0.25">
      <c r="A4390" s="1" t="str">
        <f ca="1">IF(PROCESADOR!O4391&gt;0,PROCESADOR!O4391,"")</f>
        <v/>
      </c>
    </row>
    <row r="4391" spans="1:1" x14ac:dyDescent="0.25">
      <c r="A4391" s="1" t="str">
        <f ca="1">IF(PROCESADOR!O4392&gt;0,PROCESADOR!O4392,"")</f>
        <v/>
      </c>
    </row>
    <row r="4392" spans="1:1" x14ac:dyDescent="0.25">
      <c r="A4392" s="1" t="str">
        <f ca="1">IF(PROCESADOR!O4393&gt;0,PROCESADOR!O4393,"")</f>
        <v/>
      </c>
    </row>
    <row r="4393" spans="1:1" x14ac:dyDescent="0.25">
      <c r="A4393" s="1" t="str">
        <f ca="1">IF(PROCESADOR!O4394&gt;0,PROCESADOR!O4394,"")</f>
        <v/>
      </c>
    </row>
    <row r="4394" spans="1:1" x14ac:dyDescent="0.25">
      <c r="A4394" s="1" t="str">
        <f ca="1">IF(PROCESADOR!O4395&gt;0,PROCESADOR!O4395,"")</f>
        <v/>
      </c>
    </row>
    <row r="4395" spans="1:1" x14ac:dyDescent="0.25">
      <c r="A4395" s="1" t="str">
        <f ca="1">IF(PROCESADOR!O4396&gt;0,PROCESADOR!O4396,"")</f>
        <v/>
      </c>
    </row>
    <row r="4396" spans="1:1" x14ac:dyDescent="0.25">
      <c r="A4396" s="1" t="str">
        <f ca="1">IF(PROCESADOR!O4397&gt;0,PROCESADOR!O4397,"")</f>
        <v/>
      </c>
    </row>
    <row r="4397" spans="1:1" x14ac:dyDescent="0.25">
      <c r="A4397" s="1" t="str">
        <f ca="1">IF(PROCESADOR!O4398&gt;0,PROCESADOR!O4398,"")</f>
        <v/>
      </c>
    </row>
    <row r="4398" spans="1:1" x14ac:dyDescent="0.25">
      <c r="A4398" s="1" t="str">
        <f ca="1">IF(PROCESADOR!O4399&gt;0,PROCESADOR!O4399,"")</f>
        <v/>
      </c>
    </row>
    <row r="4399" spans="1:1" x14ac:dyDescent="0.25">
      <c r="A4399" s="1" t="str">
        <f ca="1">IF(PROCESADOR!O4400&gt;0,PROCESADOR!O4400,"")</f>
        <v/>
      </c>
    </row>
    <row r="4400" spans="1:1" x14ac:dyDescent="0.25">
      <c r="A4400" s="1" t="str">
        <f ca="1">IF(PROCESADOR!O4401&gt;0,PROCESADOR!O4401,"")</f>
        <v/>
      </c>
    </row>
    <row r="4401" spans="1:1" x14ac:dyDescent="0.25">
      <c r="A4401" s="1" t="str">
        <f ca="1">IF(PROCESADOR!O4402&gt;0,PROCESADOR!O4402,"")</f>
        <v/>
      </c>
    </row>
    <row r="4402" spans="1:1" x14ac:dyDescent="0.25">
      <c r="A4402" s="1" t="str">
        <f ca="1">IF(PROCESADOR!O4403&gt;0,PROCESADOR!O4403,"")</f>
        <v/>
      </c>
    </row>
    <row r="4403" spans="1:1" x14ac:dyDescent="0.25">
      <c r="A4403" s="1" t="str">
        <f ca="1">IF(PROCESADOR!O4404&gt;0,PROCESADOR!O4404,"")</f>
        <v/>
      </c>
    </row>
    <row r="4404" spans="1:1" x14ac:dyDescent="0.25">
      <c r="A4404" s="1" t="str">
        <f ca="1">IF(PROCESADOR!O4405&gt;0,PROCESADOR!O4405,"")</f>
        <v/>
      </c>
    </row>
    <row r="4405" spans="1:1" x14ac:dyDescent="0.25">
      <c r="A4405" s="1" t="str">
        <f ca="1">IF(PROCESADOR!O4406&gt;0,PROCESADOR!O4406,"")</f>
        <v/>
      </c>
    </row>
    <row r="4406" spans="1:1" x14ac:dyDescent="0.25">
      <c r="A4406" s="1" t="str">
        <f ca="1">IF(PROCESADOR!O4407&gt;0,PROCESADOR!O4407,"")</f>
        <v/>
      </c>
    </row>
    <row r="4407" spans="1:1" x14ac:dyDescent="0.25">
      <c r="A4407" s="1" t="str">
        <f ca="1">IF(PROCESADOR!O4408&gt;0,PROCESADOR!O4408,"")</f>
        <v/>
      </c>
    </row>
    <row r="4408" spans="1:1" x14ac:dyDescent="0.25">
      <c r="A4408" s="1" t="str">
        <f ca="1">IF(PROCESADOR!O4409&gt;0,PROCESADOR!O4409,"")</f>
        <v/>
      </c>
    </row>
    <row r="4409" spans="1:1" x14ac:dyDescent="0.25">
      <c r="A4409" s="1" t="str">
        <f ca="1">IF(PROCESADOR!O4410&gt;0,PROCESADOR!O4410,"")</f>
        <v/>
      </c>
    </row>
    <row r="4410" spans="1:1" x14ac:dyDescent="0.25">
      <c r="A4410" s="1" t="str">
        <f ca="1">IF(PROCESADOR!O4411&gt;0,PROCESADOR!O4411,"")</f>
        <v/>
      </c>
    </row>
    <row r="4411" spans="1:1" x14ac:dyDescent="0.25">
      <c r="A4411" s="1" t="str">
        <f ca="1">IF(PROCESADOR!O4412&gt;0,PROCESADOR!O4412,"")</f>
        <v/>
      </c>
    </row>
    <row r="4412" spans="1:1" x14ac:dyDescent="0.25">
      <c r="A4412" s="1" t="str">
        <f ca="1">IF(PROCESADOR!O4413&gt;0,PROCESADOR!O4413,"")</f>
        <v/>
      </c>
    </row>
    <row r="4413" spans="1:1" x14ac:dyDescent="0.25">
      <c r="A4413" s="1" t="str">
        <f ca="1">IF(PROCESADOR!O4414&gt;0,PROCESADOR!O4414,"")</f>
        <v/>
      </c>
    </row>
    <row r="4414" spans="1:1" x14ac:dyDescent="0.25">
      <c r="A4414" s="1" t="str">
        <f ca="1">IF(PROCESADOR!O4415&gt;0,PROCESADOR!O4415,"")</f>
        <v/>
      </c>
    </row>
    <row r="4415" spans="1:1" x14ac:dyDescent="0.25">
      <c r="A4415" s="1" t="str">
        <f ca="1">IF(PROCESADOR!O4416&gt;0,PROCESADOR!O4416,"")</f>
        <v/>
      </c>
    </row>
    <row r="4416" spans="1:1" x14ac:dyDescent="0.25">
      <c r="A4416" s="1" t="str">
        <f ca="1">IF(PROCESADOR!O4417&gt;0,PROCESADOR!O4417,"")</f>
        <v/>
      </c>
    </row>
    <row r="4417" spans="1:1" x14ac:dyDescent="0.25">
      <c r="A4417" s="1" t="str">
        <f ca="1">IF(PROCESADOR!O4418&gt;0,PROCESADOR!O4418,"")</f>
        <v/>
      </c>
    </row>
    <row r="4418" spans="1:1" x14ac:dyDescent="0.25">
      <c r="A4418" s="1" t="str">
        <f ca="1">IF(PROCESADOR!O4419&gt;0,PROCESADOR!O4419,"")</f>
        <v/>
      </c>
    </row>
    <row r="4419" spans="1:1" x14ac:dyDescent="0.25">
      <c r="A4419" s="1" t="str">
        <f ca="1">IF(PROCESADOR!O4420&gt;0,PROCESADOR!O4420,"")</f>
        <v/>
      </c>
    </row>
    <row r="4420" spans="1:1" x14ac:dyDescent="0.25">
      <c r="A4420" s="1" t="str">
        <f ca="1">IF(PROCESADOR!O4421&gt;0,PROCESADOR!O4421,"")</f>
        <v/>
      </c>
    </row>
    <row r="4421" spans="1:1" x14ac:dyDescent="0.25">
      <c r="A4421" s="1" t="str">
        <f ca="1">IF(PROCESADOR!O4422&gt;0,PROCESADOR!O4422,"")</f>
        <v/>
      </c>
    </row>
    <row r="4422" spans="1:1" x14ac:dyDescent="0.25">
      <c r="A4422" s="1" t="str">
        <f ca="1">IF(PROCESADOR!O4423&gt;0,PROCESADOR!O4423,"")</f>
        <v/>
      </c>
    </row>
    <row r="4423" spans="1:1" x14ac:dyDescent="0.25">
      <c r="A4423" s="1" t="str">
        <f ca="1">IF(PROCESADOR!O4424&gt;0,PROCESADOR!O4424,"")</f>
        <v/>
      </c>
    </row>
    <row r="4424" spans="1:1" x14ac:dyDescent="0.25">
      <c r="A4424" s="1" t="str">
        <f ca="1">IF(PROCESADOR!O4425&gt;0,PROCESADOR!O4425,"")</f>
        <v/>
      </c>
    </row>
    <row r="4425" spans="1:1" x14ac:dyDescent="0.25">
      <c r="A4425" s="1" t="str">
        <f ca="1">IF(PROCESADOR!O4426&gt;0,PROCESADOR!O4426,"")</f>
        <v/>
      </c>
    </row>
    <row r="4426" spans="1:1" x14ac:dyDescent="0.25">
      <c r="A4426" s="1" t="str">
        <f ca="1">IF(PROCESADOR!O4427&gt;0,PROCESADOR!O4427,"")</f>
        <v/>
      </c>
    </row>
    <row r="4427" spans="1:1" x14ac:dyDescent="0.25">
      <c r="A4427" s="1" t="str">
        <f ca="1">IF(PROCESADOR!O4428&gt;0,PROCESADOR!O4428,"")</f>
        <v/>
      </c>
    </row>
    <row r="4428" spans="1:1" x14ac:dyDescent="0.25">
      <c r="A4428" s="1" t="str">
        <f ca="1">IF(PROCESADOR!O4429&gt;0,PROCESADOR!O4429,"")</f>
        <v/>
      </c>
    </row>
    <row r="4429" spans="1:1" x14ac:dyDescent="0.25">
      <c r="A4429" s="1" t="str">
        <f ca="1">IF(PROCESADOR!O4430&gt;0,PROCESADOR!O4430,"")</f>
        <v/>
      </c>
    </row>
    <row r="4430" spans="1:1" x14ac:dyDescent="0.25">
      <c r="A4430" s="1" t="str">
        <f ca="1">IF(PROCESADOR!O4431&gt;0,PROCESADOR!O4431,"")</f>
        <v/>
      </c>
    </row>
    <row r="4431" spans="1:1" x14ac:dyDescent="0.25">
      <c r="A4431" s="1" t="str">
        <f ca="1">IF(PROCESADOR!O4432&gt;0,PROCESADOR!O4432,"")</f>
        <v/>
      </c>
    </row>
    <row r="4432" spans="1:1" x14ac:dyDescent="0.25">
      <c r="A4432" s="1" t="str">
        <f ca="1">IF(PROCESADOR!O4433&gt;0,PROCESADOR!O4433,"")</f>
        <v/>
      </c>
    </row>
    <row r="4433" spans="1:1" x14ac:dyDescent="0.25">
      <c r="A4433" s="1" t="str">
        <f ca="1">IF(PROCESADOR!O4434&gt;0,PROCESADOR!O4434,"")</f>
        <v/>
      </c>
    </row>
    <row r="4434" spans="1:1" x14ac:dyDescent="0.25">
      <c r="A4434" s="1" t="str">
        <f ca="1">IF(PROCESADOR!O4435&gt;0,PROCESADOR!O4435,"")</f>
        <v/>
      </c>
    </row>
    <row r="4435" spans="1:1" x14ac:dyDescent="0.25">
      <c r="A4435" s="1" t="str">
        <f ca="1">IF(PROCESADOR!O4436&gt;0,PROCESADOR!O4436,"")</f>
        <v/>
      </c>
    </row>
    <row r="4436" spans="1:1" x14ac:dyDescent="0.25">
      <c r="A4436" s="1" t="str">
        <f ca="1">IF(PROCESADOR!O4437&gt;0,PROCESADOR!O4437,"")</f>
        <v/>
      </c>
    </row>
    <row r="4437" spans="1:1" x14ac:dyDescent="0.25">
      <c r="A4437" s="1" t="str">
        <f ca="1">IF(PROCESADOR!O4438&gt;0,PROCESADOR!O4438,"")</f>
        <v/>
      </c>
    </row>
    <row r="4438" spans="1:1" x14ac:dyDescent="0.25">
      <c r="A4438" s="1" t="str">
        <f ca="1">IF(PROCESADOR!O4439&gt;0,PROCESADOR!O4439,"")</f>
        <v/>
      </c>
    </row>
    <row r="4439" spans="1:1" x14ac:dyDescent="0.25">
      <c r="A4439" s="1" t="str">
        <f ca="1">IF(PROCESADOR!O4440&gt;0,PROCESADOR!O4440,"")</f>
        <v/>
      </c>
    </row>
    <row r="4440" spans="1:1" x14ac:dyDescent="0.25">
      <c r="A4440" s="1" t="str">
        <f ca="1">IF(PROCESADOR!O4441&gt;0,PROCESADOR!O4441,"")</f>
        <v/>
      </c>
    </row>
    <row r="4441" spans="1:1" x14ac:dyDescent="0.25">
      <c r="A4441" s="1" t="str">
        <f ca="1">IF(PROCESADOR!O4442&gt;0,PROCESADOR!O4442,"")</f>
        <v/>
      </c>
    </row>
    <row r="4442" spans="1:1" x14ac:dyDescent="0.25">
      <c r="A4442" s="1" t="str">
        <f ca="1">IF(PROCESADOR!O4443&gt;0,PROCESADOR!O4443,"")</f>
        <v/>
      </c>
    </row>
    <row r="4443" spans="1:1" x14ac:dyDescent="0.25">
      <c r="A4443" s="1" t="str">
        <f ca="1">IF(PROCESADOR!O4444&gt;0,PROCESADOR!O4444,"")</f>
        <v/>
      </c>
    </row>
    <row r="4444" spans="1:1" x14ac:dyDescent="0.25">
      <c r="A4444" s="1" t="str">
        <f ca="1">IF(PROCESADOR!O4445&gt;0,PROCESADOR!O4445,"")</f>
        <v/>
      </c>
    </row>
    <row r="4445" spans="1:1" x14ac:dyDescent="0.25">
      <c r="A4445" s="1" t="str">
        <f ca="1">IF(PROCESADOR!O4446&gt;0,PROCESADOR!O4446,"")</f>
        <v/>
      </c>
    </row>
    <row r="4446" spans="1:1" x14ac:dyDescent="0.25">
      <c r="A4446" s="1" t="str">
        <f ca="1">IF(PROCESADOR!O4447&gt;0,PROCESADOR!O4447,"")</f>
        <v/>
      </c>
    </row>
    <row r="4447" spans="1:1" x14ac:dyDescent="0.25">
      <c r="A4447" s="1" t="str">
        <f ca="1">IF(PROCESADOR!O4448&gt;0,PROCESADOR!O4448,"")</f>
        <v/>
      </c>
    </row>
    <row r="4448" spans="1:1" x14ac:dyDescent="0.25">
      <c r="A4448" s="1" t="str">
        <f ca="1">IF(PROCESADOR!O4449&gt;0,PROCESADOR!O4449,"")</f>
        <v/>
      </c>
    </row>
    <row r="4449" spans="1:1" x14ac:dyDescent="0.25">
      <c r="A4449" s="1" t="str">
        <f ca="1">IF(PROCESADOR!O4450&gt;0,PROCESADOR!O4450,"")</f>
        <v/>
      </c>
    </row>
    <row r="4450" spans="1:1" x14ac:dyDescent="0.25">
      <c r="A4450" s="1" t="str">
        <f ca="1">IF(PROCESADOR!O4451&gt;0,PROCESADOR!O4451,"")</f>
        <v/>
      </c>
    </row>
    <row r="4451" spans="1:1" x14ac:dyDescent="0.25">
      <c r="A4451" s="1" t="str">
        <f ca="1">IF(PROCESADOR!O4452&gt;0,PROCESADOR!O4452,"")</f>
        <v/>
      </c>
    </row>
    <row r="4452" spans="1:1" x14ac:dyDescent="0.25">
      <c r="A4452" s="1" t="str">
        <f ca="1">IF(PROCESADOR!O4453&gt;0,PROCESADOR!O4453,"")</f>
        <v/>
      </c>
    </row>
    <row r="4453" spans="1:1" x14ac:dyDescent="0.25">
      <c r="A4453" s="1" t="str">
        <f ca="1">IF(PROCESADOR!O4454&gt;0,PROCESADOR!O4454,"")</f>
        <v/>
      </c>
    </row>
    <row r="4454" spans="1:1" x14ac:dyDescent="0.25">
      <c r="A4454" s="1" t="str">
        <f ca="1">IF(PROCESADOR!O4455&gt;0,PROCESADOR!O4455,"")</f>
        <v/>
      </c>
    </row>
    <row r="4455" spans="1:1" x14ac:dyDescent="0.25">
      <c r="A4455" s="1" t="str">
        <f ca="1">IF(PROCESADOR!O4456&gt;0,PROCESADOR!O4456,"")</f>
        <v/>
      </c>
    </row>
    <row r="4456" spans="1:1" x14ac:dyDescent="0.25">
      <c r="A4456" s="1" t="str">
        <f ca="1">IF(PROCESADOR!O4457&gt;0,PROCESADOR!O4457,"")</f>
        <v/>
      </c>
    </row>
    <row r="4457" spans="1:1" x14ac:dyDescent="0.25">
      <c r="A4457" s="1" t="str">
        <f ca="1">IF(PROCESADOR!O4458&gt;0,PROCESADOR!O4458,"")</f>
        <v/>
      </c>
    </row>
    <row r="4458" spans="1:1" x14ac:dyDescent="0.25">
      <c r="A4458" s="1" t="str">
        <f ca="1">IF(PROCESADOR!O4459&gt;0,PROCESADOR!O4459,"")</f>
        <v/>
      </c>
    </row>
    <row r="4459" spans="1:1" x14ac:dyDescent="0.25">
      <c r="A4459" s="1" t="str">
        <f ca="1">IF(PROCESADOR!O4460&gt;0,PROCESADOR!O4460,"")</f>
        <v/>
      </c>
    </row>
    <row r="4460" spans="1:1" x14ac:dyDescent="0.25">
      <c r="A4460" s="1" t="str">
        <f ca="1">IF(PROCESADOR!O4461&gt;0,PROCESADOR!O4461,"")</f>
        <v/>
      </c>
    </row>
    <row r="4461" spans="1:1" x14ac:dyDescent="0.25">
      <c r="A4461" s="1" t="str">
        <f ca="1">IF(PROCESADOR!O4462&gt;0,PROCESADOR!O4462,"")</f>
        <v/>
      </c>
    </row>
    <row r="4462" spans="1:1" x14ac:dyDescent="0.25">
      <c r="A4462" s="1" t="str">
        <f ca="1">IF(PROCESADOR!O4463&gt;0,PROCESADOR!O4463,"")</f>
        <v/>
      </c>
    </row>
    <row r="4463" spans="1:1" x14ac:dyDescent="0.25">
      <c r="A4463" s="1" t="str">
        <f ca="1">IF(PROCESADOR!O4464&gt;0,PROCESADOR!O4464,"")</f>
        <v/>
      </c>
    </row>
    <row r="4464" spans="1:1" x14ac:dyDescent="0.25">
      <c r="A4464" s="1" t="str">
        <f ca="1">IF(PROCESADOR!O4465&gt;0,PROCESADOR!O4465,"")</f>
        <v/>
      </c>
    </row>
    <row r="4465" spans="1:1" x14ac:dyDescent="0.25">
      <c r="A4465" s="1" t="str">
        <f ca="1">IF(PROCESADOR!O4466&gt;0,PROCESADOR!O4466,"")</f>
        <v/>
      </c>
    </row>
    <row r="4466" spans="1:1" x14ac:dyDescent="0.25">
      <c r="A4466" s="1" t="str">
        <f ca="1">IF(PROCESADOR!O4467&gt;0,PROCESADOR!O4467,"")</f>
        <v/>
      </c>
    </row>
    <row r="4467" spans="1:1" x14ac:dyDescent="0.25">
      <c r="A4467" s="1" t="str">
        <f ca="1">IF(PROCESADOR!O4468&gt;0,PROCESADOR!O4468,"")</f>
        <v/>
      </c>
    </row>
    <row r="4468" spans="1:1" x14ac:dyDescent="0.25">
      <c r="A4468" s="1" t="str">
        <f ca="1">IF(PROCESADOR!O4469&gt;0,PROCESADOR!O4469,"")</f>
        <v/>
      </c>
    </row>
    <row r="4469" spans="1:1" x14ac:dyDescent="0.25">
      <c r="A4469" s="1" t="str">
        <f ca="1">IF(PROCESADOR!O4470&gt;0,PROCESADOR!O4470,"")</f>
        <v/>
      </c>
    </row>
    <row r="4470" spans="1:1" x14ac:dyDescent="0.25">
      <c r="A4470" s="1" t="str">
        <f ca="1">IF(PROCESADOR!O4471&gt;0,PROCESADOR!O4471,"")</f>
        <v/>
      </c>
    </row>
    <row r="4471" spans="1:1" x14ac:dyDescent="0.25">
      <c r="A4471" s="1" t="str">
        <f ca="1">IF(PROCESADOR!O4472&gt;0,PROCESADOR!O4472,"")</f>
        <v/>
      </c>
    </row>
    <row r="4472" spans="1:1" x14ac:dyDescent="0.25">
      <c r="A4472" s="1" t="str">
        <f ca="1">IF(PROCESADOR!O4473&gt;0,PROCESADOR!O4473,"")</f>
        <v/>
      </c>
    </row>
    <row r="4473" spans="1:1" x14ac:dyDescent="0.25">
      <c r="A4473" s="1" t="str">
        <f ca="1">IF(PROCESADOR!O4474&gt;0,PROCESADOR!O4474,"")</f>
        <v/>
      </c>
    </row>
    <row r="4474" spans="1:1" x14ac:dyDescent="0.25">
      <c r="A4474" s="1" t="str">
        <f ca="1">IF(PROCESADOR!O4475&gt;0,PROCESADOR!O4475,"")</f>
        <v/>
      </c>
    </row>
    <row r="4475" spans="1:1" x14ac:dyDescent="0.25">
      <c r="A4475" s="1" t="str">
        <f ca="1">IF(PROCESADOR!O4476&gt;0,PROCESADOR!O4476,"")</f>
        <v/>
      </c>
    </row>
    <row r="4476" spans="1:1" x14ac:dyDescent="0.25">
      <c r="A4476" s="1" t="str">
        <f ca="1">IF(PROCESADOR!O4477&gt;0,PROCESADOR!O4477,"")</f>
        <v/>
      </c>
    </row>
    <row r="4477" spans="1:1" x14ac:dyDescent="0.25">
      <c r="A4477" s="1" t="str">
        <f ca="1">IF(PROCESADOR!O4478&gt;0,PROCESADOR!O4478,"")</f>
        <v/>
      </c>
    </row>
    <row r="4478" spans="1:1" x14ac:dyDescent="0.25">
      <c r="A4478" s="1" t="str">
        <f ca="1">IF(PROCESADOR!O4479&gt;0,PROCESADOR!O4479,"")</f>
        <v/>
      </c>
    </row>
    <row r="4479" spans="1:1" x14ac:dyDescent="0.25">
      <c r="A4479" s="1" t="str">
        <f ca="1">IF(PROCESADOR!O4480&gt;0,PROCESADOR!O4480,"")</f>
        <v/>
      </c>
    </row>
    <row r="4480" spans="1:1" x14ac:dyDescent="0.25">
      <c r="A4480" s="1" t="str">
        <f ca="1">IF(PROCESADOR!O4481&gt;0,PROCESADOR!O4481,"")</f>
        <v/>
      </c>
    </row>
    <row r="4481" spans="1:1" x14ac:dyDescent="0.25">
      <c r="A4481" s="1" t="str">
        <f ca="1">IF(PROCESADOR!O4482&gt;0,PROCESADOR!O4482,"")</f>
        <v/>
      </c>
    </row>
    <row r="4482" spans="1:1" x14ac:dyDescent="0.25">
      <c r="A4482" s="1" t="str">
        <f ca="1">IF(PROCESADOR!O4483&gt;0,PROCESADOR!O4483,"")</f>
        <v/>
      </c>
    </row>
    <row r="4483" spans="1:1" x14ac:dyDescent="0.25">
      <c r="A4483" s="1" t="str">
        <f ca="1">IF(PROCESADOR!O4484&gt;0,PROCESADOR!O4484,"")</f>
        <v/>
      </c>
    </row>
    <row r="4484" spans="1:1" x14ac:dyDescent="0.25">
      <c r="A4484" s="1" t="str">
        <f ca="1">IF(PROCESADOR!O4485&gt;0,PROCESADOR!O4485,"")</f>
        <v/>
      </c>
    </row>
    <row r="4485" spans="1:1" x14ac:dyDescent="0.25">
      <c r="A4485" s="1" t="str">
        <f ca="1">IF(PROCESADOR!O4486&gt;0,PROCESADOR!O4486,"")</f>
        <v/>
      </c>
    </row>
    <row r="4486" spans="1:1" x14ac:dyDescent="0.25">
      <c r="A4486" s="1" t="str">
        <f ca="1">IF(PROCESADOR!O4487&gt;0,PROCESADOR!O4487,"")</f>
        <v/>
      </c>
    </row>
    <row r="4487" spans="1:1" x14ac:dyDescent="0.25">
      <c r="A4487" s="1" t="str">
        <f ca="1">IF(PROCESADOR!O4488&gt;0,PROCESADOR!O4488,"")</f>
        <v/>
      </c>
    </row>
    <row r="4488" spans="1:1" x14ac:dyDescent="0.25">
      <c r="A4488" s="1" t="str">
        <f ca="1">IF(PROCESADOR!O4489&gt;0,PROCESADOR!O4489,"")</f>
        <v/>
      </c>
    </row>
    <row r="4489" spans="1:1" x14ac:dyDescent="0.25">
      <c r="A4489" s="1" t="str">
        <f ca="1">IF(PROCESADOR!O4490&gt;0,PROCESADOR!O4490,"")</f>
        <v/>
      </c>
    </row>
    <row r="4490" spans="1:1" x14ac:dyDescent="0.25">
      <c r="A4490" s="1" t="str">
        <f ca="1">IF(PROCESADOR!O4491&gt;0,PROCESADOR!O4491,"")</f>
        <v/>
      </c>
    </row>
    <row r="4491" spans="1:1" x14ac:dyDescent="0.25">
      <c r="A4491" s="1" t="str">
        <f ca="1">IF(PROCESADOR!O4492&gt;0,PROCESADOR!O4492,"")</f>
        <v/>
      </c>
    </row>
    <row r="4492" spans="1:1" x14ac:dyDescent="0.25">
      <c r="A4492" s="1" t="str">
        <f ca="1">IF(PROCESADOR!O4493&gt;0,PROCESADOR!O4493,"")</f>
        <v/>
      </c>
    </row>
    <row r="4493" spans="1:1" x14ac:dyDescent="0.25">
      <c r="A4493" s="1" t="str">
        <f ca="1">IF(PROCESADOR!O4494&gt;0,PROCESADOR!O4494,"")</f>
        <v/>
      </c>
    </row>
    <row r="4494" spans="1:1" x14ac:dyDescent="0.25">
      <c r="A4494" s="1" t="str">
        <f ca="1">IF(PROCESADOR!O4495&gt;0,PROCESADOR!O4495,"")</f>
        <v/>
      </c>
    </row>
    <row r="4495" spans="1:1" x14ac:dyDescent="0.25">
      <c r="A4495" s="1" t="str">
        <f ca="1">IF(PROCESADOR!O4496&gt;0,PROCESADOR!O4496,"")</f>
        <v/>
      </c>
    </row>
    <row r="4496" spans="1:1" x14ac:dyDescent="0.25">
      <c r="A4496" s="1" t="str">
        <f ca="1">IF(PROCESADOR!O4497&gt;0,PROCESADOR!O4497,"")</f>
        <v/>
      </c>
    </row>
    <row r="4497" spans="1:1" x14ac:dyDescent="0.25">
      <c r="A4497" s="1" t="str">
        <f ca="1">IF(PROCESADOR!O4498&gt;0,PROCESADOR!O4498,"")</f>
        <v/>
      </c>
    </row>
    <row r="4498" spans="1:1" x14ac:dyDescent="0.25">
      <c r="A4498" s="1" t="str">
        <f ca="1">IF(PROCESADOR!O4499&gt;0,PROCESADOR!O4499,"")</f>
        <v/>
      </c>
    </row>
    <row r="4499" spans="1:1" x14ac:dyDescent="0.25">
      <c r="A4499" s="1" t="str">
        <f ca="1">IF(PROCESADOR!O4500&gt;0,PROCESADOR!O4500,"")</f>
        <v/>
      </c>
    </row>
    <row r="4500" spans="1:1" x14ac:dyDescent="0.25">
      <c r="A4500" s="1" t="str">
        <f ca="1">IF(PROCESADOR!O4501&gt;0,PROCESADOR!O4501,"")</f>
        <v/>
      </c>
    </row>
    <row r="4501" spans="1:1" x14ac:dyDescent="0.25">
      <c r="A4501" s="1" t="str">
        <f ca="1">IF(PROCESADOR!O4502&gt;0,PROCESADOR!O4502,"")</f>
        <v/>
      </c>
    </row>
    <row r="4502" spans="1:1" x14ac:dyDescent="0.25">
      <c r="A4502" s="1" t="str">
        <f ca="1">IF(PROCESADOR!O4503&gt;0,PROCESADOR!O4503,"")</f>
        <v/>
      </c>
    </row>
    <row r="4503" spans="1:1" x14ac:dyDescent="0.25">
      <c r="A4503" s="1" t="str">
        <f ca="1">IF(PROCESADOR!O4504&gt;0,PROCESADOR!O4504,"")</f>
        <v/>
      </c>
    </row>
    <row r="4504" spans="1:1" x14ac:dyDescent="0.25">
      <c r="A4504" s="1" t="str">
        <f ca="1">IF(PROCESADOR!O4505&gt;0,PROCESADOR!O4505,"")</f>
        <v/>
      </c>
    </row>
    <row r="4505" spans="1:1" x14ac:dyDescent="0.25">
      <c r="A4505" s="1" t="str">
        <f ca="1">IF(PROCESADOR!O4506&gt;0,PROCESADOR!O4506,"")</f>
        <v/>
      </c>
    </row>
    <row r="4506" spans="1:1" x14ac:dyDescent="0.25">
      <c r="A4506" s="1" t="str">
        <f ca="1">IF(PROCESADOR!O4507&gt;0,PROCESADOR!O4507,"")</f>
        <v/>
      </c>
    </row>
    <row r="4507" spans="1:1" x14ac:dyDescent="0.25">
      <c r="A4507" s="1" t="str">
        <f ca="1">IF(PROCESADOR!O4508&gt;0,PROCESADOR!O4508,"")</f>
        <v/>
      </c>
    </row>
    <row r="4508" spans="1:1" x14ac:dyDescent="0.25">
      <c r="A4508" s="1" t="str">
        <f ca="1">IF(PROCESADOR!O4509&gt;0,PROCESADOR!O4509,"")</f>
        <v/>
      </c>
    </row>
    <row r="4509" spans="1:1" x14ac:dyDescent="0.25">
      <c r="A4509" s="1" t="str">
        <f ca="1">IF(PROCESADOR!O4510&gt;0,PROCESADOR!O4510,"")</f>
        <v/>
      </c>
    </row>
    <row r="4510" spans="1:1" x14ac:dyDescent="0.25">
      <c r="A4510" s="1" t="str">
        <f ca="1">IF(PROCESADOR!O4511&gt;0,PROCESADOR!O4511,"")</f>
        <v/>
      </c>
    </row>
    <row r="4511" spans="1:1" x14ac:dyDescent="0.25">
      <c r="A4511" s="1" t="str">
        <f ca="1">IF(PROCESADOR!O4512&gt;0,PROCESADOR!O4512,"")</f>
        <v/>
      </c>
    </row>
    <row r="4512" spans="1:1" x14ac:dyDescent="0.25">
      <c r="A4512" s="1" t="str">
        <f ca="1">IF(PROCESADOR!O4513&gt;0,PROCESADOR!O4513,"")</f>
        <v/>
      </c>
    </row>
    <row r="4513" spans="1:1" x14ac:dyDescent="0.25">
      <c r="A4513" s="1" t="str">
        <f ca="1">IF(PROCESADOR!O4514&gt;0,PROCESADOR!O4514,"")</f>
        <v/>
      </c>
    </row>
    <row r="4514" spans="1:1" x14ac:dyDescent="0.25">
      <c r="A4514" s="1" t="str">
        <f ca="1">IF(PROCESADOR!O4515&gt;0,PROCESADOR!O4515,"")</f>
        <v/>
      </c>
    </row>
    <row r="4515" spans="1:1" x14ac:dyDescent="0.25">
      <c r="A4515" s="1" t="str">
        <f ca="1">IF(PROCESADOR!O4516&gt;0,PROCESADOR!O4516,"")</f>
        <v/>
      </c>
    </row>
    <row r="4516" spans="1:1" x14ac:dyDescent="0.25">
      <c r="A4516" s="1" t="str">
        <f ca="1">IF(PROCESADOR!O4517&gt;0,PROCESADOR!O4517,"")</f>
        <v/>
      </c>
    </row>
    <row r="4517" spans="1:1" x14ac:dyDescent="0.25">
      <c r="A4517" s="1" t="str">
        <f ca="1">IF(PROCESADOR!O4518&gt;0,PROCESADOR!O4518,"")</f>
        <v/>
      </c>
    </row>
    <row r="4518" spans="1:1" x14ac:dyDescent="0.25">
      <c r="A4518" s="1" t="str">
        <f ca="1">IF(PROCESADOR!O4519&gt;0,PROCESADOR!O4519,"")</f>
        <v/>
      </c>
    </row>
    <row r="4519" spans="1:1" x14ac:dyDescent="0.25">
      <c r="A4519" s="1" t="str">
        <f ca="1">IF(PROCESADOR!O4520&gt;0,PROCESADOR!O4520,"")</f>
        <v/>
      </c>
    </row>
    <row r="4520" spans="1:1" x14ac:dyDescent="0.25">
      <c r="A4520" s="1" t="str">
        <f ca="1">IF(PROCESADOR!O4521&gt;0,PROCESADOR!O4521,"")</f>
        <v/>
      </c>
    </row>
    <row r="4521" spans="1:1" x14ac:dyDescent="0.25">
      <c r="A4521" s="1" t="str">
        <f ca="1">IF(PROCESADOR!O4522&gt;0,PROCESADOR!O4522,"")</f>
        <v/>
      </c>
    </row>
    <row r="4522" spans="1:1" x14ac:dyDescent="0.25">
      <c r="A4522" s="1" t="str">
        <f ca="1">IF(PROCESADOR!O4523&gt;0,PROCESADOR!O4523,"")</f>
        <v/>
      </c>
    </row>
    <row r="4523" spans="1:1" x14ac:dyDescent="0.25">
      <c r="A4523" s="1" t="str">
        <f ca="1">IF(PROCESADOR!O4524&gt;0,PROCESADOR!O4524,"")</f>
        <v/>
      </c>
    </row>
    <row r="4524" spans="1:1" x14ac:dyDescent="0.25">
      <c r="A4524" s="1" t="str">
        <f ca="1">IF(PROCESADOR!O4525&gt;0,PROCESADOR!O4525,"")</f>
        <v/>
      </c>
    </row>
    <row r="4525" spans="1:1" x14ac:dyDescent="0.25">
      <c r="A4525" s="1" t="str">
        <f ca="1">IF(PROCESADOR!O4526&gt;0,PROCESADOR!O4526,"")</f>
        <v/>
      </c>
    </row>
    <row r="4526" spans="1:1" x14ac:dyDescent="0.25">
      <c r="A4526" s="1" t="str">
        <f ca="1">IF(PROCESADOR!O4527&gt;0,PROCESADOR!O4527,"")</f>
        <v/>
      </c>
    </row>
    <row r="4527" spans="1:1" x14ac:dyDescent="0.25">
      <c r="A4527" s="1" t="str">
        <f ca="1">IF(PROCESADOR!O4528&gt;0,PROCESADOR!O4528,"")</f>
        <v/>
      </c>
    </row>
    <row r="4528" spans="1:1" x14ac:dyDescent="0.25">
      <c r="A4528" s="1" t="str">
        <f ca="1">IF(PROCESADOR!O4529&gt;0,PROCESADOR!O4529,"")</f>
        <v/>
      </c>
    </row>
    <row r="4529" spans="1:1" x14ac:dyDescent="0.25">
      <c r="A4529" s="1" t="str">
        <f ca="1">IF(PROCESADOR!O4530&gt;0,PROCESADOR!O4530,"")</f>
        <v/>
      </c>
    </row>
    <row r="4530" spans="1:1" x14ac:dyDescent="0.25">
      <c r="A4530" s="1" t="str">
        <f ca="1">IF(PROCESADOR!O4531&gt;0,PROCESADOR!O4531,"")</f>
        <v/>
      </c>
    </row>
    <row r="4531" spans="1:1" x14ac:dyDescent="0.25">
      <c r="A4531" s="1" t="str">
        <f ca="1">IF(PROCESADOR!O4532&gt;0,PROCESADOR!O4532,"")</f>
        <v/>
      </c>
    </row>
    <row r="4532" spans="1:1" x14ac:dyDescent="0.25">
      <c r="A4532" s="1" t="str">
        <f ca="1">IF(PROCESADOR!O4533&gt;0,PROCESADOR!O4533,"")</f>
        <v/>
      </c>
    </row>
    <row r="4533" spans="1:1" x14ac:dyDescent="0.25">
      <c r="A4533" s="1" t="str">
        <f ca="1">IF(PROCESADOR!O4534&gt;0,PROCESADOR!O4534,"")</f>
        <v/>
      </c>
    </row>
    <row r="4534" spans="1:1" x14ac:dyDescent="0.25">
      <c r="A4534" s="1" t="str">
        <f ca="1">IF(PROCESADOR!O4535&gt;0,PROCESADOR!O4535,"")</f>
        <v/>
      </c>
    </row>
    <row r="4535" spans="1:1" x14ac:dyDescent="0.25">
      <c r="A4535" s="1" t="str">
        <f ca="1">IF(PROCESADOR!O4536&gt;0,PROCESADOR!O4536,"")</f>
        <v/>
      </c>
    </row>
    <row r="4536" spans="1:1" x14ac:dyDescent="0.25">
      <c r="A4536" s="1" t="str">
        <f ca="1">IF(PROCESADOR!O4537&gt;0,PROCESADOR!O4537,"")</f>
        <v/>
      </c>
    </row>
    <row r="4537" spans="1:1" x14ac:dyDescent="0.25">
      <c r="A4537" s="1" t="str">
        <f ca="1">IF(PROCESADOR!O4538&gt;0,PROCESADOR!O4538,"")</f>
        <v/>
      </c>
    </row>
    <row r="4538" spans="1:1" x14ac:dyDescent="0.25">
      <c r="A4538" s="1" t="str">
        <f ca="1">IF(PROCESADOR!O4539&gt;0,PROCESADOR!O4539,"")</f>
        <v/>
      </c>
    </row>
    <row r="4539" spans="1:1" x14ac:dyDescent="0.25">
      <c r="A4539" s="1" t="str">
        <f ca="1">IF(PROCESADOR!O4540&gt;0,PROCESADOR!O4540,"")</f>
        <v/>
      </c>
    </row>
    <row r="4540" spans="1:1" x14ac:dyDescent="0.25">
      <c r="A4540" s="1" t="str">
        <f ca="1">IF(PROCESADOR!O4541&gt;0,PROCESADOR!O4541,"")</f>
        <v/>
      </c>
    </row>
    <row r="4541" spans="1:1" x14ac:dyDescent="0.25">
      <c r="A4541" s="1" t="str">
        <f ca="1">IF(PROCESADOR!O4542&gt;0,PROCESADOR!O4542,"")</f>
        <v/>
      </c>
    </row>
    <row r="4542" spans="1:1" x14ac:dyDescent="0.25">
      <c r="A4542" s="1" t="str">
        <f ca="1">IF(PROCESADOR!O4543&gt;0,PROCESADOR!O4543,"")</f>
        <v/>
      </c>
    </row>
    <row r="4543" spans="1:1" x14ac:dyDescent="0.25">
      <c r="A4543" s="1" t="str">
        <f ca="1">IF(PROCESADOR!O4544&gt;0,PROCESADOR!O4544,"")</f>
        <v/>
      </c>
    </row>
    <row r="4544" spans="1:1" x14ac:dyDescent="0.25">
      <c r="A4544" s="1" t="str">
        <f ca="1">IF(PROCESADOR!O4545&gt;0,PROCESADOR!O4545,"")</f>
        <v/>
      </c>
    </row>
    <row r="4545" spans="1:1" x14ac:dyDescent="0.25">
      <c r="A4545" s="1" t="str">
        <f ca="1">IF(PROCESADOR!O4546&gt;0,PROCESADOR!O4546,"")</f>
        <v/>
      </c>
    </row>
    <row r="4546" spans="1:1" x14ac:dyDescent="0.25">
      <c r="A4546" s="1" t="str">
        <f ca="1">IF(PROCESADOR!O4547&gt;0,PROCESADOR!O4547,"")</f>
        <v/>
      </c>
    </row>
    <row r="4547" spans="1:1" x14ac:dyDescent="0.25">
      <c r="A4547" s="1" t="str">
        <f ca="1">IF(PROCESADOR!O4548&gt;0,PROCESADOR!O4548,"")</f>
        <v/>
      </c>
    </row>
    <row r="4548" spans="1:1" x14ac:dyDescent="0.25">
      <c r="A4548" s="1" t="str">
        <f ca="1">IF(PROCESADOR!O4549&gt;0,PROCESADOR!O4549,"")</f>
        <v/>
      </c>
    </row>
    <row r="4549" spans="1:1" x14ac:dyDescent="0.25">
      <c r="A4549" s="1" t="str">
        <f ca="1">IF(PROCESADOR!O4550&gt;0,PROCESADOR!O4550,"")</f>
        <v/>
      </c>
    </row>
    <row r="4550" spans="1:1" x14ac:dyDescent="0.25">
      <c r="A4550" s="1" t="str">
        <f ca="1">IF(PROCESADOR!O4551&gt;0,PROCESADOR!O4551,"")</f>
        <v/>
      </c>
    </row>
    <row r="4551" spans="1:1" x14ac:dyDescent="0.25">
      <c r="A4551" s="1" t="str">
        <f ca="1">IF(PROCESADOR!O4552&gt;0,PROCESADOR!O4552,"")</f>
        <v/>
      </c>
    </row>
    <row r="4552" spans="1:1" x14ac:dyDescent="0.25">
      <c r="A4552" s="1" t="str">
        <f ca="1">IF(PROCESADOR!O4553&gt;0,PROCESADOR!O4553,"")</f>
        <v/>
      </c>
    </row>
    <row r="4553" spans="1:1" x14ac:dyDescent="0.25">
      <c r="A4553" s="1" t="str">
        <f ca="1">IF(PROCESADOR!O4554&gt;0,PROCESADOR!O4554,"")</f>
        <v/>
      </c>
    </row>
    <row r="4554" spans="1:1" x14ac:dyDescent="0.25">
      <c r="A4554" s="1" t="str">
        <f ca="1">IF(PROCESADOR!O4555&gt;0,PROCESADOR!O4555,"")</f>
        <v/>
      </c>
    </row>
    <row r="4555" spans="1:1" x14ac:dyDescent="0.25">
      <c r="A4555" s="1" t="str">
        <f ca="1">IF(PROCESADOR!O4556&gt;0,PROCESADOR!O4556,"")</f>
        <v/>
      </c>
    </row>
    <row r="4556" spans="1:1" x14ac:dyDescent="0.25">
      <c r="A4556" s="1" t="str">
        <f ca="1">IF(PROCESADOR!O4557&gt;0,PROCESADOR!O4557,"")</f>
        <v/>
      </c>
    </row>
    <row r="4557" spans="1:1" x14ac:dyDescent="0.25">
      <c r="A4557" s="1" t="str">
        <f ca="1">IF(PROCESADOR!O4558&gt;0,PROCESADOR!O4558,"")</f>
        <v/>
      </c>
    </row>
    <row r="4558" spans="1:1" x14ac:dyDescent="0.25">
      <c r="A4558" s="1" t="str">
        <f ca="1">IF(PROCESADOR!O4559&gt;0,PROCESADOR!O4559,"")</f>
        <v/>
      </c>
    </row>
    <row r="4559" spans="1:1" x14ac:dyDescent="0.25">
      <c r="A4559" s="1" t="str">
        <f ca="1">IF(PROCESADOR!O4560&gt;0,PROCESADOR!O4560,"")</f>
        <v/>
      </c>
    </row>
    <row r="4560" spans="1:1" x14ac:dyDescent="0.25">
      <c r="A4560" s="1" t="str">
        <f ca="1">IF(PROCESADOR!O4561&gt;0,PROCESADOR!O4561,"")</f>
        <v/>
      </c>
    </row>
    <row r="4561" spans="1:1" x14ac:dyDescent="0.25">
      <c r="A4561" s="1" t="str">
        <f ca="1">IF(PROCESADOR!O4562&gt;0,PROCESADOR!O4562,"")</f>
        <v/>
      </c>
    </row>
    <row r="4562" spans="1:1" x14ac:dyDescent="0.25">
      <c r="A4562" s="1" t="str">
        <f ca="1">IF(PROCESADOR!O4563&gt;0,PROCESADOR!O4563,"")</f>
        <v/>
      </c>
    </row>
    <row r="4563" spans="1:1" x14ac:dyDescent="0.25">
      <c r="A4563" s="1" t="str">
        <f ca="1">IF(PROCESADOR!O4564&gt;0,PROCESADOR!O4564,"")</f>
        <v/>
      </c>
    </row>
    <row r="4564" spans="1:1" x14ac:dyDescent="0.25">
      <c r="A4564" s="1" t="str">
        <f ca="1">IF(PROCESADOR!O4565&gt;0,PROCESADOR!O4565,"")</f>
        <v/>
      </c>
    </row>
    <row r="4565" spans="1:1" x14ac:dyDescent="0.25">
      <c r="A4565" s="1" t="str">
        <f ca="1">IF(PROCESADOR!O4566&gt;0,PROCESADOR!O4566,"")</f>
        <v/>
      </c>
    </row>
    <row r="4566" spans="1:1" x14ac:dyDescent="0.25">
      <c r="A4566" s="1" t="str">
        <f ca="1">IF(PROCESADOR!O4567&gt;0,PROCESADOR!O4567,"")</f>
        <v/>
      </c>
    </row>
    <row r="4567" spans="1:1" x14ac:dyDescent="0.25">
      <c r="A4567" s="1" t="str">
        <f ca="1">IF(PROCESADOR!O4568&gt;0,PROCESADOR!O4568,"")</f>
        <v/>
      </c>
    </row>
    <row r="4568" spans="1:1" x14ac:dyDescent="0.25">
      <c r="A4568" s="1" t="str">
        <f ca="1">IF(PROCESADOR!O4569&gt;0,PROCESADOR!O4569,"")</f>
        <v/>
      </c>
    </row>
    <row r="4569" spans="1:1" x14ac:dyDescent="0.25">
      <c r="A4569" s="1" t="str">
        <f ca="1">IF(PROCESADOR!O4570&gt;0,PROCESADOR!O4570,"")</f>
        <v/>
      </c>
    </row>
    <row r="4570" spans="1:1" x14ac:dyDescent="0.25">
      <c r="A4570" s="1" t="str">
        <f ca="1">IF(PROCESADOR!O4571&gt;0,PROCESADOR!O4571,"")</f>
        <v/>
      </c>
    </row>
    <row r="4571" spans="1:1" x14ac:dyDescent="0.25">
      <c r="A4571" s="1" t="str">
        <f ca="1">IF(PROCESADOR!O4572&gt;0,PROCESADOR!O4572,"")</f>
        <v/>
      </c>
    </row>
    <row r="4572" spans="1:1" x14ac:dyDescent="0.25">
      <c r="A4572" s="1" t="str">
        <f ca="1">IF(PROCESADOR!O4573&gt;0,PROCESADOR!O4573,"")</f>
        <v/>
      </c>
    </row>
    <row r="4573" spans="1:1" x14ac:dyDescent="0.25">
      <c r="A4573" s="1" t="str">
        <f ca="1">IF(PROCESADOR!O4574&gt;0,PROCESADOR!O4574,"")</f>
        <v/>
      </c>
    </row>
    <row r="4574" spans="1:1" x14ac:dyDescent="0.25">
      <c r="A4574" s="1" t="str">
        <f ca="1">IF(PROCESADOR!O4575&gt;0,PROCESADOR!O4575,"")</f>
        <v/>
      </c>
    </row>
    <row r="4575" spans="1:1" x14ac:dyDescent="0.25">
      <c r="A4575" s="1" t="str">
        <f ca="1">IF(PROCESADOR!O4576&gt;0,PROCESADOR!O4576,"")</f>
        <v/>
      </c>
    </row>
    <row r="4576" spans="1:1" x14ac:dyDescent="0.25">
      <c r="A4576" s="1" t="str">
        <f ca="1">IF(PROCESADOR!O4577&gt;0,PROCESADOR!O4577,"")</f>
        <v/>
      </c>
    </row>
    <row r="4577" spans="1:1" x14ac:dyDescent="0.25">
      <c r="A4577" s="1" t="str">
        <f ca="1">IF(PROCESADOR!O4578&gt;0,PROCESADOR!O4578,"")</f>
        <v/>
      </c>
    </row>
    <row r="4578" spans="1:1" x14ac:dyDescent="0.25">
      <c r="A4578" s="1" t="str">
        <f ca="1">IF(PROCESADOR!O4579&gt;0,PROCESADOR!O4579,"")</f>
        <v/>
      </c>
    </row>
    <row r="4579" spans="1:1" x14ac:dyDescent="0.25">
      <c r="A4579" s="1" t="str">
        <f ca="1">IF(PROCESADOR!O4580&gt;0,PROCESADOR!O4580,"")</f>
        <v/>
      </c>
    </row>
    <row r="4580" spans="1:1" x14ac:dyDescent="0.25">
      <c r="A4580" s="1" t="str">
        <f ca="1">IF(PROCESADOR!O4581&gt;0,PROCESADOR!O4581,"")</f>
        <v/>
      </c>
    </row>
    <row r="4581" spans="1:1" x14ac:dyDescent="0.25">
      <c r="A4581" s="1" t="str">
        <f ca="1">IF(PROCESADOR!O4582&gt;0,PROCESADOR!O4582,"")</f>
        <v/>
      </c>
    </row>
    <row r="4582" spans="1:1" x14ac:dyDescent="0.25">
      <c r="A4582" s="1" t="str">
        <f ca="1">IF(PROCESADOR!O4583&gt;0,PROCESADOR!O4583,"")</f>
        <v/>
      </c>
    </row>
    <row r="4583" spans="1:1" x14ac:dyDescent="0.25">
      <c r="A4583" s="1" t="str">
        <f ca="1">IF(PROCESADOR!O4584&gt;0,PROCESADOR!O4584,"")</f>
        <v/>
      </c>
    </row>
    <row r="4584" spans="1:1" x14ac:dyDescent="0.25">
      <c r="A4584" s="1" t="str">
        <f ca="1">IF(PROCESADOR!O4585&gt;0,PROCESADOR!O4585,"")</f>
        <v/>
      </c>
    </row>
    <row r="4585" spans="1:1" x14ac:dyDescent="0.25">
      <c r="A4585" s="1" t="str">
        <f ca="1">IF(PROCESADOR!O4586&gt;0,PROCESADOR!O4586,"")</f>
        <v/>
      </c>
    </row>
    <row r="4586" spans="1:1" x14ac:dyDescent="0.25">
      <c r="A4586" s="1" t="str">
        <f ca="1">IF(PROCESADOR!O4587&gt;0,PROCESADOR!O4587,"")</f>
        <v/>
      </c>
    </row>
    <row r="4587" spans="1:1" x14ac:dyDescent="0.25">
      <c r="A4587" s="1" t="str">
        <f ca="1">IF(PROCESADOR!O4588&gt;0,PROCESADOR!O4588,"")</f>
        <v/>
      </c>
    </row>
    <row r="4588" spans="1:1" x14ac:dyDescent="0.25">
      <c r="A4588" s="1" t="str">
        <f ca="1">IF(PROCESADOR!O4589&gt;0,PROCESADOR!O4589,"")</f>
        <v/>
      </c>
    </row>
    <row r="4589" spans="1:1" x14ac:dyDescent="0.25">
      <c r="A4589" s="1" t="str">
        <f ca="1">IF(PROCESADOR!O4590&gt;0,PROCESADOR!O4590,"")</f>
        <v/>
      </c>
    </row>
    <row r="4590" spans="1:1" x14ac:dyDescent="0.25">
      <c r="A4590" s="1" t="str">
        <f ca="1">IF(PROCESADOR!O4591&gt;0,PROCESADOR!O4591,"")</f>
        <v/>
      </c>
    </row>
    <row r="4591" spans="1:1" x14ac:dyDescent="0.25">
      <c r="A4591" s="1" t="str">
        <f ca="1">IF(PROCESADOR!O4592&gt;0,PROCESADOR!O4592,"")</f>
        <v/>
      </c>
    </row>
    <row r="4592" spans="1:1" x14ac:dyDescent="0.25">
      <c r="A4592" s="1" t="str">
        <f ca="1">IF(PROCESADOR!O4593&gt;0,PROCESADOR!O4593,"")</f>
        <v/>
      </c>
    </row>
    <row r="4593" spans="1:1" x14ac:dyDescent="0.25">
      <c r="A4593" s="1" t="str">
        <f ca="1">IF(PROCESADOR!O4594&gt;0,PROCESADOR!O4594,"")</f>
        <v/>
      </c>
    </row>
    <row r="4594" spans="1:1" x14ac:dyDescent="0.25">
      <c r="A4594" s="1" t="str">
        <f ca="1">IF(PROCESADOR!O4595&gt;0,PROCESADOR!O4595,"")</f>
        <v/>
      </c>
    </row>
    <row r="4595" spans="1:1" x14ac:dyDescent="0.25">
      <c r="A4595" s="1" t="str">
        <f ca="1">IF(PROCESADOR!O4596&gt;0,PROCESADOR!O4596,"")</f>
        <v/>
      </c>
    </row>
    <row r="4596" spans="1:1" x14ac:dyDescent="0.25">
      <c r="A4596" s="1" t="str">
        <f ca="1">IF(PROCESADOR!O4597&gt;0,PROCESADOR!O4597,"")</f>
        <v/>
      </c>
    </row>
    <row r="4597" spans="1:1" x14ac:dyDescent="0.25">
      <c r="A4597" s="1" t="str">
        <f ca="1">IF(PROCESADOR!O4598&gt;0,PROCESADOR!O4598,"")</f>
        <v/>
      </c>
    </row>
    <row r="4598" spans="1:1" x14ac:dyDescent="0.25">
      <c r="A4598" s="1" t="str">
        <f ca="1">IF(PROCESADOR!O4599&gt;0,PROCESADOR!O4599,"")</f>
        <v/>
      </c>
    </row>
    <row r="4599" spans="1:1" x14ac:dyDescent="0.25">
      <c r="A4599" s="1" t="str">
        <f ca="1">IF(PROCESADOR!O4600&gt;0,PROCESADOR!O4600,"")</f>
        <v/>
      </c>
    </row>
    <row r="4600" spans="1:1" x14ac:dyDescent="0.25">
      <c r="A4600" s="1" t="str">
        <f ca="1">IF(PROCESADOR!O4601&gt;0,PROCESADOR!O4601,"")</f>
        <v/>
      </c>
    </row>
    <row r="4601" spans="1:1" x14ac:dyDescent="0.25">
      <c r="A4601" s="1" t="str">
        <f ca="1">IF(PROCESADOR!O4602&gt;0,PROCESADOR!O4602,"")</f>
        <v/>
      </c>
    </row>
    <row r="4602" spans="1:1" x14ac:dyDescent="0.25">
      <c r="A4602" s="1" t="str">
        <f ca="1">IF(PROCESADOR!O4603&gt;0,PROCESADOR!O4603,"")</f>
        <v/>
      </c>
    </row>
    <row r="4603" spans="1:1" x14ac:dyDescent="0.25">
      <c r="A4603" s="1" t="str">
        <f ca="1">IF(PROCESADOR!O4604&gt;0,PROCESADOR!O4604,"")</f>
        <v/>
      </c>
    </row>
    <row r="4604" spans="1:1" x14ac:dyDescent="0.25">
      <c r="A4604" s="1" t="str">
        <f ca="1">IF(PROCESADOR!O4605&gt;0,PROCESADOR!O4605,"")</f>
        <v/>
      </c>
    </row>
    <row r="4605" spans="1:1" x14ac:dyDescent="0.25">
      <c r="A4605" s="1" t="str">
        <f ca="1">IF(PROCESADOR!O4606&gt;0,PROCESADOR!O4606,"")</f>
        <v/>
      </c>
    </row>
    <row r="4606" spans="1:1" x14ac:dyDescent="0.25">
      <c r="A4606" s="1" t="str">
        <f ca="1">IF(PROCESADOR!O4607&gt;0,PROCESADOR!O4607,"")</f>
        <v/>
      </c>
    </row>
    <row r="4607" spans="1:1" x14ac:dyDescent="0.25">
      <c r="A4607" s="1" t="str">
        <f ca="1">IF(PROCESADOR!O4608&gt;0,PROCESADOR!O4608,"")</f>
        <v/>
      </c>
    </row>
    <row r="4608" spans="1:1" x14ac:dyDescent="0.25">
      <c r="A4608" s="1" t="str">
        <f ca="1">IF(PROCESADOR!O4609&gt;0,PROCESADOR!O4609,"")</f>
        <v/>
      </c>
    </row>
    <row r="4609" spans="1:1" x14ac:dyDescent="0.25">
      <c r="A4609" s="1" t="str">
        <f ca="1">IF(PROCESADOR!O4610&gt;0,PROCESADOR!O4610,"")</f>
        <v/>
      </c>
    </row>
    <row r="4610" spans="1:1" x14ac:dyDescent="0.25">
      <c r="A4610" s="1" t="str">
        <f ca="1">IF(PROCESADOR!O4611&gt;0,PROCESADOR!O4611,"")</f>
        <v/>
      </c>
    </row>
    <row r="4611" spans="1:1" x14ac:dyDescent="0.25">
      <c r="A4611" s="1" t="str">
        <f ca="1">IF(PROCESADOR!O4612&gt;0,PROCESADOR!O4612,"")</f>
        <v/>
      </c>
    </row>
    <row r="4612" spans="1:1" x14ac:dyDescent="0.25">
      <c r="A4612" s="1" t="str">
        <f ca="1">IF(PROCESADOR!O4613&gt;0,PROCESADOR!O4613,"")</f>
        <v/>
      </c>
    </row>
    <row r="4613" spans="1:1" x14ac:dyDescent="0.25">
      <c r="A4613" s="1" t="str">
        <f ca="1">IF(PROCESADOR!O4614&gt;0,PROCESADOR!O4614,"")</f>
        <v/>
      </c>
    </row>
    <row r="4614" spans="1:1" x14ac:dyDescent="0.25">
      <c r="A4614" s="1" t="str">
        <f ca="1">IF(PROCESADOR!O4615&gt;0,PROCESADOR!O4615,"")</f>
        <v/>
      </c>
    </row>
    <row r="4615" spans="1:1" x14ac:dyDescent="0.25">
      <c r="A4615" s="1" t="str">
        <f ca="1">IF(PROCESADOR!O4616&gt;0,PROCESADOR!O4616,"")</f>
        <v/>
      </c>
    </row>
    <row r="4616" spans="1:1" x14ac:dyDescent="0.25">
      <c r="A4616" s="1" t="str">
        <f ca="1">IF(PROCESADOR!O4617&gt;0,PROCESADOR!O4617,"")</f>
        <v/>
      </c>
    </row>
    <row r="4617" spans="1:1" x14ac:dyDescent="0.25">
      <c r="A4617" s="1" t="str">
        <f ca="1">IF(PROCESADOR!O4618&gt;0,PROCESADOR!O4618,"")</f>
        <v/>
      </c>
    </row>
    <row r="4618" spans="1:1" x14ac:dyDescent="0.25">
      <c r="A4618" s="1" t="str">
        <f ca="1">IF(PROCESADOR!O4619&gt;0,PROCESADOR!O4619,"")</f>
        <v/>
      </c>
    </row>
    <row r="4619" spans="1:1" x14ac:dyDescent="0.25">
      <c r="A4619" s="1" t="str">
        <f ca="1">IF(PROCESADOR!O4620&gt;0,PROCESADOR!O4620,"")</f>
        <v/>
      </c>
    </row>
    <row r="4620" spans="1:1" x14ac:dyDescent="0.25">
      <c r="A4620" s="1" t="str">
        <f ca="1">IF(PROCESADOR!O4621&gt;0,PROCESADOR!O4621,"")</f>
        <v/>
      </c>
    </row>
    <row r="4621" spans="1:1" x14ac:dyDescent="0.25">
      <c r="A4621" s="1" t="str">
        <f ca="1">IF(PROCESADOR!O4622&gt;0,PROCESADOR!O4622,"")</f>
        <v/>
      </c>
    </row>
    <row r="4622" spans="1:1" x14ac:dyDescent="0.25">
      <c r="A4622" s="1" t="str">
        <f ca="1">IF(PROCESADOR!O4623&gt;0,PROCESADOR!O4623,"")</f>
        <v/>
      </c>
    </row>
    <row r="4623" spans="1:1" x14ac:dyDescent="0.25">
      <c r="A4623" s="1" t="str">
        <f ca="1">IF(PROCESADOR!O4624&gt;0,PROCESADOR!O4624,"")</f>
        <v/>
      </c>
    </row>
    <row r="4624" spans="1:1" x14ac:dyDescent="0.25">
      <c r="A4624" s="1" t="str">
        <f ca="1">IF(PROCESADOR!O4625&gt;0,PROCESADOR!O4625,"")</f>
        <v/>
      </c>
    </row>
    <row r="4625" spans="1:1" x14ac:dyDescent="0.25">
      <c r="A4625" s="1" t="str">
        <f ca="1">IF(PROCESADOR!O4626&gt;0,PROCESADOR!O4626,"")</f>
        <v/>
      </c>
    </row>
    <row r="4626" spans="1:1" x14ac:dyDescent="0.25">
      <c r="A4626" s="1" t="str">
        <f ca="1">IF(PROCESADOR!O4627&gt;0,PROCESADOR!O4627,"")</f>
        <v/>
      </c>
    </row>
    <row r="4627" spans="1:1" x14ac:dyDescent="0.25">
      <c r="A4627" s="1" t="str">
        <f ca="1">IF(PROCESADOR!O4628&gt;0,PROCESADOR!O4628,"")</f>
        <v/>
      </c>
    </row>
    <row r="4628" spans="1:1" x14ac:dyDescent="0.25">
      <c r="A4628" s="1" t="str">
        <f ca="1">IF(PROCESADOR!O4629&gt;0,PROCESADOR!O4629,"")</f>
        <v/>
      </c>
    </row>
    <row r="4629" spans="1:1" x14ac:dyDescent="0.25">
      <c r="A4629" s="1" t="str">
        <f ca="1">IF(PROCESADOR!O4630&gt;0,PROCESADOR!O4630,"")</f>
        <v/>
      </c>
    </row>
    <row r="4630" spans="1:1" x14ac:dyDescent="0.25">
      <c r="A4630" s="1" t="str">
        <f ca="1">IF(PROCESADOR!O4631&gt;0,PROCESADOR!O4631,"")</f>
        <v/>
      </c>
    </row>
    <row r="4631" spans="1:1" x14ac:dyDescent="0.25">
      <c r="A4631" s="1" t="str">
        <f ca="1">IF(PROCESADOR!O4632&gt;0,PROCESADOR!O4632,"")</f>
        <v/>
      </c>
    </row>
    <row r="4632" spans="1:1" x14ac:dyDescent="0.25">
      <c r="A4632" s="1" t="str">
        <f ca="1">IF(PROCESADOR!O4633&gt;0,PROCESADOR!O4633,"")</f>
        <v/>
      </c>
    </row>
    <row r="4633" spans="1:1" x14ac:dyDescent="0.25">
      <c r="A4633" s="1" t="str">
        <f ca="1">IF(PROCESADOR!O4634&gt;0,PROCESADOR!O4634,"")</f>
        <v/>
      </c>
    </row>
    <row r="4634" spans="1:1" x14ac:dyDescent="0.25">
      <c r="A4634" s="1" t="str">
        <f ca="1">IF(PROCESADOR!O4635&gt;0,PROCESADOR!O4635,"")</f>
        <v/>
      </c>
    </row>
    <row r="4635" spans="1:1" x14ac:dyDescent="0.25">
      <c r="A4635" s="1" t="str">
        <f ca="1">IF(PROCESADOR!O4636&gt;0,PROCESADOR!O4636,"")</f>
        <v/>
      </c>
    </row>
    <row r="4636" spans="1:1" x14ac:dyDescent="0.25">
      <c r="A4636" s="1" t="str">
        <f ca="1">IF(PROCESADOR!O4637&gt;0,PROCESADOR!O4637,"")</f>
        <v/>
      </c>
    </row>
    <row r="4637" spans="1:1" x14ac:dyDescent="0.25">
      <c r="A4637" s="1" t="str">
        <f ca="1">IF(PROCESADOR!O4638&gt;0,PROCESADOR!O4638,"")</f>
        <v/>
      </c>
    </row>
    <row r="4638" spans="1:1" x14ac:dyDescent="0.25">
      <c r="A4638" s="1" t="str">
        <f ca="1">IF(PROCESADOR!O4639&gt;0,PROCESADOR!O4639,"")</f>
        <v/>
      </c>
    </row>
    <row r="4639" spans="1:1" x14ac:dyDescent="0.25">
      <c r="A4639" s="1" t="str">
        <f ca="1">IF(PROCESADOR!O4640&gt;0,PROCESADOR!O4640,"")</f>
        <v/>
      </c>
    </row>
    <row r="4640" spans="1:1" x14ac:dyDescent="0.25">
      <c r="A4640" s="1" t="str">
        <f ca="1">IF(PROCESADOR!O4641&gt;0,PROCESADOR!O4641,"")</f>
        <v/>
      </c>
    </row>
    <row r="4641" spans="1:1" x14ac:dyDescent="0.25">
      <c r="A4641" s="1" t="str">
        <f ca="1">IF(PROCESADOR!O4642&gt;0,PROCESADOR!O4642,"")</f>
        <v/>
      </c>
    </row>
    <row r="4642" spans="1:1" x14ac:dyDescent="0.25">
      <c r="A4642" s="1" t="str">
        <f ca="1">IF(PROCESADOR!O4643&gt;0,PROCESADOR!O4643,"")</f>
        <v/>
      </c>
    </row>
    <row r="4643" spans="1:1" x14ac:dyDescent="0.25">
      <c r="A4643" s="1" t="str">
        <f ca="1">IF(PROCESADOR!O4644&gt;0,PROCESADOR!O4644,"")</f>
        <v/>
      </c>
    </row>
    <row r="4644" spans="1:1" x14ac:dyDescent="0.25">
      <c r="A4644" s="1" t="str">
        <f ca="1">IF(PROCESADOR!O4645&gt;0,PROCESADOR!O4645,"")</f>
        <v/>
      </c>
    </row>
    <row r="4645" spans="1:1" x14ac:dyDescent="0.25">
      <c r="A4645" s="1" t="str">
        <f ca="1">IF(PROCESADOR!O4646&gt;0,PROCESADOR!O4646,"")</f>
        <v/>
      </c>
    </row>
    <row r="4646" spans="1:1" x14ac:dyDescent="0.25">
      <c r="A4646" s="1" t="str">
        <f ca="1">IF(PROCESADOR!O4647&gt;0,PROCESADOR!O4647,"")</f>
        <v/>
      </c>
    </row>
    <row r="4647" spans="1:1" x14ac:dyDescent="0.25">
      <c r="A4647" s="1" t="str">
        <f ca="1">IF(PROCESADOR!O4648&gt;0,PROCESADOR!O4648,"")</f>
        <v/>
      </c>
    </row>
    <row r="4648" spans="1:1" x14ac:dyDescent="0.25">
      <c r="A4648" s="1" t="str">
        <f ca="1">IF(PROCESADOR!O4649&gt;0,PROCESADOR!O4649,"")</f>
        <v/>
      </c>
    </row>
    <row r="4649" spans="1:1" x14ac:dyDescent="0.25">
      <c r="A4649" s="1" t="str">
        <f ca="1">IF(PROCESADOR!O4650&gt;0,PROCESADOR!O4650,"")</f>
        <v/>
      </c>
    </row>
    <row r="4650" spans="1:1" x14ac:dyDescent="0.25">
      <c r="A4650" s="1" t="str">
        <f ca="1">IF(PROCESADOR!O4651&gt;0,PROCESADOR!O4651,"")</f>
        <v/>
      </c>
    </row>
    <row r="4651" spans="1:1" x14ac:dyDescent="0.25">
      <c r="A4651" s="1" t="str">
        <f ca="1">IF(PROCESADOR!O4652&gt;0,PROCESADOR!O4652,"")</f>
        <v/>
      </c>
    </row>
    <row r="4652" spans="1:1" x14ac:dyDescent="0.25">
      <c r="A4652" s="1" t="str">
        <f ca="1">IF(PROCESADOR!O4653&gt;0,PROCESADOR!O4653,"")</f>
        <v/>
      </c>
    </row>
    <row r="4653" spans="1:1" x14ac:dyDescent="0.25">
      <c r="A4653" s="1" t="str">
        <f ca="1">IF(PROCESADOR!O4654&gt;0,PROCESADOR!O4654,"")</f>
        <v/>
      </c>
    </row>
    <row r="4654" spans="1:1" x14ac:dyDescent="0.25">
      <c r="A4654" s="1" t="str">
        <f ca="1">IF(PROCESADOR!O4655&gt;0,PROCESADOR!O4655,"")</f>
        <v/>
      </c>
    </row>
    <row r="4655" spans="1:1" x14ac:dyDescent="0.25">
      <c r="A4655" s="1" t="str">
        <f ca="1">IF(PROCESADOR!O4656&gt;0,PROCESADOR!O4656,"")</f>
        <v/>
      </c>
    </row>
    <row r="4656" spans="1:1" x14ac:dyDescent="0.25">
      <c r="A4656" s="1" t="str">
        <f ca="1">IF(PROCESADOR!O4657&gt;0,PROCESADOR!O4657,"")</f>
        <v/>
      </c>
    </row>
    <row r="4657" spans="1:1" x14ac:dyDescent="0.25">
      <c r="A4657" s="1" t="str">
        <f ca="1">IF(PROCESADOR!O4658&gt;0,PROCESADOR!O4658,"")</f>
        <v/>
      </c>
    </row>
    <row r="4658" spans="1:1" x14ac:dyDescent="0.25">
      <c r="A4658" s="1" t="str">
        <f ca="1">IF(PROCESADOR!O4659&gt;0,PROCESADOR!O4659,"")</f>
        <v/>
      </c>
    </row>
    <row r="4659" spans="1:1" x14ac:dyDescent="0.25">
      <c r="A4659" s="1" t="str">
        <f ca="1">IF(PROCESADOR!O4660&gt;0,PROCESADOR!O4660,"")</f>
        <v/>
      </c>
    </row>
    <row r="4660" spans="1:1" x14ac:dyDescent="0.25">
      <c r="A4660" s="1" t="str">
        <f ca="1">IF(PROCESADOR!O4661&gt;0,PROCESADOR!O4661,"")</f>
        <v/>
      </c>
    </row>
    <row r="4661" spans="1:1" x14ac:dyDescent="0.25">
      <c r="A4661" s="1" t="str">
        <f ca="1">IF(PROCESADOR!O4662&gt;0,PROCESADOR!O4662,"")</f>
        <v/>
      </c>
    </row>
    <row r="4662" spans="1:1" x14ac:dyDescent="0.25">
      <c r="A4662" s="1" t="str">
        <f ca="1">IF(PROCESADOR!O4663&gt;0,PROCESADOR!O4663,"")</f>
        <v/>
      </c>
    </row>
    <row r="4663" spans="1:1" x14ac:dyDescent="0.25">
      <c r="A4663" s="1" t="str">
        <f ca="1">IF(PROCESADOR!O4664&gt;0,PROCESADOR!O4664,"")</f>
        <v/>
      </c>
    </row>
    <row r="4664" spans="1:1" x14ac:dyDescent="0.25">
      <c r="A4664" s="1" t="str">
        <f ca="1">IF(PROCESADOR!O4665&gt;0,PROCESADOR!O4665,"")</f>
        <v/>
      </c>
    </row>
    <row r="4665" spans="1:1" x14ac:dyDescent="0.25">
      <c r="A4665" s="1" t="str">
        <f ca="1">IF(PROCESADOR!O4666&gt;0,PROCESADOR!O4666,"")</f>
        <v/>
      </c>
    </row>
    <row r="4666" spans="1:1" x14ac:dyDescent="0.25">
      <c r="A4666" s="1" t="str">
        <f ca="1">IF(PROCESADOR!O4667&gt;0,PROCESADOR!O4667,"")</f>
        <v/>
      </c>
    </row>
    <row r="4667" spans="1:1" x14ac:dyDescent="0.25">
      <c r="A4667" s="1" t="str">
        <f ca="1">IF(PROCESADOR!O4668&gt;0,PROCESADOR!O4668,"")</f>
        <v/>
      </c>
    </row>
    <row r="4668" spans="1:1" x14ac:dyDescent="0.25">
      <c r="A4668" s="1" t="str">
        <f ca="1">IF(PROCESADOR!O4669&gt;0,PROCESADOR!O4669,"")</f>
        <v/>
      </c>
    </row>
    <row r="4669" spans="1:1" x14ac:dyDescent="0.25">
      <c r="A4669" s="1" t="str">
        <f ca="1">IF(PROCESADOR!O4670&gt;0,PROCESADOR!O4670,"")</f>
        <v/>
      </c>
    </row>
    <row r="4670" spans="1:1" x14ac:dyDescent="0.25">
      <c r="A4670" s="1" t="str">
        <f ca="1">IF(PROCESADOR!O4671&gt;0,PROCESADOR!O4671,"")</f>
        <v/>
      </c>
    </row>
    <row r="4671" spans="1:1" x14ac:dyDescent="0.25">
      <c r="A4671" s="1" t="str">
        <f ca="1">IF(PROCESADOR!O4672&gt;0,PROCESADOR!O4672,"")</f>
        <v/>
      </c>
    </row>
    <row r="4672" spans="1:1" x14ac:dyDescent="0.25">
      <c r="A4672" s="1" t="str">
        <f ca="1">IF(PROCESADOR!O4673&gt;0,PROCESADOR!O4673,"")</f>
        <v/>
      </c>
    </row>
    <row r="4673" spans="1:1" x14ac:dyDescent="0.25">
      <c r="A4673" s="1" t="str">
        <f ca="1">IF(PROCESADOR!O4674&gt;0,PROCESADOR!O4674,"")</f>
        <v/>
      </c>
    </row>
    <row r="4674" spans="1:1" x14ac:dyDescent="0.25">
      <c r="A4674" s="1" t="str">
        <f ca="1">IF(PROCESADOR!O4675&gt;0,PROCESADOR!O4675,"")</f>
        <v/>
      </c>
    </row>
    <row r="4675" spans="1:1" x14ac:dyDescent="0.25">
      <c r="A4675" s="1" t="str">
        <f ca="1">IF(PROCESADOR!O4676&gt;0,PROCESADOR!O4676,"")</f>
        <v/>
      </c>
    </row>
    <row r="4676" spans="1:1" x14ac:dyDescent="0.25">
      <c r="A4676" s="1" t="str">
        <f ca="1">IF(PROCESADOR!O4677&gt;0,PROCESADOR!O4677,"")</f>
        <v/>
      </c>
    </row>
    <row r="4677" spans="1:1" x14ac:dyDescent="0.25">
      <c r="A4677" s="1" t="str">
        <f ca="1">IF(PROCESADOR!O4678&gt;0,PROCESADOR!O4678,"")</f>
        <v/>
      </c>
    </row>
    <row r="4678" spans="1:1" x14ac:dyDescent="0.25">
      <c r="A4678" s="1" t="str">
        <f ca="1">IF(PROCESADOR!O4679&gt;0,PROCESADOR!O4679,"")</f>
        <v/>
      </c>
    </row>
    <row r="4679" spans="1:1" x14ac:dyDescent="0.25">
      <c r="A4679" s="1" t="str">
        <f ca="1">IF(PROCESADOR!O4680&gt;0,PROCESADOR!O4680,"")</f>
        <v/>
      </c>
    </row>
    <row r="4680" spans="1:1" x14ac:dyDescent="0.25">
      <c r="A4680" s="1" t="str">
        <f ca="1">IF(PROCESADOR!O4681&gt;0,PROCESADOR!O4681,"")</f>
        <v/>
      </c>
    </row>
    <row r="4681" spans="1:1" x14ac:dyDescent="0.25">
      <c r="A4681" s="1" t="str">
        <f ca="1">IF(PROCESADOR!O4682&gt;0,PROCESADOR!O4682,"")</f>
        <v/>
      </c>
    </row>
    <row r="4682" spans="1:1" x14ac:dyDescent="0.25">
      <c r="A4682" s="1" t="str">
        <f ca="1">IF(PROCESADOR!O4683&gt;0,PROCESADOR!O4683,"")</f>
        <v/>
      </c>
    </row>
    <row r="4683" spans="1:1" x14ac:dyDescent="0.25">
      <c r="A4683" s="1" t="str">
        <f ca="1">IF(PROCESADOR!O4684&gt;0,PROCESADOR!O4684,"")</f>
        <v/>
      </c>
    </row>
    <row r="4684" spans="1:1" x14ac:dyDescent="0.25">
      <c r="A4684" s="1" t="str">
        <f ca="1">IF(PROCESADOR!O4685&gt;0,PROCESADOR!O4685,"")</f>
        <v/>
      </c>
    </row>
    <row r="4685" spans="1:1" x14ac:dyDescent="0.25">
      <c r="A4685" s="1" t="str">
        <f ca="1">IF(PROCESADOR!O4686&gt;0,PROCESADOR!O4686,"")</f>
        <v/>
      </c>
    </row>
    <row r="4686" spans="1:1" x14ac:dyDescent="0.25">
      <c r="A4686" s="1" t="str">
        <f ca="1">IF(PROCESADOR!O4687&gt;0,PROCESADOR!O4687,"")</f>
        <v/>
      </c>
    </row>
    <row r="4687" spans="1:1" x14ac:dyDescent="0.25">
      <c r="A4687" s="1" t="str">
        <f ca="1">IF(PROCESADOR!O4688&gt;0,PROCESADOR!O4688,"")</f>
        <v/>
      </c>
    </row>
    <row r="4688" spans="1:1" x14ac:dyDescent="0.25">
      <c r="A4688" s="1" t="str">
        <f ca="1">IF(PROCESADOR!O4689&gt;0,PROCESADOR!O4689,"")</f>
        <v/>
      </c>
    </row>
    <row r="4689" spans="1:1" x14ac:dyDescent="0.25">
      <c r="A4689" s="1" t="str">
        <f ca="1">IF(PROCESADOR!O4690&gt;0,PROCESADOR!O4690,"")</f>
        <v/>
      </c>
    </row>
    <row r="4690" spans="1:1" x14ac:dyDescent="0.25">
      <c r="A4690" s="1" t="str">
        <f ca="1">IF(PROCESADOR!O4691&gt;0,PROCESADOR!O4691,"")</f>
        <v/>
      </c>
    </row>
    <row r="4691" spans="1:1" x14ac:dyDescent="0.25">
      <c r="A4691" s="1" t="str">
        <f ca="1">IF(PROCESADOR!O4692&gt;0,PROCESADOR!O4692,"")</f>
        <v/>
      </c>
    </row>
    <row r="4692" spans="1:1" x14ac:dyDescent="0.25">
      <c r="A4692" s="1" t="str">
        <f ca="1">IF(PROCESADOR!O4693&gt;0,PROCESADOR!O4693,"")</f>
        <v/>
      </c>
    </row>
    <row r="4693" spans="1:1" x14ac:dyDescent="0.25">
      <c r="A4693" s="1" t="str">
        <f ca="1">IF(PROCESADOR!O4694&gt;0,PROCESADOR!O4694,"")</f>
        <v/>
      </c>
    </row>
    <row r="4694" spans="1:1" x14ac:dyDescent="0.25">
      <c r="A4694" s="1" t="str">
        <f ca="1">IF(PROCESADOR!O4695&gt;0,PROCESADOR!O4695,"")</f>
        <v/>
      </c>
    </row>
    <row r="4695" spans="1:1" x14ac:dyDescent="0.25">
      <c r="A4695" s="1" t="str">
        <f ca="1">IF(PROCESADOR!O4696&gt;0,PROCESADOR!O4696,"")</f>
        <v/>
      </c>
    </row>
    <row r="4696" spans="1:1" x14ac:dyDescent="0.25">
      <c r="A4696" s="1" t="str">
        <f ca="1">IF(PROCESADOR!O4697&gt;0,PROCESADOR!O4697,"")</f>
        <v/>
      </c>
    </row>
    <row r="4697" spans="1:1" x14ac:dyDescent="0.25">
      <c r="A4697" s="1" t="str">
        <f ca="1">IF(PROCESADOR!O4698&gt;0,PROCESADOR!O4698,"")</f>
        <v/>
      </c>
    </row>
    <row r="4698" spans="1:1" x14ac:dyDescent="0.25">
      <c r="A4698" s="1" t="str">
        <f ca="1">IF(PROCESADOR!O4699&gt;0,PROCESADOR!O4699,"")</f>
        <v/>
      </c>
    </row>
    <row r="4699" spans="1:1" x14ac:dyDescent="0.25">
      <c r="A4699" s="1" t="str">
        <f ca="1">IF(PROCESADOR!O4700&gt;0,PROCESADOR!O4700,"")</f>
        <v/>
      </c>
    </row>
    <row r="4700" spans="1:1" x14ac:dyDescent="0.25">
      <c r="A4700" s="1" t="str">
        <f ca="1">IF(PROCESADOR!O4701&gt;0,PROCESADOR!O4701,"")</f>
        <v/>
      </c>
    </row>
    <row r="4701" spans="1:1" x14ac:dyDescent="0.25">
      <c r="A4701" s="1" t="str">
        <f ca="1">IF(PROCESADOR!O4702&gt;0,PROCESADOR!O4702,"")</f>
        <v/>
      </c>
    </row>
    <row r="4702" spans="1:1" x14ac:dyDescent="0.25">
      <c r="A4702" s="1" t="str">
        <f ca="1">IF(PROCESADOR!O4703&gt;0,PROCESADOR!O4703,"")</f>
        <v/>
      </c>
    </row>
    <row r="4703" spans="1:1" x14ac:dyDescent="0.25">
      <c r="A4703" s="1" t="str">
        <f ca="1">IF(PROCESADOR!O4704&gt;0,PROCESADOR!O4704,"")</f>
        <v/>
      </c>
    </row>
    <row r="4704" spans="1:1" x14ac:dyDescent="0.25">
      <c r="A4704" s="1" t="str">
        <f ca="1">IF(PROCESADOR!O4705&gt;0,PROCESADOR!O4705,"")</f>
        <v/>
      </c>
    </row>
    <row r="4705" spans="1:1" x14ac:dyDescent="0.25">
      <c r="A4705" s="1" t="str">
        <f ca="1">IF(PROCESADOR!O4706&gt;0,PROCESADOR!O4706,"")</f>
        <v/>
      </c>
    </row>
    <row r="4706" spans="1:1" x14ac:dyDescent="0.25">
      <c r="A4706" s="1" t="str">
        <f ca="1">IF(PROCESADOR!O4707&gt;0,PROCESADOR!O4707,"")</f>
        <v/>
      </c>
    </row>
    <row r="4707" spans="1:1" x14ac:dyDescent="0.25">
      <c r="A4707" s="1" t="str">
        <f ca="1">IF(PROCESADOR!O4708&gt;0,PROCESADOR!O4708,"")</f>
        <v/>
      </c>
    </row>
    <row r="4708" spans="1:1" x14ac:dyDescent="0.25">
      <c r="A4708" s="1" t="str">
        <f ca="1">IF(PROCESADOR!O4709&gt;0,PROCESADOR!O4709,"")</f>
        <v/>
      </c>
    </row>
    <row r="4709" spans="1:1" x14ac:dyDescent="0.25">
      <c r="A4709" s="1" t="str">
        <f ca="1">IF(PROCESADOR!O4710&gt;0,PROCESADOR!O4710,"")</f>
        <v/>
      </c>
    </row>
    <row r="4710" spans="1:1" x14ac:dyDescent="0.25">
      <c r="A4710" s="1" t="str">
        <f ca="1">IF(PROCESADOR!O4711&gt;0,PROCESADOR!O4711,"")</f>
        <v/>
      </c>
    </row>
    <row r="4711" spans="1:1" x14ac:dyDescent="0.25">
      <c r="A4711" s="1" t="str">
        <f ca="1">IF(PROCESADOR!O4712&gt;0,PROCESADOR!O4712,"")</f>
        <v/>
      </c>
    </row>
    <row r="4712" spans="1:1" x14ac:dyDescent="0.25">
      <c r="A4712" s="1" t="str">
        <f ca="1">IF(PROCESADOR!O4713&gt;0,PROCESADOR!O4713,"")</f>
        <v/>
      </c>
    </row>
    <row r="4713" spans="1:1" x14ac:dyDescent="0.25">
      <c r="A4713" s="1" t="str">
        <f ca="1">IF(PROCESADOR!O4714&gt;0,PROCESADOR!O4714,"")</f>
        <v/>
      </c>
    </row>
    <row r="4714" spans="1:1" x14ac:dyDescent="0.25">
      <c r="A4714" s="1" t="str">
        <f ca="1">IF(PROCESADOR!O4715&gt;0,PROCESADOR!O4715,"")</f>
        <v/>
      </c>
    </row>
    <row r="4715" spans="1:1" x14ac:dyDescent="0.25">
      <c r="A4715" s="1" t="str">
        <f ca="1">IF(PROCESADOR!O4716&gt;0,PROCESADOR!O4716,"")</f>
        <v/>
      </c>
    </row>
    <row r="4716" spans="1:1" x14ac:dyDescent="0.25">
      <c r="A4716" s="1" t="str">
        <f ca="1">IF(PROCESADOR!O4717&gt;0,PROCESADOR!O4717,"")</f>
        <v/>
      </c>
    </row>
    <row r="4717" spans="1:1" x14ac:dyDescent="0.25">
      <c r="A4717" s="1" t="str">
        <f ca="1">IF(PROCESADOR!O4718&gt;0,PROCESADOR!O4718,"")</f>
        <v/>
      </c>
    </row>
    <row r="4718" spans="1:1" x14ac:dyDescent="0.25">
      <c r="A4718" s="1" t="str">
        <f ca="1">IF(PROCESADOR!O4719&gt;0,PROCESADOR!O4719,"")</f>
        <v/>
      </c>
    </row>
    <row r="4719" spans="1:1" x14ac:dyDescent="0.25">
      <c r="A4719" s="1" t="str">
        <f ca="1">IF(PROCESADOR!O4720&gt;0,PROCESADOR!O4720,"")</f>
        <v/>
      </c>
    </row>
    <row r="4720" spans="1:1" x14ac:dyDescent="0.25">
      <c r="A4720" s="1" t="str">
        <f ca="1">IF(PROCESADOR!O4721&gt;0,PROCESADOR!O4721,"")</f>
        <v/>
      </c>
    </row>
    <row r="4721" spans="1:1" x14ac:dyDescent="0.25">
      <c r="A4721" s="1" t="str">
        <f ca="1">IF(PROCESADOR!O4722&gt;0,PROCESADOR!O4722,"")</f>
        <v/>
      </c>
    </row>
    <row r="4722" spans="1:1" x14ac:dyDescent="0.25">
      <c r="A4722" s="1" t="str">
        <f ca="1">IF(PROCESADOR!O4723&gt;0,PROCESADOR!O4723,"")</f>
        <v/>
      </c>
    </row>
    <row r="4723" spans="1:1" x14ac:dyDescent="0.25">
      <c r="A4723" s="1" t="str">
        <f ca="1">IF(PROCESADOR!O4724&gt;0,PROCESADOR!O4724,"")</f>
        <v/>
      </c>
    </row>
    <row r="4724" spans="1:1" x14ac:dyDescent="0.25">
      <c r="A4724" s="1" t="str">
        <f ca="1">IF(PROCESADOR!O4725&gt;0,PROCESADOR!O4725,"")</f>
        <v/>
      </c>
    </row>
    <row r="4725" spans="1:1" x14ac:dyDescent="0.25">
      <c r="A4725" s="1" t="str">
        <f ca="1">IF(PROCESADOR!O4726&gt;0,PROCESADOR!O4726,"")</f>
        <v/>
      </c>
    </row>
    <row r="4726" spans="1:1" x14ac:dyDescent="0.25">
      <c r="A4726" s="1" t="str">
        <f ca="1">IF(PROCESADOR!O4727&gt;0,PROCESADOR!O4727,"")</f>
        <v/>
      </c>
    </row>
    <row r="4727" spans="1:1" x14ac:dyDescent="0.25">
      <c r="A4727" s="1" t="str">
        <f ca="1">IF(PROCESADOR!O4728&gt;0,PROCESADOR!O4728,"")</f>
        <v/>
      </c>
    </row>
    <row r="4728" spans="1:1" x14ac:dyDescent="0.25">
      <c r="A4728" s="1" t="str">
        <f ca="1">IF(PROCESADOR!O4729&gt;0,PROCESADOR!O4729,"")</f>
        <v/>
      </c>
    </row>
    <row r="4729" spans="1:1" x14ac:dyDescent="0.25">
      <c r="A4729" s="1" t="str">
        <f ca="1">IF(PROCESADOR!O4730&gt;0,PROCESADOR!O4730,"")</f>
        <v/>
      </c>
    </row>
    <row r="4730" spans="1:1" x14ac:dyDescent="0.25">
      <c r="A4730" s="1" t="str">
        <f ca="1">IF(PROCESADOR!O4731&gt;0,PROCESADOR!O4731,"")</f>
        <v/>
      </c>
    </row>
    <row r="4731" spans="1:1" x14ac:dyDescent="0.25">
      <c r="A4731" s="1" t="str">
        <f ca="1">IF(PROCESADOR!O4732&gt;0,PROCESADOR!O4732,"")</f>
        <v/>
      </c>
    </row>
    <row r="4732" spans="1:1" x14ac:dyDescent="0.25">
      <c r="A4732" s="1" t="str">
        <f ca="1">IF(PROCESADOR!O4733&gt;0,PROCESADOR!O4733,"")</f>
        <v/>
      </c>
    </row>
    <row r="4733" spans="1:1" x14ac:dyDescent="0.25">
      <c r="A4733" s="1" t="str">
        <f ca="1">IF(PROCESADOR!O4734&gt;0,PROCESADOR!O4734,"")</f>
        <v/>
      </c>
    </row>
    <row r="4734" spans="1:1" x14ac:dyDescent="0.25">
      <c r="A4734" s="1" t="str">
        <f ca="1">IF(PROCESADOR!O4735&gt;0,PROCESADOR!O4735,"")</f>
        <v/>
      </c>
    </row>
    <row r="4735" spans="1:1" x14ac:dyDescent="0.25">
      <c r="A4735" s="1" t="str">
        <f ca="1">IF(PROCESADOR!O4736&gt;0,PROCESADOR!O4736,"")</f>
        <v/>
      </c>
    </row>
    <row r="4736" spans="1:1" x14ac:dyDescent="0.25">
      <c r="A4736" s="1" t="str">
        <f ca="1">IF(PROCESADOR!O4737&gt;0,PROCESADOR!O4737,"")</f>
        <v/>
      </c>
    </row>
    <row r="4737" spans="1:1" x14ac:dyDescent="0.25">
      <c r="A4737" s="1" t="str">
        <f ca="1">IF(PROCESADOR!O4738&gt;0,PROCESADOR!O4738,"")</f>
        <v/>
      </c>
    </row>
    <row r="4738" spans="1:1" x14ac:dyDescent="0.25">
      <c r="A4738" s="1" t="str">
        <f ca="1">IF(PROCESADOR!O4739&gt;0,PROCESADOR!O4739,"")</f>
        <v/>
      </c>
    </row>
    <row r="4739" spans="1:1" x14ac:dyDescent="0.25">
      <c r="A4739" s="1" t="str">
        <f ca="1">IF(PROCESADOR!O4740&gt;0,PROCESADOR!O4740,"")</f>
        <v/>
      </c>
    </row>
    <row r="4740" spans="1:1" x14ac:dyDescent="0.25">
      <c r="A4740" s="1" t="str">
        <f ca="1">IF(PROCESADOR!O4741&gt;0,PROCESADOR!O4741,"")</f>
        <v/>
      </c>
    </row>
    <row r="4741" spans="1:1" x14ac:dyDescent="0.25">
      <c r="A4741" s="1" t="str">
        <f ca="1">IF(PROCESADOR!O4742&gt;0,PROCESADOR!O4742,"")</f>
        <v/>
      </c>
    </row>
    <row r="4742" spans="1:1" x14ac:dyDescent="0.25">
      <c r="A4742" s="1" t="str">
        <f ca="1">IF(PROCESADOR!O4743&gt;0,PROCESADOR!O4743,"")</f>
        <v/>
      </c>
    </row>
    <row r="4743" spans="1:1" x14ac:dyDescent="0.25">
      <c r="A4743" s="1" t="str">
        <f ca="1">IF(PROCESADOR!O4744&gt;0,PROCESADOR!O4744,"")</f>
        <v/>
      </c>
    </row>
    <row r="4744" spans="1:1" x14ac:dyDescent="0.25">
      <c r="A4744" s="1" t="str">
        <f ca="1">IF(PROCESADOR!O4745&gt;0,PROCESADOR!O4745,"")</f>
        <v/>
      </c>
    </row>
    <row r="4745" spans="1:1" x14ac:dyDescent="0.25">
      <c r="A4745" s="1" t="str">
        <f ca="1">IF(PROCESADOR!O4746&gt;0,PROCESADOR!O4746,"")</f>
        <v/>
      </c>
    </row>
    <row r="4746" spans="1:1" x14ac:dyDescent="0.25">
      <c r="A4746" s="1" t="str">
        <f ca="1">IF(PROCESADOR!O4747&gt;0,PROCESADOR!O4747,"")</f>
        <v/>
      </c>
    </row>
    <row r="4747" spans="1:1" x14ac:dyDescent="0.25">
      <c r="A4747" s="1" t="str">
        <f ca="1">IF(PROCESADOR!O4748&gt;0,PROCESADOR!O4748,"")</f>
        <v/>
      </c>
    </row>
    <row r="4748" spans="1:1" x14ac:dyDescent="0.25">
      <c r="A4748" s="1" t="str">
        <f ca="1">IF(PROCESADOR!O4749&gt;0,PROCESADOR!O4749,"")</f>
        <v/>
      </c>
    </row>
    <row r="4749" spans="1:1" x14ac:dyDescent="0.25">
      <c r="A4749" s="1" t="str">
        <f ca="1">IF(PROCESADOR!O4750&gt;0,PROCESADOR!O4750,"")</f>
        <v/>
      </c>
    </row>
    <row r="4750" spans="1:1" x14ac:dyDescent="0.25">
      <c r="A4750" s="1" t="str">
        <f ca="1">IF(PROCESADOR!O4751&gt;0,PROCESADOR!O4751,"")</f>
        <v/>
      </c>
    </row>
    <row r="4751" spans="1:1" x14ac:dyDescent="0.25">
      <c r="A4751" s="1" t="str">
        <f ca="1">IF(PROCESADOR!O4752&gt;0,PROCESADOR!O4752,"")</f>
        <v/>
      </c>
    </row>
    <row r="4752" spans="1:1" x14ac:dyDescent="0.25">
      <c r="A4752" s="1" t="str">
        <f ca="1">IF(PROCESADOR!O4753&gt;0,PROCESADOR!O4753,"")</f>
        <v/>
      </c>
    </row>
    <row r="4753" spans="1:1" x14ac:dyDescent="0.25">
      <c r="A4753" s="1" t="str">
        <f ca="1">IF(PROCESADOR!O4754&gt;0,PROCESADOR!O4754,"")</f>
        <v/>
      </c>
    </row>
    <row r="4754" spans="1:1" x14ac:dyDescent="0.25">
      <c r="A4754" s="1" t="str">
        <f ca="1">IF(PROCESADOR!O4755&gt;0,PROCESADOR!O4755,"")</f>
        <v/>
      </c>
    </row>
    <row r="4755" spans="1:1" x14ac:dyDescent="0.25">
      <c r="A4755" s="1" t="str">
        <f ca="1">IF(PROCESADOR!O4756&gt;0,PROCESADOR!O4756,"")</f>
        <v/>
      </c>
    </row>
    <row r="4756" spans="1:1" x14ac:dyDescent="0.25">
      <c r="A4756" s="1" t="str">
        <f ca="1">IF(PROCESADOR!O4757&gt;0,PROCESADOR!O4757,"")</f>
        <v/>
      </c>
    </row>
    <row r="4757" spans="1:1" x14ac:dyDescent="0.25">
      <c r="A4757" s="1" t="str">
        <f ca="1">IF(PROCESADOR!O4758&gt;0,PROCESADOR!O4758,"")</f>
        <v/>
      </c>
    </row>
    <row r="4758" spans="1:1" x14ac:dyDescent="0.25">
      <c r="A4758" s="1" t="str">
        <f ca="1">IF(PROCESADOR!O4759&gt;0,PROCESADOR!O4759,"")</f>
        <v/>
      </c>
    </row>
    <row r="4759" spans="1:1" x14ac:dyDescent="0.25">
      <c r="A4759" s="1" t="str">
        <f ca="1">IF(PROCESADOR!O4760&gt;0,PROCESADOR!O4760,"")</f>
        <v/>
      </c>
    </row>
    <row r="4760" spans="1:1" x14ac:dyDescent="0.25">
      <c r="A4760" s="1" t="str">
        <f ca="1">IF(PROCESADOR!O4761&gt;0,PROCESADOR!O4761,"")</f>
        <v/>
      </c>
    </row>
    <row r="4761" spans="1:1" x14ac:dyDescent="0.25">
      <c r="A4761" s="1" t="str">
        <f ca="1">IF(PROCESADOR!O4762&gt;0,PROCESADOR!O4762,"")</f>
        <v/>
      </c>
    </row>
    <row r="4762" spans="1:1" x14ac:dyDescent="0.25">
      <c r="A4762" s="1" t="str">
        <f ca="1">IF(PROCESADOR!O4763&gt;0,PROCESADOR!O4763,"")</f>
        <v/>
      </c>
    </row>
    <row r="4763" spans="1:1" x14ac:dyDescent="0.25">
      <c r="A4763" s="1" t="str">
        <f ca="1">IF(PROCESADOR!O4764&gt;0,PROCESADOR!O4764,"")</f>
        <v/>
      </c>
    </row>
    <row r="4764" spans="1:1" x14ac:dyDescent="0.25">
      <c r="A4764" s="1" t="str">
        <f ca="1">IF(PROCESADOR!O4765&gt;0,PROCESADOR!O4765,"")</f>
        <v/>
      </c>
    </row>
    <row r="4765" spans="1:1" x14ac:dyDescent="0.25">
      <c r="A4765" s="1" t="str">
        <f ca="1">IF(PROCESADOR!O4766&gt;0,PROCESADOR!O4766,"")</f>
        <v/>
      </c>
    </row>
    <row r="4766" spans="1:1" x14ac:dyDescent="0.25">
      <c r="A4766" s="1" t="str">
        <f ca="1">IF(PROCESADOR!O4767&gt;0,PROCESADOR!O4767,"")</f>
        <v/>
      </c>
    </row>
    <row r="4767" spans="1:1" x14ac:dyDescent="0.25">
      <c r="A4767" s="1" t="str">
        <f ca="1">IF(PROCESADOR!O4768&gt;0,PROCESADOR!O4768,"")</f>
        <v/>
      </c>
    </row>
    <row r="4768" spans="1:1" x14ac:dyDescent="0.25">
      <c r="A4768" s="1" t="str">
        <f ca="1">IF(PROCESADOR!O4769&gt;0,PROCESADOR!O4769,"")</f>
        <v/>
      </c>
    </row>
    <row r="4769" spans="1:1" x14ac:dyDescent="0.25">
      <c r="A4769" s="1" t="str">
        <f ca="1">IF(PROCESADOR!O4770&gt;0,PROCESADOR!O4770,"")</f>
        <v/>
      </c>
    </row>
    <row r="4770" spans="1:1" x14ac:dyDescent="0.25">
      <c r="A4770" s="1" t="str">
        <f ca="1">IF(PROCESADOR!O4771&gt;0,PROCESADOR!O4771,"")</f>
        <v/>
      </c>
    </row>
    <row r="4771" spans="1:1" x14ac:dyDescent="0.25">
      <c r="A4771" s="1" t="str">
        <f ca="1">IF(PROCESADOR!O4772&gt;0,PROCESADOR!O4772,"")</f>
        <v/>
      </c>
    </row>
    <row r="4772" spans="1:1" x14ac:dyDescent="0.25">
      <c r="A4772" s="1" t="str">
        <f ca="1">IF(PROCESADOR!O4773&gt;0,PROCESADOR!O4773,"")</f>
        <v/>
      </c>
    </row>
    <row r="4773" spans="1:1" x14ac:dyDescent="0.25">
      <c r="A4773" s="1" t="str">
        <f ca="1">IF(PROCESADOR!O4774&gt;0,PROCESADOR!O4774,"")</f>
        <v/>
      </c>
    </row>
    <row r="4774" spans="1:1" x14ac:dyDescent="0.25">
      <c r="A4774" s="1" t="str">
        <f ca="1">IF(PROCESADOR!O4775&gt;0,PROCESADOR!O4775,"")</f>
        <v/>
      </c>
    </row>
    <row r="4775" spans="1:1" x14ac:dyDescent="0.25">
      <c r="A4775" s="1" t="str">
        <f ca="1">IF(PROCESADOR!O4776&gt;0,PROCESADOR!O4776,"")</f>
        <v/>
      </c>
    </row>
    <row r="4776" spans="1:1" x14ac:dyDescent="0.25">
      <c r="A4776" s="1" t="str">
        <f ca="1">IF(PROCESADOR!O4777&gt;0,PROCESADOR!O4777,"")</f>
        <v/>
      </c>
    </row>
    <row r="4777" spans="1:1" x14ac:dyDescent="0.25">
      <c r="A4777" s="1" t="str">
        <f ca="1">IF(PROCESADOR!O4778&gt;0,PROCESADOR!O4778,"")</f>
        <v/>
      </c>
    </row>
    <row r="4778" spans="1:1" x14ac:dyDescent="0.25">
      <c r="A4778" s="1" t="str">
        <f ca="1">IF(PROCESADOR!O4779&gt;0,PROCESADOR!O4779,"")</f>
        <v/>
      </c>
    </row>
    <row r="4779" spans="1:1" x14ac:dyDescent="0.25">
      <c r="A4779" s="1" t="str">
        <f ca="1">IF(PROCESADOR!O4780&gt;0,PROCESADOR!O4780,"")</f>
        <v/>
      </c>
    </row>
    <row r="4780" spans="1:1" x14ac:dyDescent="0.25">
      <c r="A4780" s="1" t="str">
        <f ca="1">IF(PROCESADOR!O4781&gt;0,PROCESADOR!O4781,"")</f>
        <v/>
      </c>
    </row>
    <row r="4781" spans="1:1" x14ac:dyDescent="0.25">
      <c r="A4781" s="1" t="str">
        <f ca="1">IF(PROCESADOR!O4782&gt;0,PROCESADOR!O4782,"")</f>
        <v/>
      </c>
    </row>
    <row r="4782" spans="1:1" x14ac:dyDescent="0.25">
      <c r="A4782" s="1" t="str">
        <f ca="1">IF(PROCESADOR!O4783&gt;0,PROCESADOR!O4783,"")</f>
        <v/>
      </c>
    </row>
    <row r="4783" spans="1:1" x14ac:dyDescent="0.25">
      <c r="A4783" s="1" t="str">
        <f ca="1">IF(PROCESADOR!O4784&gt;0,PROCESADOR!O4784,"")</f>
        <v/>
      </c>
    </row>
    <row r="4784" spans="1:1" x14ac:dyDescent="0.25">
      <c r="A4784" s="1" t="str">
        <f ca="1">IF(PROCESADOR!O4785&gt;0,PROCESADOR!O4785,"")</f>
        <v/>
      </c>
    </row>
    <row r="4785" spans="1:1" x14ac:dyDescent="0.25">
      <c r="A4785" s="1" t="str">
        <f ca="1">IF(PROCESADOR!O4786&gt;0,PROCESADOR!O4786,"")</f>
        <v/>
      </c>
    </row>
    <row r="4786" spans="1:1" x14ac:dyDescent="0.25">
      <c r="A4786" s="1" t="str">
        <f ca="1">IF(PROCESADOR!O4787&gt;0,PROCESADOR!O4787,"")</f>
        <v/>
      </c>
    </row>
    <row r="4787" spans="1:1" x14ac:dyDescent="0.25">
      <c r="A4787" s="1" t="str">
        <f ca="1">IF(PROCESADOR!O4788&gt;0,PROCESADOR!O4788,"")</f>
        <v/>
      </c>
    </row>
    <row r="4788" spans="1:1" x14ac:dyDescent="0.25">
      <c r="A4788" s="1" t="str">
        <f ca="1">IF(PROCESADOR!O4789&gt;0,PROCESADOR!O4789,"")</f>
        <v/>
      </c>
    </row>
    <row r="4789" spans="1:1" x14ac:dyDescent="0.25">
      <c r="A4789" s="1" t="str">
        <f ca="1">IF(PROCESADOR!O4790&gt;0,PROCESADOR!O4790,"")</f>
        <v/>
      </c>
    </row>
    <row r="4790" spans="1:1" x14ac:dyDescent="0.25">
      <c r="A4790" s="1" t="str">
        <f ca="1">IF(PROCESADOR!O4791&gt;0,PROCESADOR!O4791,"")</f>
        <v/>
      </c>
    </row>
    <row r="4791" spans="1:1" x14ac:dyDescent="0.25">
      <c r="A4791" s="1" t="str">
        <f ca="1">IF(PROCESADOR!O4792&gt;0,PROCESADOR!O4792,"")</f>
        <v/>
      </c>
    </row>
    <row r="4792" spans="1:1" x14ac:dyDescent="0.25">
      <c r="A4792" s="1" t="str">
        <f ca="1">IF(PROCESADOR!O4793&gt;0,PROCESADOR!O4793,"")</f>
        <v/>
      </c>
    </row>
    <row r="4793" spans="1:1" x14ac:dyDescent="0.25">
      <c r="A4793" s="1" t="str">
        <f ca="1">IF(PROCESADOR!O4794&gt;0,PROCESADOR!O4794,"")</f>
        <v/>
      </c>
    </row>
    <row r="4794" spans="1:1" x14ac:dyDescent="0.25">
      <c r="A4794" s="1" t="str">
        <f ca="1">IF(PROCESADOR!O4795&gt;0,PROCESADOR!O4795,"")</f>
        <v/>
      </c>
    </row>
    <row r="4795" spans="1:1" x14ac:dyDescent="0.25">
      <c r="A4795" s="1" t="str">
        <f ca="1">IF(PROCESADOR!O4796&gt;0,PROCESADOR!O4796,"")</f>
        <v/>
      </c>
    </row>
    <row r="4796" spans="1:1" x14ac:dyDescent="0.25">
      <c r="A4796" s="1" t="str">
        <f ca="1">IF(PROCESADOR!O4797&gt;0,PROCESADOR!O4797,"")</f>
        <v/>
      </c>
    </row>
    <row r="4797" spans="1:1" x14ac:dyDescent="0.25">
      <c r="A4797" s="1" t="str">
        <f ca="1">IF(PROCESADOR!O4798&gt;0,PROCESADOR!O4798,"")</f>
        <v/>
      </c>
    </row>
    <row r="4798" spans="1:1" x14ac:dyDescent="0.25">
      <c r="A4798" s="1" t="str">
        <f ca="1">IF(PROCESADOR!O4799&gt;0,PROCESADOR!O4799,"")</f>
        <v/>
      </c>
    </row>
    <row r="4799" spans="1:1" x14ac:dyDescent="0.25">
      <c r="A4799" s="1" t="str">
        <f ca="1">IF(PROCESADOR!O4800&gt;0,PROCESADOR!O4800,"")</f>
        <v/>
      </c>
    </row>
    <row r="4800" spans="1:1" x14ac:dyDescent="0.25">
      <c r="A4800" s="1" t="str">
        <f ca="1">IF(PROCESADOR!O4801&gt;0,PROCESADOR!O4801,"")</f>
        <v/>
      </c>
    </row>
    <row r="4801" spans="1:1" x14ac:dyDescent="0.25">
      <c r="A4801" s="1" t="str">
        <f ca="1">IF(PROCESADOR!O4802&gt;0,PROCESADOR!O4802,"")</f>
        <v/>
      </c>
    </row>
    <row r="4802" spans="1:1" x14ac:dyDescent="0.25">
      <c r="A4802" s="1" t="str">
        <f ca="1">IF(PROCESADOR!O4803&gt;0,PROCESADOR!O4803,"")</f>
        <v/>
      </c>
    </row>
    <row r="4803" spans="1:1" x14ac:dyDescent="0.25">
      <c r="A4803" s="1" t="str">
        <f ca="1">IF(PROCESADOR!O4804&gt;0,PROCESADOR!O4804,"")</f>
        <v/>
      </c>
    </row>
    <row r="4804" spans="1:1" x14ac:dyDescent="0.25">
      <c r="A4804" s="1" t="str">
        <f ca="1">IF(PROCESADOR!O4805&gt;0,PROCESADOR!O4805,"")</f>
        <v/>
      </c>
    </row>
    <row r="4805" spans="1:1" x14ac:dyDescent="0.25">
      <c r="A4805" s="1" t="str">
        <f ca="1">IF(PROCESADOR!O4806&gt;0,PROCESADOR!O4806,"")</f>
        <v/>
      </c>
    </row>
    <row r="4806" spans="1:1" x14ac:dyDescent="0.25">
      <c r="A4806" s="1" t="str">
        <f ca="1">IF(PROCESADOR!O4807&gt;0,PROCESADOR!O4807,"")</f>
        <v/>
      </c>
    </row>
    <row r="4807" spans="1:1" x14ac:dyDescent="0.25">
      <c r="A4807" s="1" t="str">
        <f ca="1">IF(PROCESADOR!O4808&gt;0,PROCESADOR!O4808,"")</f>
        <v/>
      </c>
    </row>
    <row r="4808" spans="1:1" x14ac:dyDescent="0.25">
      <c r="A4808" s="1" t="str">
        <f ca="1">IF(PROCESADOR!O4809&gt;0,PROCESADOR!O4809,"")</f>
        <v/>
      </c>
    </row>
    <row r="4809" spans="1:1" x14ac:dyDescent="0.25">
      <c r="A4809" s="1" t="str">
        <f ca="1">IF(PROCESADOR!O4810&gt;0,PROCESADOR!O4810,"")</f>
        <v/>
      </c>
    </row>
    <row r="4810" spans="1:1" x14ac:dyDescent="0.25">
      <c r="A4810" s="1" t="str">
        <f ca="1">IF(PROCESADOR!O4811&gt;0,PROCESADOR!O4811,"")</f>
        <v/>
      </c>
    </row>
    <row r="4811" spans="1:1" x14ac:dyDescent="0.25">
      <c r="A4811" s="1" t="str">
        <f ca="1">IF(PROCESADOR!O4812&gt;0,PROCESADOR!O4812,"")</f>
        <v/>
      </c>
    </row>
    <row r="4812" spans="1:1" x14ac:dyDescent="0.25">
      <c r="A4812" s="1" t="str">
        <f ca="1">IF(PROCESADOR!O4813&gt;0,PROCESADOR!O4813,"")</f>
        <v/>
      </c>
    </row>
    <row r="4813" spans="1:1" x14ac:dyDescent="0.25">
      <c r="A4813" s="1" t="str">
        <f ca="1">IF(PROCESADOR!O4814&gt;0,PROCESADOR!O4814,"")</f>
        <v/>
      </c>
    </row>
    <row r="4814" spans="1:1" x14ac:dyDescent="0.25">
      <c r="A4814" s="1" t="str">
        <f ca="1">IF(PROCESADOR!O4815&gt;0,PROCESADOR!O4815,"")</f>
        <v/>
      </c>
    </row>
    <row r="4815" spans="1:1" x14ac:dyDescent="0.25">
      <c r="A4815" s="1" t="str">
        <f ca="1">IF(PROCESADOR!O4816&gt;0,PROCESADOR!O4816,"")</f>
        <v/>
      </c>
    </row>
    <row r="4816" spans="1:1" x14ac:dyDescent="0.25">
      <c r="A4816" s="1" t="str">
        <f ca="1">IF(PROCESADOR!O4817&gt;0,PROCESADOR!O4817,"")</f>
        <v/>
      </c>
    </row>
    <row r="4817" spans="1:1" x14ac:dyDescent="0.25">
      <c r="A4817" s="1" t="str">
        <f ca="1">IF(PROCESADOR!O4818&gt;0,PROCESADOR!O4818,"")</f>
        <v/>
      </c>
    </row>
    <row r="4818" spans="1:1" x14ac:dyDescent="0.25">
      <c r="A4818" s="1" t="str">
        <f ca="1">IF(PROCESADOR!O4819&gt;0,PROCESADOR!O4819,"")</f>
        <v/>
      </c>
    </row>
    <row r="4819" spans="1:1" x14ac:dyDescent="0.25">
      <c r="A4819" s="1" t="str">
        <f ca="1">IF(PROCESADOR!O4820&gt;0,PROCESADOR!O4820,"")</f>
        <v/>
      </c>
    </row>
    <row r="4820" spans="1:1" x14ac:dyDescent="0.25">
      <c r="A4820" s="1" t="str">
        <f ca="1">IF(PROCESADOR!O4821&gt;0,PROCESADOR!O4821,"")</f>
        <v/>
      </c>
    </row>
    <row r="4821" spans="1:1" x14ac:dyDescent="0.25">
      <c r="A4821" s="1" t="str">
        <f ca="1">IF(PROCESADOR!O4822&gt;0,PROCESADOR!O4822,"")</f>
        <v/>
      </c>
    </row>
    <row r="4822" spans="1:1" x14ac:dyDescent="0.25">
      <c r="A4822" s="1" t="str">
        <f ca="1">IF(PROCESADOR!O4823&gt;0,PROCESADOR!O4823,"")</f>
        <v/>
      </c>
    </row>
    <row r="4823" spans="1:1" x14ac:dyDescent="0.25">
      <c r="A4823" s="1" t="str">
        <f ca="1">IF(PROCESADOR!O4824&gt;0,PROCESADOR!O4824,"")</f>
        <v/>
      </c>
    </row>
    <row r="4824" spans="1:1" x14ac:dyDescent="0.25">
      <c r="A4824" s="1" t="str">
        <f ca="1">IF(PROCESADOR!O4825&gt;0,PROCESADOR!O4825,"")</f>
        <v/>
      </c>
    </row>
    <row r="4825" spans="1:1" x14ac:dyDescent="0.25">
      <c r="A4825" s="1" t="str">
        <f ca="1">IF(PROCESADOR!O4826&gt;0,PROCESADOR!O4826,"")</f>
        <v/>
      </c>
    </row>
    <row r="4826" spans="1:1" x14ac:dyDescent="0.25">
      <c r="A4826" s="1" t="str">
        <f ca="1">IF(PROCESADOR!O4827&gt;0,PROCESADOR!O4827,"")</f>
        <v/>
      </c>
    </row>
    <row r="4827" spans="1:1" x14ac:dyDescent="0.25">
      <c r="A4827" s="1" t="str">
        <f ca="1">IF(PROCESADOR!O4828&gt;0,PROCESADOR!O4828,"")</f>
        <v/>
      </c>
    </row>
    <row r="4828" spans="1:1" x14ac:dyDescent="0.25">
      <c r="A4828" s="1" t="str">
        <f ca="1">IF(PROCESADOR!O4829&gt;0,PROCESADOR!O4829,"")</f>
        <v/>
      </c>
    </row>
    <row r="4829" spans="1:1" x14ac:dyDescent="0.25">
      <c r="A4829" s="1" t="str">
        <f ca="1">IF(PROCESADOR!O4830&gt;0,PROCESADOR!O4830,"")</f>
        <v/>
      </c>
    </row>
    <row r="4830" spans="1:1" x14ac:dyDescent="0.25">
      <c r="A4830" s="1" t="str">
        <f ca="1">IF(PROCESADOR!O4831&gt;0,PROCESADOR!O4831,"")</f>
        <v/>
      </c>
    </row>
    <row r="4831" spans="1:1" x14ac:dyDescent="0.25">
      <c r="A4831" s="1" t="str">
        <f ca="1">IF(PROCESADOR!O4832&gt;0,PROCESADOR!O4832,"")</f>
        <v/>
      </c>
    </row>
    <row r="4832" spans="1:1" x14ac:dyDescent="0.25">
      <c r="A4832" s="1" t="str">
        <f ca="1">IF(PROCESADOR!O4833&gt;0,PROCESADOR!O4833,"")</f>
        <v/>
      </c>
    </row>
    <row r="4833" spans="1:1" x14ac:dyDescent="0.25">
      <c r="A4833" s="1" t="str">
        <f ca="1">IF(PROCESADOR!O4834&gt;0,PROCESADOR!O4834,"")</f>
        <v/>
      </c>
    </row>
    <row r="4834" spans="1:1" x14ac:dyDescent="0.25">
      <c r="A4834" s="1" t="str">
        <f ca="1">IF(PROCESADOR!O4835&gt;0,PROCESADOR!O4835,"")</f>
        <v/>
      </c>
    </row>
    <row r="4835" spans="1:1" x14ac:dyDescent="0.25">
      <c r="A4835" s="1" t="str">
        <f ca="1">IF(PROCESADOR!O4836&gt;0,PROCESADOR!O4836,"")</f>
        <v/>
      </c>
    </row>
    <row r="4836" spans="1:1" x14ac:dyDescent="0.25">
      <c r="A4836" s="1" t="str">
        <f ca="1">IF(PROCESADOR!O4837&gt;0,PROCESADOR!O4837,"")</f>
        <v/>
      </c>
    </row>
    <row r="4837" spans="1:1" x14ac:dyDescent="0.25">
      <c r="A4837" s="1" t="str">
        <f ca="1">IF(PROCESADOR!O4838&gt;0,PROCESADOR!O4838,"")</f>
        <v/>
      </c>
    </row>
    <row r="4838" spans="1:1" x14ac:dyDescent="0.25">
      <c r="A4838" s="1" t="str">
        <f ca="1">IF(PROCESADOR!O4839&gt;0,PROCESADOR!O4839,"")</f>
        <v/>
      </c>
    </row>
    <row r="4839" spans="1:1" x14ac:dyDescent="0.25">
      <c r="A4839" s="1" t="str">
        <f ca="1">IF(PROCESADOR!O4840&gt;0,PROCESADOR!O4840,"")</f>
        <v/>
      </c>
    </row>
    <row r="4840" spans="1:1" x14ac:dyDescent="0.25">
      <c r="A4840" s="1" t="str">
        <f ca="1">IF(PROCESADOR!O4841&gt;0,PROCESADOR!O4841,"")</f>
        <v/>
      </c>
    </row>
    <row r="4841" spans="1:1" x14ac:dyDescent="0.25">
      <c r="A4841" s="1" t="str">
        <f ca="1">IF(PROCESADOR!O4842&gt;0,PROCESADOR!O4842,"")</f>
        <v/>
      </c>
    </row>
    <row r="4842" spans="1:1" x14ac:dyDescent="0.25">
      <c r="A4842" s="1" t="str">
        <f ca="1">IF(PROCESADOR!O4843&gt;0,PROCESADOR!O4843,"")</f>
        <v/>
      </c>
    </row>
    <row r="4843" spans="1:1" x14ac:dyDescent="0.25">
      <c r="A4843" s="1" t="str">
        <f ca="1">IF(PROCESADOR!O4844&gt;0,PROCESADOR!O4844,"")</f>
        <v/>
      </c>
    </row>
    <row r="4844" spans="1:1" x14ac:dyDescent="0.25">
      <c r="A4844" s="1" t="str">
        <f ca="1">IF(PROCESADOR!O4845&gt;0,PROCESADOR!O4845,"")</f>
        <v/>
      </c>
    </row>
    <row r="4845" spans="1:1" x14ac:dyDescent="0.25">
      <c r="A4845" s="1" t="str">
        <f ca="1">IF(PROCESADOR!O4846&gt;0,PROCESADOR!O4846,"")</f>
        <v/>
      </c>
    </row>
    <row r="4846" spans="1:1" x14ac:dyDescent="0.25">
      <c r="A4846" s="1" t="str">
        <f ca="1">IF(PROCESADOR!O4847&gt;0,PROCESADOR!O4847,"")</f>
        <v/>
      </c>
    </row>
    <row r="4847" spans="1:1" x14ac:dyDescent="0.25">
      <c r="A4847" s="1" t="str">
        <f ca="1">IF(PROCESADOR!O4848&gt;0,PROCESADOR!O4848,"")</f>
        <v/>
      </c>
    </row>
    <row r="4848" spans="1:1" x14ac:dyDescent="0.25">
      <c r="A4848" s="1" t="str">
        <f ca="1">IF(PROCESADOR!O4849&gt;0,PROCESADOR!O4849,"")</f>
        <v/>
      </c>
    </row>
    <row r="4849" spans="1:1" x14ac:dyDescent="0.25">
      <c r="A4849" s="1" t="str">
        <f ca="1">IF(PROCESADOR!O4850&gt;0,PROCESADOR!O4850,"")</f>
        <v/>
      </c>
    </row>
    <row r="4850" spans="1:1" x14ac:dyDescent="0.25">
      <c r="A4850" s="1" t="str">
        <f ca="1">IF(PROCESADOR!O4851&gt;0,PROCESADOR!O4851,"")</f>
        <v/>
      </c>
    </row>
    <row r="4851" spans="1:1" x14ac:dyDescent="0.25">
      <c r="A4851" s="1" t="str">
        <f ca="1">IF(PROCESADOR!O4852&gt;0,PROCESADOR!O4852,"")</f>
        <v/>
      </c>
    </row>
    <row r="4852" spans="1:1" x14ac:dyDescent="0.25">
      <c r="A4852" s="1" t="str">
        <f ca="1">IF(PROCESADOR!O4853&gt;0,PROCESADOR!O4853,"")</f>
        <v/>
      </c>
    </row>
    <row r="4853" spans="1:1" x14ac:dyDescent="0.25">
      <c r="A4853" s="1" t="str">
        <f ca="1">IF(PROCESADOR!O4854&gt;0,PROCESADOR!O4854,"")</f>
        <v/>
      </c>
    </row>
    <row r="4854" spans="1:1" x14ac:dyDescent="0.25">
      <c r="A4854" s="1" t="str">
        <f ca="1">IF(PROCESADOR!O4855&gt;0,PROCESADOR!O4855,"")</f>
        <v/>
      </c>
    </row>
    <row r="4855" spans="1:1" x14ac:dyDescent="0.25">
      <c r="A4855" s="1" t="str">
        <f ca="1">IF(PROCESADOR!O4856&gt;0,PROCESADOR!O4856,"")</f>
        <v/>
      </c>
    </row>
    <row r="4856" spans="1:1" x14ac:dyDescent="0.25">
      <c r="A4856" s="1" t="str">
        <f ca="1">IF(PROCESADOR!O4857&gt;0,PROCESADOR!O4857,"")</f>
        <v/>
      </c>
    </row>
    <row r="4857" spans="1:1" x14ac:dyDescent="0.25">
      <c r="A4857" s="1" t="str">
        <f ca="1">IF(PROCESADOR!O4858&gt;0,PROCESADOR!O4858,"")</f>
        <v/>
      </c>
    </row>
    <row r="4858" spans="1:1" x14ac:dyDescent="0.25">
      <c r="A4858" s="1" t="str">
        <f ca="1">IF(PROCESADOR!O4859&gt;0,PROCESADOR!O4859,"")</f>
        <v/>
      </c>
    </row>
    <row r="4859" spans="1:1" x14ac:dyDescent="0.25">
      <c r="A4859" s="1" t="str">
        <f ca="1">IF(PROCESADOR!O4860&gt;0,PROCESADOR!O4860,"")</f>
        <v/>
      </c>
    </row>
    <row r="4860" spans="1:1" x14ac:dyDescent="0.25">
      <c r="A4860" s="1" t="str">
        <f ca="1">IF(PROCESADOR!O4861&gt;0,PROCESADOR!O4861,"")</f>
        <v/>
      </c>
    </row>
    <row r="4861" spans="1:1" x14ac:dyDescent="0.25">
      <c r="A4861" s="1" t="str">
        <f ca="1">IF(PROCESADOR!O4862&gt;0,PROCESADOR!O4862,"")</f>
        <v/>
      </c>
    </row>
    <row r="4862" spans="1:1" x14ac:dyDescent="0.25">
      <c r="A4862" s="1" t="str">
        <f ca="1">IF(PROCESADOR!O4863&gt;0,PROCESADOR!O4863,"")</f>
        <v/>
      </c>
    </row>
    <row r="4863" spans="1:1" x14ac:dyDescent="0.25">
      <c r="A4863" s="1" t="str">
        <f ca="1">IF(PROCESADOR!O4864&gt;0,PROCESADOR!O4864,"")</f>
        <v/>
      </c>
    </row>
    <row r="4864" spans="1:1" x14ac:dyDescent="0.25">
      <c r="A4864" s="1" t="str">
        <f ca="1">IF(PROCESADOR!O4865&gt;0,PROCESADOR!O4865,"")</f>
        <v/>
      </c>
    </row>
    <row r="4865" spans="1:1" x14ac:dyDescent="0.25">
      <c r="A4865" s="1" t="str">
        <f ca="1">IF(PROCESADOR!O4866&gt;0,PROCESADOR!O4866,"")</f>
        <v/>
      </c>
    </row>
    <row r="4866" spans="1:1" x14ac:dyDescent="0.25">
      <c r="A4866" s="1" t="str">
        <f ca="1">IF(PROCESADOR!O4867&gt;0,PROCESADOR!O4867,"")</f>
        <v/>
      </c>
    </row>
    <row r="4867" spans="1:1" x14ac:dyDescent="0.25">
      <c r="A4867" s="1" t="str">
        <f ca="1">IF(PROCESADOR!O4868&gt;0,PROCESADOR!O4868,"")</f>
        <v/>
      </c>
    </row>
    <row r="4868" spans="1:1" x14ac:dyDescent="0.25">
      <c r="A4868" s="1" t="str">
        <f ca="1">IF(PROCESADOR!O4869&gt;0,PROCESADOR!O4869,"")</f>
        <v/>
      </c>
    </row>
    <row r="4869" spans="1:1" x14ac:dyDescent="0.25">
      <c r="A4869" s="1" t="str">
        <f ca="1">IF(PROCESADOR!O4870&gt;0,PROCESADOR!O4870,"")</f>
        <v/>
      </c>
    </row>
    <row r="4870" spans="1:1" x14ac:dyDescent="0.25">
      <c r="A4870" s="1" t="str">
        <f ca="1">IF(PROCESADOR!O4871&gt;0,PROCESADOR!O4871,"")</f>
        <v/>
      </c>
    </row>
    <row r="4871" spans="1:1" x14ac:dyDescent="0.25">
      <c r="A4871" s="1" t="str">
        <f ca="1">IF(PROCESADOR!O4872&gt;0,PROCESADOR!O4872,"")</f>
        <v/>
      </c>
    </row>
    <row r="4872" spans="1:1" x14ac:dyDescent="0.25">
      <c r="A4872" s="1" t="str">
        <f ca="1">IF(PROCESADOR!O4873&gt;0,PROCESADOR!O4873,"")</f>
        <v/>
      </c>
    </row>
    <row r="4873" spans="1:1" x14ac:dyDescent="0.25">
      <c r="A4873" s="1" t="str">
        <f ca="1">IF(PROCESADOR!O4874&gt;0,PROCESADOR!O4874,"")</f>
        <v/>
      </c>
    </row>
    <row r="4874" spans="1:1" x14ac:dyDescent="0.25">
      <c r="A4874" s="1" t="str">
        <f ca="1">IF(PROCESADOR!O4875&gt;0,PROCESADOR!O4875,"")</f>
        <v/>
      </c>
    </row>
    <row r="4875" spans="1:1" x14ac:dyDescent="0.25">
      <c r="A4875" s="1" t="str">
        <f ca="1">IF(PROCESADOR!O4876&gt;0,PROCESADOR!O4876,"")</f>
        <v/>
      </c>
    </row>
    <row r="4876" spans="1:1" x14ac:dyDescent="0.25">
      <c r="A4876" s="1" t="str">
        <f ca="1">IF(PROCESADOR!O4877&gt;0,PROCESADOR!O4877,"")</f>
        <v/>
      </c>
    </row>
    <row r="4877" spans="1:1" x14ac:dyDescent="0.25">
      <c r="A4877" s="1" t="str">
        <f ca="1">IF(PROCESADOR!O4878&gt;0,PROCESADOR!O4878,"")</f>
        <v/>
      </c>
    </row>
    <row r="4878" spans="1:1" x14ac:dyDescent="0.25">
      <c r="A4878" s="1" t="str">
        <f ca="1">IF(PROCESADOR!O4879&gt;0,PROCESADOR!O4879,"")</f>
        <v/>
      </c>
    </row>
    <row r="4879" spans="1:1" x14ac:dyDescent="0.25">
      <c r="A4879" s="1" t="str">
        <f ca="1">IF(PROCESADOR!O4880&gt;0,PROCESADOR!O4880,"")</f>
        <v/>
      </c>
    </row>
    <row r="4880" spans="1:1" x14ac:dyDescent="0.25">
      <c r="A4880" s="1" t="str">
        <f ca="1">IF(PROCESADOR!O4881&gt;0,PROCESADOR!O4881,"")</f>
        <v/>
      </c>
    </row>
    <row r="4881" spans="1:1" x14ac:dyDescent="0.25">
      <c r="A4881" s="1" t="str">
        <f ca="1">IF(PROCESADOR!O4882&gt;0,PROCESADOR!O4882,"")</f>
        <v/>
      </c>
    </row>
    <row r="4882" spans="1:1" x14ac:dyDescent="0.25">
      <c r="A4882" s="1" t="str">
        <f ca="1">IF(PROCESADOR!O4883&gt;0,PROCESADOR!O4883,"")</f>
        <v/>
      </c>
    </row>
    <row r="4883" spans="1:1" x14ac:dyDescent="0.25">
      <c r="A4883" s="1" t="str">
        <f ca="1">IF(PROCESADOR!O4884&gt;0,PROCESADOR!O4884,"")</f>
        <v/>
      </c>
    </row>
    <row r="4884" spans="1:1" x14ac:dyDescent="0.25">
      <c r="A4884" s="1" t="str">
        <f ca="1">IF(PROCESADOR!O4885&gt;0,PROCESADOR!O4885,"")</f>
        <v/>
      </c>
    </row>
    <row r="4885" spans="1:1" x14ac:dyDescent="0.25">
      <c r="A4885" s="1" t="str">
        <f ca="1">IF(PROCESADOR!O4886&gt;0,PROCESADOR!O4886,"")</f>
        <v/>
      </c>
    </row>
    <row r="4886" spans="1:1" x14ac:dyDescent="0.25">
      <c r="A4886" s="1" t="str">
        <f ca="1">IF(PROCESADOR!O4887&gt;0,PROCESADOR!O4887,"")</f>
        <v/>
      </c>
    </row>
    <row r="4887" spans="1:1" x14ac:dyDescent="0.25">
      <c r="A4887" s="1" t="str">
        <f ca="1">IF(PROCESADOR!O4888&gt;0,PROCESADOR!O4888,"")</f>
        <v/>
      </c>
    </row>
    <row r="4888" spans="1:1" x14ac:dyDescent="0.25">
      <c r="A4888" s="1" t="str">
        <f ca="1">IF(PROCESADOR!O4889&gt;0,PROCESADOR!O4889,"")</f>
        <v/>
      </c>
    </row>
    <row r="4889" spans="1:1" x14ac:dyDescent="0.25">
      <c r="A4889" s="1" t="str">
        <f ca="1">IF(PROCESADOR!O4890&gt;0,PROCESADOR!O4890,"")</f>
        <v/>
      </c>
    </row>
    <row r="4890" spans="1:1" x14ac:dyDescent="0.25">
      <c r="A4890" s="1" t="str">
        <f ca="1">IF(PROCESADOR!O4891&gt;0,PROCESADOR!O4891,"")</f>
        <v/>
      </c>
    </row>
    <row r="4891" spans="1:1" x14ac:dyDescent="0.25">
      <c r="A4891" s="1" t="str">
        <f ca="1">IF(PROCESADOR!O4892&gt;0,PROCESADOR!O4892,"")</f>
        <v/>
      </c>
    </row>
    <row r="4892" spans="1:1" x14ac:dyDescent="0.25">
      <c r="A4892" s="1" t="str">
        <f ca="1">IF(PROCESADOR!O4893&gt;0,PROCESADOR!O4893,"")</f>
        <v/>
      </c>
    </row>
    <row r="4893" spans="1:1" x14ac:dyDescent="0.25">
      <c r="A4893" s="1" t="str">
        <f ca="1">IF(PROCESADOR!O4894&gt;0,PROCESADOR!O4894,"")</f>
        <v/>
      </c>
    </row>
    <row r="4894" spans="1:1" x14ac:dyDescent="0.25">
      <c r="A4894" s="1" t="str">
        <f ca="1">IF(PROCESADOR!O4895&gt;0,PROCESADOR!O4895,"")</f>
        <v/>
      </c>
    </row>
    <row r="4895" spans="1:1" x14ac:dyDescent="0.25">
      <c r="A4895" s="1" t="str">
        <f ca="1">IF(PROCESADOR!O4896&gt;0,PROCESADOR!O4896,"")</f>
        <v/>
      </c>
    </row>
    <row r="4896" spans="1:1" x14ac:dyDescent="0.25">
      <c r="A4896" s="1" t="str">
        <f ca="1">IF(PROCESADOR!O4897&gt;0,PROCESADOR!O4897,"")</f>
        <v/>
      </c>
    </row>
    <row r="4897" spans="1:1" x14ac:dyDescent="0.25">
      <c r="A4897" s="1" t="str">
        <f ca="1">IF(PROCESADOR!O4898&gt;0,PROCESADOR!O4898,"")</f>
        <v/>
      </c>
    </row>
    <row r="4898" spans="1:1" x14ac:dyDescent="0.25">
      <c r="A4898" s="1" t="str">
        <f ca="1">IF(PROCESADOR!O4899&gt;0,PROCESADOR!O4899,"")</f>
        <v/>
      </c>
    </row>
    <row r="4899" spans="1:1" x14ac:dyDescent="0.25">
      <c r="A4899" s="1" t="str">
        <f ca="1">IF(PROCESADOR!O4900&gt;0,PROCESADOR!O4900,"")</f>
        <v/>
      </c>
    </row>
    <row r="4900" spans="1:1" x14ac:dyDescent="0.25">
      <c r="A4900" s="1" t="str">
        <f ca="1">IF(PROCESADOR!O4901&gt;0,PROCESADOR!O4901,"")</f>
        <v/>
      </c>
    </row>
    <row r="4901" spans="1:1" x14ac:dyDescent="0.25">
      <c r="A4901" s="1" t="str">
        <f ca="1">IF(PROCESADOR!O4902&gt;0,PROCESADOR!O4902,"")</f>
        <v/>
      </c>
    </row>
    <row r="4902" spans="1:1" x14ac:dyDescent="0.25">
      <c r="A4902" s="1" t="str">
        <f ca="1">IF(PROCESADOR!O4903&gt;0,PROCESADOR!O4903,"")</f>
        <v/>
      </c>
    </row>
    <row r="4903" spans="1:1" x14ac:dyDescent="0.25">
      <c r="A4903" s="1" t="str">
        <f ca="1">IF(PROCESADOR!O4904&gt;0,PROCESADOR!O4904,"")</f>
        <v/>
      </c>
    </row>
    <row r="4904" spans="1:1" x14ac:dyDescent="0.25">
      <c r="A4904" s="1" t="str">
        <f ca="1">IF(PROCESADOR!O4905&gt;0,PROCESADOR!O4905,"")</f>
        <v/>
      </c>
    </row>
    <row r="4905" spans="1:1" x14ac:dyDescent="0.25">
      <c r="A4905" s="1" t="str">
        <f ca="1">IF(PROCESADOR!O4906&gt;0,PROCESADOR!O4906,"")</f>
        <v/>
      </c>
    </row>
    <row r="4906" spans="1:1" x14ac:dyDescent="0.25">
      <c r="A4906" s="1" t="str">
        <f ca="1">IF(PROCESADOR!O4907&gt;0,PROCESADOR!O4907,"")</f>
        <v/>
      </c>
    </row>
    <row r="4907" spans="1:1" x14ac:dyDescent="0.25">
      <c r="A4907" s="1" t="str">
        <f ca="1">IF(PROCESADOR!O4908&gt;0,PROCESADOR!O4908,"")</f>
        <v/>
      </c>
    </row>
    <row r="4908" spans="1:1" x14ac:dyDescent="0.25">
      <c r="A4908" s="1" t="str">
        <f ca="1">IF(PROCESADOR!O4909&gt;0,PROCESADOR!O4909,"")</f>
        <v/>
      </c>
    </row>
    <row r="4909" spans="1:1" x14ac:dyDescent="0.25">
      <c r="A4909" s="1" t="str">
        <f ca="1">IF(PROCESADOR!O4910&gt;0,PROCESADOR!O4910,"")</f>
        <v/>
      </c>
    </row>
    <row r="4910" spans="1:1" x14ac:dyDescent="0.25">
      <c r="A4910" s="1" t="str">
        <f ca="1">IF(PROCESADOR!O4911&gt;0,PROCESADOR!O4911,"")</f>
        <v/>
      </c>
    </row>
    <row r="4911" spans="1:1" x14ac:dyDescent="0.25">
      <c r="A4911" s="1" t="str">
        <f ca="1">IF(PROCESADOR!O4912&gt;0,PROCESADOR!O4912,"")</f>
        <v/>
      </c>
    </row>
    <row r="4912" spans="1:1" x14ac:dyDescent="0.25">
      <c r="A4912" s="1" t="str">
        <f ca="1">IF(PROCESADOR!O4913&gt;0,PROCESADOR!O4913,"")</f>
        <v/>
      </c>
    </row>
    <row r="4913" spans="1:1" x14ac:dyDescent="0.25">
      <c r="A4913" s="1" t="str">
        <f ca="1">IF(PROCESADOR!O4914&gt;0,PROCESADOR!O4914,"")</f>
        <v/>
      </c>
    </row>
    <row r="4914" spans="1:1" x14ac:dyDescent="0.25">
      <c r="A4914" s="1" t="str">
        <f ca="1">IF(PROCESADOR!O4915&gt;0,PROCESADOR!O4915,"")</f>
        <v/>
      </c>
    </row>
    <row r="4915" spans="1:1" x14ac:dyDescent="0.25">
      <c r="A4915" s="1" t="str">
        <f ca="1">IF(PROCESADOR!O4916&gt;0,PROCESADOR!O4916,"")</f>
        <v/>
      </c>
    </row>
    <row r="4916" spans="1:1" x14ac:dyDescent="0.25">
      <c r="A4916" s="1" t="str">
        <f ca="1">IF(PROCESADOR!O4917&gt;0,PROCESADOR!O4917,"")</f>
        <v/>
      </c>
    </row>
    <row r="4917" spans="1:1" x14ac:dyDescent="0.25">
      <c r="A4917" s="1" t="str">
        <f ca="1">IF(PROCESADOR!O4918&gt;0,PROCESADOR!O4918,"")</f>
        <v/>
      </c>
    </row>
    <row r="4918" spans="1:1" x14ac:dyDescent="0.25">
      <c r="A4918" s="1" t="str">
        <f ca="1">IF(PROCESADOR!O4919&gt;0,PROCESADOR!O4919,"")</f>
        <v/>
      </c>
    </row>
    <row r="4919" spans="1:1" x14ac:dyDescent="0.25">
      <c r="A4919" s="1" t="str">
        <f ca="1">IF(PROCESADOR!O4920&gt;0,PROCESADOR!O4920,"")</f>
        <v/>
      </c>
    </row>
    <row r="4920" spans="1:1" x14ac:dyDescent="0.25">
      <c r="A4920" s="1" t="str">
        <f ca="1">IF(PROCESADOR!O4921&gt;0,PROCESADOR!O4921,"")</f>
        <v/>
      </c>
    </row>
    <row r="4921" spans="1:1" x14ac:dyDescent="0.25">
      <c r="A4921" s="1" t="str">
        <f ca="1">IF(PROCESADOR!O4922&gt;0,PROCESADOR!O4922,"")</f>
        <v/>
      </c>
    </row>
    <row r="4922" spans="1:1" x14ac:dyDescent="0.25">
      <c r="A4922" s="1" t="str">
        <f ca="1">IF(PROCESADOR!O4923&gt;0,PROCESADOR!O4923,"")</f>
        <v/>
      </c>
    </row>
    <row r="4923" spans="1:1" x14ac:dyDescent="0.25">
      <c r="A4923" s="1" t="str">
        <f ca="1">IF(PROCESADOR!O4924&gt;0,PROCESADOR!O4924,"")</f>
        <v/>
      </c>
    </row>
    <row r="4924" spans="1:1" x14ac:dyDescent="0.25">
      <c r="A4924" s="1" t="str">
        <f ca="1">IF(PROCESADOR!O4925&gt;0,PROCESADOR!O4925,"")</f>
        <v/>
      </c>
    </row>
    <row r="4925" spans="1:1" x14ac:dyDescent="0.25">
      <c r="A4925" s="1" t="str">
        <f ca="1">IF(PROCESADOR!O4926&gt;0,PROCESADOR!O4926,"")</f>
        <v/>
      </c>
    </row>
    <row r="4926" spans="1:1" x14ac:dyDescent="0.25">
      <c r="A4926" s="1" t="str">
        <f ca="1">IF(PROCESADOR!O4927&gt;0,PROCESADOR!O4927,"")</f>
        <v/>
      </c>
    </row>
    <row r="4927" spans="1:1" x14ac:dyDescent="0.25">
      <c r="A4927" s="1" t="str">
        <f ca="1">IF(PROCESADOR!O4928&gt;0,PROCESADOR!O4928,"")</f>
        <v/>
      </c>
    </row>
    <row r="4928" spans="1:1" x14ac:dyDescent="0.25">
      <c r="A4928" s="1" t="str">
        <f ca="1">IF(PROCESADOR!O4929&gt;0,PROCESADOR!O4929,"")</f>
        <v/>
      </c>
    </row>
    <row r="4929" spans="1:1" x14ac:dyDescent="0.25">
      <c r="A4929" s="1" t="str">
        <f ca="1">IF(PROCESADOR!O4930&gt;0,PROCESADOR!O4930,"")</f>
        <v/>
      </c>
    </row>
    <row r="4930" spans="1:1" x14ac:dyDescent="0.25">
      <c r="A4930" s="1" t="str">
        <f ca="1">IF(PROCESADOR!O4931&gt;0,PROCESADOR!O4931,"")</f>
        <v/>
      </c>
    </row>
    <row r="4931" spans="1:1" x14ac:dyDescent="0.25">
      <c r="A4931" s="1" t="str">
        <f ca="1">IF(PROCESADOR!O4932&gt;0,PROCESADOR!O4932,"")</f>
        <v/>
      </c>
    </row>
    <row r="4932" spans="1:1" x14ac:dyDescent="0.25">
      <c r="A4932" s="1" t="str">
        <f ca="1">IF(PROCESADOR!O4933&gt;0,PROCESADOR!O4933,"")</f>
        <v/>
      </c>
    </row>
    <row r="4933" spans="1:1" x14ac:dyDescent="0.25">
      <c r="A4933" s="1" t="str">
        <f ca="1">IF(PROCESADOR!O4934&gt;0,PROCESADOR!O4934,"")</f>
        <v/>
      </c>
    </row>
    <row r="4934" spans="1:1" x14ac:dyDescent="0.25">
      <c r="A4934" s="1" t="str">
        <f ca="1">IF(PROCESADOR!O4935&gt;0,PROCESADOR!O4935,"")</f>
        <v/>
      </c>
    </row>
    <row r="4935" spans="1:1" x14ac:dyDescent="0.25">
      <c r="A4935" s="1" t="str">
        <f ca="1">IF(PROCESADOR!O4936&gt;0,PROCESADOR!O4936,"")</f>
        <v/>
      </c>
    </row>
    <row r="4936" spans="1:1" x14ac:dyDescent="0.25">
      <c r="A4936" s="1" t="str">
        <f ca="1">IF(PROCESADOR!O4937&gt;0,PROCESADOR!O4937,"")</f>
        <v/>
      </c>
    </row>
    <row r="4937" spans="1:1" x14ac:dyDescent="0.25">
      <c r="A4937" s="1" t="str">
        <f ca="1">IF(PROCESADOR!O4938&gt;0,PROCESADOR!O4938,"")</f>
        <v/>
      </c>
    </row>
    <row r="4938" spans="1:1" x14ac:dyDescent="0.25">
      <c r="A4938" s="1" t="str">
        <f ca="1">IF(PROCESADOR!O4939&gt;0,PROCESADOR!O4939,"")</f>
        <v/>
      </c>
    </row>
    <row r="4939" spans="1:1" x14ac:dyDescent="0.25">
      <c r="A4939" s="1" t="str">
        <f ca="1">IF(PROCESADOR!O4940&gt;0,PROCESADOR!O4940,"")</f>
        <v/>
      </c>
    </row>
    <row r="4940" spans="1:1" x14ac:dyDescent="0.25">
      <c r="A4940" s="1" t="str">
        <f ca="1">IF(PROCESADOR!O4941&gt;0,PROCESADOR!O4941,"")</f>
        <v/>
      </c>
    </row>
    <row r="4941" spans="1:1" x14ac:dyDescent="0.25">
      <c r="A4941" s="1" t="str">
        <f ca="1">IF(PROCESADOR!O4942&gt;0,PROCESADOR!O4942,"")</f>
        <v/>
      </c>
    </row>
    <row r="4942" spans="1:1" x14ac:dyDescent="0.25">
      <c r="A4942" s="1" t="str">
        <f ca="1">IF(PROCESADOR!O4943&gt;0,PROCESADOR!O4943,"")</f>
        <v/>
      </c>
    </row>
    <row r="4943" spans="1:1" x14ac:dyDescent="0.25">
      <c r="A4943" s="1" t="str">
        <f ca="1">IF(PROCESADOR!O4944&gt;0,PROCESADOR!O4944,"")</f>
        <v/>
      </c>
    </row>
    <row r="4944" spans="1:1" x14ac:dyDescent="0.25">
      <c r="A4944" s="1" t="str">
        <f ca="1">IF(PROCESADOR!O4945&gt;0,PROCESADOR!O4945,"")</f>
        <v/>
      </c>
    </row>
    <row r="4945" spans="1:1" x14ac:dyDescent="0.25">
      <c r="A4945" s="1" t="str">
        <f ca="1">IF(PROCESADOR!O4946&gt;0,PROCESADOR!O4946,"")</f>
        <v/>
      </c>
    </row>
    <row r="4946" spans="1:1" x14ac:dyDescent="0.25">
      <c r="A4946" s="1" t="str">
        <f ca="1">IF(PROCESADOR!O4947&gt;0,PROCESADOR!O4947,"")</f>
        <v/>
      </c>
    </row>
    <row r="4947" spans="1:1" x14ac:dyDescent="0.25">
      <c r="A4947" s="1" t="str">
        <f ca="1">IF(PROCESADOR!O4948&gt;0,PROCESADOR!O4948,"")</f>
        <v/>
      </c>
    </row>
    <row r="4948" spans="1:1" x14ac:dyDescent="0.25">
      <c r="A4948" s="1" t="str">
        <f ca="1">IF(PROCESADOR!O4949&gt;0,PROCESADOR!O4949,"")</f>
        <v/>
      </c>
    </row>
    <row r="4949" spans="1:1" x14ac:dyDescent="0.25">
      <c r="A4949" s="1" t="str">
        <f ca="1">IF(PROCESADOR!O4950&gt;0,PROCESADOR!O4950,"")</f>
        <v/>
      </c>
    </row>
    <row r="4950" spans="1:1" x14ac:dyDescent="0.25">
      <c r="A4950" s="1" t="str">
        <f ca="1">IF(PROCESADOR!O4951&gt;0,PROCESADOR!O4951,"")</f>
        <v/>
      </c>
    </row>
    <row r="4951" spans="1:1" x14ac:dyDescent="0.25">
      <c r="A4951" s="1" t="str">
        <f ca="1">IF(PROCESADOR!O4952&gt;0,PROCESADOR!O4952,"")</f>
        <v/>
      </c>
    </row>
    <row r="4952" spans="1:1" x14ac:dyDescent="0.25">
      <c r="A4952" s="1" t="str">
        <f ca="1">IF(PROCESADOR!O4953&gt;0,PROCESADOR!O4953,"")</f>
        <v/>
      </c>
    </row>
    <row r="4953" spans="1:1" x14ac:dyDescent="0.25">
      <c r="A4953" s="1" t="str">
        <f ca="1">IF(PROCESADOR!O4954&gt;0,PROCESADOR!O4954,"")</f>
        <v/>
      </c>
    </row>
    <row r="4954" spans="1:1" x14ac:dyDescent="0.25">
      <c r="A4954" s="1" t="str">
        <f ca="1">IF(PROCESADOR!O4955&gt;0,PROCESADOR!O4955,"")</f>
        <v/>
      </c>
    </row>
    <row r="4955" spans="1:1" x14ac:dyDescent="0.25">
      <c r="A4955" s="1" t="str">
        <f ca="1">IF(PROCESADOR!O4956&gt;0,PROCESADOR!O4956,"")</f>
        <v/>
      </c>
    </row>
    <row r="4956" spans="1:1" x14ac:dyDescent="0.25">
      <c r="A4956" s="1" t="str">
        <f ca="1">IF(PROCESADOR!O4957&gt;0,PROCESADOR!O4957,"")</f>
        <v/>
      </c>
    </row>
    <row r="4957" spans="1:1" x14ac:dyDescent="0.25">
      <c r="A4957" s="1" t="str">
        <f ca="1">IF(PROCESADOR!O4958&gt;0,PROCESADOR!O4958,"")</f>
        <v/>
      </c>
    </row>
    <row r="4958" spans="1:1" x14ac:dyDescent="0.25">
      <c r="A4958" s="1" t="str">
        <f ca="1">IF(PROCESADOR!O4959&gt;0,PROCESADOR!O4959,"")</f>
        <v/>
      </c>
    </row>
    <row r="4959" spans="1:1" x14ac:dyDescent="0.25">
      <c r="A4959" s="1" t="str">
        <f ca="1">IF(PROCESADOR!O4960&gt;0,PROCESADOR!O4960,"")</f>
        <v/>
      </c>
    </row>
    <row r="4960" spans="1:1" x14ac:dyDescent="0.25">
      <c r="A4960" s="1" t="str">
        <f ca="1">IF(PROCESADOR!O4961&gt;0,PROCESADOR!O4961,"")</f>
        <v/>
      </c>
    </row>
    <row r="4961" spans="1:1" x14ac:dyDescent="0.25">
      <c r="A4961" s="1" t="str">
        <f ca="1">IF(PROCESADOR!O4962&gt;0,PROCESADOR!O4962,"")</f>
        <v/>
      </c>
    </row>
    <row r="4962" spans="1:1" x14ac:dyDescent="0.25">
      <c r="A4962" s="1" t="str">
        <f ca="1">IF(PROCESADOR!O4963&gt;0,PROCESADOR!O4963,"")</f>
        <v/>
      </c>
    </row>
    <row r="4963" spans="1:1" x14ac:dyDescent="0.25">
      <c r="A4963" s="1" t="str">
        <f ca="1">IF(PROCESADOR!O4964&gt;0,PROCESADOR!O4964,"")</f>
        <v/>
      </c>
    </row>
    <row r="4964" spans="1:1" x14ac:dyDescent="0.25">
      <c r="A4964" s="1" t="str">
        <f ca="1">IF(PROCESADOR!O4965&gt;0,PROCESADOR!O4965,"")</f>
        <v/>
      </c>
    </row>
    <row r="4965" spans="1:1" x14ac:dyDescent="0.25">
      <c r="A4965" s="1" t="str">
        <f ca="1">IF(PROCESADOR!O4966&gt;0,PROCESADOR!O4966,"")</f>
        <v/>
      </c>
    </row>
    <row r="4966" spans="1:1" x14ac:dyDescent="0.25">
      <c r="A4966" s="1" t="str">
        <f ca="1">IF(PROCESADOR!O4967&gt;0,PROCESADOR!O4967,"")</f>
        <v/>
      </c>
    </row>
    <row r="4967" spans="1:1" x14ac:dyDescent="0.25">
      <c r="A4967" s="1" t="str">
        <f ca="1">IF(PROCESADOR!O4968&gt;0,PROCESADOR!O4968,"")</f>
        <v/>
      </c>
    </row>
    <row r="4968" spans="1:1" x14ac:dyDescent="0.25">
      <c r="A4968" s="1" t="str">
        <f ca="1">IF(PROCESADOR!O4969&gt;0,PROCESADOR!O4969,"")</f>
        <v/>
      </c>
    </row>
    <row r="4969" spans="1:1" x14ac:dyDescent="0.25">
      <c r="A4969" s="1" t="str">
        <f ca="1">IF(PROCESADOR!O4970&gt;0,PROCESADOR!O4970,"")</f>
        <v/>
      </c>
    </row>
    <row r="4970" spans="1:1" x14ac:dyDescent="0.25">
      <c r="A4970" s="1" t="str">
        <f ca="1">IF(PROCESADOR!O4971&gt;0,PROCESADOR!O4971,"")</f>
        <v/>
      </c>
    </row>
    <row r="4971" spans="1:1" x14ac:dyDescent="0.25">
      <c r="A4971" s="1" t="str">
        <f ca="1">IF(PROCESADOR!O4972&gt;0,PROCESADOR!O4972,"")</f>
        <v/>
      </c>
    </row>
    <row r="4972" spans="1:1" x14ac:dyDescent="0.25">
      <c r="A4972" s="1" t="str">
        <f ca="1">IF(PROCESADOR!O4973&gt;0,PROCESADOR!O4973,"")</f>
        <v/>
      </c>
    </row>
    <row r="4973" spans="1:1" x14ac:dyDescent="0.25">
      <c r="A4973" s="1" t="str">
        <f ca="1">IF(PROCESADOR!O4974&gt;0,PROCESADOR!O4974,"")</f>
        <v/>
      </c>
    </row>
    <row r="4974" spans="1:1" x14ac:dyDescent="0.25">
      <c r="A4974" s="1" t="str">
        <f ca="1">IF(PROCESADOR!O4975&gt;0,PROCESADOR!O4975,"")</f>
        <v/>
      </c>
    </row>
    <row r="4975" spans="1:1" x14ac:dyDescent="0.25">
      <c r="A4975" s="1" t="str">
        <f ca="1">IF(PROCESADOR!O4976&gt;0,PROCESADOR!O4976,"")</f>
        <v/>
      </c>
    </row>
    <row r="4976" spans="1:1" x14ac:dyDescent="0.25">
      <c r="A4976" s="1" t="str">
        <f ca="1">IF(PROCESADOR!O4977&gt;0,PROCESADOR!O4977,"")</f>
        <v/>
      </c>
    </row>
    <row r="4977" spans="1:1" x14ac:dyDescent="0.25">
      <c r="A4977" s="1" t="str">
        <f ca="1">IF(PROCESADOR!O4978&gt;0,PROCESADOR!O4978,"")</f>
        <v/>
      </c>
    </row>
    <row r="4978" spans="1:1" x14ac:dyDescent="0.25">
      <c r="A4978" s="1" t="str">
        <f ca="1">IF(PROCESADOR!O4979&gt;0,PROCESADOR!O4979,"")</f>
        <v/>
      </c>
    </row>
    <row r="4979" spans="1:1" x14ac:dyDescent="0.25">
      <c r="A4979" s="1" t="str">
        <f ca="1">IF(PROCESADOR!O4980&gt;0,PROCESADOR!O4980,"")</f>
        <v/>
      </c>
    </row>
    <row r="4980" spans="1:1" x14ac:dyDescent="0.25">
      <c r="A4980" s="1" t="str">
        <f ca="1">IF(PROCESADOR!O4981&gt;0,PROCESADOR!O4981,"")</f>
        <v/>
      </c>
    </row>
    <row r="4981" spans="1:1" x14ac:dyDescent="0.25">
      <c r="A4981" s="1" t="str">
        <f ca="1">IF(PROCESADOR!O4982&gt;0,PROCESADOR!O4982,"")</f>
        <v/>
      </c>
    </row>
    <row r="4982" spans="1:1" x14ac:dyDescent="0.25">
      <c r="A4982" s="1" t="str">
        <f ca="1">IF(PROCESADOR!O4983&gt;0,PROCESADOR!O4983,"")</f>
        <v/>
      </c>
    </row>
    <row r="4983" spans="1:1" x14ac:dyDescent="0.25">
      <c r="A4983" s="1" t="str">
        <f ca="1">IF(PROCESADOR!O4984&gt;0,PROCESADOR!O4984,"")</f>
        <v/>
      </c>
    </row>
    <row r="4984" spans="1:1" x14ac:dyDescent="0.25">
      <c r="A4984" s="1" t="str">
        <f ca="1">IF(PROCESADOR!O4985&gt;0,PROCESADOR!O4985,"")</f>
        <v/>
      </c>
    </row>
    <row r="4985" spans="1:1" x14ac:dyDescent="0.25">
      <c r="A4985" s="1" t="str">
        <f ca="1">IF(PROCESADOR!O4986&gt;0,PROCESADOR!O4986,"")</f>
        <v/>
      </c>
    </row>
    <row r="4986" spans="1:1" x14ac:dyDescent="0.25">
      <c r="A4986" s="1" t="str">
        <f ca="1">IF(PROCESADOR!O4987&gt;0,PROCESADOR!O4987,"")</f>
        <v/>
      </c>
    </row>
    <row r="4987" spans="1:1" x14ac:dyDescent="0.25">
      <c r="A4987" s="1" t="str">
        <f ca="1">IF(PROCESADOR!O4988&gt;0,PROCESADOR!O4988,"")</f>
        <v/>
      </c>
    </row>
    <row r="4988" spans="1:1" x14ac:dyDescent="0.25">
      <c r="A4988" s="1" t="str">
        <f ca="1">IF(PROCESADOR!O4989&gt;0,PROCESADOR!O4989,"")</f>
        <v/>
      </c>
    </row>
    <row r="4989" spans="1:1" x14ac:dyDescent="0.25">
      <c r="A4989" s="1" t="str">
        <f ca="1">IF(PROCESADOR!O4990&gt;0,PROCESADOR!O4990,"")</f>
        <v/>
      </c>
    </row>
    <row r="4990" spans="1:1" x14ac:dyDescent="0.25">
      <c r="A4990" s="1" t="str">
        <f ca="1">IF(PROCESADOR!O4991&gt;0,PROCESADOR!O4991,"")</f>
        <v/>
      </c>
    </row>
    <row r="4991" spans="1:1" x14ac:dyDescent="0.25">
      <c r="A4991" s="1" t="str">
        <f ca="1">IF(PROCESADOR!O4992&gt;0,PROCESADOR!O4992,"")</f>
        <v/>
      </c>
    </row>
    <row r="4992" spans="1:1" x14ac:dyDescent="0.25">
      <c r="A4992" s="1" t="str">
        <f ca="1">IF(PROCESADOR!O4993&gt;0,PROCESADOR!O4993,"")</f>
        <v/>
      </c>
    </row>
    <row r="4993" spans="1:1" x14ac:dyDescent="0.25">
      <c r="A4993" s="1" t="str">
        <f ca="1">IF(PROCESADOR!O4994&gt;0,PROCESADOR!O4994,"")</f>
        <v/>
      </c>
    </row>
    <row r="4994" spans="1:1" x14ac:dyDescent="0.25">
      <c r="A4994" s="1" t="str">
        <f ca="1">IF(PROCESADOR!O4995&gt;0,PROCESADOR!O4995,"")</f>
        <v/>
      </c>
    </row>
    <row r="4995" spans="1:1" x14ac:dyDescent="0.25">
      <c r="A4995" s="1" t="str">
        <f ca="1">IF(PROCESADOR!O4996&gt;0,PROCESADOR!O4996,"")</f>
        <v/>
      </c>
    </row>
    <row r="4996" spans="1:1" x14ac:dyDescent="0.25">
      <c r="A4996" s="1" t="str">
        <f ca="1">IF(PROCESADOR!O4997&gt;0,PROCESADOR!O4997,"")</f>
        <v/>
      </c>
    </row>
    <row r="4997" spans="1:1" x14ac:dyDescent="0.25">
      <c r="A4997" s="1" t="str">
        <f ca="1">IF(PROCESADOR!O4998&gt;0,PROCESADOR!O4998,"")</f>
        <v/>
      </c>
    </row>
    <row r="4998" spans="1:1" x14ac:dyDescent="0.25">
      <c r="A4998" s="1" t="str">
        <f ca="1">IF(PROCESADOR!O4999&gt;0,PROCESADOR!O4999,"")</f>
        <v/>
      </c>
    </row>
    <row r="4999" spans="1:1" x14ac:dyDescent="0.25">
      <c r="A4999" s="1" t="str">
        <f ca="1">IF(PROCESADOR!O5000&gt;0,PROCESADOR!O5000,"")</f>
        <v/>
      </c>
    </row>
    <row r="5000" spans="1:1" x14ac:dyDescent="0.25">
      <c r="A5000" s="1" t="str">
        <f ca="1">IF(PROCESADOR!O5001&gt;0,PROCESADOR!O5001,"")</f>
        <v/>
      </c>
    </row>
  </sheetData>
  <sheetProtection algorithmName="SHA-512" hashValue="982BTYZRInAArokeN6BbDqBU+Mcs4+5Q+ORehx6HbR9RXZORxAAj0wHOFPabRI9DTWtGdLGNUTZRo3Hu4wlMog==" saltValue="RYqsRIrfxzdG9ffg9DZjyA==" spinCount="100000" sheet="1" objects="1" scenarios="1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XML a procesar</vt:lpstr>
      <vt:lpstr>PROCESADOR</vt:lpstr>
      <vt:lpstr>Resultado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2019-08-15T03:52:19Z</dcterms:created>
  <dcterms:modified xsi:type="dcterms:W3CDTF">2019-11-07T01:31:02Z</dcterms:modified>
</cp:coreProperties>
</file>